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ÄNTINEN" sheetId="1" r:id="rId4"/>
    <sheet name="KESKINEN SP3" sheetId="2" r:id="rId5"/>
    <sheet name="POHJOINEN SP4" sheetId="3" r:id="rId6"/>
    <sheet name="KAAKKOINEN" sheetId="4" r:id="rId7"/>
    <sheet name="ITÄINEN" sheetId="5" r:id="rId8"/>
    <sheet name="KAMPPI-TÖÖLÖNLAHTI" sheetId="6" r:id="rId9"/>
    <sheet name="KAAVIO" sheetId="7" r:id="rId10"/>
    <sheet name="Erittelyt 05-09" sheetId="8" r:id="rId11"/>
    <sheet name="KOILLINEN SP5" sheetId="9" r:id="rId12"/>
    <sheet name="kategoriat" sheetId="10" r:id="rId13"/>
  </sheets>
</workbook>
</file>

<file path=xl/sharedStrings.xml><?xml version="1.0" encoding="utf-8"?>
<sst xmlns="http://schemas.openxmlformats.org/spreadsheetml/2006/main" uniqueCount="1133">
  <si>
    <t>HKR</t>
  </si>
  <si>
    <t>INVESTOINTIOHJELMA 2006 - 2010</t>
  </si>
  <si>
    <t>Katu- ja puisto-osasto</t>
  </si>
  <si>
    <t>Investointitoimisto / J Ahonen</t>
  </si>
  <si>
    <t>tae06suurpiirit yht.</t>
  </si>
  <si>
    <t>TALOUSARVIOEHDOTUS 2006 &amp; TALOUSSUUNNITELMAEHDOTUS 2007 - 2010 / Investointitalous</t>
  </si>
  <si>
    <t>8 03 KADUT, LIIKENNEVÄYLÄT JA RADAT</t>
  </si>
  <si>
    <t>UUDISRAKENTAMINEN JA PERUSKORJAUKSET</t>
  </si>
  <si>
    <t>LÄNTINEN SUURPIIRI</t>
  </si>
  <si>
    <t>Kohde</t>
  </si>
  <si>
    <t>Suorite-</t>
  </si>
  <si>
    <t>Yksikkö-</t>
  </si>
  <si>
    <t>Kustannus-</t>
  </si>
  <si>
    <t>Työvaihe</t>
  </si>
  <si>
    <t xml:space="preserve"> Valm.</t>
  </si>
  <si>
    <t>Tot.</t>
  </si>
  <si>
    <t xml:space="preserve"> Tot.</t>
  </si>
  <si>
    <t>TAE</t>
  </si>
  <si>
    <t xml:space="preserve">   Taloussuunnitelmaehdotus 2007 - 2010</t>
  </si>
  <si>
    <t>määrä</t>
  </si>
  <si>
    <t>kustannus</t>
  </si>
  <si>
    <t>ennuste</t>
  </si>
  <si>
    <t>TSE2007</t>
  </si>
  <si>
    <t>TSE2008</t>
  </si>
  <si>
    <t>TSE2009</t>
  </si>
  <si>
    <t xml:space="preserve"> TSE2010</t>
  </si>
  <si>
    <t>m2</t>
  </si>
  <si>
    <t>EUR / m2</t>
  </si>
  <si>
    <t>1000 €</t>
  </si>
  <si>
    <t>(M+K+P+V)</t>
  </si>
  <si>
    <t>%</t>
  </si>
  <si>
    <t>8 03 08 UUDISRAKENTAMINEN YHT.</t>
  </si>
  <si>
    <t xml:space="preserve">8 03 09 PERUSKORJ. JA LIIK.JÄRJ. </t>
  </si>
  <si>
    <t>LÄNTINEN SUURPIIRI YHTEENSÄ</t>
  </si>
  <si>
    <t>UUDISRAKENTAM., LÄNT. SUURP.</t>
  </si>
  <si>
    <t>TAE&amp;TSE raamit 2006-2010</t>
  </si>
  <si>
    <t>15. MEILAHTI, Pikku Huopalahti</t>
  </si>
  <si>
    <t>Muut kadut</t>
  </si>
  <si>
    <t>Heikinniementie</t>
  </si>
  <si>
    <t>Johannesbergintie</t>
  </si>
  <si>
    <t>Pihlajapolku</t>
  </si>
  <si>
    <t>16. RUSKEASUO</t>
  </si>
  <si>
    <t>ATO kadut</t>
  </si>
  <si>
    <t>Lasarettikuja</t>
  </si>
  <si>
    <t>M</t>
  </si>
  <si>
    <t>Lääkintälotanrinne</t>
  </si>
  <si>
    <t>Sanitäärikatu</t>
  </si>
  <si>
    <t>Tilkankatu jk</t>
  </si>
  <si>
    <t>Tilkankuja</t>
  </si>
  <si>
    <t>29. HAAGA</t>
  </si>
  <si>
    <t>Kuusamakuja</t>
  </si>
  <si>
    <t>Poutunkuja ja LP -alue</t>
  </si>
  <si>
    <t>Laajasuontie ja -aukio</t>
  </si>
  <si>
    <t>Kolikkokuja</t>
  </si>
  <si>
    <t>Aku Korhosen tie</t>
  </si>
  <si>
    <t>30. MUNKKINIEMI</t>
  </si>
  <si>
    <t>Pikku Kuusisaaren silta</t>
  </si>
  <si>
    <t>32. KONALA</t>
  </si>
  <si>
    <t>Lehtovuorenkatu</t>
  </si>
  <si>
    <t>K+P+V</t>
  </si>
  <si>
    <t>Konala, muut kadut</t>
  </si>
  <si>
    <t>33. KAARELA</t>
  </si>
  <si>
    <t>Pasuunatien LP-alue</t>
  </si>
  <si>
    <t>M+K+P+V</t>
  </si>
  <si>
    <t>Ojamäentie 2.vaihe</t>
  </si>
  <si>
    <t>Vuorenjuuri</t>
  </si>
  <si>
    <t>Puustellinrinteen jk</t>
  </si>
  <si>
    <t>Puustellintien jk</t>
  </si>
  <si>
    <t>Kaustisentie jk</t>
  </si>
  <si>
    <t>Rumpupolku</t>
  </si>
  <si>
    <t>Mörssärinaukio</t>
  </si>
  <si>
    <t>Runonlaulajantie</t>
  </si>
  <si>
    <t>Hakunintie</t>
  </si>
  <si>
    <t>Arhipanpolku</t>
  </si>
  <si>
    <t>Larin Parasken polku</t>
  </si>
  <si>
    <t>Shemeikankuja</t>
  </si>
  <si>
    <t>Sorolankuja</t>
  </si>
  <si>
    <t>Vannepolku</t>
  </si>
  <si>
    <t>Ladonlukonpolku</t>
  </si>
  <si>
    <t>Kovelipolku</t>
  </si>
  <si>
    <t>Vakkatie</t>
  </si>
  <si>
    <t>Maljatie</t>
  </si>
  <si>
    <t>Kimpitie ja -polku</t>
  </si>
  <si>
    <t>Keriharju</t>
  </si>
  <si>
    <t>Estetie</t>
  </si>
  <si>
    <t>Heinäsuontie</t>
  </si>
  <si>
    <t>Turvapolku</t>
  </si>
  <si>
    <t>Juoksuhaudankuja</t>
  </si>
  <si>
    <t>Vallirinne</t>
  </si>
  <si>
    <t>Lavettipolku- ja kuja</t>
  </si>
  <si>
    <t>Kaunismäenkuja</t>
  </si>
  <si>
    <t>Kanuunatie</t>
  </si>
  <si>
    <t>Maununnevantie,Vuorilinnt-Vannetie</t>
  </si>
  <si>
    <t>Maununnevankaari</t>
  </si>
  <si>
    <t>Lavettitie</t>
  </si>
  <si>
    <t>Maavallintie</t>
  </si>
  <si>
    <t>Maununnevankuja</t>
  </si>
  <si>
    <t>46. PITÄJÄNMÄKI</t>
  </si>
  <si>
    <t>Sylvesterinkuja</t>
  </si>
  <si>
    <t>Kutomotie/Pitäjänmäentie</t>
  </si>
  <si>
    <t>M+K+P</t>
  </si>
  <si>
    <t>Karvaamokuja</t>
  </si>
  <si>
    <t>Piimäenpolku</t>
  </si>
  <si>
    <t>M+P</t>
  </si>
  <si>
    <t>VARAUS</t>
  </si>
  <si>
    <t>Nimeämättömät kohteet (varaus)</t>
  </si>
  <si>
    <t>Katuvihreän tehohoito</t>
  </si>
  <si>
    <t>Keskenräisten katujen talvikp.</t>
  </si>
  <si>
    <t xml:space="preserve"> - pienet viimeistely- ja takuutyöt yht.</t>
  </si>
  <si>
    <t>MELUESTEET</t>
  </si>
  <si>
    <t>Turunväylä, Munkkivuori / Munkkiniemi (TH:n yht.hanke)</t>
  </si>
  <si>
    <t>Hämeenlinnanväylä, Kehä I:n liittymä (TH:n yht.hanke)</t>
  </si>
  <si>
    <t>RANTA-ALUEIDEN KUNNOSTUS</t>
  </si>
  <si>
    <t xml:space="preserve">                                                                                                                                                                                          </t>
  </si>
  <si>
    <t>PERUSPARANTAMINEN JA LIIK.JÄRJ.</t>
  </si>
  <si>
    <t>KATUJEN PERUSKORJAUKSET</t>
  </si>
  <si>
    <t>Mannerh.tie/katupuut/Kuusit.-Vihdint.</t>
  </si>
  <si>
    <t xml:space="preserve">Mannerh.tie/katupuut/Tukh.k.-Kuusit.  </t>
  </si>
  <si>
    <t>Kalannintie</t>
  </si>
  <si>
    <t>Kutomotie</t>
  </si>
  <si>
    <t>Urkupillintie</t>
  </si>
  <si>
    <t>Pienet peruskorjaustyöt</t>
  </si>
  <si>
    <t>Katupuiden korvausistutukset</t>
  </si>
  <si>
    <t>LIIKENNEJÄRJESTELYT</t>
  </si>
  <si>
    <t>Mäkipellontie ja -aukio</t>
  </si>
  <si>
    <t>Palokaivonaukion kiertoliittymä</t>
  </si>
  <si>
    <t>Kannelmäen ostoskeskus liik.järj.</t>
  </si>
  <si>
    <t>Konalantie/Vanha Hämeenkylänt kiertol.</t>
  </si>
  <si>
    <t>Kaarelanraitti / Kaarelantie kiertoliittymä</t>
  </si>
  <si>
    <t>Klaneettitie</t>
  </si>
  <si>
    <t>Ojamäentie / Malminkartanontie liik.järj.</t>
  </si>
  <si>
    <t>Pitäjänmäentie / Kaupintie</t>
  </si>
  <si>
    <t>Kaupintie/Vaakatie kiertol. parantaminen</t>
  </si>
  <si>
    <t>Hidaste- ja korokejärjestelyt</t>
  </si>
  <si>
    <t>Pienet liikenteenohjausjärjestelyt</t>
  </si>
  <si>
    <t>KEVYEN LIIKENTEEN VÄYLÄT</t>
  </si>
  <si>
    <t>Huopalahdentien alikulku</t>
  </si>
  <si>
    <t>Nordenskiöldinkadun silta</t>
  </si>
  <si>
    <t>Isonnevantien pp-tie</t>
  </si>
  <si>
    <t>Saunalahdentie klv</t>
  </si>
  <si>
    <t>Nuijamiestentie - Matkamiehentie</t>
  </si>
  <si>
    <t>Vauhtitien eteläpää</t>
  </si>
  <si>
    <t>Vanha Hämeenkyläntie klv</t>
  </si>
  <si>
    <t>Kantelettarentie - Vanhaistentie klv</t>
  </si>
  <si>
    <t>Vihdintien alikulku</t>
  </si>
  <si>
    <t>Tukholmankatu-Paciuksenkatu</t>
  </si>
  <si>
    <t>Pienet kev. liik. väylien järjestelyt</t>
  </si>
  <si>
    <t>Sorakadut tms.</t>
  </si>
  <si>
    <t>Ruosilankuja</t>
  </si>
  <si>
    <t>Selim Linqvistintie</t>
  </si>
  <si>
    <t>Kaarela, muut kadut (jatk.)</t>
  </si>
  <si>
    <t>Yhteensä</t>
  </si>
  <si>
    <t>Kategoria</t>
  </si>
  <si>
    <r>
      <rPr>
        <sz val="12"/>
        <color indexed="8"/>
        <rFont val="Arial"/>
      </rPr>
      <t>Vaikutus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asuntotuotan.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Kyllä / Ei</t>
    </r>
  </si>
  <si>
    <r>
      <rPr>
        <sz val="12"/>
        <color indexed="8"/>
        <rFont val="Arial"/>
      </rPr>
      <t>Vaikuts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kem.</t>
    </r>
  </si>
  <si>
    <r>
      <rPr>
        <sz val="12"/>
        <color indexed="8"/>
        <rFont val="Arial"/>
      </rPr>
      <t>Suorite-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määrä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m2</t>
    </r>
  </si>
  <si>
    <r>
      <rPr>
        <sz val="12"/>
        <color indexed="8"/>
        <rFont val="Arial"/>
      </rPr>
      <t>Yksikkö-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kustannus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€ / m2</t>
    </r>
  </si>
  <si>
    <r>
      <rPr>
        <sz val="12"/>
        <color indexed="8"/>
        <rFont val="Arial"/>
      </rPr>
      <t>Kustannus-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ennuste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</si>
  <si>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Työvaihe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2023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(M+K+P+V)</t>
    </r>
  </si>
  <si>
    <r>
      <rPr>
        <sz val="12"/>
        <color indexed="8"/>
        <rFont val="Arial"/>
      </rPr>
      <t xml:space="preserve"> Valm.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2022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</si>
  <si>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2023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</si>
  <si>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2024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</si>
  <si>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2025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</si>
  <si>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2026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</si>
  <si>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0"/>
        <color indexed="8"/>
        <rFont val="Arial"/>
      </rPr>
      <t xml:space="preserve"> Tot.
</t>
    </r>
    <r>
      <rPr>
        <sz val="12"/>
        <color indexed="8"/>
        <rFont val="Arial"/>
      </rPr>
      <t>2027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</si>
  <si>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2028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</si>
  <si>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2029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</si>
  <si>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2030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</si>
  <si>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Tot.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2031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</si>
  <si>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Tot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2032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%</t>
    </r>
  </si>
  <si>
    <r>
      <rPr>
        <sz val="12"/>
        <color indexed="8"/>
        <rFont val="Arial"/>
      </rPr>
      <t>TAE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2023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</si>
  <si>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TSE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2024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</si>
  <si>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 xml:space="preserve">  TSE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2025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</si>
  <si>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 xml:space="preserve">     Alustava investointiohjelma 2026-2032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2026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</si>
  <si>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2027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</si>
  <si>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2028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</si>
  <si>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2029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</si>
  <si>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2030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</si>
  <si>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2031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</si>
  <si>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r>
      <rPr>
        <sz val="12"/>
        <color indexed="8"/>
        <rFont val="Arial"/>
      </rPr>
      <t>2032</t>
    </r>
    <r>
      <rPr>
        <sz val="10"/>
        <color indexed="8"/>
        <rFont val="Arial"/>
      </rPr>
      <t xml:space="preserve">
</t>
    </r>
    <r>
      <rPr>
        <sz val="12"/>
        <color indexed="8"/>
        <rFont val="Arial"/>
      </rPr>
      <t>1000 €</t>
    </r>
  </si>
  <si>
    <t>HUOM</t>
  </si>
  <si>
    <r>
      <rPr>
        <sz val="11"/>
        <color indexed="12"/>
        <rFont val="Calibri"/>
      </rPr>
      <t>HKR / PW</t>
    </r>
    <r>
      <rPr>
        <sz val="10"/>
        <color indexed="8"/>
        <rFont val="Arial"/>
      </rPr>
      <t xml:space="preserve">
</t>
    </r>
    <r>
      <rPr>
        <sz val="11"/>
        <color indexed="12"/>
        <rFont val="Calibri"/>
      </rPr>
      <t>HANKENUMERO</t>
    </r>
  </si>
  <si>
    <t>8 03 01 01 UUDISRAKENTAMINEN YHT.</t>
  </si>
  <si>
    <t>8 03 01 02 PERUSPARANTAMINEN</t>
  </si>
  <si>
    <t>KESKINEN SUURPIIRI YHTEENSÄ</t>
  </si>
  <si>
    <t>UUDISRAKENTAM., KESK SUURP.</t>
  </si>
  <si>
    <t>TAE&amp;TSE raamit</t>
  </si>
  <si>
    <t>Ylityspaine</t>
  </si>
  <si>
    <t>10. SÖRNÄINEN</t>
  </si>
  <si>
    <t>11. KALLIO</t>
  </si>
  <si>
    <t>Siltasaarenportti</t>
  </si>
  <si>
    <t>Siltasaarenkatu (Toinen linja - Kolmas linja)</t>
  </si>
  <si>
    <t>K1</t>
  </si>
  <si>
    <t>K</t>
  </si>
  <si>
    <t>m p k v</t>
  </si>
  <si>
    <t>. 23 0,3 milj. Kivityös 24 0,5 milj.  TARKISTA VARAUS 24?</t>
  </si>
  <si>
    <t>Hakaniemi rinnakkaishankkeet</t>
  </si>
  <si>
    <t>K5.1</t>
  </si>
  <si>
    <t>s</t>
  </si>
  <si>
    <t>Hakaniementori + (Länsipää Miina Sillanpään katu)</t>
  </si>
  <si>
    <t>E</t>
  </si>
  <si>
    <t>x</t>
  </si>
  <si>
    <t>Suunnittelun aloitus vasta 25 ja toteutus 26+27</t>
  </si>
  <si>
    <t>Siltasaarenkatu (Hakaniemenr - Hämeent)</t>
  </si>
  <si>
    <t>Signe Branderin terassi (itä+länsi) + kuja</t>
  </si>
  <si>
    <t>Näkinkulku (pinta)</t>
  </si>
  <si>
    <t>John Stenbergin ranta (esirakentamisesta paalu)</t>
  </si>
  <si>
    <t>Tarve 2,0</t>
  </si>
  <si>
    <t>Sörnäisten rantatie ja rantapromenadi</t>
  </si>
  <si>
    <t>Merihaan täydennysrakentaminen</t>
  </si>
  <si>
    <t>?</t>
  </si>
  <si>
    <t>12. ALPPIHARJU</t>
  </si>
  <si>
    <t xml:space="preserve">Helsinginkuja </t>
  </si>
  <si>
    <t>Rakentaminen vasta 24</t>
  </si>
  <si>
    <t>Savonkadun alue (Pasilan projektialue)</t>
  </si>
  <si>
    <t>Hangonkatu</t>
  </si>
  <si>
    <t>17. PASILA</t>
  </si>
  <si>
    <t>Itä-Pasilan Mäkelänkadun reuna</t>
  </si>
  <si>
    <t>21. HERMANNI</t>
  </si>
  <si>
    <t>22. VALLILA</t>
  </si>
  <si>
    <t>Teollisuuskadun akseli (kaavarunko 2021)</t>
  </si>
  <si>
    <t>Vallilan toimitila-alueen kehittäminen (esim Kuortaneenkatu)</t>
  </si>
  <si>
    <t>Kangasalantie (Hattulantie 2 hankkeen johdosta)</t>
  </si>
  <si>
    <t>23. TOUKOLA</t>
  </si>
  <si>
    <t>24. KUMPULA</t>
  </si>
  <si>
    <t>25. KÄPYLÄ</t>
  </si>
  <si>
    <t>Pohjolan aukio</t>
  </si>
  <si>
    <t>K4</t>
  </si>
  <si>
    <t>Mäkeläkatu/Koskelantien alue (Kela)</t>
  </si>
  <si>
    <t>26. KOSKELA</t>
  </si>
  <si>
    <t>Koskelan sairaalan ja pesuloiden alue (AM)</t>
  </si>
  <si>
    <t>Kunnalliskodintie</t>
  </si>
  <si>
    <t>Koskelantie (Käpyläntie - Kunnalliskodintie)</t>
  </si>
  <si>
    <t>Käpyläntie</t>
  </si>
  <si>
    <t>Koskelanakseli</t>
  </si>
  <si>
    <t>Paviljonkikuja</t>
  </si>
  <si>
    <t>Kappelinpiha</t>
  </si>
  <si>
    <t xml:space="preserve">Antti Korpin tie </t>
  </si>
  <si>
    <t>Koskelankulku (Hospitaalinpuisto)</t>
  </si>
  <si>
    <t>Kappelinkulku (Hospitaalinpuisto)</t>
  </si>
  <si>
    <t>Hospitaalinkulku (Hospitaalinpuisto)</t>
  </si>
  <si>
    <t>Raitit, Paviljonkikuja - Kappelinkulku (Hospitaalinpuisto)</t>
  </si>
  <si>
    <t>27. VANHAKAUPUNKI</t>
  </si>
  <si>
    <t>VARAUKSET</t>
  </si>
  <si>
    <t>Tulevat AM-ohjelman hankkeet</t>
  </si>
  <si>
    <t>Muut nimeämättömät kohteet</t>
  </si>
  <si>
    <t>Takuuajan hoito ja korjaukset</t>
  </si>
  <si>
    <t>Keskeneräisten katujen hoito</t>
  </si>
  <si>
    <t>10. Sörnäinen</t>
  </si>
  <si>
    <t>Vaasanpolku ja Pengerpolku (Vaasanpuistikko)</t>
  </si>
  <si>
    <t>K5.3</t>
  </si>
  <si>
    <t>11. Kallio</t>
  </si>
  <si>
    <t>Pitkänsillanranta</t>
  </si>
  <si>
    <t>12. Alppiharju</t>
  </si>
  <si>
    <t>Josafatinkatu (länsipään aukio)</t>
  </si>
  <si>
    <t>Alppilanaukio (Kuuskulma)</t>
  </si>
  <si>
    <t>17. Pasila</t>
  </si>
  <si>
    <t>Itä-Pasila</t>
  </si>
  <si>
    <t>Opastinsilta, länsiosa (Alsu)</t>
  </si>
  <si>
    <t>Itä-Pasilan katujen peruskorjaus, (kansivauriot ja istutukset Alsu)</t>
  </si>
  <si>
    <t>- Junailijanaukio</t>
  </si>
  <si>
    <t>- Jarrumiehenkatu</t>
  </si>
  <si>
    <t>- Junailijankuja</t>
  </si>
  <si>
    <t>- Kasöörinkatu</t>
  </si>
  <si>
    <t>- Kellosilta</t>
  </si>
  <si>
    <t>- Kirjurinkatu</t>
  </si>
  <si>
    <t>- Opastinsilta (länsiosa)</t>
  </si>
  <si>
    <t>- Pakkamestarinkatu</t>
  </si>
  <si>
    <t>- Radanrakentajantie</t>
  </si>
  <si>
    <t>- Resiinakuja</t>
  </si>
  <si>
    <t>- Sähköttäjänkatu</t>
  </si>
  <si>
    <t>- Topparikuja</t>
  </si>
  <si>
    <t>- Veturitori</t>
  </si>
  <si>
    <t>- Vislauskuja</t>
  </si>
  <si>
    <t>Rahakamarintori (Alsu)</t>
  </si>
  <si>
    <t>Uudet ajankohta</t>
  </si>
  <si>
    <t>Palkkatilantori (Alsu)</t>
  </si>
  <si>
    <t>Aikaistus vuodelle 24, jolloin suunnittelu 23?</t>
  </si>
  <si>
    <t>Leanportti (Alsu)</t>
  </si>
  <si>
    <t>21. Hermanni</t>
  </si>
  <si>
    <t>22 Vallila</t>
  </si>
  <si>
    <t>Rautalammintie (tukimuurin peruskorjaus)</t>
  </si>
  <si>
    <t>K2</t>
  </si>
  <si>
    <t>Pysäköintilaitos etc.</t>
  </si>
  <si>
    <t>23. Toukola</t>
  </si>
  <si>
    <t>24. Kumpula</t>
  </si>
  <si>
    <t>25. Käpylä</t>
  </si>
  <si>
    <t>Panuntie (Käpylän aseman esteettömyys)</t>
  </si>
  <si>
    <t>26. Koskela</t>
  </si>
  <si>
    <t>27. Vanhakaupunki</t>
  </si>
  <si>
    <t>Tot</t>
  </si>
  <si>
    <t>TSE</t>
  </si>
  <si>
    <t xml:space="preserve">  TSE</t>
  </si>
  <si>
    <t xml:space="preserve">     Alustava investointiohjelma 2026-2032</t>
  </si>
  <si>
    <t>HKR / PW</t>
  </si>
  <si>
    <t>€ / m2</t>
  </si>
  <si>
    <t>HANKENUMERO</t>
  </si>
  <si>
    <t>POHJOINEN SUURPIIRI YHTEENSÄ</t>
  </si>
  <si>
    <t>UUDISRAKENTAM., POHJ. SUURP.Kadut</t>
  </si>
  <si>
    <t>28. OULUNKYLÄ</t>
  </si>
  <si>
    <t>Oulunkylän keskusta</t>
  </si>
  <si>
    <t>Oulunkyläntien uusiminen</t>
  </si>
  <si>
    <t>ktyl valmistuu on valmis.</t>
  </si>
  <si>
    <t>Veräjälaakson RJ pysäkki</t>
  </si>
  <si>
    <t>Paturintie (kaavamuutos)</t>
  </si>
  <si>
    <t>Risupadontien kaava-alue, ak 12240 (AM)</t>
  </si>
  <si>
    <t>Kivipadontie</t>
  </si>
  <si>
    <t>Kivipadontie (Maapadontie-Käskynhal. Rist.)</t>
  </si>
  <si>
    <t>Pirkkolan urheilupuisto, ak  12185</t>
  </si>
  <si>
    <t>Plotinrinne</t>
  </si>
  <si>
    <t>Pirjontien ja Pirkkolantien alue</t>
  </si>
  <si>
    <t>Maunulantie (Pirkkolantie - Maunulanpolku)</t>
  </si>
  <si>
    <t>28225/4 tontin luovutus 21</t>
  </si>
  <si>
    <t>Pirjontien aukio</t>
  </si>
  <si>
    <t xml:space="preserve">m p k </t>
  </si>
  <si>
    <t>Lehtotien töyssyt</t>
  </si>
  <si>
    <t>Metsäpurontie (v Koivikkotie - Pirkkolantie)</t>
  </si>
  <si>
    <t>Metsäpurontie (v Pakilantie-Rajametsäntie)</t>
  </si>
  <si>
    <t>Allianssin osuus valmis heinäkuussa 21, sen jälkeen Staran urakka</t>
  </si>
  <si>
    <t>Lampuotilantie (Lampuotilanpuisto - Maunulantie)</t>
  </si>
  <si>
    <t>Lampuotilantie (itäpään kääntöpaikka ja raitti)</t>
  </si>
  <si>
    <t>Lampuotilantien jatke PUISTO</t>
  </si>
  <si>
    <t>Viimeistelyt</t>
  </si>
  <si>
    <t>Käskynhaltijantien alue (AM/Raidejokeri)</t>
  </si>
  <si>
    <t>Teininaukio (Käskynhaltijant/Norrtäljentien) H9_4</t>
  </si>
  <si>
    <t>Maapadontie, jatke</t>
  </si>
  <si>
    <t>p k v</t>
  </si>
  <si>
    <t>Kisällintie</t>
  </si>
  <si>
    <t>Kisällinkuja (länsipään aukio)</t>
  </si>
  <si>
    <t>Kivalterinkuja (ja aukio)</t>
  </si>
  <si>
    <t>tarkistettava tilanne talotyömaan osalta</t>
  </si>
  <si>
    <t>Kivalterintie (itäpää, Mestarintie-Kivalterinpolku)</t>
  </si>
  <si>
    <t>Kivalterinpolku</t>
  </si>
  <si>
    <t>Teininrinne</t>
  </si>
  <si>
    <t>k v</t>
  </si>
  <si>
    <t>Teinintie (sis. Kinkeripolku)</t>
  </si>
  <si>
    <t>Koulu ja päiväkoti avataan elokuussa 2023. varmistettava koulun työmaan toimivuus.</t>
  </si>
  <si>
    <t>Mestarintie (pohjoispää, liittymäjärjestelyt)</t>
  </si>
  <si>
    <t>Maaherrantien alue (AM/Raidejokeri)</t>
  </si>
  <si>
    <t>Larin Kyöstin tien alue</t>
  </si>
  <si>
    <t>baana samassa Verson kohta</t>
  </si>
  <si>
    <t>- Jokiniementie</t>
  </si>
  <si>
    <t>Tuusulan bulevardi</t>
  </si>
  <si>
    <t>Käpylänasema - Käskynhaltijantie</t>
  </si>
  <si>
    <t>Rakentamattomat sorakadut</t>
  </si>
  <si>
    <t>Aidaspolku (ak 12201)</t>
  </si>
  <si>
    <t>34. PAKILA</t>
  </si>
  <si>
    <t>Pakilan siirtolapuutarha</t>
  </si>
  <si>
    <t>Pakilan rantatie, LP-alue ja hidasteet</t>
  </si>
  <si>
    <t xml:space="preserve">Pakilan Bagge palvelurakennun liikennejärjestelyt </t>
  </si>
  <si>
    <t>Pakinkuja</t>
  </si>
  <si>
    <t>35. TUOMARINKYLÄ</t>
  </si>
  <si>
    <t>Tuomarinkylänkartano, ak 12072</t>
  </si>
  <si>
    <t>Kavaleffintie</t>
  </si>
  <si>
    <t>Tuomarinkyläntie</t>
  </si>
  <si>
    <t>Strandmanninkuja</t>
  </si>
  <si>
    <t>Sihteerintie</t>
  </si>
  <si>
    <t>Sihteerinpolku</t>
  </si>
  <si>
    <t>Lainkaarentie</t>
  </si>
  <si>
    <t>Lainlukijantie</t>
  </si>
  <si>
    <t>Lautamiehenpolku</t>
  </si>
  <si>
    <t>Laamannintie (+ Vantaanjoen tulvasuojaus)</t>
  </si>
  <si>
    <t>28. Oulukylä</t>
  </si>
  <si>
    <t>Saunabaarin edusta ja Männikkötie</t>
  </si>
  <si>
    <t>34. Pakila</t>
  </si>
  <si>
    <t>Kyläkunnantien ja Urakkatien portaat (alsu)</t>
  </si>
  <si>
    <t>35. Tuomarinkylä</t>
  </si>
  <si>
    <t>Muut peruskorjattavat kadut</t>
  </si>
  <si>
    <t>-Tuomarinkylän sorateiden parannus</t>
  </si>
  <si>
    <t>Investointitoimisto / H Ström</t>
  </si>
  <si>
    <t>KAAKKOINEN SUURPIIRI</t>
  </si>
  <si>
    <t>(m2)</t>
  </si>
  <si>
    <t>(€/m2)</t>
  </si>
  <si>
    <t xml:space="preserve"> </t>
  </si>
  <si>
    <t>UUDISRAKENTAMINEN YHT.</t>
  </si>
  <si>
    <t>PERUSKORJAUS JA LIIK.JÄRJ. YHT.</t>
  </si>
  <si>
    <t>SUURPIIRI YHTEENSÄ</t>
  </si>
  <si>
    <t>UUDISRAKENTAM. KAAKK. SUURP.</t>
  </si>
  <si>
    <t>TSE raamit 2006-2010</t>
  </si>
  <si>
    <t>43. HERTTONIEMI</t>
  </si>
  <si>
    <t>Paikalliskeskus/Ato kadut</t>
  </si>
  <si>
    <t>Carl Olofin aukio (Hertan luona)</t>
  </si>
  <si>
    <t>Teollisuusalue</t>
  </si>
  <si>
    <t>Sahaajankuja</t>
  </si>
  <si>
    <t>Hanslankarinkuja</t>
  </si>
  <si>
    <t>Hanslankarinpolku</t>
  </si>
  <si>
    <t>Laivalahdenkatu Työnjoht.k-Konem.k.</t>
  </si>
  <si>
    <t>Insinöörinkatu</t>
  </si>
  <si>
    <t>Suunnittelijankatu Insinöörink.-Operaattorink.</t>
  </si>
  <si>
    <t>Työnjohtajankatu</t>
  </si>
  <si>
    <t>Roihuvuori</t>
  </si>
  <si>
    <t>Herttoniemenranta</t>
  </si>
  <si>
    <t xml:space="preserve">Suolakivenkatu </t>
  </si>
  <si>
    <t>Amiraali Cronstedtin tori</t>
  </si>
  <si>
    <t>Amiraali Cronstedtin ranta</t>
  </si>
  <si>
    <t>Simppukuja</t>
  </si>
  <si>
    <t>M+P+K+V</t>
  </si>
  <si>
    <t>Kipinä</t>
  </si>
  <si>
    <t>Liekki</t>
  </si>
  <si>
    <t>44. TAMMISALO</t>
  </si>
  <si>
    <t>Airoranta</t>
  </si>
  <si>
    <t>49. LAAJASALO</t>
  </si>
  <si>
    <t>Jollas/Muut kadut</t>
  </si>
  <si>
    <t>Jollaksentien jk + kor.(Rann.l.t-Puuskant.)</t>
  </si>
  <si>
    <t xml:space="preserve">Puuskaniementien lj </t>
  </si>
  <si>
    <t>Puhuritie</t>
  </si>
  <si>
    <t>Yliskylä/Muut kadut</t>
  </si>
  <si>
    <t>Reiherinpolku</t>
  </si>
  <si>
    <t>Holmanmoisionpolku</t>
  </si>
  <si>
    <t>Hevossalmi/Muut kadut</t>
  </si>
  <si>
    <t>Kölitie</t>
  </si>
  <si>
    <t>Itä-Jollas/Ato-kadut</t>
  </si>
  <si>
    <t>Jollaksentie Kellaripk.-Mainiementie + aukio</t>
  </si>
  <si>
    <t>Matosaarentie Jollaksentie-Matosaarenkuja</t>
  </si>
  <si>
    <t>Matosaarentie Matosaarenkujasta etelään</t>
  </si>
  <si>
    <t>Matosaarenkuja</t>
  </si>
  <si>
    <t>Poikasaartentie</t>
  </si>
  <si>
    <t>Karoliinintie</t>
  </si>
  <si>
    <t>Mainiementie + LP</t>
  </si>
  <si>
    <t>Meri Perttilän polku</t>
  </si>
  <si>
    <t>Kruunuvuori</t>
  </si>
  <si>
    <t>Nimeämättömät kohteet</t>
  </si>
  <si>
    <t>Keskeneräisten katujen talvikp.</t>
  </si>
  <si>
    <t>Pienet viimeistely- ja takuutyöt</t>
  </si>
  <si>
    <t>Itäväylä, Kulosaari</t>
  </si>
  <si>
    <t>Itäväylä, Herttoniemi</t>
  </si>
  <si>
    <t>RANTARAKENTEET</t>
  </si>
  <si>
    <t>Ts 2005</t>
  </si>
  <si>
    <t xml:space="preserve">  </t>
  </si>
  <si>
    <t>Sarvastonkaari</t>
  </si>
  <si>
    <t>Viikintie / Siilitie, kiertoliittymä</t>
  </si>
  <si>
    <t>Laajasalontie Koirasaarentie-Kutteritie</t>
  </si>
  <si>
    <t>Roihuvuorentie/Tulisuontie rist.alue</t>
  </si>
  <si>
    <t>Laajasalontie/ Koirasaarentie kiertoliitt.</t>
  </si>
  <si>
    <t>Siilitien pohjoisosa</t>
  </si>
  <si>
    <t>Roihuvuorentien pohjoisosan pp</t>
  </si>
  <si>
    <t>Kettutien pohjoisosa</t>
  </si>
  <si>
    <t>Viitoitus:Laajasalo</t>
  </si>
  <si>
    <t>Jollaksentie Kellaripkuja - Poikas.tie</t>
  </si>
  <si>
    <t>Jollaksentien jk + korokkeet</t>
  </si>
  <si>
    <t>Yliskylä</t>
  </si>
  <si>
    <t>Hevossalmi</t>
  </si>
  <si>
    <t>ITÄINEN SUURPIIRI</t>
  </si>
  <si>
    <t>UUDISRAKENTAMINEN, ITÄIN. SUURP.</t>
  </si>
  <si>
    <t>45. VARTIOKYLÄ</t>
  </si>
  <si>
    <t xml:space="preserve">Myllypuro/Ato-kadut </t>
  </si>
  <si>
    <t>Hallainvuorentie</t>
  </si>
  <si>
    <t>Yläkivenpolku</t>
  </si>
  <si>
    <t>Sarsantie-Halistentie</t>
  </si>
  <si>
    <t>V</t>
  </si>
  <si>
    <t>Kivensilmänkuja</t>
  </si>
  <si>
    <t>Kivensilmä</t>
  </si>
  <si>
    <t>Kiviparintien kääntöp.</t>
  </si>
  <si>
    <t>Myllypurontien korot. liittymä/Kivensilmä</t>
  </si>
  <si>
    <t>Alakiventie</t>
  </si>
  <si>
    <t>Marjaniemi/Muut kadut</t>
  </si>
  <si>
    <t>Sinivuokonpolun jk</t>
  </si>
  <si>
    <t>Marjalahdentien kp+ 2 LP</t>
  </si>
  <si>
    <t>Roihupellon teollisuusalue/Ato-kadut</t>
  </si>
  <si>
    <t xml:space="preserve">Viilarintien ramppien katutyöt </t>
  </si>
  <si>
    <t>Varikkotien muutos</t>
  </si>
  <si>
    <t>47, MELLUNKYLÄ</t>
  </si>
  <si>
    <t>Kivikko/Ato-kadut</t>
  </si>
  <si>
    <t>Kontulankaari-Kivikonkaari-Keinutie</t>
  </si>
  <si>
    <t>K+V</t>
  </si>
  <si>
    <t>Kivijata -aukion pohj.osa</t>
  </si>
  <si>
    <t>Kivikon teollisuusalue/Ato-kadut</t>
  </si>
  <si>
    <t>Kivikonlaita</t>
  </si>
  <si>
    <t>M+P+K</t>
  </si>
  <si>
    <t>LP-alue 2 kpl</t>
  </si>
  <si>
    <t>Kivikonkuja</t>
  </si>
  <si>
    <t>Fallpakka/Ato-kadut</t>
  </si>
  <si>
    <t>Kallvikintie/uusi osa Itäväylälle</t>
  </si>
  <si>
    <t>Mellunmäentie</t>
  </si>
  <si>
    <t>Fallpakantie</t>
  </si>
  <si>
    <t>Fallpakankuja</t>
  </si>
  <si>
    <t>Sänkbackankuja</t>
  </si>
  <si>
    <t>Raitit ja LP</t>
  </si>
  <si>
    <t>Kontula/Ato-kadut</t>
  </si>
  <si>
    <t>Mustikkasuontie</t>
  </si>
  <si>
    <t>Rintinpolun muutokset</t>
  </si>
  <si>
    <t>Raussintie</t>
  </si>
  <si>
    <t>Raussinpolku</t>
  </si>
  <si>
    <t>Parikkalantie</t>
  </si>
  <si>
    <t>54. VUOSAARI</t>
  </si>
  <si>
    <t>Keski-Vuosaari/Ato-kadut</t>
  </si>
  <si>
    <t>Mosaiikkipolku Mosaiikitori-Silttikuja</t>
  </si>
  <si>
    <t>Mosaiikkiraitti Ulappasilta-Tyynylaavankuja</t>
  </si>
  <si>
    <t xml:space="preserve"> - Ulappasilta-Valkopaadentie</t>
  </si>
  <si>
    <t>Silttipolku</t>
  </si>
  <si>
    <t>Sorapolku</t>
  </si>
  <si>
    <t>Tyynylaavantie</t>
  </si>
  <si>
    <t>Rajapaadenraitti</t>
  </si>
  <si>
    <t>Rajapaadenpolku</t>
  </si>
  <si>
    <t>Punakiventie Vuosaarentie-Punakivenkuja</t>
  </si>
  <si>
    <t>Vuosaarentie Kallvikintie-alikulkuk.</t>
  </si>
  <si>
    <t>Kurkimoisio/Ato-kadut</t>
  </si>
  <si>
    <t>Kallvikintien muutokset</t>
  </si>
  <si>
    <t xml:space="preserve"> - ylikulkusilta</t>
  </si>
  <si>
    <t xml:space="preserve"> - alikulkukäytävä</t>
  </si>
  <si>
    <t>Kuiskaajankuja</t>
  </si>
  <si>
    <t>Piippuhyllynkuja</t>
  </si>
  <si>
    <t>Piippuhylly</t>
  </si>
  <si>
    <t>Aitiopaikka</t>
  </si>
  <si>
    <t>Ensiparvi</t>
  </si>
  <si>
    <t>Permanto</t>
  </si>
  <si>
    <t>Permantokuja</t>
  </si>
  <si>
    <t>Uutela - Golf-alue/Muut kadut</t>
  </si>
  <si>
    <t>Itäreimarintie Vuotie-Eteläreimarintie</t>
  </si>
  <si>
    <t xml:space="preserve">Eteläreimarintie </t>
  </si>
  <si>
    <t>Mailapojanpolku</t>
  </si>
  <si>
    <t>Liikuntapuisto/Muut kadut</t>
  </si>
  <si>
    <t>Itäreimarintie Vuotie-Käärmeniementie</t>
  </si>
  <si>
    <t>Itäreimarinkuja</t>
  </si>
  <si>
    <t>Pallokuja ja -raitti</t>
  </si>
  <si>
    <t>Ramsinranta I/Ato-kadut</t>
  </si>
  <si>
    <t>Harbonkatu</t>
  </si>
  <si>
    <t>Saarenmaankatu</t>
  </si>
  <si>
    <t>P+K+V</t>
  </si>
  <si>
    <t>Osmussaarenkuja</t>
  </si>
  <si>
    <t>Hiidenmaankatu</t>
  </si>
  <si>
    <t>Kihnu</t>
  </si>
  <si>
    <t>Vormsi</t>
  </si>
  <si>
    <t>Muhu</t>
  </si>
  <si>
    <t>Ruhnunkuja</t>
  </si>
  <si>
    <t>Naissaarenraitti</t>
  </si>
  <si>
    <t>Ole Kandelinin aukio</t>
  </si>
  <si>
    <t>LP-alue</t>
  </si>
  <si>
    <t>Ramsinranta II/Ato-kadut</t>
  </si>
  <si>
    <t>Pärnunkatu</t>
  </si>
  <si>
    <t>Haapsalunkuja</t>
  </si>
  <si>
    <t>Pakrinpolku</t>
  </si>
  <si>
    <t>Sandinkuja</t>
  </si>
  <si>
    <t>Palmsenpolku</t>
  </si>
  <si>
    <t>Aurinkolahti/Ato-kadut</t>
  </si>
  <si>
    <t>Solvikinkatu</t>
  </si>
  <si>
    <t xml:space="preserve"> - Katinkullanp.-Aurinkot.k.</t>
  </si>
  <si>
    <t>Gustav Pauligin katu Leikost.-Solvikink.</t>
  </si>
  <si>
    <t>Urheilukalastajankuja</t>
  </si>
  <si>
    <t>Solvikinkuja</t>
  </si>
  <si>
    <t>Aurinkotuulenkatu</t>
  </si>
  <si>
    <t>Svartvikinkuja</t>
  </si>
  <si>
    <t>Myrskykuja</t>
  </si>
  <si>
    <t>Hellekuja</t>
  </si>
  <si>
    <t>Sumukuja</t>
  </si>
  <si>
    <t>Kauniinilmankuja</t>
  </si>
  <si>
    <t>Lohikallionranta (sis. Uutelan kanavaan)</t>
  </si>
  <si>
    <t>Uutelantie</t>
  </si>
  <si>
    <t>Nuottaniementie</t>
  </si>
  <si>
    <t>Pauligin alue/Ato-kadut</t>
  </si>
  <si>
    <t>Mokkakuja</t>
  </si>
  <si>
    <t>Kahvikatu</t>
  </si>
  <si>
    <t>Kahvikuja</t>
  </si>
  <si>
    <t>Sokeritori sis. portaat</t>
  </si>
  <si>
    <t>Iiluodontie</t>
  </si>
  <si>
    <t>Bertha Pauligin katu</t>
  </si>
  <si>
    <t>LP-alue/Aromikuja</t>
  </si>
  <si>
    <t>Aromikuja</t>
  </si>
  <si>
    <t>Gustav Pauligin katu Vuotie-Leikos.tie</t>
  </si>
  <si>
    <t>Leikosaarentie Vaniljakuja-Aurinkot.k</t>
  </si>
  <si>
    <t>Maustetehtaankatu</t>
  </si>
  <si>
    <t>Vaniljakuja</t>
  </si>
  <si>
    <t xml:space="preserve">Pomeranssikuja </t>
  </si>
  <si>
    <t>Inkiväärikuja</t>
  </si>
  <si>
    <t>Muskottikuja</t>
  </si>
  <si>
    <t>Kanelikuja</t>
  </si>
  <si>
    <t>Pippurikuja</t>
  </si>
  <si>
    <t>Pohjois-Vuosaari</t>
  </si>
  <si>
    <t>Uudet kadut</t>
  </si>
  <si>
    <t>Omenamäen alue/Ato-kadut</t>
  </si>
  <si>
    <t>Omenamäenkatu</t>
  </si>
  <si>
    <t>Punakanelinkuja</t>
  </si>
  <si>
    <t>Keltakanelinkuja</t>
  </si>
  <si>
    <t>Keltakanelinaukio</t>
  </si>
  <si>
    <t>Astrakaaninkuja</t>
  </si>
  <si>
    <t>Syysviirunkuja</t>
  </si>
  <si>
    <t>Porslahdenkuja</t>
  </si>
  <si>
    <t xml:space="preserve"> - alikulku Porslahdentien ali </t>
  </si>
  <si>
    <t>Vuosaaren sataman yritysalue/Ato-kadut</t>
  </si>
  <si>
    <t>Eteläloisto</t>
  </si>
  <si>
    <t>Koukkupoika</t>
  </si>
  <si>
    <t>Käärmeniemenkuja</t>
  </si>
  <si>
    <t>Käärmeniemenpolku</t>
  </si>
  <si>
    <t>Käärmeniementie</t>
  </si>
  <si>
    <t>Laituripolku</t>
  </si>
  <si>
    <t>Laiturikuja</t>
  </si>
  <si>
    <t>Laivakartanonkatu</t>
  </si>
  <si>
    <t>Laivanrakentajanpolku</t>
  </si>
  <si>
    <t>Laivanrakentajantie</t>
  </si>
  <si>
    <t>Maakaasukatu</t>
  </si>
  <si>
    <t>Majakanvartijankatu</t>
  </si>
  <si>
    <t>Raitti Mailapojanpolulta Majakanvart.kadulle</t>
  </si>
  <si>
    <t>Merenkulkijankatu</t>
  </si>
  <si>
    <t>Merenkulkijankuja</t>
  </si>
  <si>
    <t>Pohjoisloiston aukio</t>
  </si>
  <si>
    <t xml:space="preserve">Rahtarinkatu </t>
  </si>
  <si>
    <t>Ruusuniementie ja -aukio</t>
  </si>
  <si>
    <t>Voimalakatu</t>
  </si>
  <si>
    <t>Vuosaaren Satamatie</t>
  </si>
  <si>
    <t>Vuosaaren Satamatien ramppi</t>
  </si>
  <si>
    <t>LP Vuosaaren Satamatien eteläpuoli</t>
  </si>
  <si>
    <t>LP Vuosaaren Satamatien pohj.puoli</t>
  </si>
  <si>
    <t>TS2005</t>
  </si>
  <si>
    <t>Tallinnanaukio (er.rah./Itä-Hki)</t>
  </si>
  <si>
    <t>Myllynsiiven saneeraus (er.rah./Itä-Hki)</t>
  </si>
  <si>
    <t>Uiskotie-Viikinginkuja</t>
  </si>
  <si>
    <t>Niittyranta-Koivuniementien saneeraus</t>
  </si>
  <si>
    <t>Sirrikuja</t>
  </si>
  <si>
    <t>Muut sp 7:n peruskorjattavat kadut</t>
  </si>
  <si>
    <t>Kontula-Vesala-Kivikko (er.rah./lähiöproj.)</t>
  </si>
  <si>
    <t>Vuosaaren puistopolku</t>
  </si>
  <si>
    <t>Turunlinnantie</t>
  </si>
  <si>
    <t>Vartiokyläntie-Kukkaniityntie kiertol.</t>
  </si>
  <si>
    <t>Kunnallisneuvoksentie-Marjaniementie</t>
  </si>
  <si>
    <t>Kallvikintie-Rastilantie kiertol.</t>
  </si>
  <si>
    <t>Ratasmyllyntie-Myllypadontie</t>
  </si>
  <si>
    <t>Raul Hellbergin raitti</t>
  </si>
  <si>
    <t>Kotikonnuntie</t>
  </si>
  <si>
    <t>Länsimäentie Vaarnatie-Itäväylä</t>
  </si>
  <si>
    <t>Laippakuja</t>
  </si>
  <si>
    <t>Viilarintie Kauppamyllyntie-Viikintie</t>
  </si>
  <si>
    <t>Kivikon maisemasilta kehä I yli (Lähiöraha)</t>
  </si>
  <si>
    <t>Viitoitus: Vuosaari , muut itäinen sp</t>
  </si>
  <si>
    <t>Höökintie</t>
  </si>
  <si>
    <t>Ajopolku</t>
  </si>
  <si>
    <t>Sarsantie</t>
  </si>
  <si>
    <t>Halistentie</t>
  </si>
  <si>
    <t>Jallintie</t>
  </si>
  <si>
    <t>Ruotsinpyhtääntie</t>
  </si>
  <si>
    <t>Vesirattaantie</t>
  </si>
  <si>
    <t>Myllytuvantie</t>
  </si>
  <si>
    <t xml:space="preserve">Ranckenintie </t>
  </si>
  <si>
    <t>RAKENNUSVIRASTO</t>
  </si>
  <si>
    <t>KAO / Rakennuttamistoimisto /  J.Ahonen</t>
  </si>
  <si>
    <t>1.4.2005</t>
  </si>
  <si>
    <t>KAMPPI - TÖÖLÖNLAHTI -PROJEKTI</t>
  </si>
  <si>
    <t>KAMPPI-TÖÖLÖNLAHTI -ALUE</t>
  </si>
  <si>
    <t>1000 EUR</t>
  </si>
  <si>
    <t>KAMPIN TERMINAALI</t>
  </si>
  <si>
    <t>KAMPPI-TÖÖLÖNLAHTI, KADUT</t>
  </si>
  <si>
    <t>8 03 12 KAMPPI-TÖÖLÖNLAHTI</t>
  </si>
  <si>
    <t xml:space="preserve">            -ALUEEN KADUT </t>
  </si>
  <si>
    <r>
      <rPr>
        <b val="1"/>
        <sz val="12"/>
        <color indexed="8"/>
        <rFont val="Arial"/>
      </rPr>
      <t>Kamppi, terminaalialue</t>
    </r>
    <r>
      <rPr>
        <b val="1"/>
        <i val="1"/>
        <sz val="12"/>
        <color indexed="8"/>
        <rFont val="Arial"/>
      </rPr>
      <t xml:space="preserve"> (SRV-alue)</t>
    </r>
  </si>
  <si>
    <t>Salomonkatu</t>
  </si>
  <si>
    <t>Kampin kauppatori</t>
  </si>
  <si>
    <t>Lasipalatsin ympäristö</t>
  </si>
  <si>
    <t>Urho Kekkosen katu</t>
  </si>
  <si>
    <t>Fredrikinkatu</t>
  </si>
  <si>
    <t>Jaakonkatu</t>
  </si>
  <si>
    <t>Annankatu</t>
  </si>
  <si>
    <t>Olavinkatu</t>
  </si>
  <si>
    <t>Kamppi-Töölönlahti, kadut</t>
  </si>
  <si>
    <t>Töölönlahden alue</t>
  </si>
  <si>
    <t>Töölönlahdenkatu</t>
  </si>
  <si>
    <t>Kansalaistori</t>
  </si>
  <si>
    <t>Karamzininranta</t>
  </si>
  <si>
    <t>Alvar Aallonkatu</t>
  </si>
  <si>
    <t>Alvar Aallonkadun torit</t>
  </si>
  <si>
    <t>Kanavasillat</t>
  </si>
  <si>
    <t>Terminaalin yht. muuhun katuverkk.</t>
  </si>
  <si>
    <t>Simonkentänaukio</t>
  </si>
  <si>
    <t>Lasipalatsin tori</t>
  </si>
  <si>
    <t>Rautatienkadut</t>
  </si>
  <si>
    <t>Salomonk. jatke Mannerheimintielle</t>
  </si>
  <si>
    <t>Annankadun silta + tukimuurit</t>
  </si>
  <si>
    <t>Arkadiankatu</t>
  </si>
  <si>
    <t>Leppäsuon alue</t>
  </si>
  <si>
    <t>Pohjoinen Rautatiekatu</t>
  </si>
  <si>
    <t>Leppäsuonkatu</t>
  </si>
  <si>
    <t>Mechelininkatu</t>
  </si>
  <si>
    <t>TALOUSARVIOEHDOTUS 2006 - 2010</t>
  </si>
  <si>
    <t>O Torvinen</t>
  </si>
  <si>
    <t>XX.3.2005</t>
  </si>
  <si>
    <t>TAE 2006 JA TSE 2006 - 2010</t>
  </si>
  <si>
    <t>KADUT LIIKENNEVÄYLÄT JA RADAT VV. 2004 - 2010, MILJ. EUROA</t>
  </si>
  <si>
    <t>Alakohta</t>
  </si>
  <si>
    <t>Alakohdan nimi</t>
  </si>
  <si>
    <t>TOT 2004</t>
  </si>
  <si>
    <t>TA 2005</t>
  </si>
  <si>
    <t>TAE 2006</t>
  </si>
  <si>
    <t>TSE 2007</t>
  </si>
  <si>
    <t>TSE 2008</t>
  </si>
  <si>
    <t>TSE 2009</t>
  </si>
  <si>
    <t>TSE 2010</t>
  </si>
  <si>
    <t>8 03 08</t>
  </si>
  <si>
    <t>UUDISRAKENTAMINEN</t>
  </si>
  <si>
    <t>8 03 09</t>
  </si>
  <si>
    <t>PERUSPARAN. JA LIIK.JÄRJEST.</t>
  </si>
  <si>
    <t>8 03 10</t>
  </si>
  <si>
    <t>YHTEISHANKK. / TIEHALLINTO</t>
  </si>
  <si>
    <t>8 03 11</t>
  </si>
  <si>
    <t>YHTEISHANKK. / RATAHALL.KESK.</t>
  </si>
  <si>
    <t>8 03 12</t>
  </si>
  <si>
    <t>KAMPPI - TÖÖLÖNLAHTI -ALUE</t>
  </si>
  <si>
    <t>8 03 13</t>
  </si>
  <si>
    <t>MUUT KADUNPIDON INVEST.</t>
  </si>
  <si>
    <t xml:space="preserve"> 8 03 </t>
  </si>
  <si>
    <t>KADUT, LIIKENNEVÄYLÄT JA RADAT</t>
  </si>
  <si>
    <t>HUOM! TA 2004 ei sisällä TA:n ylitysoikeuksia, yhteensä 9,7 milj. euroa</t>
  </si>
  <si>
    <t>TAE 2004 JA TSE 2005 - 2009</t>
  </si>
  <si>
    <t>KADUT LIIKENNEVÄYLÄT JA RADAT VV. 2003 - 2009, MILJ. EUROA</t>
  </si>
  <si>
    <t>MÄÄRÄRAHOJEN JAKAUMA ALAKOHDITTAIN:</t>
  </si>
  <si>
    <t>Uudisrakentaminen</t>
  </si>
  <si>
    <t>Perusparantam. ja liik.järjestelyt</t>
  </si>
  <si>
    <t>Yhteishankkeet / Tiehallinto</t>
  </si>
  <si>
    <t>Yhteishankkeet / Ratahallintokeskus</t>
  </si>
  <si>
    <t>Kamppi - Töölönlahti -alue</t>
  </si>
  <si>
    <t>Muut kadunpidon investoinnit</t>
  </si>
  <si>
    <t>TAE 2005 JA TSE 2005 - 2009</t>
  </si>
  <si>
    <t>KADUT LIIKENNEVÄYLÄT JA RADAT VV. 2002 - 2008, MILJ. EUROA (Luonnos)</t>
  </si>
  <si>
    <t>TSE 2004:N VERTAILU TS 2003:EN</t>
  </si>
  <si>
    <t>TALOUSSUUNNITELMAEHDOTUS 2005</t>
  </si>
  <si>
    <t>TALOUSSUUNNITELMA 2004</t>
  </si>
  <si>
    <t>TALOUSARVIOEHDOTUS 2006</t>
  </si>
  <si>
    <t>TALOUSSUUNNITELMAEHDOTUS 2007 - 2010</t>
  </si>
  <si>
    <t>8 03    KADUT, LIIKENNEVÄYLÄT JA RADAT 2006 -2010</t>
  </si>
  <si>
    <t>(Ei sisällä Kvn käytett. osoitett. Kampin terminaalin rahoitusta)</t>
  </si>
  <si>
    <t>Talousarvion alakohta</t>
  </si>
  <si>
    <t>Nro</t>
  </si>
  <si>
    <t>Nimi</t>
  </si>
  <si>
    <t>8 03</t>
  </si>
  <si>
    <t>Muutos edelliseen vuoteen, %</t>
  </si>
  <si>
    <t>TA:n ylitysoikeus</t>
  </si>
  <si>
    <t>8 03 01</t>
  </si>
  <si>
    <t>Eteläinen suurpiiri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</si>
  <si>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</si>
  <si>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</si>
  <si>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</si>
  <si>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</si>
  <si>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</si>
  <si>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</si>
  <si>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Suunnittelu / uudisrakentaminen</t>
  </si>
  <si>
    <t>Meluesteet</t>
  </si>
  <si>
    <t>Ranta-alueiden kunnostus</t>
  </si>
  <si>
    <t>Vuotie</t>
  </si>
  <si>
    <t>Länsisatamank. silta (Crusellin silta)</t>
  </si>
  <si>
    <t>Korkeasaaren silta</t>
  </si>
  <si>
    <t>Bussijokeri</t>
  </si>
  <si>
    <t>8 03 02</t>
  </si>
  <si>
    <t>Perusparantaminen ja liikenne-</t>
  </si>
  <si>
    <t>järjestelyt</t>
  </si>
  <si>
    <t>Katujen peruskorjaukset</t>
  </si>
  <si>
    <t>Siltojen peruskorjaus</t>
  </si>
  <si>
    <t>Päällysteiden uusiminen</t>
  </si>
  <si>
    <t>Liikennejärjestelyt</t>
  </si>
  <si>
    <t>Kevyen liikenteen väylät</t>
  </si>
  <si>
    <t>Liikennevalot</t>
  </si>
  <si>
    <t>Suunnittelu / perusparantaminen</t>
  </si>
  <si>
    <t>Meripellontie</t>
  </si>
  <si>
    <t>Koskelantie/Lahdenväylä</t>
  </si>
  <si>
    <t xml:space="preserve">Itäväylä </t>
  </si>
  <si>
    <t>Teollisuuskatu</t>
  </si>
  <si>
    <t>Sörnäisten rantatie</t>
  </si>
  <si>
    <t>8 03 03</t>
  </si>
  <si>
    <t>Kehä I ja Itäväylä, pikaparannukset</t>
  </si>
  <si>
    <t>Hakamäentie</t>
  </si>
  <si>
    <t>Kehä III</t>
  </si>
  <si>
    <t>Hämeenlinnanväylä, Kaarela</t>
  </si>
  <si>
    <t>sisääntuloväylät</t>
  </si>
  <si>
    <t>8 03 04</t>
  </si>
  <si>
    <t>Yhteishankkeet/Ratahallintokeskus</t>
  </si>
  <si>
    <t>Pääradan meluesteet</t>
  </si>
  <si>
    <t>8 03 05</t>
  </si>
  <si>
    <t xml:space="preserve">Kamppi - Töölönlahti -alueen kadut </t>
  </si>
  <si>
    <t>Kampin terminaalialue (HKR)</t>
  </si>
  <si>
    <t>8 03 06</t>
  </si>
  <si>
    <t>Täytemaan vastaanottopaikat</t>
  </si>
  <si>
    <t>Lumenvastaanottopaikat ja hiekkasiilot</t>
  </si>
  <si>
    <t>TAE 2006 JA TSE 2007 - 2010</t>
  </si>
  <si>
    <t>UUDISRAKENTAMINEN, Milj. euroa</t>
  </si>
  <si>
    <t>UUDET KADUT</t>
  </si>
  <si>
    <t>SORA- JA KESKENER. KADUT</t>
  </si>
  <si>
    <t>UUDET LIIK.VÄYLÄT JA SILLAT</t>
  </si>
  <si>
    <t xml:space="preserve"> 8 03 08</t>
  </si>
  <si>
    <t>PERUSPARANTAMINEN JA LIIKENNEJÄRJESTELYT</t>
  </si>
  <si>
    <t>KATUJEN JA SILTOJEN PERUSKORJ.</t>
  </si>
  <si>
    <t>PÄÄLLYSTEIDEN UUSIMINEN</t>
  </si>
  <si>
    <t>LIIKENNEJÄRJESTELYT JA -VALOT</t>
  </si>
  <si>
    <t>LIIKENNEVÄYLÄT</t>
  </si>
  <si>
    <t>YHTEISHANKKEET / TIEHALLINTO JA RATAHALLINTOKESKUS</t>
  </si>
  <si>
    <t>KEHÄ I &amp; ITÄVÄYLÄ / PIKAPARANN.</t>
  </si>
  <si>
    <t>HAKAMÄENTIE</t>
  </si>
  <si>
    <t>LAHDENVÄYLÄ</t>
  </si>
  <si>
    <t>KEHÄ III</t>
  </si>
  <si>
    <t>HÄMEENLINNANVÄYLÄ</t>
  </si>
  <si>
    <t>PÄÄRATA / MELUESTEET</t>
  </si>
  <si>
    <t>Vaikutus</t>
  </si>
  <si>
    <t>Vaikuts</t>
  </si>
  <si>
    <t>K1-K5</t>
  </si>
  <si>
    <t>asuntotuotan.</t>
  </si>
  <si>
    <t>kem.</t>
  </si>
  <si>
    <t>Kyllä / Ei</t>
  </si>
  <si>
    <t>KOILLINEN SUURPIIRI YHTEENSÄ</t>
  </si>
  <si>
    <t>UUDISRAKENTAM., KOILLINEN SUURP.</t>
  </si>
  <si>
    <t>36. VIIKKI</t>
  </si>
  <si>
    <t>Viikin RJ:n ja Viiman täydennysrakentaminen</t>
  </si>
  <si>
    <t>Mendelinkuja</t>
  </si>
  <si>
    <t>Hakalanniementie</t>
  </si>
  <si>
    <t>Hierrinkuja</t>
  </si>
  <si>
    <t>Viima ratikka</t>
  </si>
  <si>
    <t>Kolvikuja</t>
  </si>
  <si>
    <t>Pipettikuja</t>
  </si>
  <si>
    <t>Viikintien pemheikkö, Fingrid</t>
  </si>
  <si>
    <t>Ei toteudu POIS TAE24</t>
  </si>
  <si>
    <t xml:space="preserve">Viikinmäen Kallion asuntokatu </t>
  </si>
  <si>
    <t>Liittyy tähän fingrid kuljetukseen</t>
  </si>
  <si>
    <t>VIIMA hankkeen liittyvät Viikki (kts myös Malmi)</t>
  </si>
  <si>
    <t>Pihlajistonkallio</t>
  </si>
  <si>
    <t>K5.1.</t>
  </si>
  <si>
    <t>Maakaarenkuja</t>
  </si>
  <si>
    <t>Viikinmäen alue</t>
  </si>
  <si>
    <t>Harjannetie</t>
  </si>
  <si>
    <t>Rikissankuja</t>
  </si>
  <si>
    <t>Henrik Lättiläisen katu</t>
  </si>
  <si>
    <t>Ristiretkeläistenkatu</t>
  </si>
  <si>
    <t>Sigtunankuja</t>
  </si>
  <si>
    <t>Bysantintori</t>
  </si>
  <si>
    <t>Bysantinkuja(+portaat)</t>
  </si>
  <si>
    <t>Valdemarintori</t>
  </si>
  <si>
    <t>Valdemarinkuja</t>
  </si>
  <si>
    <t>Aleksanteri Nevskin katu</t>
  </si>
  <si>
    <t>Viikinranta</t>
  </si>
  <si>
    <t>Kaava 2:n kadut</t>
  </si>
  <si>
    <t>Jokisuuntie</t>
  </si>
  <si>
    <t>Jokisuunkuja</t>
  </si>
  <si>
    <t>Jokisuunpolku</t>
  </si>
  <si>
    <t>Säynäslahdentie</t>
  </si>
  <si>
    <t>Säynäskuja</t>
  </si>
  <si>
    <t>Säynäspolku</t>
  </si>
  <si>
    <t>Hernepellonkuja</t>
  </si>
  <si>
    <t>Hernepellonpolku</t>
  </si>
  <si>
    <t>Viiman edellyttämät maankäytönmuutokset</t>
  </si>
  <si>
    <t>37. PUKINMÄKI</t>
  </si>
  <si>
    <t>Pukinmäenaukio, Eskolankaari /-tie</t>
  </si>
  <si>
    <t>Asemak. 12706: Pukinmäki, Säterinportti 3, Säterintie 7 ja 9 Madetojankuja 1 ja Karhusuontie 12</t>
  </si>
  <si>
    <t>Pukimäenranta asemakaava alue</t>
  </si>
  <si>
    <t>Asemakaava voimassa 6/25. Myös siltoja ja melusuojausta. Johtosiirtoja (viemäriverkosto)</t>
  </si>
  <si>
    <t>Savelanpolku (pyöräilijäpatsas-aukio)</t>
  </si>
  <si>
    <t>Sinivuorentie</t>
  </si>
  <si>
    <t>Sinivuorenpolku</t>
  </si>
  <si>
    <t>Sinimetsänpolku</t>
  </si>
  <si>
    <t>Närekuja</t>
  </si>
  <si>
    <t>Lustokuja</t>
  </si>
  <si>
    <t>Jokipellontie</t>
  </si>
  <si>
    <t>Kehäkukantie</t>
  </si>
  <si>
    <t>Kehäkukanpolku</t>
  </si>
  <si>
    <t>38. MALMI</t>
  </si>
  <si>
    <t>Pihlajamäen ostoskeskus, ak 12318 (AM)</t>
  </si>
  <si>
    <t>K5.4</t>
  </si>
  <si>
    <t>Meripihkatie</t>
  </si>
  <si>
    <t>Moreenitie</t>
  </si>
  <si>
    <t>Vierinkivenpolku</t>
  </si>
  <si>
    <t>39. TAPANINKYLÄ</t>
  </si>
  <si>
    <t>Vainiotie (HSY:n vesihuollon saneeraus)</t>
  </si>
  <si>
    <t>Tapanilan asemanseudun eteläosa AM</t>
  </si>
  <si>
    <t>Viertolantie</t>
  </si>
  <si>
    <t>Kanervatien alue, ak 11954 (AM)</t>
  </si>
  <si>
    <t>Nukarintie</t>
  </si>
  <si>
    <t>Ripetie</t>
  </si>
  <si>
    <t>Takalanrinne, Takalankuja</t>
  </si>
  <si>
    <t>Maatullinpuiston eteläosa, ak 12191 (AM)</t>
  </si>
  <si>
    <t>Rintamasotilaantie (Takalantie - VU)</t>
  </si>
  <si>
    <t>Rahkatie</t>
  </si>
  <si>
    <t>Takalantie</t>
  </si>
  <si>
    <t>Lähdeniityntie</t>
  </si>
  <si>
    <t>Fallkullan kiila (AM)</t>
  </si>
  <si>
    <t>Jokipoikasenkaari</t>
  </si>
  <si>
    <t>Jokipoikasentie</t>
  </si>
  <si>
    <t>Joutsentie (Tasankotie - Joutsenraitti)</t>
  </si>
  <si>
    <t>Jäkäläpolku (LP)</t>
  </si>
  <si>
    <t>Jäkälätie (v Jäkäläpolku - Joutsentie)</t>
  </si>
  <si>
    <t>Sammaltori</t>
  </si>
  <si>
    <t>Smoltinkaari</t>
  </si>
  <si>
    <t>Smoltinkuja</t>
  </si>
  <si>
    <t>Smoltinkulku</t>
  </si>
  <si>
    <t>Suurmetsäntie (v Tapulikaupungint - Malminkaari)</t>
  </si>
  <si>
    <t>Tasankotie</t>
  </si>
  <si>
    <t>Tapaninkylä / muut kadut</t>
  </si>
  <si>
    <t>Sammalpolku (Lpk Jäkälän uudisrak)</t>
  </si>
  <si>
    <t>Talohanke alkaa 6/24 valmistuu 10/25</t>
  </si>
  <si>
    <t>Hiidenportti</t>
  </si>
  <si>
    <t>Hiidenportin LP</t>
  </si>
  <si>
    <t>Vuokrattu ekopisteeksi rinki oy</t>
  </si>
  <si>
    <t>Halmetie</t>
  </si>
  <si>
    <t>Nukarinkuja</t>
  </si>
  <si>
    <t>Ripekuja</t>
  </si>
  <si>
    <t>Impivaarantie</t>
  </si>
  <si>
    <t>Rajapolku</t>
  </si>
  <si>
    <t>Rasmuksentie</t>
  </si>
  <si>
    <t>Rasmuksenkuja</t>
  </si>
  <si>
    <t>Rasmuksenpolku</t>
  </si>
  <si>
    <t>Immolankuja</t>
  </si>
  <si>
    <t>Kastanjatie</t>
  </si>
  <si>
    <t>Vanha Yrttimaantie</t>
  </si>
  <si>
    <t>Leivosentie (jatke?)</t>
  </si>
  <si>
    <t>K5</t>
  </si>
  <si>
    <t>Leivosenkuja (jatke?)</t>
  </si>
  <si>
    <t>Kyntelikuja (jatke?)</t>
  </si>
  <si>
    <t>Muut rakentamattomat sorakadut (27 kpl)</t>
  </si>
  <si>
    <t>Kaavamuutos tontit 39213/1 ja 2 (AM)</t>
  </si>
  <si>
    <t>Kertojantie</t>
  </si>
  <si>
    <t>Saunatie</t>
  </si>
  <si>
    <t>Tuomaankuja</t>
  </si>
  <si>
    <t>Kuulijantie</t>
  </si>
  <si>
    <t>Simeonintie</t>
  </si>
  <si>
    <t>Päivölänkuja</t>
  </si>
  <si>
    <t>Kuulijankuja</t>
  </si>
  <si>
    <t>Vihtakuja</t>
  </si>
  <si>
    <t>Saunakuja</t>
  </si>
  <si>
    <t>Tiilentekijänpolku pp-yhteys</t>
  </si>
  <si>
    <t>Aapontien pohjoispää</t>
  </si>
  <si>
    <t>Aaponpolku</t>
  </si>
  <si>
    <t>Liiketien pohjoispää</t>
  </si>
  <si>
    <t>Terveystie</t>
  </si>
  <si>
    <t>Saniaispolku</t>
  </si>
  <si>
    <t>Siimakuja</t>
  </si>
  <si>
    <t>Onkikuja</t>
  </si>
  <si>
    <t>Varpustie</t>
  </si>
  <si>
    <t>Haapapolku</t>
  </si>
  <si>
    <t>Jokikuja</t>
  </si>
  <si>
    <t>Pamppulankuja</t>
  </si>
  <si>
    <t>Marjatie</t>
  </si>
  <si>
    <t>Vahtitie</t>
  </si>
  <si>
    <t>Marjastajankuja</t>
  </si>
  <si>
    <t>Käpylinnunkuja</t>
  </si>
  <si>
    <t>Miekkapolku</t>
  </si>
  <si>
    <t>Kalpakuja</t>
  </si>
  <si>
    <t>40. SUUTARILA</t>
  </si>
  <si>
    <t>Henrik Forsiuksentie (jalkakäytävä)</t>
  </si>
  <si>
    <t>Talohanke aktivoitunut 21 loppuvuosi</t>
  </si>
  <si>
    <t>Päiväpalauksenpolku HSY:n hanke (tason korotus)</t>
  </si>
  <si>
    <t xml:space="preserve">Taivaankansi </t>
  </si>
  <si>
    <t>Tapulikaupungin koillisosa, ak 12133 (AM)</t>
  </si>
  <si>
    <t>Hatuntekijänkuja</t>
  </si>
  <si>
    <t>Hattupolku</t>
  </si>
  <si>
    <t>Siltalanpuiston kaava-alue, ak 12243 (AM)</t>
  </si>
  <si>
    <t>v</t>
  </si>
  <si>
    <t>Peltohiirenkuja</t>
  </si>
  <si>
    <t>Peltokylänkuja</t>
  </si>
  <si>
    <t>Peltokylänraitti (Peltohiirenkj - Pläsinpellonkj)</t>
  </si>
  <si>
    <t>Peltokyläntie pysäkki ja suojatie</t>
  </si>
  <si>
    <t>Pertunkuja</t>
  </si>
  <si>
    <t>Pertunpellonraitti (Pertunpellontiestä pohj.)</t>
  </si>
  <si>
    <t>Pertunpellontie (Pertunpellonraitista länteen)</t>
  </si>
  <si>
    <t>Pertunsuora</t>
  </si>
  <si>
    <t>Pläsinpellonkuja</t>
  </si>
  <si>
    <t>Siltakylänkuja (it. jatke)</t>
  </si>
  <si>
    <t>Siltakylänpolku</t>
  </si>
  <si>
    <t>Siltalanpolku</t>
  </si>
  <si>
    <t>Siltalanpuistonpolku</t>
  </si>
  <si>
    <t>Suutarilan rantapuisto (AM)</t>
  </si>
  <si>
    <t>Kiertotähdenkuja</t>
  </si>
  <si>
    <t>AM-ohjelman kadut</t>
  </si>
  <si>
    <t>Kirkonkyläntie (Peltokyläntie-Keravanjoki)</t>
  </si>
  <si>
    <t>Suutarilan pohj. teollisuusalue, ak 11460</t>
  </si>
  <si>
    <t xml:space="preserve">Valokaari </t>
  </si>
  <si>
    <t>Suutarilantien liikennejärjestelyihin liittyvät</t>
  </si>
  <si>
    <t>Soinintie</t>
  </si>
  <si>
    <t>Vallesmanninkuja</t>
  </si>
  <si>
    <t>Suutarila / Muut kadut</t>
  </si>
  <si>
    <t>Uranuksentie</t>
  </si>
  <si>
    <t>Saturnuksentie</t>
  </si>
  <si>
    <t>Merkuriuksentien länsipää</t>
  </si>
  <si>
    <t>Merkuriuksentie</t>
  </si>
  <si>
    <t>Jupiterintie</t>
  </si>
  <si>
    <t>Marsintie</t>
  </si>
  <si>
    <t>Meteorikuja</t>
  </si>
  <si>
    <t>Pikkaraiskuja,-polku ja -tie</t>
  </si>
  <si>
    <t>Plutonkuja</t>
  </si>
  <si>
    <t>Riimukuja</t>
  </si>
  <si>
    <t>Uudisraivaajantie</t>
  </si>
  <si>
    <t>Uudisraivaajankuja</t>
  </si>
  <si>
    <t>Uudisraivaajanpolku</t>
  </si>
  <si>
    <t>Vanha Suutarinkyläntie</t>
  </si>
  <si>
    <t>Valjastie</t>
  </si>
  <si>
    <t>Muut rakentamattomat sorakadut (31 kpl)</t>
  </si>
  <si>
    <t>Yläkaskenkuja</t>
  </si>
  <si>
    <t>Vaskipellontie</t>
  </si>
  <si>
    <t>Riimusauvantie, vanha</t>
  </si>
  <si>
    <t>Kesantotie</t>
  </si>
  <si>
    <t>Vemmelkuja</t>
  </si>
  <si>
    <t>Norotie</t>
  </si>
  <si>
    <t>Iiriskuja</t>
  </si>
  <si>
    <t>Silatie</t>
  </si>
  <si>
    <t>Ohjaskuja</t>
  </si>
  <si>
    <t>Kiesitie</t>
  </si>
  <si>
    <t>Pikkaraiskuja</t>
  </si>
  <si>
    <t>Vaskikaivonpolku</t>
  </si>
  <si>
    <t>Vaskipellonkuja</t>
  </si>
  <si>
    <t>Härkävaljakonkuja</t>
  </si>
  <si>
    <t>Vankkurikuja</t>
  </si>
  <si>
    <t>Iespolku</t>
  </si>
  <si>
    <t>Ränkikuja</t>
  </si>
  <si>
    <t>Vaskipellonpolku</t>
  </si>
  <si>
    <t>Pikkaraispolku</t>
  </si>
  <si>
    <t>Kesantokuja</t>
  </si>
  <si>
    <t>Luokkipolku</t>
  </si>
  <si>
    <t>Arttolankuja</t>
  </si>
  <si>
    <t>Jalaspolku</t>
  </si>
  <si>
    <t>Halvarilanpolku</t>
  </si>
  <si>
    <t>Soininkuja</t>
  </si>
  <si>
    <t>Norokuja</t>
  </si>
  <si>
    <t>Kaplaskuja</t>
  </si>
  <si>
    <t>41. SUURMETSÄ</t>
  </si>
  <si>
    <t>Alppikylän alue, ak 11370 (AM)</t>
  </si>
  <si>
    <t>Tattariharjuntien viherkaista</t>
  </si>
  <si>
    <t>Reppukatu</t>
  </si>
  <si>
    <t>Alppikylänkatu</t>
  </si>
  <si>
    <t>Alppikylänkuja</t>
  </si>
  <si>
    <t>Telttakuja</t>
  </si>
  <si>
    <t>Reppukuja</t>
  </si>
  <si>
    <t>Peiponkatu</t>
  </si>
  <si>
    <t>Kyytimiehenkatu</t>
  </si>
  <si>
    <t>Haukkakatu</t>
  </si>
  <si>
    <t>Haukkakuja</t>
  </si>
  <si>
    <t>Kyytimiehenkuja</t>
  </si>
  <si>
    <t>Tattarikatu</t>
  </si>
  <si>
    <t>Säkkikatu</t>
  </si>
  <si>
    <t>Pitsinvirkkaajankatu</t>
  </si>
  <si>
    <t>Hevosmiehenkatu</t>
  </si>
  <si>
    <t>Nyyttipuisto</t>
  </si>
  <si>
    <t>Purilaskuja</t>
  </si>
  <si>
    <t>Laukkukuja</t>
  </si>
  <si>
    <t>Hevosmiehenkuja</t>
  </si>
  <si>
    <t>Suurmetsäntie 6 liittymät (Lidl)</t>
  </si>
  <si>
    <t>Jakomäen keskiosa (AM)</t>
  </si>
  <si>
    <t>Huokotie ja Huokopuisto</t>
  </si>
  <si>
    <t>Huokopolku</t>
  </si>
  <si>
    <t>Jakomäenaukio</t>
  </si>
  <si>
    <t>Jakomäenkuja</t>
  </si>
  <si>
    <t>Jakomäenpolku</t>
  </si>
  <si>
    <t>Somerikkopolku</t>
  </si>
  <si>
    <t>Kankarepolku</t>
  </si>
  <si>
    <t>Orkotie</t>
  </si>
  <si>
    <t>Kennäspolku</t>
  </si>
  <si>
    <t>VL, VP ja VU alueiden raitit ja huoltotiet</t>
  </si>
  <si>
    <t>Mustanniementie</t>
  </si>
  <si>
    <t>Mustanniemenrinne</t>
  </si>
  <si>
    <t>Mustanhalssinkuja</t>
  </si>
  <si>
    <t>Peltojyräntie</t>
  </si>
  <si>
    <t>Peltojyränkuja</t>
  </si>
  <si>
    <t>Jyvätie</t>
  </si>
  <si>
    <t>Aurapolku</t>
  </si>
  <si>
    <t>Päiväperhontie</t>
  </si>
  <si>
    <t>Puunkaatajantie (länsi- ja itäpää)</t>
  </si>
  <si>
    <t>Sahatie</t>
  </si>
  <si>
    <t>Kassaratie</t>
  </si>
  <si>
    <t>Kirveskuja</t>
  </si>
  <si>
    <t>Puunkaatajanpolku</t>
  </si>
  <si>
    <t>Aurinkomäentie</t>
  </si>
  <si>
    <t>Aurinkomäenkuja</t>
  </si>
  <si>
    <t>Kehräkuja</t>
  </si>
  <si>
    <t>Korentotie</t>
  </si>
  <si>
    <t>Korentopolku</t>
  </si>
  <si>
    <t>Rukoushuoneentie</t>
  </si>
  <si>
    <t>Korkeamäentie</t>
  </si>
  <si>
    <t>Alviontie</t>
  </si>
  <si>
    <t>Kiitäjäntie (pohj.pää)</t>
  </si>
  <si>
    <t>Porttirinne</t>
  </si>
  <si>
    <t>Porttirinteenpolku</t>
  </si>
  <si>
    <t>Kiitäjänkuja</t>
  </si>
  <si>
    <t>Muut rakentamattomat sorakadut (35 kpl)</t>
  </si>
  <si>
    <t>Iivarintie</t>
  </si>
  <si>
    <t>Koudanpolku</t>
  </si>
  <si>
    <t>Jaanantie</t>
  </si>
  <si>
    <t>Hapero</t>
  </si>
  <si>
    <t>Suuntimokuja</t>
  </si>
  <si>
    <t>Vihtorinkuja</t>
  </si>
  <si>
    <t>Korpitie</t>
  </si>
  <si>
    <t>Mustanmäenkuja</t>
  </si>
  <si>
    <t>Karrinkuja</t>
  </si>
  <si>
    <t>Sääskikuja</t>
  </si>
  <si>
    <t>Ampiaiskuja</t>
  </si>
  <si>
    <t>Tukkipolku</t>
  </si>
  <si>
    <t>Parvipolku</t>
  </si>
  <si>
    <t>Sakerintie</t>
  </si>
  <si>
    <t>Tukkikuja</t>
  </si>
  <si>
    <t>Simakuja</t>
  </si>
  <si>
    <t>Mesikukankuja</t>
  </si>
  <si>
    <t>Lentokuja</t>
  </si>
  <si>
    <t>Kyyhkyspolku</t>
  </si>
  <si>
    <t>Linkokuja</t>
  </si>
  <si>
    <t>Jaanankuja</t>
  </si>
  <si>
    <t>Fastbölentie</t>
  </si>
  <si>
    <t>asfaltoitu?</t>
  </si>
  <si>
    <t>Puupolku</t>
  </si>
  <si>
    <t>Pesäkuja</t>
  </si>
  <si>
    <t>Jyrinäkuja</t>
  </si>
  <si>
    <t>Päiväperhonpolku</t>
  </si>
  <si>
    <t>Mesipuu</t>
  </si>
  <si>
    <t>Kyyhkyskuja</t>
  </si>
  <si>
    <t>Kiitäjäntie (Pohj. pää)</t>
  </si>
  <si>
    <t>Sirkkalanrinne</t>
  </si>
  <si>
    <t>Mielikinpolku</t>
  </si>
  <si>
    <t>Puikkopolku</t>
  </si>
  <si>
    <t>Alvionkuja</t>
  </si>
  <si>
    <t>36. Viikki</t>
  </si>
  <si>
    <t>37. Malmi</t>
  </si>
  <si>
    <t>Pihlajistontie 3 alikulku hulevesiongelma</t>
  </si>
  <si>
    <t>tarkista asuntotuotanto?</t>
  </si>
  <si>
    <t>38. Pukinmäki</t>
  </si>
  <si>
    <t>39. Tapaninkylä</t>
  </si>
  <si>
    <t>40. Suutarila</t>
  </si>
  <si>
    <t>Vaskihuhdantie</t>
  </si>
  <si>
    <t>41. Suurmetsä</t>
  </si>
  <si>
    <t>Puistolantori</t>
  </si>
  <si>
    <t>Mätäspolku</t>
  </si>
  <si>
    <t>Maatullinkj (Henrik Forsiuksen t - Kämnerink)</t>
  </si>
  <si>
    <t>m+p+k+v</t>
  </si>
  <si>
    <t>Tattariharjun teollisuusalueen kadut (Alsu)</t>
  </si>
  <si>
    <t>Tattarisuon teollisuusalueen kadut (Alsu)</t>
  </si>
  <si>
    <t>Muut peruskorjaushankkeet</t>
  </si>
  <si>
    <t>Kaupungin sopimusvelvoitteiden täyttämisen vuoksi välttämättömät hankkeet. Pääasiallisesti tällä tarkoitetaan hankkeita, joiden rakentaminen on käynnissä eli urakkasopimus on tehty</t>
  </si>
  <si>
    <t>Turvallisuuden, terveellisyyden &amp; toimintavarmuuden näkökulmasta kriittiset peruskorjaushankkeet.</t>
  </si>
  <si>
    <t>K3</t>
  </si>
  <si>
    <t>Lisääntyvän lakisääteisen palvelutarpeen vuoksi tehtävät laajennus- tai uudishankkeet.</t>
  </si>
  <si>
    <t>Omaisuuden hallinnan näkökulmasta tarkoituksenmukaiset tai säästöä tuottavat peruskorjaushankkeet sekä tuotannon sujuvuuteen ja tehostamiseen liittyvät hankkeet.</t>
  </si>
  <si>
    <t>K5 -ylätaso</t>
  </si>
  <si>
    <t>Kaupungin kasvuun sekä muihin strategisiin tavoitteisiin liittyvät uudis-, peruskorjaus- ja laajennusinvestoinnit.</t>
  </si>
  <si>
    <t>Asuntotuotannon edellytysinvestointi</t>
  </si>
  <si>
    <t>K5.2</t>
  </si>
  <si>
    <t>Alueiden valmiiksi saattaminen (perustoiminnallisuudet)</t>
  </si>
  <si>
    <t>Vetovoimaan liittyvät erillishankkeet</t>
  </si>
  <si>
    <t>Toimitilahankkeet</t>
  </si>
  <si>
    <t>K5.5</t>
  </si>
  <si>
    <t>Muut</t>
  </si>
  <si>
    <t>T</t>
  </si>
  <si>
    <t>taitorakenne</t>
  </si>
  <si>
    <t>P</t>
  </si>
  <si>
    <t>päällystys</t>
  </si>
  <si>
    <t>maarakennus</t>
  </si>
  <si>
    <t>viimeistely</t>
  </si>
  <si>
    <t>kiveys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</si>
</sst>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#,##0&quot; &quot;;(#,##0)"/>
    <numFmt numFmtId="60" formatCode="#,##0&quot; €&quot;;&quot;-&quot;#,##0&quot; €&quot;"/>
    <numFmt numFmtId="61" formatCode="#,##0.0"/>
    <numFmt numFmtId="62" formatCode="0.0&quot; &quot;%"/>
    <numFmt numFmtId="63" formatCode="0.0"/>
    <numFmt numFmtId="64" formatCode="0.0%"/>
  </numFmts>
  <fonts count="50">
    <font>
      <sz val="10"/>
      <color indexed="8"/>
      <name val="Arial"/>
    </font>
    <font>
      <sz val="15"/>
      <color indexed="8"/>
      <name val="Calibri"/>
    </font>
    <font>
      <b val="1"/>
      <sz val="12"/>
      <color indexed="8"/>
      <name val="Arial"/>
    </font>
    <font>
      <sz val="16"/>
      <color indexed="8"/>
      <name val="Arial"/>
    </font>
    <font>
      <b val="1"/>
      <i val="1"/>
      <sz val="16"/>
      <color indexed="8"/>
      <name val="Arial"/>
    </font>
    <font>
      <b val="1"/>
      <i val="1"/>
      <sz val="12"/>
      <color indexed="8"/>
      <name val="Arial"/>
    </font>
    <font>
      <b val="1"/>
      <sz val="10"/>
      <color indexed="8"/>
      <name val="Arial"/>
    </font>
    <font>
      <b val="1"/>
      <sz val="14"/>
      <color indexed="8"/>
      <name val="Arial"/>
    </font>
    <font>
      <b val="1"/>
      <i val="1"/>
      <sz val="14"/>
      <color indexed="8"/>
      <name val="Arial"/>
    </font>
    <font>
      <b val="1"/>
      <u val="single"/>
      <sz val="12"/>
      <color indexed="8"/>
      <name val="Arial"/>
    </font>
    <font>
      <sz val="6"/>
      <color indexed="8"/>
      <name val="Arial"/>
    </font>
    <font>
      <sz val="12"/>
      <color indexed="8"/>
      <name val="Arial"/>
    </font>
    <font>
      <u val="single"/>
      <sz val="12"/>
      <color indexed="8"/>
      <name val="Arial"/>
    </font>
    <font>
      <i val="1"/>
      <sz val="12"/>
      <color indexed="8"/>
      <name val="Arial"/>
    </font>
    <font>
      <b val="1"/>
      <u val="double"/>
      <sz val="12"/>
      <color indexed="8"/>
      <name val="Arial"/>
    </font>
    <font>
      <i val="1"/>
      <u val="double"/>
      <sz val="12"/>
      <color indexed="12"/>
      <name val="Arial"/>
    </font>
    <font>
      <sz val="11"/>
      <color indexed="8"/>
      <name val="Calibri"/>
    </font>
    <font>
      <sz val="11"/>
      <color indexed="12"/>
      <name val="Calibri"/>
    </font>
    <font>
      <i val="1"/>
      <u val="double"/>
      <sz val="12"/>
      <color indexed="8"/>
      <name val="Arial"/>
    </font>
    <font>
      <sz val="12"/>
      <color indexed="12"/>
      <name val="Arial"/>
    </font>
    <font>
      <i val="1"/>
      <sz val="12"/>
      <color indexed="12"/>
      <name val="Arial"/>
    </font>
    <font>
      <b val="1"/>
      <i val="1"/>
      <sz val="12"/>
      <color indexed="12"/>
      <name val="Arial"/>
    </font>
    <font>
      <b val="1"/>
      <sz val="12"/>
      <color indexed="12"/>
      <name val="Arial"/>
    </font>
    <font>
      <i val="1"/>
      <sz val="12"/>
      <color indexed="16"/>
      <name val="Arial"/>
    </font>
    <font>
      <sz val="11"/>
      <color indexed="18"/>
      <name val="Calibri"/>
    </font>
    <font>
      <sz val="12"/>
      <color indexed="20"/>
      <name val="Arial"/>
    </font>
    <font>
      <sz val="10"/>
      <color indexed="12"/>
      <name val="Arial"/>
    </font>
    <font>
      <u val="double"/>
      <sz val="12"/>
      <color indexed="8"/>
      <name val="Arial"/>
    </font>
    <font>
      <b val="1"/>
      <sz val="11"/>
      <color indexed="8"/>
      <name val="Calibri"/>
    </font>
    <font>
      <i val="1"/>
      <u val="double"/>
      <sz val="12"/>
      <color indexed="16"/>
      <name val="Arial"/>
    </font>
    <font>
      <sz val="12"/>
      <color indexed="8"/>
      <name val="Helvetica Neue"/>
    </font>
    <font>
      <b val="1"/>
      <u val="single"/>
      <sz val="10"/>
      <color indexed="8"/>
      <name val="Arial"/>
    </font>
    <font>
      <sz val="18"/>
      <color indexed="8"/>
      <name val="Helvetica Neue"/>
    </font>
    <font>
      <b val="1"/>
      <sz val="1"/>
      <color indexed="8"/>
      <name val="Arial"/>
    </font>
    <font>
      <sz val="1"/>
      <color indexed="8"/>
      <name val="Arial"/>
    </font>
    <font>
      <b val="1"/>
      <u val="single"/>
      <sz val="1"/>
      <color indexed="8"/>
      <name val="Arial"/>
    </font>
    <font>
      <b val="1"/>
      <sz val="1"/>
      <color indexed="25"/>
      <name val="Arial"/>
    </font>
    <font>
      <sz val="2"/>
      <color indexed="8"/>
      <name val="Arial"/>
    </font>
    <font>
      <b val="1"/>
      <sz val="2"/>
      <color indexed="25"/>
      <name val="Arial"/>
    </font>
    <font>
      <sz val="12"/>
      <color indexed="18"/>
      <name val="Arial"/>
    </font>
    <font>
      <sz val="11"/>
      <color indexed="12"/>
      <name val="Arial"/>
    </font>
    <font>
      <i val="1"/>
      <sz val="11"/>
      <color indexed="8"/>
      <name val="Calibri"/>
    </font>
    <font>
      <i val="1"/>
      <sz val="11"/>
      <color indexed="12"/>
      <name val="Calibri"/>
    </font>
    <font>
      <b val="1"/>
      <sz val="11"/>
      <color indexed="12"/>
      <name val="Calibri"/>
    </font>
    <font>
      <sz val="11"/>
      <color indexed="31"/>
      <name val="Calibri"/>
    </font>
    <font>
      <u val="single"/>
      <sz val="11"/>
      <color indexed="18"/>
      <name val="Calibri"/>
    </font>
    <font>
      <i val="1"/>
      <sz val="12"/>
      <color indexed="32"/>
      <name val="Arial"/>
    </font>
    <font>
      <b val="1"/>
      <i val="1"/>
      <strike val="1"/>
      <sz val="12"/>
      <color indexed="8"/>
      <name val="Arial"/>
    </font>
    <font>
      <strike val="1"/>
      <sz val="12"/>
      <color indexed="8"/>
      <name val="Arial"/>
    </font>
    <font>
      <b val="1"/>
      <strike val="1"/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4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21"/>
      </top>
      <bottom/>
      <diagonal/>
    </border>
    <border>
      <left style="thin">
        <color indexed="8"/>
      </left>
      <right style="thin">
        <color indexed="8"/>
      </right>
      <top style="thin">
        <color indexed="21"/>
      </top>
      <bottom/>
      <diagonal/>
    </border>
    <border>
      <left style="thin">
        <color indexed="8"/>
      </left>
      <right style="medium">
        <color indexed="8"/>
      </right>
      <top style="thin">
        <color indexed="21"/>
      </top>
      <bottom/>
      <diagonal/>
    </border>
    <border>
      <left style="medium">
        <color indexed="8"/>
      </left>
      <right style="medium">
        <color indexed="8"/>
      </right>
      <top style="thin">
        <color indexed="21"/>
      </top>
      <bottom/>
      <diagonal/>
    </border>
    <border>
      <left style="medium">
        <color indexed="8"/>
      </left>
      <right/>
      <top style="thin">
        <color indexed="21"/>
      </top>
      <bottom style="thin">
        <color indexed="8"/>
      </bottom>
      <diagonal/>
    </border>
    <border>
      <left/>
      <right/>
      <top style="thin">
        <color indexed="21"/>
      </top>
      <bottom style="thin">
        <color indexed="8"/>
      </bottom>
      <diagonal/>
    </border>
    <border>
      <left/>
      <right style="medium">
        <color indexed="8"/>
      </right>
      <top style="thin">
        <color indexed="2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1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21"/>
      </right>
      <top style="medium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1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21"/>
      </bottom>
      <diagonal/>
    </border>
    <border>
      <left style="medium">
        <color indexed="8"/>
      </left>
      <right style="medium">
        <color indexed="8"/>
      </right>
      <top style="thin">
        <color indexed="21"/>
      </top>
      <bottom style="thin">
        <color indexed="8"/>
      </bottom>
      <diagonal/>
    </border>
    <border>
      <left style="thin">
        <color indexed="8"/>
      </left>
      <right style="thin">
        <color indexed="21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8"/>
      </right>
      <top style="thin">
        <color indexed="8"/>
      </top>
      <bottom style="thin">
        <color indexed="21"/>
      </bottom>
      <diagonal/>
    </border>
    <border>
      <left style="thin">
        <color indexed="21"/>
      </left>
      <right style="thin">
        <color indexed="8"/>
      </right>
      <top style="thin">
        <color indexed="21"/>
      </top>
      <bottom style="thin">
        <color indexed="8"/>
      </bottom>
      <diagonal/>
    </border>
    <border>
      <left style="thin">
        <color indexed="2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8"/>
      </top>
      <bottom style="thin">
        <color indexed="10"/>
      </bottom>
      <diagonal/>
    </border>
    <border>
      <left style="thin">
        <color indexed="21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21"/>
      </bottom>
      <diagonal/>
    </border>
    <border>
      <left style="medium">
        <color indexed="8"/>
      </left>
      <right style="thin">
        <color indexed="8"/>
      </right>
      <top style="thin">
        <color indexed="21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/>
      <diagonal/>
    </border>
    <border>
      <left style="thin">
        <color indexed="21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/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8"/>
      </top>
      <bottom style="medium">
        <color indexed="8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10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21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14" fontId="2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vertical="bottom"/>
    </xf>
    <xf numFmtId="0" fontId="2" fillId="2" borderId="1" applyNumberFormat="0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vertical="bottom"/>
    </xf>
    <xf numFmtId="0" fontId="9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59" fontId="10" fillId="2" borderId="2" applyNumberFormat="1" applyFont="1" applyFill="1" applyBorder="1" applyAlignment="1" applyProtection="0">
      <alignment vertical="bottom"/>
    </xf>
    <xf numFmtId="49" fontId="11" fillId="3" borderId="3" applyNumberFormat="1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vertical="bottom"/>
    </xf>
    <xf numFmtId="49" fontId="11" fillId="3" borderId="4" applyNumberFormat="1" applyFont="1" applyFill="1" applyBorder="1" applyAlignment="1" applyProtection="0">
      <alignment horizontal="left" vertical="bottom"/>
    </xf>
    <xf numFmtId="0" fontId="11" fillId="3" borderId="4" applyNumberFormat="0" applyFont="1" applyFill="1" applyBorder="1" applyAlignment="1" applyProtection="0">
      <alignment horizontal="left" vertical="bottom"/>
    </xf>
    <xf numFmtId="0" fontId="11" fillId="3" borderId="4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  <xf numFmtId="49" fontId="11" fillId="3" borderId="6" applyNumberFormat="1" applyFont="1" applyFill="1" applyBorder="1" applyAlignment="1" applyProtection="0">
      <alignment horizontal="center" vertical="bottom"/>
    </xf>
    <xf numFmtId="0" fontId="11" fillId="3" borderId="6" applyNumberFormat="1" applyFont="1" applyFill="1" applyBorder="1" applyAlignment="1" applyProtection="0">
      <alignment horizontal="center" vertical="bottom"/>
    </xf>
    <xf numFmtId="49" fontId="11" fillId="3" borderId="7" applyNumberFormat="1" applyFont="1" applyFill="1" applyBorder="1" applyAlignment="1" applyProtection="0">
      <alignment horizontal="center" vertical="bottom"/>
    </xf>
    <xf numFmtId="0" fontId="0" fillId="3" borderId="6" applyNumberFormat="0" applyFont="1" applyFill="1" applyBorder="1" applyAlignment="1" applyProtection="0">
      <alignment vertical="bottom"/>
    </xf>
    <xf numFmtId="49" fontId="11" fillId="3" borderId="8" applyNumberFormat="1" applyFont="1" applyFill="1" applyBorder="1" applyAlignment="1" applyProtection="0">
      <alignment horizontal="center" vertical="bottom"/>
    </xf>
    <xf numFmtId="49" fontId="0" fillId="3" borderId="8" applyNumberFormat="1" applyFont="1" applyFill="1" applyBorder="1" applyAlignment="1" applyProtection="0">
      <alignment vertical="bottom"/>
    </xf>
    <xf numFmtId="60" fontId="11" fillId="3" borderId="8" applyNumberFormat="1" applyFont="1" applyFill="1" applyBorder="1" applyAlignment="1" applyProtection="0">
      <alignment horizontal="center" vertical="bottom"/>
    </xf>
    <xf numFmtId="0" fontId="2" fillId="2" borderId="8" applyNumberFormat="0" applyFont="1" applyFill="1" applyBorder="1" applyAlignment="1" applyProtection="0">
      <alignment vertical="bottom"/>
    </xf>
    <xf numFmtId="59" fontId="2" fillId="2" borderId="8" applyNumberFormat="1" applyFont="1" applyFill="1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9" fontId="0" fillId="2" borderId="8" applyNumberFormat="1" applyFont="1" applyFill="1" applyBorder="1" applyAlignment="1" applyProtection="0">
      <alignment vertical="bottom"/>
    </xf>
    <xf numFmtId="9" fontId="2" fillId="2" borderId="8" applyNumberFormat="1" applyFont="1" applyFill="1" applyBorder="1" applyAlignment="1" applyProtection="0">
      <alignment vertical="bottom"/>
    </xf>
    <xf numFmtId="49" fontId="2" fillId="3" borderId="8" applyNumberFormat="1" applyFont="1" applyFill="1" applyBorder="1" applyAlignment="1" applyProtection="0">
      <alignment vertical="bottom"/>
    </xf>
    <xf numFmtId="59" fontId="2" fillId="3" borderId="8" applyNumberFormat="1" applyFont="1" applyFill="1" applyBorder="1" applyAlignment="1" applyProtection="0">
      <alignment vertical="bottom"/>
    </xf>
    <xf numFmtId="59" fontId="12" fillId="3" borderId="8" applyNumberFormat="1" applyFont="1" applyFill="1" applyBorder="1" applyAlignment="1" applyProtection="0">
      <alignment vertical="bottom"/>
    </xf>
    <xf numFmtId="9" fontId="12" fillId="3" borderId="8" applyNumberFormat="1" applyFont="1" applyFill="1" applyBorder="1" applyAlignment="1" applyProtection="0">
      <alignment vertical="bottom"/>
    </xf>
    <xf numFmtId="9" fontId="9" fillId="3" borderId="8" applyNumberFormat="1" applyFont="1" applyFill="1" applyBorder="1" applyAlignment="1" applyProtection="0">
      <alignment vertical="bottom"/>
    </xf>
    <xf numFmtId="59" fontId="13" fillId="2" borderId="8" applyNumberFormat="1" applyFont="1" applyFill="1" applyBorder="1" applyAlignment="1" applyProtection="0">
      <alignment vertical="bottom"/>
    </xf>
    <xf numFmtId="59" fontId="0" fillId="3" borderId="8" applyNumberFormat="1" applyFont="1" applyFill="1" applyBorder="1" applyAlignment="1" applyProtection="0">
      <alignment vertical="bottom"/>
    </xf>
    <xf numFmtId="9" fontId="0" fillId="3" borderId="8" applyNumberFormat="1" applyFont="1" applyFill="1" applyBorder="1" applyAlignment="1" applyProtection="0">
      <alignment vertical="bottom"/>
    </xf>
    <xf numFmtId="9" fontId="2" fillId="3" borderId="8" applyNumberFormat="1" applyFont="1" applyFill="1" applyBorder="1" applyAlignment="1" applyProtection="0">
      <alignment vertical="bottom"/>
    </xf>
    <xf numFmtId="0" fontId="2" fillId="2" borderId="9" applyNumberFormat="0" applyFont="1" applyFill="1" applyBorder="1" applyAlignment="1" applyProtection="0">
      <alignment vertical="bottom"/>
    </xf>
    <xf numFmtId="59" fontId="2" fillId="2" borderId="9" applyNumberFormat="1" applyFont="1" applyFill="1" applyBorder="1" applyAlignment="1" applyProtection="0">
      <alignment vertical="bottom"/>
    </xf>
    <xf numFmtId="9" fontId="2" fillId="2" borderId="9" applyNumberFormat="1" applyFont="1" applyFill="1" applyBorder="1" applyAlignment="1" applyProtection="0">
      <alignment vertical="bottom"/>
    </xf>
    <xf numFmtId="0" fontId="2" fillId="2" borderId="7" applyNumberFormat="0" applyFont="1" applyFill="1" applyBorder="1" applyAlignment="1" applyProtection="0">
      <alignment vertical="bottom"/>
    </xf>
    <xf numFmtId="59" fontId="2" fillId="2" borderId="7" applyNumberFormat="1" applyFont="1" applyFill="1" applyBorder="1" applyAlignment="1" applyProtection="0">
      <alignment vertical="bottom"/>
    </xf>
    <xf numFmtId="9" fontId="2" fillId="2" borderId="7" applyNumberFormat="1" applyFont="1" applyFill="1" applyBorder="1" applyAlignment="1" applyProtection="0">
      <alignment vertical="bottom"/>
    </xf>
    <xf numFmtId="49" fontId="9" fillId="3" borderId="8" applyNumberFormat="1" applyFont="1" applyFill="1" applyBorder="1" applyAlignment="1" applyProtection="0">
      <alignment vertical="bottom"/>
    </xf>
    <xf numFmtId="59" fontId="9" fillId="3" borderId="8" applyNumberFormat="1" applyFont="1" applyFill="1" applyBorder="1" applyAlignment="1" applyProtection="0">
      <alignment vertical="bottom"/>
    </xf>
    <xf numFmtId="0" fontId="14" fillId="2" borderId="8" applyNumberFormat="0" applyFont="1" applyFill="1" applyBorder="1" applyAlignment="1" applyProtection="0">
      <alignment vertical="bottom"/>
    </xf>
    <xf numFmtId="49" fontId="14" fillId="3" borderId="8" applyNumberFormat="1" applyFont="1" applyFill="1" applyBorder="1" applyAlignment="1" applyProtection="0">
      <alignment vertical="bottom"/>
    </xf>
    <xf numFmtId="49" fontId="15" fillId="2" borderId="8" applyNumberFormat="1" applyFont="1" applyFill="1" applyBorder="1" applyAlignment="1" applyProtection="0">
      <alignment horizontal="right" vertical="bottom"/>
    </xf>
    <xf numFmtId="49" fontId="2" fillId="2" borderId="8" applyNumberFormat="1" applyFont="1" applyFill="1" applyBorder="1" applyAlignment="1" applyProtection="0">
      <alignment vertical="bottom"/>
    </xf>
    <xf numFmtId="49" fontId="13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2" fillId="4" borderId="8" applyNumberFormat="1" applyFont="1" applyFill="1" applyBorder="1" applyAlignment="1" applyProtection="0">
      <alignment vertical="bottom"/>
    </xf>
    <xf numFmtId="3" fontId="2" fillId="4" borderId="8" applyNumberFormat="1" applyFont="1" applyFill="1" applyBorder="1" applyAlignment="1" applyProtection="0">
      <alignment vertical="bottom"/>
    </xf>
    <xf numFmtId="0" fontId="2" fillId="4" borderId="8" applyNumberFormat="0" applyFont="1" applyFill="1" applyBorder="1" applyAlignment="1" applyProtection="0">
      <alignment vertical="bottom"/>
    </xf>
    <xf numFmtId="9" fontId="2" fillId="4" borderId="8" applyNumberFormat="1" applyFont="1" applyFill="1" applyBorder="1" applyAlignment="1" applyProtection="0">
      <alignment vertical="bottom"/>
    </xf>
    <xf numFmtId="59" fontId="2" fillId="4" borderId="8" applyNumberFormat="1" applyFont="1" applyFill="1" applyBorder="1" applyAlignment="1" applyProtection="0">
      <alignment vertical="bottom"/>
    </xf>
    <xf numFmtId="3" fontId="0" fillId="2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3" fontId="2" fillId="3" borderId="8" applyNumberFormat="1" applyFont="1" applyFill="1" applyBorder="1" applyAlignment="1" applyProtection="0">
      <alignment vertical="bottom"/>
    </xf>
    <xf numFmtId="0" fontId="2" fillId="3" borderId="8" applyNumberFormat="0" applyFont="1" applyFill="1" applyBorder="1" applyAlignment="1" applyProtection="0">
      <alignment vertical="bottom"/>
    </xf>
    <xf numFmtId="0" fontId="2" fillId="3" borderId="8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9" fontId="0" fillId="2" borderId="10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0" fontId="9" fillId="2" borderId="11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9" fontId="0" fillId="2" borderId="11" applyNumberFormat="1" applyFont="1" applyFill="1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3" borderId="12" applyNumberFormat="1" applyFont="1" applyFill="1" applyBorder="1" applyAlignment="1" applyProtection="0">
      <alignment horizontal="center" vertical="bottom"/>
    </xf>
    <xf numFmtId="49" fontId="11" fillId="3" borderId="13" applyNumberFormat="1" applyFont="1" applyFill="1" applyBorder="1" applyAlignment="1" applyProtection="0">
      <alignment horizontal="center" vertical="bottom"/>
    </xf>
    <xf numFmtId="49" fontId="11" fillId="3" borderId="13" applyNumberFormat="1" applyFont="1" applyFill="1" applyBorder="1" applyAlignment="1" applyProtection="0">
      <alignment horizontal="center" vertical="bottom" wrapText="1"/>
    </xf>
    <xf numFmtId="49" fontId="11" fillId="3" borderId="14" applyNumberFormat="1" applyFont="1" applyFill="1" applyBorder="1" applyAlignment="1" applyProtection="0">
      <alignment horizontal="center" vertical="bottom"/>
    </xf>
    <xf numFmtId="49" fontId="11" fillId="3" borderId="14" applyNumberFormat="1" applyFont="1" applyFill="1" applyBorder="1" applyAlignment="1" applyProtection="0">
      <alignment horizontal="center" vertical="bottom" wrapText="1"/>
    </xf>
    <xf numFmtId="49" fontId="11" fillId="3" borderId="15" applyNumberFormat="1" applyFont="1" applyFill="1" applyBorder="1" applyAlignment="1" applyProtection="0">
      <alignment horizontal="center" vertical="bottom"/>
    </xf>
    <xf numFmtId="49" fontId="11" fillId="3" borderId="15" applyNumberFormat="1" applyFont="1" applyFill="1" applyBorder="1" applyAlignment="1" applyProtection="0">
      <alignment horizontal="center" vertical="bottom" wrapText="1"/>
    </xf>
    <xf numFmtId="49" fontId="11" fillId="3" borderId="12" applyNumberFormat="1" applyFont="1" applyFill="1" applyBorder="1" applyAlignment="1" applyProtection="0">
      <alignment horizontal="center" vertical="bottom" wrapText="1"/>
    </xf>
    <xf numFmtId="49" fontId="0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 wrapText="1"/>
    </xf>
    <xf numFmtId="49" fontId="11" fillId="3" borderId="14" applyNumberFormat="1" applyFont="1" applyFill="1" applyBorder="1" applyAlignment="1" applyProtection="0">
      <alignment horizontal="left" vertical="bottom"/>
    </xf>
    <xf numFmtId="49" fontId="11" fillId="3" borderId="14" applyNumberFormat="1" applyFont="1" applyFill="1" applyBorder="1" applyAlignment="1" applyProtection="0">
      <alignment horizontal="left" vertical="bottom" wrapText="1"/>
    </xf>
    <xf numFmtId="49" fontId="11" fillId="3" borderId="16" applyNumberFormat="1" applyFont="1" applyFill="1" applyBorder="1" applyAlignment="1" applyProtection="0">
      <alignment horizontal="center" vertical="bottom"/>
    </xf>
    <xf numFmtId="49" fontId="11" fillId="3" borderId="16" applyNumberFormat="1" applyFont="1" applyFill="1" applyBorder="1" applyAlignment="1" applyProtection="0">
      <alignment horizontal="center" vertical="bottom" wrapText="1"/>
    </xf>
    <xf numFmtId="49" fontId="11" fillId="3" borderId="17" applyNumberFormat="1" applyFont="1" applyFill="1" applyBorder="1" applyAlignment="1" applyProtection="0">
      <alignment horizontal="center" vertical="bottom"/>
    </xf>
    <xf numFmtId="49" fontId="11" fillId="3" borderId="17" applyNumberFormat="1" applyFont="1" applyFill="1" applyBorder="1" applyAlignment="1" applyProtection="0">
      <alignment horizontal="center" vertical="bottom" wrapText="1"/>
    </xf>
    <xf numFmtId="49" fontId="11" fillId="3" borderId="18" applyNumberFormat="1" applyFont="1" applyFill="1" applyBorder="1" applyAlignment="1" applyProtection="0">
      <alignment horizontal="center" vertical="bottom"/>
    </xf>
    <xf numFmtId="49" fontId="11" fillId="3" borderId="18" applyNumberFormat="1" applyFont="1" applyFill="1" applyBorder="1" applyAlignment="1" applyProtection="0">
      <alignment horizontal="center" vertical="bottom" wrapText="1"/>
    </xf>
    <xf numFmtId="49" fontId="16" fillId="2" borderId="19" applyNumberFormat="1" applyFont="1" applyFill="1" applyBorder="1" applyAlignment="1" applyProtection="0">
      <alignment vertical="bottom"/>
    </xf>
    <xf numFmtId="49" fontId="16" fillId="2" borderId="19" applyNumberFormat="1" applyFont="1" applyFill="1" applyBorder="1" applyAlignment="1" applyProtection="0">
      <alignment vertical="bottom" wrapText="1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2" fillId="2" borderId="38" applyNumberFormat="0" applyFont="1" applyFill="1" applyBorder="1" applyAlignment="1" applyProtection="0">
      <alignment vertical="bottom"/>
    </xf>
    <xf numFmtId="59" fontId="0" fillId="2" borderId="39" applyNumberFormat="1" applyFont="1" applyFill="1" applyBorder="1" applyAlignment="1" applyProtection="0">
      <alignment vertical="bottom"/>
    </xf>
    <xf numFmtId="9" fontId="0" fillId="2" borderId="39" applyNumberFormat="1" applyFont="1" applyFill="1" applyBorder="1" applyAlignment="1" applyProtection="0">
      <alignment vertical="bottom"/>
    </xf>
    <xf numFmtId="9" fontId="2" fillId="2" borderId="39" applyNumberFormat="1" applyFont="1" applyFill="1" applyBorder="1" applyAlignment="1" applyProtection="0">
      <alignment vertical="bottom"/>
    </xf>
    <xf numFmtId="9" fontId="2" fillId="2" borderId="40" applyNumberFormat="1" applyFont="1" applyFill="1" applyBorder="1" applyAlignment="1" applyProtection="0">
      <alignment vertical="bottom"/>
    </xf>
    <xf numFmtId="9" fontId="2" fillId="2" borderId="41" applyNumberFormat="1" applyFont="1" applyFill="1" applyBorder="1" applyAlignment="1" applyProtection="0">
      <alignment vertical="bottom"/>
    </xf>
    <xf numFmtId="0" fontId="11" fillId="3" borderId="37" applyNumberFormat="0" applyFont="1" applyFill="1" applyBorder="1" applyAlignment="1" applyProtection="0">
      <alignment horizontal="right" vertical="bottom"/>
    </xf>
    <xf numFmtId="59" fontId="0" fillId="2" borderId="38" applyNumberFormat="1" applyFont="1" applyFill="1" applyBorder="1" applyAlignment="1" applyProtection="0">
      <alignment vertical="bottom"/>
    </xf>
    <xf numFmtId="59" fontId="0" fillId="2" borderId="40" applyNumberFormat="1" applyFont="1" applyFill="1" applyBorder="1" applyAlignment="1" applyProtection="0">
      <alignment vertical="bottom"/>
    </xf>
    <xf numFmtId="59" fontId="0" fillId="2" borderId="41" applyNumberFormat="1" applyFont="1" applyFill="1" applyBorder="1" applyAlignment="1" applyProtection="0">
      <alignment vertical="bottom"/>
    </xf>
    <xf numFmtId="9" fontId="2" fillId="2" borderId="42" applyNumberFormat="1" applyFont="1" applyFill="1" applyBorder="1" applyAlignment="1" applyProtection="0">
      <alignment vertical="bottom"/>
    </xf>
    <xf numFmtId="0" fontId="16" fillId="2" borderId="43" applyNumberFormat="0" applyFont="1" applyFill="1" applyBorder="1" applyAlignment="1" applyProtection="0">
      <alignment vertical="bottom"/>
    </xf>
    <xf numFmtId="49" fontId="2" fillId="3" borderId="26" applyNumberFormat="1" applyFont="1" applyFill="1" applyBorder="1" applyAlignment="1" applyProtection="0">
      <alignment vertical="bottom"/>
    </xf>
    <xf numFmtId="59" fontId="0" fillId="3" borderId="27" applyNumberFormat="1" applyFont="1" applyFill="1" applyBorder="1" applyAlignment="1" applyProtection="0">
      <alignment vertical="bottom"/>
    </xf>
    <xf numFmtId="59" fontId="2" fillId="3" borderId="27" applyNumberFormat="1" applyFont="1" applyFill="1" applyBorder="1" applyAlignment="1" applyProtection="0">
      <alignment vertical="bottom"/>
    </xf>
    <xf numFmtId="9" fontId="0" fillId="3" borderId="27" applyNumberFormat="1" applyFont="1" applyFill="1" applyBorder="1" applyAlignment="1" applyProtection="0">
      <alignment vertical="bottom"/>
    </xf>
    <xf numFmtId="9" fontId="2" fillId="3" borderId="27" applyNumberFormat="1" applyFont="1" applyFill="1" applyBorder="1" applyAlignment="1" applyProtection="0">
      <alignment vertical="bottom"/>
    </xf>
    <xf numFmtId="9" fontId="2" fillId="3" borderId="44" applyNumberFormat="1" applyFont="1" applyFill="1" applyBorder="1" applyAlignment="1" applyProtection="0">
      <alignment vertical="bottom"/>
    </xf>
    <xf numFmtId="9" fontId="2" fillId="3" borderId="1" applyNumberFormat="1" applyFont="1" applyFill="1" applyBorder="1" applyAlignment="1" applyProtection="0">
      <alignment vertical="bottom"/>
    </xf>
    <xf numFmtId="9" fontId="2" fillId="3" borderId="45" applyNumberFormat="1" applyFont="1" applyFill="1" applyBorder="1" applyAlignment="1" applyProtection="0">
      <alignment vertical="bottom"/>
    </xf>
    <xf numFmtId="59" fontId="2" fillId="3" borderId="43" applyNumberFormat="1" applyFont="1" applyFill="1" applyBorder="1" applyAlignment="1" applyProtection="0">
      <alignment horizontal="right" vertical="bottom"/>
    </xf>
    <xf numFmtId="59" fontId="2" fillId="3" borderId="46" applyNumberFormat="1" applyFont="1" applyFill="1" applyBorder="1" applyAlignment="1" applyProtection="0">
      <alignment horizontal="right" vertical="bottom"/>
    </xf>
    <xf numFmtId="59" fontId="2" fillId="3" borderId="1" applyNumberFormat="1" applyFont="1" applyFill="1" applyBorder="1" applyAlignment="1" applyProtection="0">
      <alignment horizontal="right" vertical="bottom"/>
    </xf>
    <xf numFmtId="59" fontId="2" fillId="3" borderId="45" applyNumberFormat="1" applyFont="1" applyFill="1" applyBorder="1" applyAlignment="1" applyProtection="0">
      <alignment horizontal="right" vertical="bottom"/>
    </xf>
    <xf numFmtId="9" fontId="2" fillId="3" borderId="47" applyNumberFormat="1" applyFont="1" applyFill="1" applyBorder="1" applyAlignment="1" applyProtection="0">
      <alignment vertical="bottom"/>
    </xf>
    <xf numFmtId="0" fontId="18" fillId="2" borderId="26" applyNumberFormat="0" applyFont="1" applyFill="1" applyBorder="1" applyAlignment="1" applyProtection="0">
      <alignment horizontal="right" vertical="bottom"/>
    </xf>
    <xf numFmtId="3" fontId="0" fillId="2" borderId="27" applyNumberFormat="1" applyFont="1" applyFill="1" applyBorder="1" applyAlignment="1" applyProtection="0">
      <alignment vertical="bottom"/>
    </xf>
    <xf numFmtId="3" fontId="2" fillId="2" borderId="27" applyNumberFormat="1" applyFont="1" applyFill="1" applyBorder="1" applyAlignment="1" applyProtection="0">
      <alignment vertical="bottom"/>
    </xf>
    <xf numFmtId="3" fontId="0" fillId="2" borderId="28" applyNumberFormat="1" applyFont="1" applyFill="1" applyBorder="1" applyAlignment="1" applyProtection="0">
      <alignment vertical="bottom"/>
    </xf>
    <xf numFmtId="3" fontId="0" fillId="2" borderId="26" applyNumberFormat="1" applyFont="1" applyFill="1" applyBorder="1" applyAlignment="1" applyProtection="0">
      <alignment vertical="bottom"/>
    </xf>
    <xf numFmtId="3" fontId="5" fillId="2" borderId="44" applyNumberFormat="1" applyFont="1" applyFill="1" applyBorder="1" applyAlignment="1" applyProtection="0">
      <alignment vertical="bottom"/>
    </xf>
    <xf numFmtId="3" fontId="5" fillId="2" borderId="1" applyNumberFormat="1" applyFont="1" applyFill="1" applyBorder="1" applyAlignment="1" applyProtection="0">
      <alignment vertical="bottom"/>
    </xf>
    <xf numFmtId="3" fontId="5" fillId="2" borderId="45" applyNumberFormat="1" applyFont="1" applyFill="1" applyBorder="1" applyAlignment="1" applyProtection="0">
      <alignment vertical="bottom"/>
    </xf>
    <xf numFmtId="0" fontId="11" fillId="3" borderId="48" applyNumberFormat="0" applyFont="1" applyFill="1" applyBorder="1" applyAlignment="1" applyProtection="0">
      <alignment horizontal="right" vertical="bottom"/>
    </xf>
    <xf numFmtId="3" fontId="13" fillId="2" borderId="26" applyNumberFormat="1" applyFont="1" applyFill="1" applyBorder="1" applyAlignment="1" applyProtection="0">
      <alignment vertical="bottom"/>
    </xf>
    <xf numFmtId="3" fontId="13" fillId="2" borderId="49" applyNumberFormat="1" applyFont="1" applyFill="1" applyBorder="1" applyAlignment="1" applyProtection="0">
      <alignment vertical="bottom"/>
    </xf>
    <xf numFmtId="3" fontId="5" fillId="2" borderId="47" applyNumberFormat="1" applyFont="1" applyFill="1" applyBorder="1" applyAlignment="1" applyProtection="0">
      <alignment vertical="bottom"/>
    </xf>
    <xf numFmtId="59" fontId="2" fillId="3" borderId="47" applyNumberFormat="1" applyFont="1" applyFill="1" applyBorder="1" applyAlignment="1" applyProtection="0">
      <alignment horizontal="right" vertical="bottom"/>
    </xf>
    <xf numFmtId="59" fontId="2" fillId="3" borderId="26" applyNumberFormat="1" applyFont="1" applyFill="1" applyBorder="1" applyAlignment="1" applyProtection="0">
      <alignment vertical="bottom"/>
    </xf>
    <xf numFmtId="59" fontId="2" fillId="3" borderId="28" applyNumberFormat="1" applyFont="1" applyFill="1" applyBorder="1" applyAlignment="1" applyProtection="0">
      <alignment vertical="bottom"/>
    </xf>
    <xf numFmtId="0" fontId="2" fillId="2" borderId="26" applyNumberFormat="0" applyFont="1" applyFill="1" applyBorder="1" applyAlignment="1" applyProtection="0">
      <alignment vertical="bottom"/>
    </xf>
    <xf numFmtId="59" fontId="0" fillId="2" borderId="27" applyNumberFormat="1" applyFont="1" applyFill="1" applyBorder="1" applyAlignment="1" applyProtection="0">
      <alignment vertical="bottom"/>
    </xf>
    <xf numFmtId="59" fontId="2" fillId="2" borderId="27" applyNumberFormat="1" applyFont="1" applyFill="1" applyBorder="1" applyAlignment="1" applyProtection="0">
      <alignment vertical="bottom"/>
    </xf>
    <xf numFmtId="9" fontId="0" fillId="2" borderId="27" applyNumberFormat="1" applyFont="1" applyFill="1" applyBorder="1" applyAlignment="1" applyProtection="0">
      <alignment vertical="bottom"/>
    </xf>
    <xf numFmtId="9" fontId="2" fillId="2" borderId="27" applyNumberFormat="1" applyFont="1" applyFill="1" applyBorder="1" applyAlignment="1" applyProtection="0">
      <alignment vertical="bottom"/>
    </xf>
    <xf numFmtId="9" fontId="2" fillId="2" borderId="44" applyNumberFormat="1" applyFont="1" applyFill="1" applyBorder="1" applyAlignment="1" applyProtection="0">
      <alignment vertical="bottom"/>
    </xf>
    <xf numFmtId="9" fontId="2" fillId="2" borderId="1" applyNumberFormat="1" applyFont="1" applyFill="1" applyBorder="1" applyAlignment="1" applyProtection="0">
      <alignment vertical="bottom"/>
    </xf>
    <xf numFmtId="9" fontId="2" fillId="2" borderId="50" applyNumberFormat="1" applyFont="1" applyFill="1" applyBorder="1" applyAlignment="1" applyProtection="0">
      <alignment vertical="bottom"/>
    </xf>
    <xf numFmtId="59" fontId="2" fillId="2" borderId="47" applyNumberFormat="1" applyFont="1" applyFill="1" applyBorder="1" applyAlignment="1" applyProtection="0">
      <alignment horizontal="right" vertical="bottom"/>
    </xf>
    <xf numFmtId="59" fontId="2" fillId="2" borderId="26" applyNumberFormat="1" applyFont="1" applyFill="1" applyBorder="1" applyAlignment="1" applyProtection="0">
      <alignment vertical="bottom"/>
    </xf>
    <xf numFmtId="59" fontId="2" fillId="2" borderId="28" applyNumberFormat="1" applyFont="1" applyFill="1" applyBorder="1" applyAlignment="1" applyProtection="0">
      <alignment vertical="bottom"/>
    </xf>
    <xf numFmtId="9" fontId="2" fillId="2" borderId="47" applyNumberFormat="1" applyFont="1" applyFill="1" applyBorder="1" applyAlignment="1" applyProtection="0">
      <alignment vertical="bottom"/>
    </xf>
    <xf numFmtId="49" fontId="9" fillId="3" borderId="26" applyNumberFormat="1" applyFont="1" applyFill="1" applyBorder="1" applyAlignment="1" applyProtection="0">
      <alignment vertical="bottom"/>
    </xf>
    <xf numFmtId="3" fontId="12" fillId="3" borderId="27" applyNumberFormat="1" applyFont="1" applyFill="1" applyBorder="1" applyAlignment="1" applyProtection="0">
      <alignment vertical="bottom"/>
    </xf>
    <xf numFmtId="3" fontId="9" fillId="3" borderId="27" applyNumberFormat="1" applyFont="1" applyFill="1" applyBorder="1" applyAlignment="1" applyProtection="0">
      <alignment vertical="bottom"/>
    </xf>
    <xf numFmtId="3" fontId="12" fillId="3" borderId="28" applyNumberFormat="1" applyFont="1" applyFill="1" applyBorder="1" applyAlignment="1" applyProtection="0">
      <alignment vertical="bottom"/>
    </xf>
    <xf numFmtId="3" fontId="12" fillId="3" borderId="26" applyNumberFormat="1" applyFont="1" applyFill="1" applyBorder="1" applyAlignment="1" applyProtection="0">
      <alignment vertical="bottom"/>
    </xf>
    <xf numFmtId="3" fontId="9" fillId="3" borderId="44" applyNumberFormat="1" applyFont="1" applyFill="1" applyBorder="1" applyAlignment="1" applyProtection="0">
      <alignment vertical="bottom"/>
    </xf>
    <xf numFmtId="3" fontId="9" fillId="3" borderId="1" applyNumberFormat="1" applyFont="1" applyFill="1" applyBorder="1" applyAlignment="1" applyProtection="0">
      <alignment vertical="bottom"/>
    </xf>
    <xf numFmtId="3" fontId="9" fillId="3" borderId="51" applyNumberFormat="1" applyFont="1" applyFill="1" applyBorder="1" applyAlignment="1" applyProtection="0">
      <alignment vertical="bottom"/>
    </xf>
    <xf numFmtId="3" fontId="9" fillId="3" borderId="52" applyNumberFormat="1" applyFont="1" applyFill="1" applyBorder="1" applyAlignment="1" applyProtection="0">
      <alignment vertical="bottom"/>
    </xf>
    <xf numFmtId="3" fontId="9" fillId="3" borderId="26" applyNumberFormat="1" applyFont="1" applyFill="1" applyBorder="1" applyAlignment="1" applyProtection="0">
      <alignment vertical="bottom"/>
    </xf>
    <xf numFmtId="3" fontId="9" fillId="3" borderId="28" applyNumberFormat="1" applyFont="1" applyFill="1" applyBorder="1" applyAlignment="1" applyProtection="0">
      <alignment vertical="bottom"/>
    </xf>
    <xf numFmtId="3" fontId="9" fillId="3" borderId="47" applyNumberFormat="1" applyFont="1" applyFill="1" applyBorder="1" applyAlignment="1" applyProtection="0">
      <alignment vertical="bottom"/>
    </xf>
    <xf numFmtId="59" fontId="0" fillId="2" borderId="35" applyNumberFormat="1" applyFont="1" applyFill="1" applyBorder="1" applyAlignment="1" applyProtection="0">
      <alignment vertical="bottom"/>
    </xf>
    <xf numFmtId="9" fontId="0" fillId="2" borderId="33" applyNumberFormat="1" applyFont="1" applyFill="1" applyBorder="1" applyAlignment="1" applyProtection="0">
      <alignment vertical="bottom"/>
    </xf>
    <xf numFmtId="9" fontId="2" fillId="2" borderId="2" applyNumberFormat="1" applyFont="1" applyFill="1" applyBorder="1" applyAlignment="1" applyProtection="0">
      <alignment vertical="bottom"/>
    </xf>
    <xf numFmtId="9" fontId="2" fillId="2" borderId="45" applyNumberFormat="1" applyFont="1" applyFill="1" applyBorder="1" applyAlignment="1" applyProtection="0">
      <alignment vertical="bottom"/>
    </xf>
    <xf numFmtId="0" fontId="19" fillId="2" borderId="53" applyNumberFormat="0" applyFont="1" applyFill="1" applyBorder="1" applyAlignment="1" applyProtection="0">
      <alignment horizontal="right" vertical="bottom"/>
    </xf>
    <xf numFmtId="59" fontId="0" fillId="2" borderId="33" applyNumberFormat="1" applyFont="1" applyFill="1" applyBorder="1" applyAlignment="1" applyProtection="0">
      <alignment vertical="bottom"/>
    </xf>
    <xf numFmtId="59" fontId="0" fillId="2" borderId="34" applyNumberFormat="1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59" fontId="0" fillId="2" borderId="54" applyNumberFormat="1" applyFont="1" applyFill="1" applyBorder="1" applyAlignment="1" applyProtection="0">
      <alignment vertical="bottom"/>
    </xf>
    <xf numFmtId="59" fontId="0" fillId="2" borderId="28" applyNumberFormat="1" applyFont="1" applyFill="1" applyBorder="1" applyAlignment="1" applyProtection="0">
      <alignment vertical="bottom"/>
    </xf>
    <xf numFmtId="9" fontId="0" fillId="2" borderId="42" applyNumberFormat="1" applyFont="1" applyFill="1" applyBorder="1" applyAlignment="1" applyProtection="0">
      <alignment vertical="bottom"/>
    </xf>
    <xf numFmtId="9" fontId="0" fillId="2" borderId="26" applyNumberFormat="1" applyFont="1" applyFill="1" applyBorder="1" applyAlignment="1" applyProtection="0">
      <alignment vertical="bottom"/>
    </xf>
    <xf numFmtId="9" fontId="0" fillId="2" borderId="28" applyNumberFormat="1" applyFont="1" applyFill="1" applyBorder="1" applyAlignment="1" applyProtection="0">
      <alignment vertical="bottom"/>
    </xf>
    <xf numFmtId="0" fontId="11" fillId="3" borderId="42" applyNumberFormat="0" applyFont="1" applyFill="1" applyBorder="1" applyAlignment="1" applyProtection="0">
      <alignment horizontal="right" vertical="bottom"/>
    </xf>
    <xf numFmtId="9" fontId="0" fillId="2" borderId="47" applyNumberFormat="1" applyFont="1" applyFill="1" applyBorder="1" applyAlignment="1" applyProtection="0">
      <alignment vertical="bottom"/>
    </xf>
    <xf numFmtId="49" fontId="14" fillId="3" borderId="26" applyNumberFormat="1" applyFont="1" applyFill="1" applyBorder="1" applyAlignment="1" applyProtection="0">
      <alignment vertical="bottom"/>
    </xf>
    <xf numFmtId="59" fontId="2" fillId="3" borderId="44" applyNumberFormat="1" applyFont="1" applyFill="1" applyBorder="1" applyAlignment="1" applyProtection="0">
      <alignment vertical="bottom"/>
    </xf>
    <xf numFmtId="59" fontId="2" fillId="3" borderId="55" applyNumberFormat="1" applyFont="1" applyFill="1" applyBorder="1" applyAlignment="1" applyProtection="0">
      <alignment vertical="bottom"/>
    </xf>
    <xf numFmtId="9" fontId="2" fillId="3" borderId="26" applyNumberFormat="1" applyFont="1" applyFill="1" applyBorder="1" applyAlignment="1" applyProtection="0">
      <alignment vertical="bottom"/>
    </xf>
    <xf numFmtId="9" fontId="2" fillId="3" borderId="28" applyNumberFormat="1" applyFont="1" applyFill="1" applyBorder="1" applyAlignment="1" applyProtection="0">
      <alignment vertical="bottom"/>
    </xf>
    <xf numFmtId="59" fontId="2" fillId="3" borderId="52" applyNumberFormat="1" applyFont="1" applyFill="1" applyBorder="1" applyAlignment="1" applyProtection="0">
      <alignment horizontal="right" vertical="bottom"/>
    </xf>
    <xf numFmtId="59" fontId="2" fillId="3" borderId="56" applyNumberFormat="1" applyFont="1" applyFill="1" applyBorder="1" applyAlignment="1" applyProtection="0">
      <alignment horizontal="right" vertical="bottom"/>
    </xf>
    <xf numFmtId="59" fontId="2" fillId="3" borderId="50" applyNumberFormat="1" applyFont="1" applyFill="1" applyBorder="1" applyAlignment="1" applyProtection="0">
      <alignment horizontal="right" vertical="bottom"/>
    </xf>
    <xf numFmtId="9" fontId="0" fillId="3" borderId="47" applyNumberFormat="1" applyFont="1" applyFill="1" applyBorder="1" applyAlignment="1" applyProtection="0">
      <alignment vertical="bottom"/>
    </xf>
    <xf numFmtId="49" fontId="20" fillId="2" borderId="26" applyNumberFormat="1" applyFont="1" applyFill="1" applyBorder="1" applyAlignment="1" applyProtection="0">
      <alignment horizontal="right" vertical="bottom"/>
    </xf>
    <xf numFmtId="59" fontId="20" fillId="2" borderId="27" applyNumberFormat="1" applyFont="1" applyFill="1" applyBorder="1" applyAlignment="1" applyProtection="0">
      <alignment vertical="bottom"/>
    </xf>
    <xf numFmtId="59" fontId="21" fillId="2" borderId="27" applyNumberFormat="1" applyFont="1" applyFill="1" applyBorder="1" applyAlignment="1" applyProtection="0">
      <alignment vertical="bottom"/>
    </xf>
    <xf numFmtId="59" fontId="21" fillId="2" borderId="28" applyNumberFormat="1" applyFont="1" applyFill="1" applyBorder="1" applyAlignment="1" applyProtection="0">
      <alignment vertical="bottom"/>
    </xf>
    <xf numFmtId="9" fontId="21" fillId="2" borderId="47" applyNumberFormat="1" applyFont="1" applyFill="1" applyBorder="1" applyAlignment="1" applyProtection="0">
      <alignment vertical="bottom"/>
    </xf>
    <xf numFmtId="9" fontId="21" fillId="2" borderId="26" applyNumberFormat="1" applyFont="1" applyFill="1" applyBorder="1" applyAlignment="1" applyProtection="0">
      <alignment vertical="bottom"/>
    </xf>
    <xf numFmtId="9" fontId="21" fillId="2" borderId="27" applyNumberFormat="1" applyFont="1" applyFill="1" applyBorder="1" applyAlignment="1" applyProtection="0">
      <alignment vertical="bottom"/>
    </xf>
    <xf numFmtId="9" fontId="21" fillId="2" borderId="28" applyNumberFormat="1" applyFont="1" applyFill="1" applyBorder="1" applyAlignment="1" applyProtection="0">
      <alignment vertical="bottom"/>
    </xf>
    <xf numFmtId="3" fontId="22" fillId="5" borderId="43" applyNumberFormat="1" applyFont="1" applyFill="1" applyBorder="1" applyAlignment="1" applyProtection="0">
      <alignment horizontal="right" vertical="bottom"/>
    </xf>
    <xf numFmtId="3" fontId="22" fillId="5" borderId="57" applyNumberFormat="1" applyFont="1" applyFill="1" applyBorder="1" applyAlignment="1" applyProtection="0">
      <alignment horizontal="right" vertical="bottom"/>
    </xf>
    <xf numFmtId="3" fontId="22" fillId="5" borderId="1" applyNumberFormat="1" applyFont="1" applyFill="1" applyBorder="1" applyAlignment="1" applyProtection="0">
      <alignment horizontal="right" vertical="bottom"/>
    </xf>
    <xf numFmtId="3" fontId="22" fillId="5" borderId="58" applyNumberFormat="1" applyFont="1" applyFill="1" applyBorder="1" applyAlignment="1" applyProtection="0">
      <alignment horizontal="right" vertical="bottom"/>
    </xf>
    <xf numFmtId="9" fontId="20" fillId="2" borderId="47" applyNumberFormat="1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49" fontId="23" fillId="2" borderId="26" applyNumberFormat="1" applyFont="1" applyFill="1" applyBorder="1" applyAlignment="1" applyProtection="0">
      <alignment horizontal="right" vertical="bottom"/>
    </xf>
    <xf numFmtId="3" fontId="23" fillId="6" borderId="43" applyNumberFormat="1" applyFont="1" applyFill="1" applyBorder="1" applyAlignment="1" applyProtection="0">
      <alignment horizontal="right" vertical="bottom"/>
    </xf>
    <xf numFmtId="3" fontId="23" fillId="6" borderId="57" applyNumberFormat="1" applyFont="1" applyFill="1" applyBorder="1" applyAlignment="1" applyProtection="0">
      <alignment horizontal="right" vertical="bottom"/>
    </xf>
    <xf numFmtId="3" fontId="23" fillId="6" borderId="1" applyNumberFormat="1" applyFont="1" applyFill="1" applyBorder="1" applyAlignment="1" applyProtection="0">
      <alignment horizontal="right" vertical="bottom"/>
    </xf>
    <xf numFmtId="3" fontId="23" fillId="6" borderId="58" applyNumberFormat="1" applyFont="1" applyFill="1" applyBorder="1" applyAlignment="1" applyProtection="0">
      <alignment horizontal="right" vertical="bottom"/>
    </xf>
    <xf numFmtId="9" fontId="2" fillId="2" borderId="26" applyNumberFormat="1" applyFont="1" applyFill="1" applyBorder="1" applyAlignment="1" applyProtection="0">
      <alignment vertical="bottom"/>
    </xf>
    <xf numFmtId="9" fontId="2" fillId="2" borderId="28" applyNumberFormat="1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3" fontId="13" fillId="2" borderId="59" applyNumberFormat="1" applyFont="1" applyFill="1" applyBorder="1" applyAlignment="1" applyProtection="0">
      <alignment vertical="bottom"/>
    </xf>
    <xf numFmtId="3" fontId="13" fillId="2" borderId="60" applyNumberFormat="1" applyFont="1" applyFill="1" applyBorder="1" applyAlignment="1" applyProtection="0">
      <alignment vertical="bottom"/>
    </xf>
    <xf numFmtId="59" fontId="13" fillId="2" borderId="11" applyNumberFormat="1" applyFont="1" applyFill="1" applyBorder="1" applyAlignment="1" applyProtection="0">
      <alignment vertical="bottom"/>
    </xf>
    <xf numFmtId="59" fontId="13" fillId="2" borderId="51" applyNumberFormat="1" applyFont="1" applyFill="1" applyBorder="1" applyAlignment="1" applyProtection="0">
      <alignment vertical="bottom"/>
    </xf>
    <xf numFmtId="49" fontId="2" fillId="2" borderId="26" applyNumberFormat="1" applyFont="1" applyFill="1" applyBorder="1" applyAlignment="1" applyProtection="0">
      <alignment horizontal="left" vertical="bottom"/>
    </xf>
    <xf numFmtId="0" fontId="0" fillId="3" borderId="43" applyNumberFormat="1" applyFont="1" applyFill="1" applyBorder="1" applyAlignment="1" applyProtection="0">
      <alignment vertical="bottom"/>
    </xf>
    <xf numFmtId="59" fontId="0" fillId="2" borderId="26" applyNumberFormat="1" applyFont="1" applyFill="1" applyBorder="1" applyAlignment="1" applyProtection="0">
      <alignment vertical="bottom"/>
    </xf>
    <xf numFmtId="59" fontId="19" fillId="2" borderId="47" applyNumberFormat="1" applyFont="1" applyFill="1" applyBorder="1" applyAlignment="1" applyProtection="0">
      <alignment vertical="bottom"/>
    </xf>
    <xf numFmtId="0" fontId="24" fillId="2" borderId="43" applyNumberFormat="0" applyFont="1" applyFill="1" applyBorder="1" applyAlignment="1" applyProtection="0">
      <alignment vertical="bottom"/>
    </xf>
    <xf numFmtId="0" fontId="2" fillId="2" borderId="26" applyNumberFormat="0" applyFont="1" applyFill="1" applyBorder="1" applyAlignment="1" applyProtection="0">
      <alignment horizontal="left" vertical="bottom"/>
    </xf>
    <xf numFmtId="0" fontId="2" fillId="3" borderId="48" applyNumberFormat="0" applyFont="1" applyFill="1" applyBorder="1" applyAlignment="1" applyProtection="0">
      <alignment horizontal="right" vertical="bottom"/>
    </xf>
    <xf numFmtId="9" fontId="2" fillId="2" borderId="54" applyNumberFormat="1" applyFont="1" applyFill="1" applyBorder="1" applyAlignment="1" applyProtection="0">
      <alignment vertical="bottom"/>
    </xf>
    <xf numFmtId="59" fontId="2" fillId="3" borderId="11" applyNumberFormat="1" applyFont="1" applyFill="1" applyBorder="1" applyAlignment="1" applyProtection="0">
      <alignment horizontal="right" vertical="bottom"/>
    </xf>
    <xf numFmtId="59" fontId="2" fillId="7" borderId="47" applyNumberFormat="1" applyFont="1" applyFill="1" applyBorder="1" applyAlignment="1" applyProtection="0">
      <alignment vertical="bottom"/>
    </xf>
    <xf numFmtId="49" fontId="12" fillId="2" borderId="26" applyNumberFormat="1" applyFont="1" applyFill="1" applyBorder="1" applyAlignment="1" applyProtection="0">
      <alignment vertical="bottom"/>
    </xf>
    <xf numFmtId="9" fontId="0" fillId="2" borderId="46" applyNumberFormat="1" applyFont="1" applyFill="1" applyBorder="1" applyAlignment="1" applyProtection="0">
      <alignment vertical="bottom"/>
    </xf>
    <xf numFmtId="9" fontId="0" fillId="2" borderId="61" applyNumberFormat="1" applyFont="1" applyFill="1" applyBorder="1" applyAlignment="1" applyProtection="0">
      <alignment vertical="bottom"/>
    </xf>
    <xf numFmtId="9" fontId="0" fillId="2" borderId="44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49" fontId="16" fillId="2" borderId="63" applyNumberFormat="1" applyFont="1" applyFill="1" applyBorder="1" applyAlignment="1" applyProtection="0">
      <alignment vertical="bottom"/>
    </xf>
    <xf numFmtId="0" fontId="16" fillId="2" borderId="43" applyNumberFormat="1" applyFont="1" applyFill="1" applyBorder="1" applyAlignment="1" applyProtection="0">
      <alignment vertical="bottom"/>
    </xf>
    <xf numFmtId="59" fontId="0" fillId="2" borderId="47" applyNumberFormat="1" applyFont="1" applyFill="1" applyBorder="1" applyAlignment="1" applyProtection="0">
      <alignment vertical="bottom"/>
    </xf>
    <xf numFmtId="49" fontId="5" fillId="2" borderId="26" applyNumberFormat="1" applyFont="1" applyFill="1" applyBorder="1" applyAlignment="1" applyProtection="0">
      <alignment horizontal="left" vertical="bottom"/>
    </xf>
    <xf numFmtId="49" fontId="2" fillId="2" borderId="47" applyNumberFormat="1" applyFont="1" applyFill="1" applyBorder="1" applyAlignment="1" applyProtection="0">
      <alignment vertical="bottom"/>
    </xf>
    <xf numFmtId="0" fontId="11" fillId="3" borderId="43" applyNumberFormat="1" applyFont="1" applyFill="1" applyBorder="1" applyAlignment="1" applyProtection="0">
      <alignment horizontal="right" vertical="bottom"/>
    </xf>
    <xf numFmtId="49" fontId="11" fillId="2" borderId="26" applyNumberFormat="1" applyFont="1" applyFill="1" applyBorder="1" applyAlignment="1" applyProtection="0">
      <alignment horizontal="left" vertical="bottom"/>
    </xf>
    <xf numFmtId="59" fontId="20" fillId="2" borderId="44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49" fontId="0" fillId="2" borderId="47" applyNumberFormat="1" applyFont="1" applyFill="1" applyBorder="1" applyAlignment="1" applyProtection="0">
      <alignment vertical="bottom"/>
    </xf>
    <xf numFmtId="49" fontId="11" fillId="2" borderId="64" applyNumberFormat="1" applyFont="1" applyFill="1" applyBorder="1" applyAlignment="1" applyProtection="0">
      <alignment horizontal="left" vertical="bottom"/>
    </xf>
    <xf numFmtId="59" fontId="0" fillId="2" borderId="65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59" fontId="0" fillId="2" borderId="61" applyNumberFormat="1" applyFont="1" applyFill="1" applyBorder="1" applyAlignment="1" applyProtection="0">
      <alignment vertical="bottom"/>
    </xf>
    <xf numFmtId="49" fontId="0" fillId="2" borderId="5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9" fontId="25" fillId="2" borderId="27" applyNumberFormat="1" applyFont="1" applyFill="1" applyBorder="1" applyAlignment="1" applyProtection="0">
      <alignment vertical="bottom"/>
    </xf>
    <xf numFmtId="0" fontId="0" fillId="2" borderId="43" applyNumberFormat="1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11" fillId="3" borderId="43" applyNumberFormat="0" applyFont="1" applyFill="1" applyBorder="1" applyAlignment="1" applyProtection="0">
      <alignment horizontal="right" vertical="bottom"/>
    </xf>
    <xf numFmtId="0" fontId="19" fillId="3" borderId="43" applyNumberFormat="1" applyFont="1" applyFill="1" applyBorder="1" applyAlignment="1" applyProtection="0">
      <alignment horizontal="right" vertical="bottom"/>
    </xf>
    <xf numFmtId="49" fontId="26" fillId="2" borderId="43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49" fontId="2" fillId="2" borderId="55" applyNumberFormat="1" applyFont="1" applyFill="1" applyBorder="1" applyAlignment="1" applyProtection="0">
      <alignment vertical="bottom"/>
    </xf>
    <xf numFmtId="59" fontId="19" fillId="2" borderId="27" applyNumberFormat="1" applyFont="1" applyFill="1" applyBorder="1" applyAlignment="1" applyProtection="0">
      <alignment vertical="bottom"/>
    </xf>
    <xf numFmtId="59" fontId="0" fillId="3" borderId="52" applyNumberFormat="1" applyFont="1" applyFill="1" applyBorder="1" applyAlignment="1" applyProtection="0">
      <alignment vertical="bottom"/>
    </xf>
    <xf numFmtId="59" fontId="13" fillId="2" borderId="27" applyNumberFormat="1" applyFont="1" applyFill="1" applyBorder="1" applyAlignment="1" applyProtection="0">
      <alignment vertical="bottom"/>
    </xf>
    <xf numFmtId="49" fontId="16" fillId="2" borderId="43" applyNumberFormat="1" applyFont="1" applyFill="1" applyBorder="1" applyAlignment="1" applyProtection="0">
      <alignment vertical="bottom"/>
    </xf>
    <xf numFmtId="49" fontId="11" fillId="2" borderId="67" applyNumberFormat="1" applyFont="1" applyFill="1" applyBorder="1" applyAlignment="1" applyProtection="0">
      <alignment horizontal="left" vertical="bottom"/>
    </xf>
    <xf numFmtId="49" fontId="0" fillId="2" borderId="68" applyNumberFormat="1" applyFont="1" applyFill="1" applyBorder="1" applyAlignment="1" applyProtection="0">
      <alignment vertical="bottom"/>
    </xf>
    <xf numFmtId="49" fontId="0" fillId="2" borderId="43" applyNumberFormat="1" applyFont="1" applyFill="1" applyBorder="1" applyAlignment="1" applyProtection="0">
      <alignment vertical="bottom"/>
    </xf>
    <xf numFmtId="0" fontId="27" fillId="2" borderId="26" applyNumberFormat="0" applyFont="1" applyFill="1" applyBorder="1" applyAlignment="1" applyProtection="0">
      <alignment horizontal="right" vertical="bottom"/>
    </xf>
    <xf numFmtId="0" fontId="0" fillId="3" borderId="48" applyNumberFormat="0" applyFont="1" applyFill="1" applyBorder="1" applyAlignment="1" applyProtection="0">
      <alignment vertical="bottom"/>
    </xf>
    <xf numFmtId="3" fontId="13" fillId="2" borderId="27" applyNumberFormat="1" applyFont="1" applyFill="1" applyBorder="1" applyAlignment="1" applyProtection="0">
      <alignment vertical="bottom"/>
    </xf>
    <xf numFmtId="59" fontId="13" fillId="2" borderId="28" applyNumberFormat="1" applyFont="1" applyFill="1" applyBorder="1" applyAlignment="1" applyProtection="0">
      <alignment vertical="bottom"/>
    </xf>
    <xf numFmtId="49" fontId="2" fillId="2" borderId="26" applyNumberFormat="1" applyFont="1" applyFill="1" applyBorder="1" applyAlignment="1" applyProtection="0">
      <alignment vertical="bottom"/>
    </xf>
    <xf numFmtId="9" fontId="0" fillId="2" borderId="67" applyNumberFormat="1" applyFont="1" applyFill="1" applyBorder="1" applyAlignment="1" applyProtection="0">
      <alignment vertical="bottom"/>
    </xf>
    <xf numFmtId="9" fontId="0" fillId="2" borderId="69" applyNumberFormat="1" applyFont="1" applyFill="1" applyBorder="1" applyAlignment="1" applyProtection="0">
      <alignment vertical="bottom"/>
    </xf>
    <xf numFmtId="9" fontId="0" fillId="2" borderId="68" applyNumberFormat="1" applyFont="1" applyFill="1" applyBorder="1" applyAlignment="1" applyProtection="0">
      <alignment vertical="bottom"/>
    </xf>
    <xf numFmtId="59" fontId="0" fillId="7" borderId="47" applyNumberFormat="1" applyFont="1" applyFill="1" applyBorder="1" applyAlignment="1" applyProtection="0">
      <alignment vertical="bottom"/>
    </xf>
    <xf numFmtId="0" fontId="2" fillId="3" borderId="43" applyNumberFormat="1" applyFont="1" applyFill="1" applyBorder="1" applyAlignment="1" applyProtection="0">
      <alignment horizontal="right" vertical="bottom"/>
    </xf>
    <xf numFmtId="59" fontId="2" fillId="4" borderId="26" applyNumberFormat="1" applyFont="1" applyFill="1" applyBorder="1" applyAlignment="1" applyProtection="0">
      <alignment vertical="bottom"/>
    </xf>
    <xf numFmtId="59" fontId="2" fillId="4" borderId="27" applyNumberFormat="1" applyFont="1" applyFill="1" applyBorder="1" applyAlignment="1" applyProtection="0">
      <alignment vertical="bottom"/>
    </xf>
    <xf numFmtId="59" fontId="2" fillId="4" borderId="28" applyNumberFormat="1" applyFont="1" applyFill="1" applyBorder="1" applyAlignment="1" applyProtection="0">
      <alignment vertical="bottom"/>
    </xf>
    <xf numFmtId="59" fontId="2" fillId="2" borderId="44" applyNumberFormat="1" applyFont="1" applyFill="1" applyBorder="1" applyAlignment="1" applyProtection="0">
      <alignment vertical="bottom"/>
    </xf>
    <xf numFmtId="59" fontId="2" fillId="2" borderId="55" applyNumberFormat="1" applyFont="1" applyFill="1" applyBorder="1" applyAlignment="1" applyProtection="0">
      <alignment vertical="bottom"/>
    </xf>
    <xf numFmtId="59" fontId="0" fillId="2" borderId="45" applyNumberFormat="1" applyFont="1" applyFill="1" applyBorder="1" applyAlignment="1" applyProtection="0">
      <alignment vertical="bottom"/>
    </xf>
    <xf numFmtId="59" fontId="0" fillId="2" borderId="49" applyNumberFormat="1" applyFont="1" applyFill="1" applyBorder="1" applyAlignment="1" applyProtection="0">
      <alignment vertical="bottom"/>
    </xf>
    <xf numFmtId="0" fontId="24" fillId="2" borderId="43" applyNumberFormat="1" applyFont="1" applyFill="1" applyBorder="1" applyAlignment="1" applyProtection="0">
      <alignment vertical="bottom"/>
    </xf>
    <xf numFmtId="49" fontId="24" fillId="2" borderId="43" applyNumberFormat="1" applyFont="1" applyFill="1" applyBorder="1" applyAlignment="1" applyProtection="0">
      <alignment vertical="bottom"/>
    </xf>
    <xf numFmtId="49" fontId="5" fillId="2" borderId="26" applyNumberFormat="1" applyFont="1" applyFill="1" applyBorder="1" applyAlignment="1" applyProtection="0">
      <alignment vertical="bottom"/>
    </xf>
    <xf numFmtId="49" fontId="13" fillId="2" borderId="26" applyNumberFormat="1" applyFont="1" applyFill="1" applyBorder="1" applyAlignment="1" applyProtection="0">
      <alignment vertical="bottom"/>
    </xf>
    <xf numFmtId="0" fontId="28" fillId="2" borderId="43" applyNumberFormat="1" applyFont="1" applyFill="1" applyBorder="1" applyAlignment="1" applyProtection="0">
      <alignment vertical="bottom"/>
    </xf>
    <xf numFmtId="0" fontId="13" fillId="2" borderId="26" applyNumberFormat="0" applyFont="1" applyFill="1" applyBorder="1" applyAlignment="1" applyProtection="0">
      <alignment vertical="bottom"/>
    </xf>
    <xf numFmtId="59" fontId="2" fillId="2" borderId="54" applyNumberFormat="1" applyFont="1" applyFill="1" applyBorder="1" applyAlignment="1" applyProtection="0">
      <alignment vertical="bottom"/>
    </xf>
    <xf numFmtId="59" fontId="0" fillId="2" borderId="44" applyNumberFormat="1" applyFont="1" applyFill="1" applyBorder="1" applyAlignment="1" applyProtection="0">
      <alignment vertical="bottom"/>
    </xf>
    <xf numFmtId="59" fontId="0" fillId="2" borderId="55" applyNumberFormat="1" applyFont="1" applyFill="1" applyBorder="1" applyAlignment="1" applyProtection="0">
      <alignment vertical="bottom"/>
    </xf>
    <xf numFmtId="59" fontId="0" fillId="2" borderId="64" applyNumberFormat="1" applyFont="1" applyFill="1" applyBorder="1" applyAlignment="1" applyProtection="0">
      <alignment vertical="bottom"/>
    </xf>
    <xf numFmtId="59" fontId="0" fillId="2" borderId="70" applyNumberFormat="1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0" fontId="0" fillId="2" borderId="58" applyNumberFormat="0" applyFont="1" applyFill="1" applyBorder="1" applyAlignment="1" applyProtection="0">
      <alignment vertical="bottom"/>
    </xf>
    <xf numFmtId="59" fontId="2" fillId="3" borderId="57" applyNumberFormat="1" applyFont="1" applyFill="1" applyBorder="1" applyAlignment="1" applyProtection="0">
      <alignment vertical="bottom"/>
    </xf>
    <xf numFmtId="59" fontId="2" fillId="3" borderId="1" applyNumberFormat="1" applyFont="1" applyFill="1" applyBorder="1" applyAlignment="1" applyProtection="0">
      <alignment vertical="bottom"/>
    </xf>
    <xf numFmtId="59" fontId="2" fillId="3" borderId="58" applyNumberFormat="1" applyFont="1" applyFill="1" applyBorder="1" applyAlignment="1" applyProtection="0">
      <alignment vertical="bottom"/>
    </xf>
    <xf numFmtId="0" fontId="17" fillId="2" borderId="43" applyNumberFormat="0" applyFont="1" applyFill="1" applyBorder="1" applyAlignment="1" applyProtection="0">
      <alignment vertical="bottom"/>
    </xf>
    <xf numFmtId="49" fontId="15" fillId="2" borderId="26" applyNumberFormat="1" applyFont="1" applyFill="1" applyBorder="1" applyAlignment="1" applyProtection="0">
      <alignment horizontal="right" vertical="bottom"/>
    </xf>
    <xf numFmtId="0" fontId="15" fillId="2" borderId="26" applyNumberFormat="0" applyFont="1" applyFill="1" applyBorder="1" applyAlignment="1" applyProtection="0">
      <alignment horizontal="right" vertical="bottom"/>
    </xf>
    <xf numFmtId="0" fontId="23" fillId="6" borderId="43" applyNumberFormat="1" applyFont="1" applyFill="1" applyBorder="1" applyAlignment="1" applyProtection="0">
      <alignment horizontal="right" vertical="bottom"/>
    </xf>
    <xf numFmtId="0" fontId="23" fillId="6" borderId="57" applyNumberFormat="1" applyFont="1" applyFill="1" applyBorder="1" applyAlignment="1" applyProtection="0">
      <alignment horizontal="right" vertical="bottom"/>
    </xf>
    <xf numFmtId="0" fontId="23" fillId="6" borderId="1" applyNumberFormat="1" applyFont="1" applyFill="1" applyBorder="1" applyAlignment="1" applyProtection="0">
      <alignment horizontal="right" vertical="bottom"/>
    </xf>
    <xf numFmtId="0" fontId="23" fillId="6" borderId="58" applyNumberFormat="1" applyFont="1" applyFill="1" applyBorder="1" applyAlignment="1" applyProtection="0">
      <alignment horizontal="right" vertical="bottom"/>
    </xf>
    <xf numFmtId="0" fontId="19" fillId="3" borderId="43" applyNumberFormat="0" applyFont="1" applyFill="1" applyBorder="1" applyAlignment="1" applyProtection="0">
      <alignment horizontal="right" vertical="bottom"/>
    </xf>
    <xf numFmtId="59" fontId="19" fillId="2" borderId="59" applyNumberFormat="1" applyFont="1" applyFill="1" applyBorder="1" applyAlignment="1" applyProtection="0">
      <alignment vertical="bottom"/>
    </xf>
    <xf numFmtId="59" fontId="19" fillId="2" borderId="49" applyNumberFormat="1" applyFont="1" applyFill="1" applyBorder="1" applyAlignment="1" applyProtection="0">
      <alignment vertical="bottom"/>
    </xf>
    <xf numFmtId="59" fontId="19" fillId="2" borderId="71" applyNumberFormat="1" applyFont="1" applyFill="1" applyBorder="1" applyAlignment="1" applyProtection="0">
      <alignment vertical="bottom"/>
    </xf>
    <xf numFmtId="59" fontId="19" fillId="2" borderId="26" applyNumberFormat="1" applyFont="1" applyFill="1" applyBorder="1" applyAlignment="1" applyProtection="0">
      <alignment vertical="bottom"/>
    </xf>
    <xf numFmtId="59" fontId="19" fillId="2" borderId="28" applyNumberFormat="1" applyFont="1" applyFill="1" applyBorder="1" applyAlignment="1" applyProtection="0">
      <alignment vertical="bottom"/>
    </xf>
    <xf numFmtId="49" fontId="0" fillId="5" borderId="26" applyNumberFormat="1" applyFont="1" applyFill="1" applyBorder="1" applyAlignment="1" applyProtection="0">
      <alignment vertical="bottom"/>
    </xf>
    <xf numFmtId="49" fontId="11" fillId="2" borderId="27" applyNumberFormat="1" applyFont="1" applyFill="1" applyBorder="1" applyAlignment="1" applyProtection="0">
      <alignment vertical="bottom"/>
    </xf>
    <xf numFmtId="59" fontId="11" fillId="2" borderId="27" applyNumberFormat="1" applyFont="1" applyFill="1" applyBorder="1" applyAlignment="1" applyProtection="0">
      <alignment vertical="bottom"/>
    </xf>
    <xf numFmtId="49" fontId="19" fillId="2" borderId="26" applyNumberFormat="1" applyFont="1" applyFill="1" applyBorder="1" applyAlignment="1" applyProtection="0">
      <alignment vertical="bottom"/>
    </xf>
    <xf numFmtId="49" fontId="20" fillId="2" borderId="26" applyNumberFormat="1" applyFont="1" applyFill="1" applyBorder="1" applyAlignment="1" applyProtection="0">
      <alignment horizontal="left" vertical="bottom"/>
    </xf>
    <xf numFmtId="9" fontId="0" fillId="2" borderId="72" applyNumberFormat="1" applyFont="1" applyFill="1" applyBorder="1" applyAlignment="1" applyProtection="0">
      <alignment vertical="bottom"/>
    </xf>
    <xf numFmtId="49" fontId="20" fillId="2" borderId="26" applyNumberFormat="1" applyFont="1" applyFill="1" applyBorder="1" applyAlignment="1" applyProtection="0">
      <alignment vertical="bottom"/>
    </xf>
    <xf numFmtId="9" fontId="0" fillId="2" borderId="54" applyNumberFormat="1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horizontal="left" vertical="bottom"/>
    </xf>
    <xf numFmtId="0" fontId="0" fillId="3" borderId="5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3" borderId="73" applyNumberFormat="1" applyFont="1" applyFill="1" applyBorder="1" applyAlignment="1" applyProtection="0">
      <alignment horizontal="center" vertical="bottom"/>
    </xf>
    <xf numFmtId="49" fontId="11" fillId="3" borderId="74" applyNumberFormat="1" applyFont="1" applyFill="1" applyBorder="1" applyAlignment="1" applyProtection="0">
      <alignment horizontal="center" vertical="bottom"/>
    </xf>
    <xf numFmtId="49" fontId="11" fillId="3" borderId="74" applyNumberFormat="1" applyFont="1" applyFill="1" applyBorder="1" applyAlignment="1" applyProtection="0">
      <alignment horizontal="center" vertical="bottom" wrapText="1"/>
    </xf>
    <xf numFmtId="49" fontId="11" fillId="3" borderId="75" applyNumberFormat="1" applyFont="1" applyFill="1" applyBorder="1" applyAlignment="1" applyProtection="0">
      <alignment horizontal="center" vertical="bottom"/>
    </xf>
    <xf numFmtId="49" fontId="11" fillId="3" borderId="76" applyNumberFormat="1" applyFont="1" applyFill="1" applyBorder="1" applyAlignment="1" applyProtection="0">
      <alignment horizontal="center" vertical="bottom"/>
    </xf>
    <xf numFmtId="49" fontId="0" fillId="3" borderId="74" applyNumberFormat="1" applyFont="1" applyFill="1" applyBorder="1" applyAlignment="1" applyProtection="0">
      <alignment vertical="bottom"/>
    </xf>
    <xf numFmtId="49" fontId="11" fillId="3" borderId="75" applyNumberFormat="1" applyFont="1" applyFill="1" applyBorder="1" applyAlignment="1" applyProtection="0">
      <alignment horizontal="left" vertical="bottom"/>
    </xf>
    <xf numFmtId="49" fontId="11" fillId="3" borderId="77" applyNumberFormat="1" applyFont="1" applyFill="1" applyBorder="1" applyAlignment="1" applyProtection="0">
      <alignment horizontal="center" vertical="bottom"/>
    </xf>
    <xf numFmtId="0" fontId="11" fillId="3" borderId="78" applyNumberFormat="0" applyFont="1" applyFill="1" applyBorder="1" applyAlignment="1" applyProtection="0">
      <alignment horizontal="center" vertical="bottom"/>
    </xf>
    <xf numFmtId="0" fontId="11" fillId="3" borderId="79" applyNumberFormat="0" applyFont="1" applyFill="1" applyBorder="1" applyAlignment="1" applyProtection="0">
      <alignment horizontal="center" vertical="bottom"/>
    </xf>
    <xf numFmtId="0" fontId="16" fillId="2" borderId="80" applyNumberFormat="0" applyFont="1" applyFill="1" applyBorder="1" applyAlignment="1" applyProtection="0">
      <alignment vertical="bottom"/>
    </xf>
    <xf numFmtId="49" fontId="11" fillId="3" borderId="22" applyNumberFormat="1" applyFont="1" applyFill="1" applyBorder="1" applyAlignment="1" applyProtection="0">
      <alignment horizontal="center" vertical="bottom"/>
    </xf>
    <xf numFmtId="0" fontId="11" fillId="3" borderId="23" applyNumberFormat="1" applyFont="1" applyFill="1" applyBorder="1" applyAlignment="1" applyProtection="0">
      <alignment horizontal="center" vertical="bottom"/>
    </xf>
    <xf numFmtId="0" fontId="11" fillId="3" borderId="24" applyNumberFormat="1" applyFont="1" applyFill="1" applyBorder="1" applyAlignment="1" applyProtection="0">
      <alignment horizontal="center" vertical="bottom"/>
    </xf>
    <xf numFmtId="0" fontId="11" fillId="3" borderId="25" applyNumberFormat="1" applyFont="1" applyFill="1" applyBorder="1" applyAlignment="1" applyProtection="0">
      <alignment horizontal="center" vertical="bottom"/>
    </xf>
    <xf numFmtId="0" fontId="11" fillId="3" borderId="22" applyNumberFormat="1" applyFont="1" applyFill="1" applyBorder="1" applyAlignment="1" applyProtection="0">
      <alignment horizontal="center" vertical="bottom"/>
    </xf>
    <xf numFmtId="0" fontId="11" fillId="3" borderId="26" applyNumberFormat="1" applyFont="1" applyFill="1" applyBorder="1" applyAlignment="1" applyProtection="0">
      <alignment horizontal="center" vertical="bottom"/>
    </xf>
    <xf numFmtId="0" fontId="11" fillId="3" borderId="27" applyNumberFormat="1" applyFont="1" applyFill="1" applyBorder="1" applyAlignment="1" applyProtection="0">
      <alignment horizontal="center" vertical="bottom"/>
    </xf>
    <xf numFmtId="0" fontId="11" fillId="3" borderId="28" applyNumberFormat="1" applyFont="1" applyFill="1" applyBorder="1" applyAlignment="1" applyProtection="0">
      <alignment horizontal="center" vertical="bottom"/>
    </xf>
    <xf numFmtId="0" fontId="11" fillId="3" borderId="29" applyNumberFormat="0" applyFont="1" applyFill="1" applyBorder="1" applyAlignment="1" applyProtection="0">
      <alignment horizontal="center" vertical="bottom"/>
    </xf>
    <xf numFmtId="49" fontId="17" fillId="8" borderId="81" applyNumberFormat="1" applyFont="1" applyFill="1" applyBorder="1" applyAlignment="1" applyProtection="0">
      <alignment vertical="bottom"/>
    </xf>
    <xf numFmtId="49" fontId="11" fillId="3" borderId="33" applyNumberFormat="1" applyFont="1" applyFill="1" applyBorder="1" applyAlignment="1" applyProtection="0">
      <alignment horizontal="center" vertical="bottom"/>
    </xf>
    <xf numFmtId="49" fontId="0" fillId="3" borderId="34" applyNumberFormat="1" applyFont="1" applyFill="1" applyBorder="1" applyAlignment="1" applyProtection="0">
      <alignment vertical="bottom"/>
    </xf>
    <xf numFmtId="49" fontId="11" fillId="3" borderId="35" applyNumberFormat="1" applyFont="1" applyFill="1" applyBorder="1" applyAlignment="1" applyProtection="0">
      <alignment horizontal="center" vertical="bottom"/>
    </xf>
    <xf numFmtId="49" fontId="11" fillId="3" borderId="34" applyNumberFormat="1" applyFont="1" applyFill="1" applyBorder="1" applyAlignment="1" applyProtection="0">
      <alignment horizontal="center" vertical="bottom"/>
    </xf>
    <xf numFmtId="49" fontId="11" fillId="3" borderId="35" applyNumberFormat="1" applyFont="1" applyFill="1" applyBorder="1" applyAlignment="1" applyProtection="0">
      <alignment horizontal="right" vertical="bottom"/>
    </xf>
    <xf numFmtId="49" fontId="11" fillId="3" borderId="27" applyNumberFormat="1" applyFont="1" applyFill="1" applyBorder="1" applyAlignment="1" applyProtection="0">
      <alignment horizontal="center" vertical="bottom"/>
    </xf>
    <xf numFmtId="0" fontId="11" fillId="3" borderId="36" applyNumberFormat="0" applyFont="1" applyFill="1" applyBorder="1" applyAlignment="1" applyProtection="0">
      <alignment horizontal="center" vertical="bottom"/>
    </xf>
    <xf numFmtId="49" fontId="17" fillId="8" borderId="37" applyNumberFormat="1" applyFont="1" applyFill="1" applyBorder="1" applyAlignment="1" applyProtection="0">
      <alignment vertical="bottom"/>
    </xf>
    <xf numFmtId="9" fontId="0" fillId="2" borderId="38" applyNumberFormat="1" applyFont="1" applyFill="1" applyBorder="1" applyAlignment="1" applyProtection="0">
      <alignment vertical="bottom"/>
    </xf>
    <xf numFmtId="3" fontId="13" fillId="2" borderId="54" applyNumberFormat="1" applyFont="1" applyFill="1" applyBorder="1" applyAlignment="1" applyProtection="0">
      <alignment vertical="bottom"/>
    </xf>
    <xf numFmtId="59" fontId="0" fillId="2" borderId="42" applyNumberFormat="1" applyFont="1" applyFill="1" applyBorder="1" applyAlignment="1" applyProtection="0">
      <alignment vertical="bottom"/>
    </xf>
    <xf numFmtId="59" fontId="0" fillId="3" borderId="28" applyNumberFormat="1" applyFont="1" applyFill="1" applyBorder="1" applyAlignment="1" applyProtection="0">
      <alignment vertical="bottom"/>
    </xf>
    <xf numFmtId="9" fontId="0" fillId="3" borderId="26" applyNumberFormat="1" applyFont="1" applyFill="1" applyBorder="1" applyAlignment="1" applyProtection="0">
      <alignment vertical="bottom"/>
    </xf>
    <xf numFmtId="59" fontId="2" fillId="3" borderId="46" applyNumberFormat="1" applyFont="1" applyFill="1" applyBorder="1" applyAlignment="1" applyProtection="0">
      <alignment vertical="bottom"/>
    </xf>
    <xf numFmtId="59" fontId="2" fillId="3" borderId="45" applyNumberFormat="1" applyFont="1" applyFill="1" applyBorder="1" applyAlignment="1" applyProtection="0">
      <alignment vertical="bottom"/>
    </xf>
    <xf numFmtId="59" fontId="2" fillId="3" borderId="47" applyNumberFormat="1" applyFont="1" applyFill="1" applyBorder="1" applyAlignment="1" applyProtection="0">
      <alignment vertical="bottom"/>
    </xf>
    <xf numFmtId="3" fontId="11" fillId="2" borderId="28" applyNumberFormat="1" applyFont="1" applyFill="1" applyBorder="1" applyAlignment="1" applyProtection="0">
      <alignment vertical="bottom"/>
    </xf>
    <xf numFmtId="3" fontId="11" fillId="2" borderId="26" applyNumberFormat="1" applyFont="1" applyFill="1" applyBorder="1" applyAlignment="1" applyProtection="0">
      <alignment vertical="bottom"/>
    </xf>
    <xf numFmtId="3" fontId="11" fillId="2" borderId="27" applyNumberFormat="1" applyFont="1" applyFill="1" applyBorder="1" applyAlignment="1" applyProtection="0">
      <alignment vertical="bottom"/>
    </xf>
    <xf numFmtId="3" fontId="5" fillId="2" borderId="27" applyNumberFormat="1" applyFont="1" applyFill="1" applyBorder="1" applyAlignment="1" applyProtection="0">
      <alignment vertical="bottom"/>
    </xf>
    <xf numFmtId="3" fontId="5" fillId="2" borderId="28" applyNumberFormat="1" applyFont="1" applyFill="1" applyBorder="1" applyAlignment="1" applyProtection="0">
      <alignment vertical="bottom"/>
    </xf>
    <xf numFmtId="3" fontId="13" fillId="2" borderId="65" applyNumberFormat="1" applyFont="1" applyFill="1" applyBorder="1" applyAlignment="1" applyProtection="0">
      <alignment vertical="bottom"/>
    </xf>
    <xf numFmtId="3" fontId="2" fillId="2" borderId="47" applyNumberFormat="1" applyFont="1" applyFill="1" applyBorder="1" applyAlignment="1" applyProtection="0">
      <alignment vertical="bottom"/>
    </xf>
    <xf numFmtId="59" fontId="2" fillId="3" borderId="54" applyNumberFormat="1" applyFont="1" applyFill="1" applyBorder="1" applyAlignment="1" applyProtection="0">
      <alignment vertical="bottom"/>
    </xf>
    <xf numFmtId="59" fontId="11" fillId="3" borderId="70" applyNumberFormat="1" applyFont="1" applyFill="1" applyBorder="1" applyAlignment="1" applyProtection="0">
      <alignment vertical="bottom"/>
    </xf>
    <xf numFmtId="9" fontId="11" fillId="3" borderId="64" applyNumberFormat="1" applyFont="1" applyFill="1" applyBorder="1" applyAlignment="1" applyProtection="0">
      <alignment vertical="bottom"/>
    </xf>
    <xf numFmtId="9" fontId="11" fillId="3" borderId="54" applyNumberFormat="1" applyFont="1" applyFill="1" applyBorder="1" applyAlignment="1" applyProtection="0">
      <alignment vertical="bottom"/>
    </xf>
    <xf numFmtId="9" fontId="2" fillId="3" borderId="54" applyNumberFormat="1" applyFont="1" applyFill="1" applyBorder="1" applyAlignment="1" applyProtection="0">
      <alignment vertical="bottom"/>
    </xf>
    <xf numFmtId="9" fontId="2" fillId="3" borderId="70" applyNumberFormat="1" applyFont="1" applyFill="1" applyBorder="1" applyAlignment="1" applyProtection="0">
      <alignment vertical="bottom"/>
    </xf>
    <xf numFmtId="59" fontId="2" fillId="3" borderId="52" applyNumberFormat="1" applyFont="1" applyFill="1" applyBorder="1" applyAlignment="1" applyProtection="0">
      <alignment vertical="bottom"/>
    </xf>
    <xf numFmtId="59" fontId="2" fillId="2" borderId="49" applyNumberFormat="1" applyFont="1" applyFill="1" applyBorder="1" applyAlignment="1" applyProtection="0">
      <alignment vertical="bottom"/>
    </xf>
    <xf numFmtId="0" fontId="2" fillId="2" borderId="71" applyNumberFormat="0" applyFont="1" applyFill="1" applyBorder="1" applyAlignment="1" applyProtection="0">
      <alignment vertical="bottom"/>
    </xf>
    <xf numFmtId="0" fontId="2" fillId="2" borderId="59" applyNumberFormat="0" applyFont="1" applyFill="1" applyBorder="1" applyAlignment="1" applyProtection="0">
      <alignment vertical="bottom"/>
    </xf>
    <xf numFmtId="0" fontId="2" fillId="2" borderId="49" applyNumberFormat="0" applyFont="1" applyFill="1" applyBorder="1" applyAlignment="1" applyProtection="0">
      <alignment vertical="bottom"/>
    </xf>
    <xf numFmtId="9" fontId="2" fillId="2" borderId="49" applyNumberFormat="1" applyFont="1" applyFill="1" applyBorder="1" applyAlignment="1" applyProtection="0">
      <alignment vertical="bottom"/>
    </xf>
    <xf numFmtId="9" fontId="2" fillId="2" borderId="65" applyNumberFormat="1" applyFont="1" applyFill="1" applyBorder="1" applyAlignment="1" applyProtection="0">
      <alignment vertical="bottom"/>
    </xf>
    <xf numFmtId="9" fontId="2" fillId="2" borderId="71" applyNumberFormat="1" applyFont="1" applyFill="1" applyBorder="1" applyAlignment="1" applyProtection="0">
      <alignment vertical="bottom"/>
    </xf>
    <xf numFmtId="0" fontId="11" fillId="3" borderId="59" applyNumberFormat="0" applyFont="1" applyFill="1" applyBorder="1" applyAlignment="1" applyProtection="0">
      <alignment horizontal="right" vertical="bottom"/>
    </xf>
    <xf numFmtId="59" fontId="2" fillId="2" borderId="48" applyNumberFormat="1" applyFont="1" applyFill="1" applyBorder="1" applyAlignment="1" applyProtection="0">
      <alignment vertical="bottom"/>
    </xf>
    <xf numFmtId="3" fontId="9" fillId="3" borderId="11" applyNumberFormat="1" applyFont="1" applyFill="1" applyBorder="1" applyAlignment="1" applyProtection="0">
      <alignment vertical="bottom"/>
    </xf>
    <xf numFmtId="3" fontId="9" fillId="3" borderId="45" applyNumberFormat="1" applyFont="1" applyFill="1" applyBorder="1" applyAlignment="1" applyProtection="0">
      <alignment vertical="bottom"/>
    </xf>
    <xf numFmtId="3" fontId="9" fillId="3" borderId="52" applyNumberFormat="1" applyFont="1" applyFill="1" applyBorder="1" applyAlignment="1" applyProtection="0">
      <alignment horizontal="right" vertical="bottom"/>
    </xf>
    <xf numFmtId="9" fontId="0" fillId="2" borderId="35" applyNumberFormat="1" applyFont="1" applyFill="1" applyBorder="1" applyAlignment="1" applyProtection="0">
      <alignment vertical="bottom"/>
    </xf>
    <xf numFmtId="9" fontId="2" fillId="2" borderId="33" applyNumberFormat="1" applyFont="1" applyFill="1" applyBorder="1" applyAlignment="1" applyProtection="0">
      <alignment vertical="bottom"/>
    </xf>
    <xf numFmtId="9" fontId="2" fillId="2" borderId="34" applyNumberFormat="1" applyFont="1" applyFill="1" applyBorder="1" applyAlignment="1" applyProtection="0">
      <alignment vertical="bottom"/>
    </xf>
    <xf numFmtId="0" fontId="19" fillId="2" borderId="82" applyNumberFormat="0" applyFont="1" applyFill="1" applyBorder="1" applyAlignment="1" applyProtection="0">
      <alignment horizontal="right" vertical="bottom"/>
    </xf>
    <xf numFmtId="0" fontId="0" fillId="2" borderId="83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vertical="bottom"/>
    </xf>
    <xf numFmtId="9" fontId="0" fillId="2" borderId="41" applyNumberFormat="1" applyFont="1" applyFill="1" applyBorder="1" applyAlignment="1" applyProtection="0">
      <alignment vertical="bottom"/>
    </xf>
    <xf numFmtId="49" fontId="14" fillId="3" borderId="67" applyNumberFormat="1" applyFont="1" applyFill="1" applyBorder="1" applyAlignment="1" applyProtection="0">
      <alignment vertical="bottom"/>
    </xf>
    <xf numFmtId="0" fontId="14" fillId="3" borderId="86" applyNumberFormat="0" applyFont="1" applyFill="1" applyBorder="1" applyAlignment="1" applyProtection="0">
      <alignment vertical="bottom"/>
    </xf>
    <xf numFmtId="0" fontId="14" fillId="3" borderId="68" applyNumberFormat="0" applyFont="1" applyFill="1" applyBorder="1" applyAlignment="1" applyProtection="0">
      <alignment vertical="bottom"/>
    </xf>
    <xf numFmtId="49" fontId="15" fillId="2" borderId="67" applyNumberFormat="1" applyFont="1" applyFill="1" applyBorder="1" applyAlignment="1" applyProtection="0">
      <alignment horizontal="right" vertical="bottom"/>
    </xf>
    <xf numFmtId="0" fontId="15" fillId="2" borderId="86" applyNumberFormat="0" applyFont="1" applyFill="1" applyBorder="1" applyAlignment="1" applyProtection="0">
      <alignment horizontal="right" vertical="bottom"/>
    </xf>
    <xf numFmtId="0" fontId="15" fillId="2" borderId="68" applyNumberFormat="0" applyFont="1" applyFill="1" applyBorder="1" applyAlignment="1" applyProtection="0">
      <alignment horizontal="right" vertical="bottom"/>
    </xf>
    <xf numFmtId="49" fontId="29" fillId="2" borderId="67" applyNumberFormat="1" applyFont="1" applyFill="1" applyBorder="1" applyAlignment="1" applyProtection="0">
      <alignment horizontal="right" vertical="bottom"/>
    </xf>
    <xf numFmtId="0" fontId="29" fillId="2" borderId="86" applyNumberFormat="0" applyFont="1" applyFill="1" applyBorder="1" applyAlignment="1" applyProtection="0">
      <alignment horizontal="right" vertical="bottom"/>
    </xf>
    <xf numFmtId="0" fontId="29" fillId="2" borderId="68" applyNumberFormat="0" applyFont="1" applyFill="1" applyBorder="1" applyAlignment="1" applyProtection="0">
      <alignment horizontal="right" vertical="bottom"/>
    </xf>
    <xf numFmtId="0" fontId="15" fillId="2" borderId="67" applyNumberFormat="0" applyFont="1" applyFill="1" applyBorder="1" applyAlignment="1" applyProtection="0">
      <alignment horizontal="right" vertical="bottom"/>
    </xf>
    <xf numFmtId="0" fontId="19" fillId="3" borderId="48" applyNumberFormat="0" applyFont="1" applyFill="1" applyBorder="1" applyAlignment="1" applyProtection="0">
      <alignment horizontal="right" vertical="bottom"/>
    </xf>
    <xf numFmtId="3" fontId="20" fillId="2" borderId="59" applyNumberFormat="1" applyFont="1" applyFill="1" applyBorder="1" applyAlignment="1" applyProtection="0">
      <alignment vertical="bottom"/>
    </xf>
    <xf numFmtId="3" fontId="20" fillId="2" borderId="65" applyNumberFormat="1" applyFont="1" applyFill="1" applyBorder="1" applyAlignment="1" applyProtection="0">
      <alignment vertical="bottom"/>
    </xf>
    <xf numFmtId="59" fontId="20" fillId="2" borderId="71" applyNumberFormat="1" applyFont="1" applyFill="1" applyBorder="1" applyAlignment="1" applyProtection="0">
      <alignment vertical="bottom"/>
    </xf>
    <xf numFmtId="49" fontId="2" fillId="2" borderId="87" applyNumberFormat="1" applyFont="1" applyFill="1" applyBorder="1" applyAlignment="1" applyProtection="0">
      <alignment vertical="bottom"/>
    </xf>
    <xf numFmtId="0" fontId="2" fillId="2" borderId="88" applyNumberFormat="0" applyFont="1" applyFill="1" applyBorder="1" applyAlignment="1" applyProtection="0">
      <alignment vertical="bottom"/>
    </xf>
    <xf numFmtId="0" fontId="2" fillId="2" borderId="89" applyNumberFormat="0" applyFont="1" applyFill="1" applyBorder="1" applyAlignment="1" applyProtection="0">
      <alignment vertical="bottom"/>
    </xf>
    <xf numFmtId="0" fontId="9" fillId="2" borderId="87" applyNumberFormat="0" applyFont="1" applyFill="1" applyBorder="1" applyAlignment="1" applyProtection="0">
      <alignment vertical="bottom"/>
    </xf>
    <xf numFmtId="0" fontId="9" fillId="2" borderId="88" applyNumberFormat="0" applyFont="1" applyFill="1" applyBorder="1" applyAlignment="1" applyProtection="0">
      <alignment vertical="bottom"/>
    </xf>
    <xf numFmtId="0" fontId="9" fillId="2" borderId="89" applyNumberFormat="0" applyFont="1" applyFill="1" applyBorder="1" applyAlignment="1" applyProtection="0">
      <alignment vertical="bottom"/>
    </xf>
    <xf numFmtId="0" fontId="2" fillId="3" borderId="43" applyNumberFormat="0" applyFont="1" applyFill="1" applyBorder="1" applyAlignment="1" applyProtection="0">
      <alignment horizontal="right" vertical="bottom"/>
    </xf>
    <xf numFmtId="49" fontId="0" fillId="2" borderId="87" applyNumberFormat="1" applyFont="1" applyFill="1" applyBorder="1" applyAlignment="1" applyProtection="0">
      <alignment vertical="bottom"/>
    </xf>
    <xf numFmtId="49" fontId="0" fillId="2" borderId="88" applyNumberFormat="1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  <xf numFmtId="49" fontId="5" fillId="2" borderId="87" applyNumberFormat="1" applyFont="1" applyFill="1" applyBorder="1" applyAlignment="1" applyProtection="0">
      <alignment vertical="bottom"/>
    </xf>
    <xf numFmtId="0" fontId="5" fillId="2" borderId="88" applyNumberFormat="0" applyFont="1" applyFill="1" applyBorder="1" applyAlignment="1" applyProtection="0">
      <alignment vertical="bottom"/>
    </xf>
    <xf numFmtId="0" fontId="5" fillId="2" borderId="89" applyNumberFormat="0" applyFont="1" applyFill="1" applyBorder="1" applyAlignment="1" applyProtection="0">
      <alignment vertical="bottom"/>
    </xf>
    <xf numFmtId="59" fontId="0" fillId="9" borderId="27" applyNumberFormat="1" applyFont="1" applyFill="1" applyBorder="1" applyAlignment="1" applyProtection="0">
      <alignment vertical="bottom"/>
    </xf>
    <xf numFmtId="0" fontId="16" fillId="2" borderId="90" applyNumberFormat="0" applyFont="1" applyFill="1" applyBorder="1" applyAlignment="1" applyProtection="0">
      <alignment vertical="bottom"/>
    </xf>
    <xf numFmtId="0" fontId="16" fillId="2" borderId="91" applyNumberFormat="0" applyFont="1" applyFill="1" applyBorder="1" applyAlignment="1" applyProtection="0">
      <alignment vertical="bottom"/>
    </xf>
    <xf numFmtId="9" fontId="0" fillId="2" borderId="49" applyNumberFormat="1" applyFont="1" applyFill="1" applyBorder="1" applyAlignment="1" applyProtection="0">
      <alignment vertical="bottom"/>
    </xf>
    <xf numFmtId="9" fontId="0" fillId="2" borderId="92" applyNumberFormat="1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11" fillId="2" borderId="88" applyNumberFormat="0" applyFont="1" applyFill="1" applyBorder="1" applyAlignment="1" applyProtection="0">
      <alignment vertical="bottom"/>
    </xf>
    <xf numFmtId="0" fontId="11" fillId="2" borderId="89" applyNumberFormat="0" applyFont="1" applyFill="1" applyBorder="1" applyAlignment="1" applyProtection="0">
      <alignment vertical="bottom"/>
    </xf>
    <xf numFmtId="49" fontId="13" fillId="2" borderId="87" applyNumberFormat="1" applyFont="1" applyFill="1" applyBorder="1" applyAlignment="1" applyProtection="0">
      <alignment vertical="bottom"/>
    </xf>
    <xf numFmtId="0" fontId="13" fillId="2" borderId="88" applyNumberFormat="0" applyFont="1" applyFill="1" applyBorder="1" applyAlignment="1" applyProtection="0">
      <alignment vertical="bottom"/>
    </xf>
    <xf numFmtId="0" fontId="13" fillId="2" borderId="89" applyNumberFormat="0" applyFont="1" applyFill="1" applyBorder="1" applyAlignment="1" applyProtection="0">
      <alignment vertical="bottom"/>
    </xf>
    <xf numFmtId="0" fontId="13" fillId="2" borderId="87" applyNumberFormat="0" applyFont="1" applyFill="1" applyBorder="1" applyAlignment="1" applyProtection="0">
      <alignment vertical="bottom"/>
    </xf>
    <xf numFmtId="9" fontId="0" fillId="2" borderId="45" applyNumberFormat="1" applyFont="1" applyFill="1" applyBorder="1" applyAlignment="1" applyProtection="0">
      <alignment vertical="bottom"/>
    </xf>
    <xf numFmtId="9" fontId="19" fillId="2" borderId="27" applyNumberFormat="1" applyFont="1" applyFill="1" applyBorder="1" applyAlignment="1" applyProtection="0">
      <alignment vertical="bottom"/>
    </xf>
    <xf numFmtId="9" fontId="19" fillId="2" borderId="92" applyNumberFormat="1" applyFont="1" applyFill="1" applyBorder="1" applyAlignment="1" applyProtection="0">
      <alignment vertical="bottom"/>
    </xf>
    <xf numFmtId="9" fontId="0" fillId="2" borderId="95" applyNumberFormat="1" applyFont="1" applyFill="1" applyBorder="1" applyAlignment="1" applyProtection="0">
      <alignment vertical="bottom"/>
    </xf>
    <xf numFmtId="0" fontId="19" fillId="2" borderId="87" applyNumberFormat="0" applyFont="1" applyFill="1" applyBorder="1" applyAlignment="1" applyProtection="0">
      <alignment vertical="bottom"/>
    </xf>
    <xf numFmtId="0" fontId="19" fillId="2" borderId="88" applyNumberFormat="0" applyFont="1" applyFill="1" applyBorder="1" applyAlignment="1" applyProtection="0">
      <alignment vertical="bottom"/>
    </xf>
    <xf numFmtId="0" fontId="19" fillId="2" borderId="89" applyNumberFormat="0" applyFont="1" applyFill="1" applyBorder="1" applyAlignment="1" applyProtection="0">
      <alignment vertical="bottom"/>
    </xf>
    <xf numFmtId="49" fontId="19" fillId="2" borderId="87" applyNumberFormat="1" applyFont="1" applyFill="1" applyBorder="1" applyAlignment="1" applyProtection="0">
      <alignment vertical="bottom"/>
    </xf>
    <xf numFmtId="49" fontId="19" fillId="2" borderId="88" applyNumberFormat="1" applyFont="1" applyFill="1" applyBorder="1" applyAlignment="1" applyProtection="0">
      <alignment vertical="bottom"/>
    </xf>
    <xf numFmtId="59" fontId="19" fillId="9" borderId="27" applyNumberFormat="1" applyFont="1" applyFill="1" applyBorder="1" applyAlignment="1" applyProtection="0">
      <alignment vertical="bottom"/>
    </xf>
    <xf numFmtId="0" fontId="17" fillId="2" borderId="43" applyNumberFormat="1" applyFont="1" applyFill="1" applyBorder="1" applyAlignment="1" applyProtection="0">
      <alignment vertical="bottom"/>
    </xf>
    <xf numFmtId="59" fontId="2" fillId="2" borderId="88" applyNumberFormat="1" applyFont="1" applyFill="1" applyBorder="1" applyAlignment="1" applyProtection="0">
      <alignment vertical="bottom"/>
    </xf>
    <xf numFmtId="59" fontId="2" fillId="2" borderId="89" applyNumberFormat="1" applyFont="1" applyFill="1" applyBorder="1" applyAlignment="1" applyProtection="0">
      <alignment vertical="bottom"/>
    </xf>
    <xf numFmtId="59" fontId="0" fillId="9" borderId="28" applyNumberFormat="1" applyFont="1" applyFill="1" applyBorder="1" applyAlignment="1" applyProtection="0">
      <alignment vertical="bottom"/>
    </xf>
    <xf numFmtId="0" fontId="0" fillId="2" borderId="96" applyNumberFormat="0" applyFont="1" applyFill="1" applyBorder="1" applyAlignment="1" applyProtection="0">
      <alignment vertical="bottom"/>
    </xf>
    <xf numFmtId="0" fontId="0" fillId="2" borderId="97" applyNumberFormat="0" applyFont="1" applyFill="1" applyBorder="1" applyAlignment="1" applyProtection="0">
      <alignment vertical="bottom"/>
    </xf>
    <xf numFmtId="9" fontId="0" fillId="2" borderId="52" applyNumberFormat="1" applyFont="1" applyFill="1" applyBorder="1" applyAlignment="1" applyProtection="0">
      <alignment vertical="bottom"/>
    </xf>
    <xf numFmtId="59" fontId="2" fillId="3" borderId="49" applyNumberFormat="1" applyFont="1" applyFill="1" applyBorder="1" applyAlignment="1" applyProtection="0">
      <alignment vertical="bottom"/>
    </xf>
    <xf numFmtId="59" fontId="0" fillId="3" borderId="71" applyNumberFormat="1" applyFont="1" applyFill="1" applyBorder="1" applyAlignment="1" applyProtection="0">
      <alignment vertical="bottom"/>
    </xf>
    <xf numFmtId="9" fontId="0" fillId="3" borderId="48" applyNumberFormat="1" applyFont="1" applyFill="1" applyBorder="1" applyAlignment="1" applyProtection="0">
      <alignment vertical="bottom"/>
    </xf>
    <xf numFmtId="0" fontId="2" fillId="3" borderId="98" applyNumberFormat="1" applyFont="1" applyFill="1" applyBorder="1" applyAlignment="1" applyProtection="0">
      <alignment horizontal="right" vertical="bottom"/>
    </xf>
    <xf numFmtId="59" fontId="2" fillId="3" borderId="99" applyNumberFormat="1" applyFont="1" applyFill="1" applyBorder="1" applyAlignment="1" applyProtection="0">
      <alignment vertical="bottom"/>
    </xf>
    <xf numFmtId="59" fontId="2" fillId="3" borderId="100" applyNumberFormat="1" applyFont="1" applyFill="1" applyBorder="1" applyAlignment="1" applyProtection="0">
      <alignment vertical="bottom"/>
    </xf>
    <xf numFmtId="59" fontId="2" fillId="3" borderId="101" applyNumberFormat="1" applyFont="1" applyFill="1" applyBorder="1" applyAlignment="1" applyProtection="0">
      <alignment vertical="bottom"/>
    </xf>
    <xf numFmtId="3" fontId="22" fillId="5" borderId="102" applyNumberFormat="1" applyFont="1" applyFill="1" applyBorder="1" applyAlignment="1" applyProtection="0">
      <alignment horizontal="right" vertical="bottom"/>
    </xf>
    <xf numFmtId="3" fontId="22" fillId="5" borderId="103" applyNumberFormat="1" applyFont="1" applyFill="1" applyBorder="1" applyAlignment="1" applyProtection="0">
      <alignment horizontal="right" vertical="bottom"/>
    </xf>
    <xf numFmtId="3" fontId="22" fillId="5" borderId="104" applyNumberFormat="1" applyFont="1" applyFill="1" applyBorder="1" applyAlignment="1" applyProtection="0">
      <alignment horizontal="right" vertical="bottom"/>
    </xf>
    <xf numFmtId="3" fontId="22" fillId="5" borderId="105" applyNumberFormat="1" applyFont="1" applyFill="1" applyBorder="1" applyAlignment="1" applyProtection="0">
      <alignment horizontal="right" vertical="bottom"/>
    </xf>
    <xf numFmtId="59" fontId="2" fillId="2" borderId="47" applyNumberFormat="1" applyFont="1" applyFill="1" applyBorder="1" applyAlignment="1" applyProtection="0">
      <alignment vertical="bottom"/>
    </xf>
    <xf numFmtId="0" fontId="23" fillId="6" borderId="106" applyNumberFormat="1" applyFont="1" applyFill="1" applyBorder="1" applyAlignment="1" applyProtection="0">
      <alignment horizontal="right" vertical="bottom"/>
    </xf>
    <xf numFmtId="0" fontId="23" fillId="6" borderId="51" applyNumberFormat="1" applyFont="1" applyFill="1" applyBorder="1" applyAlignment="1" applyProtection="0">
      <alignment horizontal="right" vertical="bottom"/>
    </xf>
    <xf numFmtId="3" fontId="0" fillId="2" borderId="49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49" fontId="0" fillId="2" borderId="107" applyNumberFormat="1" applyFont="1" applyFill="1" applyBorder="1" applyAlignment="1" applyProtection="0">
      <alignment vertical="bottom"/>
    </xf>
    <xf numFmtId="49" fontId="0" fillId="2" borderId="108" applyNumberFormat="1" applyFont="1" applyFill="1" applyBorder="1" applyAlignment="1" applyProtection="0">
      <alignment vertical="bottom"/>
    </xf>
    <xf numFmtId="49" fontId="0" fillId="2" borderId="109" applyNumberFormat="1" applyFont="1" applyFill="1" applyBorder="1" applyAlignment="1" applyProtection="0">
      <alignment vertical="bottom"/>
    </xf>
    <xf numFmtId="3" fontId="0" fillId="2" borderId="54" applyNumberFormat="1" applyFont="1" applyFill="1" applyBorder="1" applyAlignment="1" applyProtection="0">
      <alignment vertical="bottom"/>
    </xf>
    <xf numFmtId="0" fontId="11" fillId="3" borderId="53" applyNumberFormat="0" applyFont="1" applyFill="1" applyBorder="1" applyAlignment="1" applyProtection="0">
      <alignment horizontal="right" vertical="bottom"/>
    </xf>
    <xf numFmtId="3" fontId="0" fillId="2" borderId="110" applyNumberFormat="1" applyFont="1" applyFill="1" applyBorder="1" applyAlignment="1" applyProtection="0">
      <alignment vertical="bottom"/>
    </xf>
    <xf numFmtId="3" fontId="0" fillId="2" borderId="2" applyNumberFormat="1" applyFont="1" applyFill="1" applyBorder="1" applyAlignment="1" applyProtection="0">
      <alignment vertical="bottom"/>
    </xf>
    <xf numFmtId="3" fontId="0" fillId="2" borderId="111" applyNumberFormat="1" applyFont="1" applyFill="1" applyBorder="1" applyAlignment="1" applyProtection="0">
      <alignment vertical="bottom"/>
    </xf>
    <xf numFmtId="3" fontId="0" fillId="2" borderId="33" applyNumberFormat="1" applyFont="1" applyFill="1" applyBorder="1" applyAlignment="1" applyProtection="0">
      <alignment vertical="bottom"/>
    </xf>
    <xf numFmtId="3" fontId="0" fillId="2" borderId="3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47" applyNumberFormat="0" applyFont="1" applyFill="1" applyBorder="1" applyAlignment="1" applyProtection="0">
      <alignment vertical="bottom"/>
    </xf>
    <xf numFmtId="49" fontId="0" fillId="2" borderId="57" applyNumberFormat="1" applyFont="1" applyFill="1" applyBorder="1" applyAlignment="1" applyProtection="0">
      <alignment vertical="bottom"/>
    </xf>
    <xf numFmtId="49" fontId="21" fillId="2" borderId="47" applyNumberFormat="1" applyFont="1" applyFill="1" applyBorder="1" applyAlignment="1" applyProtection="0">
      <alignment horizontal="right" vertical="bottom"/>
    </xf>
    <xf numFmtId="0" fontId="21" fillId="2" borderId="47" applyNumberFormat="1" applyFont="1" applyFill="1" applyBorder="1" applyAlignment="1" applyProtection="0">
      <alignment horizontal="right" vertical="bottom"/>
    </xf>
    <xf numFmtId="0" fontId="13" fillId="2" borderId="57" applyNumberFormat="0" applyFont="1" applyFill="1" applyBorder="1" applyAlignment="1" applyProtection="0">
      <alignment vertical="bottom"/>
    </xf>
    <xf numFmtId="49" fontId="9" fillId="2" borderId="8" applyNumberFormat="1" applyFont="1" applyFill="1" applyBorder="1" applyAlignment="1" applyProtection="0">
      <alignment vertical="bottom"/>
    </xf>
    <xf numFmtId="0" fontId="9" fillId="2" borderId="8" applyNumberFormat="0" applyFont="1" applyFill="1" applyBorder="1" applyAlignment="1" applyProtection="0">
      <alignment vertical="bottom"/>
    </xf>
    <xf numFmtId="49" fontId="13" fillId="2" borderId="47" applyNumberFormat="1" applyFont="1" applyFill="1" applyBorder="1" applyAlignment="1" applyProtection="0">
      <alignment vertical="bottom"/>
    </xf>
    <xf numFmtId="59" fontId="13" fillId="2" borderId="47" applyNumberFormat="1" applyFont="1" applyFill="1" applyBorder="1" applyAlignment="1" applyProtection="0">
      <alignment vertical="bottom"/>
    </xf>
    <xf numFmtId="59" fontId="13" fillId="3" borderId="47" applyNumberFormat="1" applyFont="1" applyFill="1" applyBorder="1" applyAlignment="1" applyProtection="0">
      <alignment vertical="bottom"/>
    </xf>
    <xf numFmtId="59" fontId="2" fillId="2" borderId="57" applyNumberFormat="1" applyFont="1" applyFill="1" applyBorder="1" applyAlignment="1" applyProtection="0">
      <alignment vertical="bottom"/>
    </xf>
    <xf numFmtId="59" fontId="13" fillId="3" borderId="8" applyNumberFormat="1" applyFont="1" applyFill="1" applyBorder="1" applyAlignment="1" applyProtection="0">
      <alignment vertical="bottom"/>
    </xf>
    <xf numFmtId="0" fontId="13" fillId="2" borderId="8" applyNumberFormat="1" applyFont="1" applyFill="1" applyBorder="1" applyAlignment="1" applyProtection="0">
      <alignment vertical="bottom"/>
    </xf>
    <xf numFmtId="49" fontId="11" fillId="2" borderId="8" applyNumberFormat="1" applyFont="1" applyFill="1" applyBorder="1" applyAlignment="1" applyProtection="0">
      <alignment horizontal="right" vertical="bottom"/>
    </xf>
    <xf numFmtId="3" fontId="0" fillId="3" borderId="8" applyNumberFormat="1" applyFont="1" applyFill="1" applyBorder="1" applyAlignment="1" applyProtection="0">
      <alignment vertical="bottom"/>
    </xf>
    <xf numFmtId="3" fontId="11" fillId="2" borderId="8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59" fontId="1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20" fillId="2" borderId="47" applyNumberFormat="1" applyFont="1" applyFill="1" applyBorder="1" applyAlignment="1" applyProtection="0">
      <alignment horizontal="right" vertical="bottom"/>
    </xf>
    <xf numFmtId="59" fontId="20" fillId="2" borderId="47" applyNumberFormat="1" applyFont="1" applyFill="1" applyBorder="1" applyAlignment="1" applyProtection="0">
      <alignment vertical="bottom"/>
    </xf>
    <xf numFmtId="49" fontId="14" fillId="2" borderId="8" applyNumberFormat="1" applyFont="1" applyFill="1" applyBorder="1" applyAlignment="1" applyProtection="0">
      <alignment vertical="bottom"/>
    </xf>
    <xf numFmtId="0" fontId="2" fillId="4" borderId="8" applyNumberFormat="1" applyFont="1" applyFill="1" applyBorder="1" applyAlignment="1" applyProtection="0">
      <alignment vertical="bottom"/>
    </xf>
    <xf numFmtId="49" fontId="13" fillId="2" borderId="8" applyNumberFormat="1" applyFont="1" applyFill="1" applyBorder="1" applyAlignment="1" applyProtection="0">
      <alignment horizontal="right" vertical="bottom"/>
    </xf>
    <xf numFmtId="49" fontId="0" fillId="2" borderId="9" applyNumberFormat="1" applyFont="1" applyFill="1" applyBorder="1" applyAlignment="1" applyProtection="0">
      <alignment vertical="bottom"/>
    </xf>
    <xf numFmtId="3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9" fontId="0" fillId="2" borderId="9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0" fontId="0" fillId="2" borderId="1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13" applyNumberFormat="1" applyFont="1" applyFill="1" applyBorder="1" applyAlignment="1" applyProtection="0">
      <alignment vertical="bottom"/>
    </xf>
    <xf numFmtId="0" fontId="0" fillId="2" borderId="113" applyNumberFormat="0" applyFont="1" applyFill="1" applyBorder="1" applyAlignment="1" applyProtection="0">
      <alignment vertical="bottom"/>
    </xf>
    <xf numFmtId="0" fontId="5" fillId="2" borderId="113" applyNumberFormat="0" applyFont="1" applyFill="1" applyBorder="1" applyAlignment="1" applyProtection="0">
      <alignment vertical="bottom"/>
    </xf>
    <xf numFmtId="0" fontId="2" fillId="2" borderId="113" applyNumberFormat="0" applyFont="1" applyFill="1" applyBorder="1" applyAlignment="1" applyProtection="0">
      <alignment vertical="bottom"/>
    </xf>
    <xf numFmtId="49" fontId="2" fillId="2" borderId="113" applyNumberFormat="1" applyFont="1" applyFill="1" applyBorder="1" applyAlignment="1" applyProtection="0">
      <alignment horizontal="left" vertical="bottom"/>
    </xf>
    <xf numFmtId="49" fontId="6" fillId="2" borderId="113" applyNumberFormat="1" applyFont="1" applyFill="1" applyBorder="1" applyAlignment="1" applyProtection="0">
      <alignment vertical="bottom"/>
    </xf>
    <xf numFmtId="49" fontId="7" fillId="2" borderId="113" applyNumberFormat="1" applyFont="1" applyFill="1" applyBorder="1" applyAlignment="1" applyProtection="0">
      <alignment vertical="bottom"/>
    </xf>
    <xf numFmtId="3" fontId="0" fillId="2" borderId="113" applyNumberFormat="1" applyFont="1" applyFill="1" applyBorder="1" applyAlignment="1" applyProtection="0">
      <alignment vertical="bottom"/>
    </xf>
    <xf numFmtId="49" fontId="9" fillId="2" borderId="113" applyNumberFormat="1" applyFont="1" applyFill="1" applyBorder="1" applyAlignment="1" applyProtection="0">
      <alignment vertical="bottom"/>
    </xf>
    <xf numFmtId="0" fontId="9" fillId="2" borderId="113" applyNumberFormat="0" applyFont="1" applyFill="1" applyBorder="1" applyAlignment="1" applyProtection="0">
      <alignment vertical="bottom"/>
    </xf>
    <xf numFmtId="0" fontId="0" fillId="2" borderId="114" applyNumberFormat="0" applyFont="1" applyFill="1" applyBorder="1" applyAlignment="1" applyProtection="0">
      <alignment vertical="bottom"/>
    </xf>
    <xf numFmtId="3" fontId="0" fillId="2" borderId="114" applyNumberFormat="1" applyFont="1" applyFill="1" applyBorder="1" applyAlignment="1" applyProtection="0">
      <alignment vertical="bottom"/>
    </xf>
    <xf numFmtId="14" fontId="0" fillId="2" borderId="114" applyNumberFormat="1" applyFont="1" applyFill="1" applyBorder="1" applyAlignment="1" applyProtection="0">
      <alignment vertical="bottom"/>
    </xf>
    <xf numFmtId="59" fontId="10" fillId="2" borderId="114" applyNumberFormat="1" applyFont="1" applyFill="1" applyBorder="1" applyAlignment="1" applyProtection="0">
      <alignment vertical="bottom"/>
    </xf>
    <xf numFmtId="49" fontId="11" fillId="3" borderId="115" applyNumberFormat="1" applyFont="1" applyFill="1" applyBorder="1" applyAlignment="1" applyProtection="0">
      <alignment horizontal="center" vertical="bottom"/>
    </xf>
    <xf numFmtId="49" fontId="0" fillId="3" borderId="115" applyNumberFormat="1" applyFont="1" applyFill="1" applyBorder="1" applyAlignment="1" applyProtection="0">
      <alignment vertical="bottom"/>
    </xf>
    <xf numFmtId="49" fontId="11" fillId="3" borderId="116" applyNumberFormat="1" applyFont="1" applyFill="1" applyBorder="1" applyAlignment="1" applyProtection="0">
      <alignment horizontal="left" vertical="bottom"/>
    </xf>
    <xf numFmtId="0" fontId="11" fillId="3" borderId="116" applyNumberFormat="0" applyFont="1" applyFill="1" applyBorder="1" applyAlignment="1" applyProtection="0">
      <alignment horizontal="left" vertical="bottom"/>
    </xf>
    <xf numFmtId="0" fontId="11" fillId="3" borderId="116" applyNumberFormat="0" applyFont="1" applyFill="1" applyBorder="1" applyAlignment="1" applyProtection="0">
      <alignment horizontal="center" vertical="bottom"/>
    </xf>
    <xf numFmtId="0" fontId="0" fillId="3" borderId="117" applyNumberFormat="0" applyFont="1" applyFill="1" applyBorder="1" applyAlignment="1" applyProtection="0">
      <alignment vertical="bottom"/>
    </xf>
    <xf numFmtId="49" fontId="11" fillId="3" borderId="118" applyNumberFormat="1" applyFont="1" applyFill="1" applyBorder="1" applyAlignment="1" applyProtection="0">
      <alignment horizontal="center" vertical="bottom"/>
    </xf>
    <xf numFmtId="0" fontId="11" fillId="3" borderId="118" applyNumberFormat="1" applyFont="1" applyFill="1" applyBorder="1" applyAlignment="1" applyProtection="0">
      <alignment horizontal="center" vertical="bottom"/>
    </xf>
    <xf numFmtId="49" fontId="11" fillId="3" borderId="84" applyNumberFormat="1" applyFont="1" applyFill="1" applyBorder="1" applyAlignment="1" applyProtection="0">
      <alignment horizontal="center" vertical="bottom"/>
    </xf>
    <xf numFmtId="0" fontId="0" fillId="3" borderId="118" applyNumberFormat="0" applyFont="1" applyFill="1" applyBorder="1" applyAlignment="1" applyProtection="0">
      <alignment vertical="bottom"/>
    </xf>
    <xf numFmtId="49" fontId="11" fillId="3" borderId="88" applyNumberFormat="1" applyFont="1" applyFill="1" applyBorder="1" applyAlignment="1" applyProtection="0">
      <alignment horizontal="center" vertical="bottom"/>
    </xf>
    <xf numFmtId="49" fontId="0" fillId="3" borderId="88" applyNumberFormat="1" applyFont="1" applyFill="1" applyBorder="1" applyAlignment="1" applyProtection="0">
      <alignment vertical="bottom"/>
    </xf>
    <xf numFmtId="3" fontId="2" fillId="2" borderId="88" applyNumberFormat="1" applyFont="1" applyFill="1" applyBorder="1" applyAlignment="1" applyProtection="0">
      <alignment vertical="bottom"/>
    </xf>
    <xf numFmtId="59" fontId="0" fillId="2" borderId="88" applyNumberFormat="1" applyFont="1" applyFill="1" applyBorder="1" applyAlignment="1" applyProtection="0">
      <alignment vertical="bottom"/>
    </xf>
    <xf numFmtId="9" fontId="0" fillId="2" borderId="88" applyNumberFormat="1" applyFont="1" applyFill="1" applyBorder="1" applyAlignment="1" applyProtection="0">
      <alignment vertical="bottom"/>
    </xf>
    <xf numFmtId="9" fontId="2" fillId="2" borderId="88" applyNumberFormat="1" applyFont="1" applyFill="1" applyBorder="1" applyAlignment="1" applyProtection="0">
      <alignment vertical="bottom"/>
    </xf>
    <xf numFmtId="49" fontId="2" fillId="3" borderId="88" applyNumberFormat="1" applyFont="1" applyFill="1" applyBorder="1" applyAlignment="1" applyProtection="0">
      <alignment vertical="bottom"/>
    </xf>
    <xf numFmtId="3" fontId="2" fillId="3" borderId="88" applyNumberFormat="1" applyFont="1" applyFill="1" applyBorder="1" applyAlignment="1" applyProtection="0">
      <alignment vertical="bottom"/>
    </xf>
    <xf numFmtId="59" fontId="2" fillId="3" borderId="88" applyNumberFormat="1" applyFont="1" applyFill="1" applyBorder="1" applyAlignment="1" applyProtection="0">
      <alignment vertical="bottom"/>
    </xf>
    <xf numFmtId="59" fontId="0" fillId="3" borderId="88" applyNumberFormat="1" applyFont="1" applyFill="1" applyBorder="1" applyAlignment="1" applyProtection="0">
      <alignment vertical="bottom"/>
    </xf>
    <xf numFmtId="9" fontId="0" fillId="3" borderId="88" applyNumberFormat="1" applyFont="1" applyFill="1" applyBorder="1" applyAlignment="1" applyProtection="0">
      <alignment vertical="bottom"/>
    </xf>
    <xf numFmtId="9" fontId="2" fillId="3" borderId="88" applyNumberFormat="1" applyFont="1" applyFill="1" applyBorder="1" applyAlignment="1" applyProtection="0">
      <alignment vertical="bottom"/>
    </xf>
    <xf numFmtId="59" fontId="13" fillId="2" borderId="88" applyNumberFormat="1" applyFont="1" applyFill="1" applyBorder="1" applyAlignment="1" applyProtection="0">
      <alignment vertical="bottom"/>
    </xf>
    <xf numFmtId="59" fontId="12" fillId="3" borderId="88" applyNumberFormat="1" applyFont="1" applyFill="1" applyBorder="1" applyAlignment="1" applyProtection="0">
      <alignment vertical="bottom"/>
    </xf>
    <xf numFmtId="9" fontId="12" fillId="3" borderId="88" applyNumberFormat="1" applyFont="1" applyFill="1" applyBorder="1" applyAlignment="1" applyProtection="0">
      <alignment vertical="bottom"/>
    </xf>
    <xf numFmtId="9" fontId="9" fillId="3" borderId="88" applyNumberFormat="1" applyFont="1" applyFill="1" applyBorder="1" applyAlignment="1" applyProtection="0">
      <alignment vertical="bottom"/>
    </xf>
    <xf numFmtId="0" fontId="2" fillId="2" borderId="119" applyNumberFormat="0" applyFont="1" applyFill="1" applyBorder="1" applyAlignment="1" applyProtection="0">
      <alignment vertical="bottom"/>
    </xf>
    <xf numFmtId="3" fontId="2" fillId="2" borderId="119" applyNumberFormat="1" applyFont="1" applyFill="1" applyBorder="1" applyAlignment="1" applyProtection="0">
      <alignment vertical="bottom"/>
    </xf>
    <xf numFmtId="59" fontId="2" fillId="2" borderId="119" applyNumberFormat="1" applyFont="1" applyFill="1" applyBorder="1" applyAlignment="1" applyProtection="0">
      <alignment vertical="bottom"/>
    </xf>
    <xf numFmtId="9" fontId="2" fillId="2" borderId="119" applyNumberFormat="1" applyFont="1" applyFill="1" applyBorder="1" applyAlignment="1" applyProtection="0">
      <alignment vertical="bottom"/>
    </xf>
    <xf numFmtId="59" fontId="13" fillId="2" borderId="119" applyNumberFormat="1" applyFont="1" applyFill="1" applyBorder="1" applyAlignment="1" applyProtection="0">
      <alignment vertical="bottom"/>
    </xf>
    <xf numFmtId="0" fontId="2" fillId="2" borderId="84" applyNumberFormat="0" applyFont="1" applyFill="1" applyBorder="1" applyAlignment="1" applyProtection="0">
      <alignment vertical="bottom"/>
    </xf>
    <xf numFmtId="3" fontId="2" fillId="2" borderId="84" applyNumberFormat="1" applyFont="1" applyFill="1" applyBorder="1" applyAlignment="1" applyProtection="0">
      <alignment vertical="bottom"/>
    </xf>
    <xf numFmtId="59" fontId="2" fillId="2" borderId="84" applyNumberFormat="1" applyFont="1" applyFill="1" applyBorder="1" applyAlignment="1" applyProtection="0">
      <alignment vertical="bottom"/>
    </xf>
    <xf numFmtId="9" fontId="2" fillId="2" borderId="84" applyNumberFormat="1" applyFont="1" applyFill="1" applyBorder="1" applyAlignment="1" applyProtection="0">
      <alignment vertical="bottom"/>
    </xf>
    <xf numFmtId="49" fontId="9" fillId="3" borderId="88" applyNumberFormat="1" applyFont="1" applyFill="1" applyBorder="1" applyAlignment="1" applyProtection="0">
      <alignment vertical="bottom"/>
    </xf>
    <xf numFmtId="3" fontId="9" fillId="3" borderId="88" applyNumberFormat="1" applyFont="1" applyFill="1" applyBorder="1" applyAlignment="1" applyProtection="0">
      <alignment vertical="bottom"/>
    </xf>
    <xf numFmtId="59" fontId="9" fillId="3" borderId="88" applyNumberFormat="1" applyFont="1" applyFill="1" applyBorder="1" applyAlignment="1" applyProtection="0">
      <alignment vertical="bottom"/>
    </xf>
    <xf numFmtId="3" fontId="0" fillId="2" borderId="88" applyNumberFormat="1" applyFont="1" applyFill="1" applyBorder="1" applyAlignment="1" applyProtection="0">
      <alignment vertical="bottom"/>
    </xf>
    <xf numFmtId="49" fontId="2" fillId="2" borderId="88" applyNumberFormat="1" applyFont="1" applyFill="1" applyBorder="1" applyAlignment="1" applyProtection="0">
      <alignment vertical="bottom"/>
    </xf>
    <xf numFmtId="49" fontId="20" fillId="2" borderId="88" applyNumberFormat="1" applyFont="1" applyFill="1" applyBorder="1" applyAlignment="1" applyProtection="0">
      <alignment horizontal="right" vertical="bottom"/>
    </xf>
    <xf numFmtId="3" fontId="20" fillId="2" borderId="88" applyNumberFormat="1" applyFont="1" applyFill="1" applyBorder="1" applyAlignment="1" applyProtection="0">
      <alignment vertical="bottom"/>
    </xf>
    <xf numFmtId="3" fontId="19" fillId="2" borderId="88" applyNumberFormat="1" applyFont="1" applyFill="1" applyBorder="1" applyAlignment="1" applyProtection="0">
      <alignment vertical="bottom"/>
    </xf>
    <xf numFmtId="3" fontId="0" fillId="3" borderId="88" applyNumberFormat="1" applyFont="1" applyFill="1" applyBorder="1" applyAlignment="1" applyProtection="0">
      <alignment vertical="bottom"/>
    </xf>
    <xf numFmtId="0" fontId="0" fillId="3" borderId="88" applyNumberFormat="0" applyFont="1" applyFill="1" applyBorder="1" applyAlignment="1" applyProtection="0">
      <alignment vertical="bottom"/>
    </xf>
    <xf numFmtId="49" fontId="13" fillId="2" borderId="88" applyNumberFormat="1" applyFont="1" applyFill="1" applyBorder="1" applyAlignment="1" applyProtection="0">
      <alignment vertical="bottom"/>
    </xf>
    <xf numFmtId="0" fontId="0" fillId="2" borderId="8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2" borderId="113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  <xf numFmtId="0" fontId="0" fillId="2" borderId="123" applyNumberFormat="0" applyFont="1" applyFill="1" applyBorder="1" applyAlignment="1" applyProtection="0">
      <alignment vertical="bottom"/>
    </xf>
    <xf numFmtId="0" fontId="0" fillId="2" borderId="124" applyNumberFormat="0" applyFont="1" applyFill="1" applyBorder="1" applyAlignment="1" applyProtection="0">
      <alignment vertical="bottom"/>
    </xf>
    <xf numFmtId="0" fontId="0" fillId="2" borderId="125" applyNumberFormat="0" applyFont="1" applyFill="1" applyBorder="1" applyAlignment="1" applyProtection="0">
      <alignment vertical="bottom"/>
    </xf>
    <xf numFmtId="14" fontId="2" fillId="2" borderId="113" applyNumberFormat="1" applyFont="1" applyFill="1" applyBorder="1" applyAlignment="1" applyProtection="0">
      <alignment horizontal="left" vertical="bottom"/>
    </xf>
    <xf numFmtId="0" fontId="7" fillId="2" borderId="113" applyNumberFormat="0" applyFont="1" applyFill="1" applyBorder="1" applyAlignment="1" applyProtection="0">
      <alignment vertical="bottom"/>
    </xf>
    <xf numFmtId="0" fontId="6" fillId="2" borderId="113" applyNumberFormat="0" applyFont="1" applyFill="1" applyBorder="1" applyAlignment="1" applyProtection="0">
      <alignment horizontal="center" vertical="bottom"/>
    </xf>
    <xf numFmtId="0" fontId="7" fillId="2" borderId="126" applyNumberFormat="0" applyFont="1" applyFill="1" applyBorder="1" applyAlignment="1" applyProtection="0">
      <alignment vertical="bottom"/>
    </xf>
    <xf numFmtId="0" fontId="0" fillId="2" borderId="126" applyNumberFormat="0" applyFont="1" applyFill="1" applyBorder="1" applyAlignment="1" applyProtection="0">
      <alignment vertical="bottom"/>
    </xf>
    <xf numFmtId="0" fontId="0" fillId="2" borderId="127" applyNumberFormat="0" applyFont="1" applyFill="1" applyBorder="1" applyAlignment="1" applyProtection="0">
      <alignment vertical="bottom"/>
    </xf>
    <xf numFmtId="0" fontId="0" fillId="3" borderId="128" applyNumberFormat="0" applyFont="1" applyFill="1" applyBorder="1" applyAlignment="1" applyProtection="0">
      <alignment vertical="bottom"/>
    </xf>
    <xf numFmtId="49" fontId="6" fillId="2" borderId="114" applyNumberFormat="1" applyFont="1" applyFill="1" applyBorder="1" applyAlignment="1" applyProtection="0">
      <alignment vertical="bottom"/>
    </xf>
    <xf numFmtId="49" fontId="6" fillId="2" borderId="114" applyNumberFormat="1" applyFont="1" applyFill="1" applyBorder="1" applyAlignment="1" applyProtection="0">
      <alignment horizontal="center" vertical="bottom"/>
    </xf>
    <xf numFmtId="49" fontId="6" fillId="3" borderId="129" applyNumberFormat="1" applyFont="1" applyFill="1" applyBorder="1" applyAlignment="1" applyProtection="0">
      <alignment horizontal="center" vertical="bottom"/>
    </xf>
    <xf numFmtId="0" fontId="6" fillId="2" borderId="130" applyNumberFormat="0" applyFont="1" applyFill="1" applyBorder="1" applyAlignment="1" applyProtection="0">
      <alignment vertical="bottom"/>
    </xf>
    <xf numFmtId="0" fontId="6" fillId="2" borderId="130" applyNumberFormat="0" applyFont="1" applyFill="1" applyBorder="1" applyAlignment="1" applyProtection="0">
      <alignment horizontal="center" vertical="bottom"/>
    </xf>
    <xf numFmtId="0" fontId="6" fillId="3" borderId="130" applyNumberFormat="0" applyFont="1" applyFill="1" applyBorder="1" applyAlignment="1" applyProtection="0">
      <alignment horizontal="center" vertical="bottom"/>
    </xf>
    <xf numFmtId="49" fontId="6" fillId="2" borderId="131" applyNumberFormat="1" applyFont="1" applyFill="1" applyBorder="1" applyAlignment="1" applyProtection="0">
      <alignment vertical="bottom"/>
    </xf>
    <xf numFmtId="61" fontId="6" fillId="2" borderId="131" applyNumberFormat="1" applyFont="1" applyFill="1" applyBorder="1" applyAlignment="1" applyProtection="0">
      <alignment horizontal="center" vertical="bottom"/>
    </xf>
    <xf numFmtId="61" fontId="6" fillId="3" borderId="131" applyNumberFormat="1" applyFont="1" applyFill="1" applyBorder="1" applyAlignment="1" applyProtection="0">
      <alignment horizontal="center" vertical="bottom"/>
    </xf>
    <xf numFmtId="49" fontId="6" fillId="2" borderId="132" applyNumberFormat="1" applyFont="1" applyFill="1" applyBorder="1" applyAlignment="1" applyProtection="0">
      <alignment vertical="bottom"/>
    </xf>
    <xf numFmtId="61" fontId="6" fillId="2" borderId="132" applyNumberFormat="1" applyFont="1" applyFill="1" applyBorder="1" applyAlignment="1" applyProtection="0">
      <alignment horizontal="center" vertical="bottom"/>
    </xf>
    <xf numFmtId="61" fontId="6" fillId="3" borderId="132" applyNumberFormat="1" applyFont="1" applyFill="1" applyBorder="1" applyAlignment="1" applyProtection="0">
      <alignment horizontal="center" vertical="bottom"/>
    </xf>
    <xf numFmtId="0" fontId="6" fillId="2" borderId="133" applyNumberFormat="0" applyFont="1" applyFill="1" applyBorder="1" applyAlignment="1" applyProtection="0">
      <alignment vertical="bottom"/>
    </xf>
    <xf numFmtId="61" fontId="6" fillId="2" borderId="133" applyNumberFormat="1" applyFont="1" applyFill="1" applyBorder="1" applyAlignment="1" applyProtection="0">
      <alignment horizontal="center" vertical="bottom"/>
    </xf>
    <xf numFmtId="61" fontId="6" fillId="3" borderId="115" applyNumberFormat="1" applyFont="1" applyFill="1" applyBorder="1" applyAlignment="1" applyProtection="0">
      <alignment horizontal="center" vertical="bottom"/>
    </xf>
    <xf numFmtId="61" fontId="6" fillId="2" borderId="113" applyNumberFormat="1" applyFont="1" applyFill="1" applyBorder="1" applyAlignment="1" applyProtection="0">
      <alignment horizontal="center" vertical="bottom"/>
    </xf>
    <xf numFmtId="61" fontId="6" fillId="3" borderId="117" applyNumberFormat="1" applyFont="1" applyFill="1" applyBorder="1" applyAlignment="1" applyProtection="0">
      <alignment horizontal="center" vertical="bottom"/>
    </xf>
    <xf numFmtId="61" fontId="0" fillId="2" borderId="126" applyNumberFormat="1" applyFont="1" applyFill="1" applyBorder="1" applyAlignment="1" applyProtection="0">
      <alignment vertical="bottom"/>
    </xf>
    <xf numFmtId="61" fontId="0" fillId="3" borderId="134" applyNumberFormat="1" applyFont="1" applyFill="1" applyBorder="1" applyAlignment="1" applyProtection="0">
      <alignment vertical="bottom"/>
    </xf>
    <xf numFmtId="49" fontId="31" fillId="2" borderId="113" applyNumberFormat="1" applyFont="1" applyFill="1" applyBorder="1" applyAlignment="1" applyProtection="0">
      <alignment vertical="bottom"/>
    </xf>
    <xf numFmtId="0" fontId="31" fillId="2" borderId="126" applyNumberFormat="0" applyFont="1" applyFill="1" applyBorder="1" applyAlignment="1" applyProtection="0">
      <alignment vertical="bottom"/>
    </xf>
    <xf numFmtId="62" fontId="6" fillId="2" borderId="131" applyNumberFormat="1" applyFont="1" applyFill="1" applyBorder="1" applyAlignment="1" applyProtection="0">
      <alignment horizontal="center" vertical="bottom"/>
    </xf>
    <xf numFmtId="62" fontId="6" fillId="3" borderId="131" applyNumberFormat="1" applyFont="1" applyFill="1" applyBorder="1" applyAlignment="1" applyProtection="0">
      <alignment horizontal="center" vertical="bottom"/>
    </xf>
    <xf numFmtId="62" fontId="6" fillId="2" borderId="132" applyNumberFormat="1" applyFont="1" applyFill="1" applyBorder="1" applyAlignment="1" applyProtection="0">
      <alignment horizontal="center" vertical="bottom"/>
    </xf>
    <xf numFmtId="62" fontId="6" fillId="3" borderId="132" applyNumberFormat="1" applyFont="1" applyFill="1" applyBorder="1" applyAlignment="1" applyProtection="0">
      <alignment horizontal="center" vertical="bottom"/>
    </xf>
    <xf numFmtId="62" fontId="6" fillId="2" borderId="113" applyNumberFormat="1" applyFont="1" applyFill="1" applyBorder="1" applyAlignment="1" applyProtection="0">
      <alignment horizontal="center" vertical="bottom"/>
    </xf>
    <xf numFmtId="62" fontId="6" fillId="3" borderId="117" applyNumberFormat="1" applyFont="1" applyFill="1" applyBorder="1" applyAlignment="1" applyProtection="0">
      <alignment horizontal="center" vertical="bottom"/>
    </xf>
    <xf numFmtId="61" fontId="6" fillId="3" borderId="134" applyNumberFormat="1" applyFont="1" applyFill="1" applyBorder="1" applyAlignment="1" applyProtection="0">
      <alignment vertical="bottom"/>
    </xf>
    <xf numFmtId="0" fontId="0" fillId="2" borderId="131" applyNumberFormat="0" applyFont="1" applyFill="1" applyBorder="1" applyAlignment="1" applyProtection="0">
      <alignment vertical="bottom"/>
    </xf>
    <xf numFmtId="49" fontId="6" fillId="2" borderId="126" applyNumberFormat="1" applyFont="1" applyFill="1" applyBorder="1" applyAlignment="1" applyProtection="0">
      <alignment horizontal="center" vertical="bottom"/>
    </xf>
    <xf numFmtId="49" fontId="6" fillId="3" borderId="134" applyNumberFormat="1" applyFont="1" applyFill="1" applyBorder="1" applyAlignment="1" applyProtection="0">
      <alignment horizontal="center" vertical="bottom"/>
    </xf>
    <xf numFmtId="0" fontId="6" fillId="2" borderId="131" applyNumberFormat="0" applyFont="1" applyFill="1" applyBorder="1" applyAlignment="1" applyProtection="0">
      <alignment vertical="bottom"/>
    </xf>
    <xf numFmtId="0" fontId="6" fillId="2" borderId="131" applyNumberFormat="0" applyFont="1" applyFill="1" applyBorder="1" applyAlignment="1" applyProtection="0">
      <alignment horizontal="center" vertical="bottom"/>
    </xf>
    <xf numFmtId="0" fontId="6" fillId="3" borderId="131" applyNumberFormat="0" applyFont="1" applyFill="1" applyBorder="1" applyAlignment="1" applyProtection="0">
      <alignment horizontal="center" vertical="bottom"/>
    </xf>
    <xf numFmtId="63" fontId="6" fillId="2" borderId="131" applyNumberFormat="1" applyFont="1" applyFill="1" applyBorder="1" applyAlignment="1" applyProtection="0">
      <alignment vertical="bottom"/>
    </xf>
    <xf numFmtId="63" fontId="6" fillId="3" borderId="131" applyNumberFormat="1" applyFont="1" applyFill="1" applyBorder="1" applyAlignment="1" applyProtection="0">
      <alignment vertical="bottom"/>
    </xf>
    <xf numFmtId="0" fontId="6" fillId="2" borderId="127" applyNumberFormat="0" applyFont="1" applyFill="1" applyBorder="1" applyAlignment="1" applyProtection="0">
      <alignment vertical="bottom"/>
    </xf>
    <xf numFmtId="0" fontId="6" fillId="2" borderId="127" applyNumberFormat="0" applyFont="1" applyFill="1" applyBorder="1" applyAlignment="1" applyProtection="0">
      <alignment horizontal="center" vertical="bottom"/>
    </xf>
    <xf numFmtId="0" fontId="0" fillId="2" borderId="113" applyNumberFormat="1" applyFont="1" applyFill="1" applyBorder="1" applyAlignment="1" applyProtection="0">
      <alignment vertical="bottom"/>
    </xf>
    <xf numFmtId="49" fontId="0" fillId="2" borderId="113" applyNumberFormat="1" applyFont="1" applyFill="1" applyBorder="1" applyAlignment="1" applyProtection="0">
      <alignment vertical="bottom"/>
    </xf>
    <xf numFmtId="63" fontId="0" fillId="2" borderId="113" applyNumberFormat="1" applyFont="1" applyFill="1" applyBorder="1" applyAlignment="1" applyProtection="0">
      <alignment vertical="bottom"/>
    </xf>
    <xf numFmtId="0" fontId="0" fillId="2" borderId="135" applyNumberFormat="0" applyFont="1" applyFill="1" applyBorder="1" applyAlignment="1" applyProtection="0">
      <alignment vertical="bottom"/>
    </xf>
    <xf numFmtId="0" fontId="0" fillId="2" borderId="136" applyNumberFormat="0" applyFont="1" applyFill="1" applyBorder="1" applyAlignment="1" applyProtection="0">
      <alignment vertical="bottom"/>
    </xf>
    <xf numFmtId="0" fontId="0" fillId="2" borderId="13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13" applyNumberFormat="1" applyFont="1" applyFill="1" applyBorder="1" applyAlignment="1" applyProtection="0">
      <alignment horizontal="right" vertical="bottom"/>
    </xf>
    <xf numFmtId="49" fontId="2" fillId="2" borderId="127" applyNumberFormat="1" applyFont="1" applyFill="1" applyBorder="1" applyAlignment="1" applyProtection="0">
      <alignment vertical="bottom"/>
    </xf>
    <xf numFmtId="0" fontId="2" fillId="2" borderId="127" applyNumberFormat="0" applyFont="1" applyFill="1" applyBorder="1" applyAlignment="1" applyProtection="0">
      <alignment vertical="bottom"/>
    </xf>
    <xf numFmtId="49" fontId="2" fillId="2" borderId="127" applyNumberFormat="1" applyFont="1" applyFill="1" applyBorder="1" applyAlignment="1" applyProtection="0">
      <alignment horizontal="center" vertical="bottom"/>
    </xf>
    <xf numFmtId="49" fontId="2" fillId="2" borderId="126" applyNumberFormat="1" applyFont="1" applyFill="1" applyBorder="1" applyAlignment="1" applyProtection="0">
      <alignment vertical="bottom"/>
    </xf>
    <xf numFmtId="49" fontId="2" fillId="2" borderId="126" applyNumberFormat="1" applyFont="1" applyFill="1" applyBorder="1" applyAlignment="1" applyProtection="0">
      <alignment horizontal="center" vertical="bottom"/>
    </xf>
    <xf numFmtId="49" fontId="2" fillId="2" borderId="113" applyNumberFormat="1" applyFont="1" applyFill="1" applyBorder="1" applyAlignment="1" applyProtection="0">
      <alignment horizontal="center" vertical="bottom"/>
    </xf>
    <xf numFmtId="3" fontId="2" fillId="2" borderId="113" applyNumberFormat="1" applyFont="1" applyFill="1" applyBorder="1" applyAlignment="1" applyProtection="0">
      <alignment vertical="bottom"/>
    </xf>
    <xf numFmtId="0" fontId="11" fillId="2" borderId="113" applyNumberFormat="0" applyFont="1" applyFill="1" applyBorder="1" applyAlignment="1" applyProtection="0">
      <alignment horizontal="center" vertical="bottom"/>
    </xf>
    <xf numFmtId="10" fontId="0" fillId="2" borderId="113" applyNumberFormat="1" applyFont="1" applyFill="1" applyBorder="1" applyAlignment="1" applyProtection="0">
      <alignment vertical="bottom"/>
    </xf>
    <xf numFmtId="49" fontId="13" fillId="2" borderId="113" applyNumberFormat="1" applyFont="1" applyFill="1" applyBorder="1" applyAlignment="1" applyProtection="0">
      <alignment vertical="bottom"/>
    </xf>
    <xf numFmtId="0" fontId="13" fillId="2" borderId="113" applyNumberFormat="0" applyFont="1" applyFill="1" applyBorder="1" applyAlignment="1" applyProtection="0">
      <alignment vertical="bottom"/>
    </xf>
    <xf numFmtId="3" fontId="13" fillId="2" borderId="113" applyNumberFormat="1" applyFont="1" applyFill="1" applyBorder="1" applyAlignment="1" applyProtection="0">
      <alignment vertical="bottom"/>
    </xf>
    <xf numFmtId="1" fontId="0" fillId="2" borderId="113" applyNumberFormat="1" applyFont="1" applyFill="1" applyBorder="1" applyAlignment="1" applyProtection="0">
      <alignment vertical="bottom"/>
    </xf>
    <xf numFmtId="0" fontId="11" fillId="2" borderId="126" applyNumberFormat="0" applyFont="1" applyFill="1" applyBorder="1" applyAlignment="1" applyProtection="0">
      <alignment horizontal="center" vertical="bottom"/>
    </xf>
    <xf numFmtId="3" fontId="2" fillId="2" borderId="127" applyNumberFormat="1" applyFont="1" applyFill="1" applyBorder="1" applyAlignment="1" applyProtection="0">
      <alignment vertical="bottom"/>
    </xf>
    <xf numFmtId="0" fontId="2" fillId="2" borderId="113" applyNumberFormat="0" applyFont="1" applyFill="1" applyBorder="1" applyAlignment="1" applyProtection="0">
      <alignment horizontal="center" vertical="bottom"/>
    </xf>
    <xf numFmtId="49" fontId="11" fillId="2" borderId="113" applyNumberFormat="1" applyFont="1" applyFill="1" applyBorder="1" applyAlignment="1" applyProtection="0">
      <alignment horizontal="center" vertical="bottom"/>
    </xf>
    <xf numFmtId="49" fontId="0" fillId="2" borderId="127" applyNumberFormat="1" applyFont="1" applyFill="1" applyBorder="1" applyAlignment="1" applyProtection="0">
      <alignment vertical="bottom"/>
    </xf>
    <xf numFmtId="1" fontId="0" fillId="2" borderId="127" applyNumberFormat="1" applyFont="1" applyFill="1" applyBorder="1" applyAlignment="1" applyProtection="0">
      <alignment vertical="bottom"/>
    </xf>
    <xf numFmtId="59" fontId="0" fillId="2" borderId="113" applyNumberFormat="1" applyFont="1" applyFill="1" applyBorder="1" applyAlignment="1" applyProtection="0">
      <alignment vertical="bottom"/>
    </xf>
    <xf numFmtId="49" fontId="0" fillId="2" borderId="126" applyNumberFormat="1" applyFont="1" applyFill="1" applyBorder="1" applyAlignment="1" applyProtection="0">
      <alignment vertical="bottom"/>
    </xf>
    <xf numFmtId="59" fontId="0" fillId="2" borderId="126" applyNumberFormat="1" applyFont="1" applyFill="1" applyBorder="1" applyAlignment="1" applyProtection="0">
      <alignment vertical="bottom"/>
    </xf>
    <xf numFmtId="0" fontId="2" fillId="2" borderId="113" applyNumberFormat="1" applyFont="1" applyFill="1" applyBorder="1" applyAlignment="1" applyProtection="0">
      <alignment vertical="bottom"/>
    </xf>
    <xf numFmtId="63" fontId="2" fillId="2" borderId="113" applyNumberFormat="1" applyFont="1" applyFill="1" applyBorder="1" applyAlignment="1" applyProtection="0">
      <alignment vertical="bottom"/>
    </xf>
    <xf numFmtId="0" fontId="6" fillId="2" borderId="132" applyNumberFormat="0" applyFont="1" applyFill="1" applyBorder="1" applyAlignment="1" applyProtection="0">
      <alignment vertical="bottom"/>
    </xf>
    <xf numFmtId="61" fontId="0" fillId="2" borderId="113" applyNumberFormat="1" applyFont="1" applyFill="1" applyBorder="1" applyAlignment="1" applyProtection="0">
      <alignment vertical="bottom"/>
    </xf>
    <xf numFmtId="0" fontId="0" fillId="2" borderId="138" applyNumberFormat="0" applyFont="1" applyFill="1" applyBorder="1" applyAlignment="1" applyProtection="0">
      <alignment vertical="bottom"/>
    </xf>
    <xf numFmtId="0" fontId="0" fillId="2" borderId="117" applyNumberFormat="0" applyFont="1" applyFill="1" applyBorder="1" applyAlignment="1" applyProtection="0">
      <alignment vertical="bottom"/>
    </xf>
    <xf numFmtId="0" fontId="0" fillId="2" borderId="13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1" fillId="3" borderId="17" applyNumberFormat="0" applyFont="1" applyFill="1" applyBorder="1" applyAlignment="1" applyProtection="0">
      <alignment horizontal="center" vertical="bottom"/>
    </xf>
    <xf numFmtId="0" fontId="11" fillId="3" borderId="18" applyNumberFormat="0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vertical="bottom"/>
    </xf>
    <xf numFmtId="49" fontId="11" fillId="3" borderId="21" applyNumberFormat="1" applyFont="1" applyFill="1" applyBorder="1" applyAlignment="1" applyProtection="0">
      <alignment horizontal="center" vertical="bottom"/>
    </xf>
    <xf numFmtId="0" fontId="0" fillId="3" borderId="31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bottom"/>
    </xf>
    <xf numFmtId="49" fontId="11" fillId="3" borderId="32" applyNumberFormat="1" applyFont="1" applyFill="1" applyBorder="1" applyAlignment="1" applyProtection="0">
      <alignment horizontal="center" vertical="bottom"/>
    </xf>
    <xf numFmtId="49" fontId="11" fillId="3" borderId="36" applyNumberFormat="1" applyFont="1" applyFill="1" applyBorder="1" applyAlignment="1" applyProtection="0">
      <alignment horizontal="right" vertical="bottom"/>
    </xf>
    <xf numFmtId="0" fontId="2" fillId="2" borderId="83" applyNumberFormat="0" applyFont="1" applyFill="1" applyBorder="1" applyAlignment="1" applyProtection="0">
      <alignment vertical="bottom"/>
    </xf>
    <xf numFmtId="59" fontId="13" fillId="2" borderId="38" applyNumberFormat="1" applyFont="1" applyFill="1" applyBorder="1" applyAlignment="1" applyProtection="0">
      <alignment vertical="bottom"/>
    </xf>
    <xf numFmtId="59" fontId="13" fillId="2" borderId="140" applyNumberFormat="1" applyFont="1" applyFill="1" applyBorder="1" applyAlignment="1" applyProtection="0">
      <alignment vertical="bottom"/>
    </xf>
    <xf numFmtId="59" fontId="13" fillId="2" borderId="112" applyNumberFormat="1" applyFont="1" applyFill="1" applyBorder="1" applyAlignment="1" applyProtection="0">
      <alignment vertical="bottom"/>
    </xf>
    <xf numFmtId="59" fontId="13" fillId="2" borderId="141" applyNumberFormat="1" applyFont="1" applyFill="1" applyBorder="1" applyAlignment="1" applyProtection="0">
      <alignment vertical="bottom"/>
    </xf>
    <xf numFmtId="59" fontId="2" fillId="3" borderId="60" applyNumberFormat="1" applyFont="1" applyFill="1" applyBorder="1" applyAlignment="1" applyProtection="0">
      <alignment vertical="bottom"/>
    </xf>
    <xf numFmtId="59" fontId="2" fillId="3" borderId="51" applyNumberFormat="1" applyFont="1" applyFill="1" applyBorder="1" applyAlignment="1" applyProtection="0">
      <alignment vertical="bottom"/>
    </xf>
    <xf numFmtId="9" fontId="5" fillId="2" borderId="27" applyNumberFormat="1" applyFont="1" applyFill="1" applyBorder="1" applyAlignment="1" applyProtection="0">
      <alignment vertical="bottom"/>
    </xf>
    <xf numFmtId="9" fontId="5" fillId="2" borderId="49" applyNumberFormat="1" applyFont="1" applyFill="1" applyBorder="1" applyAlignment="1" applyProtection="0">
      <alignment vertical="bottom"/>
    </xf>
    <xf numFmtId="9" fontId="5" fillId="2" borderId="28" applyNumberFormat="1" applyFont="1" applyFill="1" applyBorder="1" applyAlignment="1" applyProtection="0">
      <alignment vertical="bottom"/>
    </xf>
    <xf numFmtId="59" fontId="13" fillId="2" borderId="26" applyNumberFormat="1" applyFont="1" applyFill="1" applyBorder="1" applyAlignment="1" applyProtection="0">
      <alignment vertical="bottom"/>
    </xf>
    <xf numFmtId="59" fontId="13" fillId="2" borderId="54" applyNumberFormat="1" applyFont="1" applyFill="1" applyBorder="1" applyAlignment="1" applyProtection="0">
      <alignment vertical="bottom"/>
    </xf>
    <xf numFmtId="59" fontId="13" fillId="2" borderId="142" applyNumberFormat="1" applyFont="1" applyFill="1" applyBorder="1" applyAlignment="1" applyProtection="0">
      <alignment vertical="bottom"/>
    </xf>
    <xf numFmtId="9" fontId="5" fillId="2" borderId="47" applyNumberFormat="1" applyFont="1" applyFill="1" applyBorder="1" applyAlignment="1" applyProtection="0">
      <alignment vertical="bottom"/>
    </xf>
    <xf numFmtId="59" fontId="0" fillId="3" borderId="54" applyNumberFormat="1" applyFont="1" applyFill="1" applyBorder="1" applyAlignment="1" applyProtection="0">
      <alignment vertical="bottom"/>
    </xf>
    <xf numFmtId="59" fontId="0" fillId="3" borderId="70" applyNumberFormat="1" applyFont="1" applyFill="1" applyBorder="1" applyAlignment="1" applyProtection="0">
      <alignment vertical="bottom"/>
    </xf>
    <xf numFmtId="9" fontId="0" fillId="3" borderId="52" applyNumberFormat="1" applyFont="1" applyFill="1" applyBorder="1" applyAlignment="1" applyProtection="0">
      <alignment vertical="bottom"/>
    </xf>
    <xf numFmtId="9" fontId="0" fillId="3" borderId="64" applyNumberFormat="1" applyFont="1" applyFill="1" applyBorder="1" applyAlignment="1" applyProtection="0">
      <alignment vertical="bottom"/>
    </xf>
    <xf numFmtId="9" fontId="0" fillId="3" borderId="54" applyNumberFormat="1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0" fontId="2" fillId="2" borderId="48" applyNumberFormat="0" applyFont="1" applyFill="1" applyBorder="1" applyAlignment="1" applyProtection="0">
      <alignment vertical="bottom"/>
    </xf>
    <xf numFmtId="59" fontId="2" fillId="2" borderId="60" applyNumberFormat="1" applyFont="1" applyFill="1" applyBorder="1" applyAlignment="1" applyProtection="0">
      <alignment vertical="bottom"/>
    </xf>
    <xf numFmtId="59" fontId="2" fillId="2" borderId="45" applyNumberFormat="1" applyFont="1" applyFill="1" applyBorder="1" applyAlignment="1" applyProtection="0">
      <alignment vertical="bottom"/>
    </xf>
    <xf numFmtId="0" fontId="2" fillId="2" borderId="35" applyNumberFormat="0" applyFont="1" applyFill="1" applyBorder="1" applyAlignment="1" applyProtection="0">
      <alignment vertical="bottom"/>
    </xf>
    <xf numFmtId="9" fontId="0" fillId="2" borderId="36" applyNumberFormat="1" applyFont="1" applyFill="1" applyBorder="1" applyAlignment="1" applyProtection="0">
      <alignment vertical="bottom"/>
    </xf>
    <xf numFmtId="0" fontId="12" fillId="3" borderId="27" applyNumberFormat="0" applyFont="1" applyFill="1" applyBorder="1" applyAlignment="1" applyProtection="0">
      <alignment vertical="bottom"/>
    </xf>
    <xf numFmtId="3" fontId="2" fillId="3" borderId="27" applyNumberFormat="1" applyFont="1" applyFill="1" applyBorder="1" applyAlignment="1" applyProtection="0">
      <alignment vertical="bottom"/>
    </xf>
    <xf numFmtId="3" fontId="22" fillId="5" borderId="56" applyNumberFormat="1" applyFont="1" applyFill="1" applyBorder="1" applyAlignment="1" applyProtection="0">
      <alignment horizontal="right" vertical="bottom"/>
    </xf>
    <xf numFmtId="3" fontId="22" fillId="5" borderId="50" applyNumberFormat="1" applyFont="1" applyFill="1" applyBorder="1" applyAlignment="1" applyProtection="0">
      <alignment horizontal="right" vertical="bottom"/>
    </xf>
    <xf numFmtId="49" fontId="29" fillId="2" borderId="26" applyNumberFormat="1" applyFont="1" applyFill="1" applyBorder="1" applyAlignment="1" applyProtection="0">
      <alignment horizontal="right" vertical="bottom"/>
    </xf>
    <xf numFmtId="9" fontId="19" fillId="2" borderId="47" applyNumberFormat="1" applyFont="1" applyFill="1" applyBorder="1" applyAlignment="1" applyProtection="0">
      <alignment vertical="bottom"/>
    </xf>
    <xf numFmtId="59" fontId="20" fillId="2" borderId="59" applyNumberFormat="1" applyFont="1" applyFill="1" applyBorder="1" applyAlignment="1" applyProtection="0">
      <alignment vertical="bottom"/>
    </xf>
    <xf numFmtId="59" fontId="20" fillId="2" borderId="65" applyNumberFormat="1" applyFont="1" applyFill="1" applyBorder="1" applyAlignment="1" applyProtection="0">
      <alignment vertical="bottom"/>
    </xf>
    <xf numFmtId="59" fontId="11" fillId="2" borderId="28" applyNumberFormat="1" applyFont="1" applyFill="1" applyBorder="1" applyAlignment="1" applyProtection="0">
      <alignment vertical="bottom"/>
    </xf>
    <xf numFmtId="9" fontId="11" fillId="2" borderId="26" applyNumberFormat="1" applyFont="1" applyFill="1" applyBorder="1" applyAlignment="1" applyProtection="0">
      <alignment vertical="bottom"/>
    </xf>
    <xf numFmtId="9" fontId="11" fillId="2" borderId="27" applyNumberFormat="1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vertical="bottom"/>
    </xf>
    <xf numFmtId="59" fontId="11" fillId="2" borderId="26" applyNumberFormat="1" applyFont="1" applyFill="1" applyBorder="1" applyAlignment="1" applyProtection="0">
      <alignment vertical="bottom"/>
    </xf>
    <xf numFmtId="9" fontId="11" fillId="2" borderId="47" applyNumberFormat="1" applyFont="1" applyFill="1" applyBorder="1" applyAlignment="1" applyProtection="0">
      <alignment vertical="bottom"/>
    </xf>
    <xf numFmtId="49" fontId="39" fillId="2" borderId="26" applyNumberFormat="1" applyFont="1" applyFill="1" applyBorder="1" applyAlignment="1" applyProtection="0">
      <alignment vertical="bottom"/>
    </xf>
    <xf numFmtId="59" fontId="39" fillId="2" borderId="27" applyNumberFormat="1" applyFont="1" applyFill="1" applyBorder="1" applyAlignment="1" applyProtection="0">
      <alignment vertical="bottom"/>
    </xf>
    <xf numFmtId="59" fontId="39" fillId="2" borderId="28" applyNumberFormat="1" applyFont="1" applyFill="1" applyBorder="1" applyAlignment="1" applyProtection="0">
      <alignment vertical="bottom"/>
    </xf>
    <xf numFmtId="9" fontId="39" fillId="2" borderId="47" applyNumberFormat="1" applyFont="1" applyFill="1" applyBorder="1" applyAlignment="1" applyProtection="0">
      <alignment vertical="bottom"/>
    </xf>
    <xf numFmtId="9" fontId="39" fillId="2" borderId="26" applyNumberFormat="1" applyFont="1" applyFill="1" applyBorder="1" applyAlignment="1" applyProtection="0">
      <alignment vertical="bottom"/>
    </xf>
    <xf numFmtId="9" fontId="39" fillId="2" borderId="27" applyNumberFormat="1" applyFont="1" applyFill="1" applyBorder="1" applyAlignment="1" applyProtection="0">
      <alignment vertical="bottom"/>
    </xf>
    <xf numFmtId="9" fontId="39" fillId="2" borderId="28" applyNumberFormat="1" applyFont="1" applyFill="1" applyBorder="1" applyAlignment="1" applyProtection="0">
      <alignment vertical="bottom"/>
    </xf>
    <xf numFmtId="0" fontId="39" fillId="3" borderId="43" applyNumberFormat="1" applyFont="1" applyFill="1" applyBorder="1" applyAlignment="1" applyProtection="0">
      <alignment horizontal="right" vertical="bottom"/>
    </xf>
    <xf numFmtId="59" fontId="39" fillId="2" borderId="26" applyNumberFormat="1" applyFont="1" applyFill="1" applyBorder="1" applyAlignment="1" applyProtection="0">
      <alignment vertical="bottom"/>
    </xf>
    <xf numFmtId="49" fontId="11" fillId="2" borderId="26" applyNumberFormat="1" applyFont="1" applyFill="1" applyBorder="1" applyAlignment="1" applyProtection="0">
      <alignment vertical="bottom"/>
    </xf>
    <xf numFmtId="49" fontId="11" fillId="2" borderId="47" applyNumberFormat="1" applyFont="1" applyFill="1" applyBorder="1" applyAlignment="1" applyProtection="0">
      <alignment vertical="bottom"/>
    </xf>
    <xf numFmtId="0" fontId="11" fillId="2" borderId="26" applyNumberFormat="0" applyFont="1" applyFill="1" applyBorder="1" applyAlignment="1" applyProtection="0">
      <alignment vertical="bottom"/>
    </xf>
    <xf numFmtId="49" fontId="39" fillId="2" borderId="27" applyNumberFormat="1" applyFont="1" applyFill="1" applyBorder="1" applyAlignment="1" applyProtection="0">
      <alignment vertical="bottom"/>
    </xf>
    <xf numFmtId="0" fontId="39" fillId="2" borderId="26" applyNumberFormat="0" applyFont="1" applyFill="1" applyBorder="1" applyAlignment="1" applyProtection="0">
      <alignment vertical="bottom"/>
    </xf>
    <xf numFmtId="0" fontId="39" fillId="3" borderId="43" applyNumberFormat="0" applyFont="1" applyFill="1" applyBorder="1" applyAlignment="1" applyProtection="0">
      <alignment horizontal="right" vertical="bottom"/>
    </xf>
    <xf numFmtId="9" fontId="19" fillId="2" borderId="26" applyNumberFormat="1" applyFont="1" applyFill="1" applyBorder="1" applyAlignment="1" applyProtection="0">
      <alignment vertical="bottom"/>
    </xf>
    <xf numFmtId="9" fontId="19" fillId="2" borderId="28" applyNumberFormat="1" applyFont="1" applyFill="1" applyBorder="1" applyAlignment="1" applyProtection="0">
      <alignment vertical="bottom"/>
    </xf>
    <xf numFmtId="0" fontId="19" fillId="2" borderId="26" applyNumberFormat="0" applyFont="1" applyFill="1" applyBorder="1" applyAlignment="1" applyProtection="0">
      <alignment vertical="bottom"/>
    </xf>
    <xf numFmtId="59" fontId="5" fillId="2" borderId="27" applyNumberFormat="1" applyFont="1" applyFill="1" applyBorder="1" applyAlignment="1" applyProtection="0">
      <alignment vertical="bottom"/>
    </xf>
    <xf numFmtId="0" fontId="11" fillId="3" borderId="52" applyNumberFormat="0" applyFont="1" applyFill="1" applyBorder="1" applyAlignment="1" applyProtection="0">
      <alignment horizontal="right" vertical="bottom"/>
    </xf>
    <xf numFmtId="9" fontId="11" fillId="2" borderId="54" applyNumberFormat="1" applyFont="1" applyFill="1" applyBorder="1" applyAlignment="1" applyProtection="0">
      <alignment vertical="bottom"/>
    </xf>
    <xf numFmtId="9" fontId="11" fillId="2" borderId="44" applyNumberFormat="1" applyFont="1" applyFill="1" applyBorder="1" applyAlignment="1" applyProtection="0">
      <alignment vertical="bottom"/>
    </xf>
    <xf numFmtId="9" fontId="11" fillId="2" borderId="1" applyNumberFormat="1" applyFont="1" applyFill="1" applyBorder="1" applyAlignment="1" applyProtection="0">
      <alignment vertical="bottom"/>
    </xf>
    <xf numFmtId="9" fontId="11" fillId="2" borderId="66" applyNumberFormat="1" applyFont="1" applyFill="1" applyBorder="1" applyAlignment="1" applyProtection="0">
      <alignment vertical="bottom"/>
    </xf>
    <xf numFmtId="9" fontId="11" fillId="2" borderId="49" applyNumberFormat="1" applyFont="1" applyFill="1" applyBorder="1" applyAlignment="1" applyProtection="0">
      <alignment vertical="bottom"/>
    </xf>
    <xf numFmtId="49" fontId="0" fillId="2" borderId="89" applyNumberFormat="1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bottom"/>
    </xf>
    <xf numFmtId="49" fontId="2" fillId="2" borderId="64" applyNumberFormat="1" applyFont="1" applyFill="1" applyBorder="1" applyAlignment="1" applyProtection="0">
      <alignment vertical="bottom"/>
    </xf>
    <xf numFmtId="49" fontId="11" fillId="2" borderId="1" applyNumberFormat="1" applyFont="1" applyFill="1" applyBorder="1" applyAlignment="1" applyProtection="0">
      <alignment vertical="bottom"/>
    </xf>
    <xf numFmtId="49" fontId="11" fillId="2" borderId="61" applyNumberFormat="1" applyFont="1" applyFill="1" applyBorder="1" applyAlignment="1" applyProtection="0">
      <alignment vertical="bottom"/>
    </xf>
    <xf numFmtId="0" fontId="11" fillId="2" borderId="1" applyNumberFormat="0" applyFont="1" applyFill="1" applyBorder="1" applyAlignment="1" applyProtection="0">
      <alignment vertical="bottom"/>
    </xf>
    <xf numFmtId="59" fontId="11" fillId="2" borderId="61" applyNumberFormat="1" applyFont="1" applyFill="1" applyBorder="1" applyAlignment="1" applyProtection="0">
      <alignment vertical="bottom"/>
    </xf>
    <xf numFmtId="0" fontId="11" fillId="2" borderId="59" applyNumberFormat="0" applyFont="1" applyFill="1" applyBorder="1" applyAlignment="1" applyProtection="0">
      <alignment vertical="bottom"/>
    </xf>
    <xf numFmtId="59" fontId="11" fillId="2" borderId="54" applyNumberFormat="1" applyFont="1" applyFill="1" applyBorder="1" applyAlignment="1" applyProtection="0">
      <alignment vertical="bottom"/>
    </xf>
    <xf numFmtId="9" fontId="11" fillId="2" borderId="46" applyNumberFormat="1" applyFont="1" applyFill="1" applyBorder="1" applyAlignment="1" applyProtection="0">
      <alignment vertical="bottom"/>
    </xf>
    <xf numFmtId="9" fontId="11" fillId="2" borderId="61" applyNumberFormat="1" applyFont="1" applyFill="1" applyBorder="1" applyAlignment="1" applyProtection="0">
      <alignment vertical="bottom"/>
    </xf>
    <xf numFmtId="9" fontId="19" fillId="2" borderId="87" applyNumberFormat="1" applyFont="1" applyFill="1" applyBorder="1" applyAlignment="1" applyProtection="0">
      <alignment vertical="bottom"/>
    </xf>
    <xf numFmtId="9" fontId="19" fillId="2" borderId="89" applyNumberFormat="1" applyFont="1" applyFill="1" applyBorder="1" applyAlignment="1" applyProtection="0">
      <alignment vertical="bottom"/>
    </xf>
    <xf numFmtId="59" fontId="2" fillId="3" borderId="67" applyNumberFormat="1" applyFont="1" applyFill="1" applyBorder="1" applyAlignment="1" applyProtection="0">
      <alignment horizontal="right" vertical="bottom"/>
    </xf>
    <xf numFmtId="9" fontId="2" fillId="2" borderId="143" applyNumberFormat="1" applyFont="1" applyFill="1" applyBorder="1" applyAlignment="1" applyProtection="0">
      <alignment vertical="bottom"/>
    </xf>
    <xf numFmtId="59" fontId="5" fillId="2" borderId="28" applyNumberFormat="1" applyFont="1" applyFill="1" applyBorder="1" applyAlignment="1" applyProtection="0">
      <alignment vertical="bottom"/>
    </xf>
    <xf numFmtId="9" fontId="5" fillId="2" borderId="26" applyNumberFormat="1" applyFont="1" applyFill="1" applyBorder="1" applyAlignment="1" applyProtection="0">
      <alignment vertical="bottom"/>
    </xf>
    <xf numFmtId="9" fontId="5" fillId="2" borderId="54" applyNumberFormat="1" applyFont="1" applyFill="1" applyBorder="1" applyAlignment="1" applyProtection="0">
      <alignment vertical="bottom"/>
    </xf>
    <xf numFmtId="59" fontId="2" fillId="2" borderId="46" applyNumberFormat="1" applyFont="1" applyFill="1" applyBorder="1" applyAlignment="1" applyProtection="0">
      <alignment horizontal="right" vertical="bottom"/>
    </xf>
    <xf numFmtId="59" fontId="2" fillId="2" borderId="11" applyNumberFormat="1" applyFont="1" applyFill="1" applyBorder="1" applyAlignment="1" applyProtection="0">
      <alignment horizontal="right" vertical="bottom"/>
    </xf>
    <xf numFmtId="59" fontId="2" fillId="2" borderId="45" applyNumberFormat="1" applyFont="1" applyFill="1" applyBorder="1" applyAlignment="1" applyProtection="0">
      <alignment horizontal="right" vertical="bottom"/>
    </xf>
    <xf numFmtId="9" fontId="0" fillId="2" borderId="66" applyNumberFormat="1" applyFont="1" applyFill="1" applyBorder="1" applyAlignment="1" applyProtection="0">
      <alignment vertical="bottom"/>
    </xf>
    <xf numFmtId="9" fontId="0" fillId="2" borderId="55" applyNumberFormat="1" applyFont="1" applyFill="1" applyBorder="1" applyAlignment="1" applyProtection="0">
      <alignment vertical="bottom"/>
    </xf>
    <xf numFmtId="49" fontId="11" fillId="2" borderId="28" applyNumberFormat="1" applyFont="1" applyFill="1" applyBorder="1" applyAlignment="1" applyProtection="0">
      <alignment vertical="bottom"/>
    </xf>
    <xf numFmtId="0" fontId="40" fillId="3" borderId="43" applyNumberFormat="1" applyFont="1" applyFill="1" applyBorder="1" applyAlignment="1" applyProtection="0">
      <alignment horizontal="right" vertical="bottom"/>
    </xf>
    <xf numFmtId="9" fontId="0" fillId="2" borderId="96" applyNumberFormat="1" applyFont="1" applyFill="1" applyBorder="1" applyAlignment="1" applyProtection="0">
      <alignment vertical="bottom"/>
    </xf>
    <xf numFmtId="0" fontId="40" fillId="3" borderId="43" applyNumberFormat="0" applyFont="1" applyFill="1" applyBorder="1" applyAlignment="1" applyProtection="0">
      <alignment horizontal="right" vertical="bottom"/>
    </xf>
    <xf numFmtId="49" fontId="19" fillId="2" borderId="27" applyNumberFormat="1" applyFont="1" applyFill="1" applyBorder="1" applyAlignment="1" applyProtection="0">
      <alignment vertical="bottom"/>
    </xf>
    <xf numFmtId="9" fontId="19" fillId="2" borderId="44" applyNumberFormat="1" applyFont="1" applyFill="1" applyBorder="1" applyAlignment="1" applyProtection="0">
      <alignment vertical="bottom"/>
    </xf>
    <xf numFmtId="9" fontId="19" fillId="2" borderId="1" applyNumberFormat="1" applyFont="1" applyFill="1" applyBorder="1" applyAlignment="1" applyProtection="0">
      <alignment vertical="bottom"/>
    </xf>
    <xf numFmtId="9" fontId="19" fillId="2" borderId="45" applyNumberFormat="1" applyFont="1" applyFill="1" applyBorder="1" applyAlignment="1" applyProtection="0">
      <alignment vertical="bottom"/>
    </xf>
    <xf numFmtId="9" fontId="19" fillId="2" borderId="11" applyNumberFormat="1" applyFont="1" applyFill="1" applyBorder="1" applyAlignment="1" applyProtection="0">
      <alignment vertical="bottom"/>
    </xf>
    <xf numFmtId="0" fontId="19" fillId="2" borderId="27" applyNumberFormat="1" applyFont="1" applyFill="1" applyBorder="1" applyAlignment="1" applyProtection="0">
      <alignment vertical="bottom"/>
    </xf>
    <xf numFmtId="0" fontId="19" fillId="2" borderId="28" applyNumberFormat="0" applyFont="1" applyFill="1" applyBorder="1" applyAlignment="1" applyProtection="0">
      <alignment vertical="bottom"/>
    </xf>
    <xf numFmtId="9" fontId="19" fillId="2" borderId="49" applyNumberFormat="1" applyFont="1" applyFill="1" applyBorder="1" applyAlignment="1" applyProtection="0">
      <alignment vertical="bottom"/>
    </xf>
    <xf numFmtId="0" fontId="5" fillId="3" borderId="43" applyNumberFormat="0" applyFont="1" applyFill="1" applyBorder="1" applyAlignment="1" applyProtection="0">
      <alignment horizontal="right" vertical="bottom"/>
    </xf>
    <xf numFmtId="59" fontId="5" fillId="2" borderId="26" applyNumberFormat="1" applyFont="1" applyFill="1" applyBorder="1" applyAlignment="1" applyProtection="0">
      <alignment vertical="bottom"/>
    </xf>
    <xf numFmtId="49" fontId="19" fillId="2" borderId="64" applyNumberFormat="1" applyFont="1" applyFill="1" applyBorder="1" applyAlignment="1" applyProtection="0">
      <alignment vertical="bottom"/>
    </xf>
    <xf numFmtId="59" fontId="19" fillId="2" borderId="54" applyNumberFormat="1" applyFont="1" applyFill="1" applyBorder="1" applyAlignment="1" applyProtection="0">
      <alignment vertical="bottom"/>
    </xf>
    <xf numFmtId="49" fontId="19" fillId="2" borderId="59" applyNumberFormat="1" applyFont="1" applyFill="1" applyBorder="1" applyAlignment="1" applyProtection="0">
      <alignment vertical="bottom"/>
    </xf>
    <xf numFmtId="49" fontId="0" fillId="2" borderId="92" applyNumberFormat="1" applyFont="1" applyFill="1" applyBorder="1" applyAlignment="1" applyProtection="0">
      <alignment vertical="bottom"/>
    </xf>
    <xf numFmtId="59" fontId="0" fillId="2" borderId="144" applyNumberFormat="1" applyFont="1" applyFill="1" applyBorder="1" applyAlignment="1" applyProtection="0">
      <alignment vertical="bottom"/>
    </xf>
    <xf numFmtId="0" fontId="19" fillId="2" borderId="55" applyNumberFormat="1" applyFont="1" applyFill="1" applyBorder="1" applyAlignment="1" applyProtection="0">
      <alignment vertical="bottom"/>
    </xf>
    <xf numFmtId="9" fontId="19" fillId="2" borderId="54" applyNumberFormat="1" applyFont="1" applyFill="1" applyBorder="1" applyAlignment="1" applyProtection="0">
      <alignment vertical="bottom"/>
    </xf>
    <xf numFmtId="9" fontId="19" fillId="2" borderId="60" applyNumberFormat="1" applyFont="1" applyFill="1" applyBorder="1" applyAlignment="1" applyProtection="0">
      <alignment vertical="bottom"/>
    </xf>
    <xf numFmtId="9" fontId="19" fillId="2" borderId="43" applyNumberFormat="1" applyFont="1" applyFill="1" applyBorder="1" applyAlignment="1" applyProtection="0">
      <alignment vertical="bottom"/>
    </xf>
    <xf numFmtId="9" fontId="19" fillId="2" borderId="65" applyNumberFormat="1" applyFont="1" applyFill="1" applyBorder="1" applyAlignment="1" applyProtection="0">
      <alignment vertical="bottom"/>
    </xf>
    <xf numFmtId="9" fontId="19" fillId="2" borderId="48" applyNumberFormat="1" applyFont="1" applyFill="1" applyBorder="1" applyAlignment="1" applyProtection="0">
      <alignment vertical="bottom"/>
    </xf>
    <xf numFmtId="49" fontId="19" fillId="2" borderId="107" applyNumberFormat="1" applyFont="1" applyFill="1" applyBorder="1" applyAlignment="1" applyProtection="0">
      <alignment vertical="bottom"/>
    </xf>
    <xf numFmtId="0" fontId="19" fillId="2" borderId="66" applyNumberFormat="1" applyFont="1" applyFill="1" applyBorder="1" applyAlignment="1" applyProtection="0">
      <alignment vertical="bottom"/>
    </xf>
    <xf numFmtId="0" fontId="41" fillId="2" borderId="43" applyNumberFormat="1" applyFont="1" applyFill="1" applyBorder="1" applyAlignment="1" applyProtection="0">
      <alignment vertical="bottom"/>
    </xf>
    <xf numFmtId="0" fontId="42" fillId="2" borderId="43" applyNumberFormat="1" applyFont="1" applyFill="1" applyBorder="1" applyAlignment="1" applyProtection="0">
      <alignment vertical="bottom"/>
    </xf>
    <xf numFmtId="49" fontId="41" fillId="2" borderId="43" applyNumberFormat="1" applyFont="1" applyFill="1" applyBorder="1" applyAlignment="1" applyProtection="0">
      <alignment vertical="bottom"/>
    </xf>
    <xf numFmtId="49" fontId="2" fillId="2" borderId="27" applyNumberFormat="1" applyFont="1" applyFill="1" applyBorder="1" applyAlignment="1" applyProtection="0">
      <alignment vertical="bottom"/>
    </xf>
    <xf numFmtId="0" fontId="28" fillId="2" borderId="43" applyNumberFormat="0" applyFont="1" applyFill="1" applyBorder="1" applyAlignment="1" applyProtection="0">
      <alignment vertical="bottom"/>
    </xf>
    <xf numFmtId="3" fontId="11" fillId="2" borderId="27" applyNumberFormat="1" applyFont="1" applyFill="1" applyBorder="1" applyAlignment="1" applyProtection="0">
      <alignment horizontal="right" vertical="bottom"/>
    </xf>
    <xf numFmtId="0" fontId="0" fillId="2" borderId="27" applyNumberFormat="1" applyFont="1" applyFill="1" applyBorder="1" applyAlignment="1" applyProtection="0">
      <alignment vertical="bottom"/>
    </xf>
    <xf numFmtId="0" fontId="11" fillId="2" borderId="27" applyNumberFormat="1" applyFont="1" applyFill="1" applyBorder="1" applyAlignment="1" applyProtection="0">
      <alignment vertical="bottom"/>
    </xf>
    <xf numFmtId="59" fontId="22" fillId="2" borderId="27" applyNumberFormat="1" applyFont="1" applyFill="1" applyBorder="1" applyAlignment="1" applyProtection="0">
      <alignment vertical="bottom"/>
    </xf>
    <xf numFmtId="59" fontId="22" fillId="2" borderId="28" applyNumberFormat="1" applyFont="1" applyFill="1" applyBorder="1" applyAlignment="1" applyProtection="0">
      <alignment vertical="bottom"/>
    </xf>
    <xf numFmtId="9" fontId="22" fillId="2" borderId="47" applyNumberFormat="1" applyFont="1" applyFill="1" applyBorder="1" applyAlignment="1" applyProtection="0">
      <alignment vertical="bottom"/>
    </xf>
    <xf numFmtId="9" fontId="22" fillId="2" borderId="26" applyNumberFormat="1" applyFont="1" applyFill="1" applyBorder="1" applyAlignment="1" applyProtection="0">
      <alignment vertical="bottom"/>
    </xf>
    <xf numFmtId="9" fontId="22" fillId="2" borderId="27" applyNumberFormat="1" applyFont="1" applyFill="1" applyBorder="1" applyAlignment="1" applyProtection="0">
      <alignment vertical="bottom"/>
    </xf>
    <xf numFmtId="9" fontId="22" fillId="2" borderId="28" applyNumberFormat="1" applyFont="1" applyFill="1" applyBorder="1" applyAlignment="1" applyProtection="0">
      <alignment vertical="bottom"/>
    </xf>
    <xf numFmtId="0" fontId="22" fillId="3" borderId="43" applyNumberFormat="0" applyFont="1" applyFill="1" applyBorder="1" applyAlignment="1" applyProtection="0">
      <alignment horizontal="right" vertical="bottom"/>
    </xf>
    <xf numFmtId="59" fontId="22" fillId="2" borderId="26" applyNumberFormat="1" applyFont="1" applyFill="1" applyBorder="1" applyAlignment="1" applyProtection="0">
      <alignment vertical="bottom"/>
    </xf>
    <xf numFmtId="0" fontId="19" fillId="2" borderId="54" applyNumberFormat="1" applyFont="1" applyFill="1" applyBorder="1" applyAlignment="1" applyProtection="0">
      <alignment vertical="bottom"/>
    </xf>
    <xf numFmtId="59" fontId="11" fillId="2" borderId="44" applyNumberFormat="1" applyFont="1" applyFill="1" applyBorder="1" applyAlignment="1" applyProtection="0">
      <alignment vertical="bottom"/>
    </xf>
    <xf numFmtId="9" fontId="0" fillId="2" borderId="90" applyNumberFormat="1" applyFont="1" applyFill="1" applyBorder="1" applyAlignment="1" applyProtection="0">
      <alignment vertical="bottom"/>
    </xf>
    <xf numFmtId="9" fontId="0" fillId="2" borderId="145" applyNumberFormat="1" applyFont="1" applyFill="1" applyBorder="1" applyAlignment="1" applyProtection="0">
      <alignment vertical="bottom"/>
    </xf>
    <xf numFmtId="9" fontId="0" fillId="2" borderId="91" applyNumberFormat="1" applyFont="1" applyFill="1" applyBorder="1" applyAlignment="1" applyProtection="0">
      <alignment vertical="bottom"/>
    </xf>
    <xf numFmtId="0" fontId="43" fillId="2" borderId="43" applyNumberFormat="0" applyFont="1" applyFill="1" applyBorder="1" applyAlignment="1" applyProtection="0">
      <alignment vertical="bottom"/>
    </xf>
    <xf numFmtId="9" fontId="19" fillId="2" borderId="64" applyNumberFormat="1" applyFont="1" applyFill="1" applyBorder="1" applyAlignment="1" applyProtection="0">
      <alignment vertical="bottom"/>
    </xf>
    <xf numFmtId="9" fontId="0" fillId="2" borderId="57" applyNumberFormat="1" applyFont="1" applyFill="1" applyBorder="1" applyAlignment="1" applyProtection="0">
      <alignment vertical="bottom"/>
    </xf>
    <xf numFmtId="0" fontId="44" fillId="2" borderId="43" applyNumberFormat="0" applyFont="1" applyFill="1" applyBorder="1" applyAlignment="1" applyProtection="0">
      <alignment vertical="bottom"/>
    </xf>
    <xf numFmtId="9" fontId="11" fillId="2" borderId="59" applyNumberFormat="1" applyFont="1" applyFill="1" applyBorder="1" applyAlignment="1" applyProtection="0">
      <alignment vertical="bottom"/>
    </xf>
    <xf numFmtId="0" fontId="45" fillId="2" borderId="43" applyNumberFormat="0" applyFont="1" applyFill="1" applyBorder="1" applyAlignment="1" applyProtection="0">
      <alignment vertical="bottom"/>
    </xf>
    <xf numFmtId="0" fontId="19" fillId="2" borderId="27" applyNumberFormat="0" applyFont="1" applyFill="1" applyBorder="1" applyAlignment="1" applyProtection="0">
      <alignment vertical="bottom"/>
    </xf>
    <xf numFmtId="49" fontId="11" fillId="2" borderId="92" applyNumberFormat="1" applyFont="1" applyFill="1" applyBorder="1" applyAlignment="1" applyProtection="0">
      <alignment vertical="bottom"/>
    </xf>
    <xf numFmtId="59" fontId="11" fillId="2" borderId="88" applyNumberFormat="1" applyFont="1" applyFill="1" applyBorder="1" applyAlignment="1" applyProtection="0">
      <alignment vertical="bottom"/>
    </xf>
    <xf numFmtId="59" fontId="11" fillId="2" borderId="144" applyNumberFormat="1" applyFont="1" applyFill="1" applyBorder="1" applyAlignment="1" applyProtection="0">
      <alignment vertical="bottom"/>
    </xf>
    <xf numFmtId="9" fontId="19" fillId="2" borderId="61" applyNumberFormat="1" applyFont="1" applyFill="1" applyBorder="1" applyAlignment="1" applyProtection="0">
      <alignment vertical="bottom"/>
    </xf>
    <xf numFmtId="0" fontId="41" fillId="2" borderId="43" applyNumberFormat="0" applyFont="1" applyFill="1" applyBorder="1" applyAlignment="1" applyProtection="0">
      <alignment vertical="bottom"/>
    </xf>
    <xf numFmtId="49" fontId="20" fillId="2" borderId="64" applyNumberFormat="1" applyFont="1" applyFill="1" applyBorder="1" applyAlignment="1" applyProtection="0">
      <alignment vertical="bottom"/>
    </xf>
    <xf numFmtId="9" fontId="2" fillId="4" borderId="47" applyNumberFormat="1" applyFont="1" applyFill="1" applyBorder="1" applyAlignment="1" applyProtection="0">
      <alignment vertical="bottom"/>
    </xf>
    <xf numFmtId="9" fontId="2" fillId="4" borderId="26" applyNumberFormat="1" applyFont="1" applyFill="1" applyBorder="1" applyAlignment="1" applyProtection="0">
      <alignment vertical="bottom"/>
    </xf>
    <xf numFmtId="9" fontId="2" fillId="4" borderId="27" applyNumberFormat="1" applyFont="1" applyFill="1" applyBorder="1" applyAlignment="1" applyProtection="0">
      <alignment vertical="bottom"/>
    </xf>
    <xf numFmtId="9" fontId="2" fillId="4" borderId="28" applyNumberFormat="1" applyFont="1" applyFill="1" applyBorder="1" applyAlignment="1" applyProtection="0">
      <alignment vertical="bottom"/>
    </xf>
    <xf numFmtId="9" fontId="2" fillId="3" borderId="48" applyNumberFormat="1" applyFont="1" applyFill="1" applyBorder="1" applyAlignment="1" applyProtection="0">
      <alignment horizontal="right" vertical="bottom"/>
    </xf>
    <xf numFmtId="3" fontId="22" fillId="5" borderId="52" applyNumberFormat="1" applyFont="1" applyFill="1" applyBorder="1" applyAlignment="1" applyProtection="0">
      <alignment horizontal="right" vertical="bottom"/>
    </xf>
    <xf numFmtId="3" fontId="22" fillId="5" borderId="10" applyNumberFormat="1" applyFont="1" applyFill="1" applyBorder="1" applyAlignment="1" applyProtection="0">
      <alignment horizontal="right" vertical="bottom"/>
    </xf>
    <xf numFmtId="0" fontId="46" fillId="6" borderId="43" applyNumberFormat="1" applyFont="1" applyFill="1" applyBorder="1" applyAlignment="1" applyProtection="0">
      <alignment horizontal="right" vertical="bottom"/>
    </xf>
    <xf numFmtId="3" fontId="46" fillId="6" borderId="106" applyNumberFormat="1" applyFont="1" applyFill="1" applyBorder="1" applyAlignment="1" applyProtection="0">
      <alignment horizontal="right" vertical="bottom"/>
    </xf>
    <xf numFmtId="0" fontId="46" fillId="6" borderId="11" applyNumberFormat="1" applyFont="1" applyFill="1" applyBorder="1" applyAlignment="1" applyProtection="0">
      <alignment horizontal="right" vertical="bottom"/>
    </xf>
    <xf numFmtId="0" fontId="46" fillId="6" borderId="51" applyNumberFormat="1" applyFont="1" applyFill="1" applyBorder="1" applyAlignment="1" applyProtection="0">
      <alignment horizontal="right" vertical="bottom"/>
    </xf>
    <xf numFmtId="0" fontId="11" fillId="2" borderId="27" applyNumberFormat="0" applyFont="1" applyFill="1" applyBorder="1" applyAlignment="1" applyProtection="0">
      <alignment vertical="bottom"/>
    </xf>
    <xf numFmtId="9" fontId="11" fillId="3" borderId="4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11" fillId="2" borderId="113" applyNumberFormat="0" applyFont="1" applyFill="1" applyBorder="1" applyAlignment="1" applyProtection="0">
      <alignment vertical="bottom"/>
    </xf>
    <xf numFmtId="49" fontId="11" fillId="2" borderId="113" applyNumberFormat="1" applyFont="1" applyFill="1" applyBorder="1" applyAlignment="1" applyProtection="0">
      <alignment vertical="bottom"/>
    </xf>
    <xf numFmtId="0" fontId="39" fillId="2" borderId="113" applyNumberFormat="0" applyFont="1" applyFill="1" applyBorder="1" applyAlignment="1" applyProtection="0">
      <alignment vertical="bottom"/>
    </xf>
    <xf numFmtId="0" fontId="47" fillId="2" borderId="113" applyNumberFormat="0" applyFont="1" applyFill="1" applyBorder="1" applyAlignment="1" applyProtection="0">
      <alignment vertical="bottom"/>
    </xf>
    <xf numFmtId="0" fontId="48" fillId="2" borderId="113" applyNumberFormat="0" applyFont="1" applyFill="1" applyBorder="1" applyAlignment="1" applyProtection="0">
      <alignment vertical="bottom"/>
    </xf>
    <xf numFmtId="49" fontId="49" fillId="2" borderId="113" applyNumberFormat="1" applyFont="1" applyFill="1" applyBorder="1" applyAlignment="1" applyProtection="0">
      <alignment vertical="bottom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ccffff"/>
      <rgbColor rgb="ffff0000"/>
      <rgbColor rgb="ff4ee257"/>
      <rgbColor rgb="ffe9e2e6"/>
      <rgbColor rgb="ffffcccc"/>
      <rgbColor rgb="ff5b9bd5"/>
      <rgbColor rgb="ffdeeaf6"/>
      <rgbColor rgb="ffc00000"/>
      <rgbColor rgb="ffececec"/>
      <rgbColor rgb="ff00b050"/>
      <rgbColor rgb="ffaaaaaa"/>
      <rgbColor rgb="ffa9cd90"/>
      <rgbColor rgb="ffffff00"/>
      <rgbColor rgb="ff808080"/>
      <rgbColor rgb="ff0000ff"/>
      <rgbColor rgb="ff008000"/>
      <rgbColor rgb="ffffcc99"/>
      <rgbColor rgb="ff00ccff"/>
      <rgbColor rgb="ffffffcc"/>
      <rgbColor rgb="ff3366ff"/>
      <rgbColor rgb="ffed7d31"/>
      <rgbColor rgb="ff44546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_rels/chart3.xml.rels><?xml version="1.0" encoding="UTF-8"?>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<Relationship Id="rId3" Type="http://schemas.openxmlformats.org/officeDocument/2006/relationships/image" Target="../media/image3.bmp"/><Relationship Id="rId4" Type="http://schemas.openxmlformats.org/officeDocument/2006/relationships/image" Target="../media/image4.bmp"/><Relationship Id="rId5" Type="http://schemas.openxmlformats.org/officeDocument/2006/relationships/image" Target="../media/image5.bmp"/></Relationships>

</file>

<file path=xl/charts/_rels/chart4.xml.rels><?xml version="1.0" encoding="UTF-8"?>
<Relationships xmlns="http://schemas.openxmlformats.org/package/2006/relationships"><Relationship Id="rId1" Type="http://schemas.openxmlformats.org/officeDocument/2006/relationships/image" Target="../media/image6.bmp"/><Relationship Id="rId2" Type="http://schemas.openxmlformats.org/officeDocument/2006/relationships/image" Target="../media/image7.bmp"/><Relationship Id="rId3" Type="http://schemas.openxmlformats.org/officeDocument/2006/relationships/image" Target="../media/image2.bmp"/><Relationship Id="rId4" Type="http://schemas.openxmlformats.org/officeDocument/2006/relationships/image" Target="../media/image8.bmp"/><Relationship Id="rId5" Type="http://schemas.openxmlformats.org/officeDocument/2006/relationships/image" Target="../media/image5.bmp"/></Relationships>

</file>

<file path=xl/charts/_rels/chart5.xml.rels><?xml version="1.0" encoding="UTF-8"?>
<Relationships xmlns="http://schemas.openxmlformats.org/package/2006/relationships"><Relationship Id="rId1" Type="http://schemas.openxmlformats.org/officeDocument/2006/relationships/image" Target="../media/image9.bmp"/><Relationship Id="rId2" Type="http://schemas.openxmlformats.org/officeDocument/2006/relationships/image" Target="../media/image10.bmp"/><Relationship Id="rId3" Type="http://schemas.openxmlformats.org/officeDocument/2006/relationships/image" Target="../media/image11.bmp"/><Relationship Id="rId4" Type="http://schemas.openxmlformats.org/officeDocument/2006/relationships/image" Target="../media/image12.bmp"/><Relationship Id="rId5" Type="http://schemas.openxmlformats.org/officeDocument/2006/relationships/image" Target="../media/image13.bmp"/><Relationship Id="rId6" Type="http://schemas.openxmlformats.org/officeDocument/2006/relationships/image" Target="../media/image14.bmp"/><Relationship Id="rId7" Type="http://schemas.openxmlformats.org/officeDocument/2006/relationships/image" Target="../media/image15.bmp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  <a:r>
              <a:rPr b="1" i="0" strike="noStrike" sz="100" u="none">
                <a:solidFill>
                  <a:srgbClr val="000000"/>
                </a:solidFill>
                <a:latin typeface="Arial"/>
              </a:rPr>
              <a:t>KADUT, LIIKENNEVÄYLÄT JA RADAT 2003 - 2009
</a:t>
            </a:r>
          </a:p>
        </c:rich>
      </c:tx>
      <c:layout>
        <c:manualLayout>
          <c:xMode val="edge"/>
          <c:yMode val="edge"/>
          <c:x val="0.479547"/>
          <c:y val="0"/>
          <c:w val="0.0409068"/>
          <c:h val="0.00412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11698"/>
          <c:y val="0.005"/>
          <c:w val="0.97383"/>
          <c:h val="0.9791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'KAAVIO'!$B$16</c:f>
              <c:strCache/>
            </c:strRef>
          </c:tx>
          <c:spPr>
            <a:solidFill>
              <a:srgbClr val="FF00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'KAAVIO'!$C$16:$I$16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'KAAVIO'!$B$17</c:f>
              <c:strCache/>
            </c:strRef>
          </c:tx>
          <c:spPr>
            <a:solidFill>
              <a:srgbClr val="0000FF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'KAAVIO'!$C$17:$I$17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'KAAVIO'!$B$18</c:f>
              <c:strCache/>
            </c:strRef>
          </c:tx>
          <c:spPr>
            <a:solidFill>
              <a:srgbClr val="0080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'KAAVIO'!$C$18:$I$18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'KAAVIO'!$B$19</c:f>
              <c:strCache/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'KAAVIO'!$C$19:$I$19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'KAAVIO'!$B$20</c:f>
              <c:strCache/>
            </c:strRef>
          </c:tx>
          <c:spPr>
            <a:solidFill>
              <a:srgbClr val="FFFF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'KAAVIO'!$C$20:$I$20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'KAAVIO'!$B$21</c:f>
              <c:strCache/>
            </c:strRef>
          </c:tx>
          <c:spPr>
            <a:solidFill>
              <a:srgbClr val="FFCC99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'KAAVIO'!$C$14:$I$14</c:f>
              <c:strCache>
                <c:ptCount val="0"/>
              </c:strCache>
            </c:strRef>
          </c:cat>
          <c:val>
            <c:numRef>
              <c:f>'KAAVIO'!$C$21:$I$21</c:f>
              <c:numCache>
                <c:ptCount val="0"/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solidFill>
            <a:srgbClr val="808080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  <a:r>
              <a:rPr b="1" i="0" strike="noStrike" sz="100" u="none">
                <a:solidFill>
                  <a:srgbClr val="000000"/>
                </a:solidFill>
                <a:latin typeface="Arial"/>
              </a:rPr>
              <a:t>TAE2005 verrattuna TS2004:än
TS2004 sisältää TA:n ylitysoikeuden 9,7 milj. €</a:t>
            </a:r>
          </a:p>
        </c:rich>
      </c:tx>
      <c:layout>
        <c:manualLayout>
          <c:xMode val="edge"/>
          <c:yMode val="edge"/>
          <c:x val="0.457742"/>
          <c:y val="0"/>
          <c:w val="0.0845159"/>
          <c:h val="0.005272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64467"/>
          <c:y val="0.0052726"/>
          <c:w val="0.968553"/>
          <c:h val="0.97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'KAAVIO'!$B$222</c:f>
              <c:strCache/>
            </c:strRef>
          </c:tx>
          <c:spPr>
            <a:solidFill>
              <a:srgbClr val="FF00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'KAAVIO'!$C$220:$H$220</c:f>
              <c:strCache>
                <c:ptCount val="0"/>
              </c:strCache>
            </c:strRef>
          </c:cat>
          <c:val>
            <c:numRef>
              <c:f>'KAAVIO'!$C$222:$H$222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'KAAVIO'!$B$223</c:f>
              <c:strCache/>
            </c:strRef>
          </c:tx>
          <c:spPr>
            <a:solidFill>
              <a:srgbClr val="00CCFF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'KAAVIO'!$C$220:$H$220</c:f>
              <c:strCache>
                <c:ptCount val="0"/>
              </c:strCache>
            </c:strRef>
          </c:cat>
          <c:val>
            <c:numRef>
              <c:f>'KAAVIO'!$C$223:$H$223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00" u="sng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trike="noStrike" sz="100" u="sng">
                    <a:solidFill>
                      <a:srgbClr val="000000"/>
                    </a:solidFill>
                    <a:latin typeface="Arial"/>
                  </a:rPr>
                  <a:t>Vuosi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" u="sng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trike="noStrike" sz="100" u="sng">
                    <a:solidFill>
                      <a:srgbClr val="000000"/>
                    </a:solidFill>
                    <a:latin typeface="Arial"/>
                  </a:rPr>
                  <a:t>Milj. €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solidFill>
            <a:srgbClr val="808080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  <a:r>
              <a:rPr b="1" i="0" strike="noStrike" sz="100" u="none">
                <a:solidFill>
                  <a:srgbClr val="0000FF"/>
                </a:solidFill>
                <a:latin typeface="Arial"/>
              </a:rPr>
              <a:t>UUDISRAKENTAMINEN 2006-2010</a:t>
            </a:r>
          </a:p>
        </c:rich>
      </c:tx>
      <c:layout>
        <c:manualLayout>
          <c:xMode val="edge"/>
          <c:yMode val="edge"/>
          <c:x val="0.487999"/>
          <c:y val="0"/>
          <c:w val="0.0240017"/>
          <c:h val="0.004822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199972"/>
          <c:y val="0.005"/>
          <c:w val="0.975003"/>
          <c:h val="0.970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'Erittelyt 05-09'!$B$95</c:f>
              <c:strCache/>
            </c:strRef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05-09'!$C$93:$G$93</c:f>
              <c:strCache>
                <c:ptCount val="0"/>
              </c:strCache>
            </c:strRef>
          </c:cat>
          <c:val>
            <c:numRef>
              <c:f>'Erittelyt 05-09'!$C$95:$G$95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'Erittelyt 05-09'!$B$96</c:f>
              <c:strCache/>
            </c:strRef>
          </c:tx>
          <c:spPr>
            <a:blipFill rotWithShape="1">
              <a:blip r:embed="rId2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05-09'!$C$93:$G$93</c:f>
              <c:strCache>
                <c:ptCount val="0"/>
              </c:strCache>
            </c:strRef>
          </c:cat>
          <c:val>
            <c:numRef>
              <c:f>'Erittelyt 05-09'!$C$96:$G$96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'Erittelyt 05-09'!$B$97</c:f>
              <c:strCache/>
            </c:strRef>
          </c:tx>
          <c:spPr>
            <a:blipFill rotWithShape="1">
              <a:blip r:embed="rId3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05-09'!$C$93:$G$93</c:f>
              <c:strCache>
                <c:ptCount val="0"/>
              </c:strCache>
            </c:strRef>
          </c:cat>
          <c:val>
            <c:numRef>
              <c:f>'Erittelyt 05-09'!$C$97:$G$97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'Erittelyt 05-09'!$B$98</c:f>
              <c:strCache/>
            </c:strRef>
          </c:tx>
          <c:spPr>
            <a:blipFill rotWithShape="1">
              <a:blip r:embed="rId4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05-09'!$C$93:$G$93</c:f>
              <c:strCache>
                <c:ptCount val="0"/>
              </c:strCache>
            </c:strRef>
          </c:cat>
          <c:val>
            <c:numRef>
              <c:f>'Erittelyt 05-09'!$C$98:$G$98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'Erittelyt 05-09'!$B$99</c:f>
              <c:strCache/>
            </c:strRef>
          </c:tx>
          <c:spPr>
            <a:solidFill>
              <a:srgbClr val="FFFF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05-09'!$C$93:$G$93</c:f>
              <c:strCache>
                <c:ptCount val="0"/>
              </c:strCache>
            </c:strRef>
          </c:cat>
          <c:val>
            <c:numRef>
              <c:f>'Erittelyt 05-09'!$C$99:$G$99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 cap="flat">
            <a:solidFill>
              <a:srgbClr val="3366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FF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" u="none">
                    <a:solidFill>
                      <a:srgbClr val="0000FF"/>
                    </a:solidFill>
                    <a:latin typeface="Arial"/>
                  </a:defRPr>
                </a:pPr>
                <a:r>
                  <a:rPr b="1" i="0" strike="noStrike" sz="100" u="none">
                    <a:solidFill>
                      <a:srgbClr val="0000FF"/>
                    </a:solidFill>
                    <a:latin typeface="Arial"/>
                  </a:rPr>
                  <a:t>Milj. €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25400" cap="flat">
            <a:solidFill>
              <a:srgbClr val="3366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blipFill rotWithShape="1">
          <a:blip r:embed="rId5"/>
          <a:srcRect l="0" t="0" r="0" b="0"/>
          <a:tile tx="0" ty="0" sx="100000" sy="100000" flip="none" algn="tl"/>
        </a:blipFill>
        <a:ln w="25400" cap="flat">
          <a:solidFill>
            <a:srgbClr val="3366FF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CC"/>
    </a:solidFill>
    <a:ln w="12700" cap="flat">
      <a:solidFill>
        <a:srgbClr val="3366FF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00" u="none">
                <a:solidFill>
                  <a:srgbClr val="0000FF"/>
                </a:solidFill>
                <a:latin typeface="Arial"/>
              </a:defRPr>
            </a:pPr>
            <a:r>
              <a:rPr b="1" i="0" strike="noStrike" sz="200" u="none">
                <a:solidFill>
                  <a:srgbClr val="0000FF"/>
                </a:solidFill>
                <a:latin typeface="Arial"/>
              </a:rPr>
              <a:t>PERUSPARANTAMINEN JA LIIK.JÄRJESTELYT 2006-2010</a:t>
            </a:r>
          </a:p>
        </c:rich>
      </c:tx>
      <c:layout>
        <c:manualLayout>
          <c:xMode val="edge"/>
          <c:yMode val="edge"/>
          <c:x val="0.197352"/>
          <c:y val="0"/>
          <c:w val="0.605296"/>
          <c:h val="0.0093986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6356"/>
          <c:y val="0.00939863"/>
          <c:w val="0.825503"/>
          <c:h val="0.962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'Erittelyt 05-09'!$B$144</c:f>
              <c:strCache/>
            </c:strRef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2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05-09'!$C$142:$G$142</c:f>
              <c:strCache>
                <c:ptCount val="0"/>
              </c:strCache>
            </c:strRef>
          </c:cat>
          <c:val>
            <c:numRef>
              <c:f>'Erittelyt 05-09'!$C$144:$G$144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'Erittelyt 05-09'!$B$145</c:f>
              <c:strCache/>
            </c:strRef>
          </c:tx>
          <c:spPr>
            <a:blipFill rotWithShape="1">
              <a:blip r:embed="rId2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2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05-09'!$C$142:$G$142</c:f>
              <c:strCache>
                <c:ptCount val="0"/>
              </c:strCache>
            </c:strRef>
          </c:cat>
          <c:val>
            <c:numRef>
              <c:f>'Erittelyt 05-09'!$C$145:$G$145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'Erittelyt 05-09'!$B$146</c:f>
              <c:strCache/>
            </c:strRef>
          </c:tx>
          <c:spPr>
            <a:blipFill rotWithShape="1">
              <a:blip r:embed="rId3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2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05-09'!$C$142:$G$142</c:f>
              <c:strCache>
                <c:ptCount val="0"/>
              </c:strCache>
            </c:strRef>
          </c:cat>
          <c:val>
            <c:numRef>
              <c:f>'Erittelyt 05-09'!$C$146:$G$146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'Erittelyt 05-09'!$B$147</c:f>
              <c:strCache/>
            </c:strRef>
          </c:tx>
          <c:spPr>
            <a:blipFill rotWithShape="1">
              <a:blip r:embed="rId4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2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05-09'!$C$142:$G$142</c:f>
              <c:strCache>
                <c:ptCount val="0"/>
              </c:strCache>
            </c:strRef>
          </c:cat>
          <c:val>
            <c:numRef>
              <c:f>'Erittelyt 05-09'!$C$147:$G$147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'Erittelyt 05-09'!$B$148</c:f>
              <c:strCache/>
            </c:strRef>
          </c:tx>
          <c:spPr>
            <a:solidFill>
              <a:srgbClr val="FFFF00"/>
            </a:solid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2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05-09'!$C$142:$G$142</c:f>
              <c:strCache>
                <c:ptCount val="0"/>
              </c:strCache>
            </c:strRef>
          </c:cat>
          <c:val>
            <c:numRef>
              <c:f>'Erittelyt 05-09'!$C$148:$G$148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 cap="flat">
            <a:solidFill>
              <a:srgbClr val="0000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5"/>
        </c:scaling>
        <c:delete val="0"/>
        <c:axPos val="l"/>
        <c:majorGridlines>
          <c:spPr>
            <a:ln w="12700" cap="flat">
              <a:solidFill>
                <a:srgbClr val="0000FF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" u="none">
                    <a:solidFill>
                      <a:srgbClr val="0000FF"/>
                    </a:solidFill>
                    <a:latin typeface="Arial"/>
                  </a:defRPr>
                </a:pPr>
                <a:r>
                  <a:rPr b="1" i="0" strike="noStrike" sz="100" u="none">
                    <a:solidFill>
                      <a:srgbClr val="0000FF"/>
                    </a:solidFill>
                    <a:latin typeface="Arial"/>
                  </a:rPr>
                  <a:t>Milj. €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25400" cap="flat">
            <a:solidFill>
              <a:srgbClr val="0000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blipFill rotWithShape="1">
          <a:blip r:embed="rId5"/>
          <a:srcRect l="0" t="0" r="0" b="0"/>
          <a:tile tx="0" ty="0" sx="100000" sy="100000" flip="none" algn="tl"/>
        </a:blipFill>
        <a:ln w="25400" cap="flat">
          <a:solidFill>
            <a:srgbClr val="0000FF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CC"/>
    </a:solidFill>
    <a:ln w="12700" cap="flat">
      <a:solidFill>
        <a:srgbClr val="0000FF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  <a:r>
              <a:rPr b="1" i="0" strike="noStrike" sz="100" u="none">
                <a:solidFill>
                  <a:srgbClr val="0000FF"/>
                </a:solidFill>
                <a:latin typeface="Arial"/>
              </a:rPr>
              <a:t>YHTEISHANKKEET, TIEHALLINTO &amp; RHK 2006 - 2010</a:t>
            </a:r>
          </a:p>
        </c:rich>
      </c:tx>
      <c:layout>
        <c:manualLayout>
          <c:xMode val="edge"/>
          <c:yMode val="edge"/>
          <c:x val="0.478783"/>
          <c:y val="0"/>
          <c:w val="0.0424345"/>
          <c:h val="0.004645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35986"/>
          <c:y val="0.005"/>
          <c:w val="0.971401"/>
          <c:h val="0.971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'Erittelyt 05-09'!$B$192</c:f>
              <c:strCache/>
            </c:strRef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12700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05-09'!$C$192:$G$192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'Erittelyt 05-09'!$B$193</c:f>
              <c:strCache/>
            </c:strRef>
          </c:tx>
          <c:spPr>
            <a:blipFill rotWithShape="1">
              <a:blip r:embed="rId2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05-09'!$C$193:$G$193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'Erittelyt 05-09'!$B$194</c:f>
              <c:strCache/>
            </c:strRef>
          </c:tx>
          <c:spPr>
            <a:blipFill rotWithShape="1">
              <a:blip r:embed="rId3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05-09'!$C$194:$G$194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'Erittelyt 05-09'!$B$195</c:f>
              <c:strCache/>
            </c:strRef>
          </c:tx>
          <c:spPr>
            <a:blipFill rotWithShape="1">
              <a:blip r:embed="rId4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05-09'!$C$195:$G$195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'Erittelyt 05-09'!$B$196</c:f>
              <c:strCache/>
            </c:strRef>
          </c:tx>
          <c:spPr>
            <a:blipFill rotWithShape="1">
              <a:blip r:embed="rId5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05-09'!$C$196:$G$196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'Erittelyt 05-09'!$B$197</c:f>
              <c:strCache/>
            </c:strRef>
          </c:tx>
          <c:spPr>
            <a:blipFill rotWithShape="1">
              <a:blip r:embed="rId6"/>
              <a:srcRect l="0" t="0" r="0" b="0"/>
              <a:tile tx="0" ty="0" sx="100000" sy="100000" flip="none" algn="tl"/>
            </a:blipFill>
            <a:ln w="317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0" i="0" strike="noStrike" sz="1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'Erittelyt 05-09'!$C$190:$G$190</c:f>
              <c:strCache>
                <c:ptCount val="0"/>
              </c:strCache>
            </c:strRef>
          </c:cat>
          <c:val>
            <c:numRef>
              <c:f>'Erittelyt 05-09'!$C$197:$G$197</c:f>
              <c:numCache>
                <c:ptCount val="0"/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 cap="flat">
            <a:solidFill>
              <a:srgbClr val="0000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0"/>
        </c:scaling>
        <c:delete val="0"/>
        <c:axPos val="l"/>
        <c:majorGridlines>
          <c:spPr>
            <a:ln w="12700" cap="flat">
              <a:solidFill>
                <a:srgbClr val="3366FF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" u="none">
                    <a:solidFill>
                      <a:srgbClr val="0000FF"/>
                    </a:solidFill>
                    <a:latin typeface="Arial"/>
                  </a:defRPr>
                </a:pPr>
                <a:r>
                  <a:rPr b="1" i="0" strike="noStrike" sz="100" u="none">
                    <a:solidFill>
                      <a:srgbClr val="0000FF"/>
                    </a:solidFill>
                    <a:latin typeface="Arial"/>
                  </a:rPr>
                  <a:t>Milj. €</a:t>
                </a:r>
              </a:p>
            </c:rich>
          </c:tx>
          <c:layout/>
          <c:overlay val="1"/>
        </c:title>
        <c:numFmt formatCode="#,##0" sourceLinked="0"/>
        <c:majorTickMark val="out"/>
        <c:minorTickMark val="none"/>
        <c:tickLblPos val="nextTo"/>
        <c:spPr>
          <a:ln w="25400" cap="flat">
            <a:solidFill>
              <a:srgbClr val="0000F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00" u="none">
                <a:solidFill>
                  <a:srgbClr val="0000FF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2.5"/>
        <c:minorUnit val="1.25"/>
      </c:valAx>
      <c:spPr>
        <a:blipFill rotWithShape="1">
          <a:blip r:embed="rId7"/>
          <a:srcRect l="0" t="0" r="0" b="0"/>
          <a:tile tx="0" ty="0" sx="100000" sy="100000" flip="none" algn="tl"/>
        </a:blipFill>
        <a:ln w="25400" cap="flat">
          <a:solidFill>
            <a:srgbClr val="0000FF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CCFFFF"/>
    </a:solidFill>
    <a:ln w="12700" cap="flat">
      <a:solidFill>
        <a:srgbClr val="3366FF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0</xdr:colOff>
      <xdr:row>124</xdr:row>
      <xdr:rowOff>87855</xdr:rowOff>
    </xdr:from>
    <xdr:to>
      <xdr:col>21</xdr:col>
      <xdr:colOff>31222</xdr:colOff>
      <xdr:row>176</xdr:row>
      <xdr:rowOff>109379</xdr:rowOff>
    </xdr:to>
    <xdr:graphicFrame>
      <xdr:nvGraphicFramePr>
        <xdr:cNvPr id="2" name="Chart 2"/>
        <xdr:cNvGraphicFramePr/>
      </xdr:nvGraphicFramePr>
      <xdr:xfrm>
        <a:off x="-1" y="22042980"/>
        <a:ext cx="7435324" cy="903408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219454</xdr:colOff>
      <xdr:row>213</xdr:row>
      <xdr:rowOff>83132</xdr:rowOff>
    </xdr:from>
    <xdr:to>
      <xdr:col>18</xdr:col>
      <xdr:colOff>388615</xdr:colOff>
      <xdr:row>254</xdr:row>
      <xdr:rowOff>44009</xdr:rowOff>
    </xdr:to>
    <xdr:graphicFrame>
      <xdr:nvGraphicFramePr>
        <xdr:cNvPr id="3" name="Chart 4"/>
        <xdr:cNvGraphicFramePr/>
      </xdr:nvGraphicFramePr>
      <xdr:xfrm>
        <a:off x="219454" y="37788796"/>
        <a:ext cx="5553962" cy="70684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194054</xdr:colOff>
      <xdr:row>114</xdr:row>
      <xdr:rowOff>71956</xdr:rowOff>
    </xdr:from>
    <xdr:to>
      <xdr:col>21</xdr:col>
      <xdr:colOff>275052</xdr:colOff>
      <xdr:row>143</xdr:row>
      <xdr:rowOff>33482</xdr:rowOff>
    </xdr:to>
    <xdr:graphicFrame>
      <xdr:nvGraphicFramePr>
        <xdr:cNvPr id="5" name="Chart 2"/>
        <xdr:cNvGraphicFramePr/>
      </xdr:nvGraphicFramePr>
      <xdr:xfrm>
        <a:off x="194054" y="20562136"/>
        <a:ext cx="8615399" cy="51812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0</xdr:colOff>
      <xdr:row>171</xdr:row>
      <xdr:rowOff>138421</xdr:rowOff>
    </xdr:from>
    <xdr:to>
      <xdr:col>10</xdr:col>
      <xdr:colOff>450075</xdr:colOff>
      <xdr:row>193</xdr:row>
      <xdr:rowOff>97574</xdr:rowOff>
    </xdr:to>
    <xdr:graphicFrame>
      <xdr:nvGraphicFramePr>
        <xdr:cNvPr id="6" name="Chart 3"/>
        <xdr:cNvGraphicFramePr/>
      </xdr:nvGraphicFramePr>
      <xdr:xfrm>
        <a:off x="-1" y="30728911"/>
        <a:ext cx="1161277" cy="39653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179928</xdr:colOff>
      <xdr:row>220</xdr:row>
      <xdr:rowOff>147174</xdr:rowOff>
    </xdr:from>
    <xdr:to>
      <xdr:col>19</xdr:col>
      <xdr:colOff>667833</xdr:colOff>
      <xdr:row>251</xdr:row>
      <xdr:rowOff>151897</xdr:rowOff>
    </xdr:to>
    <xdr:graphicFrame>
      <xdr:nvGraphicFramePr>
        <xdr:cNvPr id="7" name="Chart 4"/>
        <xdr:cNvGraphicFramePr/>
      </xdr:nvGraphicFramePr>
      <xdr:xfrm>
        <a:off x="179928" y="39451134"/>
        <a:ext cx="7599906" cy="53787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-teema">
  <a:themeElements>
    <a:clrScheme name="Office-te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te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e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214"/>
  <sheetViews>
    <sheetView workbookViewId="0" showGridLines="0" defaultGridColor="1"/>
  </sheetViews>
  <sheetFormatPr defaultColWidth="12.5" defaultRowHeight="15" customHeight="1" outlineLevelRow="0" outlineLevelCol="0"/>
  <cols>
    <col min="1" max="16" hidden="1" width="12.5" style="1" customWidth="1"/>
    <col min="17" max="18" width="12.5" style="1" customWidth="1"/>
    <col min="19" max="16384" width="12.5" style="1" customWidth="1"/>
  </cols>
  <sheetData>
    <row r="1" ht="16.15" customHeight="1">
      <c r="A1" t="s" s="2">
        <v>0</v>
      </c>
      <c r="B1" s="3"/>
      <c r="C1" s="3"/>
      <c r="D1" s="3"/>
      <c r="E1" t="s" s="2">
        <v>1</v>
      </c>
      <c r="F1" s="4"/>
      <c r="G1" s="4"/>
      <c r="H1" s="4"/>
      <c r="I1" s="4"/>
      <c r="J1" s="4"/>
      <c r="K1" s="5"/>
      <c r="L1" s="5"/>
      <c r="M1" s="6"/>
      <c r="N1" s="5"/>
      <c r="O1" s="7"/>
      <c r="P1" s="4"/>
      <c r="Q1" s="4"/>
      <c r="R1" s="4"/>
    </row>
    <row r="2" ht="16.15" customHeight="1">
      <c r="A2" t="s" s="2">
        <v>2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6.15" customHeight="1">
      <c r="A3" t="s" s="2">
        <v>3</v>
      </c>
      <c r="B3" s="3"/>
      <c r="C3" s="3"/>
      <c r="D3" s="3"/>
      <c r="E3" s="8">
        <v>38798</v>
      </c>
      <c r="F3" s="4"/>
      <c r="G3" s="4"/>
      <c r="H3" s="4"/>
      <c r="I3" s="4"/>
      <c r="J3" s="4"/>
      <c r="K3" s="4"/>
      <c r="L3" s="4"/>
      <c r="M3" s="4"/>
      <c r="N3" s="4"/>
      <c r="O3" t="s" s="9">
        <v>4</v>
      </c>
      <c r="P3" s="4"/>
      <c r="Q3" s="4"/>
      <c r="R3" s="4"/>
    </row>
    <row r="4" ht="16.15" customHeight="1">
      <c r="A4" s="1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ht="18" customHeight="1">
      <c r="A5" t="s" s="11">
        <v>5</v>
      </c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ht="16.15" customHeight="1">
      <c r="A6" t="s" s="2">
        <v>6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ht="16.15" customHeight="1">
      <c r="A7" s="4"/>
      <c r="B7" s="4"/>
      <c r="C7" s="4"/>
      <c r="D7" s="4"/>
      <c r="E7" s="4"/>
      <c r="F7" s="4"/>
      <c r="G7" s="4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</row>
    <row r="8" ht="16.15" customHeight="1">
      <c r="A8" t="s" s="13">
        <v>7</v>
      </c>
      <c r="B8" s="4"/>
      <c r="C8" s="14"/>
      <c r="D8" s="4"/>
      <c r="E8" t="s" s="13">
        <v>8</v>
      </c>
      <c r="F8" s="4"/>
      <c r="G8" s="4"/>
      <c r="H8" s="4"/>
      <c r="I8" s="4"/>
      <c r="J8" s="4"/>
      <c r="K8" s="4"/>
      <c r="L8" s="10"/>
      <c r="M8" s="4"/>
      <c r="N8" s="4"/>
      <c r="O8" s="4"/>
      <c r="P8" s="4"/>
      <c r="Q8" s="4"/>
      <c r="R8" s="4"/>
    </row>
    <row r="9" ht="16.1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5"/>
      <c r="O9" s="17"/>
      <c r="P9" s="17"/>
      <c r="Q9" s="4"/>
      <c r="R9" s="4"/>
    </row>
    <row r="10" ht="16.15" customHeight="1">
      <c r="A10" t="s" s="18">
        <v>9</v>
      </c>
      <c r="B10" t="s" s="18">
        <v>10</v>
      </c>
      <c r="C10" t="s" s="18">
        <v>11</v>
      </c>
      <c r="D10" t="s" s="18">
        <v>12</v>
      </c>
      <c r="E10" t="s" s="18">
        <v>13</v>
      </c>
      <c r="F10" t="s" s="18">
        <v>14</v>
      </c>
      <c r="G10" t="s" s="18">
        <v>15</v>
      </c>
      <c r="H10" t="s" s="18">
        <v>15</v>
      </c>
      <c r="I10" t="s" s="18">
        <v>15</v>
      </c>
      <c r="J10" t="s" s="18">
        <v>15</v>
      </c>
      <c r="K10" t="s" s="19">
        <v>16</v>
      </c>
      <c r="L10" t="s" s="18">
        <v>17</v>
      </c>
      <c r="M10" t="s" s="20">
        <v>18</v>
      </c>
      <c r="N10" s="21"/>
      <c r="O10" s="22"/>
      <c r="P10" s="22"/>
      <c r="Q10" s="4"/>
      <c r="R10" s="4"/>
    </row>
    <row r="11" ht="16.15" customHeight="1">
      <c r="A11" s="23"/>
      <c r="B11" t="s" s="24">
        <v>19</v>
      </c>
      <c r="C11" t="s" s="24">
        <v>20</v>
      </c>
      <c r="D11" t="s" s="24">
        <v>21</v>
      </c>
      <c r="E11" s="25">
        <v>2006</v>
      </c>
      <c r="F11" s="25">
        <v>2005</v>
      </c>
      <c r="G11" s="25">
        <v>2006</v>
      </c>
      <c r="H11" s="25">
        <v>2007</v>
      </c>
      <c r="I11" s="25">
        <v>2008</v>
      </c>
      <c r="J11" s="25">
        <v>2009</v>
      </c>
      <c r="K11" s="25">
        <v>2010</v>
      </c>
      <c r="L11" s="25">
        <v>2006</v>
      </c>
      <c r="M11" t="s" s="26">
        <v>22</v>
      </c>
      <c r="N11" t="s" s="26">
        <v>23</v>
      </c>
      <c r="O11" t="s" s="26">
        <v>24</v>
      </c>
      <c r="P11" t="s" s="26">
        <v>25</v>
      </c>
      <c r="Q11" s="4"/>
      <c r="R11" s="4"/>
    </row>
    <row r="12" ht="16.15" customHeight="1">
      <c r="A12" s="27"/>
      <c r="B12" t="s" s="28">
        <v>26</v>
      </c>
      <c r="C12" t="s" s="28">
        <v>27</v>
      </c>
      <c r="D12" t="s" s="28">
        <v>28</v>
      </c>
      <c r="E12" t="s" s="29">
        <v>29</v>
      </c>
      <c r="F12" t="s" s="28">
        <v>30</v>
      </c>
      <c r="G12" t="s" s="28">
        <v>30</v>
      </c>
      <c r="H12" t="s" s="28">
        <v>30</v>
      </c>
      <c r="I12" t="s" s="28">
        <v>30</v>
      </c>
      <c r="J12" t="s" s="28">
        <v>30</v>
      </c>
      <c r="K12" t="s" s="28">
        <v>30</v>
      </c>
      <c r="L12" s="30">
        <v>1000</v>
      </c>
      <c r="M12" s="30">
        <v>1000</v>
      </c>
      <c r="N12" s="30">
        <v>1000</v>
      </c>
      <c r="O12" s="30">
        <v>1000</v>
      </c>
      <c r="P12" s="30">
        <v>1000</v>
      </c>
      <c r="Q12" s="4"/>
      <c r="R12" s="4"/>
    </row>
    <row r="13" ht="16.15" customHeight="1">
      <c r="A13" s="31"/>
      <c r="B13" s="32"/>
      <c r="C13" s="32"/>
      <c r="D13" s="32"/>
      <c r="E13" s="33"/>
      <c r="F13" s="34"/>
      <c r="G13" s="34"/>
      <c r="H13" s="34"/>
      <c r="I13" s="34"/>
      <c r="J13" s="35"/>
      <c r="K13" s="35"/>
      <c r="L13" s="32"/>
      <c r="M13" s="32"/>
      <c r="N13" s="32"/>
      <c r="O13" s="32"/>
      <c r="P13" s="32"/>
      <c r="Q13" s="4"/>
      <c r="R13" s="4"/>
    </row>
    <row r="14" ht="16.15" customHeight="1">
      <c r="A14" t="s" s="36">
        <v>31</v>
      </c>
      <c r="B14" s="37"/>
      <c r="C14" s="37"/>
      <c r="D14" s="37">
        <f>D22+D111+D117</f>
        <v>9484</v>
      </c>
      <c r="E14" s="38"/>
      <c r="F14" s="39"/>
      <c r="G14" s="39"/>
      <c r="H14" s="39"/>
      <c r="I14" s="39"/>
      <c r="J14" s="40"/>
      <c r="K14" s="40"/>
      <c r="L14" s="37">
        <f>L22+L104+L109</f>
        <v>1360</v>
      </c>
      <c r="M14" s="37">
        <f>M22+M104+M109</f>
        <v>1280</v>
      </c>
      <c r="N14" s="37">
        <f>N22+N104+N109</f>
        <v>990</v>
      </c>
      <c r="O14" s="37">
        <f>O22+O104+O109</f>
        <v>1480</v>
      </c>
      <c r="P14" s="37">
        <f>P22+P104+P109</f>
        <v>1110</v>
      </c>
      <c r="Q14" s="4"/>
      <c r="R14" s="4"/>
    </row>
    <row r="15" ht="16.15" customHeight="1">
      <c r="A15" s="31"/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41"/>
      <c r="M15" s="41"/>
      <c r="N15" s="41"/>
      <c r="O15" s="41"/>
      <c r="P15" s="41"/>
      <c r="Q15" s="4"/>
      <c r="R15" s="4"/>
    </row>
    <row r="16" ht="16.15" customHeight="1">
      <c r="A16" t="s" s="36">
        <v>32</v>
      </c>
      <c r="B16" s="37"/>
      <c r="C16" s="37"/>
      <c r="D16" s="37">
        <f>D121</f>
        <v>4330</v>
      </c>
      <c r="E16" s="42"/>
      <c r="F16" s="43"/>
      <c r="G16" s="43"/>
      <c r="H16" s="43"/>
      <c r="I16" s="43"/>
      <c r="J16" s="44"/>
      <c r="K16" s="44"/>
      <c r="L16" s="37">
        <f>L113</f>
        <v>0</v>
      </c>
      <c r="M16" s="37">
        <f>M113</f>
        <v>0</v>
      </c>
      <c r="N16" s="37">
        <f>N113</f>
        <v>0</v>
      </c>
      <c r="O16" s="37">
        <f>O113</f>
        <v>0</v>
      </c>
      <c r="P16" s="37">
        <f>P113</f>
        <v>0</v>
      </c>
      <c r="Q16" s="4"/>
      <c r="R16" s="4"/>
    </row>
    <row r="17" ht="16.15" customHeight="1">
      <c r="A17" s="45"/>
      <c r="B17" s="46"/>
      <c r="C17" s="46"/>
      <c r="D17" s="46"/>
      <c r="E17" s="45"/>
      <c r="F17" s="45"/>
      <c r="G17" s="45"/>
      <c r="H17" s="45"/>
      <c r="I17" s="45"/>
      <c r="J17" s="47"/>
      <c r="K17" s="47"/>
      <c r="L17" s="46"/>
      <c r="M17" s="46"/>
      <c r="N17" s="46"/>
      <c r="O17" s="46"/>
      <c r="P17" s="46"/>
      <c r="Q17" s="4"/>
      <c r="R17" s="4"/>
    </row>
    <row r="18" ht="16.15" customHeight="1">
      <c r="A18" s="48"/>
      <c r="B18" s="49"/>
      <c r="C18" s="49"/>
      <c r="D18" s="49"/>
      <c r="E18" s="48"/>
      <c r="F18" s="48"/>
      <c r="G18" s="48"/>
      <c r="H18" s="48"/>
      <c r="I18" s="48"/>
      <c r="J18" s="50"/>
      <c r="K18" s="50"/>
      <c r="L18" s="49"/>
      <c r="M18" s="49"/>
      <c r="N18" s="49"/>
      <c r="O18" s="49"/>
      <c r="P18" s="49"/>
      <c r="Q18" s="4"/>
      <c r="R18" s="4"/>
    </row>
    <row r="19" ht="16.15" customHeight="1">
      <c r="A19" t="s" s="51">
        <v>33</v>
      </c>
      <c r="B19" s="52"/>
      <c r="C19" s="52"/>
      <c r="D19" s="52">
        <f>D14+D16</f>
        <v>13814</v>
      </c>
      <c r="E19" s="38"/>
      <c r="F19" s="39"/>
      <c r="G19" s="39"/>
      <c r="H19" s="39"/>
      <c r="I19" s="39"/>
      <c r="J19" s="40"/>
      <c r="K19" s="40"/>
      <c r="L19" s="37">
        <f>L14+L16</f>
        <v>1360</v>
      </c>
      <c r="M19" s="37">
        <f>M14+M16</f>
        <v>1280</v>
      </c>
      <c r="N19" s="37">
        <f>N14+N16</f>
        <v>990</v>
      </c>
      <c r="O19" s="37">
        <f>O14+O16</f>
        <v>1480</v>
      </c>
      <c r="P19" s="37">
        <f>P14+P16</f>
        <v>1110</v>
      </c>
      <c r="Q19" s="4"/>
      <c r="R19" s="4"/>
    </row>
    <row r="20" ht="16.15" customHeight="1">
      <c r="A20" s="31"/>
      <c r="B20" s="33"/>
      <c r="C20" s="33"/>
      <c r="D20" s="33"/>
      <c r="E20" s="33"/>
      <c r="F20" s="34"/>
      <c r="G20" s="34"/>
      <c r="H20" s="34"/>
      <c r="I20" s="34"/>
      <c r="J20" s="35"/>
      <c r="K20" s="35"/>
      <c r="L20" s="33"/>
      <c r="M20" s="33"/>
      <c r="N20" s="33"/>
      <c r="O20" s="33"/>
      <c r="P20" s="33"/>
      <c r="Q20" s="4"/>
      <c r="R20" s="4"/>
    </row>
    <row r="21" ht="16.15" customHeight="1">
      <c r="A21" s="53"/>
      <c r="B21" s="33"/>
      <c r="C21" s="33"/>
      <c r="D21" s="33"/>
      <c r="E21" s="33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4"/>
      <c r="R21" s="4"/>
    </row>
    <row r="22" ht="16.15" customHeight="1">
      <c r="A22" t="s" s="54">
        <v>34</v>
      </c>
      <c r="B22" s="37">
        <f>B24+B30+B38+B48+B52+B59+B98+B105</f>
        <v>123400</v>
      </c>
      <c r="C22" s="37"/>
      <c r="D22" s="37">
        <f>D24+D30+D38+D48+D52+D59+D98+D105</f>
        <v>9484</v>
      </c>
      <c r="E22" s="37"/>
      <c r="F22" s="44"/>
      <c r="G22" s="44"/>
      <c r="H22" s="44"/>
      <c r="I22" s="44"/>
      <c r="J22" s="44"/>
      <c r="K22" s="44"/>
      <c r="L22" s="37">
        <f>L24+L30+L38+L48+L52+L59+L98+L105</f>
        <v>1340</v>
      </c>
      <c r="M22" s="37">
        <f>M24+M30+M38+M48+M52+M59+M98+M105</f>
        <v>1260</v>
      </c>
      <c r="N22" s="37">
        <f>N24+N30+N38+N48+N52+N59+N98+N105</f>
        <v>970</v>
      </c>
      <c r="O22" s="37">
        <f>O24+O30+O38+O48+O52+O59+O98+O105</f>
        <v>1460</v>
      </c>
      <c r="P22" s="37">
        <f>P24+P30+P38+P48+P52+P59+P98+P105</f>
        <v>1090</v>
      </c>
      <c r="Q22" s="4"/>
      <c r="R22" s="4"/>
    </row>
    <row r="23" ht="16.15" customHeight="1">
      <c r="A23" t="s" s="55">
        <v>35</v>
      </c>
      <c r="B23" s="33"/>
      <c r="C23" s="33"/>
      <c r="D23" s="33"/>
      <c r="E23" s="33"/>
      <c r="F23" s="34"/>
      <c r="G23" s="34"/>
      <c r="H23" s="34"/>
      <c r="I23" s="34"/>
      <c r="J23" s="34"/>
      <c r="K23" s="34"/>
      <c r="L23" s="41">
        <v>1370</v>
      </c>
      <c r="M23" s="41">
        <v>910</v>
      </c>
      <c r="N23" s="41">
        <v>1090</v>
      </c>
      <c r="O23" s="41">
        <v>1230</v>
      </c>
      <c r="P23" s="33"/>
      <c r="Q23" s="4"/>
      <c r="R23" s="4"/>
    </row>
    <row r="24" ht="16.15" customHeight="1">
      <c r="A24" t="s" s="56">
        <v>36</v>
      </c>
      <c r="B24" s="32">
        <f>SUM(B25:B29)</f>
        <v>7000</v>
      </c>
      <c r="C24" s="32"/>
      <c r="D24" s="32">
        <f>SUM(D25:D29)</f>
        <v>455</v>
      </c>
      <c r="E24" s="32"/>
      <c r="F24" s="35"/>
      <c r="G24" s="35"/>
      <c r="H24" s="35"/>
      <c r="I24" s="35"/>
      <c r="J24" s="35"/>
      <c r="K24" s="35"/>
      <c r="L24" s="37">
        <f>SUM(L25:L29)</f>
        <v>0</v>
      </c>
      <c r="M24" s="37">
        <f>SUM(M25:M29)</f>
        <v>0</v>
      </c>
      <c r="N24" s="37">
        <f>SUM(N25:N29)</f>
        <v>0</v>
      </c>
      <c r="O24" s="37">
        <f>SUM(O25:O29)</f>
        <v>0</v>
      </c>
      <c r="P24" s="37">
        <f>SUM(P25:P29)</f>
        <v>450</v>
      </c>
      <c r="Q24" s="4"/>
      <c r="R24" s="4"/>
    </row>
    <row r="25" ht="16.15" customHeight="1">
      <c r="A25" t="s" s="57">
        <v>37</v>
      </c>
      <c r="B25" s="33"/>
      <c r="C25" s="33"/>
      <c r="D25" s="33"/>
      <c r="E25" s="33"/>
      <c r="F25" s="34"/>
      <c r="G25" s="34"/>
      <c r="H25" s="34"/>
      <c r="I25" s="34"/>
      <c r="J25" s="34"/>
      <c r="K25" s="34"/>
      <c r="L25" s="42"/>
      <c r="M25" s="33"/>
      <c r="N25" s="33"/>
      <c r="O25" s="33"/>
      <c r="P25" s="33"/>
      <c r="Q25" s="4"/>
      <c r="R25" s="4"/>
    </row>
    <row r="26" ht="16.15" customHeight="1">
      <c r="A26" t="s" s="58">
        <v>38</v>
      </c>
      <c r="B26" s="33">
        <v>4800</v>
      </c>
      <c r="C26" s="33">
        <v>65</v>
      </c>
      <c r="D26" s="33">
        <f>C26*B26/1000</f>
        <v>312</v>
      </c>
      <c r="E26" s="33"/>
      <c r="F26" s="34"/>
      <c r="G26" s="34"/>
      <c r="H26" s="34"/>
      <c r="I26" s="34"/>
      <c r="J26" s="34"/>
      <c r="K26" s="34">
        <v>1</v>
      </c>
      <c r="L26" s="42">
        <f>ROUND(G26*$D26,-1)</f>
        <v>0</v>
      </c>
      <c r="M26" s="33">
        <f>ROUND(H26*$D26,-1)</f>
        <v>0</v>
      </c>
      <c r="N26" s="33">
        <f>ROUND(I26*$D26,-1)</f>
        <v>0</v>
      </c>
      <c r="O26" s="33">
        <f>ROUND(J26*$D26,-1)</f>
        <v>0</v>
      </c>
      <c r="P26" s="33">
        <f>ROUND(K26*$D26,-1)</f>
        <v>310</v>
      </c>
      <c r="Q26" s="4"/>
      <c r="R26" s="4"/>
    </row>
    <row r="27" ht="16.15" customHeight="1">
      <c r="A27" t="s" s="58">
        <v>39</v>
      </c>
      <c r="B27" s="33">
        <v>2200</v>
      </c>
      <c r="C27" s="33">
        <v>65</v>
      </c>
      <c r="D27" s="33">
        <f>C27*B27/1000</f>
        <v>143</v>
      </c>
      <c r="E27" s="33"/>
      <c r="F27" s="34"/>
      <c r="G27" s="34"/>
      <c r="H27" s="34"/>
      <c r="I27" s="34"/>
      <c r="J27" s="34"/>
      <c r="K27" s="34">
        <v>1</v>
      </c>
      <c r="L27" s="42">
        <f>ROUND(G27*$D27,-1)</f>
        <v>0</v>
      </c>
      <c r="M27" s="33">
        <f>ROUND(H27*$D27,-1)</f>
        <v>0</v>
      </c>
      <c r="N27" s="33">
        <f>ROUND(I27*$D27,-1)</f>
        <v>0</v>
      </c>
      <c r="O27" s="33">
        <f>ROUND(J27*$D27,-1)</f>
        <v>0</v>
      </c>
      <c r="P27" s="33">
        <f>ROUND(K27*$D27,-1)</f>
        <v>140</v>
      </c>
      <c r="Q27" s="4"/>
      <c r="R27" s="4"/>
    </row>
    <row r="28" ht="16.15" customHeight="1">
      <c r="A28" t="s" s="58">
        <v>40</v>
      </c>
      <c r="B28" s="33"/>
      <c r="C28" s="33"/>
      <c r="D28" s="33">
        <f>C28*B28/1000</f>
        <v>0</v>
      </c>
      <c r="E28" s="33"/>
      <c r="F28" s="34"/>
      <c r="G28" s="34"/>
      <c r="H28" s="34"/>
      <c r="I28" s="34"/>
      <c r="J28" s="34"/>
      <c r="K28" s="34"/>
      <c r="L28" s="42">
        <f>ROUND(G28*$D28,-1)</f>
        <v>0</v>
      </c>
      <c r="M28" s="33">
        <f>ROUND(H28*$D28,-1)</f>
        <v>0</v>
      </c>
      <c r="N28" s="33">
        <f>ROUND(I28*$D28,-1)</f>
        <v>0</v>
      </c>
      <c r="O28" s="33">
        <f>ROUND(J28*$D28,-1)</f>
        <v>0</v>
      </c>
      <c r="P28" s="33">
        <f>ROUND(K28*$D28,-1)</f>
        <v>0</v>
      </c>
      <c r="Q28" s="4"/>
      <c r="R28" s="4"/>
    </row>
    <row r="29" ht="16.15" customHeight="1">
      <c r="A29" s="33"/>
      <c r="B29" s="33"/>
      <c r="C29" s="33"/>
      <c r="D29" s="33"/>
      <c r="E29" s="33"/>
      <c r="F29" s="34"/>
      <c r="G29" s="34"/>
      <c r="H29" s="34"/>
      <c r="I29" s="34"/>
      <c r="J29" s="34"/>
      <c r="K29" s="34"/>
      <c r="L29" s="42"/>
      <c r="M29" s="33"/>
      <c r="N29" s="33"/>
      <c r="O29" s="33"/>
      <c r="P29" s="33"/>
      <c r="Q29" s="4"/>
      <c r="R29" s="4"/>
    </row>
    <row r="30" ht="16.15" customHeight="1">
      <c r="A30" t="s" s="56">
        <v>41</v>
      </c>
      <c r="B30" s="32">
        <f>SUM(B32:B37)</f>
        <v>5900</v>
      </c>
      <c r="C30" s="32"/>
      <c r="D30" s="32">
        <f>SUM(D32:D37)</f>
        <v>444.5</v>
      </c>
      <c r="E30" s="32"/>
      <c r="F30" s="35"/>
      <c r="G30" s="35"/>
      <c r="H30" s="35"/>
      <c r="I30" s="35"/>
      <c r="J30" s="35"/>
      <c r="K30" s="35"/>
      <c r="L30" s="37">
        <f>SUM(L32:L37)</f>
        <v>50</v>
      </c>
      <c r="M30" s="37">
        <f>SUM(M32:M37)</f>
        <v>160</v>
      </c>
      <c r="N30" s="37">
        <f>SUM(N32:N37)</f>
        <v>0</v>
      </c>
      <c r="O30" s="37">
        <f>SUM(O32:O37)</f>
        <v>0</v>
      </c>
      <c r="P30" s="37">
        <f>SUM(P32:P37)</f>
        <v>0</v>
      </c>
      <c r="Q30" s="4"/>
      <c r="R30" s="4"/>
    </row>
    <row r="31" ht="16.15" customHeight="1">
      <c r="A31" t="s" s="57">
        <v>42</v>
      </c>
      <c r="B31" s="33"/>
      <c r="C31" s="33"/>
      <c r="D31" s="33"/>
      <c r="E31" s="33"/>
      <c r="F31" s="34"/>
      <c r="G31" s="34"/>
      <c r="H31" s="34"/>
      <c r="I31" s="34"/>
      <c r="J31" s="34"/>
      <c r="K31" s="34"/>
      <c r="L31" s="42"/>
      <c r="M31" s="33"/>
      <c r="N31" s="33"/>
      <c r="O31" s="33"/>
      <c r="P31" s="33"/>
      <c r="Q31" s="4"/>
      <c r="R31" s="4"/>
    </row>
    <row r="32" ht="16.15" customHeight="1">
      <c r="A32" t="s" s="58">
        <v>43</v>
      </c>
      <c r="B32" s="33">
        <v>1000</v>
      </c>
      <c r="C32" s="33">
        <v>75</v>
      </c>
      <c r="D32" s="33">
        <f>C32*B32/1000</f>
        <v>75</v>
      </c>
      <c r="E32" t="s" s="58">
        <v>44</v>
      </c>
      <c r="F32" s="34">
        <v>0.6</v>
      </c>
      <c r="G32" s="34">
        <v>0.4</v>
      </c>
      <c r="H32" s="34"/>
      <c r="I32" s="34"/>
      <c r="J32" s="34"/>
      <c r="K32" s="34"/>
      <c r="L32" s="42">
        <f>ROUND(G32*$D32,-1)</f>
        <v>30</v>
      </c>
      <c r="M32" s="33">
        <f>ROUND(H32*$D32,-1)</f>
        <v>0</v>
      </c>
      <c r="N32" s="33">
        <f>ROUND(I32*$D32,-1)</f>
        <v>0</v>
      </c>
      <c r="O32" s="33">
        <f>ROUND(J32*$D32,-1)</f>
        <v>0</v>
      </c>
      <c r="P32" s="33">
        <f>ROUND(K32*$D32,-1)</f>
        <v>0</v>
      </c>
      <c r="Q32" s="4"/>
      <c r="R32" s="4"/>
    </row>
    <row r="33" ht="16.15" customHeight="1">
      <c r="A33" t="s" s="58">
        <v>45</v>
      </c>
      <c r="B33" s="33">
        <v>500</v>
      </c>
      <c r="C33" s="33">
        <v>75</v>
      </c>
      <c r="D33" s="33">
        <f>C33*B33/1000</f>
        <v>37.5</v>
      </c>
      <c r="E33" t="s" s="58">
        <v>44</v>
      </c>
      <c r="F33" s="34">
        <v>0.4</v>
      </c>
      <c r="G33" s="34">
        <v>0.2</v>
      </c>
      <c r="H33" s="34">
        <v>0.4</v>
      </c>
      <c r="I33" s="34"/>
      <c r="J33" s="34"/>
      <c r="K33" s="34"/>
      <c r="L33" s="42">
        <f>ROUND(G33*$D33,-1)</f>
        <v>10</v>
      </c>
      <c r="M33" s="33">
        <f>ROUND(H33*$D33,-1)</f>
        <v>20</v>
      </c>
      <c r="N33" s="33">
        <f>ROUND(I33*$D33,-1)</f>
        <v>0</v>
      </c>
      <c r="O33" s="33">
        <f>ROUND(J33*$D33,-1)</f>
        <v>0</v>
      </c>
      <c r="P33" s="33">
        <f>ROUND(K33*$D33,-1)</f>
        <v>0</v>
      </c>
      <c r="Q33" s="4"/>
      <c r="R33" s="4"/>
    </row>
    <row r="34" ht="16.15" customHeight="1">
      <c r="A34" t="s" s="58">
        <v>46</v>
      </c>
      <c r="B34" s="33">
        <v>2200</v>
      </c>
      <c r="C34" s="33">
        <v>85</v>
      </c>
      <c r="D34" s="33">
        <f>C34*B34/1000</f>
        <v>187</v>
      </c>
      <c r="E34" s="33"/>
      <c r="F34" s="34">
        <v>0.3</v>
      </c>
      <c r="G34" s="34"/>
      <c r="H34" s="34">
        <v>0.7</v>
      </c>
      <c r="I34" s="34"/>
      <c r="J34" s="34"/>
      <c r="K34" s="34"/>
      <c r="L34" s="42">
        <f>ROUND(G34*$D34,-1)</f>
        <v>0</v>
      </c>
      <c r="M34" s="33">
        <f>ROUND(H34*$D34,-1)</f>
        <v>130</v>
      </c>
      <c r="N34" s="33">
        <f>ROUND(I34*$D34,-1)</f>
        <v>0</v>
      </c>
      <c r="O34" s="33">
        <f>ROUND(J34*$D34,-1)</f>
        <v>0</v>
      </c>
      <c r="P34" s="33">
        <f>ROUND(K34*$D34,-1)</f>
        <v>0</v>
      </c>
      <c r="Q34" s="4"/>
      <c r="R34" s="4"/>
    </row>
    <row r="35" ht="16.15" customHeight="1">
      <c r="A35" t="s" s="58">
        <v>47</v>
      </c>
      <c r="B35" s="33">
        <v>800</v>
      </c>
      <c r="C35" s="33">
        <v>50</v>
      </c>
      <c r="D35" s="33">
        <f>C35*B35/1000</f>
        <v>40</v>
      </c>
      <c r="E35" t="s" s="58">
        <v>44</v>
      </c>
      <c r="F35" s="34">
        <v>0.4</v>
      </c>
      <c r="G35" s="34">
        <v>0.3</v>
      </c>
      <c r="H35" s="34">
        <v>0.3</v>
      </c>
      <c r="I35" s="34"/>
      <c r="J35" s="34"/>
      <c r="K35" s="34"/>
      <c r="L35" s="42">
        <f>ROUND(G35*$D35,-1)</f>
        <v>10</v>
      </c>
      <c r="M35" s="33">
        <f>ROUND(H35*$D35,-1)</f>
        <v>10</v>
      </c>
      <c r="N35" s="33">
        <f>ROUND(I35*$D35,-1)</f>
        <v>0</v>
      </c>
      <c r="O35" s="33">
        <f>ROUND(J35*$D35,-1)</f>
        <v>0</v>
      </c>
      <c r="P35" s="33">
        <f>ROUND(K35*$D35,-1)</f>
        <v>0</v>
      </c>
      <c r="Q35" s="4"/>
      <c r="R35" s="4"/>
    </row>
    <row r="36" ht="16.15" customHeight="1">
      <c r="A36" t="s" s="58">
        <v>48</v>
      </c>
      <c r="B36" s="33">
        <v>1400</v>
      </c>
      <c r="C36" s="33">
        <v>75</v>
      </c>
      <c r="D36" s="33">
        <f>C36*B36/1000</f>
        <v>105</v>
      </c>
      <c r="E36" s="33"/>
      <c r="F36" s="34"/>
      <c r="G36" s="34"/>
      <c r="H36" s="34"/>
      <c r="I36" s="34"/>
      <c r="J36" s="34"/>
      <c r="K36" s="34"/>
      <c r="L36" s="42">
        <f>ROUND(G36*$D36,-1)</f>
        <v>0</v>
      </c>
      <c r="M36" s="33">
        <f>ROUND(H36*$D36,-1)</f>
        <v>0</v>
      </c>
      <c r="N36" s="33">
        <f>ROUND(I36*$D36,-1)</f>
        <v>0</v>
      </c>
      <c r="O36" s="33">
        <f>ROUND(J36*$D36,-1)</f>
        <v>0</v>
      </c>
      <c r="P36" s="33">
        <f>ROUND(K36*$D36,-1)</f>
        <v>0</v>
      </c>
      <c r="Q36" s="4"/>
      <c r="R36" s="4"/>
    </row>
    <row r="37" ht="16.15" customHeight="1">
      <c r="A37" s="33"/>
      <c r="B37" s="33"/>
      <c r="C37" s="33"/>
      <c r="D37" s="33"/>
      <c r="E37" s="33"/>
      <c r="F37" s="34"/>
      <c r="G37" s="34"/>
      <c r="H37" s="34"/>
      <c r="I37" s="34"/>
      <c r="J37" s="34"/>
      <c r="K37" s="34"/>
      <c r="L37" s="42"/>
      <c r="M37" s="33"/>
      <c r="N37" s="33"/>
      <c r="O37" s="33"/>
      <c r="P37" s="33"/>
      <c r="Q37" s="4"/>
      <c r="R37" s="4"/>
    </row>
    <row r="38" ht="16.15" customHeight="1">
      <c r="A38" t="s" s="56">
        <v>49</v>
      </c>
      <c r="B38" s="32">
        <f>SUM(B40:B47)</f>
        <v>14400</v>
      </c>
      <c r="C38" s="32">
        <f>D38/B38*1000</f>
        <v>84.6527777777778</v>
      </c>
      <c r="D38" s="32">
        <f>SUM(D40:D47)</f>
        <v>1219</v>
      </c>
      <c r="E38" s="33"/>
      <c r="F38" s="34"/>
      <c r="G38" s="34"/>
      <c r="H38" s="34"/>
      <c r="I38" s="34"/>
      <c r="J38" s="34"/>
      <c r="K38" s="34"/>
      <c r="L38" s="37">
        <f>SUM(L40:L47)</f>
        <v>140</v>
      </c>
      <c r="M38" s="37">
        <f>SUM(M40:M47)</f>
        <v>160</v>
      </c>
      <c r="N38" s="37">
        <f>SUM(N40:N47)</f>
        <v>360</v>
      </c>
      <c r="O38" s="37">
        <f>SUM(O40:O47)</f>
        <v>100</v>
      </c>
      <c r="P38" s="37">
        <f>SUM(P40:P47)</f>
        <v>260</v>
      </c>
      <c r="Q38" s="4"/>
      <c r="R38" s="4"/>
    </row>
    <row r="39" ht="16.15" customHeight="1">
      <c r="A39" t="s" s="57">
        <v>42</v>
      </c>
      <c r="B39" s="33"/>
      <c r="C39" s="33"/>
      <c r="D39" s="33"/>
      <c r="E39" s="33"/>
      <c r="F39" s="34"/>
      <c r="G39" s="34"/>
      <c r="H39" s="34"/>
      <c r="I39" s="34"/>
      <c r="J39" s="34"/>
      <c r="K39" s="34"/>
      <c r="L39" s="42"/>
      <c r="M39" s="33"/>
      <c r="N39" s="33"/>
      <c r="O39" s="33"/>
      <c r="P39" s="33"/>
      <c r="Q39" s="4"/>
      <c r="R39" s="4"/>
    </row>
    <row r="40" ht="16.15" customHeight="1">
      <c r="A40" t="s" s="58">
        <v>50</v>
      </c>
      <c r="B40" s="33">
        <v>2500</v>
      </c>
      <c r="C40" s="33">
        <v>100</v>
      </c>
      <c r="D40" s="33">
        <f>C40*B40/1000</f>
        <v>250</v>
      </c>
      <c r="E40" s="33"/>
      <c r="F40" s="34"/>
      <c r="G40" s="34"/>
      <c r="H40" s="34"/>
      <c r="I40" s="34">
        <v>0.6</v>
      </c>
      <c r="J40" s="34"/>
      <c r="K40" s="34">
        <v>0.4</v>
      </c>
      <c r="L40" s="42">
        <f>ROUND(G40*$D40,-1)</f>
        <v>0</v>
      </c>
      <c r="M40" s="33">
        <f>ROUND(H40*$D40,-1)</f>
        <v>0</v>
      </c>
      <c r="N40" s="33">
        <f>ROUND(I40*$D40,-1)</f>
        <v>150</v>
      </c>
      <c r="O40" s="33">
        <f>ROUND(J40*$D40,-1)</f>
        <v>0</v>
      </c>
      <c r="P40" s="33">
        <f>ROUND(K40*$D40,-1)</f>
        <v>100</v>
      </c>
      <c r="Q40" s="4"/>
      <c r="R40" s="4"/>
    </row>
    <row r="41" ht="16.15" customHeight="1">
      <c r="A41" t="s" s="58">
        <v>51</v>
      </c>
      <c r="B41" s="33">
        <v>1900</v>
      </c>
      <c r="C41" s="33">
        <v>85</v>
      </c>
      <c r="D41" s="33">
        <f>C41*B41/1000</f>
        <v>161.5</v>
      </c>
      <c r="E41" s="33"/>
      <c r="F41" s="34"/>
      <c r="G41" s="34">
        <v>0.7</v>
      </c>
      <c r="H41" s="34"/>
      <c r="I41" s="34">
        <v>0.3</v>
      </c>
      <c r="J41" s="34"/>
      <c r="K41" s="34"/>
      <c r="L41" s="42">
        <f>ROUND(G41*$D41,-1)</f>
        <v>110</v>
      </c>
      <c r="M41" s="33">
        <f>ROUND(H41*$D41,-1)</f>
        <v>0</v>
      </c>
      <c r="N41" s="33">
        <f>ROUND(I41*$D41,-1)</f>
        <v>50</v>
      </c>
      <c r="O41" s="33">
        <f>ROUND(J41*$D41,-1)</f>
        <v>0</v>
      </c>
      <c r="P41" s="33">
        <f>ROUND(K41*$D41,-1)</f>
        <v>0</v>
      </c>
      <c r="Q41" s="4"/>
      <c r="R41" s="4"/>
    </row>
    <row r="42" ht="16.15" customHeight="1">
      <c r="A42" t="s" s="58">
        <v>52</v>
      </c>
      <c r="B42" s="33">
        <v>3200</v>
      </c>
      <c r="C42" s="33">
        <v>100</v>
      </c>
      <c r="D42" s="33">
        <f>C42*B42/1000</f>
        <v>320</v>
      </c>
      <c r="E42" s="33"/>
      <c r="F42" s="34"/>
      <c r="G42" s="34"/>
      <c r="H42" s="34"/>
      <c r="I42" s="34">
        <v>0.5</v>
      </c>
      <c r="J42" s="34"/>
      <c r="K42" s="34">
        <v>0.5</v>
      </c>
      <c r="L42" s="42">
        <f>ROUND(G42*$D42,-1)</f>
        <v>0</v>
      </c>
      <c r="M42" s="33">
        <f>ROUND(H42*$D42,-1)</f>
        <v>0</v>
      </c>
      <c r="N42" s="33">
        <f>ROUND(I42*$D42,-1)</f>
        <v>160</v>
      </c>
      <c r="O42" s="33">
        <f>ROUND(J42*$D42,-1)</f>
        <v>0</v>
      </c>
      <c r="P42" s="33">
        <f>ROUND(K42*$D42,-1)</f>
        <v>160</v>
      </c>
      <c r="Q42" s="4"/>
      <c r="R42" s="4"/>
    </row>
    <row r="43" ht="16.15" customHeight="1">
      <c r="A43" t="s" s="58">
        <v>53</v>
      </c>
      <c r="B43" s="33">
        <v>2300</v>
      </c>
      <c r="C43" s="33">
        <v>75</v>
      </c>
      <c r="D43" s="33">
        <f>C43*B43/1000</f>
        <v>172.5</v>
      </c>
      <c r="E43" s="33"/>
      <c r="F43" s="34"/>
      <c r="G43" s="34"/>
      <c r="H43" s="34">
        <v>0.4</v>
      </c>
      <c r="I43" s="34"/>
      <c r="J43" s="34">
        <v>0.6</v>
      </c>
      <c r="K43" s="34"/>
      <c r="L43" s="42">
        <f>ROUND(G43*$D43,-1)</f>
        <v>0</v>
      </c>
      <c r="M43" s="33">
        <f>ROUND(H43*$D43,-1)</f>
        <v>70</v>
      </c>
      <c r="N43" s="33">
        <f>ROUND(I43*$D43,-1)</f>
        <v>0</v>
      </c>
      <c r="O43" s="33">
        <f>ROUND(J43*$D43,-1)</f>
        <v>100</v>
      </c>
      <c r="P43" s="33">
        <f>ROUND(K43*$D43,-1)</f>
        <v>0</v>
      </c>
      <c r="Q43" s="4"/>
      <c r="R43" s="4"/>
    </row>
    <row r="44" ht="16.15" customHeight="1">
      <c r="A44" s="33"/>
      <c r="B44" s="33"/>
      <c r="C44" s="33"/>
      <c r="D44" s="33"/>
      <c r="E44" s="33"/>
      <c r="F44" s="34"/>
      <c r="G44" s="34"/>
      <c r="H44" s="34"/>
      <c r="I44" s="34"/>
      <c r="J44" s="34"/>
      <c r="K44" s="34"/>
      <c r="L44" s="42"/>
      <c r="M44" s="33"/>
      <c r="N44" s="33"/>
      <c r="O44" s="33"/>
      <c r="P44" s="33"/>
      <c r="Q44" s="4"/>
      <c r="R44" s="4"/>
    </row>
    <row r="45" ht="16.15" customHeight="1">
      <c r="A45" t="s" s="57">
        <v>37</v>
      </c>
      <c r="B45" s="33"/>
      <c r="C45" s="33"/>
      <c r="D45" s="33"/>
      <c r="E45" s="33"/>
      <c r="F45" s="34"/>
      <c r="G45" s="34"/>
      <c r="H45" s="34"/>
      <c r="I45" s="34"/>
      <c r="J45" s="34"/>
      <c r="K45" s="34"/>
      <c r="L45" s="42"/>
      <c r="M45" s="33"/>
      <c r="N45" s="33"/>
      <c r="O45" s="33"/>
      <c r="P45" s="33"/>
      <c r="Q45" s="4"/>
      <c r="R45" s="4"/>
    </row>
    <row r="46" ht="16.15" customHeight="1">
      <c r="A46" t="s" s="58">
        <v>54</v>
      </c>
      <c r="B46" s="33">
        <v>4500</v>
      </c>
      <c r="C46" s="33">
        <v>70</v>
      </c>
      <c r="D46" s="33">
        <f>C46*B46/1000</f>
        <v>315</v>
      </c>
      <c r="E46" s="33"/>
      <c r="F46" s="34">
        <v>0.6</v>
      </c>
      <c r="G46" s="34">
        <v>0.1</v>
      </c>
      <c r="H46" s="34">
        <v>0.3</v>
      </c>
      <c r="I46" s="34"/>
      <c r="J46" s="34"/>
      <c r="K46" s="34"/>
      <c r="L46" s="42">
        <f>ROUND(G46*$D46,-1)</f>
        <v>30</v>
      </c>
      <c r="M46" s="33">
        <f>ROUND(H46*$D46,-1)</f>
        <v>90</v>
      </c>
      <c r="N46" s="33">
        <f>ROUND(I46*$D46,-1)</f>
        <v>0</v>
      </c>
      <c r="O46" s="33">
        <f>ROUND(J46*$D46,-1)</f>
        <v>0</v>
      </c>
      <c r="P46" s="33">
        <f>ROUND(K46*$D46,-1)</f>
        <v>0</v>
      </c>
      <c r="Q46" s="4"/>
      <c r="R46" s="4"/>
    </row>
    <row r="47" ht="16.15" customHeight="1">
      <c r="A47" s="33"/>
      <c r="B47" s="33"/>
      <c r="C47" s="33"/>
      <c r="D47" s="33"/>
      <c r="E47" s="33"/>
      <c r="F47" s="34"/>
      <c r="G47" s="34"/>
      <c r="H47" s="34"/>
      <c r="I47" s="34"/>
      <c r="J47" s="34"/>
      <c r="K47" s="34"/>
      <c r="L47" s="42"/>
      <c r="M47" s="33"/>
      <c r="N47" s="33"/>
      <c r="O47" s="33"/>
      <c r="P47" s="33"/>
      <c r="Q47" s="4"/>
      <c r="R47" s="4"/>
    </row>
    <row r="48" ht="16.15" customHeight="1">
      <c r="A48" t="s" s="56">
        <v>55</v>
      </c>
      <c r="B48" s="32">
        <f>SUM(B50:B51)</f>
        <v>300</v>
      </c>
      <c r="C48" s="32"/>
      <c r="D48" s="32">
        <f>SUM(D50:D51)</f>
        <v>360</v>
      </c>
      <c r="E48" s="31"/>
      <c r="F48" s="35"/>
      <c r="G48" s="35"/>
      <c r="H48" s="35"/>
      <c r="I48" s="35"/>
      <c r="J48" s="35"/>
      <c r="K48" s="35"/>
      <c r="L48" s="37">
        <f>SUM(L50:L51)</f>
        <v>0</v>
      </c>
      <c r="M48" s="37">
        <f>SUM(M50:M51)</f>
        <v>0</v>
      </c>
      <c r="N48" s="37">
        <f>SUM(N50:N51)</f>
        <v>0</v>
      </c>
      <c r="O48" s="37">
        <f>SUM(O50:O51)</f>
        <v>0</v>
      </c>
      <c r="P48" s="37">
        <f>SUM(P50:P51)</f>
        <v>0</v>
      </c>
      <c r="Q48" s="4"/>
      <c r="R48" s="4"/>
    </row>
    <row r="49" ht="16.15" customHeight="1">
      <c r="A49" t="s" s="57">
        <v>37</v>
      </c>
      <c r="B49" s="33"/>
      <c r="C49" s="33"/>
      <c r="D49" s="33"/>
      <c r="E49" s="59"/>
      <c r="F49" s="34"/>
      <c r="G49" s="34"/>
      <c r="H49" s="34"/>
      <c r="I49" s="34"/>
      <c r="J49" s="34"/>
      <c r="K49" s="34"/>
      <c r="L49" s="42"/>
      <c r="M49" s="33"/>
      <c r="N49" s="33"/>
      <c r="O49" s="33"/>
      <c r="P49" s="33"/>
      <c r="Q49" s="4"/>
      <c r="R49" s="4"/>
    </row>
    <row r="50" ht="16.15" customHeight="1">
      <c r="A50" t="s" s="58">
        <v>56</v>
      </c>
      <c r="B50" s="33">
        <v>300</v>
      </c>
      <c r="C50" s="33">
        <v>1200</v>
      </c>
      <c r="D50" s="33">
        <f>C50*B50/1000</f>
        <v>360</v>
      </c>
      <c r="E50" s="59"/>
      <c r="F50" s="34"/>
      <c r="G50" s="34"/>
      <c r="H50" s="34"/>
      <c r="I50" s="34"/>
      <c r="J50" s="34"/>
      <c r="K50" s="34"/>
      <c r="L50" s="42">
        <f>ROUND(G50*$D50,-1)</f>
        <v>0</v>
      </c>
      <c r="M50" s="33">
        <f>ROUND(H50*$D50,-1)</f>
        <v>0</v>
      </c>
      <c r="N50" s="33">
        <f>ROUND(I50*$D50,-1)</f>
        <v>0</v>
      </c>
      <c r="O50" s="33">
        <f>ROUND(J50*$D50,-1)</f>
        <v>0</v>
      </c>
      <c r="P50" s="33">
        <f>ROUND(K50*$D50,-1)</f>
        <v>0</v>
      </c>
      <c r="Q50" s="4"/>
      <c r="R50" s="4"/>
    </row>
    <row r="51" ht="16.15" customHeight="1">
      <c r="A51" s="59"/>
      <c r="B51" s="33"/>
      <c r="C51" s="33"/>
      <c r="D51" s="33"/>
      <c r="E51" s="59"/>
      <c r="F51" s="34"/>
      <c r="G51" s="34"/>
      <c r="H51" s="34"/>
      <c r="I51" s="34"/>
      <c r="J51" s="34"/>
      <c r="K51" s="34"/>
      <c r="L51" s="42"/>
      <c r="M51" s="33"/>
      <c r="N51" s="33"/>
      <c r="O51" s="33"/>
      <c r="P51" s="33"/>
      <c r="Q51" s="4"/>
      <c r="R51" s="4"/>
    </row>
    <row r="52" ht="16.15" customHeight="1">
      <c r="A52" t="s" s="56">
        <v>57</v>
      </c>
      <c r="B52" s="32">
        <f>SUM(B58:B58)</f>
        <v>0</v>
      </c>
      <c r="C52" s="32"/>
      <c r="D52" s="32">
        <f>SUM(D58:D58)</f>
        <v>0</v>
      </c>
      <c r="E52" s="31"/>
      <c r="F52" s="35"/>
      <c r="G52" s="35"/>
      <c r="H52" s="35"/>
      <c r="I52" s="35"/>
      <c r="J52" s="35"/>
      <c r="K52" s="35"/>
      <c r="L52" s="37">
        <f>SUM(L54:L58)</f>
        <v>50</v>
      </c>
      <c r="M52" s="37">
        <f>SUM(M54:M58)</f>
        <v>0</v>
      </c>
      <c r="N52" s="37">
        <f>SUM(N54:N58)</f>
        <v>0</v>
      </c>
      <c r="O52" s="37">
        <f>SUM(O54:O58)</f>
        <v>0</v>
      </c>
      <c r="P52" s="37">
        <f>SUM(P54:P58)</f>
        <v>0</v>
      </c>
      <c r="Q52" s="4"/>
      <c r="R52" s="4"/>
    </row>
    <row r="53" ht="16.15" customHeight="1">
      <c r="A53" t="s" s="57">
        <v>42</v>
      </c>
      <c r="B53" s="33"/>
      <c r="C53" s="33"/>
      <c r="D53" s="33"/>
      <c r="E53" s="59"/>
      <c r="F53" s="34"/>
      <c r="G53" s="34"/>
      <c r="H53" s="34"/>
      <c r="I53" s="34"/>
      <c r="J53" s="34"/>
      <c r="K53" s="34"/>
      <c r="L53" s="42"/>
      <c r="M53" s="33"/>
      <c r="N53" s="33"/>
      <c r="O53" s="33"/>
      <c r="P53" s="33"/>
      <c r="Q53" s="4"/>
      <c r="R53" s="4"/>
    </row>
    <row r="54" ht="16.15" customHeight="1">
      <c r="A54" t="s" s="58">
        <v>58</v>
      </c>
      <c r="B54" s="33">
        <v>8000</v>
      </c>
      <c r="C54" s="33">
        <v>65</v>
      </c>
      <c r="D54" s="33">
        <f>C54*B54/1000</f>
        <v>520</v>
      </c>
      <c r="E54" t="s" s="58">
        <v>59</v>
      </c>
      <c r="F54" s="34">
        <v>0.9</v>
      </c>
      <c r="G54" s="34">
        <v>0.1</v>
      </c>
      <c r="H54" s="34"/>
      <c r="I54" s="34"/>
      <c r="J54" s="34"/>
      <c r="K54" s="34"/>
      <c r="L54" s="42">
        <f>ROUND(G54*$D54,-1)</f>
        <v>50</v>
      </c>
      <c r="M54" s="33">
        <f>ROUND(H54*$D54,-1)</f>
        <v>0</v>
      </c>
      <c r="N54" s="33">
        <f>ROUND(I54*$D54,-1)</f>
        <v>0</v>
      </c>
      <c r="O54" s="33">
        <f>ROUND(J54*$D54,-1)</f>
        <v>0</v>
      </c>
      <c r="P54" s="33">
        <f>ROUND(K54*$D54,-1)</f>
        <v>0</v>
      </c>
      <c r="Q54" s="4"/>
      <c r="R54" s="4"/>
    </row>
    <row r="55" ht="16.15" customHeight="1">
      <c r="A55" s="59"/>
      <c r="B55" s="33"/>
      <c r="C55" s="33"/>
      <c r="D55" s="33"/>
      <c r="E55" s="59"/>
      <c r="F55" s="34"/>
      <c r="G55" s="34"/>
      <c r="H55" s="34"/>
      <c r="I55" s="34"/>
      <c r="J55" s="34"/>
      <c r="K55" s="34"/>
      <c r="L55" s="42"/>
      <c r="M55" s="33"/>
      <c r="N55" s="33"/>
      <c r="O55" s="33"/>
      <c r="P55" s="33"/>
      <c r="Q55" s="4"/>
      <c r="R55" s="4"/>
    </row>
    <row r="56" ht="16.15" customHeight="1">
      <c r="A56" t="s" s="57">
        <v>60</v>
      </c>
      <c r="B56" s="33"/>
      <c r="C56" s="33"/>
      <c r="D56" s="33"/>
      <c r="E56" s="59"/>
      <c r="F56" s="34"/>
      <c r="G56" s="34"/>
      <c r="H56" s="34"/>
      <c r="I56" s="34"/>
      <c r="J56" s="34"/>
      <c r="K56" s="34"/>
      <c r="L56" s="42"/>
      <c r="M56" s="33"/>
      <c r="N56" s="33"/>
      <c r="O56" s="33"/>
      <c r="P56" s="33"/>
      <c r="Q56" s="4"/>
      <c r="R56" s="4"/>
    </row>
    <row r="57" ht="16.15" customHeight="1">
      <c r="A57" s="41"/>
      <c r="B57" s="33"/>
      <c r="C57" s="33"/>
      <c r="D57" s="33"/>
      <c r="E57" s="59"/>
      <c r="F57" s="34"/>
      <c r="G57" s="34"/>
      <c r="H57" s="34"/>
      <c r="I57" s="34"/>
      <c r="J57" s="34"/>
      <c r="K57" s="34"/>
      <c r="L57" s="42"/>
      <c r="M57" s="33"/>
      <c r="N57" s="33"/>
      <c r="O57" s="33"/>
      <c r="P57" s="33"/>
      <c r="Q57" s="4"/>
      <c r="R57" s="4"/>
    </row>
    <row r="58" ht="16.15" customHeight="1">
      <c r="A58" s="59"/>
      <c r="B58" s="33"/>
      <c r="C58" s="33"/>
      <c r="D58" s="33"/>
      <c r="E58" s="59"/>
      <c r="F58" s="34"/>
      <c r="G58" s="34"/>
      <c r="H58" s="34"/>
      <c r="I58" s="34"/>
      <c r="J58" s="34"/>
      <c r="K58" s="34"/>
      <c r="L58" s="42"/>
      <c r="M58" s="33"/>
      <c r="N58" s="33"/>
      <c r="O58" s="33"/>
      <c r="P58" s="33"/>
      <c r="Q58" s="4"/>
      <c r="R58" s="4"/>
    </row>
    <row r="59" ht="16.15" customHeight="1">
      <c r="A59" t="s" s="56">
        <v>61</v>
      </c>
      <c r="B59" s="32">
        <f>SUM(B61:B97)</f>
        <v>92100</v>
      </c>
      <c r="C59" s="32"/>
      <c r="D59" s="32">
        <f>SUM(D61:D97)</f>
        <v>6285</v>
      </c>
      <c r="E59" s="32"/>
      <c r="F59" s="35"/>
      <c r="G59" s="35"/>
      <c r="H59" s="35"/>
      <c r="I59" s="35"/>
      <c r="J59" s="35"/>
      <c r="K59" s="35"/>
      <c r="L59" s="37">
        <f>SUM(L61:L97)</f>
        <v>870</v>
      </c>
      <c r="M59" s="37">
        <f>SUM(M61:M97)</f>
        <v>590</v>
      </c>
      <c r="N59" s="37">
        <f>SUM(N61:N97)</f>
        <v>480</v>
      </c>
      <c r="O59" s="37">
        <f>SUM(O61:O97)</f>
        <v>1230</v>
      </c>
      <c r="P59" s="37">
        <f>SUM(P61:P97)</f>
        <v>250</v>
      </c>
      <c r="Q59" s="4"/>
      <c r="R59" s="4"/>
    </row>
    <row r="60" ht="16.15" customHeight="1">
      <c r="A60" t="s" s="57">
        <v>42</v>
      </c>
      <c r="B60" s="33"/>
      <c r="C60" s="33"/>
      <c r="D60" s="33"/>
      <c r="E60" s="33"/>
      <c r="F60" s="34"/>
      <c r="G60" s="34"/>
      <c r="H60" s="34"/>
      <c r="I60" s="34"/>
      <c r="J60" s="34"/>
      <c r="K60" s="34"/>
      <c r="L60" s="42"/>
      <c r="M60" s="33"/>
      <c r="N60" s="33"/>
      <c r="O60" s="33"/>
      <c r="P60" s="33"/>
      <c r="Q60" s="4"/>
      <c r="R60" s="4"/>
    </row>
    <row r="61" ht="16.15" customHeight="1">
      <c r="A61" t="s" s="58">
        <v>62</v>
      </c>
      <c r="B61" s="33">
        <v>1000</v>
      </c>
      <c r="C61" s="33">
        <v>85</v>
      </c>
      <c r="D61" s="33">
        <f>C61*B61/1000</f>
        <v>85</v>
      </c>
      <c r="E61" t="s" s="58">
        <v>63</v>
      </c>
      <c r="F61" s="34">
        <v>1</v>
      </c>
      <c r="G61" s="34"/>
      <c r="H61" s="34"/>
      <c r="I61" s="34"/>
      <c r="J61" s="34"/>
      <c r="K61" s="34"/>
      <c r="L61" s="42">
        <f>ROUND(G61*$D61,-1)</f>
        <v>0</v>
      </c>
      <c r="M61" s="33">
        <f>ROUND(H61*$D61,-1)</f>
        <v>0</v>
      </c>
      <c r="N61" s="33">
        <f>ROUND(I61*$D61,-1)</f>
        <v>0</v>
      </c>
      <c r="O61" s="33">
        <f>ROUND(J61*$D61,-1)</f>
        <v>0</v>
      </c>
      <c r="P61" s="33">
        <f>ROUND(K61*$D61,-1)</f>
        <v>0</v>
      </c>
      <c r="Q61" s="4"/>
      <c r="R61" s="4"/>
    </row>
    <row r="62" ht="16.15" customHeight="1">
      <c r="A62" t="s" s="58">
        <v>64</v>
      </c>
      <c r="B62" s="33">
        <v>3000</v>
      </c>
      <c r="C62" s="33">
        <v>50</v>
      </c>
      <c r="D62" s="33">
        <f>C62*B62/1000</f>
        <v>150</v>
      </c>
      <c r="E62" s="33"/>
      <c r="F62" s="34"/>
      <c r="G62" s="34">
        <v>1</v>
      </c>
      <c r="H62" s="34"/>
      <c r="I62" s="34"/>
      <c r="J62" s="34"/>
      <c r="K62" s="34"/>
      <c r="L62" s="42">
        <f>ROUND(G62*$D62,-1)</f>
        <v>150</v>
      </c>
      <c r="M62" s="33">
        <f>ROUND(H62*$D62,-1)</f>
        <v>0</v>
      </c>
      <c r="N62" s="33">
        <f>ROUND(I62*$D62,-1)</f>
        <v>0</v>
      </c>
      <c r="O62" s="33">
        <f>ROUND(J62*$D62,-1)</f>
        <v>0</v>
      </c>
      <c r="P62" s="33">
        <f>ROUND(K62*$D62,-1)</f>
        <v>0</v>
      </c>
      <c r="Q62" s="4"/>
      <c r="R62" s="4"/>
    </row>
    <row r="63" ht="16.15" customHeight="1">
      <c r="A63" t="s" s="58">
        <v>65</v>
      </c>
      <c r="B63" s="33">
        <v>3600</v>
      </c>
      <c r="C63" s="33">
        <v>75</v>
      </c>
      <c r="D63" s="33">
        <f>C63*B63/1000</f>
        <v>270</v>
      </c>
      <c r="E63" t="s" s="58">
        <v>59</v>
      </c>
      <c r="F63" s="34">
        <v>0.8</v>
      </c>
      <c r="G63" s="34">
        <v>0.2</v>
      </c>
      <c r="H63" s="34"/>
      <c r="I63" s="34"/>
      <c r="J63" s="34"/>
      <c r="K63" s="34"/>
      <c r="L63" s="42">
        <f>ROUND(G63*$D63,-1)</f>
        <v>50</v>
      </c>
      <c r="M63" s="33">
        <f>ROUND(H63*$D63,-1)</f>
        <v>0</v>
      </c>
      <c r="N63" s="33">
        <f>ROUND(I63*$D63,-1)</f>
        <v>0</v>
      </c>
      <c r="O63" s="33">
        <f>ROUND(J63*$D63,-1)</f>
        <v>0</v>
      </c>
      <c r="P63" s="33">
        <f>ROUND(K63*$D63,-1)</f>
        <v>0</v>
      </c>
      <c r="Q63" s="4"/>
      <c r="R63" s="4"/>
    </row>
    <row r="64" ht="16.15" customHeight="1">
      <c r="A64" t="s" s="58">
        <v>66</v>
      </c>
      <c r="B64" s="33">
        <v>500</v>
      </c>
      <c r="C64" s="33">
        <v>100</v>
      </c>
      <c r="D64" s="33">
        <f>C64*B64/1000</f>
        <v>50</v>
      </c>
      <c r="E64" s="59"/>
      <c r="F64" s="34">
        <v>0.4</v>
      </c>
      <c r="G64" s="34"/>
      <c r="H64" s="34">
        <v>0.6</v>
      </c>
      <c r="I64" s="34"/>
      <c r="J64" s="34"/>
      <c r="K64" s="34"/>
      <c r="L64" s="42">
        <f>ROUND(G64*$D64,-1)</f>
        <v>0</v>
      </c>
      <c r="M64" s="33">
        <f>ROUND(H64*$D64,-1)</f>
        <v>30</v>
      </c>
      <c r="N64" s="33">
        <f>ROUND(I64*$D64,-1)</f>
        <v>0</v>
      </c>
      <c r="O64" s="33">
        <f>ROUND(J64*$D64,-1)</f>
        <v>0</v>
      </c>
      <c r="P64" s="33">
        <f>ROUND(K64*$D64,-1)</f>
        <v>0</v>
      </c>
      <c r="Q64" s="4"/>
      <c r="R64" s="4"/>
    </row>
    <row r="65" ht="16.15" customHeight="1">
      <c r="A65" t="s" s="58">
        <v>67</v>
      </c>
      <c r="B65" s="33">
        <v>400</v>
      </c>
      <c r="C65" s="33">
        <v>70</v>
      </c>
      <c r="D65" s="33">
        <f>C65*B65/1000</f>
        <v>28</v>
      </c>
      <c r="E65" s="59"/>
      <c r="F65" s="34"/>
      <c r="G65" s="34"/>
      <c r="H65" s="34">
        <v>1</v>
      </c>
      <c r="I65" s="34"/>
      <c r="J65" s="34"/>
      <c r="K65" s="34"/>
      <c r="L65" s="42">
        <f>ROUND(G65*$D65,-1)</f>
        <v>0</v>
      </c>
      <c r="M65" s="33">
        <f>ROUND(H65*$D65,-1)</f>
        <v>30</v>
      </c>
      <c r="N65" s="33">
        <f>ROUND(I65*$D65,-1)</f>
        <v>0</v>
      </c>
      <c r="O65" s="33">
        <f>ROUND(J65*$D65,-1)</f>
        <v>0</v>
      </c>
      <c r="P65" s="33">
        <f>ROUND(K65*$D65,-1)</f>
        <v>0</v>
      </c>
      <c r="Q65" s="4"/>
      <c r="R65" s="4"/>
    </row>
    <row r="66" ht="16.15" customHeight="1">
      <c r="A66" t="s" s="58">
        <v>68</v>
      </c>
      <c r="B66" s="33"/>
      <c r="C66" s="33"/>
      <c r="D66" s="33">
        <v>80</v>
      </c>
      <c r="E66" s="59"/>
      <c r="F66" s="34"/>
      <c r="G66" s="34">
        <v>1</v>
      </c>
      <c r="H66" s="34"/>
      <c r="I66" s="34"/>
      <c r="J66" s="34"/>
      <c r="K66" s="34"/>
      <c r="L66" s="42">
        <f>ROUND(G66*$D66,-1)</f>
        <v>80</v>
      </c>
      <c r="M66" s="33">
        <f>ROUND(H66*$D66,-1)</f>
        <v>0</v>
      </c>
      <c r="N66" s="33">
        <f>ROUND(I66*$D66,-1)</f>
        <v>0</v>
      </c>
      <c r="O66" s="33">
        <f>ROUND(J66*$D66,-1)</f>
        <v>0</v>
      </c>
      <c r="P66" s="33">
        <f>ROUND(K66*$D66,-1)</f>
        <v>0</v>
      </c>
      <c r="Q66" s="4"/>
      <c r="R66" s="4"/>
    </row>
    <row r="67" ht="16.15" customHeight="1">
      <c r="A67" t="s" s="58">
        <v>69</v>
      </c>
      <c r="B67" s="33">
        <v>200</v>
      </c>
      <c r="C67" s="33">
        <v>500</v>
      </c>
      <c r="D67" s="33">
        <f>C67*B67/1000</f>
        <v>100</v>
      </c>
      <c r="E67" t="s" s="58">
        <v>59</v>
      </c>
      <c r="F67" s="34">
        <v>0.8</v>
      </c>
      <c r="G67" s="34">
        <v>0.2</v>
      </c>
      <c r="H67" s="34"/>
      <c r="I67" s="34"/>
      <c r="J67" s="34"/>
      <c r="K67" s="34"/>
      <c r="L67" s="42">
        <f>ROUND(G67*$D67,-1)</f>
        <v>20</v>
      </c>
      <c r="M67" s="33">
        <f>ROUND(H67*$D67,-1)</f>
        <v>0</v>
      </c>
      <c r="N67" s="33">
        <f>ROUND(I67*$D67,-1)</f>
        <v>0</v>
      </c>
      <c r="O67" s="33">
        <f>ROUND(J67*$D67,-1)</f>
        <v>0</v>
      </c>
      <c r="P67" s="33">
        <f>ROUND(K67*$D67,-1)</f>
        <v>0</v>
      </c>
      <c r="Q67" s="4"/>
      <c r="R67" s="4"/>
    </row>
    <row r="68" ht="16.15" customHeight="1">
      <c r="A68" t="s" s="58">
        <v>70</v>
      </c>
      <c r="B68" s="33">
        <v>1000</v>
      </c>
      <c r="C68" s="33">
        <v>100</v>
      </c>
      <c r="D68" s="33">
        <f>C68*B68/1000</f>
        <v>100</v>
      </c>
      <c r="E68" s="59"/>
      <c r="F68" s="34"/>
      <c r="G68" s="34"/>
      <c r="H68" s="34">
        <v>1</v>
      </c>
      <c r="I68" s="34"/>
      <c r="J68" s="34"/>
      <c r="K68" s="34"/>
      <c r="L68" s="42">
        <f>ROUND(G68*$D68,-1)</f>
        <v>0</v>
      </c>
      <c r="M68" s="33">
        <f>ROUND(H68*$D68,-1)</f>
        <v>100</v>
      </c>
      <c r="N68" s="33">
        <f>ROUND(I68*$D68,-1)</f>
        <v>0</v>
      </c>
      <c r="O68" s="33">
        <f>ROUND(J68*$D68,-1)</f>
        <v>0</v>
      </c>
      <c r="P68" s="33">
        <f>ROUND(K68*$D68,-1)</f>
        <v>0</v>
      </c>
      <c r="Q68" s="4"/>
      <c r="R68" s="4"/>
    </row>
    <row r="69" ht="16.15" customHeight="1">
      <c r="A69" s="59"/>
      <c r="B69" s="33"/>
      <c r="C69" s="33"/>
      <c r="D69" s="33"/>
      <c r="E69" s="59"/>
      <c r="F69" s="34"/>
      <c r="G69" s="34"/>
      <c r="H69" s="34"/>
      <c r="I69" s="34"/>
      <c r="J69" s="34"/>
      <c r="K69" s="34"/>
      <c r="L69" s="42"/>
      <c r="M69" s="33"/>
      <c r="N69" s="33"/>
      <c r="O69" s="33"/>
      <c r="P69" s="33"/>
      <c r="Q69" s="4"/>
      <c r="R69" s="4"/>
    </row>
    <row r="70" ht="16.15" customHeight="1">
      <c r="A70" t="s" s="57">
        <v>37</v>
      </c>
      <c r="B70" s="33"/>
      <c r="C70" s="33"/>
      <c r="D70" s="33"/>
      <c r="E70" s="59"/>
      <c r="F70" s="34"/>
      <c r="G70" s="34"/>
      <c r="H70" s="34"/>
      <c r="I70" s="34"/>
      <c r="J70" s="34"/>
      <c r="K70" s="34"/>
      <c r="L70" s="42"/>
      <c r="M70" s="33"/>
      <c r="N70" s="33"/>
      <c r="O70" s="33"/>
      <c r="P70" s="33"/>
      <c r="Q70" s="4"/>
      <c r="R70" s="4"/>
    </row>
    <row r="71" ht="16.15" customHeight="1">
      <c r="A71" t="s" s="58">
        <v>71</v>
      </c>
      <c r="B71" s="33">
        <v>11000</v>
      </c>
      <c r="C71" s="33">
        <v>65</v>
      </c>
      <c r="D71" s="33">
        <f>C71*B71/1000</f>
        <v>715</v>
      </c>
      <c r="E71" s="59"/>
      <c r="F71" s="34"/>
      <c r="G71" s="34">
        <v>0.4</v>
      </c>
      <c r="H71" s="34">
        <v>0.6</v>
      </c>
      <c r="I71" s="34"/>
      <c r="J71" s="34"/>
      <c r="K71" s="34"/>
      <c r="L71" s="42">
        <f>ROUND(G71*$D71,-1)</f>
        <v>290</v>
      </c>
      <c r="M71" s="33">
        <f>ROUND(H71*$D71,-1)</f>
        <v>430</v>
      </c>
      <c r="N71" s="33">
        <f>ROUND(I71*$D71,-1)</f>
        <v>0</v>
      </c>
      <c r="O71" s="33">
        <f>ROUND(J71*$D71,-1)</f>
        <v>0</v>
      </c>
      <c r="P71" s="33">
        <f>ROUND(K71*$D71,-1)</f>
        <v>0</v>
      </c>
      <c r="Q71" s="4"/>
      <c r="R71" s="4"/>
    </row>
    <row r="72" ht="16.15" customHeight="1">
      <c r="A72" t="s" s="58">
        <v>72</v>
      </c>
      <c r="B72" s="33">
        <v>5000</v>
      </c>
      <c r="C72" s="33">
        <v>65</v>
      </c>
      <c r="D72" s="33">
        <f>C72*B72/1000</f>
        <v>325</v>
      </c>
      <c r="E72" s="59"/>
      <c r="F72" s="34"/>
      <c r="G72" s="34"/>
      <c r="H72" s="34"/>
      <c r="I72" s="34"/>
      <c r="J72" s="34"/>
      <c r="K72" s="34"/>
      <c r="L72" s="42">
        <f>ROUND(G72*$D72,-1)</f>
        <v>0</v>
      </c>
      <c r="M72" s="33">
        <f>ROUND(H72*$D72,-1)</f>
        <v>0</v>
      </c>
      <c r="N72" s="33">
        <f>ROUND(I72*$D72,-1)</f>
        <v>0</v>
      </c>
      <c r="O72" s="33">
        <f>ROUND(J72*$D72,-1)</f>
        <v>0</v>
      </c>
      <c r="P72" s="33">
        <f>ROUND(K72*$D72,-1)</f>
        <v>0</v>
      </c>
      <c r="Q72" s="4"/>
      <c r="R72" s="4"/>
    </row>
    <row r="73" ht="16.15" customHeight="1">
      <c r="A73" t="s" s="58">
        <v>73</v>
      </c>
      <c r="B73" s="33">
        <v>4000</v>
      </c>
      <c r="C73" s="33">
        <v>65</v>
      </c>
      <c r="D73" s="33">
        <f>C73*B73/1000</f>
        <v>260</v>
      </c>
      <c r="E73" s="59"/>
      <c r="F73" s="34"/>
      <c r="G73" s="34">
        <v>1</v>
      </c>
      <c r="H73" s="34"/>
      <c r="I73" s="34"/>
      <c r="J73" s="34"/>
      <c r="K73" s="34"/>
      <c r="L73" s="42">
        <f>ROUND(G73*$D73,-1)</f>
        <v>260</v>
      </c>
      <c r="M73" s="33">
        <f>ROUND(H73*$D73,-1)</f>
        <v>0</v>
      </c>
      <c r="N73" s="33">
        <f>ROUND(I73*$D73,-1)</f>
        <v>0</v>
      </c>
      <c r="O73" s="33">
        <f>ROUND(J73*$D73,-1)</f>
        <v>0</v>
      </c>
      <c r="P73" s="33">
        <f>ROUND(K73*$D73,-1)</f>
        <v>0</v>
      </c>
      <c r="Q73" s="4"/>
      <c r="R73" s="4"/>
    </row>
    <row r="74" ht="16.15" customHeight="1">
      <c r="A74" t="s" s="58">
        <v>74</v>
      </c>
      <c r="B74" s="33">
        <v>4700</v>
      </c>
      <c r="C74" s="33">
        <v>65</v>
      </c>
      <c r="D74" s="33">
        <f>C74*B74/1000</f>
        <v>305.5</v>
      </c>
      <c r="E74" s="59"/>
      <c r="F74" s="34"/>
      <c r="G74" s="34"/>
      <c r="H74" s="34"/>
      <c r="I74" s="34"/>
      <c r="J74" s="34">
        <v>1</v>
      </c>
      <c r="K74" s="34"/>
      <c r="L74" s="42">
        <f>ROUND(G74*$D74,-1)</f>
        <v>0</v>
      </c>
      <c r="M74" s="33">
        <f>ROUND(H74*$D74,-1)</f>
        <v>0</v>
      </c>
      <c r="N74" s="33">
        <f>ROUND(I74*$D74,-1)</f>
        <v>0</v>
      </c>
      <c r="O74" s="33">
        <f>ROUND(J74*$D74,-1)</f>
        <v>310</v>
      </c>
      <c r="P74" s="33">
        <f>ROUND(K74*$D74,-1)</f>
        <v>0</v>
      </c>
      <c r="Q74" s="4"/>
      <c r="R74" s="4"/>
    </row>
    <row r="75" ht="16.15" customHeight="1">
      <c r="A75" t="s" s="58">
        <v>75</v>
      </c>
      <c r="B75" s="33">
        <v>700</v>
      </c>
      <c r="C75" s="33">
        <v>60</v>
      </c>
      <c r="D75" s="33">
        <f>C75*B75/1000</f>
        <v>42</v>
      </c>
      <c r="E75" s="59"/>
      <c r="F75" s="34"/>
      <c r="G75" s="34"/>
      <c r="H75" s="34"/>
      <c r="I75" s="34"/>
      <c r="J75" s="34"/>
      <c r="K75" s="34"/>
      <c r="L75" s="42">
        <f>ROUND(G75*$D75,-1)</f>
        <v>0</v>
      </c>
      <c r="M75" s="33">
        <f>ROUND(H75*$D75,-1)</f>
        <v>0</v>
      </c>
      <c r="N75" s="33">
        <f>ROUND(I75*$D75,-1)</f>
        <v>0</v>
      </c>
      <c r="O75" s="33">
        <f>ROUND(J75*$D75,-1)</f>
        <v>0</v>
      </c>
      <c r="P75" s="33">
        <f>ROUND(K75*$D75,-1)</f>
        <v>0</v>
      </c>
      <c r="Q75" s="4"/>
      <c r="R75" s="4"/>
    </row>
    <row r="76" ht="16.15" customHeight="1">
      <c r="A76" t="s" s="58">
        <v>76</v>
      </c>
      <c r="B76" s="33">
        <v>600</v>
      </c>
      <c r="C76" s="33">
        <v>60</v>
      </c>
      <c r="D76" s="33">
        <f>C76*B76/1000</f>
        <v>36</v>
      </c>
      <c r="E76" s="59"/>
      <c r="F76" s="34"/>
      <c r="G76" s="34"/>
      <c r="H76" s="34"/>
      <c r="I76" s="34"/>
      <c r="J76" s="34"/>
      <c r="K76" s="34"/>
      <c r="L76" s="42">
        <f>ROUND(G76*$D76,-1)</f>
        <v>0</v>
      </c>
      <c r="M76" s="33">
        <f>ROUND(H76*$D76,-1)</f>
        <v>0</v>
      </c>
      <c r="N76" s="33">
        <f>ROUND(I76*$D76,-1)</f>
        <v>0</v>
      </c>
      <c r="O76" s="33">
        <f>ROUND(J76*$D76,-1)</f>
        <v>0</v>
      </c>
      <c r="P76" s="33">
        <f>ROUND(K76*$D76,-1)</f>
        <v>0</v>
      </c>
      <c r="Q76" s="4"/>
      <c r="R76" s="4"/>
    </row>
    <row r="77" ht="16.15" customHeight="1">
      <c r="A77" t="s" s="58">
        <v>77</v>
      </c>
      <c r="B77" s="33">
        <v>300</v>
      </c>
      <c r="C77" s="33">
        <v>65</v>
      </c>
      <c r="D77" s="33">
        <f>C77*B77/1000</f>
        <v>19.5</v>
      </c>
      <c r="E77" t="s" s="58">
        <v>63</v>
      </c>
      <c r="F77" s="34"/>
      <c r="G77" s="34">
        <v>1</v>
      </c>
      <c r="H77" s="34"/>
      <c r="I77" s="34"/>
      <c r="J77" s="34"/>
      <c r="K77" s="34"/>
      <c r="L77" s="42">
        <f>ROUND(G77*$D77,-1)</f>
        <v>20</v>
      </c>
      <c r="M77" s="33">
        <f>ROUND(H77*$D77,-1)</f>
        <v>0</v>
      </c>
      <c r="N77" s="33">
        <f>ROUND(I77*$D77,-1)</f>
        <v>0</v>
      </c>
      <c r="O77" s="33">
        <f>ROUND(J77*$D77,-1)</f>
        <v>0</v>
      </c>
      <c r="P77" s="33">
        <f>ROUND(K77*$D77,-1)</f>
        <v>0</v>
      </c>
      <c r="Q77" s="4"/>
      <c r="R77" s="4"/>
    </row>
    <row r="78" ht="16.15" customHeight="1">
      <c r="A78" t="s" s="58">
        <v>78</v>
      </c>
      <c r="B78" s="33">
        <v>4400</v>
      </c>
      <c r="C78" s="33">
        <v>75</v>
      </c>
      <c r="D78" s="33">
        <f>C78*B78/1000</f>
        <v>330</v>
      </c>
      <c r="E78" s="59"/>
      <c r="F78" s="34"/>
      <c r="G78" s="34"/>
      <c r="H78" s="34"/>
      <c r="I78" s="34"/>
      <c r="J78" s="34"/>
      <c r="K78" s="34"/>
      <c r="L78" s="42">
        <f>ROUND(G78*$D78,-1)</f>
        <v>0</v>
      </c>
      <c r="M78" s="33">
        <f>ROUND(H78*$D78,-1)</f>
        <v>0</v>
      </c>
      <c r="N78" s="33">
        <f>ROUND(I78*$D78,-1)</f>
        <v>0</v>
      </c>
      <c r="O78" s="33">
        <f>ROUND(J78*$D78,-1)</f>
        <v>0</v>
      </c>
      <c r="P78" s="33">
        <f>ROUND(K78*$D78,-1)</f>
        <v>0</v>
      </c>
      <c r="Q78" s="4"/>
      <c r="R78" s="4"/>
    </row>
    <row r="79" ht="16.15" customHeight="1">
      <c r="A79" t="s" s="58">
        <v>79</v>
      </c>
      <c r="B79" s="33">
        <v>1800</v>
      </c>
      <c r="C79" s="33">
        <v>65</v>
      </c>
      <c r="D79" s="33">
        <f>C79*B79/1000</f>
        <v>117</v>
      </c>
      <c r="E79" s="59"/>
      <c r="F79" s="34"/>
      <c r="G79" s="34"/>
      <c r="H79" s="34"/>
      <c r="I79" s="34"/>
      <c r="J79" s="34"/>
      <c r="K79" s="34"/>
      <c r="L79" s="42">
        <f>ROUND(G79*$D79,-1)</f>
        <v>0</v>
      </c>
      <c r="M79" s="33">
        <f>ROUND(H79*$D79,-1)</f>
        <v>0</v>
      </c>
      <c r="N79" s="33">
        <f>ROUND(I79*$D79,-1)</f>
        <v>0</v>
      </c>
      <c r="O79" s="33">
        <f>ROUND(J79*$D79,-1)</f>
        <v>0</v>
      </c>
      <c r="P79" s="33">
        <f>ROUND(K79*$D79,-1)</f>
        <v>0</v>
      </c>
      <c r="Q79" s="4"/>
      <c r="R79" s="4"/>
    </row>
    <row r="80" ht="16.15" customHeight="1">
      <c r="A80" t="s" s="58">
        <v>80</v>
      </c>
      <c r="B80" s="33">
        <v>4500</v>
      </c>
      <c r="C80" s="33">
        <v>35</v>
      </c>
      <c r="D80" s="33">
        <f>C80*B80/1000</f>
        <v>157.5</v>
      </c>
      <c r="E80" s="59"/>
      <c r="F80" s="34"/>
      <c r="G80" s="34"/>
      <c r="H80" s="34"/>
      <c r="I80" s="34"/>
      <c r="J80" s="34"/>
      <c r="K80" s="34"/>
      <c r="L80" s="42">
        <f>ROUND(G80*$D80,-1)</f>
        <v>0</v>
      </c>
      <c r="M80" s="33">
        <f>ROUND(H80*$D80,-1)</f>
        <v>0</v>
      </c>
      <c r="N80" s="33">
        <f>ROUND(I80*$D80,-1)</f>
        <v>0</v>
      </c>
      <c r="O80" s="33">
        <f>ROUND(J80*$D80,-1)</f>
        <v>0</v>
      </c>
      <c r="P80" s="33">
        <f>ROUND(K80*$D80,-1)</f>
        <v>0</v>
      </c>
      <c r="Q80" s="4"/>
      <c r="R80" s="4"/>
    </row>
    <row r="81" ht="16.15" customHeight="1">
      <c r="A81" t="s" s="58">
        <v>81</v>
      </c>
      <c r="B81" s="33">
        <v>1100</v>
      </c>
      <c r="C81" s="33">
        <v>65</v>
      </c>
      <c r="D81" s="33">
        <f>C81*B81/1000</f>
        <v>71.5</v>
      </c>
      <c r="E81" s="59"/>
      <c r="F81" s="34"/>
      <c r="G81" s="34"/>
      <c r="H81" s="34"/>
      <c r="I81" s="34"/>
      <c r="J81" s="34"/>
      <c r="K81" s="34"/>
      <c r="L81" s="42">
        <f>ROUND(G81*$D81,-1)</f>
        <v>0</v>
      </c>
      <c r="M81" s="33">
        <f>ROUND(H81*$D81,-1)</f>
        <v>0</v>
      </c>
      <c r="N81" s="33">
        <f>ROUND(I81*$D81,-1)</f>
        <v>0</v>
      </c>
      <c r="O81" s="33">
        <f>ROUND(J81*$D81,-1)</f>
        <v>0</v>
      </c>
      <c r="P81" s="33">
        <f>ROUND(K81*$D81,-1)</f>
        <v>0</v>
      </c>
      <c r="Q81" s="4"/>
      <c r="R81" s="4"/>
    </row>
    <row r="82" ht="16.15" customHeight="1">
      <c r="A82" t="s" s="58">
        <v>82</v>
      </c>
      <c r="B82" s="33">
        <v>4000</v>
      </c>
      <c r="C82" s="33">
        <v>65</v>
      </c>
      <c r="D82" s="33">
        <f>C82*B82/1000</f>
        <v>260</v>
      </c>
      <c r="E82" s="59"/>
      <c r="F82" s="34"/>
      <c r="G82" s="34"/>
      <c r="H82" s="34"/>
      <c r="I82" s="34"/>
      <c r="J82" s="34">
        <v>1</v>
      </c>
      <c r="K82" s="34"/>
      <c r="L82" s="42">
        <f>ROUND(G82*$D82,-1)</f>
        <v>0</v>
      </c>
      <c r="M82" s="33">
        <f>ROUND(H82*$D82,-1)</f>
        <v>0</v>
      </c>
      <c r="N82" s="33">
        <f>ROUND(I82*$D82,-1)</f>
        <v>0</v>
      </c>
      <c r="O82" s="33">
        <f>ROUND(J82*$D82,-1)</f>
        <v>260</v>
      </c>
      <c r="P82" s="33">
        <f>ROUND(K82*$D82,-1)</f>
        <v>0</v>
      </c>
      <c r="Q82" s="4"/>
      <c r="R82" s="4"/>
    </row>
    <row r="83" ht="16.15" customHeight="1">
      <c r="A83" t="s" s="58">
        <v>83</v>
      </c>
      <c r="B83" s="33">
        <v>2400</v>
      </c>
      <c r="C83" s="33">
        <v>65</v>
      </c>
      <c r="D83" s="33">
        <f>C83*B83/1000</f>
        <v>156</v>
      </c>
      <c r="E83" s="59"/>
      <c r="F83" s="34"/>
      <c r="G83" s="34"/>
      <c r="H83" s="34"/>
      <c r="I83" s="34"/>
      <c r="J83" s="34"/>
      <c r="K83" s="34"/>
      <c r="L83" s="42">
        <f>ROUND(G83*$D83,-1)</f>
        <v>0</v>
      </c>
      <c r="M83" s="33">
        <f>ROUND(H83*$D83,-1)</f>
        <v>0</v>
      </c>
      <c r="N83" s="33">
        <f>ROUND(I83*$D83,-1)</f>
        <v>0</v>
      </c>
      <c r="O83" s="33">
        <f>ROUND(J83*$D83,-1)</f>
        <v>0</v>
      </c>
      <c r="P83" s="33">
        <f>ROUND(K83*$D83,-1)</f>
        <v>0</v>
      </c>
      <c r="Q83" s="4"/>
      <c r="R83" s="4"/>
    </row>
    <row r="84" ht="16.15" customHeight="1">
      <c r="A84" t="s" s="58">
        <v>84</v>
      </c>
      <c r="B84" s="33">
        <v>2800</v>
      </c>
      <c r="C84" s="33">
        <v>65</v>
      </c>
      <c r="D84" s="33">
        <f>C84*B84/1000</f>
        <v>182</v>
      </c>
      <c r="E84" s="59"/>
      <c r="F84" s="34"/>
      <c r="G84" s="34"/>
      <c r="H84" s="34"/>
      <c r="I84" s="34"/>
      <c r="J84" s="34">
        <v>1</v>
      </c>
      <c r="K84" s="34"/>
      <c r="L84" s="42">
        <f>ROUND(G84*$D84,-1)</f>
        <v>0</v>
      </c>
      <c r="M84" s="33">
        <f>ROUND(H84*$D84,-1)</f>
        <v>0</v>
      </c>
      <c r="N84" s="33">
        <f>ROUND(I84*$D84,-1)</f>
        <v>0</v>
      </c>
      <c r="O84" s="33">
        <f>ROUND(J84*$D84,-1)</f>
        <v>180</v>
      </c>
      <c r="P84" s="33">
        <f>ROUND(K84*$D84,-1)</f>
        <v>0</v>
      </c>
      <c r="Q84" s="4"/>
      <c r="R84" s="4"/>
    </row>
    <row r="85" ht="16.15" customHeight="1">
      <c r="A85" t="s" s="58">
        <v>85</v>
      </c>
      <c r="B85" s="33">
        <v>4600</v>
      </c>
      <c r="C85" s="33">
        <v>65</v>
      </c>
      <c r="D85" s="33">
        <f>C85*B85/1000</f>
        <v>299</v>
      </c>
      <c r="E85" s="59"/>
      <c r="F85" s="34"/>
      <c r="G85" s="34"/>
      <c r="H85" s="34"/>
      <c r="I85" s="34"/>
      <c r="J85" s="34"/>
      <c r="K85" s="34"/>
      <c r="L85" s="42">
        <f>ROUND(G85*$D85,-1)</f>
        <v>0</v>
      </c>
      <c r="M85" s="33">
        <f>ROUND(H85*$D85,-1)</f>
        <v>0</v>
      </c>
      <c r="N85" s="33">
        <f>ROUND(I85*$D85,-1)</f>
        <v>0</v>
      </c>
      <c r="O85" s="33">
        <f>ROUND(J85*$D85,-1)</f>
        <v>0</v>
      </c>
      <c r="P85" s="33">
        <f>ROUND(K85*$D85,-1)</f>
        <v>0</v>
      </c>
      <c r="Q85" s="4"/>
      <c r="R85" s="4"/>
    </row>
    <row r="86" ht="16.15" customHeight="1">
      <c r="A86" t="s" s="58">
        <v>86</v>
      </c>
      <c r="B86" s="33">
        <v>1700</v>
      </c>
      <c r="C86" s="33">
        <v>60</v>
      </c>
      <c r="D86" s="33">
        <f>C86*B86/1000</f>
        <v>102</v>
      </c>
      <c r="E86" s="59"/>
      <c r="F86" s="34"/>
      <c r="G86" s="34"/>
      <c r="H86" s="34"/>
      <c r="I86" s="34"/>
      <c r="J86" s="34"/>
      <c r="K86" s="34"/>
      <c r="L86" s="42">
        <f>ROUND(G86*$D86,-1)</f>
        <v>0</v>
      </c>
      <c r="M86" s="33">
        <f>ROUND(H86*$D86,-1)</f>
        <v>0</v>
      </c>
      <c r="N86" s="33">
        <f>ROUND(I86*$D86,-1)</f>
        <v>0</v>
      </c>
      <c r="O86" s="33">
        <f>ROUND(J86*$D86,-1)</f>
        <v>0</v>
      </c>
      <c r="P86" s="33">
        <f>ROUND(K86*$D86,-1)</f>
        <v>0</v>
      </c>
      <c r="Q86" s="4"/>
      <c r="R86" s="4"/>
    </row>
    <row r="87" ht="16.15" customHeight="1">
      <c r="A87" t="s" s="58">
        <v>87</v>
      </c>
      <c r="B87" s="33">
        <v>1100</v>
      </c>
      <c r="C87" s="33">
        <v>65</v>
      </c>
      <c r="D87" s="33">
        <f>C87*B87/1000</f>
        <v>71.5</v>
      </c>
      <c r="E87" s="59"/>
      <c r="F87" s="34"/>
      <c r="G87" s="34"/>
      <c r="H87" s="34"/>
      <c r="I87" s="34"/>
      <c r="J87" s="34"/>
      <c r="K87" s="34"/>
      <c r="L87" s="42">
        <f>ROUND(G87*$D87,-1)</f>
        <v>0</v>
      </c>
      <c r="M87" s="33">
        <f>ROUND(H87*$D87,-1)</f>
        <v>0</v>
      </c>
      <c r="N87" s="33">
        <f>ROUND(I87*$D87,-1)</f>
        <v>0</v>
      </c>
      <c r="O87" s="33">
        <f>ROUND(J87*$D87,-1)</f>
        <v>0</v>
      </c>
      <c r="P87" s="33">
        <f>ROUND(K87*$D87,-1)</f>
        <v>0</v>
      </c>
      <c r="Q87" s="4"/>
      <c r="R87" s="4"/>
    </row>
    <row r="88" ht="16.15" customHeight="1">
      <c r="A88" t="s" s="58">
        <v>88</v>
      </c>
      <c r="B88" s="33">
        <v>2500</v>
      </c>
      <c r="C88" s="33">
        <v>65</v>
      </c>
      <c r="D88" s="33">
        <f>C88*B88/1000</f>
        <v>162.5</v>
      </c>
      <c r="E88" s="59"/>
      <c r="F88" s="34"/>
      <c r="G88" s="34"/>
      <c r="H88" s="34"/>
      <c r="I88" s="34"/>
      <c r="J88" s="34"/>
      <c r="K88" s="34"/>
      <c r="L88" s="42">
        <f>ROUND(G88*$D88,-1)</f>
        <v>0</v>
      </c>
      <c r="M88" s="33">
        <f>ROUND(H88*$D88,-1)</f>
        <v>0</v>
      </c>
      <c r="N88" s="33">
        <f>ROUND(I88*$D88,-1)</f>
        <v>0</v>
      </c>
      <c r="O88" s="33">
        <f>ROUND(J88*$D88,-1)</f>
        <v>0</v>
      </c>
      <c r="P88" s="33">
        <f>ROUND(K88*$D88,-1)</f>
        <v>0</v>
      </c>
      <c r="Q88" s="4"/>
      <c r="R88" s="4"/>
    </row>
    <row r="89" ht="16.15" customHeight="1">
      <c r="A89" t="s" s="58">
        <v>89</v>
      </c>
      <c r="B89" s="33">
        <v>850</v>
      </c>
      <c r="C89" s="33">
        <v>60</v>
      </c>
      <c r="D89" s="33">
        <f>C89*B89/1000</f>
        <v>51</v>
      </c>
      <c r="E89" s="59"/>
      <c r="F89" s="34"/>
      <c r="G89" s="34"/>
      <c r="H89" s="34"/>
      <c r="I89" s="34"/>
      <c r="J89" s="34"/>
      <c r="K89" s="34"/>
      <c r="L89" s="42">
        <f>ROUND(G89*$D89,-1)</f>
        <v>0</v>
      </c>
      <c r="M89" s="33">
        <f>ROUND(H89*$D89,-1)</f>
        <v>0</v>
      </c>
      <c r="N89" s="33">
        <f>ROUND(I89*$D89,-1)</f>
        <v>0</v>
      </c>
      <c r="O89" s="33">
        <f>ROUND(J89*$D89,-1)</f>
        <v>0</v>
      </c>
      <c r="P89" s="33">
        <f>ROUND(K89*$D89,-1)</f>
        <v>0</v>
      </c>
      <c r="Q89" s="4"/>
      <c r="R89" s="4"/>
    </row>
    <row r="90" ht="16.15" customHeight="1">
      <c r="A90" t="s" s="58">
        <v>90</v>
      </c>
      <c r="B90" s="33">
        <v>400</v>
      </c>
      <c r="C90" s="33">
        <v>60</v>
      </c>
      <c r="D90" s="33">
        <f>C90*B90/1000</f>
        <v>24</v>
      </c>
      <c r="E90" s="59"/>
      <c r="F90" s="34"/>
      <c r="G90" s="34"/>
      <c r="H90" s="34"/>
      <c r="I90" s="34"/>
      <c r="J90" s="34"/>
      <c r="K90" s="34"/>
      <c r="L90" s="42">
        <f>ROUND(G90*$D90,-1)</f>
        <v>0</v>
      </c>
      <c r="M90" s="33">
        <f>ROUND(H90*$D90,-1)</f>
        <v>0</v>
      </c>
      <c r="N90" s="33">
        <f>ROUND(I90*$D90,-1)</f>
        <v>0</v>
      </c>
      <c r="O90" s="33">
        <f>ROUND(J90*$D90,-1)</f>
        <v>0</v>
      </c>
      <c r="P90" s="33">
        <f>ROUND(K90*$D90,-1)</f>
        <v>0</v>
      </c>
      <c r="Q90" s="4"/>
      <c r="R90" s="4"/>
    </row>
    <row r="91" ht="16.15" customHeight="1">
      <c r="A91" t="s" s="58">
        <v>91</v>
      </c>
      <c r="B91" s="33">
        <v>2100</v>
      </c>
      <c r="C91" s="33">
        <v>65</v>
      </c>
      <c r="D91" s="33">
        <f>C91*B91/1000</f>
        <v>136.5</v>
      </c>
      <c r="E91" s="59"/>
      <c r="F91" s="34"/>
      <c r="G91" s="34"/>
      <c r="H91" s="34"/>
      <c r="I91" s="34"/>
      <c r="J91" s="34"/>
      <c r="K91" s="34"/>
      <c r="L91" s="42">
        <f>ROUND(G91*$D91,-1)</f>
        <v>0</v>
      </c>
      <c r="M91" s="33">
        <f>ROUND(H91*$D91,-1)</f>
        <v>0</v>
      </c>
      <c r="N91" s="33">
        <f>ROUND(I91*$D91,-1)</f>
        <v>0</v>
      </c>
      <c r="O91" s="33">
        <f>ROUND(J91*$D91,-1)</f>
        <v>0</v>
      </c>
      <c r="P91" s="33">
        <f>ROUND(K91*$D91,-1)</f>
        <v>0</v>
      </c>
      <c r="Q91" s="4"/>
      <c r="R91" s="4"/>
    </row>
    <row r="92" ht="16.15" customHeight="1">
      <c r="A92" t="s" s="58">
        <v>92</v>
      </c>
      <c r="B92" s="33">
        <v>12000</v>
      </c>
      <c r="C92" s="33">
        <v>80</v>
      </c>
      <c r="D92" s="33">
        <f>C92*B92/1000</f>
        <v>960</v>
      </c>
      <c r="E92" s="59"/>
      <c r="F92" s="34"/>
      <c r="G92" s="34"/>
      <c r="H92" s="34"/>
      <c r="I92" s="34">
        <v>0.5</v>
      </c>
      <c r="J92" s="34">
        <v>0.5</v>
      </c>
      <c r="K92" s="34"/>
      <c r="L92" s="42">
        <f>ROUND(G92*$D92,-1)</f>
        <v>0</v>
      </c>
      <c r="M92" s="33">
        <f>ROUND(H92*$D92,-1)</f>
        <v>0</v>
      </c>
      <c r="N92" s="33">
        <f>ROUND(I92*$D92,-1)</f>
        <v>480</v>
      </c>
      <c r="O92" s="33">
        <f>ROUND(J92*$D92,-1)</f>
        <v>480</v>
      </c>
      <c r="P92" s="33">
        <f>ROUND(K92*$D92,-1)</f>
        <v>0</v>
      </c>
      <c r="Q92" s="4"/>
      <c r="R92" s="4"/>
    </row>
    <row r="93" ht="16.15" customHeight="1">
      <c r="A93" t="s" s="58">
        <v>93</v>
      </c>
      <c r="B93" s="33">
        <v>3500</v>
      </c>
      <c r="C93" s="33">
        <v>65</v>
      </c>
      <c r="D93" s="33">
        <f>C93*B93/1000</f>
        <v>227.5</v>
      </c>
      <c r="E93" s="59"/>
      <c r="F93" s="34"/>
      <c r="G93" s="34"/>
      <c r="H93" s="34"/>
      <c r="I93" s="34"/>
      <c r="J93" s="34"/>
      <c r="K93" s="34">
        <v>1</v>
      </c>
      <c r="L93" s="42">
        <f>ROUND(G93*$D93,-1)</f>
        <v>0</v>
      </c>
      <c r="M93" s="33">
        <f>ROUND(H93*$D93,-1)</f>
        <v>0</v>
      </c>
      <c r="N93" s="33">
        <f>ROUND(I93*$D93,-1)</f>
        <v>0</v>
      </c>
      <c r="O93" s="33">
        <f>ROUND(J93*$D93,-1)</f>
        <v>0</v>
      </c>
      <c r="P93" s="33">
        <f>ROUND(K93*$D93,-1)</f>
        <v>230</v>
      </c>
      <c r="Q93" s="4"/>
      <c r="R93" s="4"/>
    </row>
    <row r="94" ht="16.15" customHeight="1">
      <c r="A94" t="s" s="58">
        <v>94</v>
      </c>
      <c r="B94" s="33">
        <v>3000</v>
      </c>
      <c r="C94" s="33">
        <v>65</v>
      </c>
      <c r="D94" s="33">
        <f>C94*B94/1000</f>
        <v>195</v>
      </c>
      <c r="E94" s="59"/>
      <c r="F94" s="34"/>
      <c r="G94" s="34"/>
      <c r="H94" s="34"/>
      <c r="I94" s="34"/>
      <c r="J94" s="34"/>
      <c r="K94" s="34"/>
      <c r="L94" s="42">
        <f>ROUND(G94*$D94,-1)</f>
        <v>0</v>
      </c>
      <c r="M94" s="33">
        <f>ROUND(H94*$D94,-1)</f>
        <v>0</v>
      </c>
      <c r="N94" s="33">
        <f>ROUND(I94*$D94,-1)</f>
        <v>0</v>
      </c>
      <c r="O94" s="33">
        <f>ROUND(J94*$D94,-1)</f>
        <v>0</v>
      </c>
      <c r="P94" s="33">
        <f>ROUND(K94*$D94,-1)</f>
        <v>0</v>
      </c>
      <c r="Q94" s="4"/>
      <c r="R94" s="4"/>
    </row>
    <row r="95" ht="16.15" customHeight="1">
      <c r="A95" t="s" s="58">
        <v>95</v>
      </c>
      <c r="B95" s="33">
        <v>3000</v>
      </c>
      <c r="C95" s="33">
        <v>65</v>
      </c>
      <c r="D95" s="33">
        <f>C95*B95/1000</f>
        <v>195</v>
      </c>
      <c r="E95" s="59"/>
      <c r="F95" s="34"/>
      <c r="G95" s="34"/>
      <c r="H95" s="34"/>
      <c r="I95" s="34"/>
      <c r="J95" s="34"/>
      <c r="K95" s="34"/>
      <c r="L95" s="42">
        <f>ROUND(G95*$D95,-1)</f>
        <v>0</v>
      </c>
      <c r="M95" s="33">
        <f>ROUND(H95*$D95,-1)</f>
        <v>0</v>
      </c>
      <c r="N95" s="33">
        <f>ROUND(I95*$D95,-1)</f>
        <v>0</v>
      </c>
      <c r="O95" s="33">
        <f>ROUND(J95*$D95,-1)</f>
        <v>0</v>
      </c>
      <c r="P95" s="33">
        <f>ROUND(K95*$D95,-1)</f>
        <v>0</v>
      </c>
      <c r="Q95" s="4"/>
      <c r="R95" s="4"/>
    </row>
    <row r="96" ht="16.15" customHeight="1">
      <c r="A96" t="s" s="58">
        <v>96</v>
      </c>
      <c r="B96" s="33">
        <v>350</v>
      </c>
      <c r="C96" s="33">
        <v>60</v>
      </c>
      <c r="D96" s="33">
        <f>C96*B96/1000</f>
        <v>21</v>
      </c>
      <c r="E96" s="59"/>
      <c r="F96" s="34"/>
      <c r="G96" s="34"/>
      <c r="H96" s="34"/>
      <c r="I96" s="34"/>
      <c r="J96" s="34"/>
      <c r="K96" s="34">
        <v>1</v>
      </c>
      <c r="L96" s="42">
        <f>ROUND(G96*$D96,-1)</f>
        <v>0</v>
      </c>
      <c r="M96" s="33">
        <f>ROUND(H96*$D96,-1)</f>
        <v>0</v>
      </c>
      <c r="N96" s="33">
        <f>ROUND(I96*$D96,-1)</f>
        <v>0</v>
      </c>
      <c r="O96" s="33">
        <f>ROUND(J96*$D96,-1)</f>
        <v>0</v>
      </c>
      <c r="P96" s="33">
        <f>ROUND(K96*$D96,-1)</f>
        <v>20</v>
      </c>
      <c r="Q96" s="4"/>
      <c r="R96" s="4"/>
    </row>
    <row r="97" ht="16.15" customHeight="1">
      <c r="A97" s="59"/>
      <c r="B97" s="33"/>
      <c r="C97" s="33"/>
      <c r="D97" s="33"/>
      <c r="E97" s="59"/>
      <c r="F97" s="34"/>
      <c r="G97" s="34"/>
      <c r="H97" s="34"/>
      <c r="I97" s="34"/>
      <c r="J97" s="34"/>
      <c r="K97" s="34"/>
      <c r="L97" s="42"/>
      <c r="M97" s="33"/>
      <c r="N97" s="33"/>
      <c r="O97" s="33"/>
      <c r="P97" s="33"/>
      <c r="Q97" s="4"/>
      <c r="R97" s="4"/>
    </row>
    <row r="98" ht="16.15" customHeight="1">
      <c r="A98" t="s" s="56">
        <v>97</v>
      </c>
      <c r="B98" s="32">
        <f>SUM(B100:B104)</f>
        <v>3700</v>
      </c>
      <c r="C98" s="32"/>
      <c r="D98" s="32">
        <f>SUM(D100:D104)</f>
        <v>370.5</v>
      </c>
      <c r="E98" s="31"/>
      <c r="F98" s="35"/>
      <c r="G98" s="35"/>
      <c r="H98" s="35"/>
      <c r="I98" s="35"/>
      <c r="J98" s="35"/>
      <c r="K98" s="35"/>
      <c r="L98" s="37">
        <f>SUM(L100:L104)</f>
        <v>100</v>
      </c>
      <c r="M98" s="37">
        <f>SUM(M100:M104)</f>
        <v>220</v>
      </c>
      <c r="N98" s="37">
        <f>SUM(N100:N104)</f>
        <v>0</v>
      </c>
      <c r="O98" s="37">
        <f>SUM(O100:O104)</f>
        <v>0</v>
      </c>
      <c r="P98" s="37">
        <f>SUM(P100:P104)</f>
        <v>0</v>
      </c>
      <c r="Q98" s="4"/>
      <c r="R98" s="4"/>
    </row>
    <row r="99" ht="16.15" customHeight="1">
      <c r="A99" t="s" s="57">
        <v>37</v>
      </c>
      <c r="B99" s="33"/>
      <c r="C99" s="33"/>
      <c r="D99" s="33"/>
      <c r="E99" s="59"/>
      <c r="F99" s="34"/>
      <c r="G99" s="34"/>
      <c r="H99" s="34"/>
      <c r="I99" s="34"/>
      <c r="J99" s="34"/>
      <c r="K99" s="34"/>
      <c r="L99" s="42"/>
      <c r="M99" s="33"/>
      <c r="N99" s="33"/>
      <c r="O99" s="33"/>
      <c r="P99" s="33"/>
      <c r="Q99" s="4"/>
      <c r="R99" s="4"/>
    </row>
    <row r="100" ht="16.15" customHeight="1">
      <c r="A100" t="s" s="58">
        <v>98</v>
      </c>
      <c r="B100" s="33">
        <v>500</v>
      </c>
      <c r="C100" s="33">
        <v>65</v>
      </c>
      <c r="D100" s="33">
        <f>C100*B100/1000</f>
        <v>32.5</v>
      </c>
      <c r="E100" s="59"/>
      <c r="F100" s="34"/>
      <c r="G100" s="34">
        <v>0</v>
      </c>
      <c r="H100" s="34">
        <v>1</v>
      </c>
      <c r="I100" s="34"/>
      <c r="J100" s="34"/>
      <c r="K100" s="34"/>
      <c r="L100" s="42">
        <f>ROUND(G100*$D100,-1)</f>
        <v>0</v>
      </c>
      <c r="M100" s="33">
        <f>ROUND(H100*$D100,-1)</f>
        <v>30</v>
      </c>
      <c r="N100" s="33">
        <f>ROUND(I100*$D100,-1)</f>
        <v>0</v>
      </c>
      <c r="O100" s="33">
        <f>ROUND(J100*$D100,-1)</f>
        <v>0</v>
      </c>
      <c r="P100" s="33">
        <f>ROUND(K100*$D100,-1)</f>
        <v>0</v>
      </c>
      <c r="Q100" s="4"/>
      <c r="R100" s="4"/>
    </row>
    <row r="101" ht="16.15" customHeight="1">
      <c r="A101" t="s" s="58">
        <v>99</v>
      </c>
      <c r="B101" s="33">
        <v>2200</v>
      </c>
      <c r="C101" s="33">
        <v>65</v>
      </c>
      <c r="D101" s="33">
        <f>C101*B101/1000</f>
        <v>143</v>
      </c>
      <c r="E101" t="s" s="58">
        <v>100</v>
      </c>
      <c r="F101" s="34"/>
      <c r="G101" s="34">
        <v>0.6</v>
      </c>
      <c r="H101" s="34">
        <v>0.4</v>
      </c>
      <c r="I101" s="34"/>
      <c r="J101" s="34"/>
      <c r="K101" s="34"/>
      <c r="L101" s="42">
        <f>ROUND(G101*$D101,-1)</f>
        <v>90</v>
      </c>
      <c r="M101" s="33">
        <f>ROUND(H101*$D101,-1)</f>
        <v>60</v>
      </c>
      <c r="N101" s="33">
        <f>ROUND(I101*$D101,-1)</f>
        <v>0</v>
      </c>
      <c r="O101" s="33">
        <f>ROUND(J101*$D101,-1)</f>
        <v>0</v>
      </c>
      <c r="P101" s="33">
        <f>ROUND(K101*$D101,-1)</f>
        <v>0</v>
      </c>
      <c r="Q101" s="4"/>
      <c r="R101" s="4"/>
    </row>
    <row r="102" ht="16.15" customHeight="1">
      <c r="A102" t="s" s="58">
        <v>101</v>
      </c>
      <c r="B102" s="33"/>
      <c r="C102" s="33"/>
      <c r="D102" s="33">
        <v>130</v>
      </c>
      <c r="E102" s="59"/>
      <c r="F102" s="34"/>
      <c r="G102" s="34"/>
      <c r="H102" s="34">
        <v>1</v>
      </c>
      <c r="I102" s="34"/>
      <c r="J102" s="34"/>
      <c r="K102" s="34"/>
      <c r="L102" s="42">
        <f>ROUND(G102*$D102,-1)</f>
        <v>0</v>
      </c>
      <c r="M102" s="33">
        <f>ROUND(H102*$D102,-1)</f>
        <v>130</v>
      </c>
      <c r="N102" s="33">
        <f>ROUND(I102*$D102,-1)</f>
        <v>0</v>
      </c>
      <c r="O102" s="33">
        <f>ROUND(J102*$D102,-1)</f>
        <v>0</v>
      </c>
      <c r="P102" s="33">
        <f>ROUND(K102*$D102,-1)</f>
        <v>0</v>
      </c>
      <c r="Q102" s="4"/>
      <c r="R102" s="4"/>
    </row>
    <row r="103" ht="16.15" customHeight="1">
      <c r="A103" t="s" s="58">
        <v>102</v>
      </c>
      <c r="B103" s="33">
        <v>1000</v>
      </c>
      <c r="C103" s="33">
        <v>65</v>
      </c>
      <c r="D103" s="33">
        <f>C103*B103/1000</f>
        <v>65</v>
      </c>
      <c r="E103" t="s" s="58">
        <v>103</v>
      </c>
      <c r="F103" s="34">
        <v>0.8</v>
      </c>
      <c r="G103" s="34">
        <v>0.2</v>
      </c>
      <c r="H103" s="34"/>
      <c r="I103" s="34"/>
      <c r="J103" s="34"/>
      <c r="K103" s="34"/>
      <c r="L103" s="42">
        <f>ROUND(G103*$D103,-1)</f>
        <v>10</v>
      </c>
      <c r="M103" s="33">
        <f>ROUND(H103*$D103,-1)</f>
        <v>0</v>
      </c>
      <c r="N103" s="33">
        <f>ROUND(I103*$D103,-1)</f>
        <v>0</v>
      </c>
      <c r="O103" s="33">
        <f>ROUND(J103*$D103,-1)</f>
        <v>0</v>
      </c>
      <c r="P103" s="33">
        <f>ROUND(K103*$D103,-1)</f>
        <v>0</v>
      </c>
      <c r="Q103" s="4"/>
      <c r="R103" s="4"/>
    </row>
    <row r="104" ht="16.15" customHeight="1">
      <c r="A104" s="59"/>
      <c r="B104" s="33"/>
      <c r="C104" s="33"/>
      <c r="D104" s="33"/>
      <c r="E104" s="59"/>
      <c r="F104" s="34"/>
      <c r="G104" s="34"/>
      <c r="H104" s="34"/>
      <c r="I104" s="34"/>
      <c r="J104" s="34"/>
      <c r="K104" s="34"/>
      <c r="L104" s="42"/>
      <c r="M104" s="33"/>
      <c r="N104" s="33"/>
      <c r="O104" s="33"/>
      <c r="P104" s="33"/>
      <c r="Q104" s="4"/>
      <c r="R104" s="4"/>
    </row>
    <row r="105" ht="16.15" customHeight="1">
      <c r="A105" t="s" s="56">
        <v>104</v>
      </c>
      <c r="B105" s="33"/>
      <c r="C105" s="33"/>
      <c r="D105" s="32">
        <f>D106+D109</f>
        <v>350</v>
      </c>
      <c r="E105" s="59"/>
      <c r="F105" s="34"/>
      <c r="G105" s="34"/>
      <c r="H105" s="34"/>
      <c r="I105" s="34"/>
      <c r="J105" s="34"/>
      <c r="K105" s="34"/>
      <c r="L105" s="37">
        <f>SUM(L106:L109)</f>
        <v>130</v>
      </c>
      <c r="M105" s="37">
        <f>SUM(M106:M109)</f>
        <v>130</v>
      </c>
      <c r="N105" s="37">
        <f>SUM(N106:N109)</f>
        <v>130</v>
      </c>
      <c r="O105" s="37">
        <f>SUM(O106:O109)</f>
        <v>130</v>
      </c>
      <c r="P105" s="37">
        <f>SUM(P106:P109)</f>
        <v>130</v>
      </c>
      <c r="Q105" s="4"/>
      <c r="R105" s="4"/>
    </row>
    <row r="106" ht="16.15" customHeight="1">
      <c r="A106" t="s" s="58">
        <v>105</v>
      </c>
      <c r="B106" s="33"/>
      <c r="C106" s="33"/>
      <c r="D106" s="33">
        <v>250</v>
      </c>
      <c r="E106" s="59"/>
      <c r="F106" s="34"/>
      <c r="G106" s="34">
        <v>0.2</v>
      </c>
      <c r="H106" s="34">
        <v>0.2</v>
      </c>
      <c r="I106" s="34">
        <v>0.2</v>
      </c>
      <c r="J106" s="34">
        <v>0.2</v>
      </c>
      <c r="K106" s="34">
        <v>0.2</v>
      </c>
      <c r="L106" s="42">
        <f>ROUND(G106*$D106,-1)</f>
        <v>50</v>
      </c>
      <c r="M106" s="33">
        <f>ROUND(H106*$D106,-1)</f>
        <v>50</v>
      </c>
      <c r="N106" s="33">
        <f>ROUND(I106*$D106,-1)</f>
        <v>50</v>
      </c>
      <c r="O106" s="33">
        <f>ROUND(J106*$D106,-1)</f>
        <v>50</v>
      </c>
      <c r="P106" s="33">
        <f>ROUND(K106*$D106,-1)</f>
        <v>50</v>
      </c>
      <c r="Q106" s="4"/>
      <c r="R106" s="4"/>
    </row>
    <row r="107" ht="16.15" customHeight="1">
      <c r="A107" t="s" s="58">
        <v>106</v>
      </c>
      <c r="B107" s="33"/>
      <c r="C107" s="33"/>
      <c r="D107" s="33">
        <v>50</v>
      </c>
      <c r="E107" s="59"/>
      <c r="F107" s="34"/>
      <c r="G107" s="34">
        <v>0.2</v>
      </c>
      <c r="H107" s="34">
        <v>0.2</v>
      </c>
      <c r="I107" s="34">
        <v>0.2</v>
      </c>
      <c r="J107" s="34">
        <v>0.2</v>
      </c>
      <c r="K107" s="34">
        <v>0.2</v>
      </c>
      <c r="L107" s="42">
        <f>ROUND(G107*$D107,-1)</f>
        <v>10</v>
      </c>
      <c r="M107" s="33">
        <f>ROUND(H107*$D107,-1)</f>
        <v>10</v>
      </c>
      <c r="N107" s="33">
        <f>ROUND(I107*$D107,-1)</f>
        <v>10</v>
      </c>
      <c r="O107" s="33">
        <f>ROUND(J107*$D107,-1)</f>
        <v>10</v>
      </c>
      <c r="P107" s="33">
        <f>ROUND(K107*$D107,-1)</f>
        <v>10</v>
      </c>
      <c r="Q107" s="4"/>
      <c r="R107" s="4"/>
    </row>
    <row r="108" ht="16.15" customHeight="1">
      <c r="A108" t="s" s="58">
        <v>107</v>
      </c>
      <c r="B108" s="33"/>
      <c r="C108" s="33"/>
      <c r="D108" s="33">
        <v>250</v>
      </c>
      <c r="E108" s="59"/>
      <c r="F108" s="34"/>
      <c r="G108" s="34">
        <v>0.2</v>
      </c>
      <c r="H108" s="34">
        <v>0.2</v>
      </c>
      <c r="I108" s="34">
        <v>0.2</v>
      </c>
      <c r="J108" s="34">
        <v>0.2</v>
      </c>
      <c r="K108" s="34">
        <v>0.2</v>
      </c>
      <c r="L108" s="42">
        <f>ROUND(G108*$D108,-1)</f>
        <v>50</v>
      </c>
      <c r="M108" s="33">
        <f>ROUND(H108*$D108,-1)</f>
        <v>50</v>
      </c>
      <c r="N108" s="33">
        <f>ROUND(I108*$D108,-1)</f>
        <v>50</v>
      </c>
      <c r="O108" s="33">
        <f>ROUND(J108*$D108,-1)</f>
        <v>50</v>
      </c>
      <c r="P108" s="33">
        <f>ROUND(K108*$D108,-1)</f>
        <v>50</v>
      </c>
      <c r="Q108" s="4"/>
      <c r="R108" s="4"/>
    </row>
    <row r="109" ht="16.15" customHeight="1">
      <c r="A109" t="s" s="58">
        <v>108</v>
      </c>
      <c r="B109" s="33"/>
      <c r="C109" s="33"/>
      <c r="D109" s="33">
        <v>100</v>
      </c>
      <c r="E109" s="59"/>
      <c r="F109" s="34"/>
      <c r="G109" s="34">
        <v>0.2</v>
      </c>
      <c r="H109" s="34">
        <v>0.2</v>
      </c>
      <c r="I109" s="34">
        <v>0.2</v>
      </c>
      <c r="J109" s="34">
        <v>0.2</v>
      </c>
      <c r="K109" s="34">
        <v>0.2</v>
      </c>
      <c r="L109" s="42">
        <f>ROUND(G109*$D109,-1)</f>
        <v>20</v>
      </c>
      <c r="M109" s="33">
        <f>ROUND(H109*$D109,-1)</f>
        <v>20</v>
      </c>
      <c r="N109" s="33">
        <f>ROUND(I109*$D109,-1)</f>
        <v>20</v>
      </c>
      <c r="O109" s="33">
        <f>ROUND(J109*$D109,-1)</f>
        <v>20</v>
      </c>
      <c r="P109" s="33">
        <f>ROUND(K109*$D109,-1)</f>
        <v>20</v>
      </c>
      <c r="Q109" s="4"/>
      <c r="R109" s="4"/>
    </row>
    <row r="110" ht="16.15" customHeight="1">
      <c r="A110" s="59"/>
      <c r="B110" s="33"/>
      <c r="C110" s="33"/>
      <c r="D110" s="33"/>
      <c r="E110" s="59"/>
      <c r="F110" s="34"/>
      <c r="G110" s="34"/>
      <c r="H110" s="34"/>
      <c r="I110" s="34"/>
      <c r="J110" s="34"/>
      <c r="K110" s="34"/>
      <c r="L110" s="42"/>
      <c r="M110" s="33"/>
      <c r="N110" s="33"/>
      <c r="O110" s="33"/>
      <c r="P110" s="33"/>
      <c r="Q110" s="4"/>
      <c r="R110" s="4"/>
    </row>
    <row r="111" ht="16.15" customHeight="1">
      <c r="A111" t="s" s="60">
        <v>109</v>
      </c>
      <c r="B111" s="61"/>
      <c r="C111" s="61"/>
      <c r="D111" s="61"/>
      <c r="E111" s="62"/>
      <c r="F111" s="63"/>
      <c r="G111" s="63"/>
      <c r="H111" s="63"/>
      <c r="I111" s="63"/>
      <c r="J111" s="63"/>
      <c r="K111" s="63"/>
      <c r="L111" s="64">
        <f>SUM(L113:L116)</f>
        <v>0</v>
      </c>
      <c r="M111" s="64">
        <f>SUM(M113:M116)</f>
        <v>0</v>
      </c>
      <c r="N111" s="64">
        <f>SUM(N113:N116)</f>
        <v>0</v>
      </c>
      <c r="O111" s="64">
        <f>SUM(O113:O116)</f>
        <v>0</v>
      </c>
      <c r="P111" s="64">
        <f>SUM(P113:P116)</f>
        <v>0</v>
      </c>
      <c r="Q111" s="4"/>
      <c r="R111" s="4"/>
    </row>
    <row r="112" ht="16.15" customHeight="1">
      <c r="A112" s="59"/>
      <c r="B112" s="65"/>
      <c r="C112" s="65"/>
      <c r="D112" s="65"/>
      <c r="E112" s="59"/>
      <c r="F112" s="34"/>
      <c r="G112" s="34"/>
      <c r="H112" s="34"/>
      <c r="I112" s="34"/>
      <c r="J112" s="34"/>
      <c r="K112" s="34"/>
      <c r="L112" s="66"/>
      <c r="M112" s="59"/>
      <c r="N112" s="59"/>
      <c r="O112" s="59"/>
      <c r="P112" s="59"/>
      <c r="Q112" s="4"/>
      <c r="R112" s="4"/>
    </row>
    <row r="113" ht="16.15" customHeight="1">
      <c r="A113" t="s" s="58">
        <v>110</v>
      </c>
      <c r="B113" s="65"/>
      <c r="C113" s="65"/>
      <c r="D113" s="65">
        <v>500</v>
      </c>
      <c r="E113" s="59"/>
      <c r="F113" s="34"/>
      <c r="G113" s="34"/>
      <c r="H113" s="34"/>
      <c r="I113" s="34"/>
      <c r="J113" s="34"/>
      <c r="K113" s="34"/>
      <c r="L113" s="42">
        <f>ROUND(G113*$D113,-1)</f>
        <v>0</v>
      </c>
      <c r="M113" s="33">
        <f>ROUND(H113*$D113,-1)</f>
        <v>0</v>
      </c>
      <c r="N113" s="33">
        <f>ROUND(I113*$D113,-1)</f>
        <v>0</v>
      </c>
      <c r="O113" s="33">
        <f>ROUND(J113*$D113,-1)</f>
        <v>0</v>
      </c>
      <c r="P113" s="33">
        <f>ROUND(K113*$D113,-1)</f>
        <v>0</v>
      </c>
      <c r="Q113" s="4"/>
      <c r="R113" s="4"/>
    </row>
    <row r="114" ht="16.15" customHeight="1">
      <c r="A114" t="s" s="58">
        <v>111</v>
      </c>
      <c r="B114" s="65"/>
      <c r="C114" s="65"/>
      <c r="D114" s="65">
        <v>550</v>
      </c>
      <c r="E114" s="59"/>
      <c r="F114" s="34"/>
      <c r="G114" s="34"/>
      <c r="H114" s="34"/>
      <c r="I114" s="34"/>
      <c r="J114" s="34"/>
      <c r="K114" s="34"/>
      <c r="L114" s="42">
        <f>ROUND(G114*$D114,-1)</f>
        <v>0</v>
      </c>
      <c r="M114" s="33">
        <f>ROUND(H114*$D114,-1)</f>
        <v>0</v>
      </c>
      <c r="N114" s="33">
        <f>ROUND(I114*$D114,-1)</f>
        <v>0</v>
      </c>
      <c r="O114" s="33">
        <f>ROUND(J114*$D114,-1)</f>
        <v>0</v>
      </c>
      <c r="P114" s="33">
        <f>ROUND(K114*$D114,-1)</f>
        <v>0</v>
      </c>
      <c r="Q114" s="4"/>
      <c r="R114" s="4"/>
    </row>
    <row r="115" ht="16.15" customHeight="1">
      <c r="A115" s="59"/>
      <c r="B115" s="65"/>
      <c r="C115" s="65"/>
      <c r="D115" s="65"/>
      <c r="E115" s="59"/>
      <c r="F115" s="34"/>
      <c r="G115" s="34"/>
      <c r="H115" s="34"/>
      <c r="I115" s="34"/>
      <c r="J115" s="34"/>
      <c r="K115" s="34"/>
      <c r="L115" s="66"/>
      <c r="M115" s="59"/>
      <c r="N115" s="59"/>
      <c r="O115" s="59"/>
      <c r="P115" s="59"/>
      <c r="Q115" s="4"/>
      <c r="R115" s="4"/>
    </row>
    <row r="116" ht="16.15" customHeight="1">
      <c r="A116" s="59"/>
      <c r="B116" s="65"/>
      <c r="C116" s="65"/>
      <c r="D116" s="65"/>
      <c r="E116" s="59"/>
      <c r="F116" s="34"/>
      <c r="G116" s="34"/>
      <c r="H116" s="34"/>
      <c r="I116" s="34"/>
      <c r="J116" s="34"/>
      <c r="K116" s="34"/>
      <c r="L116" s="66"/>
      <c r="M116" s="59"/>
      <c r="N116" s="59"/>
      <c r="O116" s="59"/>
      <c r="P116" s="59"/>
      <c r="Q116" s="4"/>
      <c r="R116" s="4"/>
    </row>
    <row r="117" ht="16.15" customHeight="1">
      <c r="A117" t="s" s="36">
        <v>112</v>
      </c>
      <c r="B117" t="s" s="36">
        <v>113</v>
      </c>
      <c r="C117" s="67"/>
      <c r="D117" s="67">
        <f>SUM(D119:D119)</f>
        <v>0</v>
      </c>
      <c r="E117" s="68"/>
      <c r="F117" s="44"/>
      <c r="G117" s="44"/>
      <c r="H117" s="44"/>
      <c r="I117" s="44"/>
      <c r="J117" s="44"/>
      <c r="K117" s="44"/>
      <c r="L117" s="69">
        <f>SUM(L119:L119)</f>
        <v>0</v>
      </c>
      <c r="M117" s="69">
        <f>SUM(M119:M119)</f>
        <v>0</v>
      </c>
      <c r="N117" s="69">
        <f>SUM(N119:N119)</f>
        <v>0</v>
      </c>
      <c r="O117" s="69">
        <f>SUM(O119:O119)</f>
        <v>0</v>
      </c>
      <c r="P117" s="69">
        <f>SUM(P119:P119)</f>
        <v>0</v>
      </c>
      <c r="Q117" s="4"/>
      <c r="R117" s="4"/>
    </row>
    <row r="118" ht="16.15" customHeight="1">
      <c r="A118" s="59"/>
      <c r="B118" s="65"/>
      <c r="C118" s="65"/>
      <c r="D118" s="65"/>
      <c r="E118" s="59"/>
      <c r="F118" s="34"/>
      <c r="G118" s="34"/>
      <c r="H118" s="34"/>
      <c r="I118" s="34"/>
      <c r="J118" s="34"/>
      <c r="K118" s="34"/>
      <c r="L118" s="66"/>
      <c r="M118" s="59"/>
      <c r="N118" s="59"/>
      <c r="O118" s="59"/>
      <c r="P118" s="59"/>
      <c r="Q118" s="4"/>
      <c r="R118" s="4"/>
    </row>
    <row r="119" ht="16.15" customHeight="1">
      <c r="A119" s="59"/>
      <c r="B119" s="65"/>
      <c r="C119" s="65"/>
      <c r="D119" s="65"/>
      <c r="E119" s="59"/>
      <c r="F119" s="34"/>
      <c r="G119" s="34"/>
      <c r="H119" s="34"/>
      <c r="I119" s="34"/>
      <c r="J119" s="34"/>
      <c r="K119" s="34"/>
      <c r="L119" s="66"/>
      <c r="M119" s="59"/>
      <c r="N119" s="59"/>
      <c r="O119" s="59"/>
      <c r="P119" s="59"/>
      <c r="Q119" s="4"/>
      <c r="R119" s="4"/>
    </row>
    <row r="120" ht="16.15" customHeight="1">
      <c r="A120" s="59"/>
      <c r="B120" s="65"/>
      <c r="C120" s="65"/>
      <c r="D120" s="65"/>
      <c r="E120" s="59"/>
      <c r="F120" s="34"/>
      <c r="G120" s="34"/>
      <c r="H120" s="34"/>
      <c r="I120" s="34"/>
      <c r="J120" s="34"/>
      <c r="K120" s="34"/>
      <c r="L120" s="66"/>
      <c r="M120" s="59"/>
      <c r="N120" s="59"/>
      <c r="O120" s="59"/>
      <c r="P120" s="59"/>
      <c r="Q120" s="4"/>
      <c r="R120" s="4"/>
    </row>
    <row r="121" ht="16.15" customHeight="1">
      <c r="A121" t="s" s="36">
        <v>114</v>
      </c>
      <c r="B121" s="67">
        <f>SUM(B124:B133)</f>
        <v>6500</v>
      </c>
      <c r="C121" s="67"/>
      <c r="D121" s="37">
        <f>D123+D133+D147</f>
        <v>4330</v>
      </c>
      <c r="E121" s="68"/>
      <c r="F121" s="44"/>
      <c r="G121" s="44"/>
      <c r="H121" s="44"/>
      <c r="I121" s="44"/>
      <c r="J121" s="44"/>
      <c r="K121" s="44"/>
      <c r="L121" s="37">
        <f>L123+L133+L147</f>
        <v>1070</v>
      </c>
      <c r="M121" s="37">
        <f>M123+M133+M147</f>
        <v>850</v>
      </c>
      <c r="N121" s="37">
        <f>N123+N133+N147</f>
        <v>980</v>
      </c>
      <c r="O121" s="37">
        <f>O123+O133+O147</f>
        <v>530</v>
      </c>
      <c r="P121" s="37">
        <f>P123+P133+P147</f>
        <v>1230</v>
      </c>
      <c r="Q121" s="4"/>
      <c r="R121" s="4"/>
    </row>
    <row r="122" ht="16.15" customHeight="1">
      <c r="A122" s="59"/>
      <c r="B122" s="33"/>
      <c r="C122" s="33"/>
      <c r="D122" s="33"/>
      <c r="E122" s="59"/>
      <c r="F122" s="34"/>
      <c r="G122" s="34"/>
      <c r="H122" s="34"/>
      <c r="I122" s="34"/>
      <c r="J122" s="34"/>
      <c r="K122" s="34"/>
      <c r="L122" s="42"/>
      <c r="M122" s="33"/>
      <c r="N122" s="33"/>
      <c r="O122" s="33"/>
      <c r="P122" s="33"/>
      <c r="Q122" s="4"/>
      <c r="R122" s="4"/>
    </row>
    <row r="123" ht="16.15" customHeight="1">
      <c r="A123" t="s" s="36">
        <v>115</v>
      </c>
      <c r="B123" s="37">
        <f>SUM(B125:B132)</f>
        <v>4000</v>
      </c>
      <c r="C123" s="37"/>
      <c r="D123" s="37">
        <f>SUM(D125:D132)</f>
        <v>2100</v>
      </c>
      <c r="E123" s="68"/>
      <c r="F123" s="44"/>
      <c r="G123" s="44"/>
      <c r="H123" s="44"/>
      <c r="I123" s="44"/>
      <c r="J123" s="44"/>
      <c r="K123" s="44"/>
      <c r="L123" s="37">
        <f>SUM(L125:L132)</f>
        <v>360</v>
      </c>
      <c r="M123" s="37">
        <f>SUM(M125:M132)</f>
        <v>180</v>
      </c>
      <c r="N123" s="37">
        <f>SUM(N125:N132)</f>
        <v>60</v>
      </c>
      <c r="O123" s="37">
        <f>SUM(O125:O132)</f>
        <v>60</v>
      </c>
      <c r="P123" s="37">
        <f>SUM(P125:P132)</f>
        <v>260</v>
      </c>
      <c r="Q123" s="4"/>
      <c r="R123" s="4"/>
    </row>
    <row r="124" ht="16.15" customHeight="1">
      <c r="A124" s="59"/>
      <c r="B124" s="33"/>
      <c r="C124" s="33"/>
      <c r="D124" s="33"/>
      <c r="E124" s="59"/>
      <c r="F124" s="34"/>
      <c r="G124" s="34"/>
      <c r="H124" s="34"/>
      <c r="I124" s="34"/>
      <c r="J124" s="34"/>
      <c r="K124" s="34"/>
      <c r="L124" s="42"/>
      <c r="M124" s="33"/>
      <c r="N124" s="33"/>
      <c r="O124" s="33"/>
      <c r="P124" s="33"/>
      <c r="Q124" s="4"/>
      <c r="R124" s="4"/>
    </row>
    <row r="125" ht="16.15" customHeight="1">
      <c r="A125" t="s" s="58">
        <v>116</v>
      </c>
      <c r="B125" s="33"/>
      <c r="C125" s="33"/>
      <c r="D125" s="33">
        <v>400</v>
      </c>
      <c r="E125" s="59"/>
      <c r="F125" s="34"/>
      <c r="G125" s="34"/>
      <c r="H125" s="34"/>
      <c r="I125" s="34"/>
      <c r="J125" s="34"/>
      <c r="K125" s="34"/>
      <c r="L125" s="42">
        <f>ROUND(G125*$D125,-1)</f>
        <v>0</v>
      </c>
      <c r="M125" s="33">
        <f>ROUND(H125*$D125,-1)</f>
        <v>0</v>
      </c>
      <c r="N125" s="33">
        <f>ROUND(I125*$D125,-1)</f>
        <v>0</v>
      </c>
      <c r="O125" s="33">
        <f>ROUND(J125*$D125,-1)</f>
        <v>0</v>
      </c>
      <c r="P125" s="33">
        <f>ROUND(K125*$D125,-1)</f>
        <v>0</v>
      </c>
      <c r="Q125" s="4"/>
      <c r="R125" s="4"/>
    </row>
    <row r="126" ht="16.15" customHeight="1">
      <c r="A126" t="s" s="58">
        <v>117</v>
      </c>
      <c r="B126" s="33"/>
      <c r="C126" s="33"/>
      <c r="D126" s="33">
        <v>400</v>
      </c>
      <c r="E126" s="59"/>
      <c r="F126" s="34">
        <v>0.5</v>
      </c>
      <c r="G126" s="34"/>
      <c r="H126" s="34"/>
      <c r="I126" s="34"/>
      <c r="J126" s="34"/>
      <c r="K126" s="34"/>
      <c r="L126" s="42">
        <f>ROUND(G126*$D126,-1)</f>
        <v>0</v>
      </c>
      <c r="M126" s="33">
        <f>ROUND(H126*$D126,-1)</f>
        <v>0</v>
      </c>
      <c r="N126" s="33">
        <f>ROUND(I126*$D126,-1)</f>
        <v>0</v>
      </c>
      <c r="O126" s="33">
        <f>ROUND(J126*$D126,-1)</f>
        <v>0</v>
      </c>
      <c r="P126" s="33">
        <f>ROUND(K126*$D126,-1)</f>
        <v>0</v>
      </c>
      <c r="Q126" s="4"/>
      <c r="R126" s="4"/>
    </row>
    <row r="127" ht="16.15" customHeight="1">
      <c r="A127" t="s" s="58">
        <v>118</v>
      </c>
      <c r="B127" s="33">
        <v>4000</v>
      </c>
      <c r="C127" s="33">
        <v>50</v>
      </c>
      <c r="D127" s="33">
        <f>C127*B127/1000</f>
        <v>200</v>
      </c>
      <c r="E127" s="59"/>
      <c r="F127" s="34"/>
      <c r="G127" s="34"/>
      <c r="H127" s="34"/>
      <c r="I127" s="34"/>
      <c r="J127" s="34"/>
      <c r="K127" s="34">
        <v>1</v>
      </c>
      <c r="L127" s="42">
        <f>ROUND(G127*$D127,-1)</f>
        <v>0</v>
      </c>
      <c r="M127" s="33">
        <f>ROUND(H127*$D127,-1)</f>
        <v>0</v>
      </c>
      <c r="N127" s="33">
        <f>ROUND(I127*$D127,-1)</f>
        <v>0</v>
      </c>
      <c r="O127" s="33">
        <f>ROUND(J127*$D127,-1)</f>
        <v>0</v>
      </c>
      <c r="P127" s="33">
        <f>ROUND(K127*$D127,-1)</f>
        <v>200</v>
      </c>
      <c r="Q127" s="4"/>
      <c r="R127" s="4"/>
    </row>
    <row r="128" ht="16.15" customHeight="1">
      <c r="A128" t="s" s="58">
        <v>119</v>
      </c>
      <c r="B128" s="33"/>
      <c r="C128" s="33"/>
      <c r="D128" s="33">
        <v>200</v>
      </c>
      <c r="E128" s="59"/>
      <c r="F128" s="34"/>
      <c r="G128" s="34"/>
      <c r="H128" s="34"/>
      <c r="I128" s="34"/>
      <c r="J128" s="34"/>
      <c r="K128" s="34"/>
      <c r="L128" s="42">
        <f>ROUND(G128*$D128,-1)</f>
        <v>0</v>
      </c>
      <c r="M128" s="33">
        <f>ROUND(H128*$D128,-1)</f>
        <v>0</v>
      </c>
      <c r="N128" s="33">
        <f>ROUND(I128*$D128,-1)</f>
        <v>0</v>
      </c>
      <c r="O128" s="33">
        <f>ROUND(J128*$D128,-1)</f>
        <v>0</v>
      </c>
      <c r="P128" s="33">
        <f>ROUND(K128*$D128,-1)</f>
        <v>0</v>
      </c>
      <c r="Q128" s="4"/>
      <c r="R128" s="4"/>
    </row>
    <row r="129" ht="16.15" customHeight="1">
      <c r="A129" t="s" s="58">
        <v>120</v>
      </c>
      <c r="B129" s="33"/>
      <c r="C129" s="33"/>
      <c r="D129" s="33">
        <v>600</v>
      </c>
      <c r="E129" t="s" s="58">
        <v>100</v>
      </c>
      <c r="F129" s="34">
        <v>0.3</v>
      </c>
      <c r="G129" s="34">
        <v>0.5</v>
      </c>
      <c r="H129" s="34">
        <v>0.2</v>
      </c>
      <c r="I129" s="34"/>
      <c r="J129" s="34"/>
      <c r="K129" s="34"/>
      <c r="L129" s="42">
        <f>ROUND(G129*$D129,-1)</f>
        <v>300</v>
      </c>
      <c r="M129" s="33">
        <f>ROUND(H129*$D129,-1)</f>
        <v>120</v>
      </c>
      <c r="N129" s="33">
        <f>ROUND(I129*$D129,-1)</f>
        <v>0</v>
      </c>
      <c r="O129" s="33">
        <f>ROUND(J129*$D129,-1)</f>
        <v>0</v>
      </c>
      <c r="P129" s="33">
        <f>ROUND(K129*$D129,-1)</f>
        <v>0</v>
      </c>
      <c r="Q129" s="4"/>
      <c r="R129" s="4"/>
    </row>
    <row r="130" ht="16.15" customHeight="1">
      <c r="A130" t="s" s="58">
        <v>121</v>
      </c>
      <c r="B130" s="33"/>
      <c r="C130" s="33"/>
      <c r="D130" s="33">
        <v>200</v>
      </c>
      <c r="E130" s="59"/>
      <c r="F130" s="34"/>
      <c r="G130" s="34">
        <v>0.2</v>
      </c>
      <c r="H130" s="34">
        <v>0.2</v>
      </c>
      <c r="I130" s="34">
        <v>0.2</v>
      </c>
      <c r="J130" s="34">
        <v>0.2</v>
      </c>
      <c r="K130" s="34">
        <v>0.2</v>
      </c>
      <c r="L130" s="42">
        <f>ROUND(G130*$D130,-1)</f>
        <v>40</v>
      </c>
      <c r="M130" s="33">
        <f>ROUND(H130*$D130,-1)</f>
        <v>40</v>
      </c>
      <c r="N130" s="33">
        <f>ROUND(I130*$D130,-1)</f>
        <v>40</v>
      </c>
      <c r="O130" s="33">
        <f>ROUND(J130*$D130,-1)</f>
        <v>40</v>
      </c>
      <c r="P130" s="33">
        <f>ROUND(K130*$D130,-1)</f>
        <v>40</v>
      </c>
      <c r="Q130" s="4"/>
      <c r="R130" s="4"/>
    </row>
    <row r="131" ht="16.15" customHeight="1">
      <c r="A131" t="s" s="58">
        <v>122</v>
      </c>
      <c r="B131" s="33"/>
      <c r="C131" s="33"/>
      <c r="D131" s="33">
        <v>100</v>
      </c>
      <c r="E131" s="59"/>
      <c r="F131" s="34"/>
      <c r="G131" s="34">
        <v>0.2</v>
      </c>
      <c r="H131" s="34">
        <v>0.2</v>
      </c>
      <c r="I131" s="34">
        <v>0.2</v>
      </c>
      <c r="J131" s="34">
        <v>0.2</v>
      </c>
      <c r="K131" s="34">
        <v>0.2</v>
      </c>
      <c r="L131" s="42">
        <f>ROUND(G131*$D131,-1)</f>
        <v>20</v>
      </c>
      <c r="M131" s="33">
        <f>ROUND(H131*$D131,-1)</f>
        <v>20</v>
      </c>
      <c r="N131" s="33">
        <f>ROUND(I131*$D131,-1)</f>
        <v>20</v>
      </c>
      <c r="O131" s="33">
        <f>ROUND(J131*$D131,-1)</f>
        <v>20</v>
      </c>
      <c r="P131" s="33">
        <f>ROUND(K131*$D131,-1)</f>
        <v>20</v>
      </c>
      <c r="Q131" s="4"/>
      <c r="R131" s="4"/>
    </row>
    <row r="132" ht="16.15" customHeight="1">
      <c r="A132" s="59"/>
      <c r="B132" s="33"/>
      <c r="C132" s="33"/>
      <c r="D132" s="33"/>
      <c r="E132" s="59"/>
      <c r="F132" s="34"/>
      <c r="G132" s="34"/>
      <c r="H132" s="34"/>
      <c r="I132" s="34"/>
      <c r="J132" s="34"/>
      <c r="K132" s="34"/>
      <c r="L132" s="66"/>
      <c r="M132" s="59"/>
      <c r="N132" s="59"/>
      <c r="O132" s="59"/>
      <c r="P132" s="59"/>
      <c r="Q132" s="4"/>
      <c r="R132" s="4"/>
    </row>
    <row r="133" ht="16.15" customHeight="1">
      <c r="A133" t="s" s="60">
        <v>123</v>
      </c>
      <c r="B133" s="64">
        <f>SUM(B135:B146)</f>
        <v>2500</v>
      </c>
      <c r="C133" s="61"/>
      <c r="D133" s="64">
        <f>SUM(D135:D146)</f>
        <v>2230</v>
      </c>
      <c r="E133" s="62"/>
      <c r="F133" s="63"/>
      <c r="G133" s="63"/>
      <c r="H133" s="63"/>
      <c r="I133" s="63"/>
      <c r="J133" s="63"/>
      <c r="K133" s="63"/>
      <c r="L133" s="64">
        <f>SUM(L135:L146)</f>
        <v>380</v>
      </c>
      <c r="M133" s="64">
        <f>SUM(M135:M146)</f>
        <v>90</v>
      </c>
      <c r="N133" s="64">
        <f>SUM(N135:N146)</f>
        <v>390</v>
      </c>
      <c r="O133" s="64">
        <f>SUM(O135:O146)</f>
        <v>440</v>
      </c>
      <c r="P133" s="64">
        <f>SUM(P135:P146)</f>
        <v>240</v>
      </c>
      <c r="Q133" s="4"/>
      <c r="R133" s="4"/>
    </row>
    <row r="134" ht="16.15" customHeight="1">
      <c r="A134" s="59"/>
      <c r="B134" s="65"/>
      <c r="C134" s="65"/>
      <c r="D134" s="65"/>
      <c r="E134" s="59"/>
      <c r="F134" s="34"/>
      <c r="G134" s="34"/>
      <c r="H134" s="34"/>
      <c r="I134" s="34"/>
      <c r="J134" s="34"/>
      <c r="K134" s="34"/>
      <c r="L134" s="66"/>
      <c r="M134" s="59"/>
      <c r="N134" s="59"/>
      <c r="O134" s="59"/>
      <c r="P134" s="59"/>
      <c r="Q134" s="4"/>
      <c r="R134" s="4"/>
    </row>
    <row r="135" ht="16.15" customHeight="1">
      <c r="A135" t="s" s="58">
        <v>124</v>
      </c>
      <c r="B135" s="33">
        <v>2500</v>
      </c>
      <c r="C135" s="33">
        <v>60</v>
      </c>
      <c r="D135" s="33">
        <f>C135*B135/1000</f>
        <v>150</v>
      </c>
      <c r="E135" s="59"/>
      <c r="F135" s="34"/>
      <c r="G135" s="34"/>
      <c r="H135" s="34"/>
      <c r="I135" s="34"/>
      <c r="J135" s="34"/>
      <c r="K135" s="34">
        <v>1</v>
      </c>
      <c r="L135" s="42">
        <f>ROUND(G135*$D135,-1)</f>
        <v>0</v>
      </c>
      <c r="M135" s="33">
        <f>ROUND(H135*$D135,-1)</f>
        <v>0</v>
      </c>
      <c r="N135" s="33">
        <f>ROUND(I135*$D135,-1)</f>
        <v>0</v>
      </c>
      <c r="O135" s="33">
        <f>ROUND(J135*$D135,-1)</f>
        <v>0</v>
      </c>
      <c r="P135" s="33">
        <f>ROUND(K135*$D135,-1)</f>
        <v>150</v>
      </c>
      <c r="Q135" s="4"/>
      <c r="R135" s="4"/>
    </row>
    <row r="136" ht="16.15" customHeight="1">
      <c r="A136" t="s" s="58">
        <v>125</v>
      </c>
      <c r="B136" s="33"/>
      <c r="C136" s="33"/>
      <c r="D136" s="33">
        <v>200</v>
      </c>
      <c r="E136" s="59"/>
      <c r="F136" s="34"/>
      <c r="G136" s="34"/>
      <c r="H136" s="34"/>
      <c r="I136" s="34"/>
      <c r="J136" s="34"/>
      <c r="K136" s="34"/>
      <c r="L136" s="42">
        <f>ROUND(G136*$D136,-1)</f>
        <v>0</v>
      </c>
      <c r="M136" s="33">
        <f>ROUND(H136*$D136,-1)</f>
        <v>0</v>
      </c>
      <c r="N136" s="33">
        <f>ROUND(I136*$D136,-1)</f>
        <v>0</v>
      </c>
      <c r="O136" s="33">
        <f>ROUND(J136*$D136,-1)</f>
        <v>0</v>
      </c>
      <c r="P136" s="33">
        <f>ROUND(K136*$D136,-1)</f>
        <v>0</v>
      </c>
      <c r="Q136" s="4"/>
      <c r="R136" s="4"/>
    </row>
    <row r="137" ht="16.15" customHeight="1">
      <c r="A137" t="s" s="58">
        <v>126</v>
      </c>
      <c r="B137" s="33"/>
      <c r="C137" s="33"/>
      <c r="D137" s="33">
        <v>100</v>
      </c>
      <c r="E137" s="59"/>
      <c r="F137" s="34"/>
      <c r="G137" s="34"/>
      <c r="H137" s="34"/>
      <c r="I137" s="34"/>
      <c r="J137" s="34">
        <v>1</v>
      </c>
      <c r="K137" s="34"/>
      <c r="L137" s="42">
        <f>ROUND(G137*$D137,-1)</f>
        <v>0</v>
      </c>
      <c r="M137" s="33">
        <f>ROUND(H137*$D137,-1)</f>
        <v>0</v>
      </c>
      <c r="N137" s="33">
        <f>ROUND(I137*$D137,-1)</f>
        <v>0</v>
      </c>
      <c r="O137" s="33">
        <f>ROUND(J137*$D137,-1)</f>
        <v>100</v>
      </c>
      <c r="P137" s="33">
        <f>ROUND(K137*$D137,-1)</f>
        <v>0</v>
      </c>
      <c r="Q137" s="4"/>
      <c r="R137" s="4"/>
    </row>
    <row r="138" ht="16.15" customHeight="1">
      <c r="A138" t="s" s="58">
        <v>127</v>
      </c>
      <c r="B138" s="33"/>
      <c r="C138" s="33"/>
      <c r="D138" s="33">
        <v>300</v>
      </c>
      <c r="E138" s="59"/>
      <c r="F138" s="34"/>
      <c r="G138" s="34"/>
      <c r="H138" s="34"/>
      <c r="I138" s="34">
        <v>1</v>
      </c>
      <c r="J138" s="34"/>
      <c r="K138" s="34"/>
      <c r="L138" s="42">
        <f>ROUND(G138*$D138,-1)</f>
        <v>0</v>
      </c>
      <c r="M138" s="33">
        <f>ROUND(H138*$D138,-1)</f>
        <v>0</v>
      </c>
      <c r="N138" s="33">
        <f>ROUND(I138*$D138,-1)</f>
        <v>300</v>
      </c>
      <c r="O138" s="33">
        <f>ROUND(J138*$D138,-1)</f>
        <v>0</v>
      </c>
      <c r="P138" s="33">
        <f>ROUND(K138*$D138,-1)</f>
        <v>0</v>
      </c>
      <c r="Q138" s="4"/>
      <c r="R138" s="4"/>
    </row>
    <row r="139" ht="16.15" customHeight="1">
      <c r="A139" t="s" s="58">
        <v>128</v>
      </c>
      <c r="B139" s="33"/>
      <c r="C139" s="33"/>
      <c r="D139" s="33">
        <v>250</v>
      </c>
      <c r="E139" s="59"/>
      <c r="F139" s="34"/>
      <c r="G139" s="34"/>
      <c r="H139" s="34"/>
      <c r="I139" s="34"/>
      <c r="J139" s="34">
        <v>1</v>
      </c>
      <c r="K139" s="34"/>
      <c r="L139" s="42">
        <f>ROUND(G139*$D139,-1)</f>
        <v>0</v>
      </c>
      <c r="M139" s="33">
        <f>ROUND(H139*$D139,-1)</f>
        <v>0</v>
      </c>
      <c r="N139" s="33">
        <f>ROUND(I139*$D139,-1)</f>
        <v>0</v>
      </c>
      <c r="O139" s="33">
        <f>ROUND(J139*$D139,-1)</f>
        <v>250</v>
      </c>
      <c r="P139" s="33">
        <f>ROUND(K139*$D139,-1)</f>
        <v>0</v>
      </c>
      <c r="Q139" s="4"/>
      <c r="R139" s="4"/>
    </row>
    <row r="140" ht="16.15" customHeight="1">
      <c r="A140" t="s" s="58">
        <v>129</v>
      </c>
      <c r="B140" s="33"/>
      <c r="C140" s="33"/>
      <c r="D140" s="33">
        <v>100</v>
      </c>
      <c r="E140" s="59"/>
      <c r="F140" s="34">
        <v>1</v>
      </c>
      <c r="G140" s="34"/>
      <c r="H140" s="34"/>
      <c r="I140" s="34"/>
      <c r="J140" s="34"/>
      <c r="K140" s="34"/>
      <c r="L140" s="42">
        <f>ROUND(G140*$D140,-1)</f>
        <v>0</v>
      </c>
      <c r="M140" s="33">
        <f>ROUND(H140*$D140,-1)</f>
        <v>0</v>
      </c>
      <c r="N140" s="33">
        <f>ROUND(I140*$D140,-1)</f>
        <v>0</v>
      </c>
      <c r="O140" s="33">
        <f>ROUND(J140*$D140,-1)</f>
        <v>0</v>
      </c>
      <c r="P140" s="33">
        <f>ROUND(K140*$D140,-1)</f>
        <v>0</v>
      </c>
      <c r="Q140" s="4"/>
      <c r="R140" s="4"/>
    </row>
    <row r="141" ht="13.65" customHeight="1">
      <c r="A141" t="s" s="58">
        <v>130</v>
      </c>
      <c r="B141" s="33"/>
      <c r="C141" s="33"/>
      <c r="D141" s="33">
        <v>250</v>
      </c>
      <c r="E141" s="59"/>
      <c r="F141" s="34"/>
      <c r="G141" s="34">
        <v>1</v>
      </c>
      <c r="H141" s="34"/>
      <c r="I141" s="34"/>
      <c r="J141" s="34"/>
      <c r="K141" s="34"/>
      <c r="L141" s="42">
        <f>ROUND(G141*$D141,-1)</f>
        <v>250</v>
      </c>
      <c r="M141" s="33">
        <f>ROUND(H141*$D141,-1)</f>
        <v>0</v>
      </c>
      <c r="N141" s="33">
        <f>ROUND(I141*$D141,-1)</f>
        <v>0</v>
      </c>
      <c r="O141" s="33">
        <f>ROUND(J141*$D141,-1)</f>
        <v>0</v>
      </c>
      <c r="P141" s="33">
        <f>ROUND(K141*$D141,-1)</f>
        <v>0</v>
      </c>
      <c r="Q141" s="4"/>
      <c r="R141" s="4"/>
    </row>
    <row r="142" ht="13.65" customHeight="1">
      <c r="A142" t="s" s="58">
        <v>131</v>
      </c>
      <c r="B142" s="33"/>
      <c r="C142" s="33"/>
      <c r="D142" s="33">
        <v>400</v>
      </c>
      <c r="E142" s="59"/>
      <c r="F142" s="34">
        <v>0.9</v>
      </c>
      <c r="G142" s="34">
        <v>0.1</v>
      </c>
      <c r="H142" s="34"/>
      <c r="I142" s="34"/>
      <c r="J142" s="34"/>
      <c r="K142" s="34"/>
      <c r="L142" s="42">
        <f>ROUND(G142*$D142,-1)</f>
        <v>40</v>
      </c>
      <c r="M142" s="33">
        <f>ROUND(H142*$D142,-1)</f>
        <v>0</v>
      </c>
      <c r="N142" s="33">
        <f>ROUND(I142*$D142,-1)</f>
        <v>0</v>
      </c>
      <c r="O142" s="33">
        <f>ROUND(J142*$D142,-1)</f>
        <v>0</v>
      </c>
      <c r="P142" s="33">
        <f>ROUND(K142*$D142,-1)</f>
        <v>0</v>
      </c>
      <c r="Q142" s="4"/>
      <c r="R142" s="4"/>
    </row>
    <row r="143" ht="13.65" customHeight="1">
      <c r="A143" t="s" s="58">
        <v>132</v>
      </c>
      <c r="B143" s="33"/>
      <c r="C143" s="33"/>
      <c r="D143" s="33">
        <v>30</v>
      </c>
      <c r="E143" s="59"/>
      <c r="F143" s="34"/>
      <c r="G143" s="34"/>
      <c r="H143" s="34"/>
      <c r="I143" s="34"/>
      <c r="J143" s="34"/>
      <c r="K143" s="34"/>
      <c r="L143" s="42">
        <f>ROUND(G143*$D143,-1)</f>
        <v>0</v>
      </c>
      <c r="M143" s="33">
        <f>ROUND(H143*$D143,-1)</f>
        <v>0</v>
      </c>
      <c r="N143" s="33">
        <f>ROUND(I143*$D143,-1)</f>
        <v>0</v>
      </c>
      <c r="O143" s="33">
        <f>ROUND(J143*$D143,-1)</f>
        <v>0</v>
      </c>
      <c r="P143" s="33">
        <f>ROUND(K143*$D143,-1)</f>
        <v>0</v>
      </c>
      <c r="Q143" s="4"/>
      <c r="R143" s="4"/>
    </row>
    <row r="144" ht="13.65" customHeight="1">
      <c r="A144" t="s" s="58">
        <v>133</v>
      </c>
      <c r="B144" s="65"/>
      <c r="C144" s="65"/>
      <c r="D144" s="65">
        <v>250</v>
      </c>
      <c r="E144" s="59"/>
      <c r="F144" s="34"/>
      <c r="G144" s="34">
        <v>0.2</v>
      </c>
      <c r="H144" s="34">
        <v>0.2</v>
      </c>
      <c r="I144" s="34">
        <v>0.2</v>
      </c>
      <c r="J144" s="34">
        <v>0.2</v>
      </c>
      <c r="K144" s="34">
        <v>0.2</v>
      </c>
      <c r="L144" s="70">
        <f>ROUND(G144*$D144,-1)</f>
        <v>50</v>
      </c>
      <c r="M144" s="71">
        <f>ROUND(H144*$D144,-1)</f>
        <v>50</v>
      </c>
      <c r="N144" s="71">
        <f>ROUND(I144*$D144,-1)</f>
        <v>50</v>
      </c>
      <c r="O144" s="71">
        <f>ROUND(J144*$D144,-1)</f>
        <v>50</v>
      </c>
      <c r="P144" s="71">
        <f>ROUND(K144*$D144,-1)</f>
        <v>50</v>
      </c>
      <c r="Q144" s="4"/>
      <c r="R144" s="4"/>
    </row>
    <row r="145" ht="13.65" customHeight="1">
      <c r="A145" t="s" s="58">
        <v>134</v>
      </c>
      <c r="B145" s="65"/>
      <c r="C145" s="65"/>
      <c r="D145" s="65">
        <v>200</v>
      </c>
      <c r="E145" s="59"/>
      <c r="F145" s="34"/>
      <c r="G145" s="34">
        <v>0.2</v>
      </c>
      <c r="H145" s="34">
        <v>0.2</v>
      </c>
      <c r="I145" s="34">
        <v>0.2</v>
      </c>
      <c r="J145" s="34">
        <v>0.2</v>
      </c>
      <c r="K145" s="34">
        <v>0.2</v>
      </c>
      <c r="L145" s="70">
        <f>ROUND(G145*$D145,-1)</f>
        <v>40</v>
      </c>
      <c r="M145" s="71">
        <f>ROUND(H145*$D145,-1)</f>
        <v>40</v>
      </c>
      <c r="N145" s="71">
        <f>ROUND(I145*$D145,-1)</f>
        <v>40</v>
      </c>
      <c r="O145" s="71">
        <f>ROUND(J145*$D145,-1)</f>
        <v>40</v>
      </c>
      <c r="P145" s="71">
        <f>ROUND(K145*$D145,-1)</f>
        <v>40</v>
      </c>
      <c r="Q145" s="4"/>
      <c r="R145" s="4"/>
    </row>
    <row r="146" ht="13.65" customHeight="1">
      <c r="A146" s="59"/>
      <c r="B146" s="65"/>
      <c r="C146" s="65"/>
      <c r="D146" s="65"/>
      <c r="E146" s="59"/>
      <c r="F146" s="34"/>
      <c r="G146" s="34"/>
      <c r="H146" s="34"/>
      <c r="I146" s="34"/>
      <c r="J146" s="34"/>
      <c r="K146" s="34"/>
      <c r="L146" s="66"/>
      <c r="M146" s="59"/>
      <c r="N146" s="59"/>
      <c r="O146" s="59"/>
      <c r="P146" s="59"/>
      <c r="Q146" s="4"/>
      <c r="R146" s="4"/>
    </row>
    <row r="147" ht="15.75" customHeight="1">
      <c r="A147" t="s" s="60">
        <v>135</v>
      </c>
      <c r="B147" s="61"/>
      <c r="C147" s="61"/>
      <c r="D147" s="61"/>
      <c r="E147" s="62"/>
      <c r="F147" s="63"/>
      <c r="G147" s="63"/>
      <c r="H147" s="63"/>
      <c r="I147" s="63"/>
      <c r="J147" s="63"/>
      <c r="K147" s="63"/>
      <c r="L147" s="64">
        <f>SUM(L149:L160)</f>
        <v>330</v>
      </c>
      <c r="M147" s="64">
        <f>SUM(M149:M160)</f>
        <v>580</v>
      </c>
      <c r="N147" s="64">
        <f>SUM(N149:N160)</f>
        <v>530</v>
      </c>
      <c r="O147" s="64">
        <f>SUM(O149:O160)</f>
        <v>30</v>
      </c>
      <c r="P147" s="64">
        <f>SUM(P149:P160)</f>
        <v>730</v>
      </c>
      <c r="Q147" s="4"/>
      <c r="R147" s="4"/>
    </row>
    <row r="148" ht="13.65" customHeight="1">
      <c r="A148" s="59"/>
      <c r="B148" s="65"/>
      <c r="C148" s="65"/>
      <c r="D148" s="65"/>
      <c r="E148" s="59"/>
      <c r="F148" s="34"/>
      <c r="G148" s="34"/>
      <c r="H148" s="34"/>
      <c r="I148" s="34"/>
      <c r="J148" s="34"/>
      <c r="K148" s="34"/>
      <c r="L148" s="66"/>
      <c r="M148" s="59"/>
      <c r="N148" s="59"/>
      <c r="O148" s="59"/>
      <c r="P148" s="59"/>
      <c r="Q148" s="4"/>
      <c r="R148" s="4"/>
    </row>
    <row r="149" ht="13.65" customHeight="1">
      <c r="A149" t="s" s="58">
        <v>136</v>
      </c>
      <c r="B149" s="33"/>
      <c r="C149" s="33"/>
      <c r="D149" s="33">
        <v>1000</v>
      </c>
      <c r="E149" s="59"/>
      <c r="F149" s="34"/>
      <c r="G149" s="34"/>
      <c r="H149" s="34">
        <v>0.5</v>
      </c>
      <c r="I149" s="34">
        <v>0.5</v>
      </c>
      <c r="J149" s="34"/>
      <c r="K149" s="34"/>
      <c r="L149" s="42">
        <f>ROUND(G149*$D149,-1)</f>
        <v>0</v>
      </c>
      <c r="M149" s="33">
        <f>ROUND(H149*$D149,-1)</f>
        <v>500</v>
      </c>
      <c r="N149" s="33">
        <f>ROUND(I149*$D149,-1)</f>
        <v>500</v>
      </c>
      <c r="O149" s="33">
        <f>ROUND(J149*$D149,-1)</f>
        <v>0</v>
      </c>
      <c r="P149" s="33">
        <f>ROUND(K149*$D149,-1)</f>
        <v>0</v>
      </c>
      <c r="Q149" s="4"/>
      <c r="R149" s="4"/>
    </row>
    <row r="150" ht="13.65" customHeight="1">
      <c r="A150" t="s" s="58">
        <v>137</v>
      </c>
      <c r="B150" s="33"/>
      <c r="C150" s="33"/>
      <c r="D150" s="33">
        <v>700</v>
      </c>
      <c r="E150" s="59"/>
      <c r="F150" s="34"/>
      <c r="G150" s="34"/>
      <c r="H150" s="34"/>
      <c r="I150" s="34"/>
      <c r="J150" s="34"/>
      <c r="K150" s="34">
        <v>1</v>
      </c>
      <c r="L150" s="42">
        <f>ROUND(G150*$D150,-1)</f>
        <v>0</v>
      </c>
      <c r="M150" s="33">
        <f>ROUND(H150*$D150,-1)</f>
        <v>0</v>
      </c>
      <c r="N150" s="33">
        <f>ROUND(I150*$D150,-1)</f>
        <v>0</v>
      </c>
      <c r="O150" s="33">
        <f>ROUND(J150*$D150,-1)</f>
        <v>0</v>
      </c>
      <c r="P150" s="33">
        <f>ROUND(K150*$D150,-1)</f>
        <v>700</v>
      </c>
      <c r="Q150" s="4"/>
      <c r="R150" s="4"/>
    </row>
    <row r="151" ht="13.65" customHeight="1">
      <c r="A151" t="s" s="58">
        <v>138</v>
      </c>
      <c r="B151" s="33"/>
      <c r="C151" s="33"/>
      <c r="D151" s="33">
        <v>170</v>
      </c>
      <c r="E151" s="59"/>
      <c r="F151" s="34"/>
      <c r="G151" s="34"/>
      <c r="H151" s="34"/>
      <c r="I151" s="34"/>
      <c r="J151" s="34"/>
      <c r="K151" s="34"/>
      <c r="L151" s="42">
        <f>ROUND(G151*$D151,-1)</f>
        <v>0</v>
      </c>
      <c r="M151" s="33">
        <f>ROUND(H151*$D151,-1)</f>
        <v>0</v>
      </c>
      <c r="N151" s="33">
        <f>ROUND(I151*$D151,-1)</f>
        <v>0</v>
      </c>
      <c r="O151" s="33">
        <f>ROUND(J151*$D151,-1)</f>
        <v>0</v>
      </c>
      <c r="P151" s="33">
        <f>ROUND(K151*$D151,-1)</f>
        <v>0</v>
      </c>
      <c r="Q151" s="4"/>
      <c r="R151" s="4"/>
    </row>
    <row r="152" ht="15.75" customHeight="1">
      <c r="A152" t="s" s="58">
        <v>139</v>
      </c>
      <c r="B152" s="32"/>
      <c r="C152" s="32"/>
      <c r="D152" s="33">
        <v>150</v>
      </c>
      <c r="E152" s="59"/>
      <c r="F152" s="34"/>
      <c r="G152" s="34"/>
      <c r="H152" s="34"/>
      <c r="I152" s="34"/>
      <c r="J152" s="34"/>
      <c r="K152" s="34"/>
      <c r="L152" s="42">
        <f>ROUND(G152*$D152,-1)</f>
        <v>0</v>
      </c>
      <c r="M152" s="33">
        <f>ROUND(H152*$D152,-1)</f>
        <v>0</v>
      </c>
      <c r="N152" s="33">
        <f>ROUND(I152*$D152,-1)</f>
        <v>0</v>
      </c>
      <c r="O152" s="33">
        <f>ROUND(J152*$D152,-1)</f>
        <v>0</v>
      </c>
      <c r="P152" s="33">
        <f>ROUND(K152*$D152,-1)</f>
        <v>0</v>
      </c>
      <c r="Q152" s="4"/>
      <c r="R152" s="4"/>
    </row>
    <row r="153" ht="15.75" customHeight="1">
      <c r="A153" t="s" s="58">
        <v>140</v>
      </c>
      <c r="B153" s="32"/>
      <c r="C153" s="32"/>
      <c r="D153" s="33">
        <v>500</v>
      </c>
      <c r="E153" s="59"/>
      <c r="F153" s="34">
        <v>1</v>
      </c>
      <c r="G153" s="34"/>
      <c r="H153" s="34"/>
      <c r="I153" s="34"/>
      <c r="J153" s="34"/>
      <c r="K153" s="34"/>
      <c r="L153" s="42">
        <f>ROUND(G153*$D153,-1)</f>
        <v>0</v>
      </c>
      <c r="M153" s="33">
        <f>ROUND(H153*$D153,-1)</f>
        <v>0</v>
      </c>
      <c r="N153" s="33">
        <f>ROUND(I153*$D153,-1)</f>
        <v>0</v>
      </c>
      <c r="O153" s="33">
        <f>ROUND(J153*$D153,-1)</f>
        <v>0</v>
      </c>
      <c r="P153" s="33">
        <f>ROUND(K153*$D153,-1)</f>
        <v>0</v>
      </c>
      <c r="Q153" s="4"/>
      <c r="R153" s="4"/>
    </row>
    <row r="154" ht="15.75" customHeight="1">
      <c r="A154" t="s" s="58">
        <v>141</v>
      </c>
      <c r="B154" s="32"/>
      <c r="C154" s="32"/>
      <c r="D154" s="33">
        <v>50</v>
      </c>
      <c r="E154" s="59"/>
      <c r="F154" s="34"/>
      <c r="G154" s="34"/>
      <c r="H154" s="34">
        <v>1</v>
      </c>
      <c r="I154" s="34"/>
      <c r="J154" s="34"/>
      <c r="K154" s="34"/>
      <c r="L154" s="42">
        <f>ROUND(G154*$D154,-1)</f>
        <v>0</v>
      </c>
      <c r="M154" s="33">
        <f>ROUND(H154*$D154,-1)</f>
        <v>50</v>
      </c>
      <c r="N154" s="33">
        <f>ROUND(I154*$D154,-1)</f>
        <v>0</v>
      </c>
      <c r="O154" s="33">
        <f>ROUND(J154*$D154,-1)</f>
        <v>0</v>
      </c>
      <c r="P154" s="33">
        <f>ROUND(K154*$D154,-1)</f>
        <v>0</v>
      </c>
      <c r="Q154" s="4"/>
      <c r="R154" s="4"/>
    </row>
    <row r="155" ht="13.65" customHeight="1">
      <c r="A155" t="s" s="58">
        <v>142</v>
      </c>
      <c r="B155" s="33"/>
      <c r="C155" s="33"/>
      <c r="D155" s="33">
        <v>300</v>
      </c>
      <c r="E155" s="59"/>
      <c r="F155" s="34"/>
      <c r="G155" s="34">
        <v>1</v>
      </c>
      <c r="H155" s="34"/>
      <c r="I155" s="34"/>
      <c r="J155" s="34"/>
      <c r="K155" s="34"/>
      <c r="L155" s="42">
        <f>ROUND(G155*$D155,-1)</f>
        <v>300</v>
      </c>
      <c r="M155" s="33">
        <f>ROUND(H155*$D155,-1)</f>
        <v>0</v>
      </c>
      <c r="N155" s="33">
        <f>ROUND(I155*$D155,-1)</f>
        <v>0</v>
      </c>
      <c r="O155" s="33">
        <f>ROUND(J155*$D155,-1)</f>
        <v>0</v>
      </c>
      <c r="P155" s="33">
        <f>ROUND(K155*$D155,-1)</f>
        <v>0</v>
      </c>
      <c r="Q155" s="4"/>
      <c r="R155" s="4"/>
    </row>
    <row r="156" ht="13.65" customHeight="1">
      <c r="A156" t="s" s="58">
        <v>143</v>
      </c>
      <c r="B156" s="33"/>
      <c r="C156" s="33"/>
      <c r="D156" s="33">
        <v>100</v>
      </c>
      <c r="E156" s="59"/>
      <c r="F156" s="34"/>
      <c r="G156" s="34"/>
      <c r="H156" s="34"/>
      <c r="I156" s="34"/>
      <c r="J156" s="34"/>
      <c r="K156" s="34"/>
      <c r="L156" s="42">
        <f>ROUND(G156*$D156,-1)</f>
        <v>0</v>
      </c>
      <c r="M156" s="33">
        <f>ROUND(H156*$D156,-1)</f>
        <v>0</v>
      </c>
      <c r="N156" s="33">
        <f>ROUND(I156*$D156,-1)</f>
        <v>0</v>
      </c>
      <c r="O156" s="33">
        <f>ROUND(J156*$D156,-1)</f>
        <v>0</v>
      </c>
      <c r="P156" s="33">
        <f>ROUND(K156*$D156,-1)</f>
        <v>0</v>
      </c>
      <c r="Q156" s="4"/>
      <c r="R156" s="4"/>
    </row>
    <row r="157" ht="13.65" customHeight="1">
      <c r="A157" t="s" s="58">
        <v>144</v>
      </c>
      <c r="B157" s="33"/>
      <c r="C157" s="33"/>
      <c r="D157" s="33">
        <v>450</v>
      </c>
      <c r="E157" s="59"/>
      <c r="F157" s="34">
        <v>1</v>
      </c>
      <c r="G157" s="34"/>
      <c r="H157" s="34"/>
      <c r="I157" s="34"/>
      <c r="J157" s="34"/>
      <c r="K157" s="34"/>
      <c r="L157" s="42">
        <f>ROUND(G157*$D157,-1)</f>
        <v>0</v>
      </c>
      <c r="M157" s="33">
        <f>ROUND(H157*$D157,-1)</f>
        <v>0</v>
      </c>
      <c r="N157" s="33">
        <f>ROUND(I157*$D157,-1)</f>
        <v>0</v>
      </c>
      <c r="O157" s="33">
        <f>ROUND(J157*$D157,-1)</f>
        <v>0</v>
      </c>
      <c r="P157" s="33">
        <f>ROUND(K157*$D157,-1)</f>
        <v>0</v>
      </c>
      <c r="Q157" s="4"/>
      <c r="R157" s="4"/>
    </row>
    <row r="158" ht="13.65" customHeight="1">
      <c r="A158" t="s" s="58">
        <v>145</v>
      </c>
      <c r="B158" s="33"/>
      <c r="C158" s="33"/>
      <c r="D158" s="33">
        <v>300</v>
      </c>
      <c r="E158" s="59"/>
      <c r="F158" s="34"/>
      <c r="G158" s="34"/>
      <c r="H158" s="34"/>
      <c r="I158" s="34"/>
      <c r="J158" s="34"/>
      <c r="K158" s="34"/>
      <c r="L158" s="42">
        <f>ROUND(G158*$D158,-1)</f>
        <v>0</v>
      </c>
      <c r="M158" s="33">
        <f>ROUND(H158*$D158,-1)</f>
        <v>0</v>
      </c>
      <c r="N158" s="33">
        <f>ROUND(I158*$D158,-1)</f>
        <v>0</v>
      </c>
      <c r="O158" s="33">
        <f>ROUND(J158*$D158,-1)</f>
        <v>0</v>
      </c>
      <c r="P158" s="33">
        <f>ROUND(K158*$D158,-1)</f>
        <v>0</v>
      </c>
      <c r="Q158" s="4"/>
      <c r="R158" s="4"/>
    </row>
    <row r="159" ht="13.65" customHeight="1">
      <c r="A159" t="s" s="58">
        <v>146</v>
      </c>
      <c r="B159" s="65"/>
      <c r="C159" s="65"/>
      <c r="D159" s="65">
        <v>150</v>
      </c>
      <c r="E159" s="59"/>
      <c r="F159" s="34"/>
      <c r="G159" s="34">
        <v>0.2</v>
      </c>
      <c r="H159" s="34">
        <v>0.2</v>
      </c>
      <c r="I159" s="34">
        <v>0.2</v>
      </c>
      <c r="J159" s="34">
        <v>0.2</v>
      </c>
      <c r="K159" s="34">
        <v>0.2</v>
      </c>
      <c r="L159" s="70">
        <f>ROUND(G159*$D159,-1)</f>
        <v>30</v>
      </c>
      <c r="M159" s="71">
        <f>ROUND(H159*$D159,-1)</f>
        <v>30</v>
      </c>
      <c r="N159" s="71">
        <f>ROUND(I159*$D159,-1)</f>
        <v>30</v>
      </c>
      <c r="O159" s="71">
        <f>ROUND(J159*$D159,-1)</f>
        <v>30</v>
      </c>
      <c r="P159" s="71">
        <f>ROUND(K159*$D159,-1)</f>
        <v>30</v>
      </c>
      <c r="Q159" s="4"/>
      <c r="R159" s="4"/>
    </row>
    <row r="160" ht="13.65" customHeight="1">
      <c r="A160" s="59"/>
      <c r="B160" s="65"/>
      <c r="C160" s="65"/>
      <c r="D160" s="65"/>
      <c r="E160" s="59"/>
      <c r="F160" s="34"/>
      <c r="G160" s="34"/>
      <c r="H160" s="34"/>
      <c r="I160" s="34"/>
      <c r="J160" s="34"/>
      <c r="K160" s="34"/>
      <c r="L160" s="66"/>
      <c r="M160" s="59"/>
      <c r="N160" s="59"/>
      <c r="O160" s="59"/>
      <c r="P160" s="59"/>
      <c r="Q160" s="4"/>
      <c r="R160" s="4"/>
    </row>
    <row r="161" ht="13.65" customHeight="1">
      <c r="A161" s="72"/>
      <c r="B161" s="72"/>
      <c r="C161" s="72"/>
      <c r="D161" s="72"/>
      <c r="E161" s="72"/>
      <c r="F161" s="73"/>
      <c r="G161" s="73"/>
      <c r="H161" s="73"/>
      <c r="I161" s="73"/>
      <c r="J161" s="73"/>
      <c r="K161" s="73"/>
      <c r="L161" s="72"/>
      <c r="M161" s="72"/>
      <c r="N161" s="72"/>
      <c r="O161" s="72"/>
      <c r="P161" s="72"/>
      <c r="Q161" s="4"/>
      <c r="R161" s="4"/>
    </row>
    <row r="162" ht="13.65" customHeight="1">
      <c r="A162" s="4"/>
      <c r="B162" s="4"/>
      <c r="C162" s="4"/>
      <c r="D162" s="4"/>
      <c r="E162" s="4"/>
      <c r="F162" s="74"/>
      <c r="G162" s="74"/>
      <c r="H162" s="74"/>
      <c r="I162" s="74"/>
      <c r="J162" s="74"/>
      <c r="K162" s="74"/>
      <c r="L162" s="4"/>
      <c r="M162" s="4"/>
      <c r="N162" s="4"/>
      <c r="O162" s="4"/>
      <c r="P162" s="4"/>
      <c r="Q162" s="4"/>
      <c r="R162" s="4"/>
    </row>
    <row r="163" ht="13.65" customHeight="1">
      <c r="A163" s="4"/>
      <c r="B163" s="4"/>
      <c r="C163" s="4"/>
      <c r="D163" s="4"/>
      <c r="E163" s="4"/>
      <c r="F163" s="74"/>
      <c r="G163" s="74"/>
      <c r="H163" s="74"/>
      <c r="I163" s="74"/>
      <c r="J163" s="74"/>
      <c r="K163" s="74"/>
      <c r="L163" s="4"/>
      <c r="M163" s="4"/>
      <c r="N163" s="4"/>
      <c r="O163" s="4"/>
      <c r="P163" s="4"/>
      <c r="Q163" s="4"/>
      <c r="R163" s="4"/>
    </row>
    <row r="164" ht="15.75" customHeight="1">
      <c r="A164" t="s" s="13">
        <v>147</v>
      </c>
      <c r="B164" s="4"/>
      <c r="C164" s="4"/>
      <c r="D164" s="4"/>
      <c r="E164" s="4"/>
      <c r="F164" s="74"/>
      <c r="G164" s="74"/>
      <c r="H164" s="74"/>
      <c r="I164" s="74"/>
      <c r="J164" s="74"/>
      <c r="K164" s="74"/>
      <c r="L164" s="4"/>
      <c r="M164" s="4"/>
      <c r="N164" s="4"/>
      <c r="O164" s="4"/>
      <c r="P164" s="4"/>
      <c r="Q164" s="4"/>
      <c r="R164" s="4"/>
    </row>
    <row r="165" ht="15.75" customHeight="1">
      <c r="A165" s="14"/>
      <c r="B165" s="4"/>
      <c r="C165" s="4"/>
      <c r="D165" s="4"/>
      <c r="E165" s="4"/>
      <c r="F165" s="74"/>
      <c r="G165" s="74"/>
      <c r="H165" s="74"/>
      <c r="I165" s="74"/>
      <c r="J165" s="74"/>
      <c r="K165" s="74"/>
      <c r="L165" s="4"/>
      <c r="M165" s="4"/>
      <c r="N165" s="4"/>
      <c r="O165" s="4"/>
      <c r="P165" s="4"/>
      <c r="Q165" s="4"/>
      <c r="R165" s="4"/>
    </row>
    <row r="166" ht="15.75" customHeight="1">
      <c r="A166" s="14"/>
      <c r="B166" s="4"/>
      <c r="C166" s="4"/>
      <c r="D166" s="4"/>
      <c r="E166" s="4"/>
      <c r="F166" s="74"/>
      <c r="G166" s="74"/>
      <c r="H166" s="74"/>
      <c r="I166" s="74"/>
      <c r="J166" s="74"/>
      <c r="K166" s="74"/>
      <c r="L166" s="4"/>
      <c r="M166" s="4"/>
      <c r="N166" s="4"/>
      <c r="O166" s="4"/>
      <c r="P166" s="4"/>
      <c r="Q166" s="4"/>
      <c r="R166" s="4"/>
    </row>
    <row r="167" ht="15.75" customHeight="1">
      <c r="A167" s="75"/>
      <c r="B167" s="76"/>
      <c r="C167" s="76"/>
      <c r="D167" s="76"/>
      <c r="E167" s="76"/>
      <c r="F167" s="77"/>
      <c r="G167" s="77"/>
      <c r="H167" s="77"/>
      <c r="I167" s="77"/>
      <c r="J167" s="77"/>
      <c r="K167" s="77"/>
      <c r="L167" s="76"/>
      <c r="M167" s="76"/>
      <c r="N167" s="76"/>
      <c r="O167" s="76"/>
      <c r="P167" s="76"/>
      <c r="Q167" s="4"/>
      <c r="R167" s="4"/>
    </row>
    <row r="168" ht="13.65" customHeight="1">
      <c r="A168" t="s" s="58">
        <v>148</v>
      </c>
      <c r="B168" s="33">
        <v>4000</v>
      </c>
      <c r="C168" s="33">
        <v>75</v>
      </c>
      <c r="D168" s="33">
        <f>C168*B168/1000</f>
        <v>300</v>
      </c>
      <c r="E168" t="s" s="58">
        <v>63</v>
      </c>
      <c r="F168" s="34"/>
      <c r="G168" s="34">
        <v>1</v>
      </c>
      <c r="H168" s="34"/>
      <c r="I168" s="34"/>
      <c r="J168" s="34"/>
      <c r="K168" s="34"/>
      <c r="L168" s="42">
        <f>ROUND(G168*$D168,-1)</f>
        <v>300</v>
      </c>
      <c r="M168" s="33">
        <f>ROUND(H168*$D168,-1)</f>
        <v>0</v>
      </c>
      <c r="N168" s="33">
        <f>ROUND(I168*$D168,-1)</f>
        <v>0</v>
      </c>
      <c r="O168" s="33">
        <f>ROUND(J168*$D168,-1)</f>
        <v>0</v>
      </c>
      <c r="P168" s="33">
        <f>ROUND(K168*$D168,-1)</f>
        <v>0</v>
      </c>
      <c r="Q168" s="4"/>
      <c r="R168" s="4"/>
    </row>
    <row r="169" ht="13.65" customHeight="1">
      <c r="A169" t="s" s="58">
        <v>99</v>
      </c>
      <c r="B169" s="33">
        <v>2200</v>
      </c>
      <c r="C169" s="33">
        <v>65</v>
      </c>
      <c r="D169" s="33">
        <f>C169*B169/1000</f>
        <v>143</v>
      </c>
      <c r="E169" t="s" s="58">
        <v>100</v>
      </c>
      <c r="F169" s="34"/>
      <c r="G169" s="34">
        <v>0.6</v>
      </c>
      <c r="H169" s="34">
        <v>0.4</v>
      </c>
      <c r="I169" s="34"/>
      <c r="J169" s="34"/>
      <c r="K169" s="34"/>
      <c r="L169" s="42">
        <f>ROUND(G169*$D169,-1)</f>
        <v>90</v>
      </c>
      <c r="M169" s="33">
        <f>ROUND(H169*$D169,-1)</f>
        <v>60</v>
      </c>
      <c r="N169" s="33">
        <f>ROUND(I169*$D169,-1)</f>
        <v>0</v>
      </c>
      <c r="O169" s="33">
        <f>ROUND(J169*$D169,-1)</f>
        <v>0</v>
      </c>
      <c r="P169" s="33">
        <f>ROUND(K169*$D169,-1)</f>
        <v>0</v>
      </c>
      <c r="Q169" s="4"/>
      <c r="R169" s="4"/>
    </row>
    <row r="170" ht="13.65" customHeight="1">
      <c r="A170" t="s" s="58">
        <v>101</v>
      </c>
      <c r="B170" s="33"/>
      <c r="C170" s="33"/>
      <c r="D170" s="33">
        <v>130</v>
      </c>
      <c r="E170" s="59"/>
      <c r="F170" s="34"/>
      <c r="G170" s="34">
        <v>1</v>
      </c>
      <c r="H170" s="34"/>
      <c r="I170" s="34"/>
      <c r="J170" s="34"/>
      <c r="K170" s="34"/>
      <c r="L170" s="42">
        <f>ROUND(G170*$D170,-1)</f>
        <v>130</v>
      </c>
      <c r="M170" s="33">
        <f>ROUND(H170*$D170,-1)</f>
        <v>0</v>
      </c>
      <c r="N170" s="33">
        <f>ROUND(I170*$D170,-1)</f>
        <v>0</v>
      </c>
      <c r="O170" s="33">
        <f>ROUND(J170*$D170,-1)</f>
        <v>0</v>
      </c>
      <c r="P170" s="33">
        <f>ROUND(K170*$D170,-1)</f>
        <v>0</v>
      </c>
      <c r="Q170" s="4"/>
      <c r="R170" s="4"/>
    </row>
    <row r="171" ht="13.65" customHeight="1">
      <c r="A171" s="59"/>
      <c r="B171" s="33"/>
      <c r="C171" s="33"/>
      <c r="D171" s="33"/>
      <c r="E171" s="59"/>
      <c r="F171" s="34"/>
      <c r="G171" s="34"/>
      <c r="H171" s="34"/>
      <c r="I171" s="34"/>
      <c r="J171" s="34"/>
      <c r="K171" s="34"/>
      <c r="L171" s="42"/>
      <c r="M171" s="33"/>
      <c r="N171" s="33"/>
      <c r="O171" s="33"/>
      <c r="P171" s="33"/>
      <c r="Q171" s="4"/>
      <c r="R171" s="4"/>
    </row>
    <row r="172" ht="13.65" customHeight="1">
      <c r="A172" s="59"/>
      <c r="B172" s="33"/>
      <c r="C172" s="33"/>
      <c r="D172" s="33"/>
      <c r="E172" s="59"/>
      <c r="F172" s="34"/>
      <c r="G172" s="34"/>
      <c r="H172" s="34"/>
      <c r="I172" s="34"/>
      <c r="J172" s="34"/>
      <c r="K172" s="34"/>
      <c r="L172" s="42"/>
      <c r="M172" s="33"/>
      <c r="N172" s="33"/>
      <c r="O172" s="33"/>
      <c r="P172" s="33"/>
      <c r="Q172" s="4"/>
      <c r="R172" s="4"/>
    </row>
    <row r="173" ht="13.65" customHeight="1">
      <c r="A173" s="59"/>
      <c r="B173" s="33"/>
      <c r="C173" s="33"/>
      <c r="D173" s="33"/>
      <c r="E173" s="59"/>
      <c r="F173" s="34"/>
      <c r="G173" s="34"/>
      <c r="H173" s="34"/>
      <c r="I173" s="34"/>
      <c r="J173" s="34"/>
      <c r="K173" s="34"/>
      <c r="L173" s="42"/>
      <c r="M173" s="33"/>
      <c r="N173" s="33"/>
      <c r="O173" s="33"/>
      <c r="P173" s="33"/>
      <c r="Q173" s="4"/>
      <c r="R173" s="4"/>
    </row>
    <row r="174" ht="13.65" customHeight="1">
      <c r="A174" s="59"/>
      <c r="B174" s="33"/>
      <c r="C174" s="33"/>
      <c r="D174" s="33"/>
      <c r="E174" s="59"/>
      <c r="F174" s="34"/>
      <c r="G174" s="34"/>
      <c r="H174" s="34"/>
      <c r="I174" s="34"/>
      <c r="J174" s="34"/>
      <c r="K174" s="34"/>
      <c r="L174" s="42"/>
      <c r="M174" s="33"/>
      <c r="N174" s="33"/>
      <c r="O174" s="33"/>
      <c r="P174" s="33"/>
      <c r="Q174" s="4"/>
      <c r="R174" s="4"/>
    </row>
    <row r="175" ht="13.65" customHeight="1">
      <c r="A175" s="59"/>
      <c r="B175" s="33"/>
      <c r="C175" s="33"/>
      <c r="D175" s="33"/>
      <c r="E175" s="59"/>
      <c r="F175" s="34"/>
      <c r="G175" s="34"/>
      <c r="H175" s="34"/>
      <c r="I175" s="34"/>
      <c r="J175" s="34"/>
      <c r="K175" s="34"/>
      <c r="L175" s="42"/>
      <c r="M175" s="33"/>
      <c r="N175" s="33"/>
      <c r="O175" s="33"/>
      <c r="P175" s="33"/>
      <c r="Q175" s="4"/>
      <c r="R175" s="4"/>
    </row>
    <row r="176" ht="13.65" customHeight="1">
      <c r="A176" s="59"/>
      <c r="B176" s="33"/>
      <c r="C176" s="33"/>
      <c r="D176" s="33"/>
      <c r="E176" s="59"/>
      <c r="F176" s="34"/>
      <c r="G176" s="34"/>
      <c r="H176" s="34"/>
      <c r="I176" s="34"/>
      <c r="J176" s="34"/>
      <c r="K176" s="34"/>
      <c r="L176" s="42"/>
      <c r="M176" s="33"/>
      <c r="N176" s="33"/>
      <c r="O176" s="33"/>
      <c r="P176" s="33"/>
      <c r="Q176" s="4"/>
      <c r="R176" s="4"/>
    </row>
    <row r="177" ht="13.65" customHeight="1">
      <c r="A177" s="59"/>
      <c r="B177" s="33"/>
      <c r="C177" s="33"/>
      <c r="D177" s="33"/>
      <c r="E177" s="59"/>
      <c r="F177" s="34"/>
      <c r="G177" s="34"/>
      <c r="H177" s="34"/>
      <c r="I177" s="34"/>
      <c r="J177" s="34"/>
      <c r="K177" s="34"/>
      <c r="L177" s="42"/>
      <c r="M177" s="33"/>
      <c r="N177" s="33"/>
      <c r="O177" s="33"/>
      <c r="P177" s="33"/>
      <c r="Q177" s="4"/>
      <c r="R177" s="4"/>
    </row>
    <row r="178" ht="13.65" customHeight="1">
      <c r="A178" t="s" s="58">
        <v>149</v>
      </c>
      <c r="B178" s="33">
        <v>1300</v>
      </c>
      <c r="C178" s="33">
        <v>65</v>
      </c>
      <c r="D178" s="33">
        <f>C178*B178/1000</f>
        <v>84.5</v>
      </c>
      <c r="E178" s="59"/>
      <c r="F178" s="34"/>
      <c r="G178" s="34">
        <v>1</v>
      </c>
      <c r="H178" s="34"/>
      <c r="I178" s="34"/>
      <c r="J178" s="34"/>
      <c r="K178" s="34"/>
      <c r="L178" s="42">
        <f>ROUND(G178*$D178,-1)</f>
        <v>80</v>
      </c>
      <c r="M178" s="33">
        <f>ROUND(H178*$D178,-1)</f>
        <v>0</v>
      </c>
      <c r="N178" s="33">
        <f>ROUND(I178*$D178,-1)</f>
        <v>0</v>
      </c>
      <c r="O178" s="33">
        <f>ROUND(J178*$D178,-1)</f>
        <v>0</v>
      </c>
      <c r="P178" s="33">
        <f>ROUND(K178*$D178,-1)</f>
        <v>0</v>
      </c>
      <c r="Q178" s="4"/>
      <c r="R178" s="4"/>
    </row>
    <row r="179" ht="13.65" customHeight="1">
      <c r="A179" t="s" s="58">
        <v>98</v>
      </c>
      <c r="B179" s="33">
        <v>500</v>
      </c>
      <c r="C179" s="33">
        <v>65</v>
      </c>
      <c r="D179" s="33">
        <f>C179*B179/1000</f>
        <v>32.5</v>
      </c>
      <c r="E179" s="59"/>
      <c r="F179" s="34"/>
      <c r="G179" s="34">
        <v>1</v>
      </c>
      <c r="H179" s="34"/>
      <c r="I179" s="34"/>
      <c r="J179" s="34"/>
      <c r="K179" s="34"/>
      <c r="L179" s="42">
        <f>ROUND(G179*$D179,-1)</f>
        <v>30</v>
      </c>
      <c r="M179" s="33">
        <f>ROUND(H179*$D179,-1)</f>
        <v>0</v>
      </c>
      <c r="N179" s="33">
        <f>ROUND(I179*$D179,-1)</f>
        <v>0</v>
      </c>
      <c r="O179" s="33">
        <f>ROUND(J179*$D179,-1)</f>
        <v>0</v>
      </c>
      <c r="P179" s="33">
        <f>ROUND(K179*$D179,-1)</f>
        <v>0</v>
      </c>
      <c r="Q179" s="4"/>
      <c r="R179" s="4"/>
    </row>
    <row r="180" ht="13.65" customHeight="1">
      <c r="A180" t="s" s="58">
        <v>71</v>
      </c>
      <c r="B180" s="33">
        <v>11000</v>
      </c>
      <c r="C180" s="33">
        <v>65</v>
      </c>
      <c r="D180" s="33">
        <f>C180*B180/1000</f>
        <v>715</v>
      </c>
      <c r="E180" s="59"/>
      <c r="F180" s="34"/>
      <c r="G180" s="34">
        <v>0.65</v>
      </c>
      <c r="H180" s="34">
        <v>0.35</v>
      </c>
      <c r="I180" s="34"/>
      <c r="J180" s="34"/>
      <c r="K180" s="34"/>
      <c r="L180" s="42">
        <f>ROUND(G180*$D180,-1)</f>
        <v>460</v>
      </c>
      <c r="M180" s="33">
        <f>ROUND(H180*$D180,-1)</f>
        <v>250</v>
      </c>
      <c r="N180" s="33">
        <f>ROUND(I180*$D180,-1)</f>
        <v>0</v>
      </c>
      <c r="O180" s="33">
        <f>ROUND(J180*$D180,-1)</f>
        <v>0</v>
      </c>
      <c r="P180" s="33">
        <f>ROUND(K180*$D180,-1)</f>
        <v>0</v>
      </c>
      <c r="Q180" s="4"/>
      <c r="R180" s="4"/>
    </row>
    <row r="181" ht="13.65" customHeight="1">
      <c r="A181" t="s" s="58">
        <v>72</v>
      </c>
      <c r="B181" s="33">
        <v>5000</v>
      </c>
      <c r="C181" s="33">
        <v>65</v>
      </c>
      <c r="D181" s="33">
        <f>C181*B181/1000</f>
        <v>325</v>
      </c>
      <c r="E181" s="59"/>
      <c r="F181" s="34"/>
      <c r="G181" s="34"/>
      <c r="H181" s="34"/>
      <c r="I181" s="34"/>
      <c r="J181" s="34"/>
      <c r="K181" s="34"/>
      <c r="L181" s="42">
        <f>ROUND(G181*$D181,-1)</f>
        <v>0</v>
      </c>
      <c r="M181" s="33">
        <f>ROUND(H181*$D181,-1)</f>
        <v>0</v>
      </c>
      <c r="N181" s="33">
        <f>ROUND(I181*$D181,-1)</f>
        <v>0</v>
      </c>
      <c r="O181" s="33">
        <f>ROUND(J181*$D181,-1)</f>
        <v>0</v>
      </c>
      <c r="P181" s="33">
        <f>ROUND(K181*$D181,-1)</f>
        <v>0</v>
      </c>
      <c r="Q181" s="4"/>
      <c r="R181" s="4"/>
    </row>
    <row r="182" ht="13.65" customHeight="1">
      <c r="A182" t="s" s="58">
        <v>73</v>
      </c>
      <c r="B182" s="33">
        <v>4000</v>
      </c>
      <c r="C182" s="33">
        <v>65</v>
      </c>
      <c r="D182" s="33">
        <f>C182*B182/1000</f>
        <v>260</v>
      </c>
      <c r="E182" s="59"/>
      <c r="F182" s="34"/>
      <c r="G182" s="34"/>
      <c r="H182" s="34">
        <v>1</v>
      </c>
      <c r="I182" s="34"/>
      <c r="J182" s="34"/>
      <c r="K182" s="34"/>
      <c r="L182" s="42">
        <f>ROUND(G182*$D182,-1)</f>
        <v>0</v>
      </c>
      <c r="M182" s="33">
        <f>ROUND(H182*$D182,-1)</f>
        <v>260</v>
      </c>
      <c r="N182" s="33">
        <f>ROUND(I182*$D182,-1)</f>
        <v>0</v>
      </c>
      <c r="O182" s="33">
        <f>ROUND(J182*$D182,-1)</f>
        <v>0</v>
      </c>
      <c r="P182" s="33">
        <f>ROUND(K182*$D182,-1)</f>
        <v>0</v>
      </c>
      <c r="Q182" s="4"/>
      <c r="R182" s="4"/>
    </row>
    <row r="183" ht="13.65" customHeight="1">
      <c r="A183" t="s" s="58">
        <v>74</v>
      </c>
      <c r="B183" s="33">
        <v>4700</v>
      </c>
      <c r="C183" s="33">
        <v>65</v>
      </c>
      <c r="D183" s="33">
        <f>C183*B183/1000</f>
        <v>305.5</v>
      </c>
      <c r="E183" s="59"/>
      <c r="F183" s="34"/>
      <c r="G183" s="34"/>
      <c r="H183" s="34"/>
      <c r="I183" s="34"/>
      <c r="J183" s="34"/>
      <c r="K183" s="34">
        <v>1</v>
      </c>
      <c r="L183" s="42">
        <f>ROUND(G183*$D183,-1)</f>
        <v>0</v>
      </c>
      <c r="M183" s="33">
        <f>ROUND(H183*$D183,-1)</f>
        <v>0</v>
      </c>
      <c r="N183" s="33">
        <f>ROUND(I183*$D183,-1)</f>
        <v>0</v>
      </c>
      <c r="O183" s="33">
        <f>ROUND(J183*$D183,-1)</f>
        <v>0</v>
      </c>
      <c r="P183" s="33">
        <f>ROUND(K183*$D183,-1)</f>
        <v>310</v>
      </c>
      <c r="Q183" s="4"/>
      <c r="R183" s="4"/>
    </row>
    <row r="184" ht="13.65" customHeight="1">
      <c r="A184" t="s" s="58">
        <v>75</v>
      </c>
      <c r="B184" s="33">
        <v>700</v>
      </c>
      <c r="C184" s="33">
        <v>60</v>
      </c>
      <c r="D184" s="33">
        <f>C184*B184/1000</f>
        <v>42</v>
      </c>
      <c r="E184" s="59"/>
      <c r="F184" s="34"/>
      <c r="G184" s="34"/>
      <c r="H184" s="34"/>
      <c r="I184" s="34"/>
      <c r="J184" s="34"/>
      <c r="K184" s="34"/>
      <c r="L184" s="42">
        <f>ROUND(G184*$D184,-1)</f>
        <v>0</v>
      </c>
      <c r="M184" s="33">
        <f>ROUND(H184*$D184,-1)</f>
        <v>0</v>
      </c>
      <c r="N184" s="33">
        <f>ROUND(I184*$D184,-1)</f>
        <v>0</v>
      </c>
      <c r="O184" s="33">
        <f>ROUND(J184*$D184,-1)</f>
        <v>0</v>
      </c>
      <c r="P184" s="33">
        <f>ROUND(K184*$D184,-1)</f>
        <v>0</v>
      </c>
      <c r="Q184" s="4"/>
      <c r="R184" s="4"/>
    </row>
    <row r="185" ht="13.65" customHeight="1">
      <c r="A185" t="s" s="58">
        <v>76</v>
      </c>
      <c r="B185" s="33">
        <v>600</v>
      </c>
      <c r="C185" s="33">
        <v>60</v>
      </c>
      <c r="D185" s="33">
        <f>C185*B185/1000</f>
        <v>36</v>
      </c>
      <c r="E185" s="59"/>
      <c r="F185" s="34"/>
      <c r="G185" s="34"/>
      <c r="H185" s="34"/>
      <c r="I185" s="34"/>
      <c r="J185" s="34"/>
      <c r="K185" s="34"/>
      <c r="L185" s="42">
        <f>ROUND(G185*$D185,-1)</f>
        <v>0</v>
      </c>
      <c r="M185" s="33">
        <f>ROUND(H185*$D185,-1)</f>
        <v>0</v>
      </c>
      <c r="N185" s="33">
        <f>ROUND(I185*$D185,-1)</f>
        <v>0</v>
      </c>
      <c r="O185" s="33">
        <f>ROUND(J185*$D185,-1)</f>
        <v>0</v>
      </c>
      <c r="P185" s="33">
        <f>ROUND(K185*$D185,-1)</f>
        <v>0</v>
      </c>
      <c r="Q185" s="4"/>
      <c r="R185" s="4"/>
    </row>
    <row r="186" ht="13.65" customHeight="1">
      <c r="A186" t="s" s="58">
        <v>77</v>
      </c>
      <c r="B186" s="33">
        <v>300</v>
      </c>
      <c r="C186" s="33">
        <v>65</v>
      </c>
      <c r="D186" s="33">
        <f>C186*B186/1000</f>
        <v>19.5</v>
      </c>
      <c r="E186" t="s" s="58">
        <v>63</v>
      </c>
      <c r="F186" s="34"/>
      <c r="G186" s="34">
        <v>1</v>
      </c>
      <c r="H186" s="34"/>
      <c r="I186" s="34"/>
      <c r="J186" s="34"/>
      <c r="K186" s="34"/>
      <c r="L186" s="42">
        <f>ROUND(G186*$D186,-1)</f>
        <v>20</v>
      </c>
      <c r="M186" s="33">
        <f>ROUND(H186*$D186,-1)</f>
        <v>0</v>
      </c>
      <c r="N186" s="33">
        <f>ROUND(I186*$D186,-1)</f>
        <v>0</v>
      </c>
      <c r="O186" s="33">
        <f>ROUND(J186*$D186,-1)</f>
        <v>0</v>
      </c>
      <c r="P186" s="33">
        <f>ROUND(K186*$D186,-1)</f>
        <v>0</v>
      </c>
      <c r="Q186" s="4"/>
      <c r="R186" s="4"/>
    </row>
    <row r="187" ht="13.65" customHeight="1">
      <c r="A187" t="s" s="58">
        <v>78</v>
      </c>
      <c r="B187" s="33">
        <v>4400</v>
      </c>
      <c r="C187" s="33">
        <v>75</v>
      </c>
      <c r="D187" s="33">
        <f>C187*B187/1000</f>
        <v>330</v>
      </c>
      <c r="E187" s="59"/>
      <c r="F187" s="34"/>
      <c r="G187" s="34"/>
      <c r="H187" s="34"/>
      <c r="I187" s="34"/>
      <c r="J187" s="34"/>
      <c r="K187" s="34"/>
      <c r="L187" s="42">
        <f>ROUND(G187*$D187,-1)</f>
        <v>0</v>
      </c>
      <c r="M187" s="33">
        <f>ROUND(H187*$D187,-1)</f>
        <v>0</v>
      </c>
      <c r="N187" s="33">
        <f>ROUND(I187*$D187,-1)</f>
        <v>0</v>
      </c>
      <c r="O187" s="33">
        <f>ROUND(J187*$D187,-1)</f>
        <v>0</v>
      </c>
      <c r="P187" s="33">
        <f>ROUND(K187*$D187,-1)</f>
        <v>0</v>
      </c>
      <c r="Q187" s="4"/>
      <c r="R187" s="4"/>
    </row>
    <row r="188" ht="13.65" customHeight="1">
      <c r="A188" t="s" s="58">
        <v>79</v>
      </c>
      <c r="B188" s="33">
        <v>1800</v>
      </c>
      <c r="C188" s="33">
        <v>65</v>
      </c>
      <c r="D188" s="33">
        <f>C188*B188/1000</f>
        <v>117</v>
      </c>
      <c r="E188" s="59"/>
      <c r="F188" s="34"/>
      <c r="G188" s="34"/>
      <c r="H188" s="34"/>
      <c r="I188" s="34"/>
      <c r="J188" s="34"/>
      <c r="K188" s="34"/>
      <c r="L188" s="42">
        <f>ROUND(G188*$D188,-1)</f>
        <v>0</v>
      </c>
      <c r="M188" s="33">
        <f>ROUND(H188*$D188,-1)</f>
        <v>0</v>
      </c>
      <c r="N188" s="33">
        <f>ROUND(I188*$D188,-1)</f>
        <v>0</v>
      </c>
      <c r="O188" s="33">
        <f>ROUND(J188*$D188,-1)</f>
        <v>0</v>
      </c>
      <c r="P188" s="33">
        <f>ROUND(K188*$D188,-1)</f>
        <v>0</v>
      </c>
      <c r="Q188" s="4"/>
      <c r="R188" s="4"/>
    </row>
    <row r="189" ht="13.65" customHeight="1">
      <c r="A189" t="s" s="58">
        <v>80</v>
      </c>
      <c r="B189" s="33">
        <v>4500</v>
      </c>
      <c r="C189" s="33">
        <v>35</v>
      </c>
      <c r="D189" s="33">
        <f>C189*B189/1000</f>
        <v>157.5</v>
      </c>
      <c r="E189" s="59"/>
      <c r="F189" s="34"/>
      <c r="G189" s="34"/>
      <c r="H189" s="34"/>
      <c r="I189" s="34"/>
      <c r="J189" s="34"/>
      <c r="K189" s="34"/>
      <c r="L189" s="42">
        <f>ROUND(G189*$D189,-1)</f>
        <v>0</v>
      </c>
      <c r="M189" s="33">
        <f>ROUND(H189*$D189,-1)</f>
        <v>0</v>
      </c>
      <c r="N189" s="33">
        <f>ROUND(I189*$D189,-1)</f>
        <v>0</v>
      </c>
      <c r="O189" s="33">
        <f>ROUND(J189*$D189,-1)</f>
        <v>0</v>
      </c>
      <c r="P189" s="33">
        <f>ROUND(K189*$D189,-1)</f>
        <v>0</v>
      </c>
      <c r="Q189" s="4"/>
      <c r="R189" s="4"/>
    </row>
    <row r="190" ht="13.65" customHeight="1">
      <c r="A190" t="s" s="58">
        <v>81</v>
      </c>
      <c r="B190" s="33">
        <v>1100</v>
      </c>
      <c r="C190" s="33">
        <v>65</v>
      </c>
      <c r="D190" s="33">
        <f>C190*B190/1000</f>
        <v>71.5</v>
      </c>
      <c r="E190" s="59"/>
      <c r="F190" s="34"/>
      <c r="G190" s="34"/>
      <c r="H190" s="34"/>
      <c r="I190" s="34"/>
      <c r="J190" s="34"/>
      <c r="K190" s="34"/>
      <c r="L190" s="42">
        <f>ROUND(G190*$D190,-1)</f>
        <v>0</v>
      </c>
      <c r="M190" s="33">
        <f>ROUND(H190*$D190,-1)</f>
        <v>0</v>
      </c>
      <c r="N190" s="33">
        <f>ROUND(I190*$D190,-1)</f>
        <v>0</v>
      </c>
      <c r="O190" s="33">
        <f>ROUND(J190*$D190,-1)</f>
        <v>0</v>
      </c>
      <c r="P190" s="33">
        <f>ROUND(K190*$D190,-1)</f>
        <v>0</v>
      </c>
      <c r="Q190" s="4"/>
      <c r="R190" s="4"/>
    </row>
    <row r="191" ht="13.65" customHeight="1">
      <c r="A191" t="s" s="58">
        <v>82</v>
      </c>
      <c r="B191" s="33">
        <v>4000</v>
      </c>
      <c r="C191" s="33">
        <v>65</v>
      </c>
      <c r="D191" s="33">
        <f>C191*B191/1000</f>
        <v>260</v>
      </c>
      <c r="E191" s="59"/>
      <c r="F191" s="34"/>
      <c r="G191" s="34"/>
      <c r="H191" s="34"/>
      <c r="I191" s="34"/>
      <c r="J191" s="34"/>
      <c r="K191" s="34">
        <v>1</v>
      </c>
      <c r="L191" s="42">
        <f>ROUND(G191*$D191,-1)</f>
        <v>0</v>
      </c>
      <c r="M191" s="33">
        <f>ROUND(H191*$D191,-1)</f>
        <v>0</v>
      </c>
      <c r="N191" s="33">
        <f>ROUND(I191*$D191,-1)</f>
        <v>0</v>
      </c>
      <c r="O191" s="33">
        <f>ROUND(J191*$D191,-1)</f>
        <v>0</v>
      </c>
      <c r="P191" s="33">
        <f>ROUND(K191*$D191,-1)</f>
        <v>260</v>
      </c>
      <c r="Q191" s="4"/>
      <c r="R191" s="4"/>
    </row>
    <row r="192" ht="13.65" customHeight="1">
      <c r="A192" t="s" s="58">
        <v>83</v>
      </c>
      <c r="B192" s="33">
        <v>2400</v>
      </c>
      <c r="C192" s="33">
        <v>65</v>
      </c>
      <c r="D192" s="33">
        <f>C192*B192/1000</f>
        <v>156</v>
      </c>
      <c r="E192" s="59"/>
      <c r="F192" s="34"/>
      <c r="G192" s="34"/>
      <c r="H192" s="34"/>
      <c r="I192" s="34"/>
      <c r="J192" s="34"/>
      <c r="K192" s="34"/>
      <c r="L192" s="42">
        <f>ROUND(G192*$D192,-1)</f>
        <v>0</v>
      </c>
      <c r="M192" s="33">
        <f>ROUND(H192*$D192,-1)</f>
        <v>0</v>
      </c>
      <c r="N192" s="33">
        <f>ROUND(I192*$D192,-1)</f>
        <v>0</v>
      </c>
      <c r="O192" s="33">
        <f>ROUND(J192*$D192,-1)</f>
        <v>0</v>
      </c>
      <c r="P192" s="33">
        <f>ROUND(K192*$D192,-1)</f>
        <v>0</v>
      </c>
      <c r="Q192" s="4"/>
      <c r="R192" s="4"/>
    </row>
    <row r="193" ht="13.65" customHeight="1">
      <c r="A193" t="s" s="58">
        <v>84</v>
      </c>
      <c r="B193" s="33">
        <v>2800</v>
      </c>
      <c r="C193" s="33">
        <v>65</v>
      </c>
      <c r="D193" s="33">
        <f>C193*B193/1000</f>
        <v>182</v>
      </c>
      <c r="E193" s="59"/>
      <c r="F193" s="34"/>
      <c r="G193" s="34"/>
      <c r="H193" s="34"/>
      <c r="I193" s="34"/>
      <c r="J193" s="34"/>
      <c r="K193" s="34">
        <v>1</v>
      </c>
      <c r="L193" s="42">
        <f>ROUND(G193*$D193,-1)</f>
        <v>0</v>
      </c>
      <c r="M193" s="33">
        <f>ROUND(H193*$D193,-1)</f>
        <v>0</v>
      </c>
      <c r="N193" s="33">
        <f>ROUND(I193*$D193,-1)</f>
        <v>0</v>
      </c>
      <c r="O193" s="33">
        <f>ROUND(J193*$D193,-1)</f>
        <v>0</v>
      </c>
      <c r="P193" s="33">
        <f>ROUND(K193*$D193,-1)</f>
        <v>180</v>
      </c>
      <c r="Q193" s="4"/>
      <c r="R193" s="4"/>
    </row>
    <row r="194" ht="13.65" customHeight="1">
      <c r="A194" t="s" s="58">
        <v>85</v>
      </c>
      <c r="B194" s="33">
        <v>4600</v>
      </c>
      <c r="C194" s="33">
        <v>65</v>
      </c>
      <c r="D194" s="33">
        <f>C194*B194/1000</f>
        <v>299</v>
      </c>
      <c r="E194" s="59"/>
      <c r="F194" s="34"/>
      <c r="G194" s="34"/>
      <c r="H194" s="34"/>
      <c r="I194" s="34"/>
      <c r="J194" s="34"/>
      <c r="K194" s="34"/>
      <c r="L194" s="42">
        <f>ROUND(G194*$D194,-1)</f>
        <v>0</v>
      </c>
      <c r="M194" s="33">
        <f>ROUND(H194*$D194,-1)</f>
        <v>0</v>
      </c>
      <c r="N194" s="33">
        <f>ROUND(I194*$D194,-1)</f>
        <v>0</v>
      </c>
      <c r="O194" s="33">
        <f>ROUND(J194*$D194,-1)</f>
        <v>0</v>
      </c>
      <c r="P194" s="33">
        <f>ROUND(K194*$D194,-1)</f>
        <v>0</v>
      </c>
      <c r="Q194" s="4"/>
      <c r="R194" s="4"/>
    </row>
    <row r="195" ht="13.65" customHeight="1">
      <c r="A195" s="59"/>
      <c r="B195" s="33"/>
      <c r="C195" s="33"/>
      <c r="D195" s="33"/>
      <c r="E195" s="59"/>
      <c r="F195" s="34"/>
      <c r="G195" s="34"/>
      <c r="H195" s="34"/>
      <c r="I195" s="34"/>
      <c r="J195" s="34"/>
      <c r="K195" s="34"/>
      <c r="L195" s="42"/>
      <c r="M195" s="33"/>
      <c r="N195" s="33"/>
      <c r="O195" s="33"/>
      <c r="P195" s="33"/>
      <c r="Q195" s="4"/>
      <c r="R195" s="4"/>
    </row>
    <row r="196" ht="13.65" customHeight="1">
      <c r="A196" t="s" s="57">
        <v>150</v>
      </c>
      <c r="B196" s="33"/>
      <c r="C196" s="33"/>
      <c r="D196" s="33"/>
      <c r="E196" s="59"/>
      <c r="F196" s="34"/>
      <c r="G196" s="34"/>
      <c r="H196" s="34"/>
      <c r="I196" s="34"/>
      <c r="J196" s="34"/>
      <c r="K196" s="34"/>
      <c r="L196" s="42"/>
      <c r="M196" s="33"/>
      <c r="N196" s="33"/>
      <c r="O196" s="33"/>
      <c r="P196" s="33"/>
      <c r="Q196" s="4"/>
      <c r="R196" s="4"/>
    </row>
    <row r="197" ht="13.65" customHeight="1">
      <c r="A197" t="s" s="58">
        <v>86</v>
      </c>
      <c r="B197" s="33">
        <v>1700</v>
      </c>
      <c r="C197" s="33">
        <v>60</v>
      </c>
      <c r="D197" s="33">
        <f>C197*B197/1000</f>
        <v>102</v>
      </c>
      <c r="E197" s="59"/>
      <c r="F197" s="34"/>
      <c r="G197" s="34"/>
      <c r="H197" s="34"/>
      <c r="I197" s="34"/>
      <c r="J197" s="34"/>
      <c r="K197" s="34"/>
      <c r="L197" s="42">
        <f>ROUND(G197*$D197,-1)</f>
        <v>0</v>
      </c>
      <c r="M197" s="33">
        <f>ROUND(H197*$D197,-1)</f>
        <v>0</v>
      </c>
      <c r="N197" s="33">
        <f>ROUND(I197*$D197,-1)</f>
        <v>0</v>
      </c>
      <c r="O197" s="33">
        <f>ROUND(J197*$D197,-1)</f>
        <v>0</v>
      </c>
      <c r="P197" s="33">
        <f>ROUND(K197*$D197,-1)</f>
        <v>0</v>
      </c>
      <c r="Q197" s="4"/>
      <c r="R197" s="4"/>
    </row>
    <row r="198" ht="13.65" customHeight="1">
      <c r="A198" t="s" s="58">
        <v>87</v>
      </c>
      <c r="B198" s="33">
        <v>1100</v>
      </c>
      <c r="C198" s="33">
        <v>65</v>
      </c>
      <c r="D198" s="33">
        <f>C198*B198/1000</f>
        <v>71.5</v>
      </c>
      <c r="E198" s="59"/>
      <c r="F198" s="34"/>
      <c r="G198" s="34"/>
      <c r="H198" s="34"/>
      <c r="I198" s="34"/>
      <c r="J198" s="34"/>
      <c r="K198" s="34"/>
      <c r="L198" s="42">
        <f>ROUND(G198*$D198,-1)</f>
        <v>0</v>
      </c>
      <c r="M198" s="33">
        <f>ROUND(H198*$D198,-1)</f>
        <v>0</v>
      </c>
      <c r="N198" s="33">
        <f>ROUND(I198*$D198,-1)</f>
        <v>0</v>
      </c>
      <c r="O198" s="33">
        <f>ROUND(J198*$D198,-1)</f>
        <v>0</v>
      </c>
      <c r="P198" s="33">
        <f>ROUND(K198*$D198,-1)</f>
        <v>0</v>
      </c>
      <c r="Q198" s="4"/>
      <c r="R198" s="4"/>
    </row>
    <row r="199" ht="13.65" customHeight="1">
      <c r="A199" t="s" s="58">
        <v>88</v>
      </c>
      <c r="B199" s="33">
        <v>2500</v>
      </c>
      <c r="C199" s="33">
        <v>65</v>
      </c>
      <c r="D199" s="33">
        <f>C199*B199/1000</f>
        <v>162.5</v>
      </c>
      <c r="E199" s="59"/>
      <c r="F199" s="34"/>
      <c r="G199" s="34"/>
      <c r="H199" s="34"/>
      <c r="I199" s="34"/>
      <c r="J199" s="34"/>
      <c r="K199" s="34"/>
      <c r="L199" s="42">
        <f>ROUND(G199*$D199,-1)</f>
        <v>0</v>
      </c>
      <c r="M199" s="33">
        <f>ROUND(H199*$D199,-1)</f>
        <v>0</v>
      </c>
      <c r="N199" s="33">
        <f>ROUND(I199*$D199,-1)</f>
        <v>0</v>
      </c>
      <c r="O199" s="33">
        <f>ROUND(J199*$D199,-1)</f>
        <v>0</v>
      </c>
      <c r="P199" s="33">
        <f>ROUND(K199*$D199,-1)</f>
        <v>0</v>
      </c>
      <c r="Q199" s="4"/>
      <c r="R199" s="4"/>
    </row>
    <row r="200" ht="13.65" customHeight="1">
      <c r="A200" t="s" s="58">
        <v>89</v>
      </c>
      <c r="B200" s="33">
        <v>850</v>
      </c>
      <c r="C200" s="33">
        <v>60</v>
      </c>
      <c r="D200" s="33">
        <f>C200*B200/1000</f>
        <v>51</v>
      </c>
      <c r="E200" s="59"/>
      <c r="F200" s="34"/>
      <c r="G200" s="34"/>
      <c r="H200" s="34"/>
      <c r="I200" s="34"/>
      <c r="J200" s="34"/>
      <c r="K200" s="34"/>
      <c r="L200" s="42">
        <f>ROUND(G200*$D200,-1)</f>
        <v>0</v>
      </c>
      <c r="M200" s="33">
        <f>ROUND(H200*$D200,-1)</f>
        <v>0</v>
      </c>
      <c r="N200" s="33">
        <f>ROUND(I200*$D200,-1)</f>
        <v>0</v>
      </c>
      <c r="O200" s="33">
        <f>ROUND(J200*$D200,-1)</f>
        <v>0</v>
      </c>
      <c r="P200" s="33">
        <f>ROUND(K200*$D200,-1)</f>
        <v>0</v>
      </c>
      <c r="Q200" s="4"/>
      <c r="R200" s="4"/>
    </row>
    <row r="201" ht="13.65" customHeight="1">
      <c r="A201" t="s" s="58">
        <v>90</v>
      </c>
      <c r="B201" s="33">
        <v>400</v>
      </c>
      <c r="C201" s="33">
        <v>60</v>
      </c>
      <c r="D201" s="33">
        <f>C201*B201/1000</f>
        <v>24</v>
      </c>
      <c r="E201" s="59"/>
      <c r="F201" s="34"/>
      <c r="G201" s="34"/>
      <c r="H201" s="34"/>
      <c r="I201" s="34"/>
      <c r="J201" s="34"/>
      <c r="K201" s="34"/>
      <c r="L201" s="42">
        <f>ROUND(G201*$D201,-1)</f>
        <v>0</v>
      </c>
      <c r="M201" s="33">
        <f>ROUND(H201*$D201,-1)</f>
        <v>0</v>
      </c>
      <c r="N201" s="33">
        <f>ROUND(I201*$D201,-1)</f>
        <v>0</v>
      </c>
      <c r="O201" s="33">
        <f>ROUND(J201*$D201,-1)</f>
        <v>0</v>
      </c>
      <c r="P201" s="33">
        <f>ROUND(K201*$D201,-1)</f>
        <v>0</v>
      </c>
      <c r="Q201" s="4"/>
      <c r="R201" s="4"/>
    </row>
    <row r="202" ht="13.65" customHeight="1">
      <c r="A202" t="s" s="58">
        <v>91</v>
      </c>
      <c r="B202" s="33">
        <v>2100</v>
      </c>
      <c r="C202" s="33">
        <v>65</v>
      </c>
      <c r="D202" s="33">
        <f>C202*B202/1000</f>
        <v>136.5</v>
      </c>
      <c r="E202" s="59"/>
      <c r="F202" s="34"/>
      <c r="G202" s="34"/>
      <c r="H202" s="34"/>
      <c r="I202" s="34"/>
      <c r="J202" s="34"/>
      <c r="K202" s="34"/>
      <c r="L202" s="42">
        <f>ROUND(G202*$D202,-1)</f>
        <v>0</v>
      </c>
      <c r="M202" s="33">
        <f>ROUND(H202*$D202,-1)</f>
        <v>0</v>
      </c>
      <c r="N202" s="33">
        <f>ROUND(I202*$D202,-1)</f>
        <v>0</v>
      </c>
      <c r="O202" s="33">
        <f>ROUND(J202*$D202,-1)</f>
        <v>0</v>
      </c>
      <c r="P202" s="33">
        <f>ROUND(K202*$D202,-1)</f>
        <v>0</v>
      </c>
      <c r="Q202" s="4"/>
      <c r="R202" s="4"/>
    </row>
    <row r="203" ht="13.65" customHeight="1">
      <c r="A203" t="s" s="58">
        <v>92</v>
      </c>
      <c r="B203" s="33">
        <v>12000</v>
      </c>
      <c r="C203" s="33">
        <v>80</v>
      </c>
      <c r="D203" s="33">
        <f>C203*B203/1000</f>
        <v>960</v>
      </c>
      <c r="E203" s="59"/>
      <c r="F203" s="34"/>
      <c r="G203" s="34"/>
      <c r="H203" s="34"/>
      <c r="I203" s="34">
        <v>0.5</v>
      </c>
      <c r="J203" s="34">
        <v>0.5</v>
      </c>
      <c r="K203" s="34"/>
      <c r="L203" s="42">
        <f>ROUND(G203*$D203,-1)</f>
        <v>0</v>
      </c>
      <c r="M203" s="33">
        <f>ROUND(H203*$D203,-1)</f>
        <v>0</v>
      </c>
      <c r="N203" s="33">
        <f>ROUND(I203*$D203,-1)</f>
        <v>480</v>
      </c>
      <c r="O203" s="33">
        <f>ROUND(J203*$D203,-1)</f>
        <v>480</v>
      </c>
      <c r="P203" s="33">
        <f>ROUND(K203*$D203,-1)</f>
        <v>0</v>
      </c>
      <c r="Q203" s="4"/>
      <c r="R203" s="4"/>
    </row>
    <row r="204" ht="13.65" customHeight="1">
      <c r="A204" t="s" s="58">
        <v>93</v>
      </c>
      <c r="B204" s="33">
        <v>3500</v>
      </c>
      <c r="C204" s="33">
        <v>65</v>
      </c>
      <c r="D204" s="33">
        <f>C204*B204/1000</f>
        <v>227.5</v>
      </c>
      <c r="E204" s="59"/>
      <c r="F204" s="34"/>
      <c r="G204" s="34"/>
      <c r="H204" s="34"/>
      <c r="I204" s="34"/>
      <c r="J204" s="34"/>
      <c r="K204" s="34">
        <v>1</v>
      </c>
      <c r="L204" s="42">
        <f>ROUND(G204*$D204,-1)</f>
        <v>0</v>
      </c>
      <c r="M204" s="33">
        <f>ROUND(H204*$D204,-1)</f>
        <v>0</v>
      </c>
      <c r="N204" s="33">
        <f>ROUND(I204*$D204,-1)</f>
        <v>0</v>
      </c>
      <c r="O204" s="33">
        <f>ROUND(J204*$D204,-1)</f>
        <v>0</v>
      </c>
      <c r="P204" s="33">
        <f>ROUND(K204*$D204,-1)</f>
        <v>230</v>
      </c>
      <c r="Q204" s="4"/>
      <c r="R204" s="4"/>
    </row>
    <row r="205" ht="13.65" customHeight="1">
      <c r="A205" t="s" s="58">
        <v>94</v>
      </c>
      <c r="B205" s="33">
        <v>3000</v>
      </c>
      <c r="C205" s="33">
        <v>65</v>
      </c>
      <c r="D205" s="33">
        <f>C205*B205/1000</f>
        <v>195</v>
      </c>
      <c r="E205" s="59"/>
      <c r="F205" s="34"/>
      <c r="G205" s="34"/>
      <c r="H205" s="34"/>
      <c r="I205" s="34"/>
      <c r="J205" s="34"/>
      <c r="K205" s="34"/>
      <c r="L205" s="42">
        <f>ROUND(G205*$D205,-1)</f>
        <v>0</v>
      </c>
      <c r="M205" s="33">
        <f>ROUND(H205*$D205,-1)</f>
        <v>0</v>
      </c>
      <c r="N205" s="33">
        <f>ROUND(I205*$D205,-1)</f>
        <v>0</v>
      </c>
      <c r="O205" s="33">
        <f>ROUND(J205*$D205,-1)</f>
        <v>0</v>
      </c>
      <c r="P205" s="33">
        <f>ROUND(K205*$D205,-1)</f>
        <v>0</v>
      </c>
      <c r="Q205" s="4"/>
      <c r="R205" s="4"/>
    </row>
    <row r="206" ht="13.65" customHeight="1">
      <c r="A206" t="s" s="58">
        <v>95</v>
      </c>
      <c r="B206" s="33">
        <v>3000</v>
      </c>
      <c r="C206" s="33">
        <v>65</v>
      </c>
      <c r="D206" s="33">
        <f>C206*B206/1000</f>
        <v>195</v>
      </c>
      <c r="E206" s="59"/>
      <c r="F206" s="34"/>
      <c r="G206" s="34"/>
      <c r="H206" s="34"/>
      <c r="I206" s="34"/>
      <c r="J206" s="34"/>
      <c r="K206" s="34"/>
      <c r="L206" s="42">
        <f>ROUND(G206*$D206,-1)</f>
        <v>0</v>
      </c>
      <c r="M206" s="33">
        <f>ROUND(H206*$D206,-1)</f>
        <v>0</v>
      </c>
      <c r="N206" s="33">
        <f>ROUND(I206*$D206,-1)</f>
        <v>0</v>
      </c>
      <c r="O206" s="33">
        <f>ROUND(J206*$D206,-1)</f>
        <v>0</v>
      </c>
      <c r="P206" s="33">
        <f>ROUND(K206*$D206,-1)</f>
        <v>0</v>
      </c>
      <c r="Q206" s="4"/>
      <c r="R206" s="4"/>
    </row>
    <row r="207" ht="13.65" customHeight="1">
      <c r="A207" t="s" s="58">
        <v>96</v>
      </c>
      <c r="B207" s="33">
        <v>350</v>
      </c>
      <c r="C207" s="33">
        <v>60</v>
      </c>
      <c r="D207" s="33">
        <f>C207*B207/1000</f>
        <v>21</v>
      </c>
      <c r="E207" s="59"/>
      <c r="F207" s="34"/>
      <c r="G207" s="34"/>
      <c r="H207" s="34"/>
      <c r="I207" s="34"/>
      <c r="J207" s="34"/>
      <c r="K207" s="34">
        <v>1</v>
      </c>
      <c r="L207" s="42">
        <f>ROUND(G207*$D207,-1)</f>
        <v>0</v>
      </c>
      <c r="M207" s="33">
        <f>ROUND(H207*$D207,-1)</f>
        <v>0</v>
      </c>
      <c r="N207" s="33">
        <f>ROUND(I207*$D207,-1)</f>
        <v>0</v>
      </c>
      <c r="O207" s="33">
        <f>ROUND(J207*$D207,-1)</f>
        <v>0</v>
      </c>
      <c r="P207" s="33">
        <f>ROUND(K207*$D207,-1)</f>
        <v>20</v>
      </c>
      <c r="Q207" s="4"/>
      <c r="R207" s="4"/>
    </row>
    <row r="208" ht="13.6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4"/>
      <c r="R208" s="4"/>
    </row>
    <row r="209" ht="15.75" customHeight="1">
      <c r="A209" t="s" s="2">
        <v>151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8">
        <f>SUM(L168:L207)</f>
        <v>1110</v>
      </c>
      <c r="M209" s="78">
        <f>SUM(M168:M207)</f>
        <v>570</v>
      </c>
      <c r="N209" s="78">
        <f>SUM(N168:N207)</f>
        <v>480</v>
      </c>
      <c r="O209" s="78">
        <f>SUM(O168:O207)</f>
        <v>480</v>
      </c>
      <c r="P209" s="78">
        <f>SUM(P168:P207)</f>
        <v>1000</v>
      </c>
      <c r="Q209" s="4"/>
      <c r="R209" s="4"/>
    </row>
    <row r="210" ht="13.6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4"/>
      <c r="R210" s="4"/>
    </row>
    <row r="211" ht="13.65" customHeight="1">
      <c r="A211" t="s" s="58">
        <v>95</v>
      </c>
      <c r="B211" s="33">
        <v>3000</v>
      </c>
      <c r="C211" s="33">
        <v>65</v>
      </c>
      <c r="D211" s="33">
        <f>C211*B211/1000</f>
        <v>195</v>
      </c>
      <c r="E211" s="59"/>
      <c r="F211" s="34"/>
      <c r="G211" s="34"/>
      <c r="H211" s="34"/>
      <c r="I211" s="34"/>
      <c r="J211" s="34"/>
      <c r="K211" s="34"/>
      <c r="L211" s="42">
        <f>ROUND(G211*$D211,-1)</f>
        <v>0</v>
      </c>
      <c r="M211" s="33">
        <f>ROUND(H211*$D211,-1)</f>
        <v>0</v>
      </c>
      <c r="N211" s="33">
        <f>ROUND(I211*$D211,-1)</f>
        <v>0</v>
      </c>
      <c r="O211" s="33">
        <f>ROUND(J211*$D211,-1)</f>
        <v>0</v>
      </c>
      <c r="P211" s="33">
        <f>ROUND(K211*$D211,-1)</f>
        <v>0</v>
      </c>
      <c r="Q211" s="4"/>
      <c r="R211" s="4"/>
    </row>
    <row r="212" ht="13.65" customHeight="1">
      <c r="A212" t="s" s="58">
        <v>96</v>
      </c>
      <c r="B212" s="33">
        <v>350</v>
      </c>
      <c r="C212" s="33">
        <v>60</v>
      </c>
      <c r="D212" s="33">
        <f>C212*B212/1000</f>
        <v>21</v>
      </c>
      <c r="E212" s="59"/>
      <c r="F212" s="34"/>
      <c r="G212" s="34"/>
      <c r="H212" s="34"/>
      <c r="I212" s="34"/>
      <c r="J212" s="34"/>
      <c r="K212" s="34">
        <v>1</v>
      </c>
      <c r="L212" s="42">
        <f>ROUND(G212*$D212,-1)</f>
        <v>0</v>
      </c>
      <c r="M212" s="33">
        <f>ROUND(H212*$D212,-1)</f>
        <v>0</v>
      </c>
      <c r="N212" s="33">
        <f>ROUND(I212*$D212,-1)</f>
        <v>0</v>
      </c>
      <c r="O212" s="33">
        <f>ROUND(J212*$D212,-1)</f>
        <v>0</v>
      </c>
      <c r="P212" s="33">
        <f>ROUND(K212*$D212,-1)</f>
        <v>20</v>
      </c>
      <c r="Q212" s="4"/>
      <c r="R212" s="4"/>
    </row>
    <row r="213" ht="13.6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4"/>
      <c r="R213" s="4"/>
    </row>
    <row r="214" ht="15.75" customHeight="1">
      <c r="A214" t="s" s="2">
        <v>151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8">
        <f>SUM(L209:L212)</f>
        <v>1110</v>
      </c>
      <c r="M214" s="78">
        <f>SUM(M209:M212)</f>
        <v>570</v>
      </c>
      <c r="N214" s="78">
        <f>SUM(N209:N212)</f>
        <v>480</v>
      </c>
      <c r="O214" s="78">
        <f>SUM(O209:O212)</f>
        <v>480</v>
      </c>
      <c r="P214" s="78">
        <f>SUM(P209:P212)</f>
        <v>1020</v>
      </c>
      <c r="Q214" s="4"/>
      <c r="R214" s="4"/>
    </row>
  </sheetData>
  <conditionalFormatting sqref="L12:P12">
    <cfRule type="cellIs" dxfId="0" priority="1" operator="lessThan" stopIfTrue="1">
      <formula>0</formula>
    </cfRule>
  </conditionalFormatting>
  <pageMargins left="0.590551" right="0.393701" top="0.590551" bottom="0.590551" header="0.511811" footer="0.314961"/>
  <pageSetup firstPageNumber="1" fitToHeight="1" fitToWidth="1" scale="70" useFirstPageNumber="0" orientation="landscape" pageOrder="downThenOver"/>
  <headerFooter>
    <oddFooter>&amp;L&amp;"Arial,Regular"&amp;10&amp;K000000M= Maanrakennus; K/P= Kiveys / Päällystys; V= Viimeistely&amp;C&amp;"Arial,Regular"&amp;10&amp;K000000&amp;P(&amp;N)&amp;R&amp;"Arial,Regular"&amp;10&amp;K000000tae05länsi / has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848" customWidth="1"/>
    <col min="2" max="2" width="30.6719" style="848" customWidth="1"/>
    <col min="3" max="3" width="27.5" style="848" customWidth="1"/>
    <col min="4" max="4" width="8.85156" style="848" customWidth="1"/>
    <col min="5" max="5" width="27.3516" style="848" customWidth="1"/>
    <col min="6" max="7" width="8.85156" style="848" customWidth="1"/>
    <col min="8" max="16384" width="8.85156" style="848" customWidth="1"/>
  </cols>
  <sheetData>
    <row r="1" ht="15" customHeight="1">
      <c r="A1" s="849"/>
      <c r="B1" s="849"/>
      <c r="C1" s="849"/>
      <c r="D1" s="849"/>
      <c r="E1" s="849"/>
      <c r="F1" s="849"/>
      <c r="G1" s="849"/>
    </row>
    <row r="2" ht="15" customHeight="1">
      <c r="A2" t="s" s="850">
        <v>193</v>
      </c>
      <c r="B2" t="s" s="850">
        <v>192</v>
      </c>
      <c r="C2" t="s" s="850">
        <v>1112</v>
      </c>
      <c r="D2" s="849"/>
      <c r="E2" s="849"/>
      <c r="F2" s="849"/>
      <c r="G2" s="849"/>
    </row>
    <row r="3" ht="15" customHeight="1">
      <c r="A3" t="s" s="850">
        <v>200</v>
      </c>
      <c r="B3" t="s" s="850">
        <v>282</v>
      </c>
      <c r="C3" t="s" s="850">
        <v>1113</v>
      </c>
      <c r="D3" s="849"/>
      <c r="E3" s="849"/>
      <c r="F3" s="849"/>
      <c r="G3" s="849"/>
    </row>
    <row r="4" ht="15" customHeight="1">
      <c r="A4" s="849"/>
      <c r="B4" t="s" s="850">
        <v>1114</v>
      </c>
      <c r="C4" t="s" s="850">
        <v>1115</v>
      </c>
      <c r="D4" s="849"/>
      <c r="E4" s="849"/>
      <c r="F4" s="849"/>
      <c r="G4" s="849"/>
    </row>
    <row r="5" ht="15" customHeight="1">
      <c r="A5" s="849"/>
      <c r="B5" t="s" s="850">
        <v>227</v>
      </c>
      <c r="C5" t="s" s="850">
        <v>1116</v>
      </c>
      <c r="D5" s="849"/>
      <c r="E5" s="849"/>
      <c r="F5" s="849"/>
      <c r="G5" s="851"/>
    </row>
    <row r="6" ht="15" customHeight="1">
      <c r="A6" s="849"/>
      <c r="B6" t="s" s="850">
        <v>1117</v>
      </c>
      <c r="C6" t="s" s="850">
        <v>1118</v>
      </c>
      <c r="D6" s="849"/>
      <c r="E6" s="849"/>
      <c r="F6" s="849"/>
      <c r="G6" s="849"/>
    </row>
    <row r="7" ht="15" customHeight="1">
      <c r="A7" s="849"/>
      <c r="B7" t="s" s="850">
        <v>197</v>
      </c>
      <c r="C7" t="s" s="850">
        <v>1119</v>
      </c>
      <c r="D7" s="849"/>
      <c r="E7" s="849"/>
      <c r="F7" s="849"/>
      <c r="G7" s="849"/>
    </row>
    <row r="8" ht="15" customHeight="1">
      <c r="A8" s="849"/>
      <c r="B8" t="s" s="850">
        <v>1120</v>
      </c>
      <c r="C8" t="s" s="850">
        <v>1121</v>
      </c>
      <c r="D8" s="849"/>
      <c r="E8" s="849"/>
      <c r="F8" s="849"/>
      <c r="G8" s="849"/>
    </row>
    <row r="9" ht="15" customHeight="1">
      <c r="A9" s="849"/>
      <c r="B9" t="s" s="850">
        <v>250</v>
      </c>
      <c r="C9" t="s" s="850">
        <v>1122</v>
      </c>
      <c r="D9" s="849"/>
      <c r="E9" s="849"/>
      <c r="F9" s="849"/>
      <c r="G9" s="849"/>
    </row>
    <row r="10" ht="15" customHeight="1">
      <c r="A10" s="849"/>
      <c r="B10" t="s" s="850">
        <v>848</v>
      </c>
      <c r="C10" t="s" s="850">
        <v>1123</v>
      </c>
      <c r="D10" s="849"/>
      <c r="E10" s="849"/>
      <c r="F10" s="852"/>
      <c r="G10" s="853"/>
    </row>
    <row r="11" ht="15" customHeight="1">
      <c r="A11" s="849"/>
      <c r="B11" t="s" s="850">
        <v>1124</v>
      </c>
      <c r="C11" t="s" s="850">
        <v>1125</v>
      </c>
      <c r="D11" s="849"/>
      <c r="E11" s="849"/>
      <c r="F11" s="853"/>
      <c r="G11" s="853"/>
    </row>
    <row r="12" ht="15" customHeight="1">
      <c r="A12" s="849"/>
      <c r="B12" s="849"/>
      <c r="C12" s="849"/>
      <c r="D12" s="849"/>
      <c r="E12" s="849"/>
      <c r="F12" s="853"/>
      <c r="G12" s="853"/>
    </row>
    <row r="13" ht="15" customHeight="1">
      <c r="A13" s="849"/>
      <c r="B13" t="s" s="850">
        <v>1126</v>
      </c>
      <c r="C13" t="s" s="850">
        <v>1127</v>
      </c>
      <c r="D13" s="849"/>
      <c r="E13" t="s" s="850">
        <v>1128</v>
      </c>
      <c r="F13" t="s" s="854">
        <v>1129</v>
      </c>
      <c r="G13" s="853"/>
    </row>
    <row r="14" ht="15" customHeight="1">
      <c r="A14" s="849"/>
      <c r="B14" t="s" s="850">
        <v>44</v>
      </c>
      <c r="C14" t="s" s="850">
        <v>1130</v>
      </c>
      <c r="D14" s="849"/>
      <c r="E14" t="s" s="850">
        <v>449</v>
      </c>
      <c r="F14" t="s" s="850">
        <v>1131</v>
      </c>
      <c r="G14" s="849"/>
    </row>
    <row r="15" ht="13.65" customHeight="1">
      <c r="A15" s="528"/>
      <c r="B15" t="s" s="642">
        <v>193</v>
      </c>
      <c r="C15" t="s" s="642">
        <v>1132</v>
      </c>
      <c r="D15" s="528"/>
      <c r="E15" s="528"/>
      <c r="F15" s="528"/>
      <c r="G15" s="52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123"/>
  <sheetViews>
    <sheetView workbookViewId="0" showGridLines="0" defaultGridColor="1"/>
  </sheetViews>
  <sheetFormatPr defaultColWidth="9.33333" defaultRowHeight="15" customHeight="1" outlineLevelRow="0" outlineLevelCol="0"/>
  <cols>
    <col min="1" max="1" width="64.5" style="79" customWidth="1"/>
    <col min="2" max="2" width="12.6719" style="79" customWidth="1"/>
    <col min="3" max="3" width="15.8516" style="79" customWidth="1"/>
    <col min="4" max="4" width="12.6719" style="79" customWidth="1"/>
    <col min="5" max="5" width="10.8516" style="79" customWidth="1"/>
    <col min="6" max="6" width="12.6719" style="79" customWidth="1"/>
    <col min="7" max="7" width="23" style="79" customWidth="1"/>
    <col min="8" max="8" width="12.6719" style="79" customWidth="1"/>
    <col min="9" max="9" width="12.1719" style="79" customWidth="1"/>
    <col min="10" max="19" width="7.67188" style="79" customWidth="1"/>
    <col min="20" max="20" width="12.8516" style="79" customWidth="1"/>
    <col min="21" max="21" width="6.67188" style="79" customWidth="1"/>
    <col min="22" max="22" width="9.67188" style="79" customWidth="1"/>
    <col min="23" max="23" width="11.8516" style="79" customWidth="1"/>
    <col min="24" max="29" width="9.67188" style="79" customWidth="1"/>
    <col min="30" max="30" width="23.1719" style="79" customWidth="1"/>
    <col min="31" max="31" width="15.6719" style="79" customWidth="1"/>
    <col min="32" max="16384" width="9.35156" style="79" customWidth="1"/>
  </cols>
  <sheetData>
    <row r="1" ht="16.15" customHeight="1">
      <c r="A1" t="s" s="80">
        <v>9</v>
      </c>
      <c r="B1" t="s" s="81">
        <v>152</v>
      </c>
      <c r="C1" t="s" s="82">
        <v>153</v>
      </c>
      <c r="D1" t="s" s="82">
        <v>154</v>
      </c>
      <c r="E1" t="s" s="82">
        <v>155</v>
      </c>
      <c r="F1" t="s" s="82">
        <v>156</v>
      </c>
      <c r="G1" t="s" s="82">
        <v>157</v>
      </c>
      <c r="H1" t="s" s="84">
        <v>158</v>
      </c>
      <c r="I1" t="s" s="86">
        <v>159</v>
      </c>
      <c r="J1" t="s" s="87">
        <v>160</v>
      </c>
      <c r="K1" t="s" s="82">
        <v>161</v>
      </c>
      <c r="L1" t="s" s="82">
        <v>162</v>
      </c>
      <c r="M1" t="s" s="82">
        <v>163</v>
      </c>
      <c r="N1" t="s" s="89">
        <v>164</v>
      </c>
      <c r="O1" t="s" s="82">
        <v>165</v>
      </c>
      <c r="P1" t="s" s="82">
        <v>166</v>
      </c>
      <c r="Q1" t="s" s="82">
        <v>167</v>
      </c>
      <c r="R1" t="s" s="82">
        <v>168</v>
      </c>
      <c r="S1" t="s" s="84">
        <v>169</v>
      </c>
      <c r="T1" t="s" s="86">
        <v>170</v>
      </c>
      <c r="U1" t="s" s="87">
        <v>171</v>
      </c>
      <c r="V1" t="s" s="91">
        <v>172</v>
      </c>
      <c r="W1" t="s" s="93">
        <v>173</v>
      </c>
      <c r="X1" t="s" s="95">
        <v>174</v>
      </c>
      <c r="Y1" t="s" s="95">
        <v>175</v>
      </c>
      <c r="Z1" t="s" s="95">
        <v>176</v>
      </c>
      <c r="AA1" t="s" s="95">
        <v>177</v>
      </c>
      <c r="AB1" t="s" s="95">
        <v>178</v>
      </c>
      <c r="AC1" t="s" s="97">
        <v>179</v>
      </c>
      <c r="AD1" t="s" s="85">
        <v>180</v>
      </c>
      <c r="AE1" t="s" s="99">
        <v>181</v>
      </c>
    </row>
    <row r="2" ht="16.15" customHeight="1">
      <c r="A2" s="100"/>
      <c r="B2" s="101"/>
      <c r="C2" s="101"/>
      <c r="D2" s="101"/>
      <c r="E2" s="102"/>
      <c r="F2" s="102"/>
      <c r="G2" s="102"/>
      <c r="H2" s="103"/>
      <c r="I2" s="104"/>
      <c r="J2" s="105"/>
      <c r="K2" s="102"/>
      <c r="L2" s="102"/>
      <c r="M2" s="102"/>
      <c r="N2" s="102"/>
      <c r="O2" s="102"/>
      <c r="P2" s="102"/>
      <c r="Q2" s="102"/>
      <c r="R2" s="102"/>
      <c r="S2" s="103"/>
      <c r="T2" s="104"/>
      <c r="U2" s="105"/>
      <c r="V2" s="103"/>
      <c r="W2" s="106"/>
      <c r="X2" s="107"/>
      <c r="Y2" s="107"/>
      <c r="Z2" s="107"/>
      <c r="AA2" s="107"/>
      <c r="AB2" s="107"/>
      <c r="AC2" s="108"/>
      <c r="AD2" s="109"/>
      <c r="AE2" s="110"/>
    </row>
    <row r="3" ht="16.15" customHeight="1">
      <c r="A3" s="111"/>
      <c r="B3" s="112"/>
      <c r="C3" s="112"/>
      <c r="D3" s="112"/>
      <c r="E3" s="113"/>
      <c r="F3" s="113"/>
      <c r="G3" s="113"/>
      <c r="H3" s="114"/>
      <c r="I3" s="115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  <c r="U3" s="113"/>
      <c r="V3" s="113"/>
      <c r="W3" s="113"/>
      <c r="X3" s="113"/>
      <c r="Y3" s="113"/>
      <c r="Z3" s="113"/>
      <c r="AA3" s="113"/>
      <c r="AB3" s="113"/>
      <c r="AC3" s="114"/>
      <c r="AD3" s="116"/>
      <c r="AE3" s="117"/>
    </row>
    <row r="4" ht="16.15" customHeight="1">
      <c r="A4" s="118"/>
      <c r="B4" s="119"/>
      <c r="C4" s="119"/>
      <c r="D4" s="119"/>
      <c r="E4" s="119"/>
      <c r="F4" s="119"/>
      <c r="G4" s="119"/>
      <c r="H4" s="119"/>
      <c r="I4" s="120"/>
      <c r="J4" s="120"/>
      <c r="K4" s="120"/>
      <c r="L4" s="121"/>
      <c r="M4" s="121"/>
      <c r="N4" s="122"/>
      <c r="O4" s="122"/>
      <c r="P4" s="122"/>
      <c r="Q4" s="122"/>
      <c r="R4" s="122"/>
      <c r="S4" s="123"/>
      <c r="T4" s="124"/>
      <c r="U4" s="125"/>
      <c r="V4" s="126"/>
      <c r="W4" s="126"/>
      <c r="X4" s="126"/>
      <c r="Y4" s="126"/>
      <c r="Z4" s="126"/>
      <c r="AA4" s="126"/>
      <c r="AB4" s="126"/>
      <c r="AC4" s="127"/>
      <c r="AD4" s="128"/>
      <c r="AE4" s="129"/>
    </row>
    <row r="5" ht="16.15" customHeight="1">
      <c r="A5" t="s" s="130">
        <v>182</v>
      </c>
      <c r="B5" s="131"/>
      <c r="C5" s="131"/>
      <c r="D5" s="131"/>
      <c r="E5" s="132"/>
      <c r="F5" s="132"/>
      <c r="G5" s="132">
        <f>G12</f>
        <v>4500</v>
      </c>
      <c r="H5" s="131"/>
      <c r="I5" s="133"/>
      <c r="J5" s="133"/>
      <c r="K5" s="133"/>
      <c r="L5" s="134"/>
      <c r="M5" s="135"/>
      <c r="N5" s="136"/>
      <c r="O5" s="136"/>
      <c r="P5" s="136"/>
      <c r="Q5" s="136"/>
      <c r="R5" s="136"/>
      <c r="S5" s="137"/>
      <c r="T5" s="138">
        <f>T12</f>
        <v>1710</v>
      </c>
      <c r="U5" s="139">
        <f>U12</f>
        <v>2290</v>
      </c>
      <c r="V5" s="140">
        <f>V12</f>
        <v>2160</v>
      </c>
      <c r="W5" s="140">
        <f>W12</f>
        <v>4020</v>
      </c>
      <c r="X5" s="140">
        <f>X12</f>
        <v>3390</v>
      </c>
      <c r="Y5" s="140">
        <f>Y12</f>
        <v>4090</v>
      </c>
      <c r="Z5" s="140">
        <f>Z12</f>
        <v>2440</v>
      </c>
      <c r="AA5" s="140">
        <f>AA12</f>
        <v>1990</v>
      </c>
      <c r="AB5" s="140">
        <f>AB12</f>
        <v>2090</v>
      </c>
      <c r="AC5" s="141">
        <f>AC12</f>
        <v>2390</v>
      </c>
      <c r="AD5" s="142"/>
      <c r="AE5" s="129"/>
    </row>
    <row r="6" ht="16.15" customHeight="1">
      <c r="A6" s="143"/>
      <c r="B6" s="144"/>
      <c r="C6" s="144"/>
      <c r="D6" s="144"/>
      <c r="E6" s="145"/>
      <c r="F6" s="145"/>
      <c r="G6" s="145"/>
      <c r="H6" s="146"/>
      <c r="I6" s="147"/>
      <c r="J6" s="144"/>
      <c r="K6" s="144"/>
      <c r="L6" s="144"/>
      <c r="M6" s="148"/>
      <c r="N6" s="149"/>
      <c r="O6" s="149"/>
      <c r="P6" s="149"/>
      <c r="Q6" s="149"/>
      <c r="R6" s="149"/>
      <c r="S6" s="150"/>
      <c r="T6" s="151"/>
      <c r="U6" s="152"/>
      <c r="V6" s="153"/>
      <c r="W6" s="153"/>
      <c r="X6" s="153"/>
      <c r="Y6" s="153"/>
      <c r="Z6" s="153"/>
      <c r="AA6" s="153"/>
      <c r="AB6" s="153"/>
      <c r="AC6" s="146"/>
      <c r="AD6" s="154"/>
      <c r="AE6" s="129"/>
    </row>
    <row r="7" ht="16.15" customHeight="1">
      <c r="A7" t="s" s="130">
        <v>183</v>
      </c>
      <c r="B7" s="131"/>
      <c r="C7" s="131"/>
      <c r="D7" s="131"/>
      <c r="E7" s="132"/>
      <c r="F7" s="132"/>
      <c r="G7" s="132">
        <f>G79</f>
        <v>9100</v>
      </c>
      <c r="H7" s="131"/>
      <c r="I7" s="133"/>
      <c r="J7" s="133"/>
      <c r="K7" s="133"/>
      <c r="L7" s="134"/>
      <c r="M7" s="135"/>
      <c r="N7" s="136"/>
      <c r="O7" s="136"/>
      <c r="P7" s="136"/>
      <c r="Q7" s="136"/>
      <c r="R7" s="136"/>
      <c r="S7" s="137"/>
      <c r="T7" s="155">
        <f>T79</f>
        <v>1160</v>
      </c>
      <c r="U7" s="156">
        <f>U79</f>
        <v>810</v>
      </c>
      <c r="V7" s="132">
        <f>V79</f>
        <v>1050</v>
      </c>
      <c r="W7" s="132">
        <f>W79</f>
        <v>150</v>
      </c>
      <c r="X7" s="132">
        <f>X79</f>
        <v>250</v>
      </c>
      <c r="Y7" s="132">
        <f>Y79</f>
        <v>1050</v>
      </c>
      <c r="Z7" s="132">
        <f>Z79</f>
        <v>150</v>
      </c>
      <c r="AA7" s="132">
        <f>AA79</f>
        <v>600</v>
      </c>
      <c r="AB7" s="132">
        <f>AB79</f>
        <v>830</v>
      </c>
      <c r="AC7" s="157">
        <f>AC79</f>
        <v>730</v>
      </c>
      <c r="AD7" s="142"/>
      <c r="AE7" s="129"/>
    </row>
    <row r="8" ht="16.15" customHeight="1">
      <c r="A8" s="158"/>
      <c r="B8" s="159"/>
      <c r="C8" s="159"/>
      <c r="D8" s="159"/>
      <c r="E8" s="160"/>
      <c r="F8" s="160"/>
      <c r="G8" s="160"/>
      <c r="H8" s="159"/>
      <c r="I8" s="161"/>
      <c r="J8" s="161"/>
      <c r="K8" s="161"/>
      <c r="L8" s="162"/>
      <c r="M8" s="163"/>
      <c r="N8" s="164"/>
      <c r="O8" s="164"/>
      <c r="P8" s="164"/>
      <c r="Q8" s="164"/>
      <c r="R8" s="164"/>
      <c r="S8" s="165"/>
      <c r="T8" s="166"/>
      <c r="U8" s="167"/>
      <c r="V8" s="160"/>
      <c r="W8" s="160"/>
      <c r="X8" s="160"/>
      <c r="Y8" s="160"/>
      <c r="Z8" s="160"/>
      <c r="AA8" s="160"/>
      <c r="AB8" s="160"/>
      <c r="AC8" s="168"/>
      <c r="AD8" s="169"/>
      <c r="AE8" s="129"/>
    </row>
    <row r="9" ht="16.15" customHeight="1">
      <c r="A9" t="s" s="170">
        <v>184</v>
      </c>
      <c r="B9" s="171"/>
      <c r="C9" s="171"/>
      <c r="D9" s="171"/>
      <c r="E9" s="172"/>
      <c r="F9" s="172"/>
      <c r="G9" s="172">
        <f>SUM(G5:G8)</f>
        <v>13600</v>
      </c>
      <c r="H9" s="173"/>
      <c r="I9" s="174"/>
      <c r="J9" s="171"/>
      <c r="K9" s="171"/>
      <c r="L9" s="171"/>
      <c r="M9" s="175"/>
      <c r="N9" s="176"/>
      <c r="O9" s="176"/>
      <c r="P9" s="176"/>
      <c r="Q9" s="176"/>
      <c r="R9" s="176"/>
      <c r="S9" s="177"/>
      <c r="T9" s="178">
        <f>SUM(T5:T8)</f>
        <v>2870</v>
      </c>
      <c r="U9" s="179">
        <f>SUM(U5:U8)</f>
        <v>3100</v>
      </c>
      <c r="V9" s="172">
        <f>SUM(V5:V8)</f>
        <v>3210</v>
      </c>
      <c r="W9" s="172">
        <f>SUM(W5:W8)</f>
        <v>4170</v>
      </c>
      <c r="X9" s="172">
        <f>SUM(X5:X8)</f>
        <v>3640</v>
      </c>
      <c r="Y9" s="172">
        <f>SUM(Y5:Y8)</f>
        <v>5140</v>
      </c>
      <c r="Z9" s="172">
        <f>SUM(Z5:Z8)</f>
        <v>2590</v>
      </c>
      <c r="AA9" s="172">
        <f>SUM(AA5:AA8)</f>
        <v>2590</v>
      </c>
      <c r="AB9" s="172">
        <f>SUM(AB5:AB8)</f>
        <v>2920</v>
      </c>
      <c r="AC9" s="180">
        <f>SUM(AC5:AC8)</f>
        <v>3120</v>
      </c>
      <c r="AD9" s="181"/>
      <c r="AE9" s="129"/>
    </row>
    <row r="10" ht="16.15" customHeight="1">
      <c r="A10" s="182"/>
      <c r="B10" s="159"/>
      <c r="C10" s="159"/>
      <c r="D10" s="159"/>
      <c r="E10" s="159"/>
      <c r="F10" s="159"/>
      <c r="G10" s="159"/>
      <c r="H10" s="159"/>
      <c r="I10" s="183"/>
      <c r="J10" s="161"/>
      <c r="K10" s="161"/>
      <c r="L10" s="162"/>
      <c r="M10" s="163"/>
      <c r="N10" s="184"/>
      <c r="O10" s="184"/>
      <c r="P10" s="184"/>
      <c r="Q10" s="184"/>
      <c r="R10" s="184"/>
      <c r="S10" s="185"/>
      <c r="T10" s="186"/>
      <c r="U10" s="182"/>
      <c r="V10" s="187"/>
      <c r="W10" s="187"/>
      <c r="X10" s="187"/>
      <c r="Y10" s="187"/>
      <c r="Z10" s="187"/>
      <c r="AA10" s="187"/>
      <c r="AB10" s="187"/>
      <c r="AC10" s="188"/>
      <c r="AD10" s="169"/>
      <c r="AE10" s="129"/>
    </row>
    <row r="11" ht="16.15" customHeight="1">
      <c r="A11" s="189"/>
      <c r="B11" s="159"/>
      <c r="C11" s="159"/>
      <c r="D11" s="159"/>
      <c r="E11" s="159"/>
      <c r="F11" s="159"/>
      <c r="G11" s="190"/>
      <c r="H11" s="191"/>
      <c r="I11" s="192"/>
      <c r="J11" s="193"/>
      <c r="K11" s="161"/>
      <c r="L11" s="161"/>
      <c r="M11" s="161"/>
      <c r="N11" s="120"/>
      <c r="O11" s="120"/>
      <c r="P11" s="120"/>
      <c r="Q11" s="120"/>
      <c r="R11" s="120"/>
      <c r="S11" s="194"/>
      <c r="T11" s="195"/>
      <c r="U11" s="125"/>
      <c r="V11" s="126"/>
      <c r="W11" s="126"/>
      <c r="X11" s="126"/>
      <c r="Y11" s="126"/>
      <c r="Z11" s="126"/>
      <c r="AA11" s="126"/>
      <c r="AB11" s="126"/>
      <c r="AC11" s="127"/>
      <c r="AD11" s="196"/>
      <c r="AE11" s="129"/>
    </row>
    <row r="12" ht="16.15" customHeight="1">
      <c r="A12" t="s" s="197">
        <v>185</v>
      </c>
      <c r="B12" s="131"/>
      <c r="C12" s="131"/>
      <c r="D12" s="131"/>
      <c r="E12" s="132">
        <f>E37+E40+E42+E47+E49+E55+E70+E73</f>
        <v>71898</v>
      </c>
      <c r="F12" s="198"/>
      <c r="G12" s="199">
        <f>G18+G37+G40+G42+G47+G49+G55+G70+G73</f>
        <v>4500</v>
      </c>
      <c r="H12" s="157"/>
      <c r="I12" s="142"/>
      <c r="J12" s="200"/>
      <c r="K12" s="134"/>
      <c r="L12" s="134"/>
      <c r="M12" s="134"/>
      <c r="N12" s="134"/>
      <c r="O12" s="134"/>
      <c r="P12" s="134"/>
      <c r="Q12" s="134"/>
      <c r="R12" s="134"/>
      <c r="S12" s="201"/>
      <c r="T12" s="202">
        <f>T18+T37+T40+T42+T47+T49+T55+T70+T73+T51+T16</f>
        <v>1710</v>
      </c>
      <c r="U12" s="203">
        <f>U18+U37+U40+U42+U47+U49+U55+U70+U73+U51+U16</f>
        <v>2290</v>
      </c>
      <c r="V12" s="140">
        <f>V18+V37+V40+V42+V47+V49+V55+V70+V73+V51+V16</f>
        <v>2160</v>
      </c>
      <c r="W12" s="140">
        <f>W18+W37+W40+W42+W47+W49+W55+W70+W73+W51+W16</f>
        <v>4020</v>
      </c>
      <c r="X12" s="140">
        <f>X18+X37+X40+X42+X47+X49+X55+X70+X73+X51+X16</f>
        <v>3390</v>
      </c>
      <c r="Y12" s="140">
        <f>Y18+Y37+Y40+Y42+Y47+Y49+Y55+Y70+Y73+Y51+Y16</f>
        <v>4090</v>
      </c>
      <c r="Z12" s="140">
        <f>Z18+Z37+Z40+Z42+Z47+Z49+Z55+Z70+Z73+Z51+Z16</f>
        <v>2440</v>
      </c>
      <c r="AA12" s="140">
        <f>AA18+AA37+AA40+AA42+AA47+AA49+AA55+AA70+AA73+AA51+AA16</f>
        <v>1990</v>
      </c>
      <c r="AB12" s="140">
        <f>AB18+AB37+AB40+AB42+AB47+AB49+AB55+AB70+AB73+AB51+AB16</f>
        <v>2090</v>
      </c>
      <c r="AC12" s="204">
        <f>AC18+AC37+AC40+AC42+AC47+AC49+AC55+AC70+AC73+AC51+AC16</f>
        <v>2390</v>
      </c>
      <c r="AD12" s="205"/>
      <c r="AE12" s="129"/>
    </row>
    <row r="13" ht="16.15" customHeight="1">
      <c r="A13" t="s" s="206">
        <v>186</v>
      </c>
      <c r="B13" s="207"/>
      <c r="C13" s="207"/>
      <c r="D13" s="207"/>
      <c r="E13" s="208"/>
      <c r="F13" s="208"/>
      <c r="G13" s="208"/>
      <c r="H13" s="209"/>
      <c r="I13" s="210"/>
      <c r="J13" s="211"/>
      <c r="K13" s="212"/>
      <c r="L13" s="212"/>
      <c r="M13" s="212"/>
      <c r="N13" s="212"/>
      <c r="O13" s="212"/>
      <c r="P13" s="212"/>
      <c r="Q13" s="212"/>
      <c r="R13" s="212"/>
      <c r="S13" s="213"/>
      <c r="T13" s="214">
        <v>2100</v>
      </c>
      <c r="U13" s="215">
        <v>1000</v>
      </c>
      <c r="V13" s="216">
        <v>500</v>
      </c>
      <c r="W13" s="216">
        <v>1000</v>
      </c>
      <c r="X13" s="216">
        <v>2800</v>
      </c>
      <c r="Y13" s="216">
        <v>3000</v>
      </c>
      <c r="Z13" s="216">
        <v>3000</v>
      </c>
      <c r="AA13" s="216">
        <v>3000</v>
      </c>
      <c r="AB13" s="216">
        <v>3000</v>
      </c>
      <c r="AC13" s="217">
        <v>3000</v>
      </c>
      <c r="AD13" s="218"/>
      <c r="AE13" s="219"/>
    </row>
    <row r="14" ht="15.75" customHeight="1">
      <c r="A14" t="s" s="220">
        <v>187</v>
      </c>
      <c r="B14" s="207"/>
      <c r="C14" s="207"/>
      <c r="D14" s="207"/>
      <c r="E14" s="208"/>
      <c r="F14" s="208"/>
      <c r="G14" s="208"/>
      <c r="H14" s="209"/>
      <c r="I14" s="210"/>
      <c r="J14" s="211"/>
      <c r="K14" s="212"/>
      <c r="L14" s="212"/>
      <c r="M14" s="212"/>
      <c r="N14" s="212"/>
      <c r="O14" s="212"/>
      <c r="P14" s="212"/>
      <c r="Q14" s="212"/>
      <c r="R14" s="212"/>
      <c r="S14" s="213"/>
      <c r="T14" s="221">
        <f>T13-T12</f>
        <v>390</v>
      </c>
      <c r="U14" s="222">
        <f>U13-U12</f>
        <v>-1290</v>
      </c>
      <c r="V14" s="223">
        <f>V13-V12</f>
        <v>-1660</v>
      </c>
      <c r="W14" s="223">
        <f>W13-W12</f>
        <v>-3020</v>
      </c>
      <c r="X14" s="223">
        <f>X13-X12</f>
        <v>-590</v>
      </c>
      <c r="Y14" s="223">
        <f>Y13-Y12</f>
        <v>-1090</v>
      </c>
      <c r="Z14" s="223">
        <f>Z13-Z12</f>
        <v>560</v>
      </c>
      <c r="AA14" s="223">
        <f>AA13-AA12</f>
        <v>1010</v>
      </c>
      <c r="AB14" s="223">
        <f>AB13-AB12</f>
        <v>910</v>
      </c>
      <c r="AC14" s="224">
        <f>AC13-AC12</f>
        <v>610</v>
      </c>
      <c r="AD14" s="218"/>
      <c r="AE14" s="219"/>
    </row>
    <row r="15" ht="16.15" customHeight="1">
      <c r="A15" s="143"/>
      <c r="B15" s="159"/>
      <c r="C15" s="159"/>
      <c r="D15" s="159"/>
      <c r="E15" s="160"/>
      <c r="F15" s="160"/>
      <c r="G15" s="160"/>
      <c r="H15" s="168"/>
      <c r="I15" s="169"/>
      <c r="J15" s="225"/>
      <c r="K15" s="162"/>
      <c r="L15" s="162"/>
      <c r="M15" s="162"/>
      <c r="N15" s="162"/>
      <c r="O15" s="162"/>
      <c r="P15" s="162"/>
      <c r="Q15" s="162"/>
      <c r="R15" s="162"/>
      <c r="S15" s="226"/>
      <c r="T15" s="227"/>
      <c r="U15" s="228"/>
      <c r="V15" s="229"/>
      <c r="W15" s="230"/>
      <c r="X15" s="230"/>
      <c r="Y15" s="230"/>
      <c r="Z15" s="230"/>
      <c r="AA15" s="230"/>
      <c r="AB15" s="230"/>
      <c r="AC15" s="231"/>
      <c r="AD15" s="196"/>
      <c r="AE15" s="219"/>
    </row>
    <row r="16" ht="16.15" customHeight="1">
      <c r="A16" t="s" s="232">
        <v>188</v>
      </c>
      <c r="B16" s="159"/>
      <c r="C16" s="159"/>
      <c r="D16" s="159"/>
      <c r="E16" s="160"/>
      <c r="F16" s="160"/>
      <c r="G16" s="160"/>
      <c r="H16" s="168"/>
      <c r="I16" s="169"/>
      <c r="J16" s="225"/>
      <c r="K16" s="162"/>
      <c r="L16" s="162"/>
      <c r="M16" s="162"/>
      <c r="N16" s="162"/>
      <c r="O16" s="162"/>
      <c r="P16" s="162"/>
      <c r="Q16" s="162"/>
      <c r="R16" s="162"/>
      <c r="S16" s="226"/>
      <c r="T16" s="233">
        <f>ROUND(J16*$G16,-1)</f>
        <v>0</v>
      </c>
      <c r="U16" s="234">
        <f>ROUND(K16*$G16,-1)</f>
        <v>0</v>
      </c>
      <c r="V16" s="159">
        <f>ROUND(L16*$G16,-1)</f>
        <v>0</v>
      </c>
      <c r="W16" s="159">
        <f>ROUND(M16*$G16,-1)</f>
        <v>0</v>
      </c>
      <c r="X16" s="159">
        <f>ROUND(N16*$G16,-1)</f>
        <v>0</v>
      </c>
      <c r="Y16" s="159">
        <f>ROUND(O16*$G16,-1)</f>
        <v>0</v>
      </c>
      <c r="Z16" s="159">
        <f>ROUND(P16*$G16,-1)</f>
        <v>0</v>
      </c>
      <c r="AA16" s="159">
        <f>ROUND(Q16*$G16,-1)</f>
        <v>0</v>
      </c>
      <c r="AB16" s="159">
        <f>ROUND(R16*$G16,-1)</f>
        <v>0</v>
      </c>
      <c r="AC16" s="191">
        <f>ROUND(S16*$G16,-1)</f>
        <v>0</v>
      </c>
      <c r="AD16" s="235"/>
      <c r="AE16" s="236"/>
    </row>
    <row r="17" ht="16.15" customHeight="1">
      <c r="A17" s="237"/>
      <c r="B17" s="159"/>
      <c r="C17" s="159"/>
      <c r="D17" s="159"/>
      <c r="E17" s="160"/>
      <c r="F17" s="160"/>
      <c r="G17" s="160"/>
      <c r="H17" s="168"/>
      <c r="I17" s="169"/>
      <c r="J17" s="225"/>
      <c r="K17" s="162"/>
      <c r="L17" s="162"/>
      <c r="M17" s="162"/>
      <c r="N17" s="162"/>
      <c r="O17" s="162"/>
      <c r="P17" s="162"/>
      <c r="Q17" s="162"/>
      <c r="R17" s="162"/>
      <c r="S17" s="226"/>
      <c r="T17" s="238"/>
      <c r="U17" s="234"/>
      <c r="V17" s="190"/>
      <c r="W17" s="190"/>
      <c r="X17" s="190"/>
      <c r="Y17" s="190"/>
      <c r="Z17" s="190"/>
      <c r="AA17" s="190"/>
      <c r="AB17" s="190"/>
      <c r="AC17" s="191"/>
      <c r="AD17" s="235"/>
      <c r="AE17" s="129"/>
    </row>
    <row r="18" ht="16.15" customHeight="1">
      <c r="A18" t="s" s="232">
        <v>189</v>
      </c>
      <c r="B18" s="159"/>
      <c r="C18" s="159"/>
      <c r="D18" s="159"/>
      <c r="E18" s="160">
        <f>SUM(E36:E36)</f>
        <v>0</v>
      </c>
      <c r="F18" s="160"/>
      <c r="G18" s="160">
        <f>SUM(G36:G36)</f>
        <v>0</v>
      </c>
      <c r="H18" s="168"/>
      <c r="I18" s="169"/>
      <c r="J18" s="225"/>
      <c r="K18" s="239"/>
      <c r="L18" s="162"/>
      <c r="M18" s="162"/>
      <c r="N18" s="239"/>
      <c r="O18" s="162"/>
      <c r="P18" s="162"/>
      <c r="Q18" s="162"/>
      <c r="R18" s="162"/>
      <c r="S18" s="226"/>
      <c r="T18" s="202">
        <f>SUM(T19:T36)</f>
        <v>940</v>
      </c>
      <c r="U18" s="139">
        <f>SUM(U19:U36)</f>
        <v>1320</v>
      </c>
      <c r="V18" s="240">
        <f>SUM(V19:V36)</f>
        <v>1070</v>
      </c>
      <c r="W18" s="240">
        <f>SUM(W19:W36)</f>
        <v>3130</v>
      </c>
      <c r="X18" s="240">
        <f>SUM(X19:X36)</f>
        <v>3200</v>
      </c>
      <c r="Y18" s="240">
        <f>SUM(Y19:Y36)</f>
        <v>1050</v>
      </c>
      <c r="Z18" s="240">
        <f>SUM(Z19:Z36)</f>
        <v>1050</v>
      </c>
      <c r="AA18" s="240">
        <f>SUM(AA19:AA36)</f>
        <v>0</v>
      </c>
      <c r="AB18" s="240">
        <f>SUM(AB19:AB36)</f>
        <v>0</v>
      </c>
      <c r="AC18" s="141">
        <f>SUM(AC19:AC36)</f>
        <v>300</v>
      </c>
      <c r="AD18" s="241"/>
      <c r="AE18" s="236"/>
    </row>
    <row r="19" ht="16.15" customHeight="1">
      <c r="A19" t="s" s="242">
        <v>190</v>
      </c>
      <c r="B19" s="159"/>
      <c r="C19" s="159"/>
      <c r="D19" s="159"/>
      <c r="E19" s="159"/>
      <c r="F19" s="159"/>
      <c r="G19" s="159"/>
      <c r="H19" s="191"/>
      <c r="I19" s="196"/>
      <c r="J19" s="243"/>
      <c r="K19" s="74"/>
      <c r="L19" s="244"/>
      <c r="M19" s="245"/>
      <c r="N19" s="74"/>
      <c r="O19" s="244"/>
      <c r="P19" s="161"/>
      <c r="Q19" s="161"/>
      <c r="R19" s="161"/>
      <c r="S19" s="194"/>
      <c r="T19" s="227"/>
      <c r="U19" s="234"/>
      <c r="V19" s="159"/>
      <c r="W19" s="159"/>
      <c r="X19" s="159"/>
      <c r="Y19" s="159"/>
      <c r="Z19" s="159"/>
      <c r="AA19" s="159"/>
      <c r="AB19" s="159"/>
      <c r="AC19" s="191"/>
      <c r="AD19" s="246"/>
      <c r="AE19" s="129"/>
    </row>
    <row r="20" ht="16.15" customHeight="1">
      <c r="A20" t="s" s="247">
        <v>191</v>
      </c>
      <c r="B20" t="s" s="248">
        <v>192</v>
      </c>
      <c r="C20" t="s" s="248">
        <v>193</v>
      </c>
      <c r="D20" s="159"/>
      <c r="E20" s="159">
        <v>2170</v>
      </c>
      <c r="F20" s="159">
        <v>350</v>
      </c>
      <c r="G20" s="159">
        <v>1000</v>
      </c>
      <c r="H20" t="s" s="249">
        <v>194</v>
      </c>
      <c r="I20" s="196"/>
      <c r="J20" s="243">
        <v>0.5</v>
      </c>
      <c r="K20" s="74">
        <v>0.5</v>
      </c>
      <c r="L20" s="244"/>
      <c r="M20" s="245"/>
      <c r="N20" s="74"/>
      <c r="O20" s="244"/>
      <c r="P20" s="161"/>
      <c r="Q20" s="161"/>
      <c r="R20" s="161"/>
      <c r="S20" s="194"/>
      <c r="T20" s="233">
        <f>ROUND(J20*$G20,-1)</f>
        <v>500</v>
      </c>
      <c r="U20" s="234">
        <f>ROUND(K20*$G20,-1)</f>
        <v>500</v>
      </c>
      <c r="V20" s="159">
        <f>ROUND(L20*$G20,-1)</f>
        <v>0</v>
      </c>
      <c r="W20" s="159">
        <f>ROUND(M20*$G20,-1)</f>
        <v>0</v>
      </c>
      <c r="X20" s="159">
        <f>ROUND(N20*$G20,-1)</f>
        <v>0</v>
      </c>
      <c r="Y20" s="159">
        <f>ROUND(O20*$G20,-1)</f>
        <v>0</v>
      </c>
      <c r="Z20" s="159">
        <f>ROUND(P20*$G20,-1)</f>
        <v>0</v>
      </c>
      <c r="AA20" s="159">
        <f>ROUND(Q20*$G20,-1)</f>
        <v>0</v>
      </c>
      <c r="AB20" s="159">
        <f>ROUND(R20*$G20,-1)</f>
        <v>0</v>
      </c>
      <c r="AC20" s="191">
        <f>ROUND(S20*$G20,-1)</f>
        <v>0</v>
      </c>
      <c r="AD20" t="s" s="250">
        <v>195</v>
      </c>
      <c r="AE20" s="251">
        <v>2637</v>
      </c>
    </row>
    <row r="21" ht="16.15" customHeight="1">
      <c r="A21" s="106"/>
      <c r="B21" s="159"/>
      <c r="C21" s="207"/>
      <c r="D21" s="207"/>
      <c r="E21" s="159"/>
      <c r="F21" s="159"/>
      <c r="G21" s="159"/>
      <c r="H21" s="191"/>
      <c r="I21" s="196"/>
      <c r="J21" s="243"/>
      <c r="K21" s="77"/>
      <c r="L21" s="244"/>
      <c r="M21" s="245"/>
      <c r="N21" s="77"/>
      <c r="O21" s="244"/>
      <c r="P21" s="161"/>
      <c r="Q21" s="161"/>
      <c r="R21" s="161"/>
      <c r="S21" s="194"/>
      <c r="T21" s="227"/>
      <c r="U21" s="234"/>
      <c r="V21" s="159"/>
      <c r="W21" s="159"/>
      <c r="X21" s="159"/>
      <c r="Y21" s="159"/>
      <c r="Z21" s="159"/>
      <c r="AA21" s="159"/>
      <c r="AB21" s="159"/>
      <c r="AC21" s="191"/>
      <c r="AD21" s="252"/>
      <c r="AE21" s="129"/>
    </row>
    <row r="22" ht="16.15" customHeight="1">
      <c r="A22" t="s" s="253">
        <v>196</v>
      </c>
      <c r="B22" t="s" s="248">
        <v>197</v>
      </c>
      <c r="C22" s="207"/>
      <c r="D22" s="207"/>
      <c r="E22" s="190"/>
      <c r="F22" s="159"/>
      <c r="G22" s="160">
        <v>400</v>
      </c>
      <c r="H22" t="s" s="249">
        <v>198</v>
      </c>
      <c r="I22" t="s" s="254">
        <v>198</v>
      </c>
      <c r="J22" s="193">
        <v>0.5</v>
      </c>
      <c r="K22" s="161">
        <v>0.5</v>
      </c>
      <c r="L22" s="161"/>
      <c r="M22" s="161"/>
      <c r="N22" s="161"/>
      <c r="O22" s="161"/>
      <c r="P22" s="161"/>
      <c r="Q22" s="161"/>
      <c r="R22" s="161"/>
      <c r="S22" s="194"/>
      <c r="T22" s="255">
        <f>ROUND(J22*$G22,-1)</f>
        <v>200</v>
      </c>
      <c r="U22" s="234">
        <f>ROUND(K22*$G22,-1)</f>
        <v>200</v>
      </c>
      <c r="V22" s="160">
        <f>ROUND(L22*$G22,-1)</f>
        <v>0</v>
      </c>
      <c r="W22" s="160">
        <f>ROUND(M22*$G22,-1)</f>
        <v>0</v>
      </c>
      <c r="X22" s="160">
        <f>ROUND(N22*$G22,-1)</f>
        <v>0</v>
      </c>
      <c r="Y22" s="160">
        <f>ROUND(O22*$G22,-1)</f>
        <v>0</v>
      </c>
      <c r="Z22" s="160">
        <f>ROUND(P22*$G22,-1)</f>
        <v>0</v>
      </c>
      <c r="AA22" s="160">
        <f>ROUND(Q22*$G22,-1)</f>
        <v>0</v>
      </c>
      <c r="AB22" s="160">
        <f>ROUND(R22*$G22,-1)</f>
        <v>0</v>
      </c>
      <c r="AC22" s="168">
        <f>ROUND(S22*$G22,-1)</f>
        <v>0</v>
      </c>
      <c r="AD22" s="235"/>
      <c r="AE22" s="129"/>
    </row>
    <row r="23" ht="16.15" customHeight="1">
      <c r="A23" t="s" s="256">
        <v>199</v>
      </c>
      <c r="B23" t="s" s="248">
        <v>197</v>
      </c>
      <c r="C23" t="s" s="248">
        <v>200</v>
      </c>
      <c r="D23" s="257"/>
      <c r="E23" s="4"/>
      <c r="F23" t="s" s="258">
        <v>201</v>
      </c>
      <c r="G23" s="159">
        <v>3000</v>
      </c>
      <c r="H23" s="191"/>
      <c r="I23" s="196"/>
      <c r="J23" s="193"/>
      <c r="K23" s="161"/>
      <c r="L23" s="161">
        <v>0.1</v>
      </c>
      <c r="M23" s="161">
        <v>0.6</v>
      </c>
      <c r="N23" s="161">
        <v>0.3</v>
      </c>
      <c r="O23" s="161"/>
      <c r="P23" s="161"/>
      <c r="Q23" s="161"/>
      <c r="R23" s="161"/>
      <c r="S23" s="194"/>
      <c r="T23" s="255">
        <f>ROUND(J23*$G23,-1)</f>
        <v>0</v>
      </c>
      <c r="U23" s="234">
        <f>ROUND(K23*$G23,-1)</f>
        <v>0</v>
      </c>
      <c r="V23" s="159">
        <f>ROUND(L23*$G23,-1)</f>
        <v>300</v>
      </c>
      <c r="W23" s="159">
        <f>ROUND(M23*$G23,-1)</f>
        <v>1800</v>
      </c>
      <c r="X23" s="159">
        <f>ROUND(N23*$G23,-1)</f>
        <v>900</v>
      </c>
      <c r="Y23" s="159">
        <f>ROUND(O23*$G23,-1)</f>
        <v>0</v>
      </c>
      <c r="Z23" s="159">
        <f>ROUND(P23*$G23,-1)</f>
        <v>0</v>
      </c>
      <c r="AA23" s="159">
        <f>ROUND(Q23*$G23,-1)</f>
        <v>0</v>
      </c>
      <c r="AB23" s="159">
        <f>ROUND(R23*$G23,-1)</f>
        <v>0</v>
      </c>
      <c r="AC23" s="191">
        <f>ROUND(S23*$G23,-1)</f>
        <v>0</v>
      </c>
      <c r="AD23" t="s" s="259">
        <v>202</v>
      </c>
      <c r="AE23" s="251">
        <v>191</v>
      </c>
    </row>
    <row r="24" ht="16.15" customHeight="1">
      <c r="A24" t="s" s="260">
        <v>203</v>
      </c>
      <c r="B24" t="s" s="248">
        <v>197</v>
      </c>
      <c r="C24" t="s" s="248">
        <v>193</v>
      </c>
      <c r="D24" s="207"/>
      <c r="E24" s="261"/>
      <c r="F24" s="190"/>
      <c r="G24" s="159">
        <v>500</v>
      </c>
      <c r="H24" s="191"/>
      <c r="I24" s="196"/>
      <c r="J24" s="193"/>
      <c r="K24" s="161">
        <v>1</v>
      </c>
      <c r="L24" s="161"/>
      <c r="M24" s="161"/>
      <c r="N24" s="161"/>
      <c r="O24" s="161"/>
      <c r="P24" s="161"/>
      <c r="Q24" s="161"/>
      <c r="R24" s="161"/>
      <c r="S24" s="194"/>
      <c r="T24" s="255">
        <f>ROUND(J24*$G24,-1)</f>
        <v>0</v>
      </c>
      <c r="U24" s="234">
        <f>ROUND(K24*$G24,-1)</f>
        <v>500</v>
      </c>
      <c r="V24" s="159">
        <f>ROUND(L24*$G24,-1)</f>
        <v>0</v>
      </c>
      <c r="W24" s="159">
        <f>ROUND(M24*$G24,-1)</f>
        <v>0</v>
      </c>
      <c r="X24" s="159">
        <f>ROUND(N24*$G24,-1)</f>
        <v>0</v>
      </c>
      <c r="Y24" s="159">
        <f>ROUND(O24*$G24,-1)</f>
        <v>0</v>
      </c>
      <c r="Z24" s="159">
        <f>ROUND(P24*$G24,-1)</f>
        <v>0</v>
      </c>
      <c r="AA24" s="159">
        <f>ROUND(Q24*$G24,-1)</f>
        <v>0</v>
      </c>
      <c r="AB24" s="159">
        <f>ROUND(R24*$G24,-1)</f>
        <v>0</v>
      </c>
      <c r="AC24" s="191">
        <f>ROUND(S24*$G24,-1)</f>
        <v>0</v>
      </c>
      <c r="AD24" s="252"/>
      <c r="AE24" s="251">
        <v>839</v>
      </c>
    </row>
    <row r="25" ht="16.15" customHeight="1">
      <c r="A25" t="s" s="262">
        <v>204</v>
      </c>
      <c r="B25" t="s" s="248">
        <v>197</v>
      </c>
      <c r="C25" t="s" s="248">
        <v>193</v>
      </c>
      <c r="D25" s="257"/>
      <c r="E25" s="263"/>
      <c r="F25" s="263"/>
      <c r="G25" s="264">
        <v>3500</v>
      </c>
      <c r="H25" s="191"/>
      <c r="I25" s="196"/>
      <c r="J25" s="193"/>
      <c r="K25" s="161"/>
      <c r="L25" s="161"/>
      <c r="M25" s="161"/>
      <c r="N25" s="161">
        <v>0.4</v>
      </c>
      <c r="O25" s="161">
        <v>0.3</v>
      </c>
      <c r="P25" s="161">
        <v>0.3</v>
      </c>
      <c r="Q25" s="161"/>
      <c r="R25" s="161"/>
      <c r="S25" s="194"/>
      <c r="T25" s="255">
        <f>ROUND(J25*$G25,-1)</f>
        <v>0</v>
      </c>
      <c r="U25" s="234">
        <f>ROUND(K25*$G25,-1)</f>
        <v>0</v>
      </c>
      <c r="V25" s="159">
        <f>ROUND(L25*$G25,-1)</f>
        <v>0</v>
      </c>
      <c r="W25" s="159">
        <f>ROUND(M25*$G25,-1)</f>
        <v>0</v>
      </c>
      <c r="X25" s="159">
        <f>ROUND(N25*$G25,-1)</f>
        <v>1400</v>
      </c>
      <c r="Y25" s="159">
        <f>ROUND(O25*$G25,-1)</f>
        <v>1050</v>
      </c>
      <c r="Z25" s="159">
        <f>ROUND(P25*$G25,-1)</f>
        <v>1050</v>
      </c>
      <c r="AA25" s="159">
        <f>ROUND(Q25*$G25,-1)</f>
        <v>0</v>
      </c>
      <c r="AB25" s="159">
        <f>ROUND(R25*$G25,-1)</f>
        <v>0</v>
      </c>
      <c r="AC25" s="191">
        <f>ROUND(S25*$G25,-1)</f>
        <v>0</v>
      </c>
      <c r="AD25" s="252"/>
      <c r="AE25" s="251">
        <v>3174</v>
      </c>
    </row>
    <row r="26" ht="16.15" customHeight="1">
      <c r="A26" t="s" s="265">
        <v>205</v>
      </c>
      <c r="B26" t="s" s="248">
        <v>197</v>
      </c>
      <c r="C26" t="s" s="248">
        <v>193</v>
      </c>
      <c r="D26" s="257"/>
      <c r="E26" s="263"/>
      <c r="F26" t="s" s="266">
        <v>201</v>
      </c>
      <c r="G26" s="264">
        <v>300</v>
      </c>
      <c r="H26" s="191"/>
      <c r="I26" s="196"/>
      <c r="J26" s="193"/>
      <c r="K26" s="161"/>
      <c r="L26" s="161"/>
      <c r="M26" s="161"/>
      <c r="N26" s="161">
        <v>1</v>
      </c>
      <c r="O26" s="267"/>
      <c r="P26" s="161"/>
      <c r="Q26" s="161"/>
      <c r="R26" s="161"/>
      <c r="S26" s="194"/>
      <c r="T26" s="255">
        <f>ROUND(J26*$G26,-1)</f>
        <v>0</v>
      </c>
      <c r="U26" s="234">
        <f>ROUND(K26*$G26,-1)</f>
        <v>0</v>
      </c>
      <c r="V26" s="159">
        <f>ROUND(L26*$G26,-1)</f>
        <v>0</v>
      </c>
      <c r="W26" s="159">
        <f>ROUND(M26*$G26,-1)</f>
        <v>0</v>
      </c>
      <c r="X26" s="159">
        <f>ROUND(N26*$G26,-1)</f>
        <v>300</v>
      </c>
      <c r="Y26" s="159">
        <f>ROUND(O26*$G26,-1)</f>
        <v>0</v>
      </c>
      <c r="Z26" s="159">
        <f>ROUND(P26*$G26,-1)</f>
        <v>0</v>
      </c>
      <c r="AA26" s="159">
        <f>ROUND(Q26*$G26,-1)</f>
        <v>0</v>
      </c>
      <c r="AB26" s="159">
        <f>ROUND(R26*$G26,-1)</f>
        <v>0</v>
      </c>
      <c r="AC26" s="191">
        <f>ROUND(S26*$G26,-1)</f>
        <v>0</v>
      </c>
      <c r="AD26" s="252"/>
      <c r="AE26" s="268">
        <v>3132</v>
      </c>
    </row>
    <row r="27" ht="16.15" customHeight="1">
      <c r="A27" t="s" s="260">
        <v>206</v>
      </c>
      <c r="B27" t="s" s="248">
        <v>197</v>
      </c>
      <c r="C27" t="s" s="248">
        <v>193</v>
      </c>
      <c r="D27" s="257"/>
      <c r="E27" s="263"/>
      <c r="F27" t="s" s="266">
        <v>201</v>
      </c>
      <c r="G27" s="264">
        <v>1500</v>
      </c>
      <c r="H27" s="191"/>
      <c r="I27" s="196"/>
      <c r="J27" s="193"/>
      <c r="K27" s="161"/>
      <c r="L27" s="161">
        <v>0.5</v>
      </c>
      <c r="M27" s="161">
        <v>0.5</v>
      </c>
      <c r="N27" s="161"/>
      <c r="O27" s="267"/>
      <c r="P27" s="161"/>
      <c r="Q27" s="161"/>
      <c r="R27" s="161"/>
      <c r="S27" s="194"/>
      <c r="T27" s="255">
        <f>ROUND(J27*$G27,-1)</f>
        <v>0</v>
      </c>
      <c r="U27" s="234">
        <f>ROUND(K27*$G27,-1)</f>
        <v>0</v>
      </c>
      <c r="V27" s="159">
        <f>ROUND(L27*$G27,-1)</f>
        <v>750</v>
      </c>
      <c r="W27" s="159">
        <f>ROUND(M27*$G27,-1)</f>
        <v>750</v>
      </c>
      <c r="X27" s="159">
        <f>ROUND(N27*$G27,-1)</f>
        <v>0</v>
      </c>
      <c r="Y27" s="159">
        <f>ROUND(O27*$G27,-1)</f>
        <v>0</v>
      </c>
      <c r="Z27" s="159">
        <v>0</v>
      </c>
      <c r="AA27" s="159">
        <f>ROUND(Q27*$G27,-1)</f>
        <v>0</v>
      </c>
      <c r="AB27" s="159">
        <f>ROUND(R27*$G27,-1)</f>
        <v>0</v>
      </c>
      <c r="AC27" s="191">
        <f>ROUND(S27*$G27,-1)</f>
        <v>0</v>
      </c>
      <c r="AD27" t="s" s="259">
        <v>207</v>
      </c>
      <c r="AE27" s="268">
        <v>1976</v>
      </c>
    </row>
    <row r="28" ht="16.15" customHeight="1">
      <c r="A28" s="269"/>
      <c r="B28" s="159"/>
      <c r="C28" s="159"/>
      <c r="D28" s="257"/>
      <c r="E28" s="263"/>
      <c r="F28" s="263"/>
      <c r="G28" s="264"/>
      <c r="H28" s="191"/>
      <c r="I28" s="196"/>
      <c r="J28" s="193"/>
      <c r="K28" s="161"/>
      <c r="L28" s="161"/>
      <c r="M28" s="161"/>
      <c r="N28" s="161"/>
      <c r="O28" s="267"/>
      <c r="P28" s="161"/>
      <c r="Q28" s="161"/>
      <c r="R28" s="161"/>
      <c r="S28" s="194"/>
      <c r="T28" s="270"/>
      <c r="U28" s="234"/>
      <c r="V28" s="159"/>
      <c r="W28" s="159"/>
      <c r="X28" s="159"/>
      <c r="Y28" s="159"/>
      <c r="Z28" s="159"/>
      <c r="AA28" s="159"/>
      <c r="AB28" s="159"/>
      <c r="AC28" s="191"/>
      <c r="AD28" s="252"/>
      <c r="AE28" s="219"/>
    </row>
    <row r="29" ht="16.15" customHeight="1">
      <c r="A29" t="s" s="262">
        <v>208</v>
      </c>
      <c r="B29" t="s" s="248">
        <v>197</v>
      </c>
      <c r="C29" t="s" s="248">
        <v>193</v>
      </c>
      <c r="D29" s="257"/>
      <c r="E29" s="263"/>
      <c r="F29" s="263"/>
      <c r="G29" s="264">
        <v>3000</v>
      </c>
      <c r="H29" s="191"/>
      <c r="I29" s="196"/>
      <c r="J29" s="193"/>
      <c r="K29" s="161"/>
      <c r="L29" s="161"/>
      <c r="M29" s="161"/>
      <c r="N29" s="161"/>
      <c r="O29" s="267"/>
      <c r="P29" s="161"/>
      <c r="Q29" s="161"/>
      <c r="R29" s="161"/>
      <c r="S29" s="194">
        <v>0.1</v>
      </c>
      <c r="T29" s="255">
        <f>ROUND(J29*$G29,-1)</f>
        <v>0</v>
      </c>
      <c r="U29" s="234">
        <f>ROUND(K29*$G29,-1)</f>
        <v>0</v>
      </c>
      <c r="V29" s="159">
        <f>ROUND(L29*$G29,-1)</f>
        <v>0</v>
      </c>
      <c r="W29" s="159">
        <f>ROUND(M29*$G29,-1)</f>
        <v>0</v>
      </c>
      <c r="X29" s="159">
        <f>ROUND(N29*$G29,-1)</f>
        <v>0</v>
      </c>
      <c r="Y29" s="159">
        <f>ROUND(O29*$G29,-1)</f>
        <v>0</v>
      </c>
      <c r="Z29" s="159">
        <f>ROUND(P29*$G29,-1)</f>
        <v>0</v>
      </c>
      <c r="AA29" s="159">
        <f>ROUND(Q29*$G29,-1)</f>
        <v>0</v>
      </c>
      <c r="AB29" s="159">
        <f>ROUND(R29*$G29,-1)</f>
        <v>0</v>
      </c>
      <c r="AC29" s="191">
        <f>ROUND(S29*$G29,-1)</f>
        <v>300</v>
      </c>
      <c r="AD29" s="252"/>
      <c r="AE29" s="268">
        <v>1978</v>
      </c>
    </row>
    <row r="30" ht="16.15" customHeight="1">
      <c r="A30" t="s" s="266">
        <v>209</v>
      </c>
      <c r="B30" t="s" s="258">
        <v>197</v>
      </c>
      <c r="C30" s="159"/>
      <c r="D30" s="257"/>
      <c r="E30" s="263"/>
      <c r="F30" s="263"/>
      <c r="G30" s="264">
        <v>1000</v>
      </c>
      <c r="H30" s="191"/>
      <c r="I30" s="196"/>
      <c r="J30" s="193"/>
      <c r="K30" s="161"/>
      <c r="L30" s="161"/>
      <c r="M30" s="161">
        <v>0.5</v>
      </c>
      <c r="N30" s="161">
        <v>0.5</v>
      </c>
      <c r="O30" s="161"/>
      <c r="P30" s="161"/>
      <c r="Q30" s="161"/>
      <c r="R30" s="161"/>
      <c r="S30" s="194"/>
      <c r="T30" s="271">
        <f>ROUND(J30*$G30,-1)</f>
        <v>0</v>
      </c>
      <c r="U30" s="234">
        <f>ROUND(K30*$G30,-1)</f>
        <v>0</v>
      </c>
      <c r="V30" s="159">
        <f>ROUND(L30*$G30,-1)</f>
        <v>0</v>
      </c>
      <c r="W30" s="159">
        <f>ROUND(M30*$G30,-1)</f>
        <v>500</v>
      </c>
      <c r="X30" s="159">
        <f>ROUND(N30*$G30,-1)</f>
        <v>500</v>
      </c>
      <c r="Y30" s="159">
        <f>ROUND(O30*$G30,-1)</f>
        <v>0</v>
      </c>
      <c r="Z30" s="159"/>
      <c r="AA30" s="159">
        <f>ROUND(Q30*$G30,-1)</f>
        <v>0</v>
      </c>
      <c r="AB30" s="159">
        <f>ROUND(R30*$G30,-1)</f>
        <v>0</v>
      </c>
      <c r="AC30" s="191"/>
      <c r="AD30" s="252"/>
      <c r="AE30" t="s" s="272">
        <v>210</v>
      </c>
    </row>
    <row r="31" ht="16.15" customHeight="1">
      <c r="A31" s="269"/>
      <c r="B31" s="159"/>
      <c r="C31" s="159"/>
      <c r="D31" s="257"/>
      <c r="E31" s="273"/>
      <c r="F31" s="273"/>
      <c r="G31" s="264"/>
      <c r="H31" s="191"/>
      <c r="I31" s="196"/>
      <c r="J31" s="193"/>
      <c r="K31" s="161"/>
      <c r="L31" s="161"/>
      <c r="M31" s="161"/>
      <c r="N31" s="267"/>
      <c r="O31" s="267"/>
      <c r="P31" s="267"/>
      <c r="Q31" s="267"/>
      <c r="R31" s="267"/>
      <c r="S31" s="194"/>
      <c r="T31" s="151"/>
      <c r="U31" s="234"/>
      <c r="V31" s="159"/>
      <c r="W31" s="159"/>
      <c r="X31" s="159"/>
      <c r="Y31" s="159"/>
      <c r="Z31" s="159"/>
      <c r="AA31" s="159"/>
      <c r="AB31" s="159"/>
      <c r="AC31" s="191"/>
      <c r="AD31" s="252"/>
      <c r="AE31" s="219"/>
    </row>
    <row r="32" ht="16.15" customHeight="1">
      <c r="A32" t="s" s="274">
        <v>211</v>
      </c>
      <c r="B32" s="159"/>
      <c r="C32" s="159"/>
      <c r="D32" s="207"/>
      <c r="E32" s="275"/>
      <c r="F32" s="275"/>
      <c r="G32" s="275"/>
      <c r="H32" s="168"/>
      <c r="I32" s="169"/>
      <c r="J32" s="193"/>
      <c r="K32" s="161"/>
      <c r="L32" s="161"/>
      <c r="M32" s="161"/>
      <c r="N32" s="161"/>
      <c r="O32" s="161"/>
      <c r="P32" s="161"/>
      <c r="Q32" s="161"/>
      <c r="R32" s="161"/>
      <c r="S32" s="194"/>
      <c r="T32" s="276"/>
      <c r="U32" s="234">
        <f>ROUND(K32*$G32,-1)</f>
        <v>0</v>
      </c>
      <c r="V32" s="159">
        <f>ROUND(L32*$G32,-1)</f>
        <v>0</v>
      </c>
      <c r="W32" s="159">
        <f>ROUND(M32*$G32,-1)</f>
        <v>0</v>
      </c>
      <c r="X32" s="159">
        <f>ROUND(N32*$G32,-1)</f>
        <v>0</v>
      </c>
      <c r="Y32" s="159">
        <f>ROUND(O32*$G32,-1)</f>
        <v>0</v>
      </c>
      <c r="Z32" s="159">
        <f>ROUND(P32*$G32,-1)</f>
        <v>0</v>
      </c>
      <c r="AA32" s="159">
        <f>ROUND(Q32*$G32,-1)</f>
        <v>0</v>
      </c>
      <c r="AB32" s="159">
        <f>ROUND(R32*$G32,-1)</f>
        <v>0</v>
      </c>
      <c r="AC32" s="191">
        <f>ROUND(S32*$G32,-1)</f>
        <v>0</v>
      </c>
      <c r="AD32" s="252"/>
      <c r="AE32" s="219"/>
    </row>
    <row r="33" ht="16.15" customHeight="1">
      <c r="A33" t="s" s="256">
        <v>212</v>
      </c>
      <c r="B33" t="s" s="248">
        <v>192</v>
      </c>
      <c r="C33" t="s" s="248">
        <v>193</v>
      </c>
      <c r="D33" s="277"/>
      <c r="E33" s="159"/>
      <c r="F33" s="159"/>
      <c r="G33" s="159">
        <v>400</v>
      </c>
      <c r="H33" t="s" s="249">
        <v>194</v>
      </c>
      <c r="I33" s="196">
        <v>0.1</v>
      </c>
      <c r="J33" s="193">
        <v>0.6</v>
      </c>
      <c r="K33" s="161">
        <v>0.3</v>
      </c>
      <c r="L33" s="161"/>
      <c r="M33" s="161"/>
      <c r="N33" s="161"/>
      <c r="O33" s="161"/>
      <c r="P33" s="161"/>
      <c r="Q33" s="161"/>
      <c r="R33" s="161"/>
      <c r="S33" s="194"/>
      <c r="T33" s="233">
        <f>ROUND(J33*$G33,-1)</f>
        <v>240</v>
      </c>
      <c r="U33" s="234">
        <f>ROUND(K33*$G33,-1)</f>
        <v>120</v>
      </c>
      <c r="V33" s="159">
        <f>ROUND(L33*$G33,-1)</f>
        <v>0</v>
      </c>
      <c r="W33" s="159">
        <f>ROUND(M33*$G33,-1)</f>
        <v>0</v>
      </c>
      <c r="X33" s="159">
        <f>ROUND(N33*$G33,-1)</f>
        <v>0</v>
      </c>
      <c r="Y33" s="159">
        <f>ROUND(O33*$G33,-1)</f>
        <v>0</v>
      </c>
      <c r="Z33" s="159">
        <f>ROUND(P33*$G33,-1)</f>
        <v>0</v>
      </c>
      <c r="AA33" s="159">
        <f>ROUND(Q33*$G33,-1)</f>
        <v>0</v>
      </c>
      <c r="AB33" s="159">
        <f>ROUND(R33*$G33,-1)</f>
        <v>0</v>
      </c>
      <c r="AC33" s="191">
        <f>ROUND(S33*$G33,-1)</f>
        <v>0</v>
      </c>
      <c r="AD33" t="s" s="259">
        <v>213</v>
      </c>
      <c r="AE33" s="268">
        <v>2713</v>
      </c>
    </row>
    <row r="34" ht="16.15" customHeight="1">
      <c r="A34" t="s" s="256">
        <v>214</v>
      </c>
      <c r="B34" s="159"/>
      <c r="C34" s="159"/>
      <c r="D34" s="207"/>
      <c r="E34" s="275"/>
      <c r="F34" s="159"/>
      <c r="G34" s="159"/>
      <c r="H34" s="191"/>
      <c r="I34" s="196"/>
      <c r="J34" s="193"/>
      <c r="K34" s="161"/>
      <c r="L34" s="161"/>
      <c r="M34" s="161"/>
      <c r="N34" s="161"/>
      <c r="O34" s="161"/>
      <c r="P34" s="161"/>
      <c r="Q34" s="161"/>
      <c r="R34" s="161"/>
      <c r="S34" s="194"/>
      <c r="T34" s="233">
        <f>ROUND(J34*$G34,-1)</f>
        <v>0</v>
      </c>
      <c r="U34" s="234">
        <f>ROUND(K34*$G34,-1)</f>
        <v>0</v>
      </c>
      <c r="V34" s="159">
        <f>ROUND(L34*$G34,-1)</f>
        <v>0</v>
      </c>
      <c r="W34" s="159">
        <f>ROUND(M34*$G34,-1)</f>
        <v>0</v>
      </c>
      <c r="X34" s="159">
        <f>ROUND(N34*$G34,-1)</f>
        <v>0</v>
      </c>
      <c r="Y34" s="159">
        <f>ROUND(O34*$G34,-1)</f>
        <v>0</v>
      </c>
      <c r="Z34" s="159">
        <f>ROUND(P34*$G34,-1)</f>
        <v>0</v>
      </c>
      <c r="AA34" s="159">
        <f>ROUND(Q34*$G34,-1)</f>
        <v>0</v>
      </c>
      <c r="AB34" s="159">
        <f>ROUND(R34*$G34,-1)</f>
        <v>0</v>
      </c>
      <c r="AC34" s="191">
        <f>ROUND(S34*$G34,-1)</f>
        <v>0</v>
      </c>
      <c r="AD34" s="252"/>
      <c r="AE34" t="s" s="278">
        <v>210</v>
      </c>
    </row>
    <row r="35" ht="16.15" customHeight="1">
      <c r="A35" t="s" s="279">
        <v>215</v>
      </c>
      <c r="B35" t="s" s="280">
        <v>197</v>
      </c>
      <c r="C35" s="159"/>
      <c r="D35" s="207"/>
      <c r="E35" s="275"/>
      <c r="F35" s="159"/>
      <c r="G35" s="159">
        <v>200</v>
      </c>
      <c r="H35" s="191"/>
      <c r="I35" s="196"/>
      <c r="J35" s="193"/>
      <c r="K35" s="161"/>
      <c r="L35" s="161">
        <v>0.1</v>
      </c>
      <c r="M35" s="161">
        <v>0.4</v>
      </c>
      <c r="N35" s="161">
        <v>0.5</v>
      </c>
      <c r="O35" s="161"/>
      <c r="P35" s="161"/>
      <c r="Q35" s="161"/>
      <c r="R35" s="161"/>
      <c r="S35" s="194"/>
      <c r="T35" s="233">
        <f>ROUND(J35*$G35,-1)</f>
        <v>0</v>
      </c>
      <c r="U35" s="234">
        <f>ROUND(K35*$G35,-1)</f>
        <v>0</v>
      </c>
      <c r="V35" s="159">
        <f>ROUND(L35*$G35,-1)</f>
        <v>20</v>
      </c>
      <c r="W35" s="159">
        <f>ROUND(M35*$G35,-1)</f>
        <v>80</v>
      </c>
      <c r="X35" s="159">
        <f>ROUND(N35*$G35,-1)</f>
        <v>100</v>
      </c>
      <c r="Y35" s="159">
        <f>ROUND(O35*$G35,-1)</f>
        <v>0</v>
      </c>
      <c r="Z35" s="159">
        <f>ROUND(P35*$G35,-1)</f>
        <v>0</v>
      </c>
      <c r="AA35" s="159">
        <f>ROUND(Q35*$G35,-1)</f>
        <v>0</v>
      </c>
      <c r="AB35" s="159">
        <f>ROUND(R35*$G35,-1)</f>
        <v>0</v>
      </c>
      <c r="AC35" s="191">
        <f>ROUND(S35*$G35,-1)</f>
        <v>0</v>
      </c>
      <c r="AD35" s="252"/>
      <c r="AE35" t="s" s="281">
        <v>210</v>
      </c>
    </row>
    <row r="36" ht="16.15" customHeight="1">
      <c r="A36" s="282"/>
      <c r="B36" s="159"/>
      <c r="C36" s="159"/>
      <c r="D36" s="159"/>
      <c r="E36" s="159"/>
      <c r="F36" s="159"/>
      <c r="G36" s="159"/>
      <c r="H36" s="168"/>
      <c r="I36" s="196"/>
      <c r="J36" s="193"/>
      <c r="K36" s="161"/>
      <c r="L36" s="161"/>
      <c r="M36" s="161"/>
      <c r="N36" s="161"/>
      <c r="O36" s="161"/>
      <c r="P36" s="161"/>
      <c r="Q36" s="161"/>
      <c r="R36" s="161"/>
      <c r="S36" s="194"/>
      <c r="T36" s="283"/>
      <c r="U36" s="152"/>
      <c r="V36" s="284"/>
      <c r="W36" s="159"/>
      <c r="X36" s="159"/>
      <c r="Y36" s="159"/>
      <c r="Z36" s="159"/>
      <c r="AA36" s="159"/>
      <c r="AB36" s="159"/>
      <c r="AC36" s="285"/>
      <c r="AD36" s="196"/>
      <c r="AE36" s="219"/>
    </row>
    <row r="37" ht="16.15" customHeight="1">
      <c r="A37" t="s" s="286">
        <v>216</v>
      </c>
      <c r="B37" s="159"/>
      <c r="C37" s="159"/>
      <c r="D37" s="159"/>
      <c r="E37" s="160">
        <f>SUM(E39:E39)</f>
        <v>0</v>
      </c>
      <c r="F37" s="160"/>
      <c r="G37" s="160">
        <f>SUM(G39:G39)</f>
        <v>0</v>
      </c>
      <c r="H37" s="191"/>
      <c r="I37" s="196"/>
      <c r="J37" s="193"/>
      <c r="K37" s="161"/>
      <c r="L37" s="162"/>
      <c r="M37" s="162"/>
      <c r="N37" s="162"/>
      <c r="O37" s="162"/>
      <c r="P37" s="162"/>
      <c r="Q37" s="162"/>
      <c r="R37" s="162"/>
      <c r="S37" s="226"/>
      <c r="T37" s="155">
        <f>SUM(T39:T39)</f>
        <v>0</v>
      </c>
      <c r="U37" s="156">
        <f>SUM(U39:U39)</f>
        <v>0</v>
      </c>
      <c r="V37" s="132">
        <f>SUM(V39:V39)</f>
        <v>0</v>
      </c>
      <c r="W37" s="132">
        <f>SUM(W39:W39)</f>
        <v>0</v>
      </c>
      <c r="X37" s="132">
        <f>SUM(X39:X39)</f>
        <v>0</v>
      </c>
      <c r="Y37" s="132">
        <f>SUM(Y39:Y39)</f>
        <v>0</v>
      </c>
      <c r="Z37" s="132">
        <f>SUM(Z39:Z39)</f>
        <v>0</v>
      </c>
      <c r="AA37" s="132">
        <f>SUM(AA39:AA39)</f>
        <v>0</v>
      </c>
      <c r="AB37" s="132">
        <f>SUM(AB39:AB39)</f>
        <v>0</v>
      </c>
      <c r="AC37" s="157">
        <f>SUM(AC39:AC39)</f>
        <v>0</v>
      </c>
      <c r="AD37" s="241"/>
      <c r="AE37" s="219"/>
    </row>
    <row r="38" ht="16.15" customHeight="1">
      <c r="A38" t="s" s="247">
        <v>217</v>
      </c>
      <c r="B38" s="159"/>
      <c r="C38" s="159"/>
      <c r="D38" s="159"/>
      <c r="E38" s="159"/>
      <c r="F38" s="159"/>
      <c r="G38" s="159">
        <v>1000</v>
      </c>
      <c r="H38" s="191"/>
      <c r="I38" s="196"/>
      <c r="J38" s="287"/>
      <c r="K38" s="288"/>
      <c r="L38" s="289"/>
      <c r="M38" s="161"/>
      <c r="N38" s="161"/>
      <c r="O38" s="161"/>
      <c r="P38" s="161"/>
      <c r="Q38" s="161">
        <v>0.1</v>
      </c>
      <c r="R38" s="161">
        <v>0.4</v>
      </c>
      <c r="S38" s="194">
        <v>0.5</v>
      </c>
      <c r="T38" s="276"/>
      <c r="U38" s="234"/>
      <c r="V38" s="159"/>
      <c r="W38" s="159"/>
      <c r="X38" s="159"/>
      <c r="Y38" s="159"/>
      <c r="Z38" s="159"/>
      <c r="AA38" s="159"/>
      <c r="AB38" s="159"/>
      <c r="AC38" s="191"/>
      <c r="AD38" s="290"/>
      <c r="AE38" t="s" s="281">
        <v>210</v>
      </c>
    </row>
    <row r="39" ht="16.15" customHeight="1">
      <c r="A39" s="106"/>
      <c r="B39" s="159"/>
      <c r="C39" s="159"/>
      <c r="D39" s="159"/>
      <c r="E39" s="159"/>
      <c r="F39" s="159"/>
      <c r="G39" s="159"/>
      <c r="H39" s="191"/>
      <c r="I39" s="196"/>
      <c r="J39" s="243"/>
      <c r="K39" s="77"/>
      <c r="L39" s="244"/>
      <c r="M39" s="161"/>
      <c r="N39" s="161"/>
      <c r="O39" s="161"/>
      <c r="P39" s="161"/>
      <c r="Q39" s="161"/>
      <c r="R39" s="161"/>
      <c r="S39" s="194"/>
      <c r="T39" s="270"/>
      <c r="U39" s="234"/>
      <c r="V39" s="159"/>
      <c r="W39" s="159"/>
      <c r="X39" s="159"/>
      <c r="Y39" s="159"/>
      <c r="Z39" s="159"/>
      <c r="AA39" s="159"/>
      <c r="AB39" s="159"/>
      <c r="AC39" s="191"/>
      <c r="AD39" s="196"/>
      <c r="AE39" s="219"/>
    </row>
    <row r="40" ht="16.15" customHeight="1">
      <c r="A40" t="s" s="286">
        <v>218</v>
      </c>
      <c r="B40" s="159"/>
      <c r="C40" s="159"/>
      <c r="D40" s="159"/>
      <c r="E40" s="160">
        <f>SUM(E41:E41)</f>
        <v>0</v>
      </c>
      <c r="F40" s="160"/>
      <c r="G40" s="160">
        <f>SUM(G41:G41)</f>
        <v>0</v>
      </c>
      <c r="H40" s="191"/>
      <c r="I40" s="196"/>
      <c r="J40" s="193"/>
      <c r="K40" s="161"/>
      <c r="L40" s="161"/>
      <c r="M40" s="161"/>
      <c r="N40" s="161"/>
      <c r="O40" s="161"/>
      <c r="P40" s="161"/>
      <c r="Q40" s="161"/>
      <c r="R40" s="161"/>
      <c r="S40" s="194"/>
      <c r="T40" s="291">
        <f>SUM(T41:T41)</f>
        <v>0</v>
      </c>
      <c r="U40" s="292">
        <f>SUM(U41:U41)</f>
        <v>0</v>
      </c>
      <c r="V40" s="293">
        <f>SUM(V41:V41)</f>
        <v>0</v>
      </c>
      <c r="W40" s="293">
        <f>SUM(W41:W41)</f>
        <v>0</v>
      </c>
      <c r="X40" s="293">
        <f>SUM(X41:X41)</f>
        <v>0</v>
      </c>
      <c r="Y40" s="293">
        <f>SUM(Y41:Y41)</f>
        <v>0</v>
      </c>
      <c r="Z40" s="293">
        <f>SUM(Z41:Z41)</f>
        <v>0</v>
      </c>
      <c r="AA40" s="293">
        <f>SUM(AA41:AA41)</f>
        <v>0</v>
      </c>
      <c r="AB40" s="293">
        <f>SUM(AB41:AB41)</f>
        <v>0</v>
      </c>
      <c r="AC40" s="294">
        <f>SUM(AC41:AC41)</f>
        <v>0</v>
      </c>
      <c r="AD40" s="241"/>
      <c r="AE40" s="219"/>
    </row>
    <row r="41" ht="16.15" customHeight="1">
      <c r="A41" s="106"/>
      <c r="B41" s="159"/>
      <c r="C41" s="159"/>
      <c r="D41" s="159"/>
      <c r="E41" s="159"/>
      <c r="F41" s="159"/>
      <c r="G41" s="190"/>
      <c r="H41" s="191"/>
      <c r="I41" s="196"/>
      <c r="J41" s="193"/>
      <c r="K41" s="161"/>
      <c r="L41" s="161"/>
      <c r="M41" s="161"/>
      <c r="N41" s="161"/>
      <c r="O41" s="161"/>
      <c r="P41" s="161"/>
      <c r="Q41" s="161"/>
      <c r="R41" s="161"/>
      <c r="S41" s="194"/>
      <c r="T41" s="283"/>
      <c r="U41" s="234"/>
      <c r="V41" s="190"/>
      <c r="W41" s="190"/>
      <c r="X41" s="190"/>
      <c r="Y41" s="190"/>
      <c r="Z41" s="190"/>
      <c r="AA41" s="190"/>
      <c r="AB41" s="190"/>
      <c r="AC41" s="191"/>
      <c r="AD41" s="196"/>
      <c r="AE41" s="219"/>
    </row>
    <row r="42" ht="16.15" customHeight="1">
      <c r="A42" t="s" s="286">
        <v>219</v>
      </c>
      <c r="B42" s="159"/>
      <c r="C42" s="159"/>
      <c r="D42" s="159"/>
      <c r="E42" s="160">
        <f>SUM(E46:E46)</f>
        <v>0</v>
      </c>
      <c r="F42" s="295"/>
      <c r="G42" s="296">
        <f>SUM(G43:G44)</f>
        <v>1500</v>
      </c>
      <c r="H42" s="168"/>
      <c r="I42" s="169"/>
      <c r="J42" s="225"/>
      <c r="K42" s="162"/>
      <c r="L42" s="162"/>
      <c r="M42" s="162"/>
      <c r="N42" s="162"/>
      <c r="O42" s="162"/>
      <c r="P42" s="162"/>
      <c r="Q42" s="162"/>
      <c r="R42" s="162"/>
      <c r="S42" s="226"/>
      <c r="T42" s="202">
        <f>SUM(T43:T46)</f>
        <v>70</v>
      </c>
      <c r="U42" s="139">
        <f>SUM(U43:U46)</f>
        <v>280</v>
      </c>
      <c r="V42" s="240">
        <f>SUM(V43:V46)</f>
        <v>350</v>
      </c>
      <c r="W42" s="240">
        <f>SUM(W43:W46)</f>
        <v>0</v>
      </c>
      <c r="X42" s="240">
        <f>SUM(X43:X46)</f>
        <v>0</v>
      </c>
      <c r="Y42" s="240">
        <f>SUM(Y43:Y46)</f>
        <v>0</v>
      </c>
      <c r="Z42" s="240">
        <f>SUM(Z43:Z46)</f>
        <v>0</v>
      </c>
      <c r="AA42" s="240">
        <f>SUM(AA43:AA46)</f>
        <v>0</v>
      </c>
      <c r="AB42" s="240">
        <f>SUM(AB43:AB46)</f>
        <v>500</v>
      </c>
      <c r="AC42" s="141">
        <f>SUM(AC43:AC46)</f>
        <v>500</v>
      </c>
      <c r="AD42" s="241"/>
      <c r="AE42" s="219"/>
    </row>
    <row r="43" ht="16.15" customHeight="1">
      <c r="A43" t="s" s="247">
        <v>220</v>
      </c>
      <c r="B43" t="s" s="248">
        <v>197</v>
      </c>
      <c r="C43" t="s" s="248">
        <v>193</v>
      </c>
      <c r="D43" s="159"/>
      <c r="E43" s="160"/>
      <c r="F43" s="160"/>
      <c r="G43" s="159">
        <v>1000</v>
      </c>
      <c r="H43" s="168"/>
      <c r="I43" s="169"/>
      <c r="J43" s="225"/>
      <c r="K43" s="162"/>
      <c r="L43" s="162"/>
      <c r="M43" s="162"/>
      <c r="N43" s="162"/>
      <c r="O43" s="162"/>
      <c r="P43" s="162"/>
      <c r="Q43" s="162"/>
      <c r="R43" s="161">
        <v>0.5</v>
      </c>
      <c r="S43" s="194">
        <v>0.5</v>
      </c>
      <c r="T43" s="233">
        <f>ROUND(J43*$G43,-1)</f>
        <v>0</v>
      </c>
      <c r="U43" s="234">
        <f>ROUND(K43*$G43,-1)</f>
        <v>0</v>
      </c>
      <c r="V43" s="159">
        <f>ROUND(L43*$G43,-1)</f>
        <v>0</v>
      </c>
      <c r="W43" s="159">
        <f>ROUND(M43*$G43,-1)</f>
        <v>0</v>
      </c>
      <c r="X43" s="159">
        <f>ROUND(N43*$G43,-1)</f>
        <v>0</v>
      </c>
      <c r="Y43" s="159">
        <f>ROUND(O43*$G43,-1)</f>
        <v>0</v>
      </c>
      <c r="Z43" s="159">
        <f>ROUND(P43*$G43,-1)</f>
        <v>0</v>
      </c>
      <c r="AA43" s="159">
        <f>ROUND(Q43*$G43,-1)</f>
        <v>0</v>
      </c>
      <c r="AB43" s="159">
        <f>ROUND(R43*$G43,-1)</f>
        <v>500</v>
      </c>
      <c r="AC43" s="191">
        <f>ROUND(S43*$G43,-1)</f>
        <v>500</v>
      </c>
      <c r="AD43" s="241"/>
      <c r="AE43" s="268">
        <v>3223</v>
      </c>
    </row>
    <row r="44" ht="16.15" customHeight="1">
      <c r="A44" t="s" s="247">
        <v>221</v>
      </c>
      <c r="B44" t="s" s="248">
        <v>197</v>
      </c>
      <c r="C44" s="159"/>
      <c r="D44" s="159"/>
      <c r="E44" s="160"/>
      <c r="F44" s="160"/>
      <c r="G44" s="159">
        <v>500</v>
      </c>
      <c r="H44" s="191"/>
      <c r="I44" s="196"/>
      <c r="J44" s="193">
        <v>0.1</v>
      </c>
      <c r="K44" s="161">
        <v>0.4</v>
      </c>
      <c r="L44" s="161">
        <v>0.5</v>
      </c>
      <c r="M44" s="162"/>
      <c r="N44" s="162"/>
      <c r="O44" s="162"/>
      <c r="P44" s="162"/>
      <c r="Q44" s="162"/>
      <c r="R44" s="162"/>
      <c r="S44" s="226"/>
      <c r="T44" s="233">
        <f>ROUND(J44*$G44,-1)</f>
        <v>50</v>
      </c>
      <c r="U44" s="234">
        <f>ROUND(K44*$G44,-1)</f>
        <v>200</v>
      </c>
      <c r="V44" s="159">
        <f>ROUND(L44*$G44,-1)</f>
        <v>250</v>
      </c>
      <c r="W44" s="159">
        <f>ROUND(M44*$G44,-1)</f>
        <v>0</v>
      </c>
      <c r="X44" s="159">
        <f>ROUND(N44*$G44,-1)</f>
        <v>0</v>
      </c>
      <c r="Y44" s="159">
        <f>ROUND(O44*$G44,-1)</f>
        <v>0</v>
      </c>
      <c r="Z44" s="159">
        <f>ROUND(P44*$G44,-1)</f>
        <v>0</v>
      </c>
      <c r="AA44" s="159">
        <f>ROUND(Q44*$G44,-1)</f>
        <v>0</v>
      </c>
      <c r="AB44" s="159">
        <f>ROUND(R44*$G44,-1)</f>
        <v>0</v>
      </c>
      <c r="AC44" s="191">
        <f>ROUND(S44*$G44,-1)</f>
        <v>0</v>
      </c>
      <c r="AD44" s="241"/>
      <c r="AE44" t="s" s="281">
        <v>210</v>
      </c>
    </row>
    <row r="45" ht="16.15" customHeight="1">
      <c r="A45" t="s" s="247">
        <v>222</v>
      </c>
      <c r="B45" t="s" s="248">
        <v>197</v>
      </c>
      <c r="C45" s="159"/>
      <c r="D45" s="159"/>
      <c r="E45" s="160"/>
      <c r="F45" s="160"/>
      <c r="G45" s="159">
        <v>200</v>
      </c>
      <c r="H45" s="191"/>
      <c r="I45" s="196"/>
      <c r="J45" s="193">
        <v>0.1</v>
      </c>
      <c r="K45" s="161">
        <v>0.4</v>
      </c>
      <c r="L45" s="161">
        <v>0.5</v>
      </c>
      <c r="M45" s="162"/>
      <c r="N45" s="162"/>
      <c r="O45" s="162"/>
      <c r="P45" s="162"/>
      <c r="Q45" s="162"/>
      <c r="R45" s="162"/>
      <c r="S45" s="226"/>
      <c r="T45" s="233">
        <f>ROUND(J45*$G45,-1)</f>
        <v>20</v>
      </c>
      <c r="U45" s="234">
        <f>ROUND(K45*$G45,-1)</f>
        <v>80</v>
      </c>
      <c r="V45" s="159">
        <f>ROUND(L45*$G45,-1)</f>
        <v>100</v>
      </c>
      <c r="W45" s="159">
        <f>ROUND(M45*$G45,-1)</f>
        <v>0</v>
      </c>
      <c r="X45" s="159">
        <f>ROUND(N45*$G45,-1)</f>
        <v>0</v>
      </c>
      <c r="Y45" s="159">
        <f>ROUND(O45*$G45,-1)</f>
        <v>0</v>
      </c>
      <c r="Z45" s="159">
        <f>ROUND(P45*$G45,-1)</f>
        <v>0</v>
      </c>
      <c r="AA45" s="159">
        <f>ROUND(Q45*$G45,-1)</f>
        <v>0</v>
      </c>
      <c r="AB45" s="159">
        <f>ROUND(R45*$G45,-1)</f>
        <v>0</v>
      </c>
      <c r="AC45" s="191">
        <f>ROUND(S45*$G45,-1)</f>
        <v>0</v>
      </c>
      <c r="AD45" s="241"/>
      <c r="AE45" t="s" s="281">
        <v>210</v>
      </c>
    </row>
    <row r="46" ht="16.15" customHeight="1">
      <c r="A46" s="106"/>
      <c r="B46" s="159"/>
      <c r="C46" s="159"/>
      <c r="D46" s="159"/>
      <c r="E46" s="159"/>
      <c r="F46" s="159"/>
      <c r="G46" s="190"/>
      <c r="H46" s="191"/>
      <c r="I46" s="196"/>
      <c r="J46" s="193"/>
      <c r="K46" s="161"/>
      <c r="L46" s="161"/>
      <c r="M46" s="161"/>
      <c r="N46" s="161"/>
      <c r="O46" s="161"/>
      <c r="P46" s="161"/>
      <c r="Q46" s="161"/>
      <c r="R46" s="161"/>
      <c r="S46" s="194"/>
      <c r="T46" s="283"/>
      <c r="U46" s="234"/>
      <c r="V46" s="190"/>
      <c r="W46" s="190"/>
      <c r="X46" s="190"/>
      <c r="Y46" s="190"/>
      <c r="Z46" s="190"/>
      <c r="AA46" s="190"/>
      <c r="AB46" s="190"/>
      <c r="AC46" s="191"/>
      <c r="AD46" s="196"/>
      <c r="AE46" s="219"/>
    </row>
    <row r="47" ht="16.15" customHeight="1">
      <c r="A47" t="s" s="286">
        <v>223</v>
      </c>
      <c r="B47" s="159"/>
      <c r="C47" s="159"/>
      <c r="D47" s="159"/>
      <c r="E47" s="160">
        <f>SUM(E48:E48)</f>
        <v>0</v>
      </c>
      <c r="F47" s="295"/>
      <c r="G47" s="78">
        <f>SUM(G48:G48)</f>
        <v>0</v>
      </c>
      <c r="H47" s="297"/>
      <c r="I47" s="196"/>
      <c r="J47" s="193"/>
      <c r="K47" s="161"/>
      <c r="L47" s="161"/>
      <c r="M47" s="161"/>
      <c r="N47" s="161"/>
      <c r="O47" s="161"/>
      <c r="P47" s="161"/>
      <c r="Q47" s="161"/>
      <c r="R47" s="161"/>
      <c r="S47" s="194"/>
      <c r="T47" s="202">
        <f>SUM(T48:T48)</f>
        <v>0</v>
      </c>
      <c r="U47" s="139">
        <f>SUM(U48:U48)</f>
        <v>0</v>
      </c>
      <c r="V47" s="240">
        <f>SUM(V48:V48)</f>
        <v>0</v>
      </c>
      <c r="W47" s="240">
        <f>SUM(W48:W48)</f>
        <v>0</v>
      </c>
      <c r="X47" s="240">
        <f>SUM(X48:X48)</f>
        <v>0</v>
      </c>
      <c r="Y47" s="240">
        <f>SUM(Y48:Y48)</f>
        <v>0</v>
      </c>
      <c r="Z47" s="240">
        <f>SUM(Z48:Z48)</f>
        <v>0</v>
      </c>
      <c r="AA47" s="240">
        <f>SUM(AA48:AA48)</f>
        <v>0</v>
      </c>
      <c r="AB47" s="240">
        <f>SUM(AB48:AB48)</f>
        <v>0</v>
      </c>
      <c r="AC47" s="141">
        <f>SUM(AC48:AC48)</f>
        <v>0</v>
      </c>
      <c r="AD47" s="241"/>
      <c r="AE47" s="219"/>
    </row>
    <row r="48" ht="16.15" customHeight="1">
      <c r="A48" s="106"/>
      <c r="B48" s="159"/>
      <c r="C48" s="159"/>
      <c r="D48" s="159"/>
      <c r="E48" s="159"/>
      <c r="F48" s="159"/>
      <c r="G48" s="298"/>
      <c r="H48" s="191"/>
      <c r="I48" s="196"/>
      <c r="J48" s="193"/>
      <c r="K48" s="161"/>
      <c r="L48" s="161"/>
      <c r="M48" s="161"/>
      <c r="N48" s="161"/>
      <c r="O48" s="161"/>
      <c r="P48" s="161"/>
      <c r="Q48" s="161"/>
      <c r="R48" s="161"/>
      <c r="S48" s="194"/>
      <c r="T48" s="283"/>
      <c r="U48" s="234"/>
      <c r="V48" s="190"/>
      <c r="W48" s="190"/>
      <c r="X48" s="190"/>
      <c r="Y48" s="190"/>
      <c r="Z48" s="190"/>
      <c r="AA48" s="190"/>
      <c r="AB48" s="190"/>
      <c r="AC48" s="191"/>
      <c r="AD48" s="196"/>
      <c r="AE48" s="219"/>
    </row>
    <row r="49" ht="16.15" customHeight="1">
      <c r="A49" t="s" s="286">
        <v>224</v>
      </c>
      <c r="B49" s="159"/>
      <c r="C49" s="159"/>
      <c r="D49" s="159"/>
      <c r="E49" s="160">
        <f>SUM(E50:E54)</f>
        <v>0</v>
      </c>
      <c r="F49" s="160"/>
      <c r="G49" s="160">
        <f>SUM(G50:G54)</f>
        <v>1100</v>
      </c>
      <c r="H49" s="191"/>
      <c r="I49" s="196"/>
      <c r="J49" s="193"/>
      <c r="K49" s="161"/>
      <c r="L49" s="161"/>
      <c r="M49" s="161"/>
      <c r="N49" s="161"/>
      <c r="O49" s="161"/>
      <c r="P49" s="161"/>
      <c r="Q49" s="161"/>
      <c r="R49" s="161"/>
      <c r="S49" s="194"/>
      <c r="T49" s="202">
        <f>SUM(T50:T50)</f>
        <v>0</v>
      </c>
      <c r="U49" s="139">
        <f>SUM(U50:U50)</f>
        <v>0</v>
      </c>
      <c r="V49" s="240">
        <f>SUM(V50:V50)</f>
        <v>0</v>
      </c>
      <c r="W49" s="240">
        <f>SUM(W50:W50)</f>
        <v>0</v>
      </c>
      <c r="X49" s="240">
        <f>SUM(X50:X50)</f>
        <v>0</v>
      </c>
      <c r="Y49" s="240">
        <f>SUM(Y50:Y50)</f>
        <v>0</v>
      </c>
      <c r="Z49" s="240">
        <f>SUM(Z50:Z50)</f>
        <v>0</v>
      </c>
      <c r="AA49" s="240">
        <f>SUM(AA50:AA50)</f>
        <v>0</v>
      </c>
      <c r="AB49" s="240">
        <f>SUM(AB50:AB50)</f>
        <v>0</v>
      </c>
      <c r="AC49" s="141">
        <f>SUM(AC50:AC50)</f>
        <v>0</v>
      </c>
      <c r="AD49" s="241"/>
      <c r="AE49" s="219"/>
    </row>
    <row r="50" ht="16.15" customHeight="1">
      <c r="A50" s="106"/>
      <c r="B50" s="159"/>
      <c r="C50" s="159"/>
      <c r="D50" s="159"/>
      <c r="E50" s="159"/>
      <c r="F50" s="159"/>
      <c r="G50" s="159"/>
      <c r="H50" s="191"/>
      <c r="I50" s="196"/>
      <c r="J50" s="193"/>
      <c r="K50" s="161"/>
      <c r="L50" s="161"/>
      <c r="M50" s="161"/>
      <c r="N50" s="161"/>
      <c r="O50" s="161"/>
      <c r="P50" s="161"/>
      <c r="Q50" s="161"/>
      <c r="R50" s="161"/>
      <c r="S50" s="194"/>
      <c r="T50" s="151"/>
      <c r="U50" s="234"/>
      <c r="V50" s="190"/>
      <c r="W50" s="190"/>
      <c r="X50" s="190"/>
      <c r="Y50" s="190"/>
      <c r="Z50" s="190"/>
      <c r="AA50" s="190"/>
      <c r="AB50" s="190"/>
      <c r="AC50" s="191"/>
      <c r="AD50" s="196"/>
      <c r="AE50" s="236"/>
    </row>
    <row r="51" ht="16.15" customHeight="1">
      <c r="A51" t="s" s="286">
        <v>225</v>
      </c>
      <c r="B51" s="159"/>
      <c r="C51" s="159"/>
      <c r="D51" s="159"/>
      <c r="E51" s="160">
        <v>0</v>
      </c>
      <c r="F51" s="160">
        <v>0</v>
      </c>
      <c r="G51" s="160">
        <v>0</v>
      </c>
      <c r="H51" s="191"/>
      <c r="I51" s="196"/>
      <c r="J51" s="193"/>
      <c r="K51" s="161"/>
      <c r="L51" s="161"/>
      <c r="M51" s="161"/>
      <c r="N51" s="161"/>
      <c r="O51" s="161"/>
      <c r="P51" s="161"/>
      <c r="Q51" s="161"/>
      <c r="R51" s="161"/>
      <c r="S51" s="194"/>
      <c r="T51" s="202">
        <f>SUM(T52:T53)</f>
        <v>0</v>
      </c>
      <c r="U51" s="139">
        <f>SUM(U52:U53)</f>
        <v>0</v>
      </c>
      <c r="V51" s="240">
        <f>SUM(V52:V53)</f>
        <v>50</v>
      </c>
      <c r="W51" s="240">
        <f>SUM(W52:W53)</f>
        <v>200</v>
      </c>
      <c r="X51" s="240">
        <f>SUM(X52:X53)</f>
        <v>0</v>
      </c>
      <c r="Y51" s="240">
        <f>SUM(Y52:Y53)</f>
        <v>850</v>
      </c>
      <c r="Z51" s="240">
        <f>SUM(Z52:Z53)</f>
        <v>0</v>
      </c>
      <c r="AA51" s="240">
        <f>SUM(AA52:AA53)</f>
        <v>0</v>
      </c>
      <c r="AB51" s="240">
        <f>SUM(AB52:AB53)</f>
        <v>0</v>
      </c>
      <c r="AC51" s="141">
        <f>SUM(AC52:AC53)</f>
        <v>0</v>
      </c>
      <c r="AD51" s="241"/>
      <c r="AE51" s="236"/>
    </row>
    <row r="52" ht="16.15" customHeight="1">
      <c r="A52" t="s" s="247">
        <v>226</v>
      </c>
      <c r="B52" t="s" s="248">
        <v>227</v>
      </c>
      <c r="C52" t="s" s="248">
        <v>200</v>
      </c>
      <c r="D52" s="159"/>
      <c r="E52" s="159"/>
      <c r="F52" s="159"/>
      <c r="G52" s="159">
        <v>600</v>
      </c>
      <c r="H52" s="191"/>
      <c r="I52" s="196"/>
      <c r="J52" s="193"/>
      <c r="K52" s="161"/>
      <c r="L52" s="161"/>
      <c r="M52" s="161"/>
      <c r="N52" s="161"/>
      <c r="O52" s="161">
        <v>1</v>
      </c>
      <c r="P52" s="161"/>
      <c r="Q52" s="161"/>
      <c r="R52" s="161"/>
      <c r="S52" s="194"/>
      <c r="T52" s="255">
        <f>ROUND(J52*$G52,-1)</f>
        <v>0</v>
      </c>
      <c r="U52" s="234">
        <f>ROUND(K52*$G52,-1)</f>
        <v>0</v>
      </c>
      <c r="V52" s="159">
        <f>ROUND(L52*$G52,-1)</f>
        <v>0</v>
      </c>
      <c r="W52" s="159">
        <f>ROUND(M52*$G52,-1)</f>
        <v>0</v>
      </c>
      <c r="X52" s="159">
        <f>ROUND(N52*$G52,-1)</f>
        <v>0</v>
      </c>
      <c r="Y52" s="159">
        <f>ROUND(O52*$G52,-1)</f>
        <v>600</v>
      </c>
      <c r="Z52" s="159">
        <f>ROUND(P52*$G52,-1)</f>
        <v>0</v>
      </c>
      <c r="AA52" s="159">
        <f>ROUND(Q52*$G52,-1)</f>
        <v>0</v>
      </c>
      <c r="AB52" s="159">
        <f>ROUND(R52*$G52,-1)</f>
        <v>0</v>
      </c>
      <c r="AC52" s="191">
        <f>ROUND(S52*$G52,-1)</f>
        <v>0</v>
      </c>
      <c r="AD52" s="196"/>
      <c r="AE52" s="299">
        <v>1458</v>
      </c>
    </row>
    <row r="53" ht="16.15" customHeight="1">
      <c r="A53" t="s" s="247">
        <v>228</v>
      </c>
      <c r="B53" t="s" s="248">
        <v>197</v>
      </c>
      <c r="C53" s="159"/>
      <c r="D53" s="159"/>
      <c r="E53" s="159"/>
      <c r="F53" s="159"/>
      <c r="G53" s="159">
        <v>500</v>
      </c>
      <c r="H53" s="191"/>
      <c r="I53" s="196"/>
      <c r="J53" s="193"/>
      <c r="K53" s="161"/>
      <c r="L53" s="161">
        <v>0.1</v>
      </c>
      <c r="M53" s="161">
        <v>0.4</v>
      </c>
      <c r="N53" s="161"/>
      <c r="O53" s="161">
        <v>0.5</v>
      </c>
      <c r="P53" s="161"/>
      <c r="Q53" s="161"/>
      <c r="R53" s="161"/>
      <c r="S53" s="194"/>
      <c r="T53" s="255">
        <f>ROUND(J53*$G53,-1)</f>
        <v>0</v>
      </c>
      <c r="U53" s="234">
        <f>ROUND(K53*$G53,-1)</f>
        <v>0</v>
      </c>
      <c r="V53" s="159">
        <f>ROUND(L53*$G53,-1)</f>
        <v>50</v>
      </c>
      <c r="W53" s="159">
        <f>ROUND(M53*$G53,-1)</f>
        <v>200</v>
      </c>
      <c r="X53" s="159">
        <f>ROUND(N53*$G53,-1)</f>
        <v>0</v>
      </c>
      <c r="Y53" s="159">
        <f>ROUND(O53*$G53,-1)</f>
        <v>250</v>
      </c>
      <c r="Z53" s="159">
        <f>ROUND(P53*$G53,-1)</f>
        <v>0</v>
      </c>
      <c r="AA53" s="159">
        <f>ROUND(Q53*$G53,-1)</f>
        <v>0</v>
      </c>
      <c r="AB53" s="159">
        <f>ROUND(R53*$G53,-1)</f>
        <v>0</v>
      </c>
      <c r="AC53" s="191">
        <f>ROUND(S53*$G53,-1)</f>
        <v>0</v>
      </c>
      <c r="AD53" s="196"/>
      <c r="AE53" t="s" s="300">
        <v>210</v>
      </c>
    </row>
    <row r="54" ht="16.15" customHeight="1">
      <c r="A54" s="106"/>
      <c r="B54" s="159"/>
      <c r="C54" s="159"/>
      <c r="D54" s="159"/>
      <c r="E54" s="159"/>
      <c r="F54" s="159"/>
      <c r="G54" s="159"/>
      <c r="H54" s="191"/>
      <c r="I54" s="196"/>
      <c r="J54" s="193"/>
      <c r="K54" s="161"/>
      <c r="L54" s="161"/>
      <c r="M54" s="161"/>
      <c r="N54" s="161"/>
      <c r="O54" s="161"/>
      <c r="P54" s="161"/>
      <c r="Q54" s="161"/>
      <c r="R54" s="161"/>
      <c r="S54" s="194"/>
      <c r="T54" s="283"/>
      <c r="U54" s="234"/>
      <c r="V54" s="190"/>
      <c r="W54" s="190"/>
      <c r="X54" s="190"/>
      <c r="Y54" s="190"/>
      <c r="Z54" s="190"/>
      <c r="AA54" s="190"/>
      <c r="AB54" s="190"/>
      <c r="AC54" s="191"/>
      <c r="AD54" s="196"/>
      <c r="AE54" s="236"/>
    </row>
    <row r="55" ht="16.15" customHeight="1">
      <c r="A55" t="s" s="286">
        <v>229</v>
      </c>
      <c r="B55" s="159"/>
      <c r="C55" s="159"/>
      <c r="D55" s="159"/>
      <c r="E55" s="160">
        <f>SUM(E56:E69)</f>
        <v>71898</v>
      </c>
      <c r="F55" s="160"/>
      <c r="G55" s="160">
        <f>SUM(G56:G69)</f>
        <v>0</v>
      </c>
      <c r="H55" s="191"/>
      <c r="I55" s="196"/>
      <c r="J55" s="193"/>
      <c r="K55" s="161"/>
      <c r="L55" s="161"/>
      <c r="M55" s="161"/>
      <c r="N55" s="161"/>
      <c r="O55" s="161"/>
      <c r="P55" s="161"/>
      <c r="Q55" s="161"/>
      <c r="R55" s="161"/>
      <c r="S55" s="194"/>
      <c r="T55" s="202">
        <f>SUM(T56:T69)</f>
        <v>500</v>
      </c>
      <c r="U55" s="139">
        <f>SUM(U56:U69)</f>
        <v>500</v>
      </c>
      <c r="V55" s="240">
        <f>SUM(V56:V69)</f>
        <v>500</v>
      </c>
      <c r="W55" s="240">
        <f>SUM(W56:W69)</f>
        <v>500</v>
      </c>
      <c r="X55" s="240">
        <f>SUM(X56:X69)</f>
        <v>0</v>
      </c>
      <c r="Y55" s="240">
        <f>SUM(Y56:Y69)</f>
        <v>0</v>
      </c>
      <c r="Z55" s="240">
        <f>SUM(Z56:Z69)</f>
        <v>0</v>
      </c>
      <c r="AA55" s="240">
        <f>SUM(AA56:AA69)</f>
        <v>0</v>
      </c>
      <c r="AB55" s="240">
        <f>SUM(AB56:AB69)</f>
        <v>0</v>
      </c>
      <c r="AC55" s="141">
        <f>SUM(AC56:AC69)</f>
        <v>0</v>
      </c>
      <c r="AD55" s="241"/>
      <c r="AE55" s="236"/>
    </row>
    <row r="56" ht="16.15" customHeight="1">
      <c r="A56" s="106"/>
      <c r="B56" s="159"/>
      <c r="C56" s="159"/>
      <c r="D56" s="159"/>
      <c r="E56" s="159"/>
      <c r="F56" s="159"/>
      <c r="G56" s="159"/>
      <c r="H56" s="191"/>
      <c r="I56" s="196"/>
      <c r="J56" s="193"/>
      <c r="K56" s="161"/>
      <c r="L56" s="161"/>
      <c r="M56" s="161"/>
      <c r="N56" s="161"/>
      <c r="O56" s="161"/>
      <c r="P56" s="161"/>
      <c r="Q56" s="161"/>
      <c r="R56" s="161"/>
      <c r="S56" s="194"/>
      <c r="T56" s="270"/>
      <c r="U56" s="234"/>
      <c r="V56" s="159"/>
      <c r="W56" s="159"/>
      <c r="X56" s="159"/>
      <c r="Y56" s="159"/>
      <c r="Z56" s="159"/>
      <c r="AA56" s="159"/>
      <c r="AB56" s="159"/>
      <c r="AC56" s="191"/>
      <c r="AD56" s="196"/>
      <c r="AE56" s="236"/>
    </row>
    <row r="57" ht="16.15" customHeight="1">
      <c r="A57" t="s" s="301">
        <v>230</v>
      </c>
      <c r="B57" t="s" s="248">
        <v>197</v>
      </c>
      <c r="C57" s="159"/>
      <c r="D57" s="159"/>
      <c r="E57" s="159"/>
      <c r="F57" s="159"/>
      <c r="G57" s="159"/>
      <c r="H57" t="s" s="249">
        <v>194</v>
      </c>
      <c r="I57" s="196"/>
      <c r="J57" s="193"/>
      <c r="K57" s="161"/>
      <c r="L57" s="161"/>
      <c r="M57" s="161"/>
      <c r="N57" s="161"/>
      <c r="O57" s="161"/>
      <c r="P57" s="161"/>
      <c r="Q57" s="161"/>
      <c r="R57" s="161"/>
      <c r="S57" s="194"/>
      <c r="T57" s="255">
        <v>500</v>
      </c>
      <c r="U57" s="234">
        <v>500</v>
      </c>
      <c r="V57" s="159">
        <v>500</v>
      </c>
      <c r="W57" s="159">
        <v>500</v>
      </c>
      <c r="X57" s="159">
        <f>ROUND(N57*$G57,-1)</f>
        <v>0</v>
      </c>
      <c r="Y57" s="159">
        <f>ROUND(O57*$G57,-1)</f>
        <v>0</v>
      </c>
      <c r="Z57" s="159">
        <f>ROUND(P57*$G57,-1)</f>
        <v>0</v>
      </c>
      <c r="AA57" s="159">
        <f>ROUND(Q57*$G57,-1)</f>
        <v>0</v>
      </c>
      <c r="AB57" s="159">
        <f>ROUND(R57*$G57,-1)</f>
        <v>0</v>
      </c>
      <c r="AC57" s="191">
        <f>ROUND(S57*$G57,-1)</f>
        <v>0</v>
      </c>
      <c r="AD57" s="196"/>
      <c r="AE57" s="299">
        <v>1163</v>
      </c>
    </row>
    <row r="58" ht="16.15" customHeight="1">
      <c r="A58" t="s" s="302">
        <v>231</v>
      </c>
      <c r="B58" t="s" s="248">
        <v>197</v>
      </c>
      <c r="C58" t="s" s="248">
        <v>193</v>
      </c>
      <c r="D58" s="159"/>
      <c r="E58" s="159">
        <v>11750</v>
      </c>
      <c r="F58" s="159"/>
      <c r="G58" s="159"/>
      <c r="H58" s="191"/>
      <c r="I58" s="196"/>
      <c r="J58" s="193"/>
      <c r="K58" s="161"/>
      <c r="L58" s="161"/>
      <c r="M58" s="161"/>
      <c r="N58" s="161"/>
      <c r="O58" s="161"/>
      <c r="P58" s="161"/>
      <c r="Q58" s="161"/>
      <c r="R58" s="161"/>
      <c r="S58" s="194"/>
      <c r="T58" s="233">
        <f>ROUND(J58*$G58,-1)</f>
        <v>0</v>
      </c>
      <c r="U58" s="234">
        <f>ROUND(K58*$G58,-1)</f>
        <v>0</v>
      </c>
      <c r="V58" s="159">
        <f>ROUND(L58*$G58,-1)</f>
        <v>0</v>
      </c>
      <c r="W58" s="159">
        <f>ROUND(M58*$G58,-1)</f>
        <v>0</v>
      </c>
      <c r="X58" s="159">
        <f>ROUND(N58*$G58,-1)</f>
        <v>0</v>
      </c>
      <c r="Y58" s="159">
        <f>ROUND(O58*$G58,-1)</f>
        <v>0</v>
      </c>
      <c r="Z58" s="159">
        <f>ROUND(P58*$G58,-1)</f>
        <v>0</v>
      </c>
      <c r="AA58" s="159">
        <f>ROUND(Q58*$G58,-1)</f>
        <v>0</v>
      </c>
      <c r="AB58" s="159">
        <f>ROUND(R58*$G58,-1)</f>
        <v>0</v>
      </c>
      <c r="AC58" s="191">
        <f>ROUND(S58*$G58,-1)</f>
        <v>0</v>
      </c>
      <c r="AD58" s="196"/>
      <c r="AE58" s="299">
        <v>1164</v>
      </c>
    </row>
    <row r="59" ht="16.15" customHeight="1">
      <c r="A59" t="s" s="302">
        <v>232</v>
      </c>
      <c r="B59" t="s" s="248">
        <v>197</v>
      </c>
      <c r="C59" t="s" s="248">
        <v>193</v>
      </c>
      <c r="D59" s="159"/>
      <c r="E59" s="159">
        <v>29450</v>
      </c>
      <c r="F59" s="159"/>
      <c r="G59" s="159"/>
      <c r="H59" s="191"/>
      <c r="I59" s="196"/>
      <c r="J59" s="193"/>
      <c r="K59" s="161"/>
      <c r="L59" s="161"/>
      <c r="M59" s="161"/>
      <c r="N59" s="161"/>
      <c r="O59" s="161"/>
      <c r="P59" s="161"/>
      <c r="Q59" s="161"/>
      <c r="R59" s="161"/>
      <c r="S59" s="194"/>
      <c r="T59" s="233">
        <f>ROUND(J59*$G59,-1)</f>
        <v>0</v>
      </c>
      <c r="U59" s="234">
        <f>ROUND(K59*$G59,-1)</f>
        <v>0</v>
      </c>
      <c r="V59" s="159">
        <f>ROUND(L59*$G59,-1)</f>
        <v>0</v>
      </c>
      <c r="W59" s="159">
        <f>ROUND(M59*$G59,-1)</f>
        <v>0</v>
      </c>
      <c r="X59" s="159">
        <f>ROUND(N59*$G59,-1)</f>
        <v>0</v>
      </c>
      <c r="Y59" s="159">
        <f>ROUND(O59*$G59,-1)</f>
        <v>0</v>
      </c>
      <c r="Z59" s="159">
        <f>ROUND(P59*$G59,-1)</f>
        <v>0</v>
      </c>
      <c r="AA59" s="159">
        <f>ROUND(Q59*$G59,-1)</f>
        <v>0</v>
      </c>
      <c r="AB59" s="159">
        <f>ROUND(R59*$G59,-1)</f>
        <v>0</v>
      </c>
      <c r="AC59" s="191">
        <f>ROUND(S59*$G59,-1)</f>
        <v>0</v>
      </c>
      <c r="AD59" s="196"/>
      <c r="AE59" s="299">
        <v>1459</v>
      </c>
    </row>
    <row r="60" ht="16.15" customHeight="1">
      <c r="A60" t="s" s="302">
        <v>233</v>
      </c>
      <c r="B60" t="s" s="248">
        <v>197</v>
      </c>
      <c r="C60" t="s" s="248">
        <v>193</v>
      </c>
      <c r="D60" s="159"/>
      <c r="E60" s="159">
        <v>19870</v>
      </c>
      <c r="F60" s="159"/>
      <c r="G60" s="159"/>
      <c r="H60" s="191"/>
      <c r="I60" s="196"/>
      <c r="J60" s="193"/>
      <c r="K60" s="161"/>
      <c r="L60" s="161"/>
      <c r="M60" s="161"/>
      <c r="N60" s="161"/>
      <c r="O60" s="161"/>
      <c r="P60" s="161"/>
      <c r="Q60" s="161"/>
      <c r="R60" s="161"/>
      <c r="S60" s="194"/>
      <c r="T60" s="233">
        <f>ROUND(J60*$G60,-1)</f>
        <v>0</v>
      </c>
      <c r="U60" s="234">
        <f>ROUND(K60*$G60,-1)</f>
        <v>0</v>
      </c>
      <c r="V60" s="159">
        <f>ROUND(L60*$G60,-1)</f>
        <v>0</v>
      </c>
      <c r="W60" s="159">
        <f>ROUND(M60*$G60,-1)</f>
        <v>0</v>
      </c>
      <c r="X60" s="159">
        <f>ROUND(N60*$G60,-1)</f>
        <v>0</v>
      </c>
      <c r="Y60" s="159">
        <f>ROUND(O60*$G60,-1)</f>
        <v>0</v>
      </c>
      <c r="Z60" s="159">
        <f>ROUND(P60*$G60,-1)</f>
        <v>0</v>
      </c>
      <c r="AA60" s="159">
        <f>ROUND(Q60*$G60,-1)</f>
        <v>0</v>
      </c>
      <c r="AB60" s="159">
        <f>ROUND(R60*$G60,-1)</f>
        <v>0</v>
      </c>
      <c r="AC60" s="191">
        <f>ROUND(S60*$G60,-1)</f>
        <v>0</v>
      </c>
      <c r="AD60" s="196"/>
      <c r="AE60" s="251">
        <v>554</v>
      </c>
    </row>
    <row r="61" ht="16.15" customHeight="1">
      <c r="A61" t="s" s="302">
        <v>234</v>
      </c>
      <c r="B61" t="s" s="248">
        <v>197</v>
      </c>
      <c r="C61" t="s" s="248">
        <v>193</v>
      </c>
      <c r="D61" s="159"/>
      <c r="E61" s="159">
        <v>4048</v>
      </c>
      <c r="F61" s="159"/>
      <c r="G61" s="159"/>
      <c r="H61" s="191"/>
      <c r="I61" s="196"/>
      <c r="J61" s="193"/>
      <c r="K61" s="161"/>
      <c r="L61" s="161"/>
      <c r="M61" s="161"/>
      <c r="N61" s="161"/>
      <c r="O61" s="161"/>
      <c r="P61" s="161"/>
      <c r="Q61" s="161"/>
      <c r="R61" s="161"/>
      <c r="S61" s="194"/>
      <c r="T61" s="233">
        <f>ROUND(J61*$G61,-1)</f>
        <v>0</v>
      </c>
      <c r="U61" s="234">
        <f>ROUND(K61*$G61,-1)</f>
        <v>0</v>
      </c>
      <c r="V61" s="159">
        <f>ROUND(L61*$G61,-1)</f>
        <v>0</v>
      </c>
      <c r="W61" s="159">
        <f>ROUND(M61*$G61,-1)</f>
        <v>0</v>
      </c>
      <c r="X61" s="159">
        <f>ROUND(N61*$G61,-1)</f>
        <v>0</v>
      </c>
      <c r="Y61" s="159">
        <f>ROUND(O61*$G61,-1)</f>
        <v>0</v>
      </c>
      <c r="Z61" s="159">
        <f>ROUND(P61*$G61,-1)</f>
        <v>0</v>
      </c>
      <c r="AA61" s="159">
        <f>ROUND(Q61*$G61,-1)</f>
        <v>0</v>
      </c>
      <c r="AB61" s="159">
        <f>ROUND(R61*$G61,-1)</f>
        <v>0</v>
      </c>
      <c r="AC61" s="191">
        <f>ROUND(S61*$G61,-1)</f>
        <v>0</v>
      </c>
      <c r="AD61" s="196"/>
      <c r="AE61" s="268">
        <v>1165</v>
      </c>
    </row>
    <row r="62" ht="16.15" customHeight="1">
      <c r="A62" t="s" s="302">
        <v>235</v>
      </c>
      <c r="B62" t="s" s="248">
        <v>197</v>
      </c>
      <c r="C62" t="s" s="248">
        <v>193</v>
      </c>
      <c r="D62" s="159"/>
      <c r="E62" s="159">
        <v>3927</v>
      </c>
      <c r="F62" s="159"/>
      <c r="G62" s="159"/>
      <c r="H62" s="191"/>
      <c r="I62" s="196"/>
      <c r="J62" s="193"/>
      <c r="K62" s="161"/>
      <c r="L62" s="161"/>
      <c r="M62" s="161"/>
      <c r="N62" s="161"/>
      <c r="O62" s="161"/>
      <c r="P62" s="161"/>
      <c r="Q62" s="161"/>
      <c r="R62" s="161"/>
      <c r="S62" s="194"/>
      <c r="T62" s="233">
        <f>ROUND(J62*$G62,-1)</f>
        <v>0</v>
      </c>
      <c r="U62" s="234">
        <f>ROUND(K62*$G62,-1)</f>
        <v>0</v>
      </c>
      <c r="V62" s="159">
        <f>ROUND(L62*$G62,-1)</f>
        <v>0</v>
      </c>
      <c r="W62" s="159">
        <f>ROUND(M62*$G62,-1)</f>
        <v>0</v>
      </c>
      <c r="X62" s="159">
        <f>ROUND(N62*$G62,-1)</f>
        <v>0</v>
      </c>
      <c r="Y62" s="159">
        <f>ROUND(O62*$G62,-1)</f>
        <v>0</v>
      </c>
      <c r="Z62" s="159">
        <f>ROUND(P62*$G62,-1)</f>
        <v>0</v>
      </c>
      <c r="AA62" s="159">
        <f>ROUND(Q62*$G62,-1)</f>
        <v>0</v>
      </c>
      <c r="AB62" s="159">
        <f>ROUND(R62*$G62,-1)</f>
        <v>0</v>
      </c>
      <c r="AC62" s="191">
        <f>ROUND(S62*$G62,-1)</f>
        <v>0</v>
      </c>
      <c r="AD62" s="196"/>
      <c r="AE62" s="268">
        <v>1166</v>
      </c>
    </row>
    <row r="63" ht="16.15" customHeight="1">
      <c r="A63" t="s" s="302">
        <v>236</v>
      </c>
      <c r="B63" t="s" s="248">
        <v>197</v>
      </c>
      <c r="C63" t="s" s="248">
        <v>193</v>
      </c>
      <c r="D63" s="159"/>
      <c r="E63" s="159">
        <v>306</v>
      </c>
      <c r="F63" s="159"/>
      <c r="G63" s="159"/>
      <c r="H63" s="191"/>
      <c r="I63" s="196"/>
      <c r="J63" s="193"/>
      <c r="K63" s="161"/>
      <c r="L63" s="161"/>
      <c r="M63" s="161"/>
      <c r="N63" s="161"/>
      <c r="O63" s="161"/>
      <c r="P63" s="161"/>
      <c r="Q63" s="161"/>
      <c r="R63" s="161"/>
      <c r="S63" s="194"/>
      <c r="T63" s="233">
        <f>ROUND(J63*$G63,-1)</f>
        <v>0</v>
      </c>
      <c r="U63" s="234">
        <f>ROUND(K63*$G63,-1)</f>
        <v>0</v>
      </c>
      <c r="V63" s="159">
        <f>ROUND(L63*$G63,-1)</f>
        <v>0</v>
      </c>
      <c r="W63" s="159">
        <f>ROUND(M63*$G63,-1)</f>
        <v>0</v>
      </c>
      <c r="X63" s="159">
        <f>ROUND(N63*$G63,-1)</f>
        <v>0</v>
      </c>
      <c r="Y63" s="159">
        <f>ROUND(O63*$G63,-1)</f>
        <v>0</v>
      </c>
      <c r="Z63" s="159">
        <f>ROUND(P63*$G63,-1)</f>
        <v>0</v>
      </c>
      <c r="AA63" s="159">
        <f>ROUND(Q63*$G63,-1)</f>
        <v>0</v>
      </c>
      <c r="AB63" s="159">
        <f>ROUND(R63*$G63,-1)</f>
        <v>0</v>
      </c>
      <c r="AC63" s="191">
        <f>ROUND(S63*$G63,-1)</f>
        <v>0</v>
      </c>
      <c r="AD63" s="196"/>
      <c r="AE63" s="268">
        <v>1167</v>
      </c>
    </row>
    <row r="64" ht="16.15" customHeight="1">
      <c r="A64" t="s" s="302">
        <v>237</v>
      </c>
      <c r="B64" t="s" s="248">
        <v>197</v>
      </c>
      <c r="C64" t="s" s="248">
        <v>193</v>
      </c>
      <c r="D64" s="159"/>
      <c r="E64" s="159"/>
      <c r="F64" s="159"/>
      <c r="G64" s="159"/>
      <c r="H64" s="191"/>
      <c r="I64" s="196"/>
      <c r="J64" s="193"/>
      <c r="K64" s="161"/>
      <c r="L64" s="161"/>
      <c r="M64" s="161"/>
      <c r="N64" s="161"/>
      <c r="O64" s="161"/>
      <c r="P64" s="161"/>
      <c r="Q64" s="161"/>
      <c r="R64" s="161"/>
      <c r="S64" s="194"/>
      <c r="T64" s="233">
        <f>ROUND(J64*$G64,-1)</f>
        <v>0</v>
      </c>
      <c r="U64" s="234">
        <f>ROUND(K64*$G64,-1)</f>
        <v>0</v>
      </c>
      <c r="V64" s="159"/>
      <c r="W64" s="159">
        <f>ROUND(M64*$G64,-1)</f>
        <v>0</v>
      </c>
      <c r="X64" s="159">
        <f>ROUND(N64*$G64,-1)</f>
        <v>0</v>
      </c>
      <c r="Y64" s="159">
        <f>ROUND(O64*$G64,-1)</f>
        <v>0</v>
      </c>
      <c r="Z64" s="159">
        <f>ROUND(P64*$G64,-1)</f>
        <v>0</v>
      </c>
      <c r="AA64" s="159">
        <f>ROUND(Q64*$G64,-1)</f>
        <v>0</v>
      </c>
      <c r="AB64" s="159">
        <f>ROUND(R64*$G64,-1)</f>
        <v>0</v>
      </c>
      <c r="AC64" s="191">
        <f>ROUND(S64*$G64,-1)</f>
        <v>0</v>
      </c>
      <c r="AD64" s="196"/>
      <c r="AE64" s="268">
        <v>2075</v>
      </c>
    </row>
    <row r="65" ht="16.15" customHeight="1">
      <c r="A65" t="s" s="302">
        <v>238</v>
      </c>
      <c r="B65" t="s" s="248">
        <v>197</v>
      </c>
      <c r="C65" t="s" s="248">
        <v>193</v>
      </c>
      <c r="D65" s="159"/>
      <c r="E65" s="159">
        <v>550</v>
      </c>
      <c r="F65" s="159"/>
      <c r="G65" s="159"/>
      <c r="H65" s="191"/>
      <c r="I65" s="196"/>
      <c r="J65" s="193"/>
      <c r="K65" s="161"/>
      <c r="L65" s="161"/>
      <c r="M65" s="161"/>
      <c r="N65" s="161"/>
      <c r="O65" s="161"/>
      <c r="P65" s="161"/>
      <c r="Q65" s="161"/>
      <c r="R65" s="161"/>
      <c r="S65" s="194"/>
      <c r="T65" s="233">
        <f>ROUND(J65*$G65,-1)</f>
        <v>0</v>
      </c>
      <c r="U65" s="234">
        <f>ROUND(K65*$G65,-1)</f>
        <v>0</v>
      </c>
      <c r="V65" s="159">
        <f>ROUND(L65*$G65,-1)</f>
        <v>0</v>
      </c>
      <c r="W65" s="159">
        <f>ROUND(M65*$G65,-1)</f>
        <v>0</v>
      </c>
      <c r="X65" s="159">
        <f>ROUND(N65*$G65,-1)</f>
        <v>0</v>
      </c>
      <c r="Y65" s="159">
        <f>ROUND(O65*$G65,-1)</f>
        <v>0</v>
      </c>
      <c r="Z65" s="159">
        <f>ROUND(P65*$G65,-1)</f>
        <v>0</v>
      </c>
      <c r="AA65" s="159">
        <f>ROUND(Q65*$G65,-1)</f>
        <v>0</v>
      </c>
      <c r="AB65" s="159">
        <f>ROUND(R65*$G65,-1)</f>
        <v>0</v>
      </c>
      <c r="AC65" s="191">
        <f>ROUND(S65*$G65,-1)</f>
        <v>0</v>
      </c>
      <c r="AD65" s="196"/>
      <c r="AE65" s="268">
        <v>1460</v>
      </c>
    </row>
    <row r="66" ht="16.15" customHeight="1">
      <c r="A66" t="s" s="302">
        <v>239</v>
      </c>
      <c r="B66" t="s" s="248">
        <v>197</v>
      </c>
      <c r="C66" t="s" s="248">
        <v>193</v>
      </c>
      <c r="D66" s="159"/>
      <c r="E66" s="159">
        <v>1200</v>
      </c>
      <c r="F66" s="159"/>
      <c r="G66" s="159"/>
      <c r="H66" s="191"/>
      <c r="I66" s="196"/>
      <c r="J66" s="193"/>
      <c r="K66" s="161"/>
      <c r="L66" s="161"/>
      <c r="M66" s="161"/>
      <c r="N66" s="161"/>
      <c r="O66" s="161"/>
      <c r="P66" s="161"/>
      <c r="Q66" s="161"/>
      <c r="R66" s="161"/>
      <c r="S66" s="194"/>
      <c r="T66" s="233">
        <f>ROUND(J66*$G66,-1)</f>
        <v>0</v>
      </c>
      <c r="U66" s="234">
        <f>ROUND(K66*$G66,-1)</f>
        <v>0</v>
      </c>
      <c r="V66" s="159">
        <f>ROUND(L66*$G66,-1)</f>
        <v>0</v>
      </c>
      <c r="W66" s="159">
        <f>ROUND(M66*$G66,-1)</f>
        <v>0</v>
      </c>
      <c r="X66" s="159">
        <f>ROUND(N66*$G66,-1)</f>
        <v>0</v>
      </c>
      <c r="Y66" s="159">
        <f>ROUND(O66*$G66,-1)</f>
        <v>0</v>
      </c>
      <c r="Z66" s="159">
        <f>ROUND(P66*$G66,-1)</f>
        <v>0</v>
      </c>
      <c r="AA66" s="159">
        <f>ROUND(Q66*$G66,-1)</f>
        <v>0</v>
      </c>
      <c r="AB66" s="159">
        <f>ROUND(R66*$G66,-1)</f>
        <v>0</v>
      </c>
      <c r="AC66" s="191">
        <f>ROUND(S66*$G66,-1)</f>
        <v>0</v>
      </c>
      <c r="AD66" s="196"/>
      <c r="AE66" s="251">
        <v>1461</v>
      </c>
    </row>
    <row r="67" ht="16.15" customHeight="1">
      <c r="A67" t="s" s="302">
        <v>240</v>
      </c>
      <c r="B67" t="s" s="248">
        <v>197</v>
      </c>
      <c r="C67" t="s" s="248">
        <v>193</v>
      </c>
      <c r="D67" s="159"/>
      <c r="E67" s="159">
        <v>392</v>
      </c>
      <c r="F67" s="159"/>
      <c r="G67" s="159"/>
      <c r="H67" s="191"/>
      <c r="I67" s="196"/>
      <c r="J67" s="193"/>
      <c r="K67" s="161"/>
      <c r="L67" s="161"/>
      <c r="M67" s="161"/>
      <c r="N67" s="161"/>
      <c r="O67" s="161"/>
      <c r="P67" s="161"/>
      <c r="Q67" s="161"/>
      <c r="R67" s="161"/>
      <c r="S67" s="194"/>
      <c r="T67" s="233">
        <f>ROUND(J67*$G67,-1)</f>
        <v>0</v>
      </c>
      <c r="U67" s="234">
        <f>ROUND(K67*$G67,-1)</f>
        <v>0</v>
      </c>
      <c r="V67" s="159">
        <f>ROUND(L67*$G67,-1)</f>
        <v>0</v>
      </c>
      <c r="W67" s="159">
        <f>ROUND(M67*$G67,-1)</f>
        <v>0</v>
      </c>
      <c r="X67" s="159">
        <f>ROUND(N67*$G67,-1)</f>
        <v>0</v>
      </c>
      <c r="Y67" s="159">
        <f>ROUND(O67*$G67,-1)</f>
        <v>0</v>
      </c>
      <c r="Z67" s="159">
        <f>ROUND(P67*$G67,-1)</f>
        <v>0</v>
      </c>
      <c r="AA67" s="159">
        <f>ROUND(Q67*$G67,-1)</f>
        <v>0</v>
      </c>
      <c r="AB67" s="159">
        <f>ROUND(R67*$G67,-1)</f>
        <v>0</v>
      </c>
      <c r="AC67" s="191">
        <f>ROUND(S67*$G67,-1)</f>
        <v>0</v>
      </c>
      <c r="AD67" s="196"/>
      <c r="AE67" s="303">
        <v>1462</v>
      </c>
    </row>
    <row r="68" ht="16.15" customHeight="1">
      <c r="A68" t="s" s="302">
        <v>241</v>
      </c>
      <c r="B68" t="s" s="248">
        <v>197</v>
      </c>
      <c r="C68" t="s" s="248">
        <v>193</v>
      </c>
      <c r="D68" s="159"/>
      <c r="E68" s="159">
        <v>405</v>
      </c>
      <c r="F68" s="159"/>
      <c r="G68" s="159"/>
      <c r="H68" s="191"/>
      <c r="I68" s="196"/>
      <c r="J68" s="193"/>
      <c r="K68" s="161"/>
      <c r="L68" s="161"/>
      <c r="M68" s="161"/>
      <c r="N68" s="161"/>
      <c r="O68" s="161"/>
      <c r="P68" s="161"/>
      <c r="Q68" s="161"/>
      <c r="R68" s="161"/>
      <c r="S68" s="194"/>
      <c r="T68" s="233">
        <f>ROUND(J68*$G68,-1)</f>
        <v>0</v>
      </c>
      <c r="U68" s="234">
        <f>ROUND(K68*$G68,-1)</f>
        <v>0</v>
      </c>
      <c r="V68" s="159">
        <f>ROUND(L68*$G68,-1)</f>
        <v>0</v>
      </c>
      <c r="W68" s="159">
        <f>ROUND(M68*$G68,-1)</f>
        <v>0</v>
      </c>
      <c r="X68" s="159">
        <f>ROUND(N68*$G68,-1)</f>
        <v>0</v>
      </c>
      <c r="Y68" s="159">
        <f>ROUND(O68*$G68,-1)</f>
        <v>0</v>
      </c>
      <c r="Z68" s="159">
        <f>ROUND(P68*$G68,-1)</f>
        <v>0</v>
      </c>
      <c r="AA68" s="159">
        <f>ROUND(Q68*$G68,-1)</f>
        <v>0</v>
      </c>
      <c r="AB68" s="159">
        <f>ROUND(R68*$G68,-1)</f>
        <v>0</v>
      </c>
      <c r="AC68" s="191">
        <f>ROUND(S68*$G68,-1)</f>
        <v>0</v>
      </c>
      <c r="AD68" s="196"/>
      <c r="AE68" s="268">
        <v>1464</v>
      </c>
    </row>
    <row r="69" ht="16.15" customHeight="1">
      <c r="A69" s="304"/>
      <c r="B69" s="159"/>
      <c r="C69" s="159"/>
      <c r="D69" s="159"/>
      <c r="E69" s="159"/>
      <c r="F69" s="159"/>
      <c r="G69" s="159"/>
      <c r="H69" s="191"/>
      <c r="I69" s="196"/>
      <c r="J69" s="193"/>
      <c r="K69" s="161"/>
      <c r="L69" s="161"/>
      <c r="M69" s="161"/>
      <c r="N69" s="161"/>
      <c r="O69" s="161"/>
      <c r="P69" s="161"/>
      <c r="Q69" s="161"/>
      <c r="R69" s="161"/>
      <c r="S69" s="194"/>
      <c r="T69" s="227"/>
      <c r="U69" s="234"/>
      <c r="V69" s="159"/>
      <c r="W69" s="159"/>
      <c r="X69" s="159"/>
      <c r="Y69" s="159"/>
      <c r="Z69" s="159"/>
      <c r="AA69" s="159"/>
      <c r="AB69" s="159"/>
      <c r="AC69" s="191"/>
      <c r="AD69" s="196"/>
      <c r="AE69" s="129"/>
    </row>
    <row r="70" ht="16.15" customHeight="1">
      <c r="A70" t="s" s="286">
        <v>242</v>
      </c>
      <c r="B70" s="159"/>
      <c r="C70" s="159"/>
      <c r="D70" s="159"/>
      <c r="E70" s="160">
        <f>SUM(E71:E72)</f>
        <v>0</v>
      </c>
      <c r="F70" s="160"/>
      <c r="G70" s="305">
        <f>SUM(G71:G72)</f>
        <v>0</v>
      </c>
      <c r="H70" s="191"/>
      <c r="I70" s="196"/>
      <c r="J70" s="193"/>
      <c r="K70" s="161"/>
      <c r="L70" s="161"/>
      <c r="M70" s="161"/>
      <c r="N70" s="161"/>
      <c r="O70" s="161"/>
      <c r="P70" s="161"/>
      <c r="Q70" s="161"/>
      <c r="R70" s="161"/>
      <c r="S70" s="194"/>
      <c r="T70" s="291">
        <f>SUM(T71)</f>
        <v>0</v>
      </c>
      <c r="U70" s="292">
        <f>SUM(U71)</f>
        <v>0</v>
      </c>
      <c r="V70" s="293">
        <f>SUM(V71)</f>
        <v>0</v>
      </c>
      <c r="W70" s="293">
        <f>SUM(W71)</f>
        <v>0</v>
      </c>
      <c r="X70" s="293">
        <f>SUM(X71)</f>
        <v>0</v>
      </c>
      <c r="Y70" s="293">
        <f>SUM(Y71)</f>
        <v>0</v>
      </c>
      <c r="Z70" s="293">
        <f>SUM(Z71)</f>
        <v>0</v>
      </c>
      <c r="AA70" s="293">
        <f>SUM(AA71)</f>
        <v>0</v>
      </c>
      <c r="AB70" s="293">
        <f>SUM(AB71)</f>
        <v>0</v>
      </c>
      <c r="AC70" s="294">
        <f>SUM(AC71)</f>
        <v>0</v>
      </c>
      <c r="AD70" s="241"/>
      <c r="AE70" s="129"/>
    </row>
    <row r="71" ht="16.15" customHeight="1">
      <c r="A71" s="106"/>
      <c r="B71" s="159"/>
      <c r="C71" s="159"/>
      <c r="D71" s="159"/>
      <c r="E71" s="159"/>
      <c r="F71" s="306"/>
      <c r="G71" s="307">
        <f>F71*E71/1000</f>
        <v>0</v>
      </c>
      <c r="H71" s="191"/>
      <c r="I71" s="196"/>
      <c r="J71" s="193"/>
      <c r="K71" s="161"/>
      <c r="L71" s="161"/>
      <c r="M71" s="161"/>
      <c r="N71" s="161"/>
      <c r="O71" s="161"/>
      <c r="P71" s="161"/>
      <c r="Q71" s="161"/>
      <c r="R71" s="161"/>
      <c r="S71" s="194"/>
      <c r="T71" s="270"/>
      <c r="U71" s="234"/>
      <c r="V71" s="159"/>
      <c r="W71" s="159"/>
      <c r="X71" s="159"/>
      <c r="Y71" s="159"/>
      <c r="Z71" s="159"/>
      <c r="AA71" s="159"/>
      <c r="AB71" s="159"/>
      <c r="AC71" s="191"/>
      <c r="AD71" s="196"/>
      <c r="AE71" s="129"/>
    </row>
    <row r="72" ht="16.15" customHeight="1">
      <c r="A72" s="304"/>
      <c r="B72" s="159"/>
      <c r="C72" s="159"/>
      <c r="D72" s="159"/>
      <c r="E72" s="159"/>
      <c r="F72" s="159"/>
      <c r="G72" s="159"/>
      <c r="H72" s="191"/>
      <c r="I72" s="196"/>
      <c r="J72" s="193"/>
      <c r="K72" s="161"/>
      <c r="L72" s="161"/>
      <c r="M72" s="161"/>
      <c r="N72" s="161"/>
      <c r="O72" s="161"/>
      <c r="P72" s="161"/>
      <c r="Q72" s="161"/>
      <c r="R72" s="161"/>
      <c r="S72" s="194"/>
      <c r="T72" s="151"/>
      <c r="U72" s="234"/>
      <c r="V72" s="190"/>
      <c r="W72" s="190"/>
      <c r="X72" s="190"/>
      <c r="Y72" s="190"/>
      <c r="Z72" s="190"/>
      <c r="AA72" s="190"/>
      <c r="AB72" s="190"/>
      <c r="AC72" s="191"/>
      <c r="AD72" s="196"/>
      <c r="AE72" s="129"/>
    </row>
    <row r="73" ht="16.15" customHeight="1">
      <c r="A73" t="s" s="286">
        <v>243</v>
      </c>
      <c r="B73" s="159"/>
      <c r="C73" s="159"/>
      <c r="D73" s="159"/>
      <c r="E73" s="160">
        <f>SUM(E75:E78)</f>
        <v>0</v>
      </c>
      <c r="F73" s="159"/>
      <c r="G73" s="160">
        <f>SUM(G75:G78)</f>
        <v>1900</v>
      </c>
      <c r="H73" s="191"/>
      <c r="I73" s="196"/>
      <c r="J73" s="193"/>
      <c r="K73" s="161"/>
      <c r="L73" s="161"/>
      <c r="M73" s="161"/>
      <c r="N73" s="161"/>
      <c r="O73" s="161"/>
      <c r="P73" s="161"/>
      <c r="Q73" s="161"/>
      <c r="R73" s="161"/>
      <c r="S73" s="194"/>
      <c r="T73" s="202">
        <f>SUM(T74:T77)</f>
        <v>200</v>
      </c>
      <c r="U73" s="139">
        <f>SUM(U74:U77)</f>
        <v>190</v>
      </c>
      <c r="V73" s="240">
        <f>SUM(V74:V77)</f>
        <v>190</v>
      </c>
      <c r="W73" s="240">
        <f>SUM(W74:W77)</f>
        <v>190</v>
      </c>
      <c r="X73" s="240">
        <f>SUM(X74:X77)</f>
        <v>190</v>
      </c>
      <c r="Y73" s="240">
        <f>SUM(Y74:Y77)</f>
        <v>2190</v>
      </c>
      <c r="Z73" s="240">
        <f>SUM(Z74:Z77)</f>
        <v>1390</v>
      </c>
      <c r="AA73" s="240">
        <f>SUM(AA74:AA77)</f>
        <v>1990</v>
      </c>
      <c r="AB73" s="240">
        <f>SUM(AB74:AB77)</f>
        <v>1590</v>
      </c>
      <c r="AC73" s="141">
        <f>SUM(AC74:AC77)</f>
        <v>1590</v>
      </c>
      <c r="AD73" s="241"/>
      <c r="AE73" s="129"/>
    </row>
    <row r="74" ht="16.15" customHeight="1">
      <c r="A74" t="s" s="247">
        <v>244</v>
      </c>
      <c r="B74" t="s" s="248">
        <v>197</v>
      </c>
      <c r="C74" t="s" s="248">
        <v>193</v>
      </c>
      <c r="D74" s="159"/>
      <c r="E74" s="159"/>
      <c r="F74" s="159"/>
      <c r="G74" s="159">
        <v>2000</v>
      </c>
      <c r="H74" s="191"/>
      <c r="I74" s="193"/>
      <c r="J74" s="161"/>
      <c r="K74" s="161"/>
      <c r="L74" s="161"/>
      <c r="M74" s="161"/>
      <c r="N74" s="161"/>
      <c r="O74" s="161">
        <v>1</v>
      </c>
      <c r="P74" s="161">
        <v>0.4</v>
      </c>
      <c r="Q74" s="161">
        <v>0.9</v>
      </c>
      <c r="R74" s="161">
        <v>0.7</v>
      </c>
      <c r="S74" s="194">
        <v>0.7</v>
      </c>
      <c r="T74" s="255">
        <f>ROUND(J74*$G74,-1)</f>
        <v>0</v>
      </c>
      <c r="U74" s="234">
        <f>ROUND(K74*$G74,-1)</f>
        <v>0</v>
      </c>
      <c r="V74" s="159">
        <f>ROUND(L74*$G74,-1)</f>
        <v>0</v>
      </c>
      <c r="W74" s="159">
        <f>ROUND(M74*$G74,-1)</f>
        <v>0</v>
      </c>
      <c r="X74" s="159">
        <f>ROUND(N74*$G74,-1)</f>
        <v>0</v>
      </c>
      <c r="Y74" s="159">
        <f>ROUND(O74*$G74,-1)</f>
        <v>2000</v>
      </c>
      <c r="Z74" s="159">
        <f>ROUND(P74*$G74,-1)</f>
        <v>800</v>
      </c>
      <c r="AA74" s="159">
        <f>ROUND(Q74*$G74,-1)</f>
        <v>1800</v>
      </c>
      <c r="AB74" s="159">
        <f>ROUND(R74*$G74,-1)</f>
        <v>1400</v>
      </c>
      <c r="AC74" s="191">
        <f>ROUND(S74*$G74,-1)</f>
        <v>1400</v>
      </c>
      <c r="AD74" s="196"/>
      <c r="AE74" s="129"/>
    </row>
    <row r="75" ht="16.15" customHeight="1">
      <c r="A75" t="s" s="247">
        <v>245</v>
      </c>
      <c r="B75" t="s" s="248">
        <v>197</v>
      </c>
      <c r="C75" t="s" s="248">
        <v>193</v>
      </c>
      <c r="D75" s="159"/>
      <c r="E75" s="159"/>
      <c r="F75" s="159"/>
      <c r="G75" s="159">
        <v>500</v>
      </c>
      <c r="H75" s="191"/>
      <c r="I75" s="193"/>
      <c r="J75" s="161">
        <v>0.1</v>
      </c>
      <c r="K75" s="161">
        <v>0.1</v>
      </c>
      <c r="L75" s="161">
        <v>0.1</v>
      </c>
      <c r="M75" s="161">
        <v>0.1</v>
      </c>
      <c r="N75" s="161">
        <v>0.1</v>
      </c>
      <c r="O75" s="161">
        <v>0.1</v>
      </c>
      <c r="P75" s="161">
        <v>0.9</v>
      </c>
      <c r="Q75" s="161">
        <v>0.1</v>
      </c>
      <c r="R75" s="161">
        <v>0.1</v>
      </c>
      <c r="S75" s="194">
        <v>0.1</v>
      </c>
      <c r="T75" s="255">
        <f>ROUND(J75*$G75,-1)</f>
        <v>50</v>
      </c>
      <c r="U75" s="234">
        <f>ROUND(K75*$G75,-1)</f>
        <v>50</v>
      </c>
      <c r="V75" s="159">
        <f>ROUND(L75*$G75,-1)</f>
        <v>50</v>
      </c>
      <c r="W75" s="159">
        <f>ROUND(M75*$G75,-1)</f>
        <v>50</v>
      </c>
      <c r="X75" s="159">
        <f>ROUND(N75*$G75,-1)</f>
        <v>50</v>
      </c>
      <c r="Y75" s="159">
        <f>ROUND(O75*$G75,-1)</f>
        <v>50</v>
      </c>
      <c r="Z75" s="159">
        <f>ROUND(P75*$G75,-1)</f>
        <v>450</v>
      </c>
      <c r="AA75" s="159">
        <f>ROUND(Q75*$G75,-1)</f>
        <v>50</v>
      </c>
      <c r="AB75" s="159">
        <f>ROUND(R75*$G75,-1)</f>
        <v>50</v>
      </c>
      <c r="AC75" s="191">
        <f>ROUND(S75*$G75,-1)</f>
        <v>50</v>
      </c>
      <c r="AD75" s="196"/>
      <c r="AE75" s="129"/>
    </row>
    <row r="76" ht="16.15" customHeight="1">
      <c r="A76" t="s" s="247">
        <v>246</v>
      </c>
      <c r="B76" t="s" s="248">
        <v>197</v>
      </c>
      <c r="C76" t="s" s="248">
        <v>193</v>
      </c>
      <c r="D76" s="159"/>
      <c r="E76" s="159"/>
      <c r="F76" s="159"/>
      <c r="G76" s="159">
        <v>900</v>
      </c>
      <c r="H76" s="191"/>
      <c r="I76" s="196"/>
      <c r="J76" s="193">
        <v>0.1</v>
      </c>
      <c r="K76" s="161">
        <v>0.1</v>
      </c>
      <c r="L76" s="161">
        <v>0.1</v>
      </c>
      <c r="M76" s="161">
        <v>0.1</v>
      </c>
      <c r="N76" s="161">
        <v>0.1</v>
      </c>
      <c r="O76" s="161">
        <v>0.1</v>
      </c>
      <c r="P76" s="161">
        <v>0.1</v>
      </c>
      <c r="Q76" s="161">
        <v>0.1</v>
      </c>
      <c r="R76" s="161">
        <v>0.1</v>
      </c>
      <c r="S76" s="194">
        <v>0.1</v>
      </c>
      <c r="T76" s="255">
        <v>100</v>
      </c>
      <c r="U76" s="234">
        <f>ROUND(K76*$G76,-1)</f>
        <v>90</v>
      </c>
      <c r="V76" s="159">
        <f>ROUND(L76*$G76,-1)</f>
        <v>90</v>
      </c>
      <c r="W76" s="159">
        <f>ROUND(M76*$G76,-1)</f>
        <v>90</v>
      </c>
      <c r="X76" s="159">
        <f>ROUND(N76*$G76,-1)</f>
        <v>90</v>
      </c>
      <c r="Y76" s="159">
        <f>ROUND(O76*$G76,-1)</f>
        <v>90</v>
      </c>
      <c r="Z76" s="159">
        <f>ROUND(P76*$G76,-1)</f>
        <v>90</v>
      </c>
      <c r="AA76" s="159">
        <f>ROUND(Q76*$G76,-1)</f>
        <v>90</v>
      </c>
      <c r="AB76" s="159">
        <f>ROUND(R76*$G76,-1)</f>
        <v>90</v>
      </c>
      <c r="AC76" s="191">
        <f>ROUND(S76*$G76,-1)</f>
        <v>90</v>
      </c>
      <c r="AD76" s="196"/>
      <c r="AE76" s="129"/>
    </row>
    <row r="77" ht="15.75" customHeight="1">
      <c r="A77" t="s" s="247">
        <v>247</v>
      </c>
      <c r="B77" t="s" s="248">
        <v>197</v>
      </c>
      <c r="C77" t="s" s="248">
        <v>193</v>
      </c>
      <c r="D77" s="159"/>
      <c r="E77" s="159"/>
      <c r="F77" s="159"/>
      <c r="G77" s="159">
        <v>500</v>
      </c>
      <c r="H77" s="191"/>
      <c r="I77" s="196"/>
      <c r="J77" s="193">
        <v>0.1</v>
      </c>
      <c r="K77" s="161">
        <v>0.1</v>
      </c>
      <c r="L77" s="161">
        <v>0.1</v>
      </c>
      <c r="M77" s="161">
        <v>0.1</v>
      </c>
      <c r="N77" s="161">
        <v>0.1</v>
      </c>
      <c r="O77" s="161">
        <v>0.1</v>
      </c>
      <c r="P77" s="161">
        <v>0.1</v>
      </c>
      <c r="Q77" s="161">
        <v>0.1</v>
      </c>
      <c r="R77" s="161">
        <v>0.1</v>
      </c>
      <c r="S77" s="194">
        <v>0.1</v>
      </c>
      <c r="T77" s="255">
        <f>ROUND(J77*$G77,-1)</f>
        <v>50</v>
      </c>
      <c r="U77" s="308">
        <f>ROUND(K77*$G77,-1)</f>
        <v>50</v>
      </c>
      <c r="V77" s="190">
        <f>ROUND(L77*$G77,-1)</f>
        <v>50</v>
      </c>
      <c r="W77" s="190">
        <f>ROUND(M77*$G77,-1)</f>
        <v>50</v>
      </c>
      <c r="X77" s="190">
        <f>ROUND(N77*$G77,-1)</f>
        <v>50</v>
      </c>
      <c r="Y77" s="190">
        <f>ROUND(O77*$G77,-1)</f>
        <v>50</v>
      </c>
      <c r="Z77" s="190">
        <f>ROUND(P77*$G77,-1)</f>
        <v>50</v>
      </c>
      <c r="AA77" s="190">
        <f>ROUND(Q77*$G77,-1)</f>
        <v>50</v>
      </c>
      <c r="AB77" s="190">
        <f>ROUND(R77*$G77,-1)</f>
        <v>50</v>
      </c>
      <c r="AC77" s="309">
        <f>ROUND(S77*$G77,-1)</f>
        <v>50</v>
      </c>
      <c r="AD77" s="196"/>
      <c r="AE77" s="129"/>
    </row>
    <row r="78" ht="16.15" customHeight="1">
      <c r="A78" s="106"/>
      <c r="B78" s="159"/>
      <c r="C78" s="159"/>
      <c r="D78" s="159"/>
      <c r="E78" s="144"/>
      <c r="F78" s="144"/>
      <c r="G78" s="144"/>
      <c r="H78" s="108"/>
      <c r="I78" s="196"/>
      <c r="J78" s="193"/>
      <c r="K78" s="161"/>
      <c r="L78" s="161"/>
      <c r="M78" s="161"/>
      <c r="N78" s="161"/>
      <c r="O78" s="161"/>
      <c r="P78" s="161"/>
      <c r="Q78" s="161"/>
      <c r="R78" s="161"/>
      <c r="S78" s="194"/>
      <c r="T78" s="270"/>
      <c r="U78" s="310"/>
      <c r="V78" s="4"/>
      <c r="W78" s="4"/>
      <c r="X78" s="4"/>
      <c r="Y78" s="4"/>
      <c r="Z78" s="4"/>
      <c r="AA78" s="4"/>
      <c r="AB78" s="4"/>
      <c r="AC78" s="311"/>
      <c r="AD78" s="196"/>
      <c r="AE78" s="219"/>
    </row>
    <row r="79" ht="16.15" customHeight="1">
      <c r="A79" t="s" s="130">
        <v>115</v>
      </c>
      <c r="B79" s="132"/>
      <c r="C79" s="132"/>
      <c r="D79" s="132"/>
      <c r="E79" s="132"/>
      <c r="F79" s="132"/>
      <c r="G79" s="132">
        <f>SUM(G91:G123)</f>
        <v>9100</v>
      </c>
      <c r="H79" s="157"/>
      <c r="I79" s="142"/>
      <c r="J79" s="200"/>
      <c r="K79" s="134"/>
      <c r="L79" s="134"/>
      <c r="M79" s="134"/>
      <c r="N79" s="134"/>
      <c r="O79" s="134"/>
      <c r="P79" s="134"/>
      <c r="Q79" s="134"/>
      <c r="R79" s="134"/>
      <c r="S79" s="201"/>
      <c r="T79" s="138">
        <f>SUM(T82:T123)</f>
        <v>1160</v>
      </c>
      <c r="U79" s="312">
        <f>SUM(U82:U123)</f>
        <v>810</v>
      </c>
      <c r="V79" s="313">
        <f>SUM(V82:V123)</f>
        <v>1050</v>
      </c>
      <c r="W79" s="313">
        <f>SUM(W82:W123)</f>
        <v>150</v>
      </c>
      <c r="X79" s="313">
        <f>SUM(X82:X123)</f>
        <v>250</v>
      </c>
      <c r="Y79" s="313">
        <f>SUM(Y82:Y123)</f>
        <v>1050</v>
      </c>
      <c r="Z79" s="313">
        <f>SUM(Z82:Z123)</f>
        <v>150</v>
      </c>
      <c r="AA79" s="313">
        <f>SUM(AA82:AA123)</f>
        <v>600</v>
      </c>
      <c r="AB79" s="313">
        <f>SUM(AB82:AB123)</f>
        <v>830</v>
      </c>
      <c r="AC79" s="314">
        <f>SUM(AC82:AC123)</f>
        <v>730</v>
      </c>
      <c r="AD79" s="205"/>
      <c r="AE79" s="315"/>
    </row>
    <row r="80" ht="15.75" customHeight="1">
      <c r="A80" t="s" s="316">
        <v>186</v>
      </c>
      <c r="B80" s="159"/>
      <c r="C80" s="159"/>
      <c r="D80" s="159"/>
      <c r="E80" s="159"/>
      <c r="F80" s="159"/>
      <c r="G80" s="159"/>
      <c r="H80" s="191"/>
      <c r="I80" s="196"/>
      <c r="J80" s="193"/>
      <c r="K80" s="161"/>
      <c r="L80" s="161"/>
      <c r="M80" s="161"/>
      <c r="N80" s="161"/>
      <c r="O80" s="161"/>
      <c r="P80" s="161"/>
      <c r="Q80" s="161"/>
      <c r="R80" s="161"/>
      <c r="S80" s="194"/>
      <c r="T80" s="214">
        <v>400</v>
      </c>
      <c r="U80" s="215">
        <v>900</v>
      </c>
      <c r="V80" s="216">
        <v>400</v>
      </c>
      <c r="W80" s="216">
        <v>400</v>
      </c>
      <c r="X80" s="216">
        <v>400</v>
      </c>
      <c r="Y80" s="216">
        <v>400</v>
      </c>
      <c r="Z80" s="216">
        <v>600</v>
      </c>
      <c r="AA80" s="216">
        <v>800</v>
      </c>
      <c r="AB80" s="216">
        <v>800</v>
      </c>
      <c r="AC80" s="217">
        <v>800</v>
      </c>
      <c r="AD80" s="196"/>
      <c r="AE80" s="315"/>
    </row>
    <row r="81" ht="15.75" customHeight="1">
      <c r="A81" s="317"/>
      <c r="B81" s="159"/>
      <c r="C81" s="159"/>
      <c r="D81" s="159"/>
      <c r="E81" s="159"/>
      <c r="F81" s="159"/>
      <c r="G81" s="159"/>
      <c r="H81" s="191"/>
      <c r="I81" s="196"/>
      <c r="J81" s="193"/>
      <c r="K81" s="161"/>
      <c r="L81" s="161"/>
      <c r="M81" s="161"/>
      <c r="N81" s="161"/>
      <c r="O81" s="161"/>
      <c r="P81" s="161"/>
      <c r="Q81" s="161"/>
      <c r="R81" s="161"/>
      <c r="S81" s="194"/>
      <c r="T81" s="318">
        <f>T80-T79</f>
        <v>-760</v>
      </c>
      <c r="U81" s="319">
        <f>U80-U79</f>
        <v>90</v>
      </c>
      <c r="V81" s="320">
        <f>V80-V79</f>
        <v>-650</v>
      </c>
      <c r="W81" s="320">
        <f>W80-W79</f>
        <v>250</v>
      </c>
      <c r="X81" s="320">
        <f>X80-X79</f>
        <v>150</v>
      </c>
      <c r="Y81" s="320">
        <f>Y80-Y79</f>
        <v>-650</v>
      </c>
      <c r="Z81" s="320">
        <f>Z80-Z79</f>
        <v>450</v>
      </c>
      <c r="AA81" s="320">
        <f>AA80-AA79</f>
        <v>200</v>
      </c>
      <c r="AB81" s="320">
        <f>AB80-AB79</f>
        <v>-30</v>
      </c>
      <c r="AC81" s="321">
        <f>AC80-AC79</f>
        <v>70</v>
      </c>
      <c r="AD81" s="196"/>
      <c r="AE81" s="315"/>
    </row>
    <row r="82" ht="15.75" customHeight="1">
      <c r="A82" s="317"/>
      <c r="B82" s="159"/>
      <c r="C82" s="159"/>
      <c r="D82" s="159"/>
      <c r="E82" s="159"/>
      <c r="F82" s="159"/>
      <c r="G82" s="159"/>
      <c r="H82" s="191"/>
      <c r="I82" s="196"/>
      <c r="J82" s="193"/>
      <c r="K82" s="161"/>
      <c r="L82" s="161"/>
      <c r="M82" s="161"/>
      <c r="N82" s="161"/>
      <c r="O82" s="161"/>
      <c r="P82" s="161"/>
      <c r="Q82" s="161"/>
      <c r="R82" s="161"/>
      <c r="S82" s="194"/>
      <c r="T82" s="322"/>
      <c r="U82" s="323"/>
      <c r="V82" s="324"/>
      <c r="W82" s="324"/>
      <c r="X82" s="324"/>
      <c r="Y82" s="324"/>
      <c r="Z82" s="324"/>
      <c r="AA82" s="324"/>
      <c r="AB82" s="324"/>
      <c r="AC82" s="325"/>
      <c r="AD82" s="196"/>
      <c r="AE82" s="315"/>
    </row>
    <row r="83" ht="15.75" customHeight="1">
      <c r="A83" t="s" s="286">
        <v>248</v>
      </c>
      <c r="B83" s="159"/>
      <c r="C83" s="159"/>
      <c r="D83" s="159"/>
      <c r="E83" s="159"/>
      <c r="F83" s="159"/>
      <c r="G83" s="159"/>
      <c r="H83" s="191"/>
      <c r="I83" s="196"/>
      <c r="J83" s="193"/>
      <c r="K83" s="161"/>
      <c r="L83" s="161"/>
      <c r="M83" s="161"/>
      <c r="N83" s="161"/>
      <c r="O83" s="161"/>
      <c r="P83" s="161"/>
      <c r="Q83" s="161"/>
      <c r="R83" s="161"/>
      <c r="S83" s="194"/>
      <c r="T83" s="322"/>
      <c r="U83" s="326"/>
      <c r="V83" s="275"/>
      <c r="W83" s="275"/>
      <c r="X83" s="275"/>
      <c r="Y83" s="275"/>
      <c r="Z83" s="275"/>
      <c r="AA83" s="275"/>
      <c r="AB83" s="275"/>
      <c r="AC83" s="327"/>
      <c r="AD83" s="196"/>
      <c r="AE83" s="219"/>
    </row>
    <row r="84" ht="16.15" customHeight="1">
      <c r="A84" t="s" s="328">
        <v>249</v>
      </c>
      <c r="B84" t="s" s="248">
        <v>250</v>
      </c>
      <c r="C84" t="s" s="248">
        <v>200</v>
      </c>
      <c r="D84" s="159"/>
      <c r="E84" s="159">
        <v>600</v>
      </c>
      <c r="F84" s="159"/>
      <c r="G84" s="159">
        <v>400</v>
      </c>
      <c r="H84" s="191"/>
      <c r="I84" s="196">
        <v>0.1</v>
      </c>
      <c r="J84" s="193">
        <v>0.9</v>
      </c>
      <c r="K84" s="161"/>
      <c r="L84" s="161"/>
      <c r="M84" s="161"/>
      <c r="N84" s="161"/>
      <c r="O84" s="161"/>
      <c r="P84" s="161"/>
      <c r="Q84" s="161"/>
      <c r="R84" s="161"/>
      <c r="S84" s="194"/>
      <c r="T84" s="255">
        <f>ROUND(J84*$G84,-1)</f>
        <v>360</v>
      </c>
      <c r="U84" s="234">
        <f>ROUND(K84*$G84,-1)</f>
        <v>0</v>
      </c>
      <c r="V84" s="159">
        <f>ROUND(L84*$G84,-1)</f>
        <v>0</v>
      </c>
      <c r="W84" s="159">
        <f>ROUND(M84*$G84,-1)</f>
        <v>0</v>
      </c>
      <c r="X84" s="159">
        <f>ROUND(N84*$G84,-1)</f>
        <v>0</v>
      </c>
      <c r="Y84" s="159">
        <f>ROUND(O84*$G84,-1)</f>
        <v>0</v>
      </c>
      <c r="Z84" s="159">
        <f>ROUND(P84*$G84,-1)</f>
        <v>0</v>
      </c>
      <c r="AA84" s="159">
        <f>ROUND(Q84*$G84,-1)</f>
        <v>0</v>
      </c>
      <c r="AB84" s="159">
        <f>ROUND(R84*$G84,-1)</f>
        <v>0</v>
      </c>
      <c r="AC84" s="191">
        <f>ROUND(S84*$G84,-1)</f>
        <v>0</v>
      </c>
      <c r="AD84" s="196"/>
      <c r="AE84" t="s" s="278">
        <v>210</v>
      </c>
    </row>
    <row r="85" ht="15.75" customHeight="1">
      <c r="A85" t="s" s="286">
        <v>251</v>
      </c>
      <c r="B85" s="159"/>
      <c r="C85" s="159"/>
      <c r="D85" s="159"/>
      <c r="E85" s="159"/>
      <c r="F85" s="159"/>
      <c r="G85" s="159"/>
      <c r="H85" s="191"/>
      <c r="I85" s="196"/>
      <c r="J85" s="193"/>
      <c r="K85" s="161"/>
      <c r="L85" s="161"/>
      <c r="M85" s="161"/>
      <c r="N85" s="161"/>
      <c r="O85" s="161"/>
      <c r="P85" s="161"/>
      <c r="Q85" s="161"/>
      <c r="R85" s="161"/>
      <c r="S85" s="194"/>
      <c r="T85" s="322"/>
      <c r="U85" s="326"/>
      <c r="V85" s="275"/>
      <c r="W85" s="275"/>
      <c r="X85" s="275"/>
      <c r="Y85" s="275"/>
      <c r="Z85" s="275"/>
      <c r="AA85" s="275"/>
      <c r="AB85" s="275"/>
      <c r="AC85" s="327"/>
      <c r="AD85" s="196"/>
      <c r="AE85" s="129"/>
    </row>
    <row r="86" ht="16.15" customHeight="1">
      <c r="A86" t="s" s="247">
        <v>252</v>
      </c>
      <c r="B86" t="s" s="329">
        <v>227</v>
      </c>
      <c r="C86" t="s" s="329">
        <v>200</v>
      </c>
      <c r="D86" s="330"/>
      <c r="E86" s="159"/>
      <c r="F86" s="159"/>
      <c r="G86" s="159"/>
      <c r="H86" s="191"/>
      <c r="I86" s="196"/>
      <c r="J86" s="193"/>
      <c r="K86" s="161"/>
      <c r="L86" s="161"/>
      <c r="M86" s="161"/>
      <c r="N86" s="161"/>
      <c r="O86" s="161"/>
      <c r="P86" s="161"/>
      <c r="Q86" s="161"/>
      <c r="R86" s="161"/>
      <c r="S86" s="194"/>
      <c r="T86" s="271">
        <f>ROUND(J86*$G86,-1)</f>
        <v>0</v>
      </c>
      <c r="U86" s="234">
        <f>ROUND(K86*$G86,-1)</f>
        <v>0</v>
      </c>
      <c r="V86" s="159">
        <f>ROUND(L86*$G86,-1)</f>
        <v>0</v>
      </c>
      <c r="W86" s="159">
        <f>ROUND(M86*$G86,-1)</f>
        <v>0</v>
      </c>
      <c r="X86" s="159">
        <f>ROUND(N86*$G86,-1)</f>
        <v>0</v>
      </c>
      <c r="Y86" s="159">
        <f>ROUND(O86*$G86,-1)</f>
        <v>0</v>
      </c>
      <c r="Z86" s="159">
        <f>ROUND(P86*$G86,-1)</f>
        <v>0</v>
      </c>
      <c r="AA86" s="159">
        <f>ROUND(Q86*$G86,-1)</f>
        <v>0</v>
      </c>
      <c r="AB86" s="159">
        <f>ROUND(R86*$G86,-1)</f>
        <v>0</v>
      </c>
      <c r="AC86" s="191">
        <f>ROUND(S86*$G86,-1)</f>
        <v>0</v>
      </c>
      <c r="AD86" s="196"/>
      <c r="AE86" s="299">
        <v>3476</v>
      </c>
    </row>
    <row r="87" ht="15.75" customHeight="1">
      <c r="A87" t="s" s="286">
        <v>253</v>
      </c>
      <c r="B87" s="159"/>
      <c r="C87" s="159"/>
      <c r="D87" s="159"/>
      <c r="E87" s="159"/>
      <c r="F87" s="159"/>
      <c r="G87" s="159"/>
      <c r="H87" s="191"/>
      <c r="I87" s="196"/>
      <c r="J87" s="193"/>
      <c r="K87" s="161"/>
      <c r="L87" s="161"/>
      <c r="M87" s="161"/>
      <c r="N87" s="161"/>
      <c r="O87" s="161"/>
      <c r="P87" s="161"/>
      <c r="Q87" s="161"/>
      <c r="R87" s="161"/>
      <c r="S87" s="194"/>
      <c r="T87" s="322"/>
      <c r="U87" s="326"/>
      <c r="V87" s="275"/>
      <c r="W87" s="275"/>
      <c r="X87" s="275"/>
      <c r="Y87" s="275"/>
      <c r="Z87" s="275"/>
      <c r="AA87" s="275"/>
      <c r="AB87" s="275"/>
      <c r="AC87" s="327"/>
      <c r="AD87" s="196"/>
      <c r="AE87" s="236"/>
    </row>
    <row r="88" ht="16.15" customHeight="1">
      <c r="A88" t="s" s="331">
        <v>254</v>
      </c>
      <c r="B88" t="s" s="248">
        <v>227</v>
      </c>
      <c r="C88" t="s" s="248">
        <v>200</v>
      </c>
      <c r="D88" s="159"/>
      <c r="E88" s="275">
        <v>485</v>
      </c>
      <c r="F88" s="275">
        <v>200</v>
      </c>
      <c r="G88" s="275">
        <v>100</v>
      </c>
      <c r="H88" s="191"/>
      <c r="I88" s="196"/>
      <c r="J88" s="193"/>
      <c r="K88" s="161"/>
      <c r="L88" s="161"/>
      <c r="M88" s="161"/>
      <c r="N88" s="161"/>
      <c r="O88" s="161"/>
      <c r="P88" s="161"/>
      <c r="Q88" s="161"/>
      <c r="R88" s="161"/>
      <c r="S88" s="194"/>
      <c r="T88" s="255">
        <f>ROUND(J88*$G88,-1)</f>
        <v>0</v>
      </c>
      <c r="U88" s="234">
        <f>ROUND(K88*$G88,-1)</f>
        <v>0</v>
      </c>
      <c r="V88" s="159">
        <f>ROUND(L88*$G88,-1)</f>
        <v>0</v>
      </c>
      <c r="W88" s="159">
        <f>ROUND(M88*$G88,-1)</f>
        <v>0</v>
      </c>
      <c r="X88" s="159">
        <f>ROUND(N88*$G88,-1)</f>
        <v>0</v>
      </c>
      <c r="Y88" s="159">
        <f>ROUND(O88*$G88,-1)</f>
        <v>0</v>
      </c>
      <c r="Z88" s="159">
        <f>ROUND(P88*$G88,-1)</f>
        <v>0</v>
      </c>
      <c r="AA88" s="159">
        <f>ROUND(Q88*$G88,-1)</f>
        <v>0</v>
      </c>
      <c r="AB88" s="159">
        <f>ROUND(R88*$G88,-1)</f>
        <v>0</v>
      </c>
      <c r="AC88" s="191">
        <f>ROUND(S88*$G88,-1)</f>
        <v>0</v>
      </c>
      <c r="AD88" s="196"/>
      <c r="AE88" t="s" s="300">
        <v>210</v>
      </c>
    </row>
    <row r="89" ht="16.15" customHeight="1">
      <c r="A89" t="s" s="247">
        <v>255</v>
      </c>
      <c r="B89" t="s" s="329">
        <v>227</v>
      </c>
      <c r="C89" t="s" s="329">
        <v>200</v>
      </c>
      <c r="D89" s="330"/>
      <c r="E89" s="159"/>
      <c r="F89" s="159"/>
      <c r="G89" s="159"/>
      <c r="H89" s="191"/>
      <c r="I89" s="196"/>
      <c r="J89" s="193"/>
      <c r="K89" s="161"/>
      <c r="L89" s="161"/>
      <c r="M89" s="161"/>
      <c r="N89" s="161"/>
      <c r="O89" s="161"/>
      <c r="P89" s="161"/>
      <c r="Q89" s="161"/>
      <c r="R89" s="161"/>
      <c r="S89" s="194"/>
      <c r="T89" s="271">
        <f>ROUND(J89*$G89,-1)</f>
        <v>0</v>
      </c>
      <c r="U89" s="234">
        <f>ROUND(K89*$G89,-1)</f>
        <v>0</v>
      </c>
      <c r="V89" s="159">
        <f>ROUND(L89*$G89,-1)</f>
        <v>0</v>
      </c>
      <c r="W89" s="159">
        <f>ROUND(M89*$G89,-1)</f>
        <v>0</v>
      </c>
      <c r="X89" s="159">
        <f>ROUND(N89*$G89,-1)</f>
        <v>0</v>
      </c>
      <c r="Y89" s="159">
        <f>ROUND(O89*$G89,-1)</f>
        <v>0</v>
      </c>
      <c r="Z89" s="159">
        <f>ROUND(P89*$G89,-1)</f>
        <v>0</v>
      </c>
      <c r="AA89" s="159">
        <f>ROUND(Q89*$G89,-1)</f>
        <v>0</v>
      </c>
      <c r="AB89" s="159">
        <f>ROUND(R89*$G89,-1)</f>
        <v>0</v>
      </c>
      <c r="AC89" s="191">
        <f>ROUND(S89*$G89,-1)</f>
        <v>0</v>
      </c>
      <c r="AD89" s="196"/>
      <c r="AE89" t="s" s="300">
        <v>210</v>
      </c>
    </row>
    <row r="90" ht="15.75" customHeight="1">
      <c r="A90" t="s" s="286">
        <v>256</v>
      </c>
      <c r="B90" s="159"/>
      <c r="C90" s="159"/>
      <c r="D90" s="159"/>
      <c r="E90" s="159"/>
      <c r="F90" s="159"/>
      <c r="G90" s="159"/>
      <c r="H90" s="191"/>
      <c r="I90" s="196"/>
      <c r="J90" s="193"/>
      <c r="K90" s="161"/>
      <c r="L90" s="161"/>
      <c r="M90" s="161"/>
      <c r="N90" s="161"/>
      <c r="O90" s="161"/>
      <c r="P90" s="161"/>
      <c r="Q90" s="161"/>
      <c r="R90" s="161"/>
      <c r="S90" s="194"/>
      <c r="T90" s="322"/>
      <c r="U90" s="326"/>
      <c r="V90" s="275"/>
      <c r="W90" s="275"/>
      <c r="X90" s="275"/>
      <c r="Y90" s="275"/>
      <c r="Z90" s="275"/>
      <c r="AA90" s="275"/>
      <c r="AB90" s="275"/>
      <c r="AC90" s="327"/>
      <c r="AD90" s="196"/>
      <c r="AE90" s="236"/>
    </row>
    <row r="91" ht="15.75" customHeight="1">
      <c r="A91" t="s" s="332">
        <v>257</v>
      </c>
      <c r="B91" s="159"/>
      <c r="C91" s="159"/>
      <c r="D91" s="159"/>
      <c r="E91" s="275"/>
      <c r="F91" s="275"/>
      <c r="G91" s="275"/>
      <c r="H91" s="191"/>
      <c r="I91" s="196"/>
      <c r="J91" s="193"/>
      <c r="K91" s="161"/>
      <c r="L91" s="161"/>
      <c r="M91" s="161"/>
      <c r="N91" s="161"/>
      <c r="O91" s="161"/>
      <c r="P91" s="161"/>
      <c r="Q91" s="161"/>
      <c r="R91" s="161"/>
      <c r="S91" s="194"/>
      <c r="T91" s="322"/>
      <c r="U91" s="326"/>
      <c r="V91" s="275"/>
      <c r="W91" s="275"/>
      <c r="X91" s="275"/>
      <c r="Y91" s="275"/>
      <c r="Z91" s="275"/>
      <c r="AA91" s="275"/>
      <c r="AB91" s="275"/>
      <c r="AC91" s="327"/>
      <c r="AD91" s="196"/>
      <c r="AE91" s="299">
        <v>2055</v>
      </c>
    </row>
    <row r="92" ht="15.95" customHeight="1">
      <c r="A92" t="s" s="247">
        <v>258</v>
      </c>
      <c r="B92" s="330"/>
      <c r="C92" t="s" s="329">
        <v>200</v>
      </c>
      <c r="D92" s="330"/>
      <c r="E92" s="159">
        <v>650</v>
      </c>
      <c r="F92" s="159">
        <f>ROUND(((G92*1000)/E92),0)</f>
        <v>154</v>
      </c>
      <c r="G92" s="159">
        <v>100</v>
      </c>
      <c r="H92" s="191"/>
      <c r="I92" s="196"/>
      <c r="J92" s="243"/>
      <c r="K92" s="244"/>
      <c r="L92" s="161"/>
      <c r="M92" s="161"/>
      <c r="N92" s="161"/>
      <c r="O92" s="161"/>
      <c r="P92" s="161"/>
      <c r="Q92" s="161"/>
      <c r="R92" s="161"/>
      <c r="S92" s="194"/>
      <c r="T92" s="271">
        <f>ROUND(J92*$G92,-1)</f>
        <v>0</v>
      </c>
      <c r="U92" s="234">
        <f>ROUND(K92*$G92,-1)</f>
        <v>0</v>
      </c>
      <c r="V92" s="159">
        <f>ROUND(L92*$G92,-1)</f>
        <v>0</v>
      </c>
      <c r="W92" s="159">
        <f>ROUND(M92*$G92,-1)</f>
        <v>0</v>
      </c>
      <c r="X92" s="159">
        <f>ROUND(N92*$G92,-1)</f>
        <v>0</v>
      </c>
      <c r="Y92" s="159">
        <f>ROUND(O92*$G92,-1)</f>
        <v>0</v>
      </c>
      <c r="Z92" s="159">
        <f>ROUND(P92*$G92,-1)</f>
        <v>0</v>
      </c>
      <c r="AA92" s="159">
        <f>ROUND(Q92*$G92,-1)</f>
        <v>0</v>
      </c>
      <c r="AB92" s="159">
        <f>ROUND(R92*$G92,-1)</f>
        <v>0</v>
      </c>
      <c r="AC92" s="191">
        <f>ROUND(S92*$G92,-1)</f>
        <v>0</v>
      </c>
      <c r="AD92" s="196"/>
      <c r="AE92" s="299">
        <v>2278</v>
      </c>
    </row>
    <row r="93" ht="16.15" customHeight="1">
      <c r="A93" t="s" s="247">
        <v>259</v>
      </c>
      <c r="B93" t="s" s="248">
        <v>227</v>
      </c>
      <c r="C93" t="s" s="248">
        <v>200</v>
      </c>
      <c r="D93" s="159"/>
      <c r="E93" s="159">
        <v>15380</v>
      </c>
      <c r="F93" s="159">
        <f>ROUND(((G93*1000)/E93),0)</f>
        <v>195</v>
      </c>
      <c r="G93" s="159">
        <v>3000</v>
      </c>
      <c r="H93" s="191"/>
      <c r="I93" s="196"/>
      <c r="J93" s="243"/>
      <c r="K93" s="244"/>
      <c r="L93" s="161"/>
      <c r="M93" s="161"/>
      <c r="N93" s="161"/>
      <c r="O93" s="161"/>
      <c r="P93" s="161"/>
      <c r="Q93" s="161"/>
      <c r="R93" s="161"/>
      <c r="S93" s="194"/>
      <c r="T93" s="255">
        <f>ROUND(J93*$G93,-1)</f>
        <v>0</v>
      </c>
      <c r="U93" s="234">
        <f>ROUND(K93*$G93,-1)</f>
        <v>0</v>
      </c>
      <c r="V93" s="159">
        <f>ROUND(L93*$G93,-1)</f>
        <v>0</v>
      </c>
      <c r="W93" s="159">
        <f>ROUND(M93*$G93,-1)</f>
        <v>0</v>
      </c>
      <c r="X93" s="159">
        <f>ROUND(N93*$G93,-1)</f>
        <v>0</v>
      </c>
      <c r="Y93" s="159">
        <f>ROUND(O93*$G93,-1)</f>
        <v>0</v>
      </c>
      <c r="Z93" s="159">
        <f>ROUND(P93*$G93,-1)</f>
        <v>0</v>
      </c>
      <c r="AA93" s="159">
        <f>ROUND(Q93*$G93,-1)</f>
        <v>0</v>
      </c>
      <c r="AB93" s="159">
        <f>ROUND(R93*$G93,-1)</f>
        <v>0</v>
      </c>
      <c r="AC93" s="191">
        <f>ROUND(S93*$G93,-1)</f>
        <v>0</v>
      </c>
      <c r="AD93" s="196"/>
      <c r="AE93" s="299">
        <v>1456</v>
      </c>
    </row>
    <row r="94" ht="16.15" customHeight="1">
      <c r="A94" t="s" s="302">
        <v>260</v>
      </c>
      <c r="B94" t="s" s="248">
        <v>227</v>
      </c>
      <c r="C94" t="s" s="248">
        <v>200</v>
      </c>
      <c r="D94" s="159"/>
      <c r="E94" s="159">
        <v>3600</v>
      </c>
      <c r="F94" s="159">
        <v>200</v>
      </c>
      <c r="G94" s="159">
        <v>1500</v>
      </c>
      <c r="H94" s="191"/>
      <c r="I94" s="196"/>
      <c r="J94" s="243"/>
      <c r="K94" s="333"/>
      <c r="L94" s="161"/>
      <c r="M94" s="161"/>
      <c r="N94" s="161"/>
      <c r="O94" s="161"/>
      <c r="P94" s="161"/>
      <c r="Q94" s="161">
        <v>0.3</v>
      </c>
      <c r="R94" s="161">
        <v>0.45</v>
      </c>
      <c r="S94" s="194">
        <v>0.25</v>
      </c>
      <c r="T94" s="255">
        <f>ROUND(J94*$G94,-1)</f>
        <v>0</v>
      </c>
      <c r="U94" s="234">
        <f>ROUND(K94*$G94,-1)</f>
        <v>0</v>
      </c>
      <c r="V94" s="159">
        <f>ROUND(L94*$G94,-1)</f>
        <v>0</v>
      </c>
      <c r="W94" s="159">
        <f>ROUND(M94*$G94,-1)</f>
        <v>0</v>
      </c>
      <c r="X94" s="159">
        <f>ROUND(N94*$G94,-1)</f>
        <v>0</v>
      </c>
      <c r="Y94" s="159">
        <f>ROUND(O94*$G94,-1)</f>
        <v>0</v>
      </c>
      <c r="Z94" s="159">
        <f>ROUND(P94*$G94,-1)</f>
        <v>0</v>
      </c>
      <c r="AA94" s="159">
        <f>ROUND(Q94*$G94,-1)</f>
        <v>450</v>
      </c>
      <c r="AB94" s="159">
        <f>ROUND(R94*$G94,-1)</f>
        <v>680</v>
      </c>
      <c r="AC94" s="191">
        <f>ROUND(S94*$G94,-1)</f>
        <v>380</v>
      </c>
      <c r="AD94" s="196"/>
      <c r="AE94" s="251">
        <v>2056</v>
      </c>
    </row>
    <row r="95" ht="16.15" customHeight="1">
      <c r="A95" t="s" s="334">
        <v>261</v>
      </c>
      <c r="B95" s="330"/>
      <c r="C95" t="s" s="329">
        <v>200</v>
      </c>
      <c r="D95" s="330"/>
      <c r="E95" s="159"/>
      <c r="F95" s="159"/>
      <c r="G95" s="159"/>
      <c r="H95" s="191"/>
      <c r="I95" s="196"/>
      <c r="J95" s="243"/>
      <c r="K95" s="74"/>
      <c r="L95" s="244"/>
      <c r="M95" s="161"/>
      <c r="N95" s="161"/>
      <c r="O95" s="161"/>
      <c r="P95" s="161"/>
      <c r="Q95" s="161"/>
      <c r="R95" s="161"/>
      <c r="S95" s="194"/>
      <c r="T95" s="271">
        <f>ROUND(J95*$G95,-1)</f>
        <v>0</v>
      </c>
      <c r="U95" s="234">
        <f>ROUND(K95*$G95,-1)</f>
        <v>0</v>
      </c>
      <c r="V95" s="159">
        <f>ROUND(L95*$G95,-1)</f>
        <v>0</v>
      </c>
      <c r="W95" s="159">
        <f>ROUND(M95*$G95,-1)</f>
        <v>0</v>
      </c>
      <c r="X95" s="159">
        <f>ROUND(N95*$G95,-1)</f>
        <v>0</v>
      </c>
      <c r="Y95" s="159">
        <f>ROUND(O95*$G95,-1)</f>
        <v>0</v>
      </c>
      <c r="Z95" s="159">
        <f>ROUND(P95*$G95,-1)</f>
        <v>0</v>
      </c>
      <c r="AA95" s="159">
        <f>ROUND(Q95*$G95,-1)</f>
        <v>0</v>
      </c>
      <c r="AB95" s="159">
        <f>ROUND(R95*$G95,-1)</f>
        <v>0</v>
      </c>
      <c r="AC95" s="191">
        <f>ROUND(S95*$G95,-1)</f>
        <v>0</v>
      </c>
      <c r="AD95" s="196"/>
      <c r="AE95" t="s" s="278">
        <v>210</v>
      </c>
    </row>
    <row r="96" ht="16.15" customHeight="1">
      <c r="A96" t="s" s="334">
        <v>262</v>
      </c>
      <c r="B96" s="330"/>
      <c r="C96" t="s" s="329">
        <v>200</v>
      </c>
      <c r="D96" s="330"/>
      <c r="E96" s="159"/>
      <c r="F96" s="159"/>
      <c r="G96" s="159"/>
      <c r="H96" s="191"/>
      <c r="I96" s="196"/>
      <c r="J96" s="243"/>
      <c r="K96" s="74"/>
      <c r="L96" s="244"/>
      <c r="M96" s="161"/>
      <c r="N96" s="161"/>
      <c r="O96" s="161"/>
      <c r="P96" s="161"/>
      <c r="Q96" s="161"/>
      <c r="R96" s="161"/>
      <c r="S96" s="194"/>
      <c r="T96" s="271">
        <f>ROUND(J96*$G96,-1)</f>
        <v>0</v>
      </c>
      <c r="U96" s="234">
        <f>ROUND(K96*$G96,-1)</f>
        <v>0</v>
      </c>
      <c r="V96" s="159">
        <f>ROUND(L96*$G96,-1)</f>
        <v>0</v>
      </c>
      <c r="W96" s="159">
        <f>ROUND(M96*$G96,-1)</f>
        <v>0</v>
      </c>
      <c r="X96" s="159">
        <f>ROUND(N96*$G96,-1)</f>
        <v>0</v>
      </c>
      <c r="Y96" s="159">
        <f>ROUND(O96*$G96,-1)</f>
        <v>0</v>
      </c>
      <c r="Z96" s="159">
        <f>ROUND(P96*$G96,-1)</f>
        <v>0</v>
      </c>
      <c r="AA96" s="159">
        <f>ROUND(Q96*$G96,-1)</f>
        <v>0</v>
      </c>
      <c r="AB96" s="159">
        <f>ROUND(R96*$G96,-1)</f>
        <v>0</v>
      </c>
      <c r="AC96" s="191">
        <f>ROUND(S96*$G96,-1)</f>
        <v>0</v>
      </c>
      <c r="AD96" s="196"/>
      <c r="AE96" t="s" s="278">
        <v>210</v>
      </c>
    </row>
    <row r="97" ht="16.15" customHeight="1">
      <c r="A97" t="s" s="334">
        <v>263</v>
      </c>
      <c r="B97" s="330"/>
      <c r="C97" t="s" s="329">
        <v>200</v>
      </c>
      <c r="D97" s="330"/>
      <c r="E97" s="159"/>
      <c r="F97" s="159"/>
      <c r="G97" s="159"/>
      <c r="H97" s="191"/>
      <c r="I97" s="196"/>
      <c r="J97" s="243"/>
      <c r="K97" s="74"/>
      <c r="L97" s="244"/>
      <c r="M97" s="161"/>
      <c r="N97" s="161"/>
      <c r="O97" s="161"/>
      <c r="P97" s="161"/>
      <c r="Q97" s="161"/>
      <c r="R97" s="161"/>
      <c r="S97" s="194"/>
      <c r="T97" s="271">
        <f>ROUND(J97*$G97,-1)</f>
        <v>0</v>
      </c>
      <c r="U97" s="234">
        <f>ROUND(K97*$G97,-1)</f>
        <v>0</v>
      </c>
      <c r="V97" s="159">
        <f>ROUND(L97*$G97,-1)</f>
        <v>0</v>
      </c>
      <c r="W97" s="159">
        <f>ROUND(M97*$G97,-1)</f>
        <v>0</v>
      </c>
      <c r="X97" s="159">
        <f>ROUND(N97*$G97,-1)</f>
        <v>0</v>
      </c>
      <c r="Y97" s="159">
        <f>ROUND(O97*$G97,-1)</f>
        <v>0</v>
      </c>
      <c r="Z97" s="159">
        <f>ROUND(P97*$G97,-1)</f>
        <v>0</v>
      </c>
      <c r="AA97" s="159">
        <f>ROUND(Q97*$G97,-1)</f>
        <v>0</v>
      </c>
      <c r="AB97" s="159">
        <f>ROUND(R97*$G97,-1)</f>
        <v>0</v>
      </c>
      <c r="AC97" s="191">
        <f>ROUND(S97*$G97,-1)</f>
        <v>0</v>
      </c>
      <c r="AD97" s="196"/>
      <c r="AE97" t="s" s="278">
        <v>210</v>
      </c>
    </row>
    <row r="98" ht="16.15" customHeight="1">
      <c r="A98" t="s" s="334">
        <v>264</v>
      </c>
      <c r="B98" s="330"/>
      <c r="C98" t="s" s="329">
        <v>200</v>
      </c>
      <c r="D98" s="330"/>
      <c r="E98" s="159"/>
      <c r="F98" s="159"/>
      <c r="G98" s="159"/>
      <c r="H98" s="191"/>
      <c r="I98" s="196"/>
      <c r="J98" s="243"/>
      <c r="K98" s="74"/>
      <c r="L98" s="244"/>
      <c r="M98" s="161"/>
      <c r="N98" s="161"/>
      <c r="O98" s="161"/>
      <c r="P98" s="161"/>
      <c r="Q98" s="161"/>
      <c r="R98" s="161"/>
      <c r="S98" s="194"/>
      <c r="T98" s="271">
        <f>ROUND(J98*$G98,-1)</f>
        <v>0</v>
      </c>
      <c r="U98" s="234">
        <f>ROUND(K98*$G98,-1)</f>
        <v>0</v>
      </c>
      <c r="V98" s="159">
        <f>ROUND(L98*$G98,-1)</f>
        <v>0</v>
      </c>
      <c r="W98" s="159">
        <f>ROUND(M98*$G98,-1)</f>
        <v>0</v>
      </c>
      <c r="X98" s="159">
        <f>ROUND(N98*$G98,-1)</f>
        <v>0</v>
      </c>
      <c r="Y98" s="159">
        <f>ROUND(O98*$G98,-1)</f>
        <v>0</v>
      </c>
      <c r="Z98" s="159">
        <f>ROUND(P98*$G98,-1)</f>
        <v>0</v>
      </c>
      <c r="AA98" s="159">
        <f>ROUND(Q98*$G98,-1)</f>
        <v>0</v>
      </c>
      <c r="AB98" s="159">
        <f>ROUND(R98*$G98,-1)</f>
        <v>0</v>
      </c>
      <c r="AC98" s="191">
        <f>ROUND(S98*$G98,-1)</f>
        <v>0</v>
      </c>
      <c r="AD98" s="196"/>
      <c r="AE98" t="s" s="278">
        <v>210</v>
      </c>
    </row>
    <row r="99" ht="16.15" customHeight="1">
      <c r="A99" t="s" s="334">
        <v>265</v>
      </c>
      <c r="B99" s="330"/>
      <c r="C99" t="s" s="329">
        <v>200</v>
      </c>
      <c r="D99" s="330"/>
      <c r="E99" s="159"/>
      <c r="F99" s="159"/>
      <c r="G99" s="159"/>
      <c r="H99" s="191"/>
      <c r="I99" s="196"/>
      <c r="J99" s="243"/>
      <c r="K99" s="74"/>
      <c r="L99" s="244"/>
      <c r="M99" s="161"/>
      <c r="N99" s="161"/>
      <c r="O99" s="161"/>
      <c r="P99" s="161"/>
      <c r="Q99" s="161"/>
      <c r="R99" s="161"/>
      <c r="S99" s="194"/>
      <c r="T99" s="271">
        <f>ROUND(J99*$G99,-1)</f>
        <v>0</v>
      </c>
      <c r="U99" s="234">
        <f>ROUND(K99*$G99,-1)</f>
        <v>0</v>
      </c>
      <c r="V99" s="159">
        <f>ROUND(L99*$G99,-1)</f>
        <v>0</v>
      </c>
      <c r="W99" s="159">
        <f>ROUND(M99*$G99,-1)</f>
        <v>0</v>
      </c>
      <c r="X99" s="159">
        <f>ROUND(N99*$G99,-1)</f>
        <v>0</v>
      </c>
      <c r="Y99" s="159">
        <f>ROUND(O99*$G99,-1)</f>
        <v>0</v>
      </c>
      <c r="Z99" s="159">
        <f>ROUND(P99*$G99,-1)</f>
        <v>0</v>
      </c>
      <c r="AA99" s="159">
        <f>ROUND(Q99*$G99,-1)</f>
        <v>0</v>
      </c>
      <c r="AB99" s="159">
        <f>ROUND(R99*$G99,-1)</f>
        <v>0</v>
      </c>
      <c r="AC99" s="191">
        <f>ROUND(S99*$G99,-1)</f>
        <v>0</v>
      </c>
      <c r="AD99" s="196"/>
      <c r="AE99" t="s" s="281">
        <v>210</v>
      </c>
    </row>
    <row r="100" ht="16.15" customHeight="1">
      <c r="A100" t="s" s="334">
        <v>266</v>
      </c>
      <c r="B100" s="330"/>
      <c r="C100" t="s" s="329">
        <v>200</v>
      </c>
      <c r="D100" s="330"/>
      <c r="E100" s="159"/>
      <c r="F100" s="159"/>
      <c r="G100" s="159"/>
      <c r="H100" s="191"/>
      <c r="I100" s="196"/>
      <c r="J100" s="243"/>
      <c r="K100" s="74"/>
      <c r="L100" s="244"/>
      <c r="M100" s="161"/>
      <c r="N100" s="161"/>
      <c r="O100" s="161"/>
      <c r="P100" s="161"/>
      <c r="Q100" s="161"/>
      <c r="R100" s="161"/>
      <c r="S100" s="194"/>
      <c r="T100" s="271">
        <f>ROUND(J100*$G100,-1)</f>
        <v>0</v>
      </c>
      <c r="U100" s="234">
        <f>ROUND(K100*$G100,-1)</f>
        <v>0</v>
      </c>
      <c r="V100" s="159">
        <f>ROUND(L100*$G100,-1)</f>
        <v>0</v>
      </c>
      <c r="W100" s="159">
        <f>ROUND(M100*$G100,-1)</f>
        <v>0</v>
      </c>
      <c r="X100" s="159">
        <f>ROUND(N100*$G100,-1)</f>
        <v>0</v>
      </c>
      <c r="Y100" s="159">
        <f>ROUND(O100*$G100,-1)</f>
        <v>0</v>
      </c>
      <c r="Z100" s="159">
        <f>ROUND(P100*$G100,-1)</f>
        <v>0</v>
      </c>
      <c r="AA100" s="159">
        <f>ROUND(Q100*$G100,-1)</f>
        <v>0</v>
      </c>
      <c r="AB100" s="159">
        <f>ROUND(R100*$G100,-1)</f>
        <v>0</v>
      </c>
      <c r="AC100" s="191">
        <f>ROUND(S100*$G100,-1)</f>
        <v>0</v>
      </c>
      <c r="AD100" s="196"/>
      <c r="AE100" s="268">
        <v>2278</v>
      </c>
    </row>
    <row r="101" ht="16.15" customHeight="1">
      <c r="A101" t="s" s="334">
        <v>267</v>
      </c>
      <c r="B101" s="330"/>
      <c r="C101" t="s" s="329">
        <v>200</v>
      </c>
      <c r="D101" s="330"/>
      <c r="E101" s="159"/>
      <c r="F101" s="159"/>
      <c r="G101" s="159"/>
      <c r="H101" s="191"/>
      <c r="I101" s="196"/>
      <c r="J101" s="243"/>
      <c r="K101" s="74"/>
      <c r="L101" s="244"/>
      <c r="M101" s="161"/>
      <c r="N101" s="161"/>
      <c r="O101" s="161"/>
      <c r="P101" s="161"/>
      <c r="Q101" s="161"/>
      <c r="R101" s="161"/>
      <c r="S101" s="194"/>
      <c r="T101" s="271">
        <f>ROUND(J101*$G101,-1)</f>
        <v>0</v>
      </c>
      <c r="U101" s="234">
        <f>ROUND(K101*$G101,-1)</f>
        <v>0</v>
      </c>
      <c r="V101" s="159">
        <f>ROUND(L101*$G101,-1)</f>
        <v>0</v>
      </c>
      <c r="W101" s="159">
        <f>ROUND(M101*$G101,-1)</f>
        <v>0</v>
      </c>
      <c r="X101" s="159">
        <f>ROUND(N101*$G101,-1)</f>
        <v>0</v>
      </c>
      <c r="Y101" s="159">
        <f>ROUND(O101*$G101,-1)</f>
        <v>0</v>
      </c>
      <c r="Z101" s="159">
        <f>ROUND(P101*$G101,-1)</f>
        <v>0</v>
      </c>
      <c r="AA101" s="159">
        <f>ROUND(Q101*$G101,-1)</f>
        <v>0</v>
      </c>
      <c r="AB101" s="159">
        <f>ROUND(R101*$G101,-1)</f>
        <v>0</v>
      </c>
      <c r="AC101" s="191">
        <f>ROUND(S101*$G101,-1)</f>
        <v>0</v>
      </c>
      <c r="AD101" s="196"/>
      <c r="AE101" t="s" s="281">
        <v>210</v>
      </c>
    </row>
    <row r="102" ht="16.15" customHeight="1">
      <c r="A102" t="s" s="334">
        <v>268</v>
      </c>
      <c r="B102" s="330"/>
      <c r="C102" t="s" s="329">
        <v>200</v>
      </c>
      <c r="D102" s="330"/>
      <c r="E102" s="159"/>
      <c r="F102" s="159"/>
      <c r="G102" s="159"/>
      <c r="H102" s="191"/>
      <c r="I102" s="196"/>
      <c r="J102" s="243"/>
      <c r="K102" s="74"/>
      <c r="L102" s="244"/>
      <c r="M102" s="161"/>
      <c r="N102" s="161"/>
      <c r="O102" s="161"/>
      <c r="P102" s="161"/>
      <c r="Q102" s="161"/>
      <c r="R102" s="161"/>
      <c r="S102" s="194"/>
      <c r="T102" s="271">
        <f>ROUND(J102*$G102,-1)</f>
        <v>0</v>
      </c>
      <c r="U102" s="234">
        <f>ROUND(K102*$G102,-1)</f>
        <v>0</v>
      </c>
      <c r="V102" s="159">
        <f>ROUND(L102*$G102,-1)</f>
        <v>0</v>
      </c>
      <c r="W102" s="159">
        <f>ROUND(M102*$G102,-1)</f>
        <v>0</v>
      </c>
      <c r="X102" s="159">
        <f>ROUND(N102*$G102,-1)</f>
        <v>0</v>
      </c>
      <c r="Y102" s="159">
        <f>ROUND(O102*$G102,-1)</f>
        <v>0</v>
      </c>
      <c r="Z102" s="159">
        <f>ROUND(P102*$G102,-1)</f>
        <v>0</v>
      </c>
      <c r="AA102" s="159">
        <f>ROUND(Q102*$G102,-1)</f>
        <v>0</v>
      </c>
      <c r="AB102" s="159">
        <f>ROUND(R102*$G102,-1)</f>
        <v>0</v>
      </c>
      <c r="AC102" s="191">
        <f>ROUND(S102*$G102,-1)</f>
        <v>0</v>
      </c>
      <c r="AD102" s="196"/>
      <c r="AE102" s="268">
        <v>3144</v>
      </c>
    </row>
    <row r="103" ht="16.15" customHeight="1">
      <c r="A103" t="s" s="334">
        <v>269</v>
      </c>
      <c r="B103" s="330"/>
      <c r="C103" t="s" s="329">
        <v>200</v>
      </c>
      <c r="D103" s="330"/>
      <c r="E103" s="159"/>
      <c r="F103" s="159"/>
      <c r="G103" s="159"/>
      <c r="H103" s="191"/>
      <c r="I103" s="196"/>
      <c r="J103" s="243"/>
      <c r="K103" s="74"/>
      <c r="L103" s="244"/>
      <c r="M103" s="161"/>
      <c r="N103" s="161"/>
      <c r="O103" s="161"/>
      <c r="P103" s="161"/>
      <c r="Q103" s="161"/>
      <c r="R103" s="161"/>
      <c r="S103" s="194"/>
      <c r="T103" s="271">
        <f>ROUND(J103*$G103,-1)</f>
        <v>0</v>
      </c>
      <c r="U103" s="234">
        <f>ROUND(K103*$G103,-1)</f>
        <v>0</v>
      </c>
      <c r="V103" s="159">
        <f>ROUND(L103*$G103,-1)</f>
        <v>0</v>
      </c>
      <c r="W103" s="159">
        <f>ROUND(M103*$G103,-1)</f>
        <v>0</v>
      </c>
      <c r="X103" s="159">
        <f>ROUND(N103*$G103,-1)</f>
        <v>0</v>
      </c>
      <c r="Y103" s="159">
        <f>ROUND(O103*$G103,-1)</f>
        <v>0</v>
      </c>
      <c r="Z103" s="159">
        <f>ROUND(P103*$G103,-1)</f>
        <v>0</v>
      </c>
      <c r="AA103" s="159">
        <f>ROUND(Q103*$G103,-1)</f>
        <v>0</v>
      </c>
      <c r="AB103" s="159">
        <f>ROUND(R103*$G103,-1)</f>
        <v>0</v>
      </c>
      <c r="AC103" s="191">
        <f>ROUND(S103*$G103,-1)</f>
        <v>0</v>
      </c>
      <c r="AD103" s="196"/>
      <c r="AE103" t="s" s="300">
        <v>210</v>
      </c>
    </row>
    <row r="104" ht="16.15" customHeight="1">
      <c r="A104" t="s" s="334">
        <v>270</v>
      </c>
      <c r="B104" s="330"/>
      <c r="C104" t="s" s="329">
        <v>200</v>
      </c>
      <c r="D104" s="330"/>
      <c r="E104" s="159"/>
      <c r="F104" s="159"/>
      <c r="G104" s="159"/>
      <c r="H104" s="191"/>
      <c r="I104" s="196"/>
      <c r="J104" s="243"/>
      <c r="K104" s="74"/>
      <c r="L104" s="244"/>
      <c r="M104" s="161"/>
      <c r="N104" s="161"/>
      <c r="O104" s="161"/>
      <c r="P104" s="161"/>
      <c r="Q104" s="161"/>
      <c r="R104" s="161"/>
      <c r="S104" s="194"/>
      <c r="T104" s="271">
        <f>ROUND(J104*$G104,-1)</f>
        <v>0</v>
      </c>
      <c r="U104" s="234">
        <f>ROUND(K104*$G104,-1)</f>
        <v>0</v>
      </c>
      <c r="V104" s="159">
        <f>ROUND(L104*$G104,-1)</f>
        <v>0</v>
      </c>
      <c r="W104" s="159">
        <f>ROUND(M104*$G104,-1)</f>
        <v>0</v>
      </c>
      <c r="X104" s="159">
        <f>ROUND(N104*$G104,-1)</f>
        <v>0</v>
      </c>
      <c r="Y104" s="159">
        <f>ROUND(O104*$G104,-1)</f>
        <v>0</v>
      </c>
      <c r="Z104" s="159">
        <f>ROUND(P104*$G104,-1)</f>
        <v>0</v>
      </c>
      <c r="AA104" s="159">
        <f>ROUND(Q104*$G104,-1)</f>
        <v>0</v>
      </c>
      <c r="AB104" s="159">
        <f>ROUND(R104*$G104,-1)</f>
        <v>0</v>
      </c>
      <c r="AC104" s="191">
        <f>ROUND(S104*$G104,-1)</f>
        <v>0</v>
      </c>
      <c r="AD104" s="196"/>
      <c r="AE104" t="s" s="300">
        <v>210</v>
      </c>
    </row>
    <row r="105" ht="16.15" customHeight="1">
      <c r="A105" t="s" s="334">
        <v>271</v>
      </c>
      <c r="B105" s="330"/>
      <c r="C105" t="s" s="329">
        <v>200</v>
      </c>
      <c r="D105" s="330"/>
      <c r="E105" s="159"/>
      <c r="F105" s="159"/>
      <c r="G105" s="159"/>
      <c r="H105" s="191"/>
      <c r="I105" s="196"/>
      <c r="J105" s="243"/>
      <c r="K105" s="74"/>
      <c r="L105" s="244"/>
      <c r="M105" s="161"/>
      <c r="N105" s="161"/>
      <c r="O105" s="161"/>
      <c r="P105" s="161"/>
      <c r="Q105" s="161"/>
      <c r="R105" s="161"/>
      <c r="S105" s="194"/>
      <c r="T105" s="271">
        <f>ROUND(J105*$G105,-1)</f>
        <v>0</v>
      </c>
      <c r="U105" s="234">
        <f>ROUND(K105*$G105,-1)</f>
        <v>0</v>
      </c>
      <c r="V105" s="159">
        <f>ROUND(L105*$G105,-1)</f>
        <v>0</v>
      </c>
      <c r="W105" s="159">
        <f>ROUND(M105*$G105,-1)</f>
        <v>0</v>
      </c>
      <c r="X105" s="159">
        <f>ROUND(N105*$G105,-1)</f>
        <v>0</v>
      </c>
      <c r="Y105" s="159">
        <f>ROUND(O105*$G105,-1)</f>
        <v>0</v>
      </c>
      <c r="Z105" s="159">
        <f>ROUND(P105*$G105,-1)</f>
        <v>0</v>
      </c>
      <c r="AA105" s="159">
        <f>ROUND(Q105*$G105,-1)</f>
        <v>0</v>
      </c>
      <c r="AB105" s="159">
        <f>ROUND(R105*$G105,-1)</f>
        <v>0</v>
      </c>
      <c r="AC105" s="191">
        <f>ROUND(S105*$G105,-1)</f>
        <v>0</v>
      </c>
      <c r="AD105" s="196"/>
      <c r="AE105" t="s" s="281">
        <v>210</v>
      </c>
    </row>
    <row r="106" ht="16.15" customHeight="1">
      <c r="A106" t="s" s="334">
        <v>265</v>
      </c>
      <c r="B106" s="330"/>
      <c r="C106" t="s" s="329">
        <v>200</v>
      </c>
      <c r="D106" s="330"/>
      <c r="E106" s="159"/>
      <c r="F106" s="159"/>
      <c r="G106" s="159"/>
      <c r="H106" s="191"/>
      <c r="I106" s="196"/>
      <c r="J106" s="243"/>
      <c r="K106" s="74"/>
      <c r="L106" s="244"/>
      <c r="M106" s="161"/>
      <c r="N106" s="161"/>
      <c r="O106" s="161"/>
      <c r="P106" s="161"/>
      <c r="Q106" s="161"/>
      <c r="R106" s="161"/>
      <c r="S106" s="194"/>
      <c r="T106" s="271">
        <f>ROUND(J106*$G106,-1)</f>
        <v>0</v>
      </c>
      <c r="U106" s="234">
        <f>ROUND(K106*$G106,-1)</f>
        <v>0</v>
      </c>
      <c r="V106" s="159">
        <f>ROUND(L106*$G106,-1)</f>
        <v>0</v>
      </c>
      <c r="W106" s="159">
        <f>ROUND(M106*$G106,-1)</f>
        <v>0</v>
      </c>
      <c r="X106" s="159">
        <f>ROUND(N106*$G106,-1)</f>
        <v>0</v>
      </c>
      <c r="Y106" s="159">
        <f>ROUND(O106*$G106,-1)</f>
        <v>0</v>
      </c>
      <c r="Z106" s="159">
        <f>ROUND(P106*$G106,-1)</f>
        <v>0</v>
      </c>
      <c r="AA106" s="159">
        <f>ROUND(Q106*$G106,-1)</f>
        <v>0</v>
      </c>
      <c r="AB106" s="159">
        <f>ROUND(R106*$G106,-1)</f>
        <v>0</v>
      </c>
      <c r="AC106" s="191">
        <f>ROUND(S106*$G106,-1)</f>
        <v>0</v>
      </c>
      <c r="AD106" s="196"/>
      <c r="AE106" t="s" s="278">
        <v>210</v>
      </c>
    </row>
    <row r="107" ht="16.15" customHeight="1">
      <c r="A107" t="s" s="334">
        <v>272</v>
      </c>
      <c r="B107" s="330"/>
      <c r="C107" t="s" s="329">
        <v>200</v>
      </c>
      <c r="D107" s="330"/>
      <c r="E107" s="159"/>
      <c r="F107" s="159"/>
      <c r="G107" s="159"/>
      <c r="H107" s="191"/>
      <c r="I107" s="196"/>
      <c r="J107" s="243"/>
      <c r="K107" s="74"/>
      <c r="L107" s="244"/>
      <c r="M107" s="161"/>
      <c r="N107" s="161"/>
      <c r="O107" s="161"/>
      <c r="P107" s="161"/>
      <c r="Q107" s="161"/>
      <c r="R107" s="161"/>
      <c r="S107" s="194"/>
      <c r="T107" s="271">
        <f>ROUND(J107*$G107,-1)</f>
        <v>0</v>
      </c>
      <c r="U107" s="234">
        <f>ROUND(K107*$G107,-1)</f>
        <v>0</v>
      </c>
      <c r="V107" s="159">
        <f>ROUND(L107*$G107,-1)</f>
        <v>0</v>
      </c>
      <c r="W107" s="159">
        <f>ROUND(M107*$G107,-1)</f>
        <v>0</v>
      </c>
      <c r="X107" s="159">
        <f>ROUND(N107*$G107,-1)</f>
        <v>0</v>
      </c>
      <c r="Y107" s="159">
        <f>ROUND(O107*$G107,-1)</f>
        <v>0</v>
      </c>
      <c r="Z107" s="159">
        <f>ROUND(P107*$G107,-1)</f>
        <v>0</v>
      </c>
      <c r="AA107" s="159">
        <f>ROUND(Q107*$G107,-1)</f>
        <v>0</v>
      </c>
      <c r="AB107" s="159">
        <f>ROUND(R107*$G107,-1)</f>
        <v>0</v>
      </c>
      <c r="AC107" s="191">
        <f>ROUND(S107*$G107,-1)</f>
        <v>0</v>
      </c>
      <c r="AD107" s="196"/>
      <c r="AE107" s="299">
        <v>1455</v>
      </c>
    </row>
    <row r="108" ht="16.15" customHeight="1">
      <c r="A108" t="s" s="334">
        <v>273</v>
      </c>
      <c r="B108" s="330"/>
      <c r="C108" t="s" s="329">
        <v>200</v>
      </c>
      <c r="D108" s="330"/>
      <c r="E108" s="159"/>
      <c r="F108" s="159"/>
      <c r="G108" s="159"/>
      <c r="H108" s="191"/>
      <c r="I108" s="196"/>
      <c r="J108" s="243"/>
      <c r="K108" s="77"/>
      <c r="L108" s="244"/>
      <c r="M108" s="161"/>
      <c r="N108" s="161"/>
      <c r="O108" s="161"/>
      <c r="P108" s="161"/>
      <c r="Q108" s="161"/>
      <c r="R108" s="161"/>
      <c r="S108" s="194"/>
      <c r="T108" s="271">
        <f>ROUND(J108*$G108,-1)</f>
        <v>0</v>
      </c>
      <c r="U108" s="234">
        <f>ROUND(K108*$G108,-1)</f>
        <v>0</v>
      </c>
      <c r="V108" s="159">
        <f>ROUND(L108*$G108,-1)</f>
        <v>0</v>
      </c>
      <c r="W108" s="159">
        <f>ROUND(M108*$G108,-1)</f>
        <v>0</v>
      </c>
      <c r="X108" s="159">
        <f>ROUND(N108*$G108,-1)</f>
        <v>0</v>
      </c>
      <c r="Y108" s="159">
        <f>ROUND(O108*$G108,-1)</f>
        <v>0</v>
      </c>
      <c r="Z108" s="159">
        <f>ROUND(P108*$G108,-1)</f>
        <v>0</v>
      </c>
      <c r="AA108" s="159">
        <f>ROUND(Q108*$G108,-1)</f>
        <v>0</v>
      </c>
      <c r="AB108" s="159">
        <f>ROUND(R108*$G108,-1)</f>
        <v>0</v>
      </c>
      <c r="AC108" s="191">
        <f>ROUND(S108*$G108,-1)</f>
        <v>0</v>
      </c>
      <c r="AD108" s="196"/>
      <c r="AE108" t="s" s="278">
        <v>210</v>
      </c>
    </row>
    <row r="109" ht="16.15" customHeight="1">
      <c r="A109" t="s" s="247">
        <v>274</v>
      </c>
      <c r="B109" t="s" s="248">
        <v>192</v>
      </c>
      <c r="C109" t="s" s="248">
        <v>200</v>
      </c>
      <c r="D109" s="159"/>
      <c r="E109" s="159">
        <v>2000</v>
      </c>
      <c r="F109" s="159">
        <v>200</v>
      </c>
      <c r="G109" s="159">
        <v>1000</v>
      </c>
      <c r="H109" s="191"/>
      <c r="I109" s="196"/>
      <c r="J109" s="193"/>
      <c r="K109" s="161"/>
      <c r="L109" s="161"/>
      <c r="M109" s="161"/>
      <c r="N109" s="161">
        <v>0.1</v>
      </c>
      <c r="O109" s="161">
        <v>0.9</v>
      </c>
      <c r="P109" s="161"/>
      <c r="Q109" s="161"/>
      <c r="R109" s="161"/>
      <c r="S109" s="194"/>
      <c r="T109" s="255">
        <f>ROUND(J109*$G109,-1)</f>
        <v>0</v>
      </c>
      <c r="U109" s="234">
        <f>ROUND(K109*$G109,-1)</f>
        <v>0</v>
      </c>
      <c r="V109" s="159">
        <f>ROUND(L109*$G109,-1)</f>
        <v>0</v>
      </c>
      <c r="W109" s="159">
        <f>ROUND(M109*$G109,-1)</f>
        <v>0</v>
      </c>
      <c r="X109" s="159">
        <f>ROUND(N109*$G109,-1)</f>
        <v>100</v>
      </c>
      <c r="Y109" s="159">
        <f>ROUND(O109*$G109,-1)</f>
        <v>900</v>
      </c>
      <c r="Z109" s="159">
        <f>ROUND(P109*$G109,-1)</f>
        <v>0</v>
      </c>
      <c r="AA109" s="159">
        <f>ROUND(Q109*$G109,-1)</f>
        <v>0</v>
      </c>
      <c r="AB109" s="159">
        <f>ROUND(R109*$G109,-1)</f>
        <v>0</v>
      </c>
      <c r="AC109" s="191">
        <f>ROUND(S109*$G109,-1)</f>
        <v>0</v>
      </c>
      <c r="AD109" t="s" s="259">
        <v>275</v>
      </c>
      <c r="AE109" s="251">
        <v>773</v>
      </c>
    </row>
    <row r="110" ht="16.15" customHeight="1">
      <c r="A110" t="s" s="247">
        <v>276</v>
      </c>
      <c r="B110" t="s" s="248">
        <v>192</v>
      </c>
      <c r="C110" t="s" s="248">
        <v>200</v>
      </c>
      <c r="D110" s="159"/>
      <c r="E110" s="159">
        <v>4200</v>
      </c>
      <c r="F110" s="159">
        <v>200</v>
      </c>
      <c r="G110" s="159">
        <v>1000</v>
      </c>
      <c r="H110" s="191"/>
      <c r="I110" s="196"/>
      <c r="J110" s="193"/>
      <c r="K110" s="161">
        <v>0.1</v>
      </c>
      <c r="L110" s="161">
        <v>0.9</v>
      </c>
      <c r="M110" s="161"/>
      <c r="N110" s="161"/>
      <c r="O110" s="161"/>
      <c r="P110" s="161"/>
      <c r="Q110" s="161"/>
      <c r="R110" s="161"/>
      <c r="S110" s="194"/>
      <c r="T110" s="255">
        <f>ROUND(J110*$G110,-1)</f>
        <v>0</v>
      </c>
      <c r="U110" s="234">
        <f>ROUND(K110*$G110,-1)</f>
        <v>100</v>
      </c>
      <c r="V110" s="159">
        <f>ROUND(L110*$G110,-1)</f>
        <v>900</v>
      </c>
      <c r="W110" s="159">
        <f>ROUND(M110*$G110,-1)</f>
        <v>0</v>
      </c>
      <c r="X110" s="159">
        <f>ROUND(N110*$G110,-1)</f>
        <v>0</v>
      </c>
      <c r="Y110" s="159">
        <f>ROUND(O110*$G110,-1)</f>
        <v>0</v>
      </c>
      <c r="Z110" s="159">
        <f>ROUND(P110*$G110,-1)</f>
        <v>0</v>
      </c>
      <c r="AA110" s="159">
        <f>ROUND(Q110*$G110,-1)</f>
        <v>0</v>
      </c>
      <c r="AB110" s="159">
        <f>ROUND(R110*$G110,-1)</f>
        <v>0</v>
      </c>
      <c r="AC110" s="191">
        <f>ROUND(S110*$G110,-1)</f>
        <v>0</v>
      </c>
      <c r="AD110" t="s" s="259">
        <v>277</v>
      </c>
      <c r="AE110" s="268">
        <v>1749</v>
      </c>
    </row>
    <row r="111" ht="15.75" customHeight="1">
      <c r="A111" t="s" s="328">
        <v>278</v>
      </c>
      <c r="B111" t="s" s="248">
        <v>192</v>
      </c>
      <c r="C111" t="s" s="248">
        <v>200</v>
      </c>
      <c r="D111" s="159"/>
      <c r="E111" s="159">
        <v>2500</v>
      </c>
      <c r="F111" s="159">
        <v>200</v>
      </c>
      <c r="G111" s="159">
        <f>F111*E111/1000</f>
        <v>500</v>
      </c>
      <c r="H111" t="s" s="249">
        <v>198</v>
      </c>
      <c r="I111" s="196">
        <v>0.1</v>
      </c>
      <c r="J111" s="193">
        <v>0.9</v>
      </c>
      <c r="K111" s="335"/>
      <c r="L111" s="161"/>
      <c r="M111" s="161"/>
      <c r="N111" s="161"/>
      <c r="O111" s="161"/>
      <c r="P111" s="161"/>
      <c r="Q111" s="161"/>
      <c r="R111" s="161"/>
      <c r="S111" s="194"/>
      <c r="T111" s="255">
        <f>ROUND(J111*$G111,-1)</f>
        <v>450</v>
      </c>
      <c r="U111" s="234">
        <f>ROUND(K111*$G111,-1)</f>
        <v>0</v>
      </c>
      <c r="V111" s="159">
        <f>ROUND(L111*$G111,-1)</f>
        <v>0</v>
      </c>
      <c r="W111" s="159">
        <f>ROUND(M111*$G111,-1)</f>
        <v>0</v>
      </c>
      <c r="X111" s="159">
        <f>ROUND(N111*$G111,-1)</f>
        <v>0</v>
      </c>
      <c r="Y111" s="159">
        <f>ROUND(O111*$G111,-1)</f>
        <v>0</v>
      </c>
      <c r="Z111" s="159">
        <f>ROUND(P111*$G111,-1)</f>
        <v>0</v>
      </c>
      <c r="AA111" s="159">
        <f>ROUND(Q111*$G111,-1)</f>
        <v>0</v>
      </c>
      <c r="AB111" s="159">
        <f>ROUND(R111*$G111,-1)</f>
        <v>0</v>
      </c>
      <c r="AC111" s="191">
        <f>ROUND(S111*$G111,-1)</f>
        <v>0</v>
      </c>
      <c r="AD111" t="s" s="259">
        <v>275</v>
      </c>
      <c r="AE111" s="268">
        <v>576</v>
      </c>
    </row>
    <row r="112" ht="16.15" customHeight="1">
      <c r="A112" t="s" s="286">
        <v>279</v>
      </c>
      <c r="B112" s="330"/>
      <c r="C112" s="330"/>
      <c r="D112" s="330"/>
      <c r="E112" s="159"/>
      <c r="F112" s="159"/>
      <c r="G112" s="159"/>
      <c r="H112" s="191"/>
      <c r="I112" s="196"/>
      <c r="J112" s="243"/>
      <c r="K112" s="74"/>
      <c r="L112" s="244"/>
      <c r="M112" s="161"/>
      <c r="N112" s="161"/>
      <c r="O112" s="161"/>
      <c r="P112" s="161"/>
      <c r="Q112" s="161"/>
      <c r="R112" s="161"/>
      <c r="S112" s="194"/>
      <c r="T112" s="322"/>
      <c r="U112" s="234"/>
      <c r="V112" s="159"/>
      <c r="W112" s="159"/>
      <c r="X112" s="159"/>
      <c r="Y112" s="159"/>
      <c r="Z112" s="159"/>
      <c r="AA112" s="159"/>
      <c r="AB112" s="159"/>
      <c r="AC112" s="191"/>
      <c r="AD112" s="196"/>
      <c r="AE112" s="219"/>
    </row>
    <row r="113" ht="16.15" customHeight="1">
      <c r="A113" t="s" s="286">
        <v>280</v>
      </c>
      <c r="B113" s="330"/>
      <c r="C113" s="330"/>
      <c r="D113" s="330"/>
      <c r="E113" s="159"/>
      <c r="F113" s="159"/>
      <c r="G113" s="159"/>
      <c r="H113" s="191"/>
      <c r="I113" s="196"/>
      <c r="J113" s="243"/>
      <c r="K113" s="77"/>
      <c r="L113" s="244"/>
      <c r="M113" s="161"/>
      <c r="N113" s="161"/>
      <c r="O113" s="161"/>
      <c r="P113" s="161"/>
      <c r="Q113" s="161"/>
      <c r="R113" s="161"/>
      <c r="S113" s="194"/>
      <c r="T113" s="322"/>
      <c r="U113" s="234"/>
      <c r="V113" s="159"/>
      <c r="W113" s="159"/>
      <c r="X113" s="159"/>
      <c r="Y113" s="159"/>
      <c r="Z113" s="159"/>
      <c r="AA113" s="159"/>
      <c r="AB113" s="159"/>
      <c r="AC113" s="191"/>
      <c r="AD113" s="196"/>
      <c r="AE113" s="236"/>
    </row>
    <row r="114" ht="16.15" customHeight="1">
      <c r="A114" t="s" s="247">
        <v>281</v>
      </c>
      <c r="B114" t="s" s="248">
        <v>282</v>
      </c>
      <c r="C114" t="s" s="248">
        <v>193</v>
      </c>
      <c r="D114" s="159"/>
      <c r="E114" s="159"/>
      <c r="F114" s="159"/>
      <c r="G114" s="159">
        <v>400</v>
      </c>
      <c r="H114" s="191"/>
      <c r="I114" s="196">
        <v>0.1</v>
      </c>
      <c r="J114" s="193"/>
      <c r="K114" s="335">
        <v>0.9</v>
      </c>
      <c r="L114" s="161"/>
      <c r="M114" s="161"/>
      <c r="N114" s="161"/>
      <c r="O114" s="161"/>
      <c r="P114" s="161"/>
      <c r="Q114" s="161"/>
      <c r="R114" s="161"/>
      <c r="S114" s="194"/>
      <c r="T114" s="255">
        <f>ROUND(J114*$G114,-1)</f>
        <v>0</v>
      </c>
      <c r="U114" s="234">
        <f>ROUND(K114*$G114,-1)</f>
        <v>360</v>
      </c>
      <c r="V114" s="159">
        <f>ROUND(L114*$G114,-1)</f>
        <v>0</v>
      </c>
      <c r="W114" s="159">
        <f>ROUND(M114*$G114,-1)</f>
        <v>0</v>
      </c>
      <c r="X114" s="159">
        <f>ROUND(N114*$G114,-1)</f>
        <v>0</v>
      </c>
      <c r="Y114" s="159">
        <f>ROUND(O114*$G114,-1)</f>
        <v>0</v>
      </c>
      <c r="Z114" s="159">
        <f>ROUND(P114*$G114,-1)</f>
        <v>0</v>
      </c>
      <c r="AA114" s="159">
        <f>ROUND(Q114*$G114,-1)</f>
        <v>0</v>
      </c>
      <c r="AB114" s="159">
        <f>ROUND(R114*$G114,-1)</f>
        <v>0</v>
      </c>
      <c r="AC114" s="191">
        <f>ROUND(S114*$G114,-1)</f>
        <v>0</v>
      </c>
      <c r="AD114" t="s" s="259">
        <v>283</v>
      </c>
      <c r="AE114" t="s" s="278">
        <v>210</v>
      </c>
    </row>
    <row r="115" ht="16.15" customHeight="1">
      <c r="A115" t="s" s="286">
        <v>284</v>
      </c>
      <c r="B115" s="330"/>
      <c r="C115" s="330"/>
      <c r="D115" s="330"/>
      <c r="E115" s="159"/>
      <c r="F115" s="159"/>
      <c r="G115" s="159"/>
      <c r="H115" s="191"/>
      <c r="I115" s="196"/>
      <c r="J115" s="243"/>
      <c r="K115" s="74"/>
      <c r="L115" s="244"/>
      <c r="M115" s="161"/>
      <c r="N115" s="161"/>
      <c r="O115" s="161"/>
      <c r="P115" s="161"/>
      <c r="Q115" s="161"/>
      <c r="R115" s="161"/>
      <c r="S115" s="194"/>
      <c r="T115" s="322"/>
      <c r="U115" s="234"/>
      <c r="V115" s="159"/>
      <c r="W115" s="159"/>
      <c r="X115" s="159"/>
      <c r="Y115" s="159"/>
      <c r="Z115" s="159"/>
      <c r="AA115" s="159"/>
      <c r="AB115" s="159"/>
      <c r="AC115" s="191"/>
      <c r="AD115" s="196"/>
      <c r="AE115" s="129"/>
    </row>
    <row r="116" ht="16.15" customHeight="1">
      <c r="A116" t="s" s="286">
        <v>285</v>
      </c>
      <c r="B116" s="330"/>
      <c r="C116" s="330"/>
      <c r="D116" s="330"/>
      <c r="E116" s="159"/>
      <c r="F116" s="159"/>
      <c r="G116" s="159"/>
      <c r="H116" s="191"/>
      <c r="I116" s="196"/>
      <c r="J116" s="243"/>
      <c r="K116" s="74"/>
      <c r="L116" s="244"/>
      <c r="M116" s="161"/>
      <c r="N116" s="161"/>
      <c r="O116" s="161"/>
      <c r="P116" s="161"/>
      <c r="Q116" s="161"/>
      <c r="R116" s="161"/>
      <c r="S116" s="194"/>
      <c r="T116" s="322"/>
      <c r="U116" s="234"/>
      <c r="V116" s="159"/>
      <c r="W116" s="159"/>
      <c r="X116" s="159"/>
      <c r="Y116" s="159"/>
      <c r="Z116" s="159"/>
      <c r="AA116" s="159"/>
      <c r="AB116" s="159"/>
      <c r="AC116" s="191"/>
      <c r="AD116" s="196"/>
      <c r="AE116" s="129"/>
    </row>
    <row r="117" ht="16.15" customHeight="1">
      <c r="A117" t="s" s="286">
        <v>286</v>
      </c>
      <c r="B117" s="330"/>
      <c r="C117" s="330"/>
      <c r="D117" s="330"/>
      <c r="E117" s="159"/>
      <c r="F117" s="159"/>
      <c r="G117" s="159"/>
      <c r="H117" s="191"/>
      <c r="I117" s="196"/>
      <c r="J117" s="243"/>
      <c r="K117" s="77"/>
      <c r="L117" s="244"/>
      <c r="M117" s="161"/>
      <c r="N117" s="161"/>
      <c r="O117" s="161"/>
      <c r="P117" s="161"/>
      <c r="Q117" s="161"/>
      <c r="R117" s="161"/>
      <c r="S117" s="194"/>
      <c r="T117" s="322"/>
      <c r="U117" s="234"/>
      <c r="V117" s="159"/>
      <c r="W117" s="159"/>
      <c r="X117" s="159"/>
      <c r="Y117" s="159"/>
      <c r="Z117" s="159"/>
      <c r="AA117" s="159"/>
      <c r="AB117" s="159"/>
      <c r="AC117" s="191"/>
      <c r="AD117" s="196"/>
      <c r="AE117" s="129"/>
    </row>
    <row r="118" ht="16.15" customHeight="1">
      <c r="A118" t="s" s="247">
        <v>287</v>
      </c>
      <c r="B118" s="330"/>
      <c r="C118" s="330"/>
      <c r="D118" s="330"/>
      <c r="E118" s="159"/>
      <c r="F118" s="159"/>
      <c r="G118" s="159">
        <v>100</v>
      </c>
      <c r="H118" s="191"/>
      <c r="I118" s="196"/>
      <c r="J118" s="193"/>
      <c r="K118" s="335"/>
      <c r="L118" s="161"/>
      <c r="M118" s="161"/>
      <c r="N118" s="161"/>
      <c r="O118" s="161"/>
      <c r="P118" s="161"/>
      <c r="Q118" s="161"/>
      <c r="R118" s="161"/>
      <c r="S118" s="194"/>
      <c r="T118" s="271">
        <f>ROUND(J118*$G118,-1)</f>
        <v>0</v>
      </c>
      <c r="U118" s="234">
        <f>ROUND(K118*$G118,-1)</f>
        <v>0</v>
      </c>
      <c r="V118" s="159">
        <f>ROUND(L118*$G118,-1)</f>
        <v>0</v>
      </c>
      <c r="W118" s="159">
        <f>ROUND(M118*$G118,-1)</f>
        <v>0</v>
      </c>
      <c r="X118" s="159">
        <f>ROUND(N118*$G118,-1)</f>
        <v>0</v>
      </c>
      <c r="Y118" s="159">
        <f>ROUND(O118*$G118,-1)</f>
        <v>0</v>
      </c>
      <c r="Z118" s="159">
        <f>ROUND(P118*$G118,-1)</f>
        <v>0</v>
      </c>
      <c r="AA118" s="159">
        <f>ROUND(Q118*$G118,-1)</f>
        <v>0</v>
      </c>
      <c r="AB118" s="159">
        <f>ROUND(R118*$G118,-1)</f>
        <v>0</v>
      </c>
      <c r="AC118" s="191">
        <f>ROUND(S118*$G118,-1)</f>
        <v>0</v>
      </c>
      <c r="AD118" s="196"/>
      <c r="AE118" s="251">
        <v>1335</v>
      </c>
    </row>
    <row r="119" ht="16.15" customHeight="1">
      <c r="A119" t="s" s="286">
        <v>288</v>
      </c>
      <c r="B119" s="330"/>
      <c r="C119" s="330"/>
      <c r="D119" s="330"/>
      <c r="E119" s="159"/>
      <c r="F119" s="159"/>
      <c r="G119" s="159"/>
      <c r="H119" s="191"/>
      <c r="I119" s="196"/>
      <c r="J119" s="243"/>
      <c r="K119" s="74"/>
      <c r="L119" s="244"/>
      <c r="M119" s="161"/>
      <c r="N119" s="161"/>
      <c r="O119" s="161"/>
      <c r="P119" s="161"/>
      <c r="Q119" s="161"/>
      <c r="R119" s="161"/>
      <c r="S119" s="194"/>
      <c r="T119" s="322"/>
      <c r="U119" s="234"/>
      <c r="V119" s="159"/>
      <c r="W119" s="159"/>
      <c r="X119" s="159"/>
      <c r="Y119" s="159"/>
      <c r="Z119" s="159"/>
      <c r="AA119" s="159"/>
      <c r="AB119" s="159"/>
      <c r="AC119" s="191"/>
      <c r="AD119" s="196"/>
      <c r="AE119" s="129"/>
    </row>
    <row r="120" ht="16.15" customHeight="1">
      <c r="A120" t="s" s="286">
        <v>289</v>
      </c>
      <c r="B120" s="159"/>
      <c r="C120" s="159"/>
      <c r="D120" s="159"/>
      <c r="E120" s="159"/>
      <c r="F120" s="159"/>
      <c r="G120" s="159"/>
      <c r="H120" s="191"/>
      <c r="I120" s="196"/>
      <c r="J120" s="243"/>
      <c r="K120" s="77"/>
      <c r="L120" s="244"/>
      <c r="M120" s="161"/>
      <c r="N120" s="161"/>
      <c r="O120" s="161"/>
      <c r="P120" s="161"/>
      <c r="Q120" s="161"/>
      <c r="R120" s="161"/>
      <c r="S120" s="194"/>
      <c r="T120" s="270"/>
      <c r="U120" s="234"/>
      <c r="V120" s="159"/>
      <c r="W120" s="159"/>
      <c r="X120" s="159"/>
      <c r="Y120" s="159"/>
      <c r="Z120" s="159"/>
      <c r="AA120" s="159"/>
      <c r="AB120" s="159"/>
      <c r="AC120" s="191"/>
      <c r="AD120" s="196"/>
      <c r="AE120" s="129"/>
    </row>
    <row r="121" ht="15.75" customHeight="1">
      <c r="A121" s="336"/>
      <c r="B121" s="159"/>
      <c r="C121" s="159"/>
      <c r="D121" s="159"/>
      <c r="E121" s="159"/>
      <c r="F121" s="159"/>
      <c r="G121" s="159"/>
      <c r="H121" s="191"/>
      <c r="I121" s="196"/>
      <c r="J121" s="193"/>
      <c r="K121" s="161"/>
      <c r="L121" s="161"/>
      <c r="M121" s="161"/>
      <c r="N121" s="161"/>
      <c r="O121" s="161"/>
      <c r="P121" s="161"/>
      <c r="Q121" s="161"/>
      <c r="R121" s="161"/>
      <c r="S121" s="194"/>
      <c r="T121" s="270"/>
      <c r="U121" s="234"/>
      <c r="V121" s="159"/>
      <c r="W121" s="159"/>
      <c r="X121" s="159"/>
      <c r="Y121" s="159"/>
      <c r="Z121" s="159"/>
      <c r="AA121" s="159"/>
      <c r="AB121" s="159"/>
      <c r="AC121" s="191"/>
      <c r="AD121" s="196"/>
      <c r="AE121" s="129"/>
    </row>
    <row r="122" ht="15" customHeight="1">
      <c r="A122" t="s" s="247">
        <v>121</v>
      </c>
      <c r="B122" t="s" s="248">
        <v>227</v>
      </c>
      <c r="C122" t="s" s="248">
        <v>200</v>
      </c>
      <c r="D122" s="159"/>
      <c r="E122" s="159"/>
      <c r="F122" s="159"/>
      <c r="G122" s="144">
        <v>1000</v>
      </c>
      <c r="H122" s="146"/>
      <c r="I122" s="196"/>
      <c r="J122" s="196">
        <v>0.3</v>
      </c>
      <c r="K122" s="196">
        <v>0.3</v>
      </c>
      <c r="L122" s="196">
        <v>0.1</v>
      </c>
      <c r="M122" s="196">
        <v>0.1</v>
      </c>
      <c r="N122" s="196">
        <v>0.1</v>
      </c>
      <c r="O122" s="196">
        <v>0.1</v>
      </c>
      <c r="P122" s="196">
        <v>0.1</v>
      </c>
      <c r="Q122" s="196">
        <v>0.1</v>
      </c>
      <c r="R122" s="196">
        <v>0.1</v>
      </c>
      <c r="S122" s="196">
        <v>0.3</v>
      </c>
      <c r="T122" s="233">
        <f>ROUND(J122*$G122,-1)</f>
        <v>300</v>
      </c>
      <c r="U122" s="234">
        <f>ROUND(K122*$G122,-1)</f>
        <v>300</v>
      </c>
      <c r="V122" s="159">
        <f>ROUND(L122*$G122,-1)</f>
        <v>100</v>
      </c>
      <c r="W122" s="159">
        <f>ROUND(M122*$G122,-1)</f>
        <v>100</v>
      </c>
      <c r="X122" s="159">
        <f>ROUND(N122*$G122,-1)</f>
        <v>100</v>
      </c>
      <c r="Y122" s="159">
        <f>ROUND(O122*$G122,-1)</f>
        <v>100</v>
      </c>
      <c r="Z122" s="159">
        <f>ROUND(P122*$G122,-1)</f>
        <v>100</v>
      </c>
      <c r="AA122" s="159">
        <f>ROUND(Q122*$G122,-1)</f>
        <v>100</v>
      </c>
      <c r="AB122" s="159">
        <f>ROUND(R122*$G122,-1)</f>
        <v>100</v>
      </c>
      <c r="AC122" s="191">
        <f>ROUND(S122*$G122,-1)</f>
        <v>300</v>
      </c>
      <c r="AD122" s="196"/>
      <c r="AE122" s="219"/>
    </row>
    <row r="123" ht="16.15" customHeight="1">
      <c r="A123" t="s" s="247">
        <v>122</v>
      </c>
      <c r="B123" t="s" s="248">
        <v>227</v>
      </c>
      <c r="C123" t="s" s="248">
        <v>200</v>
      </c>
      <c r="D123" s="159"/>
      <c r="E123" s="159"/>
      <c r="F123" s="159"/>
      <c r="G123" s="144">
        <v>500</v>
      </c>
      <c r="H123" s="146"/>
      <c r="I123" s="196"/>
      <c r="J123" s="196">
        <v>0.1</v>
      </c>
      <c r="K123" s="196">
        <v>0.1</v>
      </c>
      <c r="L123" s="196">
        <v>0.1</v>
      </c>
      <c r="M123" s="196">
        <v>0.1</v>
      </c>
      <c r="N123" s="196">
        <v>0.1</v>
      </c>
      <c r="O123" s="196">
        <v>0.1</v>
      </c>
      <c r="P123" s="196">
        <v>0.1</v>
      </c>
      <c r="Q123" s="196">
        <v>0.1</v>
      </c>
      <c r="R123" s="196">
        <v>0.1</v>
      </c>
      <c r="S123" s="196">
        <v>0.1</v>
      </c>
      <c r="T123" s="337">
        <f>ROUND(J123*$G123,-1)</f>
        <v>50</v>
      </c>
      <c r="U123" s="182">
        <f>ROUND(K123*$G123,-1)</f>
        <v>50</v>
      </c>
      <c r="V123" s="187">
        <f>ROUND(L123*$G123,-1)</f>
        <v>50</v>
      </c>
      <c r="W123" s="187">
        <f>ROUND(M123*$G123,-1)</f>
        <v>50</v>
      </c>
      <c r="X123" s="187">
        <f>ROUND(N123*$G123,-1)</f>
        <v>50</v>
      </c>
      <c r="Y123" s="187">
        <f>ROUND(O123*$G123,-1)</f>
        <v>50</v>
      </c>
      <c r="Z123" s="187">
        <f>ROUND(P123*$G123,-1)</f>
        <v>50</v>
      </c>
      <c r="AA123" s="187">
        <f>ROUND(Q123*$G123,-1)</f>
        <v>50</v>
      </c>
      <c r="AB123" s="187">
        <f>ROUND(R123*$G123,-1)</f>
        <v>50</v>
      </c>
      <c r="AC123" s="188">
        <f>ROUND(S123*$G123,-1)</f>
        <v>50</v>
      </c>
      <c r="AD123" s="196"/>
      <c r="AE123" s="219"/>
    </row>
  </sheetData>
  <mergeCells count="31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</mergeCells>
  <pageMargins left="0.393701" right="0.19685" top="0.590551" bottom="0.590551" header="0.511811" footer="0.314961"/>
  <pageSetup firstPageNumber="1" fitToHeight="1" fitToWidth="1" scale="91" useFirstPageNumber="0" orientation="landscape" pageOrder="downThenOver"/>
  <headerFooter>
    <oddFooter>&amp;L&amp;"Arial,Regular"&amp;10&amp;K000000M= Maanrakennus, K/P= Kiveys/Päällystys, V=Viimeistely&amp;C&amp;"Arial,Regular"&amp;10&amp;K000000&amp;P(&amp;N)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108"/>
  <sheetViews>
    <sheetView workbookViewId="0" showGridLines="0" defaultGridColor="1"/>
  </sheetViews>
  <sheetFormatPr defaultColWidth="18.5" defaultRowHeight="15" customHeight="1" outlineLevelRow="0" outlineLevelCol="0"/>
  <cols>
    <col min="1" max="1" width="68.1719" style="338" customWidth="1"/>
    <col min="2" max="2" width="7" style="338" customWidth="1"/>
    <col min="3" max="3" width="20.5" style="338" customWidth="1"/>
    <col min="4" max="4" width="14.5" style="338" customWidth="1"/>
    <col min="5" max="5" width="28.1719" style="338" customWidth="1"/>
    <col min="6" max="6" width="10.1719" style="338" customWidth="1"/>
    <col min="7" max="7" width="18" style="338" customWidth="1"/>
    <col min="8" max="8" width="12.6719" style="338" customWidth="1"/>
    <col min="9" max="19" width="8.67188" style="338" customWidth="1"/>
    <col min="20" max="20" width="9.67188" style="338" customWidth="1"/>
    <col min="21" max="21" width="11.1719" style="338" customWidth="1"/>
    <col min="22" max="22" width="11.5" style="338" customWidth="1"/>
    <col min="23" max="28" width="9.67188" style="338" customWidth="1"/>
    <col min="29" max="29" width="9.5" style="338" customWidth="1"/>
    <col min="30" max="30" width="71.6719" style="338" customWidth="1"/>
    <col min="31" max="31" width="15.6719" style="338" customWidth="1"/>
    <col min="32" max="16384" width="18.5" style="338" customWidth="1"/>
  </cols>
  <sheetData>
    <row r="1" ht="16.15" customHeight="1">
      <c r="A1" t="s" s="339">
        <v>9</v>
      </c>
      <c r="B1" t="s" s="340">
        <v>152</v>
      </c>
      <c r="C1" t="s" s="82">
        <v>153</v>
      </c>
      <c r="D1" t="s" s="82">
        <v>154</v>
      </c>
      <c r="E1" t="s" s="341">
        <v>155</v>
      </c>
      <c r="F1" t="s" s="340">
        <v>11</v>
      </c>
      <c r="G1" t="s" s="340">
        <v>12</v>
      </c>
      <c r="H1" t="s" s="342">
        <v>13</v>
      </c>
      <c r="I1" t="s" s="343">
        <v>14</v>
      </c>
      <c r="J1" t="s" s="339">
        <v>15</v>
      </c>
      <c r="K1" t="s" s="340">
        <v>15</v>
      </c>
      <c r="L1" t="s" s="340">
        <v>15</v>
      </c>
      <c r="M1" t="s" s="340">
        <v>15</v>
      </c>
      <c r="N1" t="s" s="344">
        <v>16</v>
      </c>
      <c r="O1" t="s" s="340">
        <v>15</v>
      </c>
      <c r="P1" t="s" s="340">
        <v>15</v>
      </c>
      <c r="Q1" t="s" s="340">
        <v>15</v>
      </c>
      <c r="R1" t="s" s="340">
        <v>15</v>
      </c>
      <c r="S1" t="s" s="342">
        <v>290</v>
      </c>
      <c r="T1" t="s" s="343">
        <v>17</v>
      </c>
      <c r="U1" t="s" s="339">
        <v>291</v>
      </c>
      <c r="V1" t="s" s="345">
        <v>292</v>
      </c>
      <c r="W1" t="s" s="346">
        <v>293</v>
      </c>
      <c r="X1" s="347"/>
      <c r="Y1" s="347"/>
      <c r="Z1" s="347"/>
      <c r="AA1" s="347"/>
      <c r="AB1" s="347"/>
      <c r="AC1" s="348"/>
      <c r="AD1" t="s" s="343">
        <v>180</v>
      </c>
      <c r="AE1" s="349"/>
    </row>
    <row r="2" ht="16.15" customHeight="1">
      <c r="A2" s="100"/>
      <c r="B2" s="101"/>
      <c r="C2" s="101"/>
      <c r="D2" s="101"/>
      <c r="E2" s="102"/>
      <c r="F2" t="s" s="350">
        <v>20</v>
      </c>
      <c r="G2" t="s" s="350">
        <v>21</v>
      </c>
      <c r="H2" s="351">
        <v>2023</v>
      </c>
      <c r="I2" s="352">
        <v>2022</v>
      </c>
      <c r="J2" s="353">
        <v>2023</v>
      </c>
      <c r="K2" s="354">
        <v>2024</v>
      </c>
      <c r="L2" s="354">
        <v>2025</v>
      </c>
      <c r="M2" s="354">
        <v>2026</v>
      </c>
      <c r="N2" s="354">
        <v>2027</v>
      </c>
      <c r="O2" s="354">
        <v>2028</v>
      </c>
      <c r="P2" s="354">
        <v>2029</v>
      </c>
      <c r="Q2" s="354">
        <v>2030</v>
      </c>
      <c r="R2" s="354">
        <v>2031</v>
      </c>
      <c r="S2" s="351">
        <v>2032</v>
      </c>
      <c r="T2" s="352">
        <v>2023</v>
      </c>
      <c r="U2" s="353">
        <v>2024</v>
      </c>
      <c r="V2" s="351">
        <v>2025</v>
      </c>
      <c r="W2" s="355">
        <v>2026</v>
      </c>
      <c r="X2" s="356">
        <v>2027</v>
      </c>
      <c r="Y2" s="356">
        <v>2028</v>
      </c>
      <c r="Z2" s="356">
        <v>2029</v>
      </c>
      <c r="AA2" s="356">
        <v>2030</v>
      </c>
      <c r="AB2" s="356">
        <v>2031</v>
      </c>
      <c r="AC2" s="357">
        <v>2032</v>
      </c>
      <c r="AD2" s="358"/>
      <c r="AE2" t="s" s="359">
        <v>294</v>
      </c>
    </row>
    <row r="3" ht="16.15" customHeight="1">
      <c r="A3" s="111"/>
      <c r="B3" s="112"/>
      <c r="C3" s="112"/>
      <c r="D3" s="112"/>
      <c r="E3" s="113"/>
      <c r="F3" t="s" s="360">
        <v>295</v>
      </c>
      <c r="G3" t="s" s="360">
        <v>28</v>
      </c>
      <c r="H3" t="s" s="361">
        <v>29</v>
      </c>
      <c r="I3" t="s" s="362">
        <v>30</v>
      </c>
      <c r="J3" t="s" s="360">
        <v>30</v>
      </c>
      <c r="K3" t="s" s="360">
        <v>30</v>
      </c>
      <c r="L3" t="s" s="360">
        <v>30</v>
      </c>
      <c r="M3" t="s" s="360">
        <v>30</v>
      </c>
      <c r="N3" t="s" s="360">
        <v>30</v>
      </c>
      <c r="O3" t="s" s="360">
        <v>30</v>
      </c>
      <c r="P3" t="s" s="360">
        <v>30</v>
      </c>
      <c r="Q3" t="s" s="360">
        <v>30</v>
      </c>
      <c r="R3" t="s" s="360">
        <v>30</v>
      </c>
      <c r="S3" t="s" s="363">
        <v>30</v>
      </c>
      <c r="T3" t="s" s="364">
        <v>28</v>
      </c>
      <c r="U3" t="s" s="365">
        <v>28</v>
      </c>
      <c r="V3" t="s" s="365">
        <v>28</v>
      </c>
      <c r="W3" t="s" s="365">
        <v>28</v>
      </c>
      <c r="X3" t="s" s="365">
        <v>28</v>
      </c>
      <c r="Y3" t="s" s="365">
        <v>28</v>
      </c>
      <c r="Z3" t="s" s="365">
        <v>28</v>
      </c>
      <c r="AA3" t="s" s="365">
        <v>28</v>
      </c>
      <c r="AB3" t="s" s="365">
        <v>28</v>
      </c>
      <c r="AC3" t="s" s="363">
        <v>28</v>
      </c>
      <c r="AD3" s="366"/>
      <c r="AE3" t="s" s="367">
        <v>296</v>
      </c>
    </row>
    <row r="4" ht="16.15" customHeight="1">
      <c r="A4" s="118"/>
      <c r="B4" s="119"/>
      <c r="C4" s="119"/>
      <c r="D4" s="119"/>
      <c r="E4" s="119"/>
      <c r="F4" s="119"/>
      <c r="G4" s="119"/>
      <c r="H4" s="127"/>
      <c r="I4" s="368"/>
      <c r="J4" s="120"/>
      <c r="K4" s="120"/>
      <c r="L4" s="121"/>
      <c r="M4" s="121"/>
      <c r="N4" s="121"/>
      <c r="O4" s="121"/>
      <c r="P4" s="121"/>
      <c r="Q4" s="121"/>
      <c r="R4" s="121"/>
      <c r="S4" s="123"/>
      <c r="T4" s="124"/>
      <c r="U4" s="152"/>
      <c r="V4" s="369"/>
      <c r="W4" s="369"/>
      <c r="X4" s="369"/>
      <c r="Y4" s="369"/>
      <c r="Z4" s="369"/>
      <c r="AA4" s="369"/>
      <c r="AB4" s="369"/>
      <c r="AC4" s="127"/>
      <c r="AD4" s="370"/>
      <c r="AE4" s="129"/>
    </row>
    <row r="5" ht="16.15" customHeight="1">
      <c r="A5" t="s" s="130">
        <v>182</v>
      </c>
      <c r="B5" s="132"/>
      <c r="C5" s="132"/>
      <c r="D5" s="132"/>
      <c r="E5" s="132"/>
      <c r="F5" s="132"/>
      <c r="G5" s="132">
        <f>G12</f>
        <v>8400</v>
      </c>
      <c r="H5" s="371"/>
      <c r="I5" s="372"/>
      <c r="J5" s="133"/>
      <c r="K5" s="133"/>
      <c r="L5" s="134"/>
      <c r="M5" s="134"/>
      <c r="N5" s="134"/>
      <c r="O5" s="134"/>
      <c r="P5" s="134"/>
      <c r="Q5" s="134"/>
      <c r="R5" s="134"/>
      <c r="S5" s="201"/>
      <c r="T5" s="138">
        <f>T12</f>
        <v>2710</v>
      </c>
      <c r="U5" s="373">
        <f>U12</f>
        <v>3400</v>
      </c>
      <c r="V5" s="313">
        <f>V12</f>
        <v>3460</v>
      </c>
      <c r="W5" s="313">
        <f>W12</f>
        <v>3050</v>
      </c>
      <c r="X5" s="313">
        <f>X12</f>
        <v>1470</v>
      </c>
      <c r="Y5" s="313">
        <f>Y12</f>
        <v>2090</v>
      </c>
      <c r="Z5" s="313">
        <f>Z12</f>
        <v>1820</v>
      </c>
      <c r="AA5" s="313">
        <f>AA12</f>
        <v>2270</v>
      </c>
      <c r="AB5" s="313">
        <f>AB12</f>
        <v>3910</v>
      </c>
      <c r="AC5" s="374">
        <f>AC12</f>
        <v>3660</v>
      </c>
      <c r="AD5" s="375"/>
      <c r="AE5" s="129"/>
    </row>
    <row r="6" ht="16.15" customHeight="1">
      <c r="A6" s="143"/>
      <c r="B6" s="145"/>
      <c r="C6" s="145"/>
      <c r="D6" s="145"/>
      <c r="E6" s="145"/>
      <c r="F6" s="145"/>
      <c r="G6" s="145"/>
      <c r="H6" s="376"/>
      <c r="I6" s="377"/>
      <c r="J6" s="378"/>
      <c r="K6" s="378"/>
      <c r="L6" s="378"/>
      <c r="M6" s="379"/>
      <c r="N6" s="379"/>
      <c r="O6" s="379"/>
      <c r="P6" s="379"/>
      <c r="Q6" s="379"/>
      <c r="R6" s="379"/>
      <c r="S6" s="380"/>
      <c r="T6" s="151"/>
      <c r="U6" s="152"/>
      <c r="V6" s="381"/>
      <c r="W6" s="381"/>
      <c r="X6" s="381"/>
      <c r="Y6" s="381"/>
      <c r="Z6" s="381"/>
      <c r="AA6" s="381"/>
      <c r="AB6" s="381"/>
      <c r="AC6" s="376"/>
      <c r="AD6" s="382"/>
      <c r="AE6" s="129"/>
    </row>
    <row r="7" ht="16.15" customHeight="1">
      <c r="A7" t="s" s="130">
        <v>183</v>
      </c>
      <c r="B7" s="383"/>
      <c r="C7" s="383"/>
      <c r="D7" s="383"/>
      <c r="E7" s="383"/>
      <c r="F7" s="383"/>
      <c r="G7" s="383">
        <f>G95</f>
        <v>5600</v>
      </c>
      <c r="H7" s="384"/>
      <c r="I7" s="385"/>
      <c r="J7" s="386"/>
      <c r="K7" s="386"/>
      <c r="L7" s="387"/>
      <c r="M7" s="387"/>
      <c r="N7" s="387"/>
      <c r="O7" s="387"/>
      <c r="P7" s="387"/>
      <c r="Q7" s="387"/>
      <c r="R7" s="387"/>
      <c r="S7" s="388"/>
      <c r="T7" s="202">
        <f>T95</f>
        <v>170</v>
      </c>
      <c r="U7" s="139">
        <f>U95</f>
        <v>660</v>
      </c>
      <c r="V7" s="140">
        <f>V95</f>
        <v>700</v>
      </c>
      <c r="W7" s="140">
        <f>W95</f>
        <v>320</v>
      </c>
      <c r="X7" s="140">
        <f>X95</f>
        <v>680</v>
      </c>
      <c r="Y7" s="140">
        <f>Y95</f>
        <v>1080</v>
      </c>
      <c r="Z7" s="140">
        <f>Z95</f>
        <v>830</v>
      </c>
      <c r="AA7" s="140">
        <f>AA95</f>
        <v>830</v>
      </c>
      <c r="AB7" s="140">
        <f>AB95</f>
        <v>830</v>
      </c>
      <c r="AC7" s="141">
        <f>AC95</f>
        <v>830</v>
      </c>
      <c r="AD7" s="389"/>
      <c r="AE7" s="129"/>
    </row>
    <row r="8" ht="16.15" customHeight="1">
      <c r="A8" s="158"/>
      <c r="B8" s="390"/>
      <c r="C8" s="390"/>
      <c r="D8" s="390"/>
      <c r="E8" s="390"/>
      <c r="F8" s="390"/>
      <c r="G8" s="390"/>
      <c r="H8" s="391"/>
      <c r="I8" s="392"/>
      <c r="J8" s="393"/>
      <c r="K8" s="393"/>
      <c r="L8" s="394"/>
      <c r="M8" s="394"/>
      <c r="N8" s="395"/>
      <c r="O8" s="395"/>
      <c r="P8" s="395"/>
      <c r="Q8" s="395"/>
      <c r="R8" s="395"/>
      <c r="S8" s="396"/>
      <c r="T8" s="397"/>
      <c r="U8" s="160"/>
      <c r="V8" s="390"/>
      <c r="W8" s="390"/>
      <c r="X8" s="390"/>
      <c r="Y8" s="390"/>
      <c r="Z8" s="390"/>
      <c r="AA8" s="390"/>
      <c r="AB8" s="390"/>
      <c r="AC8" s="168"/>
      <c r="AD8" s="398"/>
      <c r="AE8" s="129"/>
    </row>
    <row r="9" ht="16.15" customHeight="1">
      <c r="A9" t="s" s="170">
        <v>297</v>
      </c>
      <c r="B9" s="132"/>
      <c r="C9" s="132"/>
      <c r="D9" s="132"/>
      <c r="E9" s="132"/>
      <c r="F9" s="132"/>
      <c r="G9" s="132">
        <f>SUM(G5:G8)</f>
        <v>14000</v>
      </c>
      <c r="H9" s="371"/>
      <c r="I9" s="372"/>
      <c r="J9" s="171"/>
      <c r="K9" s="171"/>
      <c r="L9" s="171"/>
      <c r="M9" s="175"/>
      <c r="N9" s="399"/>
      <c r="O9" s="399"/>
      <c r="P9" s="399"/>
      <c r="Q9" s="399"/>
      <c r="R9" s="399"/>
      <c r="S9" s="400"/>
      <c r="T9" s="401">
        <f>SUM(T5:T8)</f>
        <v>2880</v>
      </c>
      <c r="U9" s="179">
        <f>SUM(U5:U8)</f>
        <v>4060</v>
      </c>
      <c r="V9" s="172">
        <f>SUM(V5:V8)</f>
        <v>4160</v>
      </c>
      <c r="W9" s="172">
        <f>SUM(W5:W8)</f>
        <v>3370</v>
      </c>
      <c r="X9" s="172">
        <f>SUM(X5:X8)</f>
        <v>2150</v>
      </c>
      <c r="Y9" s="172">
        <f>SUM(Y5:Y8)</f>
        <v>3170</v>
      </c>
      <c r="Z9" s="172">
        <f>SUM(Z5:Z8)</f>
        <v>2650</v>
      </c>
      <c r="AA9" s="172">
        <f>SUM(AA5:AA8)</f>
        <v>3100</v>
      </c>
      <c r="AB9" s="172">
        <f>SUM(AB5:AB8)</f>
        <v>4740</v>
      </c>
      <c r="AC9" s="180">
        <f>SUM(AC5:AC8)</f>
        <v>4490</v>
      </c>
      <c r="AD9" s="181"/>
      <c r="AE9" s="129"/>
    </row>
    <row r="10" ht="16.15" customHeight="1">
      <c r="A10" s="182"/>
      <c r="B10" s="187"/>
      <c r="C10" s="187"/>
      <c r="D10" s="187"/>
      <c r="E10" s="187"/>
      <c r="F10" s="187"/>
      <c r="G10" s="187"/>
      <c r="H10" s="188"/>
      <c r="I10" s="402"/>
      <c r="J10" s="183"/>
      <c r="K10" s="183"/>
      <c r="L10" s="403"/>
      <c r="M10" s="403"/>
      <c r="N10" s="403"/>
      <c r="O10" s="403"/>
      <c r="P10" s="403"/>
      <c r="Q10" s="403"/>
      <c r="R10" s="403"/>
      <c r="S10" s="404"/>
      <c r="T10" s="405"/>
      <c r="U10" s="187"/>
      <c r="V10" s="187"/>
      <c r="W10" s="187"/>
      <c r="X10" s="187"/>
      <c r="Y10" s="187"/>
      <c r="Z10" s="187"/>
      <c r="AA10" s="187"/>
      <c r="AB10" s="187"/>
      <c r="AC10" s="188"/>
      <c r="AD10" s="252"/>
      <c r="AE10" s="129"/>
    </row>
    <row r="11" ht="16.15" customHeight="1">
      <c r="A11" s="406"/>
      <c r="B11" s="407"/>
      <c r="C11" s="407"/>
      <c r="D11" s="408"/>
      <c r="E11" s="119"/>
      <c r="F11" s="119"/>
      <c r="G11" s="119"/>
      <c r="H11" s="127"/>
      <c r="I11" s="192"/>
      <c r="J11" s="368"/>
      <c r="K11" s="120"/>
      <c r="L11" s="120"/>
      <c r="M11" s="120"/>
      <c r="N11" s="120"/>
      <c r="O11" s="120"/>
      <c r="P11" s="120"/>
      <c r="Q11" s="120"/>
      <c r="R11" s="120"/>
      <c r="S11" s="409"/>
      <c r="T11" s="195"/>
      <c r="U11" s="125"/>
      <c r="V11" s="126"/>
      <c r="W11" s="126"/>
      <c r="X11" s="126"/>
      <c r="Y11" s="126"/>
      <c r="Z11" s="126"/>
      <c r="AA11" s="126"/>
      <c r="AB11" s="126"/>
      <c r="AC11" s="127"/>
      <c r="AD11" s="252"/>
      <c r="AE11" s="129"/>
    </row>
    <row r="12" ht="16.15" customHeight="1">
      <c r="A12" t="s" s="410">
        <v>298</v>
      </c>
      <c r="B12" s="411"/>
      <c r="C12" s="411"/>
      <c r="D12" s="412"/>
      <c r="E12" s="132">
        <f>E16+E89</f>
        <v>0</v>
      </c>
      <c r="F12" s="132"/>
      <c r="G12" s="132">
        <f>G16+G74+G89</f>
        <v>8400</v>
      </c>
      <c r="H12" s="157"/>
      <c r="I12" s="142"/>
      <c r="J12" s="200"/>
      <c r="K12" s="134"/>
      <c r="L12" s="134"/>
      <c r="M12" s="134"/>
      <c r="N12" s="134"/>
      <c r="O12" s="134"/>
      <c r="P12" s="134"/>
      <c r="Q12" s="134"/>
      <c r="R12" s="134"/>
      <c r="S12" s="201"/>
      <c r="T12" s="202">
        <f>T16+T66+T74+T89</f>
        <v>2710</v>
      </c>
      <c r="U12" s="203">
        <f>U16+U66+U74+U89</f>
        <v>3400</v>
      </c>
      <c r="V12" s="140">
        <f>V16+V66+V74+V89</f>
        <v>3460</v>
      </c>
      <c r="W12" s="140">
        <f>W16+W66+W74+W89</f>
        <v>3050</v>
      </c>
      <c r="X12" s="140">
        <f>X16+X66+X74+X89</f>
        <v>1470</v>
      </c>
      <c r="Y12" s="140">
        <f>Y16+Y66+Y74+Y89</f>
        <v>2090</v>
      </c>
      <c r="Z12" s="140">
        <f>Z16+Z66+Z74+Z89</f>
        <v>1820</v>
      </c>
      <c r="AA12" s="140">
        <f>AA16+AA66+AA74+AA89</f>
        <v>2270</v>
      </c>
      <c r="AB12" s="140">
        <f>AB16+AB66+AB74+AB89</f>
        <v>3910</v>
      </c>
      <c r="AC12" s="204">
        <f>AC16+AC66+AC74+AC89</f>
        <v>3660</v>
      </c>
      <c r="AD12" s="375"/>
      <c r="AE12" s="129"/>
    </row>
    <row r="13" ht="16.15" customHeight="1">
      <c r="A13" t="s" s="413">
        <v>186</v>
      </c>
      <c r="B13" s="414"/>
      <c r="C13" s="414"/>
      <c r="D13" s="415"/>
      <c r="E13" s="159"/>
      <c r="F13" s="159"/>
      <c r="G13" s="159"/>
      <c r="H13" s="191"/>
      <c r="I13" s="196"/>
      <c r="J13" s="193"/>
      <c r="K13" s="161"/>
      <c r="L13" s="161"/>
      <c r="M13" s="161"/>
      <c r="N13" s="161"/>
      <c r="O13" s="161"/>
      <c r="P13" s="161"/>
      <c r="Q13" s="161"/>
      <c r="R13" s="161"/>
      <c r="S13" s="194"/>
      <c r="T13" s="214">
        <v>2400</v>
      </c>
      <c r="U13" s="215">
        <v>2200</v>
      </c>
      <c r="V13" s="216">
        <v>2000</v>
      </c>
      <c r="W13" s="216">
        <v>1700</v>
      </c>
      <c r="X13" s="216">
        <v>2000</v>
      </c>
      <c r="Y13" s="216">
        <v>2000</v>
      </c>
      <c r="Z13" s="216">
        <v>2300</v>
      </c>
      <c r="AA13" s="216">
        <v>2400</v>
      </c>
      <c r="AB13" s="216">
        <v>3700</v>
      </c>
      <c r="AC13" s="217">
        <v>3700</v>
      </c>
      <c r="AD13" s="252"/>
      <c r="AE13" s="219"/>
    </row>
    <row r="14" ht="16.15" customHeight="1">
      <c r="A14" t="s" s="416">
        <v>187</v>
      </c>
      <c r="B14" s="417"/>
      <c r="C14" s="417"/>
      <c r="D14" s="418"/>
      <c r="E14" s="159"/>
      <c r="F14" s="159"/>
      <c r="G14" s="159"/>
      <c r="H14" s="191"/>
      <c r="I14" s="196"/>
      <c r="J14" s="193"/>
      <c r="K14" s="161"/>
      <c r="L14" s="161"/>
      <c r="M14" s="161"/>
      <c r="N14" s="161"/>
      <c r="O14" s="161"/>
      <c r="P14" s="161"/>
      <c r="Q14" s="161"/>
      <c r="R14" s="161"/>
      <c r="S14" s="194"/>
      <c r="T14" s="221">
        <f>T13-T12</f>
        <v>-310</v>
      </c>
      <c r="U14" s="222">
        <f>U13-U12</f>
        <v>-1200</v>
      </c>
      <c r="V14" s="223">
        <f>V13-V12</f>
        <v>-1460</v>
      </c>
      <c r="W14" s="223">
        <f>W13-W12</f>
        <v>-1350</v>
      </c>
      <c r="X14" s="223">
        <f>X13-X12</f>
        <v>530</v>
      </c>
      <c r="Y14" s="223">
        <f>Y13-Y12</f>
        <v>-90</v>
      </c>
      <c r="Z14" s="223">
        <f>Z13-Z12</f>
        <v>480</v>
      </c>
      <c r="AA14" s="223">
        <f>AA13-AA12</f>
        <v>130</v>
      </c>
      <c r="AB14" s="223">
        <f>AB13-AB12</f>
        <v>-210</v>
      </c>
      <c r="AC14" s="224">
        <f>AC13-AC12</f>
        <v>40</v>
      </c>
      <c r="AD14" s="252"/>
      <c r="AE14" s="219"/>
    </row>
    <row r="15" ht="16.15" customHeight="1">
      <c r="A15" s="419"/>
      <c r="B15" s="414"/>
      <c r="C15" s="414"/>
      <c r="D15" s="415"/>
      <c r="E15" s="159"/>
      <c r="F15" s="159"/>
      <c r="G15" s="159"/>
      <c r="H15" s="191"/>
      <c r="I15" s="196"/>
      <c r="J15" s="193"/>
      <c r="K15" s="161"/>
      <c r="L15" s="161"/>
      <c r="M15" s="161"/>
      <c r="N15" s="161"/>
      <c r="O15" s="161"/>
      <c r="P15" s="161"/>
      <c r="Q15" s="161"/>
      <c r="R15" s="161"/>
      <c r="S15" s="194"/>
      <c r="T15" s="420"/>
      <c r="U15" s="421"/>
      <c r="V15" s="422"/>
      <c r="W15" s="422"/>
      <c r="X15" s="422"/>
      <c r="Y15" s="422"/>
      <c r="Z15" s="422"/>
      <c r="AA15" s="422"/>
      <c r="AB15" s="422"/>
      <c r="AC15" s="423"/>
      <c r="AD15" s="252"/>
      <c r="AE15" s="219"/>
    </row>
    <row r="16" ht="16.15" customHeight="1">
      <c r="A16" t="s" s="424">
        <v>299</v>
      </c>
      <c r="B16" s="425"/>
      <c r="C16" s="425"/>
      <c r="D16" s="426"/>
      <c r="E16" s="160"/>
      <c r="F16" s="160"/>
      <c r="G16" s="160"/>
      <c r="H16" s="191"/>
      <c r="I16" s="196"/>
      <c r="J16" s="193"/>
      <c r="K16" s="161"/>
      <c r="L16" s="162"/>
      <c r="M16" s="162"/>
      <c r="N16" s="162"/>
      <c r="O16" s="162"/>
      <c r="P16" s="162"/>
      <c r="Q16" s="162"/>
      <c r="R16" s="162"/>
      <c r="S16" s="226"/>
      <c r="T16" s="202">
        <f>SUM(T17:T64)</f>
        <v>2120</v>
      </c>
      <c r="U16" s="139">
        <f>SUM(U17:U64)</f>
        <v>3240</v>
      </c>
      <c r="V16" s="240">
        <f>SUM(V17:V64)</f>
        <v>3300</v>
      </c>
      <c r="W16" s="240">
        <f>SUM(W17:W64)</f>
        <v>2520</v>
      </c>
      <c r="X16" s="240">
        <f>SUM(X17:X64)</f>
        <v>500</v>
      </c>
      <c r="Y16" s="240">
        <f>SUM(Y17:Y64)</f>
        <v>300</v>
      </c>
      <c r="Z16" s="240">
        <f>SUM(Z17:Z64)</f>
        <v>0</v>
      </c>
      <c r="AA16" s="240">
        <f>SUM(AA17:AA64)</f>
        <v>250</v>
      </c>
      <c r="AB16" s="240">
        <f>SUM(AB17:AB64)</f>
        <v>250</v>
      </c>
      <c r="AC16" s="141">
        <f>SUM(AC17:AC64)</f>
        <v>0</v>
      </c>
      <c r="AD16" s="252"/>
      <c r="AE16" s="236"/>
    </row>
    <row r="17" ht="16.15" customHeight="1">
      <c r="A17" s="427"/>
      <c r="B17" s="428"/>
      <c r="C17" s="428"/>
      <c r="D17" s="429"/>
      <c r="E17" s="160"/>
      <c r="F17" s="160"/>
      <c r="G17" s="160"/>
      <c r="H17" s="191"/>
      <c r="I17" s="196"/>
      <c r="J17" s="193"/>
      <c r="K17" s="161"/>
      <c r="L17" s="162"/>
      <c r="M17" s="162"/>
      <c r="N17" s="162"/>
      <c r="O17" s="162"/>
      <c r="P17" s="162"/>
      <c r="Q17" s="162"/>
      <c r="R17" s="162"/>
      <c r="S17" s="226"/>
      <c r="T17" s="430"/>
      <c r="U17" s="234"/>
      <c r="V17" s="159"/>
      <c r="W17" s="159"/>
      <c r="X17" s="159"/>
      <c r="Y17" s="159"/>
      <c r="Z17" s="159"/>
      <c r="AA17" s="159"/>
      <c r="AB17" s="159"/>
      <c r="AC17" s="191"/>
      <c r="AD17" s="252"/>
      <c r="AE17" s="129"/>
    </row>
    <row r="18" ht="16.15" customHeight="1">
      <c r="A18" t="s" s="431">
        <v>300</v>
      </c>
      <c r="B18" t="s" s="432">
        <v>197</v>
      </c>
      <c r="C18" s="428"/>
      <c r="D18" s="429"/>
      <c r="E18" s="160"/>
      <c r="F18" s="160"/>
      <c r="G18" s="159">
        <v>1000</v>
      </c>
      <c r="H18" s="191"/>
      <c r="I18" s="196"/>
      <c r="J18" s="193"/>
      <c r="K18" s="161">
        <v>0.05</v>
      </c>
      <c r="L18" s="161">
        <v>0.5</v>
      </c>
      <c r="M18" s="161">
        <v>0.4</v>
      </c>
      <c r="N18" s="162"/>
      <c r="O18" s="162"/>
      <c r="P18" s="162"/>
      <c r="Q18" s="162"/>
      <c r="R18" s="162"/>
      <c r="S18" s="226"/>
      <c r="T18" s="255">
        <f>ROUND(J18*$G18,-1)</f>
        <v>0</v>
      </c>
      <c r="U18" s="234">
        <f>ROUND(K18*$G18,-1)</f>
        <v>50</v>
      </c>
      <c r="V18" s="159">
        <f>ROUND(L18*$G18,-1)</f>
        <v>500</v>
      </c>
      <c r="W18" s="159">
        <f>ROUND(M18*$G18,-1)</f>
        <v>400</v>
      </c>
      <c r="X18" s="159">
        <f>ROUND(N18*$G18,-1)</f>
        <v>0</v>
      </c>
      <c r="Y18" s="159">
        <f>ROUND(O18*$G18,-1)</f>
        <v>0</v>
      </c>
      <c r="Z18" s="159">
        <f>ROUND(P18*$G18,-1)</f>
        <v>0</v>
      </c>
      <c r="AA18" s="159">
        <f>ROUND(Q18*$G18,-1)</f>
        <v>0</v>
      </c>
      <c r="AB18" s="159">
        <f>ROUND(R18*$G18,-1)</f>
        <v>0</v>
      </c>
      <c r="AC18" s="191">
        <f>ROUND(S18*$G18,-1)</f>
        <v>0</v>
      </c>
      <c r="AD18" s="252"/>
      <c r="AE18" t="s" s="300">
        <v>210</v>
      </c>
    </row>
    <row r="19" ht="16.15" customHeight="1">
      <c r="A19" t="s" s="431">
        <v>301</v>
      </c>
      <c r="B19" s="433"/>
      <c r="C19" s="428"/>
      <c r="D19" s="429"/>
      <c r="E19" s="160"/>
      <c r="F19" s="160"/>
      <c r="G19" s="159">
        <v>1000</v>
      </c>
      <c r="H19" s="191"/>
      <c r="I19" s="196"/>
      <c r="J19" s="193">
        <v>0.05</v>
      </c>
      <c r="K19" s="161">
        <v>0.5</v>
      </c>
      <c r="L19" s="161">
        <v>0.4</v>
      </c>
      <c r="M19" s="161"/>
      <c r="N19" s="162"/>
      <c r="O19" s="162"/>
      <c r="P19" s="162"/>
      <c r="Q19" s="162"/>
      <c r="R19" s="162"/>
      <c r="S19" s="226"/>
      <c r="T19" s="255">
        <f>ROUND(J19*$G19,-1)</f>
        <v>50</v>
      </c>
      <c r="U19" s="234">
        <f>ROUND(K19*$G19,-1)</f>
        <v>500</v>
      </c>
      <c r="V19" s="159">
        <f>ROUND(L19*$G19,-1)</f>
        <v>400</v>
      </c>
      <c r="W19" s="159">
        <f>ROUND(M19*$G19,-1)</f>
        <v>0</v>
      </c>
      <c r="X19" s="159">
        <f>ROUND(N19*$G19,-1)</f>
        <v>0</v>
      </c>
      <c r="Y19" s="159">
        <f>ROUND(O19*$G19,-1)</f>
        <v>0</v>
      </c>
      <c r="Z19" s="159">
        <f>ROUND(P19*$G19,-1)</f>
        <v>0</v>
      </c>
      <c r="AA19" s="159">
        <f>ROUND(Q19*$G19,-1)</f>
        <v>0</v>
      </c>
      <c r="AB19" s="159">
        <f>ROUND(R19*$G19,-1)</f>
        <v>0</v>
      </c>
      <c r="AC19" s="191">
        <f>ROUND(S19*$G19,-1)</f>
        <v>0</v>
      </c>
      <c r="AD19" t="s" s="259">
        <v>302</v>
      </c>
      <c r="AE19" t="s" s="278">
        <v>210</v>
      </c>
    </row>
    <row r="20" ht="16.15" customHeight="1">
      <c r="A20" s="434"/>
      <c r="B20" s="428"/>
      <c r="C20" s="428"/>
      <c r="D20" s="429"/>
      <c r="E20" s="160"/>
      <c r="F20" s="160"/>
      <c r="G20" s="159"/>
      <c r="H20" s="191"/>
      <c r="I20" s="196"/>
      <c r="J20" s="193"/>
      <c r="K20" s="161"/>
      <c r="L20" s="161"/>
      <c r="M20" s="161"/>
      <c r="N20" s="162"/>
      <c r="O20" s="162"/>
      <c r="P20" s="162"/>
      <c r="Q20" s="162"/>
      <c r="R20" s="162"/>
      <c r="S20" s="226"/>
      <c r="T20" s="270"/>
      <c r="U20" s="234"/>
      <c r="V20" s="159"/>
      <c r="W20" s="159"/>
      <c r="X20" s="159"/>
      <c r="Y20" s="159"/>
      <c r="Z20" s="159"/>
      <c r="AA20" s="159"/>
      <c r="AB20" s="159"/>
      <c r="AC20" s="191"/>
      <c r="AD20" s="252"/>
      <c r="AE20" s="129"/>
    </row>
    <row r="21" ht="16.15" customHeight="1">
      <c r="A21" t="s" s="431">
        <v>303</v>
      </c>
      <c r="B21" t="s" s="432">
        <v>197</v>
      </c>
      <c r="C21" s="428"/>
      <c r="D21" s="429"/>
      <c r="E21" s="160"/>
      <c r="F21" s="160"/>
      <c r="G21" s="159">
        <v>1000</v>
      </c>
      <c r="H21" s="191"/>
      <c r="I21" s="196"/>
      <c r="J21" s="193"/>
      <c r="K21" s="161"/>
      <c r="L21" s="161">
        <v>0.1</v>
      </c>
      <c r="M21" s="161">
        <v>0.4</v>
      </c>
      <c r="N21" s="161">
        <v>0.5</v>
      </c>
      <c r="O21" s="161"/>
      <c r="P21" s="161"/>
      <c r="Q21" s="161"/>
      <c r="R21" s="162"/>
      <c r="S21" s="226"/>
      <c r="T21" s="255">
        <f>ROUND(J21*$G21,-1)</f>
        <v>0</v>
      </c>
      <c r="U21" s="234">
        <f>ROUND(K21*$G21,-1)</f>
        <v>0</v>
      </c>
      <c r="V21" s="159">
        <f>ROUND(L21*$G21,-1)</f>
        <v>100</v>
      </c>
      <c r="W21" s="159">
        <f>ROUND(M21*$G21,-1)</f>
        <v>400</v>
      </c>
      <c r="X21" s="159">
        <f>ROUND(N21*$G21,-1)</f>
        <v>500</v>
      </c>
      <c r="Y21" s="159">
        <f>ROUND(O21*$G21,-1)</f>
        <v>0</v>
      </c>
      <c r="Z21" s="159">
        <f>ROUND(P21*$G21,-1)</f>
        <v>0</v>
      </c>
      <c r="AA21" s="159">
        <f>ROUND(Q21*$G21,-1)</f>
        <v>0</v>
      </c>
      <c r="AB21" s="159">
        <f>ROUND(R21*$G21,-1)</f>
        <v>0</v>
      </c>
      <c r="AC21" s="191">
        <f>ROUND(S21*$G21,-1)</f>
        <v>0</v>
      </c>
      <c r="AD21" s="252"/>
      <c r="AE21" t="s" s="278">
        <v>210</v>
      </c>
    </row>
    <row r="22" ht="16.15" customHeight="1">
      <c r="A22" s="427"/>
      <c r="B22" s="428"/>
      <c r="C22" s="428"/>
      <c r="D22" s="429"/>
      <c r="E22" s="160"/>
      <c r="F22" s="160"/>
      <c r="G22" s="160"/>
      <c r="H22" s="191"/>
      <c r="I22" s="196"/>
      <c r="J22" s="193"/>
      <c r="K22" s="161"/>
      <c r="L22" s="161"/>
      <c r="M22" s="161"/>
      <c r="N22" s="161"/>
      <c r="O22" s="161"/>
      <c r="P22" s="161"/>
      <c r="Q22" s="161"/>
      <c r="R22" s="162"/>
      <c r="S22" s="226"/>
      <c r="T22" s="430"/>
      <c r="U22" s="234"/>
      <c r="V22" s="159"/>
      <c r="W22" s="159"/>
      <c r="X22" s="159"/>
      <c r="Y22" s="159"/>
      <c r="Z22" s="159"/>
      <c r="AA22" s="159"/>
      <c r="AB22" s="159"/>
      <c r="AC22" s="191"/>
      <c r="AD22" s="252"/>
      <c r="AE22" s="129"/>
    </row>
    <row r="23" ht="16.15" customHeight="1">
      <c r="A23" t="s" s="431">
        <v>304</v>
      </c>
      <c r="B23" t="s" s="432">
        <v>197</v>
      </c>
      <c r="C23" t="s" s="432">
        <v>193</v>
      </c>
      <c r="D23" s="435"/>
      <c r="E23" s="159"/>
      <c r="F23" s="159"/>
      <c r="G23" s="159">
        <v>250</v>
      </c>
      <c r="H23" t="s" s="249">
        <v>194</v>
      </c>
      <c r="I23" s="196">
        <v>0.7</v>
      </c>
      <c r="J23" s="193">
        <v>0.3</v>
      </c>
      <c r="K23" s="161"/>
      <c r="L23" s="161"/>
      <c r="M23" s="161"/>
      <c r="N23" s="161"/>
      <c r="O23" s="161"/>
      <c r="P23" s="161"/>
      <c r="Q23" s="161"/>
      <c r="R23" s="161"/>
      <c r="S23" s="194"/>
      <c r="T23" s="255">
        <f>ROUND(J23*$G23,-1)</f>
        <v>80</v>
      </c>
      <c r="U23" s="234">
        <f>ROUND(K23*$G23,-1)</f>
        <v>0</v>
      </c>
      <c r="V23" s="159">
        <f>ROUND(L23*$G23,-1)</f>
        <v>0</v>
      </c>
      <c r="W23" s="159">
        <f>ROUND(M23*$G23,-1)</f>
        <v>0</v>
      </c>
      <c r="X23" s="159">
        <f>ROUND(N23*$G23,-1)</f>
        <v>0</v>
      </c>
      <c r="Y23" s="159">
        <f>ROUND(O23*$G23,-1)</f>
        <v>0</v>
      </c>
      <c r="Z23" s="159">
        <f>ROUND(P23*$G23,-1)</f>
        <v>0</v>
      </c>
      <c r="AA23" s="159">
        <f>ROUND(Q23*$G23,-1)</f>
        <v>0</v>
      </c>
      <c r="AB23" s="159">
        <f>ROUND(R23*$G23,-1)</f>
        <v>0</v>
      </c>
      <c r="AC23" s="191">
        <f>ROUND(S23*$G23,-1)</f>
        <v>0</v>
      </c>
      <c r="AD23" s="252"/>
      <c r="AE23" s="251">
        <v>3150</v>
      </c>
    </row>
    <row r="24" ht="16.15" customHeight="1">
      <c r="A24" s="434"/>
      <c r="B24" s="433"/>
      <c r="C24" s="433"/>
      <c r="D24" s="435"/>
      <c r="E24" s="159"/>
      <c r="F24" s="159"/>
      <c r="G24" s="159"/>
      <c r="H24" s="191"/>
      <c r="I24" s="196"/>
      <c r="J24" s="193"/>
      <c r="K24" s="161"/>
      <c r="L24" s="161"/>
      <c r="M24" s="161"/>
      <c r="N24" s="161"/>
      <c r="O24" s="161"/>
      <c r="P24" s="161"/>
      <c r="Q24" s="161"/>
      <c r="R24" s="161"/>
      <c r="S24" s="194"/>
      <c r="T24" s="270"/>
      <c r="U24" s="234"/>
      <c r="V24" s="159"/>
      <c r="W24" s="159"/>
      <c r="X24" s="159"/>
      <c r="Y24" s="159"/>
      <c r="Z24" s="159"/>
      <c r="AA24" s="159"/>
      <c r="AB24" s="159"/>
      <c r="AC24" s="191"/>
      <c r="AD24" s="252"/>
      <c r="AE24" s="129"/>
    </row>
    <row r="25" ht="16.15" customHeight="1">
      <c r="A25" t="s" s="436">
        <v>305</v>
      </c>
      <c r="B25" s="437"/>
      <c r="C25" s="437"/>
      <c r="D25" s="438"/>
      <c r="E25" s="159"/>
      <c r="F25" s="159"/>
      <c r="G25" s="159"/>
      <c r="H25" s="191"/>
      <c r="I25" s="196"/>
      <c r="J25" s="193"/>
      <c r="K25" s="161"/>
      <c r="L25" s="161"/>
      <c r="M25" s="161"/>
      <c r="N25" s="161"/>
      <c r="O25" s="161"/>
      <c r="P25" s="161"/>
      <c r="Q25" s="161"/>
      <c r="R25" s="161"/>
      <c r="S25" s="194"/>
      <c r="T25" s="270"/>
      <c r="U25" s="234"/>
      <c r="V25" s="159"/>
      <c r="W25" s="159"/>
      <c r="X25" s="159"/>
      <c r="Y25" s="159"/>
      <c r="Z25" s="159"/>
      <c r="AA25" s="159"/>
      <c r="AB25" s="159"/>
      <c r="AC25" s="191"/>
      <c r="AD25" s="252"/>
      <c r="AE25" s="129"/>
    </row>
    <row r="26" ht="16.15" customHeight="1">
      <c r="A26" t="s" s="431">
        <v>306</v>
      </c>
      <c r="B26" t="s" s="432">
        <v>197</v>
      </c>
      <c r="C26" t="s" s="432">
        <v>193</v>
      </c>
      <c r="D26" s="435"/>
      <c r="E26" s="159">
        <v>1492</v>
      </c>
      <c r="F26" s="159">
        <v>150</v>
      </c>
      <c r="G26" s="159">
        <v>400</v>
      </c>
      <c r="H26" s="191"/>
      <c r="I26" s="196"/>
      <c r="J26" s="243"/>
      <c r="K26" s="244"/>
      <c r="L26" s="161"/>
      <c r="M26" s="161">
        <v>1</v>
      </c>
      <c r="N26" s="161"/>
      <c r="O26" s="161"/>
      <c r="P26" s="161"/>
      <c r="Q26" s="161"/>
      <c r="R26" s="161"/>
      <c r="S26" s="194"/>
      <c r="T26" s="255">
        <f>ROUND(J26*$G26,-1)</f>
        <v>0</v>
      </c>
      <c r="U26" s="234">
        <f>ROUND(K26*$G26,-1)</f>
        <v>0</v>
      </c>
      <c r="V26" s="159">
        <f>ROUND(L26*$G26,-1)</f>
        <v>0</v>
      </c>
      <c r="W26" s="159">
        <f>ROUND(M26*$G26,-1)</f>
        <v>400</v>
      </c>
      <c r="X26" s="159">
        <f>ROUND(N26*$G26,-1)</f>
        <v>0</v>
      </c>
      <c r="Y26" s="159">
        <f>ROUND(O26*$G26,-1)</f>
        <v>0</v>
      </c>
      <c r="Z26" s="159">
        <f>ROUND(P26*$G26,-1)</f>
        <v>0</v>
      </c>
      <c r="AA26" s="159">
        <f>ROUND(Q26*$G26,-1)</f>
        <v>0</v>
      </c>
      <c r="AB26" s="159">
        <f>ROUND(R26*$G26,-1)</f>
        <v>0</v>
      </c>
      <c r="AC26" s="191">
        <f>ROUND(S26*$G26,-1)</f>
        <v>0</v>
      </c>
      <c r="AD26" s="252"/>
      <c r="AE26" s="251">
        <v>105</v>
      </c>
    </row>
    <row r="27" ht="16.15" customHeight="1">
      <c r="A27" t="s" s="431">
        <v>307</v>
      </c>
      <c r="B27" t="s" s="432">
        <v>197</v>
      </c>
      <c r="C27" t="s" s="432">
        <v>193</v>
      </c>
      <c r="D27" s="435"/>
      <c r="E27" s="159"/>
      <c r="F27" s="159"/>
      <c r="G27" s="159">
        <v>200</v>
      </c>
      <c r="H27" s="191"/>
      <c r="I27" s="196"/>
      <c r="J27" s="243">
        <v>1</v>
      </c>
      <c r="K27" s="244"/>
      <c r="L27" s="161"/>
      <c r="M27" s="161"/>
      <c r="N27" s="161"/>
      <c r="O27" s="161"/>
      <c r="P27" s="161"/>
      <c r="Q27" s="161"/>
      <c r="R27" s="161"/>
      <c r="S27" s="194"/>
      <c r="T27" s="255">
        <f>ROUND(J27*$G27,-1)</f>
        <v>200</v>
      </c>
      <c r="U27" s="234">
        <f>ROUND(K27*$G27,-1)</f>
        <v>0</v>
      </c>
      <c r="V27" s="159">
        <f>ROUND(L27*$G27,-1)</f>
        <v>0</v>
      </c>
      <c r="W27" s="159">
        <f>ROUND(M27*$G27,-1)</f>
        <v>0</v>
      </c>
      <c r="X27" s="159">
        <f>ROUND(N27*$G27,-1)</f>
        <v>0</v>
      </c>
      <c r="Y27" s="159">
        <f>ROUND(O27*$G27,-1)</f>
        <v>0</v>
      </c>
      <c r="Z27" s="159">
        <f>ROUND(P27*$G27,-1)</f>
        <v>0</v>
      </c>
      <c r="AA27" s="159">
        <f>ROUND(Q27*$G27,-1)</f>
        <v>0</v>
      </c>
      <c r="AB27" s="159">
        <f>ROUND(R27*$G27,-1)</f>
        <v>0</v>
      </c>
      <c r="AC27" s="191">
        <f>ROUND(S27*$G27,-1)</f>
        <v>0</v>
      </c>
      <c r="AD27" s="252"/>
      <c r="AE27" s="268">
        <v>2567</v>
      </c>
    </row>
    <row r="28" ht="15.75" customHeight="1">
      <c r="A28" s="434"/>
      <c r="B28" s="433"/>
      <c r="C28" s="433"/>
      <c r="D28" s="435"/>
      <c r="E28" s="159"/>
      <c r="F28" s="159"/>
      <c r="G28" s="159"/>
      <c r="H28" s="191"/>
      <c r="I28" s="196"/>
      <c r="J28" s="193"/>
      <c r="K28" s="161"/>
      <c r="L28" s="161"/>
      <c r="M28" s="161"/>
      <c r="N28" s="161"/>
      <c r="O28" s="161"/>
      <c r="P28" s="161"/>
      <c r="Q28" s="161"/>
      <c r="R28" s="161"/>
      <c r="S28" s="194"/>
      <c r="T28" s="270"/>
      <c r="U28" s="234"/>
      <c r="V28" s="159"/>
      <c r="W28" s="159"/>
      <c r="X28" s="159"/>
      <c r="Y28" s="159"/>
      <c r="Z28" s="159"/>
      <c r="AA28" s="159"/>
      <c r="AB28" s="159"/>
      <c r="AC28" s="191"/>
      <c r="AD28" s="252"/>
      <c r="AE28" s="219"/>
    </row>
    <row r="29" ht="16.15" customHeight="1">
      <c r="A29" t="s" s="436">
        <v>308</v>
      </c>
      <c r="B29" s="437"/>
      <c r="C29" s="437"/>
      <c r="D29" s="438"/>
      <c r="E29" s="159"/>
      <c r="F29" s="159"/>
      <c r="G29" s="159"/>
      <c r="H29" s="191"/>
      <c r="I29" s="196"/>
      <c r="J29" s="193"/>
      <c r="K29" s="161"/>
      <c r="L29" s="161"/>
      <c r="M29" s="161"/>
      <c r="N29" s="161"/>
      <c r="O29" s="161"/>
      <c r="P29" s="161"/>
      <c r="Q29" s="161"/>
      <c r="R29" s="161"/>
      <c r="S29" s="194"/>
      <c r="T29" s="270"/>
      <c r="U29" s="234"/>
      <c r="V29" s="159"/>
      <c r="W29" s="159"/>
      <c r="X29" s="159"/>
      <c r="Y29" s="159"/>
      <c r="Z29" s="159"/>
      <c r="AA29" s="159"/>
      <c r="AB29" s="159"/>
      <c r="AC29" s="191"/>
      <c r="AD29" s="252"/>
      <c r="AE29" s="219"/>
    </row>
    <row r="30" ht="16.15" customHeight="1">
      <c r="A30" t="s" s="431">
        <v>309</v>
      </c>
      <c r="B30" t="s" s="432">
        <v>282</v>
      </c>
      <c r="C30" t="s" s="432">
        <v>200</v>
      </c>
      <c r="D30" s="435"/>
      <c r="E30" s="439"/>
      <c r="F30" s="159"/>
      <c r="G30" s="159">
        <v>300</v>
      </c>
      <c r="H30" s="191"/>
      <c r="I30" s="196"/>
      <c r="J30" s="193"/>
      <c r="K30" s="161"/>
      <c r="L30" s="161"/>
      <c r="M30" s="161"/>
      <c r="N30" s="161"/>
      <c r="O30" s="161">
        <v>1</v>
      </c>
      <c r="P30" s="161"/>
      <c r="Q30" s="161"/>
      <c r="R30" s="161"/>
      <c r="S30" s="194"/>
      <c r="T30" s="255">
        <f>ROUND(J30*$G30,-1)</f>
        <v>0</v>
      </c>
      <c r="U30" s="234">
        <f>ROUND(K30*$G30,-1)</f>
        <v>0</v>
      </c>
      <c r="V30" s="159">
        <f>ROUND(L30*$G30,-1)</f>
        <v>0</v>
      </c>
      <c r="W30" s="159">
        <f>ROUND(M30*$G30,-1)</f>
        <v>0</v>
      </c>
      <c r="X30" s="159">
        <f>ROUND(N30*$G30,-1)</f>
        <v>0</v>
      </c>
      <c r="Y30" s="159">
        <f>ROUND(O30*$G30,-1)</f>
        <v>300</v>
      </c>
      <c r="Z30" s="159">
        <f>ROUND(P30*$G30,-1)</f>
        <v>0</v>
      </c>
      <c r="AA30" s="159">
        <f>ROUND(Q30*$G30,-1)</f>
        <v>0</v>
      </c>
      <c r="AB30" s="159">
        <f>ROUND(R30*$G30,-1)</f>
        <v>0</v>
      </c>
      <c r="AC30" s="191">
        <f>ROUND(S30*$G30,-1)</f>
        <v>0</v>
      </c>
      <c r="AD30" s="252"/>
      <c r="AE30" s="268">
        <v>1469</v>
      </c>
    </row>
    <row r="31" ht="16.15" customHeight="1">
      <c r="A31" s="434"/>
      <c r="B31" s="433"/>
      <c r="C31" s="433"/>
      <c r="D31" s="435"/>
      <c r="E31" s="159"/>
      <c r="F31" s="159"/>
      <c r="G31" s="159"/>
      <c r="H31" s="191"/>
      <c r="I31" s="196"/>
      <c r="J31" s="193"/>
      <c r="K31" s="161"/>
      <c r="L31" s="161"/>
      <c r="M31" s="161"/>
      <c r="N31" s="161"/>
      <c r="O31" s="161"/>
      <c r="P31" s="161"/>
      <c r="Q31" s="161"/>
      <c r="R31" s="161"/>
      <c r="S31" s="194"/>
      <c r="T31" s="270"/>
      <c r="U31" s="234"/>
      <c r="V31" s="159"/>
      <c r="W31" s="159"/>
      <c r="X31" s="159"/>
      <c r="Y31" s="159"/>
      <c r="Z31" s="159"/>
      <c r="AA31" s="159"/>
      <c r="AB31" s="159"/>
      <c r="AC31" s="191"/>
      <c r="AD31" s="252"/>
      <c r="AE31" s="219"/>
    </row>
    <row r="32" ht="16.15" customHeight="1">
      <c r="A32" t="s" s="424">
        <v>310</v>
      </c>
      <c r="B32" s="425"/>
      <c r="C32" s="425"/>
      <c r="D32" s="426"/>
      <c r="E32" s="275"/>
      <c r="F32" s="275"/>
      <c r="G32" s="275"/>
      <c r="H32" s="191"/>
      <c r="I32" s="196"/>
      <c r="J32" s="193"/>
      <c r="K32" s="161"/>
      <c r="L32" s="161"/>
      <c r="M32" s="161"/>
      <c r="N32" s="161"/>
      <c r="O32" s="161"/>
      <c r="P32" s="161"/>
      <c r="Q32" s="161"/>
      <c r="R32" s="161"/>
      <c r="S32" s="194"/>
      <c r="T32" s="270"/>
      <c r="U32" s="234"/>
      <c r="V32" s="159"/>
      <c r="W32" s="159"/>
      <c r="X32" s="159"/>
      <c r="Y32" s="159"/>
      <c r="Z32" s="159"/>
      <c r="AA32" s="159"/>
      <c r="AB32" s="159"/>
      <c r="AC32" s="191"/>
      <c r="AD32" s="252"/>
      <c r="AE32" s="268">
        <v>1179</v>
      </c>
    </row>
    <row r="33" ht="16.15" customHeight="1">
      <c r="A33" t="s" s="431">
        <v>311</v>
      </c>
      <c r="B33" t="s" s="432">
        <v>197</v>
      </c>
      <c r="C33" t="s" s="432">
        <v>193</v>
      </c>
      <c r="D33" s="435"/>
      <c r="E33" s="159"/>
      <c r="F33" s="159"/>
      <c r="G33" s="159">
        <v>400</v>
      </c>
      <c r="H33" s="191"/>
      <c r="I33" s="193">
        <v>0.3</v>
      </c>
      <c r="J33" s="161">
        <v>0.2</v>
      </c>
      <c r="K33" s="161"/>
      <c r="L33" s="161">
        <v>0.5</v>
      </c>
      <c r="M33" s="161"/>
      <c r="N33" s="161"/>
      <c r="O33" s="161"/>
      <c r="P33" s="161"/>
      <c r="Q33" s="161"/>
      <c r="R33" s="161"/>
      <c r="S33" s="194"/>
      <c r="T33" s="255">
        <f>ROUND(J33*$G33,-1)</f>
        <v>80</v>
      </c>
      <c r="U33" s="234">
        <f>ROUND(K33*$G33,-1)</f>
        <v>0</v>
      </c>
      <c r="V33" s="159">
        <f>ROUND(L33*$G33,-1)</f>
        <v>200</v>
      </c>
      <c r="W33" s="159">
        <f>ROUND(M33*$G33,-1)</f>
        <v>0</v>
      </c>
      <c r="X33" s="159">
        <f>ROUND(N33*$G33,-1)</f>
        <v>0</v>
      </c>
      <c r="Y33" s="159">
        <f>ROUND(O33*$G33,-1)</f>
        <v>0</v>
      </c>
      <c r="Z33" s="159">
        <f>ROUND(P33*$G33,-1)</f>
        <v>0</v>
      </c>
      <c r="AA33" s="159">
        <f>ROUND(Q33*$G33,-1)</f>
        <v>0</v>
      </c>
      <c r="AB33" s="159">
        <f>ROUND(R33*$G33,-1)</f>
        <v>0</v>
      </c>
      <c r="AC33" s="191">
        <f>ROUND(S33*$G33,-1)</f>
        <v>0</v>
      </c>
      <c r="AD33" t="s" s="259">
        <v>312</v>
      </c>
      <c r="AE33" s="268">
        <v>2194</v>
      </c>
    </row>
    <row r="34" ht="16.15" customHeight="1">
      <c r="A34" t="s" s="431">
        <v>313</v>
      </c>
      <c r="B34" t="s" s="432">
        <v>197</v>
      </c>
      <c r="C34" t="s" s="432">
        <v>193</v>
      </c>
      <c r="D34" s="435"/>
      <c r="E34" s="159"/>
      <c r="F34" s="159"/>
      <c r="G34" s="159">
        <v>200</v>
      </c>
      <c r="H34" t="s" s="249">
        <v>314</v>
      </c>
      <c r="I34" s="193">
        <v>0.1</v>
      </c>
      <c r="J34" s="161"/>
      <c r="K34" s="161">
        <v>0.9</v>
      </c>
      <c r="L34" s="161"/>
      <c r="M34" s="161"/>
      <c r="N34" s="161"/>
      <c r="O34" s="161"/>
      <c r="P34" s="161"/>
      <c r="Q34" s="161"/>
      <c r="R34" s="161"/>
      <c r="S34" s="194"/>
      <c r="T34" s="255">
        <f>ROUND(J34*$G34,-1)</f>
        <v>0</v>
      </c>
      <c r="U34" s="234">
        <f>ROUND(K34*$G34,-1)</f>
        <v>180</v>
      </c>
      <c r="V34" s="159">
        <f>ROUND(L34*$G34,-1)</f>
        <v>0</v>
      </c>
      <c r="W34" s="159">
        <f>ROUND(M34*$G34,-1)</f>
        <v>0</v>
      </c>
      <c r="X34" s="159">
        <f>ROUND(N34*$G34,-1)</f>
        <v>0</v>
      </c>
      <c r="Y34" s="159">
        <f>ROUND(O34*$G34,-1)</f>
        <v>0</v>
      </c>
      <c r="Z34" s="159">
        <f>ROUND(P34*$G34,-1)</f>
        <v>0</v>
      </c>
      <c r="AA34" s="159">
        <f>ROUND(Q34*$G34,-1)</f>
        <v>0</v>
      </c>
      <c r="AB34" s="159">
        <f>ROUND(R34*$G34,-1)</f>
        <v>0</v>
      </c>
      <c r="AC34" s="191">
        <f>ROUND(S34*$G34,-1)</f>
        <v>0</v>
      </c>
      <c r="AD34" s="440"/>
      <c r="AE34" s="251">
        <v>2193</v>
      </c>
    </row>
    <row r="35" ht="16.15" customHeight="1">
      <c r="A35" t="s" s="431">
        <v>315</v>
      </c>
      <c r="B35" t="s" s="432">
        <v>197</v>
      </c>
      <c r="C35" t="s" s="432">
        <v>193</v>
      </c>
      <c r="D35" s="435"/>
      <c r="E35" s="159"/>
      <c r="F35" s="159"/>
      <c r="G35" s="159">
        <v>100</v>
      </c>
      <c r="H35" s="191"/>
      <c r="I35" s="193">
        <v>0.9</v>
      </c>
      <c r="J35" s="161">
        <v>0.1</v>
      </c>
      <c r="K35" s="161"/>
      <c r="L35" s="161"/>
      <c r="M35" s="161"/>
      <c r="N35" s="161"/>
      <c r="O35" s="161"/>
      <c r="P35" s="161"/>
      <c r="Q35" s="161"/>
      <c r="R35" s="161"/>
      <c r="S35" s="194"/>
      <c r="T35" s="255">
        <f>ROUND(J35*$G35,-1)</f>
        <v>10</v>
      </c>
      <c r="U35" s="234">
        <f>ROUND(K35*$G35,-1)</f>
        <v>0</v>
      </c>
      <c r="V35" s="159">
        <f>ROUND(L35*$G35,-1)</f>
        <v>0</v>
      </c>
      <c r="W35" s="159">
        <f>ROUND(M35*$G35,-1)</f>
        <v>0</v>
      </c>
      <c r="X35" s="159">
        <f>ROUND(N35*$G35,-1)</f>
        <v>0</v>
      </c>
      <c r="Y35" s="159">
        <f>ROUND(O35*$G35,-1)</f>
        <v>0</v>
      </c>
      <c r="Z35" s="159">
        <f>ROUND(P35*$G35,-1)</f>
        <v>0</v>
      </c>
      <c r="AA35" s="159">
        <f>ROUND(Q35*$G35,-1)</f>
        <v>0</v>
      </c>
      <c r="AB35" s="159">
        <f>ROUND(R35*$G35,-1)</f>
        <v>0</v>
      </c>
      <c r="AC35" s="191">
        <f>ROUND(S35*$G35,-1)</f>
        <v>0</v>
      </c>
      <c r="AD35" s="441"/>
      <c r="AE35" s="251">
        <v>3334</v>
      </c>
    </row>
    <row r="36" ht="16.15" customHeight="1">
      <c r="A36" t="s" s="431">
        <v>316</v>
      </c>
      <c r="B36" t="s" s="432">
        <v>197</v>
      </c>
      <c r="C36" t="s" s="432">
        <v>193</v>
      </c>
      <c r="D36" s="435"/>
      <c r="E36" s="159"/>
      <c r="F36" s="159"/>
      <c r="G36" s="159">
        <v>500</v>
      </c>
      <c r="H36" s="191"/>
      <c r="I36" s="193"/>
      <c r="J36" s="161">
        <v>1</v>
      </c>
      <c r="K36" s="161"/>
      <c r="L36" s="161"/>
      <c r="M36" s="161"/>
      <c r="N36" s="161"/>
      <c r="O36" s="161"/>
      <c r="P36" s="161"/>
      <c r="Q36" s="161"/>
      <c r="R36" s="161"/>
      <c r="S36" s="194"/>
      <c r="T36" s="255">
        <f>ROUND(J36*$G36,-1)</f>
        <v>500</v>
      </c>
      <c r="U36" s="234">
        <f>ROUND(K36*$G36,-1)</f>
        <v>0</v>
      </c>
      <c r="V36" s="159">
        <f>ROUND(L36*$G36,-1)</f>
        <v>0</v>
      </c>
      <c r="W36" s="159">
        <f>ROUND(M36*$G36,-1)</f>
        <v>0</v>
      </c>
      <c r="X36" s="159">
        <f>ROUND(N36*$G36,-1)</f>
        <v>0</v>
      </c>
      <c r="Y36" s="159">
        <f>ROUND(O36*$G36,-1)</f>
        <v>0</v>
      </c>
      <c r="Z36" s="159">
        <f>ROUND(P36*$G36,-1)</f>
        <v>0</v>
      </c>
      <c r="AA36" s="159">
        <f>ROUND(Q36*$G36,-1)</f>
        <v>0</v>
      </c>
      <c r="AB36" s="159">
        <f>ROUND(R36*$G36,-1)</f>
        <v>0</v>
      </c>
      <c r="AC36" s="191">
        <f>ROUND(S36*$G36,-1)</f>
        <v>0</v>
      </c>
      <c r="AD36" s="252"/>
      <c r="AE36" s="268">
        <v>2195</v>
      </c>
    </row>
    <row r="37" ht="16.15" customHeight="1">
      <c r="A37" t="s" s="431">
        <v>317</v>
      </c>
      <c r="B37" t="s" s="432">
        <v>197</v>
      </c>
      <c r="C37" t="s" s="432">
        <v>193</v>
      </c>
      <c r="D37" s="435"/>
      <c r="E37" s="159"/>
      <c r="F37" s="159"/>
      <c r="G37" s="159">
        <v>200</v>
      </c>
      <c r="H37" t="s" s="249">
        <v>314</v>
      </c>
      <c r="I37" s="193">
        <v>0.6</v>
      </c>
      <c r="J37" s="161">
        <v>0.2</v>
      </c>
      <c r="K37" s="161">
        <v>0.2</v>
      </c>
      <c r="L37" s="161"/>
      <c r="M37" s="161"/>
      <c r="N37" s="161"/>
      <c r="O37" s="161"/>
      <c r="P37" s="161"/>
      <c r="Q37" s="161"/>
      <c r="R37" s="161"/>
      <c r="S37" s="194"/>
      <c r="T37" s="255">
        <f>ROUND(J37*$G37,-1)</f>
        <v>40</v>
      </c>
      <c r="U37" s="234">
        <f>ROUND(K37*$G37,-1)</f>
        <v>40</v>
      </c>
      <c r="V37" s="159">
        <f>ROUND(L37*$G37,-1)</f>
        <v>0</v>
      </c>
      <c r="W37" s="159">
        <f>ROUND(M37*$G37,-1)</f>
        <v>0</v>
      </c>
      <c r="X37" s="159">
        <f>ROUND(N37*$G37,-1)</f>
        <v>0</v>
      </c>
      <c r="Y37" s="159">
        <f>ROUND(O37*$G37,-1)</f>
        <v>0</v>
      </c>
      <c r="Z37" s="159">
        <f>ROUND(P37*$G37,-1)</f>
        <v>0</v>
      </c>
      <c r="AA37" s="159">
        <f>ROUND(Q37*$G37,-1)</f>
        <v>0</v>
      </c>
      <c r="AB37" s="159">
        <f>ROUND(R37*$G37,-1)</f>
        <v>0</v>
      </c>
      <c r="AC37" s="191">
        <f>ROUND(S37*$G37,-1)</f>
        <v>0</v>
      </c>
      <c r="AD37" t="s" s="259">
        <v>318</v>
      </c>
      <c r="AE37" s="268">
        <v>2676</v>
      </c>
    </row>
    <row r="38" ht="16.15" customHeight="1">
      <c r="A38" t="s" s="431">
        <v>319</v>
      </c>
      <c r="B38" t="s" s="432">
        <v>197</v>
      </c>
      <c r="C38" t="s" s="432">
        <v>193</v>
      </c>
      <c r="D38" s="435"/>
      <c r="E38" s="159"/>
      <c r="F38" s="159"/>
      <c r="G38" s="159">
        <v>600</v>
      </c>
      <c r="H38" t="s" s="249">
        <v>314</v>
      </c>
      <c r="I38" s="193">
        <v>0.2</v>
      </c>
      <c r="J38" s="161"/>
      <c r="K38" s="161">
        <v>0.3</v>
      </c>
      <c r="L38" s="161">
        <v>0.5</v>
      </c>
      <c r="M38" s="161"/>
      <c r="N38" s="161"/>
      <c r="O38" s="161"/>
      <c r="P38" s="161"/>
      <c r="Q38" s="161"/>
      <c r="R38" s="161"/>
      <c r="S38" s="194"/>
      <c r="T38" s="255">
        <f>ROUND(J38*$G38,-1)</f>
        <v>0</v>
      </c>
      <c r="U38" s="234">
        <f>ROUND(K38*$G38,-1)</f>
        <v>180</v>
      </c>
      <c r="V38" s="159">
        <f>ROUND(L38*$G38,-1)</f>
        <v>300</v>
      </c>
      <c r="W38" s="159">
        <f>ROUND(M38*$G38,-1)</f>
        <v>0</v>
      </c>
      <c r="X38" s="159">
        <f>ROUND(N38*$G38,-1)</f>
        <v>0</v>
      </c>
      <c r="Y38" s="159">
        <f>ROUND(O38*$G38,-1)</f>
        <v>0</v>
      </c>
      <c r="Z38" s="159">
        <f>ROUND(P38*$G38,-1)</f>
        <v>0</v>
      </c>
      <c r="AA38" s="159">
        <f>ROUND(Q38*$G38,-1)</f>
        <v>0</v>
      </c>
      <c r="AB38" s="159">
        <f>ROUND(R38*$G38,-1)</f>
        <v>0</v>
      </c>
      <c r="AC38" s="191">
        <f>ROUND(S38*$G38,-1)</f>
        <v>0</v>
      </c>
      <c r="AD38" s="252"/>
      <c r="AE38" s="268">
        <v>2196</v>
      </c>
    </row>
    <row r="39" ht="16.15" customHeight="1">
      <c r="A39" t="s" s="431">
        <v>320</v>
      </c>
      <c r="B39" t="s" s="432">
        <v>197</v>
      </c>
      <c r="C39" t="s" s="432">
        <v>193</v>
      </c>
      <c r="D39" s="435"/>
      <c r="E39" s="159"/>
      <c r="F39" s="159"/>
      <c r="G39" s="159">
        <v>500</v>
      </c>
      <c r="H39" s="191"/>
      <c r="I39" s="193">
        <v>0.3</v>
      </c>
      <c r="J39" s="161"/>
      <c r="K39" s="161">
        <v>0.7</v>
      </c>
      <c r="L39" s="161"/>
      <c r="M39" s="161"/>
      <c r="N39" s="161"/>
      <c r="O39" s="161"/>
      <c r="P39" s="161"/>
      <c r="Q39" s="161"/>
      <c r="R39" s="161"/>
      <c r="S39" s="194"/>
      <c r="T39" s="255">
        <f>ROUND(J39*$G39,-1)</f>
        <v>0</v>
      </c>
      <c r="U39" s="234">
        <f>ROUND(K39*$G39,-1)</f>
        <v>350</v>
      </c>
      <c r="V39" s="159">
        <f>ROUND(L39*$G39,-1)</f>
        <v>0</v>
      </c>
      <c r="W39" s="159">
        <f>ROUND(M39*$G39,-1)</f>
        <v>0</v>
      </c>
      <c r="X39" s="159">
        <f>ROUND(N39*$G39,-1)</f>
        <v>0</v>
      </c>
      <c r="Y39" s="159">
        <f>ROUND(O39*$G39,-1)</f>
        <v>0</v>
      </c>
      <c r="Z39" s="159">
        <f>ROUND(P39*$G39,-1)</f>
        <v>0</v>
      </c>
      <c r="AA39" s="159">
        <f>ROUND(Q39*$G39,-1)</f>
        <v>0</v>
      </c>
      <c r="AB39" s="159">
        <f>ROUND(R39*$G39,-1)</f>
        <v>0</v>
      </c>
      <c r="AC39" s="191">
        <f>ROUND(S39*$G39,-1)</f>
        <v>0</v>
      </c>
      <c r="AD39" s="252"/>
      <c r="AE39" s="268">
        <v>2197</v>
      </c>
    </row>
    <row r="40" ht="16.15" customHeight="1">
      <c r="A40" t="s" s="431">
        <v>321</v>
      </c>
      <c r="B40" t="s" s="432">
        <v>197</v>
      </c>
      <c r="C40" t="s" s="432">
        <v>193</v>
      </c>
      <c r="D40" s="435"/>
      <c r="E40" s="159"/>
      <c r="F40" s="159"/>
      <c r="G40" s="159">
        <v>20</v>
      </c>
      <c r="H40" s="191"/>
      <c r="I40" s="193">
        <v>0.8</v>
      </c>
      <c r="J40" s="161">
        <v>0.2</v>
      </c>
      <c r="K40" s="161"/>
      <c r="L40" s="161"/>
      <c r="M40" s="161"/>
      <c r="N40" s="161"/>
      <c r="O40" s="161"/>
      <c r="P40" s="161"/>
      <c r="Q40" s="161"/>
      <c r="R40" s="161"/>
      <c r="S40" s="194"/>
      <c r="T40" s="255">
        <f>ROUND(J40*$G40,-1)</f>
        <v>0</v>
      </c>
      <c r="U40" s="234">
        <f>ROUND(K40*$G40,-1)</f>
        <v>0</v>
      </c>
      <c r="V40" s="159">
        <f>ROUND(L40*$G40,-1)</f>
        <v>0</v>
      </c>
      <c r="W40" s="159">
        <f>ROUND(M40*$G40,-1)</f>
        <v>0</v>
      </c>
      <c r="X40" s="159">
        <f>ROUND(N40*$G40,-1)</f>
        <v>0</v>
      </c>
      <c r="Y40" s="159">
        <f>ROUND(O40*$G40,-1)</f>
        <v>0</v>
      </c>
      <c r="Z40" s="159">
        <f>ROUND(P40*$G40,-1)</f>
        <v>0</v>
      </c>
      <c r="AA40" s="159">
        <f>ROUND(Q40*$G40,-1)</f>
        <v>0</v>
      </c>
      <c r="AB40" s="159">
        <f>ROUND(R40*$G40,-1)</f>
        <v>0</v>
      </c>
      <c r="AC40" s="191">
        <f>ROUND(S40*$G40,-1)</f>
        <v>0</v>
      </c>
      <c r="AD40" s="252"/>
      <c r="AE40" s="268">
        <v>2674</v>
      </c>
    </row>
    <row r="41" ht="16.15" customHeight="1">
      <c r="A41" t="s" s="431">
        <v>322</v>
      </c>
      <c r="B41" t="s" s="432">
        <v>197</v>
      </c>
      <c r="C41" t="s" s="432">
        <v>193</v>
      </c>
      <c r="D41" s="435"/>
      <c r="E41" s="159"/>
      <c r="F41" s="159"/>
      <c r="G41" s="159">
        <v>500</v>
      </c>
      <c r="H41" s="191"/>
      <c r="I41" s="196"/>
      <c r="J41" s="193"/>
      <c r="K41" s="161"/>
      <c r="L41" s="161">
        <v>1</v>
      </c>
      <c r="M41" s="161"/>
      <c r="N41" s="161"/>
      <c r="O41" s="161"/>
      <c r="P41" s="161"/>
      <c r="Q41" s="161"/>
      <c r="R41" s="161"/>
      <c r="S41" s="194"/>
      <c r="T41" s="255">
        <f>ROUND(J41*$G41,-1)</f>
        <v>0</v>
      </c>
      <c r="U41" s="234">
        <f>ROUND(K41*$G41,-1)</f>
        <v>0</v>
      </c>
      <c r="V41" s="159">
        <f>ROUND(L41*$G41,-1)</f>
        <v>500</v>
      </c>
      <c r="W41" s="159">
        <f>ROUND(M41*$G41,-1)</f>
        <v>0</v>
      </c>
      <c r="X41" s="159">
        <f>ROUND(N41*$G41,-1)</f>
        <v>0</v>
      </c>
      <c r="Y41" s="159">
        <f>ROUND(O41*$G41,-1)</f>
        <v>0</v>
      </c>
      <c r="Z41" s="159">
        <f>ROUND(P41*$G41,-1)</f>
        <v>0</v>
      </c>
      <c r="AA41" s="159">
        <f>ROUND(Q41*$G41,-1)</f>
        <v>0</v>
      </c>
      <c r="AB41" s="159">
        <f>ROUND(R41*$G41,-1)</f>
        <v>0</v>
      </c>
      <c r="AC41" s="191">
        <f>ROUND(S41*$G41,-1)</f>
        <v>0</v>
      </c>
      <c r="AD41" s="252"/>
      <c r="AE41" s="219"/>
    </row>
    <row r="42" ht="16.15" customHeight="1">
      <c r="A42" s="434"/>
      <c r="B42" s="433"/>
      <c r="C42" s="433"/>
      <c r="D42" s="435"/>
      <c r="E42" s="159"/>
      <c r="F42" s="159"/>
      <c r="G42" s="159"/>
      <c r="H42" s="191"/>
      <c r="I42" s="196"/>
      <c r="J42" s="193"/>
      <c r="K42" s="161"/>
      <c r="L42" s="161"/>
      <c r="M42" s="161"/>
      <c r="N42" s="161"/>
      <c r="O42" s="161"/>
      <c r="P42" s="161"/>
      <c r="Q42" s="161"/>
      <c r="R42" s="161"/>
      <c r="S42" s="194"/>
      <c r="T42" s="270"/>
      <c r="U42" s="234"/>
      <c r="V42" s="159"/>
      <c r="W42" s="159"/>
      <c r="X42" s="159"/>
      <c r="Y42" s="159"/>
      <c r="Z42" s="159"/>
      <c r="AA42" s="159"/>
      <c r="AB42" s="159"/>
      <c r="AC42" s="191"/>
      <c r="AD42" s="252"/>
      <c r="AE42" s="219"/>
    </row>
    <row r="43" ht="16.15" customHeight="1">
      <c r="A43" t="s" s="436">
        <v>323</v>
      </c>
      <c r="B43" s="437"/>
      <c r="C43" s="437"/>
      <c r="D43" s="438"/>
      <c r="E43" s="159"/>
      <c r="F43" s="159"/>
      <c r="G43" s="159"/>
      <c r="H43" s="191"/>
      <c r="I43" s="196"/>
      <c r="J43" s="193"/>
      <c r="K43" s="161"/>
      <c r="L43" s="161"/>
      <c r="M43" s="161"/>
      <c r="N43" s="161"/>
      <c r="O43" s="161"/>
      <c r="P43" s="161"/>
      <c r="Q43" s="161"/>
      <c r="R43" s="161"/>
      <c r="S43" s="194"/>
      <c r="T43" s="270"/>
      <c r="U43" s="234"/>
      <c r="V43" s="159"/>
      <c r="W43" s="159"/>
      <c r="X43" s="159"/>
      <c r="Y43" s="159"/>
      <c r="Z43" s="159"/>
      <c r="AA43" s="159"/>
      <c r="AB43" s="159"/>
      <c r="AC43" s="191"/>
      <c r="AD43" s="252"/>
      <c r="AE43" s="268">
        <v>1082</v>
      </c>
    </row>
    <row r="44" ht="16.15" customHeight="1">
      <c r="A44" t="s" s="431">
        <v>324</v>
      </c>
      <c r="B44" t="s" s="432">
        <v>197</v>
      </c>
      <c r="C44" t="s" s="432">
        <v>193</v>
      </c>
      <c r="D44" s="435"/>
      <c r="E44" s="144"/>
      <c r="F44" s="159"/>
      <c r="G44" s="159">
        <v>300</v>
      </c>
      <c r="H44" s="191"/>
      <c r="I44" s="196"/>
      <c r="J44" s="193"/>
      <c r="K44" s="161">
        <v>1</v>
      </c>
      <c r="L44" s="161"/>
      <c r="M44" s="161"/>
      <c r="N44" s="161"/>
      <c r="O44" s="335"/>
      <c r="P44" s="161"/>
      <c r="Q44" s="161"/>
      <c r="R44" s="161"/>
      <c r="S44" s="194"/>
      <c r="T44" s="255">
        <f>ROUND(J44*$G44,-1)</f>
        <v>0</v>
      </c>
      <c r="U44" s="234">
        <f>ROUND(K44*$G44,-1)</f>
        <v>300</v>
      </c>
      <c r="V44" s="159">
        <f>ROUND(L44*$G44,-1)</f>
        <v>0</v>
      </c>
      <c r="W44" s="159">
        <f>ROUND(M44*$G44,-1)</f>
        <v>0</v>
      </c>
      <c r="X44" s="159">
        <f>ROUND(N44*$G44,-1)</f>
        <v>0</v>
      </c>
      <c r="Y44" s="159">
        <f>ROUND(O44*$G44,-1)</f>
        <v>0</v>
      </c>
      <c r="Z44" s="159">
        <f>ROUND(P44*$G44,-1)</f>
        <v>0</v>
      </c>
      <c r="AA44" s="159">
        <f>ROUND(Q44*$G44,-1)</f>
        <v>0</v>
      </c>
      <c r="AB44" s="159">
        <f>ROUND(R44*$G44,-1)</f>
        <v>0</v>
      </c>
      <c r="AC44" s="191">
        <f>ROUND(S44*$G44,-1)</f>
        <v>0</v>
      </c>
      <c r="AD44" s="252"/>
      <c r="AE44" t="s" s="281">
        <v>210</v>
      </c>
    </row>
    <row r="45" ht="15" customHeight="1">
      <c r="A45" t="s" s="431">
        <v>325</v>
      </c>
      <c r="B45" t="s" s="432">
        <v>197</v>
      </c>
      <c r="C45" t="s" s="432">
        <v>193</v>
      </c>
      <c r="D45" s="435"/>
      <c r="E45" s="159"/>
      <c r="F45" s="159"/>
      <c r="G45" s="159">
        <v>800</v>
      </c>
      <c r="H45" t="s" s="249">
        <v>326</v>
      </c>
      <c r="I45" s="196">
        <v>0.5</v>
      </c>
      <c r="J45" s="193">
        <v>0.3</v>
      </c>
      <c r="K45" s="161">
        <v>0.2</v>
      </c>
      <c r="L45" s="161"/>
      <c r="M45" s="161"/>
      <c r="N45" s="245"/>
      <c r="O45" s="74"/>
      <c r="P45" s="244"/>
      <c r="Q45" s="161"/>
      <c r="R45" s="161"/>
      <c r="S45" s="194"/>
      <c r="T45" s="255">
        <f>ROUND(J45*$G45,-1)</f>
        <v>240</v>
      </c>
      <c r="U45" s="234">
        <f>ROUND(K45*$G45,-1)</f>
        <v>160</v>
      </c>
      <c r="V45" s="159">
        <f>ROUND(L45*$G45,-1)</f>
        <v>0</v>
      </c>
      <c r="W45" s="159">
        <f>ROUND(M45*$G45,-1)</f>
        <v>0</v>
      </c>
      <c r="X45" s="159">
        <f>ROUND(N45*$G45,-1)</f>
        <v>0</v>
      </c>
      <c r="Y45" s="159">
        <f>ROUND(O45*$G45,-1)</f>
        <v>0</v>
      </c>
      <c r="Z45" s="159">
        <f>ROUND(P45*$G45,-1)</f>
        <v>0</v>
      </c>
      <c r="AA45" s="159">
        <f>ROUND(Q45*$G45,-1)</f>
        <v>0</v>
      </c>
      <c r="AB45" s="159">
        <f>ROUND(R45*$G45,-1)</f>
        <v>0</v>
      </c>
      <c r="AC45" s="191">
        <f>ROUND(S45*$G45,-1)</f>
        <v>0</v>
      </c>
      <c r="AD45" s="252"/>
      <c r="AE45" s="268">
        <v>1479</v>
      </c>
    </row>
    <row r="46" ht="16.15" customHeight="1">
      <c r="A46" t="s" s="431">
        <v>327</v>
      </c>
      <c r="B46" t="s" s="432">
        <v>197</v>
      </c>
      <c r="C46" t="s" s="432">
        <v>193</v>
      </c>
      <c r="D46" s="435"/>
      <c r="E46" s="159"/>
      <c r="F46" s="159"/>
      <c r="G46" s="159">
        <v>100</v>
      </c>
      <c r="H46" s="191"/>
      <c r="I46" s="196"/>
      <c r="J46" s="193"/>
      <c r="K46" s="161"/>
      <c r="L46" s="161">
        <v>1</v>
      </c>
      <c r="M46" s="161"/>
      <c r="N46" s="245"/>
      <c r="O46" s="4"/>
      <c r="P46" s="244"/>
      <c r="Q46" s="161"/>
      <c r="R46" s="161"/>
      <c r="S46" s="194"/>
      <c r="T46" s="255">
        <f>ROUND(J46*$G46,-1)</f>
        <v>0</v>
      </c>
      <c r="U46" s="234">
        <f>ROUND(K46*$G46,-1)</f>
        <v>0</v>
      </c>
      <c r="V46" s="159">
        <f>ROUND(L46*$G46,-1)</f>
        <v>100</v>
      </c>
      <c r="W46" s="159">
        <f>ROUND(M46*$G46,-1)</f>
        <v>0</v>
      </c>
      <c r="X46" s="159">
        <f>ROUND(N46*$G46,-1)</f>
        <v>0</v>
      </c>
      <c r="Y46" s="159">
        <f>ROUND(O46*$G46,-1)</f>
        <v>0</v>
      </c>
      <c r="Z46" s="159">
        <f>ROUND(P46*$G46,-1)</f>
        <v>0</v>
      </c>
      <c r="AA46" s="159">
        <f>ROUND(Q46*$G46,-1)</f>
        <v>0</v>
      </c>
      <c r="AB46" s="159">
        <f>ROUND(R46*$G46,-1)</f>
        <v>0</v>
      </c>
      <c r="AC46" s="191">
        <f>ROUND(S46*$G46,-1)</f>
        <v>0</v>
      </c>
      <c r="AD46" s="252"/>
      <c r="AE46" s="268">
        <v>1984</v>
      </c>
    </row>
    <row r="47" ht="16.15" customHeight="1">
      <c r="A47" t="s" s="431">
        <v>328</v>
      </c>
      <c r="B47" t="s" s="432">
        <v>197</v>
      </c>
      <c r="C47" t="s" s="432">
        <v>193</v>
      </c>
      <c r="D47" s="435"/>
      <c r="E47" s="159"/>
      <c r="F47" s="159"/>
      <c r="G47" s="159">
        <v>700</v>
      </c>
      <c r="H47" s="191"/>
      <c r="I47" s="196"/>
      <c r="J47" s="193"/>
      <c r="K47" s="161">
        <v>0.5</v>
      </c>
      <c r="L47" s="161">
        <v>0.5</v>
      </c>
      <c r="M47" s="161">
        <v>0.5</v>
      </c>
      <c r="N47" s="245"/>
      <c r="O47" s="4"/>
      <c r="P47" s="244"/>
      <c r="Q47" s="161"/>
      <c r="R47" s="161"/>
      <c r="S47" s="194"/>
      <c r="T47" s="255">
        <f>ROUND(J47*$G47,-1)</f>
        <v>0</v>
      </c>
      <c r="U47" s="234">
        <f>ROUND(K47*$G47,-1)</f>
        <v>350</v>
      </c>
      <c r="V47" s="159">
        <f>ROUND(L47*$G47,-1)</f>
        <v>350</v>
      </c>
      <c r="W47" s="159">
        <f>ROUND(M47*$G47,-1)</f>
        <v>350</v>
      </c>
      <c r="X47" s="159">
        <f>ROUND(N47*$G47,-1)</f>
        <v>0</v>
      </c>
      <c r="Y47" s="159">
        <f>ROUND(O47*$G47,-1)</f>
        <v>0</v>
      </c>
      <c r="Z47" s="159">
        <f>ROUND(P47*$G47,-1)</f>
        <v>0</v>
      </c>
      <c r="AA47" s="159">
        <f>ROUND(Q47*$G47,-1)</f>
        <v>0</v>
      </c>
      <c r="AB47" s="159">
        <f>ROUND(R47*$G47,-1)</f>
        <v>0</v>
      </c>
      <c r="AC47" s="191">
        <f>ROUND(S47*$G47,-1)</f>
        <v>0</v>
      </c>
      <c r="AD47" s="252"/>
      <c r="AE47" s="268">
        <v>2163</v>
      </c>
    </row>
    <row r="48" ht="16.15" customHeight="1">
      <c r="A48" t="s" s="431">
        <v>329</v>
      </c>
      <c r="B48" t="s" s="432">
        <v>197</v>
      </c>
      <c r="C48" t="s" s="432">
        <v>193</v>
      </c>
      <c r="D48" s="435"/>
      <c r="E48" s="159"/>
      <c r="F48" s="159"/>
      <c r="G48" s="159">
        <v>800</v>
      </c>
      <c r="H48" s="191"/>
      <c r="I48" s="196"/>
      <c r="J48" s="193"/>
      <c r="K48" s="161">
        <v>0.5</v>
      </c>
      <c r="L48" s="161"/>
      <c r="M48" s="161">
        <v>0.4</v>
      </c>
      <c r="N48" s="245"/>
      <c r="O48" s="4"/>
      <c r="P48" s="244"/>
      <c r="Q48" s="161"/>
      <c r="R48" s="161"/>
      <c r="S48" s="194"/>
      <c r="T48" s="255">
        <f>ROUND(J48*$G48,-1)</f>
        <v>0</v>
      </c>
      <c r="U48" s="234">
        <f>ROUND(K48*$G48,-1)</f>
        <v>400</v>
      </c>
      <c r="V48" s="159">
        <f>ROUND(L48*$G48,-1)</f>
        <v>0</v>
      </c>
      <c r="W48" s="159">
        <f>ROUND(M48*$G48,-1)</f>
        <v>320</v>
      </c>
      <c r="X48" s="159">
        <f>ROUND(N48*$G48,-1)</f>
        <v>0</v>
      </c>
      <c r="Y48" s="159">
        <f>ROUND(O48*$G48,-1)</f>
        <v>0</v>
      </c>
      <c r="Z48" s="159">
        <f>ROUND(P48*$G48,-1)</f>
        <v>0</v>
      </c>
      <c r="AA48" s="159">
        <f>ROUND(Q48*$G48,-1)</f>
        <v>0</v>
      </c>
      <c r="AB48" s="159">
        <f>ROUND(R48*$G48,-1)</f>
        <v>0</v>
      </c>
      <c r="AC48" s="191">
        <f>ROUND(S48*$G48,-1)</f>
        <v>0</v>
      </c>
      <c r="AD48" t="s" s="259">
        <v>330</v>
      </c>
      <c r="AE48" s="268">
        <v>2188</v>
      </c>
    </row>
    <row r="49" ht="16.15" customHeight="1">
      <c r="A49" t="s" s="431">
        <v>331</v>
      </c>
      <c r="B49" t="s" s="432">
        <v>197</v>
      </c>
      <c r="C49" t="s" s="432">
        <v>193</v>
      </c>
      <c r="D49" s="435"/>
      <c r="E49" s="159"/>
      <c r="F49" s="159"/>
      <c r="G49" s="159">
        <v>300</v>
      </c>
      <c r="H49" s="191"/>
      <c r="I49" s="196"/>
      <c r="J49" s="193"/>
      <c r="K49" s="161"/>
      <c r="L49" s="161">
        <v>1</v>
      </c>
      <c r="M49" s="161"/>
      <c r="N49" s="245"/>
      <c r="O49" s="4"/>
      <c r="P49" s="244"/>
      <c r="Q49" s="161"/>
      <c r="R49" s="161"/>
      <c r="S49" s="194"/>
      <c r="T49" s="255">
        <f>ROUND(J49*$G49,-1)</f>
        <v>0</v>
      </c>
      <c r="U49" s="234">
        <f>ROUND(K49*$G49,-1)</f>
        <v>0</v>
      </c>
      <c r="V49" s="159">
        <f>ROUND(L49*$G49,-1)</f>
        <v>300</v>
      </c>
      <c r="W49" s="159">
        <f>ROUND(M49*$G49,-1)</f>
        <v>0</v>
      </c>
      <c r="X49" s="159">
        <f>ROUND(N49*$G49,-1)</f>
        <v>0</v>
      </c>
      <c r="Y49" s="159">
        <f>ROUND(O49*$G49,-1)</f>
        <v>0</v>
      </c>
      <c r="Z49" s="159">
        <f>ROUND(P49*$G49,-1)</f>
        <v>0</v>
      </c>
      <c r="AA49" s="159">
        <f>ROUND(Q49*$G49,-1)</f>
        <v>0</v>
      </c>
      <c r="AB49" s="159">
        <f>ROUND(R49*$G49,-1)</f>
        <v>0</v>
      </c>
      <c r="AC49" s="191">
        <f>ROUND(S49*$G49,-1)</f>
        <v>0</v>
      </c>
      <c r="AD49" s="252"/>
      <c r="AE49" s="268">
        <v>2189</v>
      </c>
    </row>
    <row r="50" ht="16.15" customHeight="1">
      <c r="A50" t="s" s="431">
        <v>332</v>
      </c>
      <c r="B50" t="s" s="432">
        <v>197</v>
      </c>
      <c r="C50" t="s" s="432">
        <v>193</v>
      </c>
      <c r="D50" s="435"/>
      <c r="E50" s="159"/>
      <c r="F50" s="159"/>
      <c r="G50" s="159">
        <v>100</v>
      </c>
      <c r="H50" s="191"/>
      <c r="I50" s="196"/>
      <c r="J50" s="193"/>
      <c r="K50" s="161"/>
      <c r="L50" s="161">
        <v>1</v>
      </c>
      <c r="M50" s="161"/>
      <c r="N50" s="245"/>
      <c r="O50" s="74"/>
      <c r="P50" s="244"/>
      <c r="Q50" s="161"/>
      <c r="R50" s="161"/>
      <c r="S50" s="194"/>
      <c r="T50" s="255">
        <f>ROUND(J50*$G50,-1)</f>
        <v>0</v>
      </c>
      <c r="U50" s="234">
        <f>ROUND(K50*$G50,-1)</f>
        <v>0</v>
      </c>
      <c r="V50" s="159">
        <f>ROUND(L50*$G50,-1)</f>
        <v>100</v>
      </c>
      <c r="W50" s="159">
        <f>ROUND(M50*$G50,-1)</f>
        <v>0</v>
      </c>
      <c r="X50" s="159">
        <f>ROUND(N50*$G50,-1)</f>
        <v>0</v>
      </c>
      <c r="Y50" s="159">
        <f>ROUND(O50*$G50,-1)</f>
        <v>0</v>
      </c>
      <c r="Z50" s="159">
        <f>ROUND(P50*$G50,-1)</f>
        <v>0</v>
      </c>
      <c r="AA50" s="159">
        <f>ROUND(Q50*$G50,-1)</f>
        <v>0</v>
      </c>
      <c r="AB50" s="159">
        <f>ROUND(R50*$G50,-1)</f>
        <v>0</v>
      </c>
      <c r="AC50" s="191">
        <f>ROUND(S50*$G50,-1)</f>
        <v>0</v>
      </c>
      <c r="AD50" s="252"/>
      <c r="AE50" s="268">
        <v>2164</v>
      </c>
    </row>
    <row r="51" ht="16.15" customHeight="1">
      <c r="A51" t="s" s="431">
        <v>333</v>
      </c>
      <c r="B51" t="s" s="432">
        <v>197</v>
      </c>
      <c r="C51" t="s" s="432">
        <v>193</v>
      </c>
      <c r="D51" s="435"/>
      <c r="E51" s="159"/>
      <c r="F51" s="159"/>
      <c r="G51" s="159">
        <v>600</v>
      </c>
      <c r="H51" t="s" s="249">
        <v>334</v>
      </c>
      <c r="I51" s="196">
        <v>0.5</v>
      </c>
      <c r="J51" s="193">
        <v>0.2</v>
      </c>
      <c r="K51" s="161">
        <v>0.3</v>
      </c>
      <c r="L51" s="161"/>
      <c r="M51" s="161"/>
      <c r="N51" s="161"/>
      <c r="O51" s="442"/>
      <c r="P51" s="161"/>
      <c r="Q51" s="161"/>
      <c r="R51" s="161"/>
      <c r="S51" s="194"/>
      <c r="T51" s="255">
        <f>ROUND(J51*$G51,-1)</f>
        <v>120</v>
      </c>
      <c r="U51" s="234">
        <f>ROUND(K51*$G51,-1)</f>
        <v>180</v>
      </c>
      <c r="V51" s="159">
        <f>ROUND(L51*$G51,-1)</f>
        <v>0</v>
      </c>
      <c r="W51" s="159">
        <f>ROUND(M51*$G51,-1)</f>
        <v>0</v>
      </c>
      <c r="X51" s="159">
        <f>ROUND(N51*$G51,-1)</f>
        <v>0</v>
      </c>
      <c r="Y51" s="159">
        <f>ROUND(O51*$G51,-1)</f>
        <v>0</v>
      </c>
      <c r="Z51" s="159">
        <f>ROUND(P51*$G51,-1)</f>
        <v>0</v>
      </c>
      <c r="AA51" s="159">
        <f>ROUND(Q51*$G51,-1)</f>
        <v>0</v>
      </c>
      <c r="AB51" s="159">
        <f>ROUND(R51*$G51,-1)</f>
        <v>0</v>
      </c>
      <c r="AC51" s="191">
        <f>ROUND(S51*$G51,-1)</f>
        <v>0</v>
      </c>
      <c r="AD51" s="252"/>
      <c r="AE51" s="299">
        <v>1983</v>
      </c>
    </row>
    <row r="52" ht="18" customHeight="1">
      <c r="A52" t="s" s="431">
        <v>335</v>
      </c>
      <c r="B52" t="s" s="432">
        <v>197</v>
      </c>
      <c r="C52" t="s" s="432">
        <v>193</v>
      </c>
      <c r="D52" s="435"/>
      <c r="E52" s="159"/>
      <c r="F52" s="159"/>
      <c r="G52" s="159">
        <v>500</v>
      </c>
      <c r="H52" t="s" s="249">
        <v>194</v>
      </c>
      <c r="I52" s="196">
        <v>0.1</v>
      </c>
      <c r="J52" s="193">
        <v>0.6</v>
      </c>
      <c r="K52" s="161">
        <v>0.3</v>
      </c>
      <c r="L52" s="161"/>
      <c r="M52" s="161"/>
      <c r="N52" s="161"/>
      <c r="O52" s="161"/>
      <c r="P52" s="161"/>
      <c r="Q52" s="161"/>
      <c r="R52" s="161"/>
      <c r="S52" s="194"/>
      <c r="T52" s="255">
        <f>ROUND(J52*$G52,-1)</f>
        <v>300</v>
      </c>
      <c r="U52" s="234">
        <f>ROUND(K52*$G52,-1)</f>
        <v>150</v>
      </c>
      <c r="V52" s="159">
        <f>ROUND(L52*$G52,-1)</f>
        <v>0</v>
      </c>
      <c r="W52" s="159">
        <f>ROUND(M52*$G52,-1)</f>
        <v>0</v>
      </c>
      <c r="X52" s="159">
        <f>ROUND(N52*$G52,-1)</f>
        <v>0</v>
      </c>
      <c r="Y52" s="159">
        <f>ROUND(O52*$G52,-1)</f>
        <v>0</v>
      </c>
      <c r="Z52" s="159">
        <f>ROUND(P52*$G52,-1)</f>
        <v>0</v>
      </c>
      <c r="AA52" s="159">
        <f>ROUND(Q52*$G52,-1)</f>
        <v>0</v>
      </c>
      <c r="AB52" s="159">
        <f>ROUND(R52*$G52,-1)</f>
        <v>0</v>
      </c>
      <c r="AC52" s="191">
        <f>ROUND(S52*$G52,-1)</f>
        <v>0</v>
      </c>
      <c r="AD52" t="s" s="259">
        <v>336</v>
      </c>
      <c r="AE52" s="299">
        <v>2565</v>
      </c>
    </row>
    <row r="53" ht="16.15" customHeight="1">
      <c r="A53" t="s" s="431">
        <v>337</v>
      </c>
      <c r="B53" t="s" s="432">
        <v>197</v>
      </c>
      <c r="C53" t="s" s="432">
        <v>193</v>
      </c>
      <c r="D53" s="435"/>
      <c r="E53" s="159"/>
      <c r="F53" s="159"/>
      <c r="G53" s="159">
        <v>400</v>
      </c>
      <c r="H53" s="191"/>
      <c r="I53" s="196"/>
      <c r="J53" s="193"/>
      <c r="K53" s="161"/>
      <c r="L53" s="161"/>
      <c r="M53" s="443">
        <v>1</v>
      </c>
      <c r="N53" s="444"/>
      <c r="O53" s="161"/>
      <c r="P53" s="161"/>
      <c r="Q53" s="161"/>
      <c r="R53" s="161"/>
      <c r="S53" s="194"/>
      <c r="T53" s="255">
        <f>ROUND(J53*$G53,-1)</f>
        <v>0</v>
      </c>
      <c r="U53" s="234">
        <f>ROUND(K53*$G53,-1)</f>
        <v>0</v>
      </c>
      <c r="V53" s="159">
        <f>ROUND(L53*$G53,-1)</f>
        <v>0</v>
      </c>
      <c r="W53" s="159">
        <f>ROUND(M53*$G53,-1)</f>
        <v>400</v>
      </c>
      <c r="X53" s="159">
        <f>ROUND(N53*$G53,-1)</f>
        <v>0</v>
      </c>
      <c r="Y53" s="159">
        <f>ROUND(O53*$G53,-1)</f>
        <v>0</v>
      </c>
      <c r="Z53" s="159">
        <f>ROUND(P53*$G53,-1)</f>
        <v>0</v>
      </c>
      <c r="AA53" s="159">
        <f>ROUND(Q53*$G53,-1)</f>
        <v>0</v>
      </c>
      <c r="AB53" s="159">
        <f>ROUND(R53*$G53,-1)</f>
        <v>0</v>
      </c>
      <c r="AC53" s="191">
        <f>ROUND(S53*$G53,-1)</f>
        <v>0</v>
      </c>
      <c r="AD53" s="252"/>
      <c r="AE53" s="299">
        <v>1481</v>
      </c>
    </row>
    <row r="54" ht="16.15" customHeight="1">
      <c r="A54" t="s" s="431">
        <v>322</v>
      </c>
      <c r="B54" t="s" s="432">
        <v>197</v>
      </c>
      <c r="C54" t="s" s="432">
        <v>193</v>
      </c>
      <c r="D54" s="435"/>
      <c r="E54" s="159"/>
      <c r="F54" s="159"/>
      <c r="G54" s="159">
        <v>500</v>
      </c>
      <c r="H54" s="191"/>
      <c r="I54" s="196"/>
      <c r="J54" s="193"/>
      <c r="K54" s="161"/>
      <c r="L54" s="161">
        <v>0.5</v>
      </c>
      <c r="M54" s="443">
        <v>0.5</v>
      </c>
      <c r="N54" s="445"/>
      <c r="O54" s="161"/>
      <c r="P54" s="161"/>
      <c r="Q54" s="161"/>
      <c r="R54" s="161"/>
      <c r="S54" s="194"/>
      <c r="T54" s="255">
        <f>ROUND(J54*$G54,-1)</f>
        <v>0</v>
      </c>
      <c r="U54" s="234">
        <f>ROUND(K54*$G54,-1)</f>
        <v>0</v>
      </c>
      <c r="V54" s="159">
        <f>ROUND(L54*$G54,-1)</f>
        <v>250</v>
      </c>
      <c r="W54" s="159">
        <f>ROUND(M54*$G54,-1)</f>
        <v>250</v>
      </c>
      <c r="X54" s="159">
        <f>ROUND(N54*$G54,-1)</f>
        <v>0</v>
      </c>
      <c r="Y54" s="159">
        <f>ROUND(O54*$G54,-1)</f>
        <v>0</v>
      </c>
      <c r="Z54" s="159">
        <f>ROUND(P54*$G54,-1)</f>
        <v>0</v>
      </c>
      <c r="AA54" s="159">
        <f>ROUND(Q54*$G54,-1)</f>
        <v>0</v>
      </c>
      <c r="AB54" s="159">
        <f>ROUND(R54*$G54,-1)</f>
        <v>0</v>
      </c>
      <c r="AC54" s="191">
        <f>ROUND(S54*$G54,-1)</f>
        <v>0</v>
      </c>
      <c r="AD54" s="252"/>
      <c r="AE54" s="236"/>
    </row>
    <row r="55" ht="16.15" customHeight="1">
      <c r="A55" s="434"/>
      <c r="B55" s="433"/>
      <c r="C55" s="433"/>
      <c r="D55" s="435"/>
      <c r="E55" s="159"/>
      <c r="F55" s="159"/>
      <c r="G55" s="159"/>
      <c r="H55" s="191"/>
      <c r="I55" s="196"/>
      <c r="J55" s="193"/>
      <c r="K55" s="161"/>
      <c r="L55" s="161"/>
      <c r="M55" s="161"/>
      <c r="N55" s="161"/>
      <c r="O55" s="161"/>
      <c r="P55" s="161"/>
      <c r="Q55" s="161"/>
      <c r="R55" s="161"/>
      <c r="S55" s="194"/>
      <c r="T55" s="270"/>
      <c r="U55" s="234"/>
      <c r="V55" s="159"/>
      <c r="W55" s="159"/>
      <c r="X55" s="159"/>
      <c r="Y55" s="159"/>
      <c r="Z55" s="159"/>
      <c r="AA55" s="159"/>
      <c r="AB55" s="159"/>
      <c r="AC55" s="191"/>
      <c r="AD55" s="252"/>
      <c r="AE55" s="236"/>
    </row>
    <row r="56" ht="16.15" customHeight="1">
      <c r="A56" t="s" s="436">
        <v>338</v>
      </c>
      <c r="B56" s="437"/>
      <c r="C56" s="437"/>
      <c r="D56" s="438"/>
      <c r="E56" s="144"/>
      <c r="F56" s="144"/>
      <c r="G56" s="144"/>
      <c r="H56" s="191"/>
      <c r="I56" s="196"/>
      <c r="J56" s="193"/>
      <c r="K56" s="161"/>
      <c r="L56" s="161"/>
      <c r="M56" s="161"/>
      <c r="N56" s="161"/>
      <c r="O56" s="161"/>
      <c r="P56" s="161"/>
      <c r="Q56" s="161"/>
      <c r="R56" s="161"/>
      <c r="S56" s="194"/>
      <c r="T56" s="270"/>
      <c r="U56" s="234"/>
      <c r="V56" s="159"/>
      <c r="W56" s="159"/>
      <c r="X56" s="159"/>
      <c r="Y56" s="159"/>
      <c r="Z56" s="159"/>
      <c r="AA56" s="159"/>
      <c r="AB56" s="159"/>
      <c r="AC56" s="191"/>
      <c r="AD56" s="252"/>
      <c r="AE56" s="299">
        <v>2198</v>
      </c>
    </row>
    <row r="57" ht="16.15" customHeight="1">
      <c r="A57" t="s" s="431">
        <v>339</v>
      </c>
      <c r="B57" t="s" s="432">
        <v>197</v>
      </c>
      <c r="C57" t="s" s="432">
        <v>193</v>
      </c>
      <c r="D57" s="435"/>
      <c r="E57" s="159"/>
      <c r="F57" s="159"/>
      <c r="G57" s="159">
        <v>1000</v>
      </c>
      <c r="H57" t="s" s="249">
        <v>194</v>
      </c>
      <c r="I57" s="196">
        <v>0.1</v>
      </c>
      <c r="J57" s="193">
        <v>0.5</v>
      </c>
      <c r="K57" s="161">
        <v>0.4</v>
      </c>
      <c r="L57" s="161"/>
      <c r="M57" s="161"/>
      <c r="N57" s="161"/>
      <c r="O57" s="161"/>
      <c r="P57" s="161"/>
      <c r="Q57" s="161"/>
      <c r="R57" s="161"/>
      <c r="S57" s="194"/>
      <c r="T57" s="255">
        <f>ROUND(J57*$G57,-1)</f>
        <v>500</v>
      </c>
      <c r="U57" s="234">
        <f>ROUND(K57*$G57,-1)</f>
        <v>400</v>
      </c>
      <c r="V57" s="159">
        <f>ROUND(L57*$G57,-1)</f>
        <v>0</v>
      </c>
      <c r="W57" s="159">
        <f>ROUND(M57*$G57,-1)</f>
        <v>0</v>
      </c>
      <c r="X57" s="159">
        <f>ROUND(N57*$G57,-1)</f>
        <v>0</v>
      </c>
      <c r="Y57" s="159">
        <f>ROUND(O57*$G57,-1)</f>
        <v>0</v>
      </c>
      <c r="Z57" s="159">
        <f>ROUND(P57*$G57,-1)</f>
        <v>0</v>
      </c>
      <c r="AA57" s="159">
        <f>ROUND(Q57*$G57,-1)</f>
        <v>0</v>
      </c>
      <c r="AB57" s="159">
        <f>ROUND(R57*$G57,-1)</f>
        <v>0</v>
      </c>
      <c r="AC57" s="191">
        <f>ROUND(S57*$G57,-1)</f>
        <v>0</v>
      </c>
      <c r="AD57" t="s" s="259">
        <v>340</v>
      </c>
      <c r="AE57" s="299">
        <v>1470</v>
      </c>
    </row>
    <row r="58" ht="16.15" customHeight="1">
      <c r="A58" t="s" s="431">
        <v>341</v>
      </c>
      <c r="B58" t="s" s="432">
        <v>197</v>
      </c>
      <c r="C58" t="s" s="432">
        <v>193</v>
      </c>
      <c r="D58" s="435"/>
      <c r="E58" s="159"/>
      <c r="F58" s="159"/>
      <c r="G58" s="159">
        <v>200</v>
      </c>
      <c r="H58" s="191"/>
      <c r="I58" s="196"/>
      <c r="J58" s="193"/>
      <c r="K58" s="161"/>
      <c r="L58" s="161">
        <v>1</v>
      </c>
      <c r="M58" s="161"/>
      <c r="N58" s="161"/>
      <c r="O58" s="161"/>
      <c r="P58" s="161"/>
      <c r="Q58" s="161"/>
      <c r="R58" s="161"/>
      <c r="S58" s="194"/>
      <c r="T58" s="255">
        <f>ROUND(J58*$G58,-1)</f>
        <v>0</v>
      </c>
      <c r="U58" s="234">
        <f>ROUND(K58*$G58,-1)</f>
        <v>0</v>
      </c>
      <c r="V58" s="159">
        <f>ROUND(L58*$G58,-1)</f>
        <v>200</v>
      </c>
      <c r="W58" s="159">
        <f>ROUND(M58*$G58,-1)</f>
        <v>0</v>
      </c>
      <c r="X58" s="159">
        <f>ROUND(N58*$G58,-1)</f>
        <v>0</v>
      </c>
      <c r="Y58" s="159">
        <f>ROUND(O58*$G58,-1)</f>
        <v>0</v>
      </c>
      <c r="Z58" s="159">
        <f>ROUND(P58*$G58,-1)</f>
        <v>0</v>
      </c>
      <c r="AA58" s="159">
        <f>ROUND(Q58*$G58,-1)</f>
        <v>0</v>
      </c>
      <c r="AB58" s="159">
        <f>ROUND(R58*$G58,-1)</f>
        <v>0</v>
      </c>
      <c r="AC58" s="191">
        <f>ROUND(S58*$G58,-1)</f>
        <v>0</v>
      </c>
      <c r="AD58" s="252"/>
      <c r="AE58" s="299">
        <v>1470</v>
      </c>
    </row>
    <row r="59" ht="16.15" customHeight="1">
      <c r="A59" s="434"/>
      <c r="B59" s="433"/>
      <c r="C59" s="433"/>
      <c r="D59" s="435"/>
      <c r="E59" s="159"/>
      <c r="F59" s="159"/>
      <c r="G59" s="159"/>
      <c r="H59" s="191"/>
      <c r="I59" s="196"/>
      <c r="J59" s="193"/>
      <c r="K59" s="161"/>
      <c r="L59" s="161"/>
      <c r="M59" s="161"/>
      <c r="N59" s="161"/>
      <c r="O59" s="161"/>
      <c r="P59" s="161"/>
      <c r="Q59" s="161"/>
      <c r="R59" s="161"/>
      <c r="S59" s="194"/>
      <c r="T59" s="270"/>
      <c r="U59" s="234"/>
      <c r="V59" s="159"/>
      <c r="W59" s="159"/>
      <c r="X59" s="159"/>
      <c r="Y59" s="159"/>
      <c r="Z59" s="159"/>
      <c r="AA59" s="159"/>
      <c r="AB59" s="159"/>
      <c r="AC59" s="191"/>
      <c r="AD59" s="252"/>
      <c r="AE59" s="236"/>
    </row>
    <row r="60" ht="16.15" customHeight="1">
      <c r="A60" t="s" s="424">
        <v>342</v>
      </c>
      <c r="B60" s="425"/>
      <c r="C60" s="425"/>
      <c r="D60" s="426"/>
      <c r="E60" s="159"/>
      <c r="F60" s="159"/>
      <c r="G60" s="159"/>
      <c r="H60" s="191"/>
      <c r="I60" s="196"/>
      <c r="J60" s="193"/>
      <c r="K60" s="161"/>
      <c r="L60" s="161"/>
      <c r="M60" s="161"/>
      <c r="N60" s="161"/>
      <c r="O60" s="161"/>
      <c r="P60" s="161"/>
      <c r="Q60" s="161"/>
      <c r="R60" s="161"/>
      <c r="S60" s="194"/>
      <c r="T60" s="270"/>
      <c r="U60" s="234"/>
      <c r="V60" s="159"/>
      <c r="W60" s="159"/>
      <c r="X60" s="159"/>
      <c r="Y60" s="159"/>
      <c r="Z60" s="159"/>
      <c r="AA60" s="159"/>
      <c r="AB60" s="159"/>
      <c r="AC60" s="191"/>
      <c r="AD60" s="252"/>
      <c r="AE60" s="236"/>
    </row>
    <row r="61" ht="16.15" customHeight="1">
      <c r="A61" t="s" s="431">
        <v>343</v>
      </c>
      <c r="B61" t="s" s="432">
        <v>197</v>
      </c>
      <c r="C61" t="s" s="432">
        <v>193</v>
      </c>
      <c r="D61" s="435"/>
      <c r="E61" s="159"/>
      <c r="F61" s="159"/>
      <c r="G61" s="159">
        <v>500</v>
      </c>
      <c r="H61" s="191"/>
      <c r="I61" s="196"/>
      <c r="J61" s="193"/>
      <c r="K61" s="161"/>
      <c r="L61" s="161"/>
      <c r="M61" s="161"/>
      <c r="N61" s="161"/>
      <c r="O61" s="161"/>
      <c r="P61" s="161"/>
      <c r="Q61" s="161">
        <v>0.5</v>
      </c>
      <c r="R61" s="161">
        <v>0.5</v>
      </c>
      <c r="S61" s="194"/>
      <c r="T61" s="255">
        <f>ROUND(J61*$G61,-1)</f>
        <v>0</v>
      </c>
      <c r="U61" s="234">
        <f>ROUND(K61*$G61,-1)</f>
        <v>0</v>
      </c>
      <c r="V61" s="159">
        <f>ROUND(L61*$G61,-1)</f>
        <v>0</v>
      </c>
      <c r="W61" s="159">
        <f>ROUND(M61*$G61,-1)</f>
        <v>0</v>
      </c>
      <c r="X61" s="159">
        <f>ROUND(N61*$G61,-1)</f>
        <v>0</v>
      </c>
      <c r="Y61" s="159">
        <f>ROUND(O61*$G61,-1)</f>
        <v>0</v>
      </c>
      <c r="Z61" s="159">
        <f>ROUND(P61*$G61,-1)</f>
        <v>0</v>
      </c>
      <c r="AA61" s="159">
        <f>ROUND(Q61*$G61,-1)</f>
        <v>250</v>
      </c>
      <c r="AB61" s="159">
        <f>ROUND(R61*$G61,-1)</f>
        <v>250</v>
      </c>
      <c r="AC61" s="191">
        <f>ROUND(S61*$G61,-1)</f>
        <v>0</v>
      </c>
      <c r="AD61" s="252"/>
      <c r="AE61" t="s" s="278">
        <v>210</v>
      </c>
    </row>
    <row r="62" ht="16.15" customHeight="1">
      <c r="A62" s="434"/>
      <c r="B62" s="433"/>
      <c r="C62" s="433"/>
      <c r="D62" s="435"/>
      <c r="E62" s="159"/>
      <c r="F62" s="159"/>
      <c r="G62" s="159"/>
      <c r="H62" s="191"/>
      <c r="I62" s="196"/>
      <c r="J62" s="193"/>
      <c r="K62" s="161"/>
      <c r="L62" s="161"/>
      <c r="M62" s="161"/>
      <c r="N62" s="161"/>
      <c r="O62" s="161"/>
      <c r="P62" s="161"/>
      <c r="Q62" s="161"/>
      <c r="R62" s="161"/>
      <c r="S62" s="194"/>
      <c r="T62" s="255">
        <f>ROUND(J62*$G62,-1)</f>
        <v>0</v>
      </c>
      <c r="U62" s="234">
        <f>ROUND(K62*$G62,-1)</f>
        <v>0</v>
      </c>
      <c r="V62" s="159">
        <f>ROUND(L62*$G62,-1)</f>
        <v>0</v>
      </c>
      <c r="W62" s="159">
        <f>ROUND(M62*$G62,-1)</f>
        <v>0</v>
      </c>
      <c r="X62" s="159">
        <f>ROUND(N62*$G62,-1)</f>
        <v>0</v>
      </c>
      <c r="Y62" s="159">
        <f>ROUND(O62*$G62,-1)</f>
        <v>0</v>
      </c>
      <c r="Z62" s="159">
        <f>ROUND(P62*$G62,-1)</f>
        <v>0</v>
      </c>
      <c r="AA62" s="159">
        <f>ROUND(Q62*$G62,-1)</f>
        <v>0</v>
      </c>
      <c r="AB62" s="159">
        <f>ROUND(R62*$G62,-1)</f>
        <v>0</v>
      </c>
      <c r="AC62" s="191">
        <f>ROUND(S62*$G62,-1)</f>
        <v>0</v>
      </c>
      <c r="AD62" s="252"/>
      <c r="AE62" s="219"/>
    </row>
    <row r="63" ht="16.15" customHeight="1">
      <c r="A63" t="s" s="424">
        <v>344</v>
      </c>
      <c r="B63" s="425"/>
      <c r="C63" s="425"/>
      <c r="D63" s="426"/>
      <c r="E63" s="159"/>
      <c r="F63" s="159"/>
      <c r="G63" s="159"/>
      <c r="H63" s="191"/>
      <c r="I63" s="196"/>
      <c r="J63" s="193"/>
      <c r="K63" s="161"/>
      <c r="L63" s="161"/>
      <c r="M63" s="161"/>
      <c r="N63" s="161"/>
      <c r="O63" s="161"/>
      <c r="P63" s="161"/>
      <c r="Q63" s="161"/>
      <c r="R63" s="161"/>
      <c r="S63" s="194"/>
      <c r="T63" s="270"/>
      <c r="U63" s="234"/>
      <c r="V63" s="159"/>
      <c r="W63" s="159"/>
      <c r="X63" s="159"/>
      <c r="Y63" s="159"/>
      <c r="Z63" s="159"/>
      <c r="AA63" s="159"/>
      <c r="AB63" s="159"/>
      <c r="AC63" s="191"/>
      <c r="AD63" s="252"/>
      <c r="AE63" s="219"/>
    </row>
    <row r="64" ht="16.15" customHeight="1">
      <c r="A64" t="s" s="431">
        <v>345</v>
      </c>
      <c r="B64" s="446"/>
      <c r="C64" s="446"/>
      <c r="D64" s="447"/>
      <c r="E64" s="439">
        <v>485</v>
      </c>
      <c r="F64" s="159">
        <v>200</v>
      </c>
      <c r="G64" s="159">
        <f>F64*E64/1000</f>
        <v>97</v>
      </c>
      <c r="H64" s="191"/>
      <c r="I64" s="196"/>
      <c r="J64" s="193"/>
      <c r="K64" s="161"/>
      <c r="L64" s="161"/>
      <c r="M64" s="161"/>
      <c r="N64" s="161"/>
      <c r="O64" s="161"/>
      <c r="P64" s="161"/>
      <c r="Q64" s="161"/>
      <c r="R64" s="161"/>
      <c r="S64" s="194"/>
      <c r="T64" s="271">
        <f>ROUND(J64*$G64,-1)</f>
        <v>0</v>
      </c>
      <c r="U64" s="234">
        <f>ROUND(K64*$G64,-1)</f>
        <v>0</v>
      </c>
      <c r="V64" s="159">
        <f>ROUND(L64*$G64,-1)</f>
        <v>0</v>
      </c>
      <c r="W64" s="159">
        <f>ROUND(M64*$G64,-1)</f>
        <v>0</v>
      </c>
      <c r="X64" s="159">
        <f>ROUND(N64*$G64,-1)</f>
        <v>0</v>
      </c>
      <c r="Y64" s="159">
        <f>ROUND(O64*$G64,-1)</f>
        <v>0</v>
      </c>
      <c r="Z64" s="159">
        <f>ROUND(P64*$G64,-1)</f>
        <v>0</v>
      </c>
      <c r="AA64" s="159">
        <f>ROUND(Q64*$G64,-1)</f>
        <v>0</v>
      </c>
      <c r="AB64" s="159">
        <f>ROUND(R64*$G64,-1)</f>
        <v>0</v>
      </c>
      <c r="AC64" s="191">
        <f>ROUND(S64*$G64,-1)</f>
        <v>0</v>
      </c>
      <c r="AD64" s="252"/>
      <c r="AE64" s="268">
        <v>1471</v>
      </c>
    </row>
    <row r="65" ht="16.15" customHeight="1">
      <c r="A65" s="434"/>
      <c r="B65" s="433"/>
      <c r="C65" s="433"/>
      <c r="D65" s="435"/>
      <c r="E65" s="159"/>
      <c r="F65" s="159"/>
      <c r="G65" s="159"/>
      <c r="H65" s="191"/>
      <c r="I65" s="196"/>
      <c r="J65" s="193"/>
      <c r="K65" s="161"/>
      <c r="L65" s="161"/>
      <c r="M65" s="161"/>
      <c r="N65" s="161"/>
      <c r="O65" s="161"/>
      <c r="P65" s="161"/>
      <c r="Q65" s="161"/>
      <c r="R65" s="161"/>
      <c r="S65" s="194"/>
      <c r="T65" s="270"/>
      <c r="U65" s="234"/>
      <c r="V65" s="159"/>
      <c r="W65" s="159"/>
      <c r="X65" s="159"/>
      <c r="Y65" s="159"/>
      <c r="Z65" s="159"/>
      <c r="AA65" s="159"/>
      <c r="AB65" s="159"/>
      <c r="AC65" s="191"/>
      <c r="AD65" s="252"/>
      <c r="AE65" s="219"/>
    </row>
    <row r="66" ht="16.15" customHeight="1">
      <c r="A66" t="s" s="424">
        <v>346</v>
      </c>
      <c r="B66" s="425"/>
      <c r="C66" s="425"/>
      <c r="D66" s="426"/>
      <c r="E66" s="160">
        <f>SUM(E67:E72)</f>
        <v>3813</v>
      </c>
      <c r="F66" s="160"/>
      <c r="G66" s="160">
        <f>SUM(G67:G72)</f>
        <v>1387.6</v>
      </c>
      <c r="H66" s="191"/>
      <c r="I66" s="196"/>
      <c r="J66" s="193"/>
      <c r="K66" s="161"/>
      <c r="L66" s="161"/>
      <c r="M66" s="161"/>
      <c r="N66" s="161"/>
      <c r="O66" s="161"/>
      <c r="P66" s="161"/>
      <c r="Q66" s="161"/>
      <c r="R66" s="161"/>
      <c r="S66" s="194"/>
      <c r="T66" s="291">
        <f>SUM(T67:T72)</f>
        <v>480</v>
      </c>
      <c r="U66" s="292">
        <f>SUM(U67:U72)</f>
        <v>0</v>
      </c>
      <c r="V66" s="293">
        <f>SUM(V67:V72)</f>
        <v>0</v>
      </c>
      <c r="W66" s="293">
        <f>SUM(W67:W72)</f>
        <v>370</v>
      </c>
      <c r="X66" s="293">
        <f>SUM(X67:X72)</f>
        <v>160</v>
      </c>
      <c r="Y66" s="293">
        <f>SUM(Y67:Y72)</f>
        <v>0</v>
      </c>
      <c r="Z66" s="293">
        <f>SUM(Z67:Z72)</f>
        <v>0</v>
      </c>
      <c r="AA66" s="293">
        <f>SUM(AA67:AA72)</f>
        <v>0</v>
      </c>
      <c r="AB66" s="293">
        <f>SUM(AB67:AB72)</f>
        <v>0</v>
      </c>
      <c r="AC66" s="294">
        <f>SUM(AC67:AC72)</f>
        <v>0</v>
      </c>
      <c r="AD66" s="241"/>
      <c r="AE66" s="219"/>
    </row>
    <row r="67" ht="16.15" customHeight="1">
      <c r="A67" t="s" s="448">
        <v>347</v>
      </c>
      <c r="B67" s="449"/>
      <c r="C67" s="449"/>
      <c r="D67" s="450"/>
      <c r="E67" s="160"/>
      <c r="F67" s="160"/>
      <c r="G67" s="160"/>
      <c r="H67" s="191"/>
      <c r="I67" s="196"/>
      <c r="J67" s="193"/>
      <c r="K67" s="161"/>
      <c r="L67" s="161"/>
      <c r="M67" s="161"/>
      <c r="N67" s="161"/>
      <c r="O67" s="161"/>
      <c r="P67" s="161"/>
      <c r="Q67" s="161"/>
      <c r="R67" s="161"/>
      <c r="S67" s="194"/>
      <c r="T67" s="270"/>
      <c r="U67" s="167"/>
      <c r="V67" s="160"/>
      <c r="W67" s="160"/>
      <c r="X67" s="160"/>
      <c r="Y67" s="160"/>
      <c r="Z67" s="160"/>
      <c r="AA67" s="160"/>
      <c r="AB67" s="160"/>
      <c r="AC67" s="168"/>
      <c r="AD67" s="252"/>
      <c r="AE67" s="129"/>
    </row>
    <row r="68" ht="16.15" customHeight="1">
      <c r="A68" t="s" s="431">
        <v>348</v>
      </c>
      <c r="B68" t="s" s="432">
        <v>227</v>
      </c>
      <c r="C68" t="s" s="432">
        <v>200</v>
      </c>
      <c r="D68" s="435"/>
      <c r="E68" s="439">
        <v>3500</v>
      </c>
      <c r="F68" s="159">
        <v>150</v>
      </c>
      <c r="G68" s="159">
        <f>F68*E68/1000</f>
        <v>525</v>
      </c>
      <c r="H68" s="191"/>
      <c r="I68" s="196"/>
      <c r="J68" s="193"/>
      <c r="K68" s="161"/>
      <c r="L68" s="161"/>
      <c r="M68" s="161">
        <v>0.7</v>
      </c>
      <c r="N68" s="161">
        <v>0.3</v>
      </c>
      <c r="O68" s="161"/>
      <c r="P68" s="161"/>
      <c r="Q68" s="161"/>
      <c r="R68" s="161"/>
      <c r="S68" s="194"/>
      <c r="T68" s="255">
        <f>ROUND(J68*$G68,-1)</f>
        <v>0</v>
      </c>
      <c r="U68" s="234">
        <f>ROUND(K68*$G68,-1)</f>
        <v>0</v>
      </c>
      <c r="V68" s="159">
        <f>ROUND(L68*$G68,-1)</f>
        <v>0</v>
      </c>
      <c r="W68" s="159">
        <f>ROUND(M68*$G68,-1)</f>
        <v>370</v>
      </c>
      <c r="X68" s="159">
        <f>ROUND(N68*$G68,-1)</f>
        <v>160</v>
      </c>
      <c r="Y68" s="159">
        <f>ROUND(O68*$G68,-1)</f>
        <v>0</v>
      </c>
      <c r="Z68" s="159">
        <f>ROUND(P68*$G68,-1)</f>
        <v>0</v>
      </c>
      <c r="AA68" s="159">
        <f>ROUND(Q68*$G68,-1)</f>
        <v>0</v>
      </c>
      <c r="AB68" s="159">
        <f>ROUND(R68*$G68,-1)</f>
        <v>0</v>
      </c>
      <c r="AC68" s="191">
        <f>ROUND(S68*$G68,-1)</f>
        <v>0</v>
      </c>
      <c r="AD68" s="252"/>
      <c r="AE68" s="303">
        <v>1472</v>
      </c>
    </row>
    <row r="69" ht="16.15" customHeight="1">
      <c r="A69" t="s" s="431">
        <v>349</v>
      </c>
      <c r="B69" t="s" s="432">
        <v>227</v>
      </c>
      <c r="C69" t="s" s="432">
        <v>200</v>
      </c>
      <c r="D69" s="435"/>
      <c r="E69" s="159"/>
      <c r="F69" s="159"/>
      <c r="G69" s="159">
        <v>800</v>
      </c>
      <c r="H69" t="s" s="249">
        <v>194</v>
      </c>
      <c r="I69" s="196">
        <v>0.4</v>
      </c>
      <c r="J69" s="193">
        <v>0.6</v>
      </c>
      <c r="K69" s="161"/>
      <c r="L69" s="161"/>
      <c r="M69" s="161"/>
      <c r="N69" s="161"/>
      <c r="O69" s="161"/>
      <c r="P69" s="161"/>
      <c r="Q69" s="161"/>
      <c r="R69" s="161"/>
      <c r="S69" s="194"/>
      <c r="T69" s="255">
        <f>ROUND(J69*$G69,-1)</f>
        <v>480</v>
      </c>
      <c r="U69" s="234">
        <f>ROUND(K69*$G69,-1)</f>
        <v>0</v>
      </c>
      <c r="V69" s="159">
        <f>ROUND(L69*$G69,-1)</f>
        <v>0</v>
      </c>
      <c r="W69" s="159">
        <f>ROUND(M69*$G69,-1)</f>
        <v>0</v>
      </c>
      <c r="X69" s="159">
        <f>ROUND(N69*$G69,-1)</f>
        <v>0</v>
      </c>
      <c r="Y69" s="159">
        <f>ROUND(O69*$G69,-1)</f>
        <v>0</v>
      </c>
      <c r="Z69" s="159">
        <f>ROUND(P69*$G69,-1)</f>
        <v>0</v>
      </c>
      <c r="AA69" s="159">
        <f>ROUND(Q69*$G69,-1)</f>
        <v>0</v>
      </c>
      <c r="AB69" s="159">
        <f>ROUND(R69*$G69,-1)</f>
        <v>0</v>
      </c>
      <c r="AC69" s="191">
        <f>ROUND(S69*$G69,-1)</f>
        <v>0</v>
      </c>
      <c r="AD69" s="252"/>
      <c r="AE69" s="268">
        <v>2653</v>
      </c>
    </row>
    <row r="70" ht="16.15" customHeight="1">
      <c r="A70" s="434"/>
      <c r="B70" s="433"/>
      <c r="C70" s="433"/>
      <c r="D70" s="435"/>
      <c r="E70" s="159"/>
      <c r="F70" s="159"/>
      <c r="G70" s="159"/>
      <c r="H70" s="191"/>
      <c r="I70" s="196"/>
      <c r="J70" s="193"/>
      <c r="K70" s="161"/>
      <c r="L70" s="161"/>
      <c r="M70" s="161"/>
      <c r="N70" s="161"/>
      <c r="O70" s="161"/>
      <c r="P70" s="161"/>
      <c r="Q70" s="161"/>
      <c r="R70" s="161"/>
      <c r="S70" s="194"/>
      <c r="T70" s="270"/>
      <c r="U70" s="234"/>
      <c r="V70" s="159"/>
      <c r="W70" s="159"/>
      <c r="X70" s="159"/>
      <c r="Y70" s="159"/>
      <c r="Z70" s="159"/>
      <c r="AA70" s="159"/>
      <c r="AB70" s="159"/>
      <c r="AC70" s="191"/>
      <c r="AD70" s="252"/>
      <c r="AE70" s="129"/>
    </row>
    <row r="71" ht="16.15" customHeight="1">
      <c r="A71" t="s" s="424">
        <v>344</v>
      </c>
      <c r="B71" s="425"/>
      <c r="C71" s="425"/>
      <c r="D71" s="426"/>
      <c r="E71" s="159"/>
      <c r="F71" s="159"/>
      <c r="G71" s="159"/>
      <c r="H71" s="191"/>
      <c r="I71" s="196"/>
      <c r="J71" s="193"/>
      <c r="K71" s="161"/>
      <c r="L71" s="161"/>
      <c r="M71" s="161"/>
      <c r="N71" s="161"/>
      <c r="O71" s="161"/>
      <c r="P71" s="161"/>
      <c r="Q71" s="161"/>
      <c r="R71" s="161"/>
      <c r="S71" s="194"/>
      <c r="T71" s="270"/>
      <c r="U71" s="234"/>
      <c r="V71" s="159"/>
      <c r="W71" s="159"/>
      <c r="X71" s="159"/>
      <c r="Y71" s="159"/>
      <c r="Z71" s="159"/>
      <c r="AA71" s="159"/>
      <c r="AB71" s="159"/>
      <c r="AC71" s="191"/>
      <c r="AD71" s="252"/>
      <c r="AE71" s="129"/>
    </row>
    <row r="72" ht="16.15" customHeight="1">
      <c r="A72" t="s" s="431">
        <v>350</v>
      </c>
      <c r="B72" s="433"/>
      <c r="C72" s="433"/>
      <c r="D72" s="435"/>
      <c r="E72" s="439">
        <v>313</v>
      </c>
      <c r="F72" s="159">
        <v>200</v>
      </c>
      <c r="G72" s="159">
        <f>F72*E72/1000</f>
        <v>62.6</v>
      </c>
      <c r="H72" s="191"/>
      <c r="I72" s="196"/>
      <c r="J72" s="193"/>
      <c r="K72" s="161"/>
      <c r="L72" s="161"/>
      <c r="M72" s="161"/>
      <c r="N72" s="161"/>
      <c r="O72" s="161"/>
      <c r="P72" s="161"/>
      <c r="Q72" s="161"/>
      <c r="R72" s="161"/>
      <c r="S72" s="194"/>
      <c r="T72" s="271">
        <f>ROUND(J72*$G72,-1)</f>
        <v>0</v>
      </c>
      <c r="U72" s="234">
        <f>ROUND(K72*$G72,-1)</f>
        <v>0</v>
      </c>
      <c r="V72" s="159">
        <f>ROUND(L72*$G72,-1)</f>
        <v>0</v>
      </c>
      <c r="W72" s="159">
        <f>ROUND(M72*$G72,-1)</f>
        <v>0</v>
      </c>
      <c r="X72" s="159">
        <f>ROUND(N72*$G72,-1)</f>
        <v>0</v>
      </c>
      <c r="Y72" s="159">
        <f>ROUND(O72*$G72,-1)</f>
        <v>0</v>
      </c>
      <c r="Z72" s="159">
        <f>ROUND(P72*$G72,-1)</f>
        <v>0</v>
      </c>
      <c r="AA72" s="159">
        <f>ROUND(Q72*$G72,-1)</f>
        <v>0</v>
      </c>
      <c r="AB72" s="159">
        <f>ROUND(R72*$G72,-1)</f>
        <v>0</v>
      </c>
      <c r="AC72" s="191">
        <f>ROUND(S72*$G72,-1)</f>
        <v>0</v>
      </c>
      <c r="AD72" s="252"/>
      <c r="AE72" s="251">
        <v>1473</v>
      </c>
    </row>
    <row r="73" ht="16.15" customHeight="1">
      <c r="A73" s="451"/>
      <c r="B73" s="449"/>
      <c r="C73" s="449"/>
      <c r="D73" s="450"/>
      <c r="E73" s="159"/>
      <c r="F73" s="159"/>
      <c r="G73" s="159"/>
      <c r="H73" s="191"/>
      <c r="I73" s="196"/>
      <c r="J73" s="193"/>
      <c r="K73" s="161"/>
      <c r="L73" s="161"/>
      <c r="M73" s="161"/>
      <c r="N73" s="161"/>
      <c r="O73" s="161"/>
      <c r="P73" s="161"/>
      <c r="Q73" s="161"/>
      <c r="R73" s="161"/>
      <c r="S73" s="194"/>
      <c r="T73" s="270"/>
      <c r="U73" s="234"/>
      <c r="V73" s="159"/>
      <c r="W73" s="159"/>
      <c r="X73" s="159"/>
      <c r="Y73" s="159"/>
      <c r="Z73" s="159"/>
      <c r="AA73" s="159"/>
      <c r="AB73" s="159"/>
      <c r="AC73" s="191"/>
      <c r="AD73" s="252"/>
      <c r="AE73" s="129"/>
    </row>
    <row r="74" ht="16.15" customHeight="1">
      <c r="A74" t="s" s="424">
        <v>351</v>
      </c>
      <c r="B74" s="425"/>
      <c r="C74" s="425"/>
      <c r="D74" s="426"/>
      <c r="E74" s="160">
        <f>SUM(E75:E92)</f>
        <v>27843</v>
      </c>
      <c r="F74" s="160">
        <f>G74/E74*1000</f>
        <v>64.6482060122832</v>
      </c>
      <c r="G74" s="160">
        <f>SUM(G75:G81)</f>
        <v>1800</v>
      </c>
      <c r="H74" s="191"/>
      <c r="I74" s="196"/>
      <c r="J74" s="193"/>
      <c r="K74" s="335"/>
      <c r="L74" s="335"/>
      <c r="M74" s="335"/>
      <c r="N74" s="335"/>
      <c r="O74" s="335"/>
      <c r="P74" s="335"/>
      <c r="Q74" s="335"/>
      <c r="R74" s="335"/>
      <c r="S74" s="194"/>
      <c r="T74" s="291">
        <f>SUM(T75:T88)</f>
        <v>0</v>
      </c>
      <c r="U74" s="292">
        <f>SUM(U75:U88)</f>
        <v>0</v>
      </c>
      <c r="V74" s="293">
        <f>SUM(V75:V88)</f>
        <v>0</v>
      </c>
      <c r="W74" s="293">
        <f>SUM(W75:W88)</f>
        <v>0</v>
      </c>
      <c r="X74" s="293">
        <f>SUM(X75:X88)</f>
        <v>150</v>
      </c>
      <c r="Y74" s="293">
        <f>SUM(Y75:Y88)</f>
        <v>630</v>
      </c>
      <c r="Z74" s="293">
        <f>SUM(Z75:Z88)</f>
        <v>660</v>
      </c>
      <c r="AA74" s="293">
        <f>SUM(AA75:AA88)</f>
        <v>360</v>
      </c>
      <c r="AB74" s="293">
        <f>SUM(AB75:AB88)</f>
        <v>0</v>
      </c>
      <c r="AC74" s="294">
        <f>SUM(AC75:AC88)</f>
        <v>0</v>
      </c>
      <c r="AD74" s="241"/>
      <c r="AE74" s="129"/>
    </row>
    <row r="75" ht="16.15" customHeight="1">
      <c r="A75" s="434"/>
      <c r="B75" s="433"/>
      <c r="C75" s="433"/>
      <c r="D75" s="435"/>
      <c r="E75" s="159"/>
      <c r="F75" s="159"/>
      <c r="G75" s="159"/>
      <c r="H75" s="191"/>
      <c r="I75" s="196"/>
      <c r="J75" s="243"/>
      <c r="K75" s="74"/>
      <c r="L75" s="74"/>
      <c r="M75" s="74"/>
      <c r="N75" s="74"/>
      <c r="O75" s="74"/>
      <c r="P75" s="74"/>
      <c r="Q75" s="74"/>
      <c r="R75" s="74"/>
      <c r="S75" s="452"/>
      <c r="T75" s="322"/>
      <c r="U75" s="234"/>
      <c r="V75" s="159"/>
      <c r="W75" s="159"/>
      <c r="X75" s="159"/>
      <c r="Y75" s="159"/>
      <c r="Z75" s="159"/>
      <c r="AA75" s="159"/>
      <c r="AB75" s="159"/>
      <c r="AC75" s="191"/>
      <c r="AD75" s="252"/>
      <c r="AE75" s="129"/>
    </row>
    <row r="76" ht="16.15" customHeight="1">
      <c r="A76" t="s" s="448">
        <v>352</v>
      </c>
      <c r="B76" s="449"/>
      <c r="C76" s="449"/>
      <c r="D76" s="450"/>
      <c r="E76" s="159"/>
      <c r="F76" s="159"/>
      <c r="G76" s="159"/>
      <c r="H76" s="191"/>
      <c r="I76" s="196"/>
      <c r="J76" s="243"/>
      <c r="K76" s="74"/>
      <c r="L76" s="74"/>
      <c r="M76" s="74"/>
      <c r="N76" s="74"/>
      <c r="O76" s="74"/>
      <c r="P76" s="74"/>
      <c r="Q76" s="74"/>
      <c r="R76" s="74"/>
      <c r="S76" s="452"/>
      <c r="T76" s="270"/>
      <c r="U76" s="234"/>
      <c r="V76" s="159"/>
      <c r="W76" s="159"/>
      <c r="X76" s="159"/>
      <c r="Y76" s="159"/>
      <c r="Z76" s="159"/>
      <c r="AA76" s="159"/>
      <c r="AB76" s="159"/>
      <c r="AC76" s="191"/>
      <c r="AD76" s="252"/>
      <c r="AE76" s="129"/>
    </row>
    <row r="77" ht="16.15" customHeight="1">
      <c r="A77" t="s" s="431">
        <v>353</v>
      </c>
      <c r="B77" t="s" s="432">
        <v>227</v>
      </c>
      <c r="C77" t="s" s="432">
        <v>200</v>
      </c>
      <c r="D77" s="435"/>
      <c r="E77" s="439">
        <v>3750</v>
      </c>
      <c r="F77" s="159"/>
      <c r="G77" s="159">
        <v>600</v>
      </c>
      <c r="H77" s="191"/>
      <c r="I77" s="196"/>
      <c r="J77" s="243"/>
      <c r="K77" s="77"/>
      <c r="L77" s="77"/>
      <c r="M77" s="77"/>
      <c r="N77" s="77">
        <v>0.05</v>
      </c>
      <c r="O77" s="77">
        <v>0.45</v>
      </c>
      <c r="P77" s="77">
        <v>0.5</v>
      </c>
      <c r="Q77" s="77"/>
      <c r="R77" s="77"/>
      <c r="S77" s="452"/>
      <c r="T77" s="255">
        <f>ROUND(J77*$G77,-1)</f>
        <v>0</v>
      </c>
      <c r="U77" s="234">
        <f>ROUND(K77*$G77,-1)</f>
        <v>0</v>
      </c>
      <c r="V77" s="159">
        <f>ROUND(L77*$G77,-1)</f>
        <v>0</v>
      </c>
      <c r="W77" s="159">
        <f>ROUND(M77*$G77,-1)</f>
        <v>0</v>
      </c>
      <c r="X77" s="159">
        <f>ROUND(N77*$G77,-1)</f>
        <v>30</v>
      </c>
      <c r="Y77" s="159">
        <f>ROUND(O77*$G77,-1)</f>
        <v>270</v>
      </c>
      <c r="Z77" s="159">
        <f>ROUND(P77*$G77,-1)</f>
        <v>300</v>
      </c>
      <c r="AA77" s="159">
        <f>ROUND(Q77*$G77,-1)</f>
        <v>0</v>
      </c>
      <c r="AB77" s="159">
        <f>ROUND(R77*$G77,-1)</f>
        <v>0</v>
      </c>
      <c r="AC77" s="191">
        <f>ROUND(S77*$G77,-1)</f>
        <v>0</v>
      </c>
      <c r="AD77" s="252"/>
      <c r="AE77" s="251">
        <v>476</v>
      </c>
    </row>
    <row r="78" ht="16.15" customHeight="1">
      <c r="A78" t="s" s="431">
        <v>354</v>
      </c>
      <c r="B78" t="s" s="432">
        <v>227</v>
      </c>
      <c r="C78" t="s" s="432">
        <v>200</v>
      </c>
      <c r="D78" s="435"/>
      <c r="E78" s="439">
        <v>8300</v>
      </c>
      <c r="F78" s="159"/>
      <c r="G78" s="159">
        <v>1200</v>
      </c>
      <c r="H78" s="191"/>
      <c r="I78" s="196"/>
      <c r="J78" s="193"/>
      <c r="K78" s="453"/>
      <c r="L78" s="453"/>
      <c r="M78" s="453"/>
      <c r="N78" s="161">
        <v>0.1</v>
      </c>
      <c r="O78" s="161">
        <v>0.3</v>
      </c>
      <c r="P78" s="161">
        <v>0.3</v>
      </c>
      <c r="Q78" s="161">
        <v>0.3</v>
      </c>
      <c r="R78" s="453"/>
      <c r="S78" s="194"/>
      <c r="T78" s="255">
        <f>ROUND(J78*$G78,-1)</f>
        <v>0</v>
      </c>
      <c r="U78" s="234">
        <f>ROUND(K78*$G78,-1)</f>
        <v>0</v>
      </c>
      <c r="V78" s="159">
        <f>ROUND(L78*$G78,-1)</f>
        <v>0</v>
      </c>
      <c r="W78" s="159">
        <f>ROUND(M78*$G78,-1)</f>
        <v>0</v>
      </c>
      <c r="X78" s="159">
        <f>ROUND(N78*$G78,-1)</f>
        <v>120</v>
      </c>
      <c r="Y78" s="159">
        <f>ROUND(O78*$G78,-1)</f>
        <v>360</v>
      </c>
      <c r="Z78" s="159">
        <f>ROUND(P78*$G78,-1)</f>
        <v>360</v>
      </c>
      <c r="AA78" s="159">
        <f>ROUND(Q78*$G78,-1)</f>
        <v>360</v>
      </c>
      <c r="AB78" s="159">
        <f>ROUND(R78*$G78,-1)</f>
        <v>0</v>
      </c>
      <c r="AC78" s="191">
        <f>ROUND(S78*$G78,-1)</f>
        <v>0</v>
      </c>
      <c r="AD78" s="252"/>
      <c r="AE78" s="251">
        <v>926</v>
      </c>
    </row>
    <row r="79" ht="16.15" customHeight="1">
      <c r="A79" t="s" s="431">
        <v>355</v>
      </c>
      <c r="B79" t="s" s="432">
        <v>227</v>
      </c>
      <c r="C79" t="s" s="432">
        <v>200</v>
      </c>
      <c r="D79" s="435"/>
      <c r="E79" s="439">
        <v>524</v>
      </c>
      <c r="F79" s="159"/>
      <c r="G79" s="159"/>
      <c r="H79" s="191"/>
      <c r="I79" s="196"/>
      <c r="J79" s="193"/>
      <c r="K79" s="453"/>
      <c r="L79" s="453"/>
      <c r="M79" s="453"/>
      <c r="N79" s="453"/>
      <c r="O79" s="453"/>
      <c r="P79" s="453"/>
      <c r="Q79" s="453"/>
      <c r="R79" s="454"/>
      <c r="S79" s="455"/>
      <c r="T79" s="270"/>
      <c r="U79" s="234"/>
      <c r="V79" s="159"/>
      <c r="W79" s="159"/>
      <c r="X79" s="159"/>
      <c r="Y79" s="159"/>
      <c r="Z79" s="159"/>
      <c r="AA79" s="159"/>
      <c r="AB79" s="159"/>
      <c r="AC79" s="191"/>
      <c r="AD79" s="252"/>
      <c r="AE79" s="268">
        <v>2277</v>
      </c>
    </row>
    <row r="80" ht="16.15" customHeight="1">
      <c r="A80" s="456"/>
      <c r="B80" s="457"/>
      <c r="C80" s="457"/>
      <c r="D80" s="458"/>
      <c r="E80" s="159"/>
      <c r="F80" s="159"/>
      <c r="G80" s="159"/>
      <c r="H80" s="191"/>
      <c r="I80" s="196"/>
      <c r="J80" s="193"/>
      <c r="K80" s="453"/>
      <c r="L80" s="453"/>
      <c r="M80" s="453"/>
      <c r="N80" s="453"/>
      <c r="O80" s="453"/>
      <c r="P80" s="453"/>
      <c r="Q80" s="453"/>
      <c r="R80" s="454"/>
      <c r="S80" s="455"/>
      <c r="T80" s="270"/>
      <c r="U80" s="234"/>
      <c r="V80" s="159"/>
      <c r="W80" s="159"/>
      <c r="X80" s="159"/>
      <c r="Y80" s="159"/>
      <c r="Z80" s="159"/>
      <c r="AA80" s="159"/>
      <c r="AB80" s="159"/>
      <c r="AC80" s="191"/>
      <c r="AD80" s="252"/>
      <c r="AE80" s="315"/>
    </row>
    <row r="81" ht="16.15" customHeight="1">
      <c r="A81" t="s" s="424">
        <v>344</v>
      </c>
      <c r="B81" s="425"/>
      <c r="C81" s="425"/>
      <c r="D81" s="426"/>
      <c r="E81" s="159"/>
      <c r="F81" s="159"/>
      <c r="G81" s="159"/>
      <c r="H81" s="108"/>
      <c r="I81" s="196"/>
      <c r="J81" s="193"/>
      <c r="K81" s="161"/>
      <c r="L81" s="161"/>
      <c r="M81" s="161"/>
      <c r="N81" s="161"/>
      <c r="O81" s="161"/>
      <c r="P81" s="161"/>
      <c r="Q81" s="161"/>
      <c r="R81" s="161"/>
      <c r="S81" s="194"/>
      <c r="T81" s="270"/>
      <c r="U81" s="234"/>
      <c r="V81" s="159"/>
      <c r="W81" s="159"/>
      <c r="X81" s="159"/>
      <c r="Y81" s="159"/>
      <c r="Z81" s="159"/>
      <c r="AA81" s="159"/>
      <c r="AB81" s="159"/>
      <c r="AC81" s="191"/>
      <c r="AD81" s="252"/>
      <c r="AE81" s="315"/>
    </row>
    <row r="82" ht="16.15" customHeight="1">
      <c r="A82" t="s" s="459">
        <v>356</v>
      </c>
      <c r="B82" t="s" s="460">
        <v>227</v>
      </c>
      <c r="C82" s="457"/>
      <c r="D82" s="458"/>
      <c r="E82" s="461">
        <v>2706</v>
      </c>
      <c r="F82" s="275">
        <v>150</v>
      </c>
      <c r="G82" s="275">
        <f>F82*E82/1000</f>
        <v>405.9</v>
      </c>
      <c r="H82" s="191"/>
      <c r="I82" s="196"/>
      <c r="J82" s="193"/>
      <c r="K82" s="161"/>
      <c r="L82" s="161"/>
      <c r="M82" s="161"/>
      <c r="N82" s="161"/>
      <c r="O82" s="161"/>
      <c r="P82" s="161"/>
      <c r="Q82" s="161"/>
      <c r="R82" s="161"/>
      <c r="S82" s="194"/>
      <c r="T82" s="255">
        <f>ROUND(J82*$G82,-1)</f>
        <v>0</v>
      </c>
      <c r="U82" s="234">
        <f>ROUND(K82*$G82,-1)</f>
        <v>0</v>
      </c>
      <c r="V82" s="159">
        <f>ROUND(L82*$G82,-1)</f>
        <v>0</v>
      </c>
      <c r="W82" s="159">
        <f>ROUND(M82*$G82,-1)</f>
        <v>0</v>
      </c>
      <c r="X82" s="159">
        <f>ROUND(N82*$G82,-1)</f>
        <v>0</v>
      </c>
      <c r="Y82" s="159">
        <f>ROUND(O82*$G82,-1)</f>
        <v>0</v>
      </c>
      <c r="Z82" s="159">
        <f>ROUND(P82*$G82,-1)</f>
        <v>0</v>
      </c>
      <c r="AA82" s="159">
        <f>ROUND(Q82*$G82,-1)</f>
        <v>0</v>
      </c>
      <c r="AB82" s="159">
        <f>ROUND(R82*$G82,-1)</f>
        <v>0</v>
      </c>
      <c r="AC82" s="191">
        <f>ROUND(S82*$G82,-1)</f>
        <v>0</v>
      </c>
      <c r="AD82" s="252"/>
      <c r="AE82" s="462">
        <v>831</v>
      </c>
    </row>
    <row r="83" ht="16.15" customHeight="1">
      <c r="A83" t="s" s="459">
        <v>357</v>
      </c>
      <c r="B83" t="s" s="460">
        <v>227</v>
      </c>
      <c r="C83" s="457"/>
      <c r="D83" s="458"/>
      <c r="E83" s="461">
        <v>354</v>
      </c>
      <c r="F83" s="275">
        <v>150</v>
      </c>
      <c r="G83" s="275">
        <f>F83*E83/1000</f>
        <v>53.1</v>
      </c>
      <c r="H83" s="191"/>
      <c r="I83" s="196"/>
      <c r="J83" s="193"/>
      <c r="K83" s="161"/>
      <c r="L83" s="161"/>
      <c r="M83" s="161"/>
      <c r="N83" s="161"/>
      <c r="O83" s="161"/>
      <c r="P83" s="161"/>
      <c r="Q83" s="161"/>
      <c r="R83" s="161"/>
      <c r="S83" s="194"/>
      <c r="T83" s="255">
        <f>ROUND(J83*$G83,-1)</f>
        <v>0</v>
      </c>
      <c r="U83" s="234">
        <f>ROUND(K83*$G83,-1)</f>
        <v>0</v>
      </c>
      <c r="V83" s="159">
        <f>ROUND(L83*$G83,-1)</f>
        <v>0</v>
      </c>
      <c r="W83" s="159">
        <f>ROUND(M83*$G83,-1)</f>
        <v>0</v>
      </c>
      <c r="X83" s="159">
        <f>ROUND(N83*$G83,-1)</f>
        <v>0</v>
      </c>
      <c r="Y83" s="159">
        <f>ROUND(O83*$G83,-1)</f>
        <v>0</v>
      </c>
      <c r="Z83" s="159">
        <f>ROUND(P83*$G83,-1)</f>
        <v>0</v>
      </c>
      <c r="AA83" s="159">
        <f>ROUND(Q83*$G83,-1)</f>
        <v>0</v>
      </c>
      <c r="AB83" s="159">
        <f>ROUND(R83*$G83,-1)</f>
        <v>0</v>
      </c>
      <c r="AC83" s="191">
        <f>ROUND(S83*$G83,-1)</f>
        <v>0</v>
      </c>
      <c r="AD83" s="252"/>
      <c r="AE83" s="462">
        <v>830</v>
      </c>
    </row>
    <row r="84" ht="16.15" customHeight="1">
      <c r="A84" t="s" s="459">
        <v>358</v>
      </c>
      <c r="B84" t="s" s="460">
        <v>227</v>
      </c>
      <c r="C84" s="457"/>
      <c r="D84" s="458"/>
      <c r="E84" s="275">
        <v>4911</v>
      </c>
      <c r="F84" s="275">
        <v>150</v>
      </c>
      <c r="G84" s="275">
        <f>F84*E84/1000</f>
        <v>736.65</v>
      </c>
      <c r="H84" s="191"/>
      <c r="I84" s="196"/>
      <c r="J84" s="193"/>
      <c r="K84" s="161"/>
      <c r="L84" s="161"/>
      <c r="M84" s="161"/>
      <c r="N84" s="161"/>
      <c r="O84" s="161"/>
      <c r="P84" s="161"/>
      <c r="Q84" s="161"/>
      <c r="R84" s="161"/>
      <c r="S84" s="194"/>
      <c r="T84" s="255">
        <f>ROUND(J84*$G84,-1)</f>
        <v>0</v>
      </c>
      <c r="U84" s="234">
        <f>ROUND(K84*$G84,-1)</f>
        <v>0</v>
      </c>
      <c r="V84" s="159">
        <f>ROUND(L84*$G84,-1)</f>
        <v>0</v>
      </c>
      <c r="W84" s="159">
        <f>ROUND(M84*$G84,-1)</f>
        <v>0</v>
      </c>
      <c r="X84" s="159">
        <f>ROUND(N84*$G84,-1)</f>
        <v>0</v>
      </c>
      <c r="Y84" s="159">
        <f>ROUND(O84*$G84,-1)</f>
        <v>0</v>
      </c>
      <c r="Z84" s="159">
        <f>ROUND(P84*$G84,-1)</f>
        <v>0</v>
      </c>
      <c r="AA84" s="159">
        <f>ROUND(Q84*$G84,-1)</f>
        <v>0</v>
      </c>
      <c r="AB84" s="159">
        <f>ROUND(R84*$G84,-1)</f>
        <v>0</v>
      </c>
      <c r="AC84" s="191">
        <f>ROUND(S84*$G84,-1)</f>
        <v>0</v>
      </c>
      <c r="AD84" s="252"/>
      <c r="AE84" s="268">
        <v>563</v>
      </c>
    </row>
    <row r="85" ht="16.15" customHeight="1">
      <c r="A85" t="s" s="459">
        <v>359</v>
      </c>
      <c r="B85" t="s" s="460">
        <v>227</v>
      </c>
      <c r="C85" s="457"/>
      <c r="D85" s="458"/>
      <c r="E85" s="275">
        <v>2016</v>
      </c>
      <c r="F85" s="275">
        <v>150</v>
      </c>
      <c r="G85" s="275">
        <f>F85*E85/1000</f>
        <v>302.4</v>
      </c>
      <c r="H85" s="191"/>
      <c r="I85" s="196"/>
      <c r="J85" s="193"/>
      <c r="K85" s="161"/>
      <c r="L85" s="161"/>
      <c r="M85" s="161"/>
      <c r="N85" s="161"/>
      <c r="O85" s="161"/>
      <c r="P85" s="161"/>
      <c r="Q85" s="161"/>
      <c r="R85" s="161"/>
      <c r="S85" s="194"/>
      <c r="T85" s="255">
        <f>ROUND(J85*$G85,-1)</f>
        <v>0</v>
      </c>
      <c r="U85" s="234">
        <f>ROUND(K85*$G85,-1)</f>
        <v>0</v>
      </c>
      <c r="V85" s="159">
        <f>ROUND(L85*$G85,-1)</f>
        <v>0</v>
      </c>
      <c r="W85" s="159">
        <f>ROUND(M85*$G85,-1)</f>
        <v>0</v>
      </c>
      <c r="X85" s="159">
        <f>ROUND(N85*$G85,-1)</f>
        <v>0</v>
      </c>
      <c r="Y85" s="159">
        <f>ROUND(O85*$G85,-1)</f>
        <v>0</v>
      </c>
      <c r="Z85" s="159">
        <f>ROUND(P85*$G85,-1)</f>
        <v>0</v>
      </c>
      <c r="AA85" s="159">
        <f>ROUND(Q85*$G85,-1)</f>
        <v>0</v>
      </c>
      <c r="AB85" s="159">
        <f>ROUND(R85*$G85,-1)</f>
        <v>0</v>
      </c>
      <c r="AC85" s="191">
        <f>ROUND(S85*$G85,-1)</f>
        <v>0</v>
      </c>
      <c r="AD85" s="252"/>
      <c r="AE85" s="251">
        <v>564</v>
      </c>
    </row>
    <row r="86" ht="16.15" customHeight="1">
      <c r="A86" t="s" s="459">
        <v>360</v>
      </c>
      <c r="B86" t="s" s="460">
        <v>227</v>
      </c>
      <c r="C86" s="457"/>
      <c r="D86" s="458"/>
      <c r="E86" s="275">
        <v>282</v>
      </c>
      <c r="F86" s="275">
        <v>150</v>
      </c>
      <c r="G86" s="275">
        <f>F86*E86/1000</f>
        <v>42.3</v>
      </c>
      <c r="H86" s="191"/>
      <c r="I86" s="196"/>
      <c r="J86" s="193"/>
      <c r="K86" s="161"/>
      <c r="L86" s="161"/>
      <c r="M86" s="161"/>
      <c r="N86" s="161"/>
      <c r="O86" s="161"/>
      <c r="P86" s="161"/>
      <c r="Q86" s="161"/>
      <c r="R86" s="161"/>
      <c r="S86" s="194"/>
      <c r="T86" s="255">
        <f>ROUND(J86*$G86,-1)</f>
        <v>0</v>
      </c>
      <c r="U86" s="234">
        <f>ROUND(K86*$G86,-1)</f>
        <v>0</v>
      </c>
      <c r="V86" s="159">
        <f>ROUND(L86*$G86,-1)</f>
        <v>0</v>
      </c>
      <c r="W86" s="159">
        <f>ROUND(M86*$G86,-1)</f>
        <v>0</v>
      </c>
      <c r="X86" s="159">
        <f>ROUND(N86*$G86,-1)</f>
        <v>0</v>
      </c>
      <c r="Y86" s="159">
        <f>ROUND(O86*$G86,-1)</f>
        <v>0</v>
      </c>
      <c r="Z86" s="159">
        <f>ROUND(P86*$G86,-1)</f>
        <v>0</v>
      </c>
      <c r="AA86" s="159">
        <f>ROUND(Q86*$G86,-1)</f>
        <v>0</v>
      </c>
      <c r="AB86" s="159">
        <f>ROUND(R86*$G86,-1)</f>
        <v>0</v>
      </c>
      <c r="AC86" s="191">
        <f>ROUND(S86*$G86,-1)</f>
        <v>0</v>
      </c>
      <c r="AD86" s="252"/>
      <c r="AE86" s="251">
        <v>573</v>
      </c>
    </row>
    <row r="87" ht="16.15" customHeight="1">
      <c r="A87" t="s" s="459">
        <v>361</v>
      </c>
      <c r="B87" t="s" s="460">
        <v>227</v>
      </c>
      <c r="C87" s="457"/>
      <c r="D87" s="458"/>
      <c r="E87" s="275">
        <v>5000</v>
      </c>
      <c r="F87" s="275">
        <v>150</v>
      </c>
      <c r="G87" s="275">
        <f>F87*E87/1000</f>
        <v>750</v>
      </c>
      <c r="H87" s="108"/>
      <c r="I87" s="196"/>
      <c r="J87" s="193"/>
      <c r="K87" s="161"/>
      <c r="L87" s="161"/>
      <c r="M87" s="161"/>
      <c r="N87" s="161"/>
      <c r="O87" s="161"/>
      <c r="P87" s="161"/>
      <c r="Q87" s="161"/>
      <c r="R87" s="161"/>
      <c r="S87" s="194"/>
      <c r="T87" s="255">
        <f>ROUND(J87*$G87,-1)</f>
        <v>0</v>
      </c>
      <c r="U87" s="234">
        <f>ROUND(K87*$G87,-1)</f>
        <v>0</v>
      </c>
      <c r="V87" s="159">
        <f>ROUND(L87*$G87,-1)</f>
        <v>0</v>
      </c>
      <c r="W87" s="159">
        <f>ROUND(M87*$G87,-1)</f>
        <v>0</v>
      </c>
      <c r="X87" s="159">
        <f>ROUND(N87*$G87,-1)</f>
        <v>0</v>
      </c>
      <c r="Y87" s="159">
        <f>ROUND(O87*$G87,-1)</f>
        <v>0</v>
      </c>
      <c r="Z87" s="159">
        <f>ROUND(P87*$G87,-1)</f>
        <v>0</v>
      </c>
      <c r="AA87" s="159">
        <f>ROUND(Q87*$G87,-1)</f>
        <v>0</v>
      </c>
      <c r="AB87" s="159">
        <f>ROUND(R87*$G87,-1)</f>
        <v>0</v>
      </c>
      <c r="AC87" s="191">
        <f>ROUND(S87*$G87,-1)</f>
        <v>0</v>
      </c>
      <c r="AD87" s="252"/>
      <c r="AE87" s="299">
        <v>558</v>
      </c>
    </row>
    <row r="88" ht="16.15" customHeight="1">
      <c r="A88" s="434"/>
      <c r="B88" s="433"/>
      <c r="C88" s="433"/>
      <c r="D88" s="435"/>
      <c r="E88" s="159"/>
      <c r="F88" s="159"/>
      <c r="G88" s="159"/>
      <c r="H88" s="108"/>
      <c r="I88" s="196"/>
      <c r="J88" s="193"/>
      <c r="K88" s="161"/>
      <c r="L88" s="161"/>
      <c r="M88" s="161"/>
      <c r="N88" s="161"/>
      <c r="O88" s="161"/>
      <c r="P88" s="161"/>
      <c r="Q88" s="161"/>
      <c r="R88" s="161"/>
      <c r="S88" s="194"/>
      <c r="T88" s="270"/>
      <c r="U88" s="234"/>
      <c r="V88" s="159"/>
      <c r="W88" s="159"/>
      <c r="X88" s="159"/>
      <c r="Y88" s="159"/>
      <c r="Z88" s="159"/>
      <c r="AA88" s="159"/>
      <c r="AB88" s="159"/>
      <c r="AC88" s="191"/>
      <c r="AD88" s="252"/>
      <c r="AE88" s="236"/>
    </row>
    <row r="89" ht="16.15" customHeight="1">
      <c r="A89" t="s" s="424">
        <v>243</v>
      </c>
      <c r="B89" s="463"/>
      <c r="C89" s="463"/>
      <c r="D89" s="464"/>
      <c r="E89" s="160"/>
      <c r="F89" s="159"/>
      <c r="G89" s="160">
        <f>SUM(G90:G94)</f>
        <v>6600</v>
      </c>
      <c r="H89" s="191"/>
      <c r="I89" s="196"/>
      <c r="J89" s="193"/>
      <c r="K89" s="161"/>
      <c r="L89" s="161"/>
      <c r="M89" s="161"/>
      <c r="N89" s="161"/>
      <c r="O89" s="161"/>
      <c r="P89" s="161"/>
      <c r="Q89" s="161"/>
      <c r="R89" s="161"/>
      <c r="S89" s="194"/>
      <c r="T89" s="291">
        <f>SUM(T90:T94)</f>
        <v>110</v>
      </c>
      <c r="U89" s="292">
        <f>SUM(U90:U94)</f>
        <v>160</v>
      </c>
      <c r="V89" s="293">
        <f>SUM(V90:V94)</f>
        <v>160</v>
      </c>
      <c r="W89" s="293">
        <f>SUM(W90:W94)</f>
        <v>160</v>
      </c>
      <c r="X89" s="293">
        <f>SUM(X90:X94)</f>
        <v>660</v>
      </c>
      <c r="Y89" s="293">
        <f>SUM(Y90:Y94)</f>
        <v>1160</v>
      </c>
      <c r="Z89" s="293">
        <f>SUM(Z90:Z94)</f>
        <v>1160</v>
      </c>
      <c r="AA89" s="293">
        <f>SUM(AA90:AA94)</f>
        <v>1660</v>
      </c>
      <c r="AB89" s="293">
        <f>SUM(AB90:AB94)</f>
        <v>3660</v>
      </c>
      <c r="AC89" s="294">
        <f>SUM(AC90:AC94)</f>
        <v>3660</v>
      </c>
      <c r="AD89" s="241"/>
      <c r="AE89" s="236"/>
    </row>
    <row r="90" ht="16.15" customHeight="1">
      <c r="A90" t="s" s="431">
        <v>244</v>
      </c>
      <c r="B90" t="s" s="432">
        <v>197</v>
      </c>
      <c r="C90" t="s" s="432">
        <v>193</v>
      </c>
      <c r="D90" s="435"/>
      <c r="E90" s="159"/>
      <c r="F90" s="159"/>
      <c r="G90" s="159">
        <v>5000</v>
      </c>
      <c r="H90" s="191"/>
      <c r="I90" s="196"/>
      <c r="J90" s="193"/>
      <c r="K90" s="161"/>
      <c r="L90" s="161"/>
      <c r="M90" s="161"/>
      <c r="N90" s="161">
        <v>0.1</v>
      </c>
      <c r="O90" s="161">
        <v>0.2</v>
      </c>
      <c r="P90" s="161">
        <v>0.2</v>
      </c>
      <c r="Q90" s="161">
        <v>0.3</v>
      </c>
      <c r="R90" s="161">
        <v>0.7</v>
      </c>
      <c r="S90" s="194">
        <v>0.7</v>
      </c>
      <c r="T90" s="255">
        <f>ROUND(J90*$G90,-1)</f>
        <v>0</v>
      </c>
      <c r="U90" s="234">
        <f>ROUND(K90*$G90,-1)</f>
        <v>0</v>
      </c>
      <c r="V90" s="159">
        <f>ROUND(L90*$G90,-1)</f>
        <v>0</v>
      </c>
      <c r="W90" s="159">
        <f>ROUND(M90*$G90,-1)</f>
        <v>0</v>
      </c>
      <c r="X90" s="159">
        <f>ROUND(N90*$G90,-1)</f>
        <v>500</v>
      </c>
      <c r="Y90" s="159">
        <f>ROUND(O90*$G90,-1)</f>
        <v>1000</v>
      </c>
      <c r="Z90" s="159">
        <f>ROUND(P90*$G90,-1)</f>
        <v>1000</v>
      </c>
      <c r="AA90" s="439">
        <f>ROUND(Q90*$G90,-1)</f>
        <v>1500</v>
      </c>
      <c r="AB90" s="439">
        <f>ROUND(R90*$G90,-1)</f>
        <v>3500</v>
      </c>
      <c r="AC90" s="465">
        <f>ROUND(S90*$G90,-1)</f>
        <v>3500</v>
      </c>
      <c r="AD90" s="252"/>
      <c r="AE90" s="236"/>
    </row>
    <row r="91" ht="16.15" customHeight="1">
      <c r="A91" t="s" s="431">
        <v>245</v>
      </c>
      <c r="B91" t="s" s="432">
        <v>197</v>
      </c>
      <c r="C91" t="s" s="432">
        <v>193</v>
      </c>
      <c r="D91" s="435"/>
      <c r="E91" s="159"/>
      <c r="F91" s="159"/>
      <c r="G91" s="159">
        <v>1000</v>
      </c>
      <c r="H91" s="191"/>
      <c r="I91" s="196"/>
      <c r="J91" s="193">
        <v>0.05</v>
      </c>
      <c r="K91" s="161">
        <v>0.1</v>
      </c>
      <c r="L91" s="161">
        <v>0.1</v>
      </c>
      <c r="M91" s="161">
        <v>0.1</v>
      </c>
      <c r="N91" s="161">
        <v>0.1</v>
      </c>
      <c r="O91" s="161">
        <v>0.1</v>
      </c>
      <c r="P91" s="161">
        <v>0.1</v>
      </c>
      <c r="Q91" s="161">
        <v>0.1</v>
      </c>
      <c r="R91" s="161">
        <v>0.1</v>
      </c>
      <c r="S91" s="194">
        <v>0.1</v>
      </c>
      <c r="T91" s="255">
        <f>ROUND(J91*$G91,-1)</f>
        <v>50</v>
      </c>
      <c r="U91" s="234">
        <f>ROUND(K91*$G91,-1)</f>
        <v>100</v>
      </c>
      <c r="V91" s="159">
        <f>ROUND(L91*$G91,-1)</f>
        <v>100</v>
      </c>
      <c r="W91" s="159">
        <f>ROUND(M91*$G91,-1)</f>
        <v>100</v>
      </c>
      <c r="X91" s="159">
        <f>ROUND(N91*$G91,-1)</f>
        <v>100</v>
      </c>
      <c r="Y91" s="159">
        <f>ROUND(O91*$G91,-1)</f>
        <v>100</v>
      </c>
      <c r="Z91" s="159">
        <f>ROUND(P91*$G91,-1)</f>
        <v>100</v>
      </c>
      <c r="AA91" s="159">
        <f>ROUND(Q91*$G91,-1)</f>
        <v>100</v>
      </c>
      <c r="AB91" s="159">
        <f>ROUND(R91*$G91,-1)</f>
        <v>100</v>
      </c>
      <c r="AC91" s="191">
        <f>ROUND(S91*$G91,-1)</f>
        <v>100</v>
      </c>
      <c r="AD91" s="252"/>
      <c r="AE91" s="236"/>
    </row>
    <row r="92" ht="16.15" customHeight="1">
      <c r="A92" t="s" s="431">
        <v>246</v>
      </c>
      <c r="B92" t="s" s="432">
        <v>197</v>
      </c>
      <c r="C92" t="s" s="432">
        <v>193</v>
      </c>
      <c r="D92" s="435"/>
      <c r="E92" s="159"/>
      <c r="F92" s="159"/>
      <c r="G92" s="159">
        <v>400</v>
      </c>
      <c r="H92" s="191"/>
      <c r="I92" s="196"/>
      <c r="J92" s="193">
        <v>0.1</v>
      </c>
      <c r="K92" s="161">
        <v>0.1</v>
      </c>
      <c r="L92" s="161">
        <v>0.1</v>
      </c>
      <c r="M92" s="161">
        <v>0.1</v>
      </c>
      <c r="N92" s="161">
        <v>0.1</v>
      </c>
      <c r="O92" s="161">
        <v>0.1</v>
      </c>
      <c r="P92" s="161">
        <v>0.1</v>
      </c>
      <c r="Q92" s="161">
        <v>0.1</v>
      </c>
      <c r="R92" s="161">
        <v>0.1</v>
      </c>
      <c r="S92" s="194">
        <v>0.1</v>
      </c>
      <c r="T92" s="255">
        <f>ROUND(J92*$G92,-1)</f>
        <v>40</v>
      </c>
      <c r="U92" s="234">
        <f>ROUND(K92*$G92,-1)</f>
        <v>40</v>
      </c>
      <c r="V92" s="159">
        <f>ROUND(L92*$G92,-1)</f>
        <v>40</v>
      </c>
      <c r="W92" s="159">
        <f>ROUND(M92*$G92,-1)</f>
        <v>40</v>
      </c>
      <c r="X92" s="159">
        <f>ROUND(N92*$G92,-1)</f>
        <v>40</v>
      </c>
      <c r="Y92" s="159">
        <f>ROUND(O92*$G92,-1)</f>
        <v>40</v>
      </c>
      <c r="Z92" s="159">
        <f>ROUND(P92*$G92,-1)</f>
        <v>40</v>
      </c>
      <c r="AA92" s="159">
        <f>ROUND(Q92*$G92,-1)</f>
        <v>40</v>
      </c>
      <c r="AB92" s="159">
        <f>ROUND(R92*$G92,-1)</f>
        <v>40</v>
      </c>
      <c r="AC92" s="191">
        <f>ROUND(S92*$G92,-1)</f>
        <v>40</v>
      </c>
      <c r="AD92" s="252"/>
      <c r="AE92" s="236"/>
    </row>
    <row r="93" ht="15.75" customHeight="1">
      <c r="A93" t="s" s="431">
        <v>247</v>
      </c>
      <c r="B93" t="s" s="432">
        <v>197</v>
      </c>
      <c r="C93" t="s" s="432">
        <v>193</v>
      </c>
      <c r="D93" s="435"/>
      <c r="E93" s="159"/>
      <c r="F93" s="159"/>
      <c r="G93" s="159">
        <v>200</v>
      </c>
      <c r="H93" s="191"/>
      <c r="I93" s="196"/>
      <c r="J93" s="193">
        <v>0.1</v>
      </c>
      <c r="K93" s="161">
        <v>0.1</v>
      </c>
      <c r="L93" s="161">
        <v>0.1</v>
      </c>
      <c r="M93" s="161">
        <v>0.1</v>
      </c>
      <c r="N93" s="161">
        <v>0.1</v>
      </c>
      <c r="O93" s="161">
        <v>0.1</v>
      </c>
      <c r="P93" s="161">
        <v>0.1</v>
      </c>
      <c r="Q93" s="161">
        <v>0.1</v>
      </c>
      <c r="R93" s="161">
        <v>0.1</v>
      </c>
      <c r="S93" s="194">
        <v>0.1</v>
      </c>
      <c r="T93" s="255">
        <f>ROUND(J93*$G93,-1)</f>
        <v>20</v>
      </c>
      <c r="U93" s="234">
        <f>ROUND(K93*$G93,-1)</f>
        <v>20</v>
      </c>
      <c r="V93" s="159">
        <f>ROUND(L93*$G93,-1)</f>
        <v>20</v>
      </c>
      <c r="W93" s="159">
        <f>ROUND(M93*$G93,-1)</f>
        <v>20</v>
      </c>
      <c r="X93" s="159">
        <f>ROUND(N93*$G93,-1)</f>
        <v>20</v>
      </c>
      <c r="Y93" s="159">
        <f>ROUND(O93*$G93,-1)</f>
        <v>20</v>
      </c>
      <c r="Z93" s="159">
        <f>ROUND(P93*$G93,-1)</f>
        <v>20</v>
      </c>
      <c r="AA93" s="159">
        <f>ROUND(Q93*$G93,-1)</f>
        <v>20</v>
      </c>
      <c r="AB93" s="159">
        <f>ROUND(R93*$G93,-1)</f>
        <v>20</v>
      </c>
      <c r="AC93" s="191">
        <f>ROUND(S93*$G93,-1)</f>
        <v>20</v>
      </c>
      <c r="AD93" s="252"/>
      <c r="AE93" s="236"/>
    </row>
    <row r="94" ht="16.15" customHeight="1">
      <c r="A94" s="434"/>
      <c r="B94" s="466"/>
      <c r="C94" s="466"/>
      <c r="D94" s="467"/>
      <c r="E94" s="190"/>
      <c r="F94" s="190"/>
      <c r="G94" s="159"/>
      <c r="H94" s="309"/>
      <c r="I94" s="468"/>
      <c r="J94" s="193"/>
      <c r="K94" s="161"/>
      <c r="L94" s="161"/>
      <c r="M94" s="161"/>
      <c r="N94" s="161"/>
      <c r="O94" s="161"/>
      <c r="P94" s="161"/>
      <c r="Q94" s="161"/>
      <c r="R94" s="161"/>
      <c r="S94" s="194"/>
      <c r="T94" s="270"/>
      <c r="U94" s="234"/>
      <c r="V94" s="190"/>
      <c r="W94" s="190"/>
      <c r="X94" s="190"/>
      <c r="Y94" s="190"/>
      <c r="Z94" s="190"/>
      <c r="AA94" s="190"/>
      <c r="AB94" s="190"/>
      <c r="AC94" s="191"/>
      <c r="AD94" s="252"/>
      <c r="AE94" s="236"/>
    </row>
    <row r="95" ht="16.15" customHeight="1">
      <c r="A95" t="s" s="130">
        <v>115</v>
      </c>
      <c r="B95" s="469"/>
      <c r="C95" s="469"/>
      <c r="D95" s="469"/>
      <c r="E95" s="469"/>
      <c r="F95" s="469"/>
      <c r="G95" s="132">
        <f>SUM(G98:G108)</f>
        <v>5600</v>
      </c>
      <c r="H95" s="470"/>
      <c r="I95" s="471"/>
      <c r="J95" s="200"/>
      <c r="K95" s="134"/>
      <c r="L95" s="134"/>
      <c r="M95" s="134"/>
      <c r="N95" s="134"/>
      <c r="O95" s="134"/>
      <c r="P95" s="134"/>
      <c r="Q95" s="134"/>
      <c r="R95" s="134"/>
      <c r="S95" s="201"/>
      <c r="T95" s="472">
        <f>SUM(T98:T108)</f>
        <v>170</v>
      </c>
      <c r="U95" s="473">
        <f>SUM(U98:U108)</f>
        <v>660</v>
      </c>
      <c r="V95" s="474">
        <f>SUM(V98:V108)</f>
        <v>700</v>
      </c>
      <c r="W95" s="474">
        <f>SUM(W98:W108)</f>
        <v>320</v>
      </c>
      <c r="X95" s="474">
        <f>SUM(X98:X108)</f>
        <v>680</v>
      </c>
      <c r="Y95" s="474">
        <f>SUM(Y98:Y108)</f>
        <v>1080</v>
      </c>
      <c r="Z95" s="474">
        <f>SUM(Z98:Z108)</f>
        <v>830</v>
      </c>
      <c r="AA95" s="474">
        <f>SUM(AA98:AA108)</f>
        <v>830</v>
      </c>
      <c r="AB95" s="474">
        <f>SUM(AB98:AB108)</f>
        <v>830</v>
      </c>
      <c r="AC95" s="475">
        <f>SUM(AC98:AC108)</f>
        <v>830</v>
      </c>
      <c r="AD95" s="375"/>
      <c r="AE95" s="129"/>
    </row>
    <row r="96" ht="16.15" customHeight="1">
      <c r="A96" t="s" s="316">
        <v>186</v>
      </c>
      <c r="B96" s="159"/>
      <c r="C96" s="159"/>
      <c r="D96" s="159"/>
      <c r="E96" s="159"/>
      <c r="F96" s="160"/>
      <c r="G96" s="160"/>
      <c r="H96" s="168"/>
      <c r="I96" s="169"/>
      <c r="J96" s="225"/>
      <c r="K96" s="162"/>
      <c r="L96" s="162"/>
      <c r="M96" s="162"/>
      <c r="N96" s="162"/>
      <c r="O96" s="162"/>
      <c r="P96" s="162"/>
      <c r="Q96" s="162"/>
      <c r="R96" s="162"/>
      <c r="S96" s="226"/>
      <c r="T96" s="476">
        <v>400</v>
      </c>
      <c r="U96" s="477">
        <v>600</v>
      </c>
      <c r="V96" s="478">
        <v>800</v>
      </c>
      <c r="W96" s="478">
        <v>600</v>
      </c>
      <c r="X96" s="478">
        <v>800</v>
      </c>
      <c r="Y96" s="478">
        <v>800</v>
      </c>
      <c r="Z96" s="478">
        <v>800</v>
      </c>
      <c r="AA96" s="478">
        <v>800</v>
      </c>
      <c r="AB96" s="478">
        <v>1100</v>
      </c>
      <c r="AC96" s="479">
        <v>1100</v>
      </c>
      <c r="AD96" s="480"/>
      <c r="AE96" s="129"/>
    </row>
    <row r="97" ht="16.15" customHeight="1">
      <c r="A97" s="317"/>
      <c r="B97" s="159"/>
      <c r="C97" s="159"/>
      <c r="D97" s="159"/>
      <c r="E97" s="159"/>
      <c r="F97" s="160"/>
      <c r="G97" s="160"/>
      <c r="H97" s="168"/>
      <c r="I97" s="169"/>
      <c r="J97" s="225"/>
      <c r="K97" s="162"/>
      <c r="L97" s="162"/>
      <c r="M97" s="162"/>
      <c r="N97" s="162"/>
      <c r="O97" s="162"/>
      <c r="P97" s="162"/>
      <c r="Q97" s="162"/>
      <c r="R97" s="162"/>
      <c r="S97" s="226"/>
      <c r="T97" s="221">
        <f>T96-T95</f>
        <v>230</v>
      </c>
      <c r="U97" s="481">
        <f>U96-U95</f>
        <v>-60</v>
      </c>
      <c r="V97" s="320">
        <f>V96-V95</f>
        <v>100</v>
      </c>
      <c r="W97" s="320">
        <f>W96-W95</f>
        <v>280</v>
      </c>
      <c r="X97" s="320">
        <f>X96-X95</f>
        <v>120</v>
      </c>
      <c r="Y97" s="320">
        <f>Y96-Y95</f>
        <v>-280</v>
      </c>
      <c r="Z97" s="320">
        <f>Z96-Z95</f>
        <v>-30</v>
      </c>
      <c r="AA97" s="320">
        <f>AA96-AA95</f>
        <v>-30</v>
      </c>
      <c r="AB97" s="320">
        <f>AB96-AB95</f>
        <v>270</v>
      </c>
      <c r="AC97" s="482">
        <f>AC96-AC95</f>
        <v>270</v>
      </c>
      <c r="AD97" s="480"/>
      <c r="AE97" s="129"/>
    </row>
    <row r="98" ht="16.15" customHeight="1">
      <c r="A98" t="s" s="286">
        <v>362</v>
      </c>
      <c r="B98" s="159"/>
      <c r="C98" s="159"/>
      <c r="D98" s="159"/>
      <c r="E98" s="159"/>
      <c r="F98" s="159"/>
      <c r="G98" s="159"/>
      <c r="H98" s="191"/>
      <c r="I98" s="196"/>
      <c r="J98" s="193"/>
      <c r="K98" s="161"/>
      <c r="L98" s="161"/>
      <c r="M98" s="161"/>
      <c r="N98" s="161"/>
      <c r="O98" s="161"/>
      <c r="P98" s="161"/>
      <c r="Q98" s="161"/>
      <c r="R98" s="161"/>
      <c r="S98" s="194"/>
      <c r="T98" s="270"/>
      <c r="U98" s="147"/>
      <c r="V98" s="483"/>
      <c r="W98" s="483"/>
      <c r="X98" s="483"/>
      <c r="Y98" s="483"/>
      <c r="Z98" s="483"/>
      <c r="AA98" s="483"/>
      <c r="AB98" s="483"/>
      <c r="AC98" s="146"/>
      <c r="AD98" s="252"/>
      <c r="AE98" s="129"/>
    </row>
    <row r="99" ht="16.15" customHeight="1">
      <c r="A99" t="s" s="247">
        <v>363</v>
      </c>
      <c r="B99" t="s" s="248">
        <v>227</v>
      </c>
      <c r="C99" t="s" s="248">
        <v>200</v>
      </c>
      <c r="D99" s="159"/>
      <c r="E99" s="159"/>
      <c r="F99" s="159"/>
      <c r="G99" s="159">
        <v>900</v>
      </c>
      <c r="H99" s="191"/>
      <c r="I99" s="196"/>
      <c r="J99" s="193"/>
      <c r="K99" s="161"/>
      <c r="L99" s="161"/>
      <c r="M99" s="161">
        <v>0.1</v>
      </c>
      <c r="N99" s="161">
        <v>0.5</v>
      </c>
      <c r="O99" s="161">
        <v>0.5</v>
      </c>
      <c r="P99" s="161"/>
      <c r="Q99" s="161"/>
      <c r="R99" s="161"/>
      <c r="S99" s="194"/>
      <c r="T99" s="271">
        <f>ROUND(J99*$G99,-1)</f>
        <v>0</v>
      </c>
      <c r="U99" s="234">
        <f>ROUND(K99*$G99,-1)</f>
        <v>0</v>
      </c>
      <c r="V99" s="159">
        <f>ROUND(L99*$G99,-1)</f>
        <v>0</v>
      </c>
      <c r="W99" s="159">
        <f>ROUND(M99*$G99,-1)</f>
        <v>90</v>
      </c>
      <c r="X99" s="159">
        <f>ROUND(N99*$G99,-1)</f>
        <v>450</v>
      </c>
      <c r="Y99" s="159">
        <f>ROUND(O99*$G99,-1)</f>
        <v>450</v>
      </c>
      <c r="Z99" s="159">
        <f>ROUND(P99*$G99,-1)</f>
        <v>0</v>
      </c>
      <c r="AA99" s="159">
        <f>ROUND(Q99*$G99,-1)</f>
        <v>0</v>
      </c>
      <c r="AB99" s="159">
        <f>ROUND(R99*$G99,-1)</f>
        <v>0</v>
      </c>
      <c r="AC99" s="191">
        <f>ROUND(S99*$G99,-1)</f>
        <v>0</v>
      </c>
      <c r="AD99" s="252"/>
      <c r="AE99" s="129"/>
    </row>
    <row r="100" ht="16.15" customHeight="1">
      <c r="A100" t="s" s="286">
        <v>364</v>
      </c>
      <c r="B100" s="159"/>
      <c r="C100" s="159"/>
      <c r="D100" s="159"/>
      <c r="E100" s="159"/>
      <c r="F100" s="159"/>
      <c r="G100" s="159"/>
      <c r="H100" s="191"/>
      <c r="I100" s="196"/>
      <c r="J100" s="193"/>
      <c r="K100" s="161"/>
      <c r="L100" s="161"/>
      <c r="M100" s="161"/>
      <c r="N100" s="161"/>
      <c r="O100" s="161"/>
      <c r="P100" s="161"/>
      <c r="Q100" s="161"/>
      <c r="R100" s="161"/>
      <c r="S100" s="194"/>
      <c r="T100" s="270"/>
      <c r="U100" s="147"/>
      <c r="V100" s="144"/>
      <c r="W100" s="144"/>
      <c r="X100" s="144"/>
      <c r="Y100" s="144"/>
      <c r="Z100" s="144"/>
      <c r="AA100" s="144"/>
      <c r="AB100" s="144"/>
      <c r="AC100" s="146"/>
      <c r="AD100" s="252"/>
      <c r="AE100" s="219"/>
    </row>
    <row r="101" ht="16.15" customHeight="1">
      <c r="A101" t="s" s="247">
        <v>365</v>
      </c>
      <c r="B101" t="s" s="248">
        <v>227</v>
      </c>
      <c r="C101" t="s" s="248">
        <v>200</v>
      </c>
      <c r="D101" s="159"/>
      <c r="E101" s="159"/>
      <c r="F101" s="159"/>
      <c r="G101" s="159">
        <v>300</v>
      </c>
      <c r="H101" s="191"/>
      <c r="I101" s="196"/>
      <c r="J101" s="193"/>
      <c r="K101" s="161">
        <v>0.1</v>
      </c>
      <c r="L101" s="161">
        <v>0.9</v>
      </c>
      <c r="M101" s="161"/>
      <c r="N101" s="161"/>
      <c r="O101" s="161"/>
      <c r="P101" s="161"/>
      <c r="Q101" s="161"/>
      <c r="R101" s="161"/>
      <c r="S101" s="194"/>
      <c r="T101" s="255">
        <f>ROUND(J101*$G101,-1)</f>
        <v>0</v>
      </c>
      <c r="U101" s="147">
        <f>ROUND(K101*$G101,-1)</f>
        <v>30</v>
      </c>
      <c r="V101" s="144">
        <f>ROUND(L101*$G101,-1)</f>
        <v>270</v>
      </c>
      <c r="W101" s="144">
        <f>ROUND(M101*$G101,-1)</f>
        <v>0</v>
      </c>
      <c r="X101" s="144">
        <f>ROUND(N101*$G101,-1)</f>
        <v>0</v>
      </c>
      <c r="Y101" s="144">
        <f>ROUND(O101*$G101,-1)</f>
        <v>0</v>
      </c>
      <c r="Z101" s="144">
        <f>ROUND(P101*$G101,-1)</f>
        <v>0</v>
      </c>
      <c r="AA101" s="144">
        <f>ROUND(Q101*$G101,-1)</f>
        <v>0</v>
      </c>
      <c r="AB101" s="144">
        <f>ROUND(R101*$G101,-1)</f>
        <v>0</v>
      </c>
      <c r="AC101" s="146">
        <f>ROUND(S101*$G101,-1)</f>
        <v>0</v>
      </c>
      <c r="AD101" s="252"/>
      <c r="AE101" s="268">
        <v>2376</v>
      </c>
    </row>
    <row r="102" ht="16.15" customHeight="1">
      <c r="A102" t="s" s="286">
        <v>366</v>
      </c>
      <c r="B102" s="159"/>
      <c r="C102" s="159"/>
      <c r="D102" s="159"/>
      <c r="E102" s="159"/>
      <c r="F102" s="159"/>
      <c r="G102" s="159"/>
      <c r="H102" s="191"/>
      <c r="I102" s="196"/>
      <c r="J102" s="193"/>
      <c r="K102" s="161"/>
      <c r="L102" s="161"/>
      <c r="M102" s="161"/>
      <c r="N102" s="161"/>
      <c r="O102" s="161"/>
      <c r="P102" s="161"/>
      <c r="Q102" s="161"/>
      <c r="R102" s="161"/>
      <c r="S102" s="194"/>
      <c r="T102" s="270"/>
      <c r="U102" s="147"/>
      <c r="V102" s="144"/>
      <c r="W102" s="144"/>
      <c r="X102" s="144"/>
      <c r="Y102" s="144"/>
      <c r="Z102" s="144"/>
      <c r="AA102" s="144"/>
      <c r="AB102" s="144"/>
      <c r="AC102" s="146"/>
      <c r="AD102" s="252"/>
      <c r="AE102" s="219"/>
    </row>
    <row r="103" ht="16.15" customHeight="1">
      <c r="A103" s="484"/>
      <c r="B103" s="330"/>
      <c r="C103" s="330"/>
      <c r="D103" s="330"/>
      <c r="E103" s="330"/>
      <c r="F103" s="159"/>
      <c r="G103" s="159"/>
      <c r="H103" s="191"/>
      <c r="I103" s="196"/>
      <c r="J103" s="193"/>
      <c r="K103" s="161"/>
      <c r="L103" s="161"/>
      <c r="M103" s="161"/>
      <c r="N103" s="161"/>
      <c r="O103" s="161"/>
      <c r="P103" s="161"/>
      <c r="Q103" s="161"/>
      <c r="R103" s="161"/>
      <c r="S103" s="194"/>
      <c r="T103" s="322"/>
      <c r="U103" s="234"/>
      <c r="V103" s="159"/>
      <c r="W103" s="159"/>
      <c r="X103" s="159"/>
      <c r="Y103" s="159"/>
      <c r="Z103" s="159"/>
      <c r="AA103" s="159"/>
      <c r="AB103" s="159"/>
      <c r="AC103" s="191"/>
      <c r="AD103" s="252"/>
      <c r="AE103" s="219"/>
    </row>
    <row r="104" ht="16.15" customHeight="1">
      <c r="A104" t="s" s="485">
        <v>367</v>
      </c>
      <c r="B104" t="s" s="248">
        <v>227</v>
      </c>
      <c r="C104" t="s" s="248">
        <v>200</v>
      </c>
      <c r="D104" s="159"/>
      <c r="E104" s="159"/>
      <c r="F104" s="159"/>
      <c r="G104" s="144">
        <v>2000</v>
      </c>
      <c r="H104" s="146"/>
      <c r="I104" s="196"/>
      <c r="J104" s="193"/>
      <c r="K104" s="161"/>
      <c r="L104" s="161"/>
      <c r="M104" s="161"/>
      <c r="N104" s="161"/>
      <c r="O104" s="161">
        <v>0.2</v>
      </c>
      <c r="P104" s="161">
        <v>0.3</v>
      </c>
      <c r="Q104" s="161">
        <v>0.3</v>
      </c>
      <c r="R104" s="161">
        <v>0.3</v>
      </c>
      <c r="S104" s="194">
        <v>0.3</v>
      </c>
      <c r="T104" s="255">
        <f>ROUND(J104*$G104,-1)</f>
        <v>0</v>
      </c>
      <c r="U104" s="147">
        <f>ROUND(K104*$G104,-1)</f>
        <v>0</v>
      </c>
      <c r="V104" s="144">
        <f>ROUND(L104*$G104,-1)</f>
        <v>0</v>
      </c>
      <c r="W104" s="144">
        <f>ROUND(M104*$G104,-1)</f>
        <v>0</v>
      </c>
      <c r="X104" s="144">
        <f>ROUND(N104*$G104,-1)</f>
        <v>0</v>
      </c>
      <c r="Y104" s="144">
        <f>ROUND(O104*$G104,-1)</f>
        <v>400</v>
      </c>
      <c r="Z104" s="144">
        <f>ROUND(P104*$G104,-1)</f>
        <v>600</v>
      </c>
      <c r="AA104" s="144">
        <f>ROUND(Q104*$G104,-1)</f>
        <v>600</v>
      </c>
      <c r="AB104" s="144">
        <f>ROUND(R104*$G104,-1)</f>
        <v>600</v>
      </c>
      <c r="AC104" s="146">
        <f>ROUND(S104*$G104,-1)</f>
        <v>600</v>
      </c>
      <c r="AD104" s="480"/>
      <c r="AE104" s="236"/>
    </row>
    <row r="105" ht="16.15" customHeight="1">
      <c r="A105" t="s" s="485">
        <v>121</v>
      </c>
      <c r="B105" t="s" s="248">
        <v>227</v>
      </c>
      <c r="C105" t="s" s="248">
        <v>200</v>
      </c>
      <c r="D105" s="159"/>
      <c r="E105" s="159"/>
      <c r="F105" s="159"/>
      <c r="G105" s="144">
        <v>2000</v>
      </c>
      <c r="H105" s="146"/>
      <c r="I105" s="196"/>
      <c r="J105" s="193">
        <v>0.02</v>
      </c>
      <c r="K105" s="161">
        <v>0.3</v>
      </c>
      <c r="L105" s="161">
        <v>0.2</v>
      </c>
      <c r="M105" s="161">
        <v>0.1</v>
      </c>
      <c r="N105" s="161">
        <v>0.1</v>
      </c>
      <c r="O105" s="161">
        <v>0.1</v>
      </c>
      <c r="P105" s="161">
        <v>0.1</v>
      </c>
      <c r="Q105" s="161">
        <v>0.1</v>
      </c>
      <c r="R105" s="161">
        <v>0.1</v>
      </c>
      <c r="S105" s="194">
        <v>0.1</v>
      </c>
      <c r="T105" s="255">
        <f>ROUND(J105*$G105,-1)</f>
        <v>40</v>
      </c>
      <c r="U105" s="147">
        <f>ROUND(K105*$G105,-1)</f>
        <v>600</v>
      </c>
      <c r="V105" s="144">
        <f>ROUND(L105*$G105,-1)</f>
        <v>400</v>
      </c>
      <c r="W105" s="144">
        <f>ROUND(M105*$G105,-1)</f>
        <v>200</v>
      </c>
      <c r="X105" s="144">
        <f>ROUND(N105*$G105,-1)</f>
        <v>200</v>
      </c>
      <c r="Y105" s="144">
        <f>ROUND(O105*$G105,-1)</f>
        <v>200</v>
      </c>
      <c r="Z105" s="144">
        <f>ROUND(P105*$G105,-1)</f>
        <v>200</v>
      </c>
      <c r="AA105" s="144">
        <f>ROUND(Q105*$G105,-1)</f>
        <v>200</v>
      </c>
      <c r="AB105" s="144">
        <f>ROUND(R105*$G105,-1)</f>
        <v>200</v>
      </c>
      <c r="AC105" s="146">
        <f>ROUND(S105*$G105,-1)</f>
        <v>200</v>
      </c>
      <c r="AD105" s="252"/>
      <c r="AE105" s="236"/>
    </row>
    <row r="106" ht="16.15" customHeight="1">
      <c r="A106" t="s" s="486">
        <v>368</v>
      </c>
      <c r="B106" t="s" s="248">
        <v>227</v>
      </c>
      <c r="C106" s="159"/>
      <c r="D106" s="159"/>
      <c r="E106" s="159"/>
      <c r="F106" s="159"/>
      <c r="G106" s="144">
        <v>100</v>
      </c>
      <c r="H106" s="146"/>
      <c r="I106" s="196"/>
      <c r="J106" s="193">
        <v>1</v>
      </c>
      <c r="K106" s="161"/>
      <c r="L106" s="161"/>
      <c r="M106" s="161"/>
      <c r="N106" s="161"/>
      <c r="O106" s="161"/>
      <c r="P106" s="161"/>
      <c r="Q106" s="161"/>
      <c r="R106" s="161"/>
      <c r="S106" s="194"/>
      <c r="T106" s="255">
        <f>ROUND(J106*$G106,-1)</f>
        <v>100</v>
      </c>
      <c r="U106" s="147">
        <f>ROUND(K106*$G106,-1)</f>
        <v>0</v>
      </c>
      <c r="V106" s="144">
        <f>ROUND(L106*$G106,-1)</f>
        <v>0</v>
      </c>
      <c r="W106" s="144">
        <f>ROUND(M106*$G106,-1)</f>
        <v>0</v>
      </c>
      <c r="X106" s="144">
        <f>ROUND(N106*$G106,-1)</f>
        <v>0</v>
      </c>
      <c r="Y106" s="144">
        <f>ROUND(O106*$G106,-1)</f>
        <v>0</v>
      </c>
      <c r="Z106" s="144">
        <f>ROUND(P106*$G106,-1)</f>
        <v>0</v>
      </c>
      <c r="AA106" s="144">
        <f>ROUND(Q106*$G106,-1)</f>
        <v>0</v>
      </c>
      <c r="AB106" s="144">
        <f>ROUND(R106*$G106,-1)</f>
        <v>0</v>
      </c>
      <c r="AC106" s="146">
        <f>ROUND(S106*$G106,-1)</f>
        <v>0</v>
      </c>
      <c r="AD106" s="252"/>
      <c r="AE106" s="219"/>
    </row>
    <row r="107" ht="16.15" customHeight="1">
      <c r="A107" t="s" s="487">
        <v>122</v>
      </c>
      <c r="B107" t="s" s="248">
        <v>227</v>
      </c>
      <c r="C107" t="s" s="248">
        <v>200</v>
      </c>
      <c r="D107" s="159"/>
      <c r="E107" s="159"/>
      <c r="F107" s="159"/>
      <c r="G107" s="144">
        <v>300</v>
      </c>
      <c r="H107" s="146"/>
      <c r="I107" s="196"/>
      <c r="J107" s="193">
        <v>0.1</v>
      </c>
      <c r="K107" s="161">
        <v>0.1</v>
      </c>
      <c r="L107" s="161">
        <v>0.1</v>
      </c>
      <c r="M107" s="161">
        <v>0.1</v>
      </c>
      <c r="N107" s="161">
        <v>0.1</v>
      </c>
      <c r="O107" s="161">
        <v>0.1</v>
      </c>
      <c r="P107" s="161">
        <v>0.1</v>
      </c>
      <c r="Q107" s="161">
        <v>0.1</v>
      </c>
      <c r="R107" s="161">
        <v>0.1</v>
      </c>
      <c r="S107" s="194">
        <v>0.1</v>
      </c>
      <c r="T107" s="255">
        <f>ROUND(J107*$G107,-1)</f>
        <v>30</v>
      </c>
      <c r="U107" s="147">
        <f>ROUND(K107*$G107,-1)</f>
        <v>30</v>
      </c>
      <c r="V107" s="488">
        <f>ROUND(L107*$G107,-1)</f>
        <v>30</v>
      </c>
      <c r="W107" s="144">
        <f>ROUND(M107*$G107,-1)</f>
        <v>30</v>
      </c>
      <c r="X107" s="144">
        <f>ROUND(N107*$G107,-1)</f>
        <v>30</v>
      </c>
      <c r="Y107" s="144">
        <f>ROUND(O107*$G107,-1)</f>
        <v>30</v>
      </c>
      <c r="Z107" s="144">
        <f>ROUND(P107*$G107,-1)</f>
        <v>30</v>
      </c>
      <c r="AA107" s="144">
        <f>ROUND(Q107*$G107,-1)</f>
        <v>30</v>
      </c>
      <c r="AB107" s="144">
        <f>ROUND(R107*$G107,-1)</f>
        <v>30</v>
      </c>
      <c r="AC107" s="146">
        <f>ROUND(S107*$G107,-1)</f>
        <v>30</v>
      </c>
      <c r="AD107" s="252"/>
      <c r="AE107" s="129"/>
    </row>
    <row r="108" ht="16.15" customHeight="1">
      <c r="A108" s="434"/>
      <c r="B108" s="433"/>
      <c r="C108" s="433"/>
      <c r="D108" s="435"/>
      <c r="E108" s="159"/>
      <c r="F108" s="159"/>
      <c r="G108" s="144"/>
      <c r="H108" s="146"/>
      <c r="I108" s="196"/>
      <c r="J108" s="193"/>
      <c r="K108" s="161"/>
      <c r="L108" s="161"/>
      <c r="M108" s="161"/>
      <c r="N108" s="161"/>
      <c r="O108" s="161"/>
      <c r="P108" s="161"/>
      <c r="Q108" s="161"/>
      <c r="R108" s="161"/>
      <c r="S108" s="194"/>
      <c r="T108" s="489"/>
      <c r="U108" s="490"/>
      <c r="V108" s="491"/>
      <c r="W108" s="492"/>
      <c r="X108" s="493"/>
      <c r="Y108" s="493"/>
      <c r="Z108" s="493"/>
      <c r="AA108" s="493"/>
      <c r="AB108" s="493"/>
      <c r="AC108" s="494"/>
      <c r="AD108" s="252"/>
      <c r="AE108" s="236"/>
    </row>
  </sheetData>
  <mergeCells count="6">
    <mergeCell ref="W1:AC1"/>
    <mergeCell ref="A1:A3"/>
    <mergeCell ref="B1:B3"/>
    <mergeCell ref="C1:C3"/>
    <mergeCell ref="D1:D3"/>
    <mergeCell ref="E1:E3"/>
  </mergeCells>
  <pageMargins left="0.393701" right="0.19685" top="0.393701" bottom="0.590551" header="0.19685" footer="0.393701"/>
  <pageSetup firstPageNumber="1" fitToHeight="1" fitToWidth="1" scale="63" useFirstPageNumber="0" orientation="landscape" pageOrder="downThenOver"/>
  <headerFooter>
    <oddFooter>&amp;L&amp;"Arial,Regular"&amp;10&amp;K000000M= Maanrakennus, K/P= Kiveys/Päällystys, V=Viimeistely&amp;C&amp;"Arial,Regular"&amp;10&amp;K000000&amp;P(&amp;N)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U137"/>
  <sheetViews>
    <sheetView workbookViewId="0" showGridLines="0" defaultGridColor="1"/>
  </sheetViews>
  <sheetFormatPr defaultColWidth="12.5" defaultRowHeight="15" customHeight="1" outlineLevelRow="0" outlineLevelCol="0"/>
  <cols>
    <col min="1" max="16" hidden="1" width="12.5" style="495" customWidth="1"/>
    <col min="17" max="21" width="12.5" style="495" customWidth="1"/>
    <col min="22" max="16384" width="12.5" style="495" customWidth="1"/>
  </cols>
  <sheetData>
    <row r="1" ht="16.15" customHeight="1">
      <c r="A1" t="s" s="2">
        <v>0</v>
      </c>
      <c r="B1" s="3"/>
      <c r="C1" s="3"/>
      <c r="D1" s="3"/>
      <c r="E1" t="s" s="2">
        <v>1</v>
      </c>
      <c r="F1" s="4"/>
      <c r="G1" s="4"/>
      <c r="H1" s="4"/>
      <c r="I1" s="4"/>
      <c r="J1" s="4"/>
      <c r="K1" s="5"/>
      <c r="L1" s="5"/>
      <c r="M1" s="6"/>
      <c r="N1" s="5"/>
      <c r="O1" s="7"/>
      <c r="P1" s="4"/>
      <c r="Q1" s="4"/>
      <c r="R1" s="4"/>
      <c r="S1" s="4"/>
      <c r="T1" s="4"/>
      <c r="U1" s="4"/>
    </row>
    <row r="2" ht="16.15" customHeight="1">
      <c r="A2" t="s" s="2">
        <v>2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6.15" customHeight="1">
      <c r="A3" t="s" s="2">
        <v>369</v>
      </c>
      <c r="B3" s="3"/>
      <c r="C3" s="3"/>
      <c r="D3" s="3"/>
      <c r="E3" s="8">
        <v>38443</v>
      </c>
      <c r="F3" s="4"/>
      <c r="G3" s="4"/>
      <c r="H3" s="4"/>
      <c r="I3" s="4"/>
      <c r="J3" s="4"/>
      <c r="K3" s="4"/>
      <c r="L3" s="4"/>
      <c r="M3" s="4"/>
      <c r="N3" s="4"/>
      <c r="O3" t="s" s="9">
        <v>4</v>
      </c>
      <c r="P3" s="4"/>
      <c r="Q3" s="4"/>
      <c r="R3" s="4"/>
      <c r="S3" s="4"/>
      <c r="T3" s="4"/>
      <c r="U3" s="4"/>
    </row>
    <row r="4" ht="16.15" customHeight="1">
      <c r="A4" s="1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8" customHeight="1">
      <c r="A5" t="s" s="11">
        <v>5</v>
      </c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6.15" customHeight="1">
      <c r="A6" t="s" s="2">
        <v>6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6.15" customHeight="1">
      <c r="A7" s="4"/>
      <c r="B7" s="4"/>
      <c r="C7" s="4"/>
      <c r="D7" s="4"/>
      <c r="E7" s="4"/>
      <c r="F7" s="4"/>
      <c r="G7" s="4"/>
      <c r="H7" s="4"/>
      <c r="I7" s="12"/>
      <c r="J7" s="4"/>
      <c r="K7" s="4"/>
      <c r="L7" s="10"/>
      <c r="M7" s="4"/>
      <c r="N7" s="4"/>
      <c r="O7" s="4"/>
      <c r="P7" s="4"/>
      <c r="Q7" s="4"/>
      <c r="R7" s="4"/>
      <c r="S7" s="4"/>
      <c r="T7" s="4"/>
      <c r="U7" s="4"/>
    </row>
    <row r="8" ht="16.15" customHeight="1">
      <c r="A8" t="s" s="13">
        <v>7</v>
      </c>
      <c r="B8" s="4"/>
      <c r="C8" s="14"/>
      <c r="D8" s="4"/>
      <c r="E8" t="s" s="13">
        <v>370</v>
      </c>
      <c r="F8" s="4"/>
      <c r="G8" s="4"/>
      <c r="H8" s="4"/>
      <c r="I8" s="4"/>
      <c r="J8" s="4"/>
      <c r="K8" s="4"/>
      <c r="L8" s="4"/>
      <c r="M8" s="14"/>
      <c r="N8" s="4"/>
      <c r="O8" s="4"/>
      <c r="P8" s="4"/>
      <c r="Q8" s="4"/>
      <c r="R8" s="4"/>
      <c r="S8" s="4"/>
      <c r="T8" s="4"/>
      <c r="U8" s="4"/>
    </row>
    <row r="9" ht="16.1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7"/>
      <c r="Q9" s="4"/>
      <c r="R9" s="4"/>
      <c r="S9" s="4"/>
      <c r="T9" s="4"/>
      <c r="U9" s="4"/>
    </row>
    <row r="10" ht="16.15" customHeight="1">
      <c r="A10" t="s" s="18">
        <v>9</v>
      </c>
      <c r="B10" t="s" s="18">
        <v>10</v>
      </c>
      <c r="C10" t="s" s="18">
        <v>11</v>
      </c>
      <c r="D10" t="s" s="18">
        <v>12</v>
      </c>
      <c r="E10" t="s" s="18">
        <v>13</v>
      </c>
      <c r="F10" t="s" s="18">
        <v>14</v>
      </c>
      <c r="G10" t="s" s="18">
        <v>15</v>
      </c>
      <c r="H10" t="s" s="18">
        <v>15</v>
      </c>
      <c r="I10" t="s" s="18">
        <v>15</v>
      </c>
      <c r="J10" t="s" s="18">
        <v>15</v>
      </c>
      <c r="K10" t="s" s="19">
        <v>16</v>
      </c>
      <c r="L10" t="s" s="18">
        <v>17</v>
      </c>
      <c r="M10" t="s" s="20">
        <v>18</v>
      </c>
      <c r="N10" s="21"/>
      <c r="O10" s="22"/>
      <c r="P10" s="22"/>
      <c r="Q10" s="4"/>
      <c r="R10" s="4"/>
      <c r="S10" s="4"/>
      <c r="T10" s="4"/>
      <c r="U10" s="4"/>
    </row>
    <row r="11" ht="16.15" customHeight="1">
      <c r="A11" s="23"/>
      <c r="B11" t="s" s="24">
        <v>19</v>
      </c>
      <c r="C11" t="s" s="24">
        <v>20</v>
      </c>
      <c r="D11" t="s" s="24">
        <v>21</v>
      </c>
      <c r="E11" s="25">
        <v>2006</v>
      </c>
      <c r="F11" s="25">
        <v>2005</v>
      </c>
      <c r="G11" s="25">
        <v>2006</v>
      </c>
      <c r="H11" s="25">
        <v>2007</v>
      </c>
      <c r="I11" s="25">
        <v>2008</v>
      </c>
      <c r="J11" s="25">
        <v>2009</v>
      </c>
      <c r="K11" s="25">
        <v>2010</v>
      </c>
      <c r="L11" s="25">
        <v>2006</v>
      </c>
      <c r="M11" t="s" s="26">
        <v>22</v>
      </c>
      <c r="N11" t="s" s="26">
        <v>23</v>
      </c>
      <c r="O11" t="s" s="26">
        <v>24</v>
      </c>
      <c r="P11" t="s" s="26">
        <v>25</v>
      </c>
      <c r="Q11" s="4"/>
      <c r="R11" s="4"/>
      <c r="S11" s="4"/>
      <c r="T11" s="4"/>
      <c r="U11" s="4"/>
    </row>
    <row r="12" ht="16.15" customHeight="1">
      <c r="A12" s="27"/>
      <c r="B12" t="s" s="28">
        <v>371</v>
      </c>
      <c r="C12" t="s" s="28">
        <v>372</v>
      </c>
      <c r="D12" s="30">
        <v>1000</v>
      </c>
      <c r="E12" t="s" s="29">
        <v>29</v>
      </c>
      <c r="F12" t="s" s="28">
        <v>30</v>
      </c>
      <c r="G12" t="s" s="28">
        <v>30</v>
      </c>
      <c r="H12" t="s" s="28">
        <v>30</v>
      </c>
      <c r="I12" t="s" s="28">
        <v>30</v>
      </c>
      <c r="J12" t="s" s="28">
        <v>30</v>
      </c>
      <c r="K12" t="s" s="28">
        <v>30</v>
      </c>
      <c r="L12" s="30">
        <v>1000</v>
      </c>
      <c r="M12" s="30">
        <v>1000</v>
      </c>
      <c r="N12" s="30">
        <v>1000</v>
      </c>
      <c r="O12" s="30">
        <v>1000</v>
      </c>
      <c r="P12" s="30">
        <v>1000</v>
      </c>
      <c r="Q12" s="4"/>
      <c r="R12" s="4"/>
      <c r="S12" s="4"/>
      <c r="T12" s="4"/>
      <c r="U12" s="4"/>
    </row>
    <row r="13" ht="16.15" customHeight="1">
      <c r="A13" s="31"/>
      <c r="B13" s="32"/>
      <c r="C13" s="32"/>
      <c r="D13" s="32"/>
      <c r="E13" s="33"/>
      <c r="F13" s="34"/>
      <c r="G13" s="34"/>
      <c r="H13" s="34"/>
      <c r="I13" s="34"/>
      <c r="J13" s="34"/>
      <c r="K13" t="s" s="56">
        <v>373</v>
      </c>
      <c r="L13" t="s" s="56">
        <v>373</v>
      </c>
      <c r="M13" t="s" s="56">
        <v>373</v>
      </c>
      <c r="N13" s="32"/>
      <c r="O13" s="32"/>
      <c r="P13" s="32"/>
      <c r="Q13" s="4"/>
      <c r="R13" s="4"/>
      <c r="S13" s="4"/>
      <c r="T13" s="4"/>
      <c r="U13" s="4"/>
    </row>
    <row r="14" ht="16.15" customHeight="1">
      <c r="A14" t="s" s="36">
        <v>374</v>
      </c>
      <c r="B14" s="37">
        <f>B22</f>
        <v>63900</v>
      </c>
      <c r="C14" s="37"/>
      <c r="D14" s="37">
        <f>D22+D84+D90</f>
        <v>9500</v>
      </c>
      <c r="E14" s="42"/>
      <c r="F14" s="43"/>
      <c r="G14" s="43"/>
      <c r="H14" s="43"/>
      <c r="I14" s="43"/>
      <c r="J14" s="43"/>
      <c r="K14" s="44"/>
      <c r="L14" s="37">
        <f>L22+L84+L90</f>
      </c>
      <c r="M14" s="37">
        <f>M22+M84+M90</f>
      </c>
      <c r="N14" s="37">
        <f>N22+N84+N90</f>
      </c>
      <c r="O14" s="37">
        <f>O22+O84+O90</f>
      </c>
      <c r="P14" s="37">
        <f>P22+P84+P90</f>
      </c>
      <c r="Q14" s="4"/>
      <c r="R14" s="4"/>
      <c r="S14" s="4"/>
      <c r="T14" s="4"/>
      <c r="U14" s="4"/>
    </row>
    <row r="15" ht="16.15" customHeight="1">
      <c r="A15" s="496"/>
      <c r="B15" s="480"/>
      <c r="C15" s="480"/>
      <c r="D15" s="480"/>
      <c r="E15" s="252"/>
      <c r="F15" s="196"/>
      <c r="G15" s="196"/>
      <c r="H15" s="196"/>
      <c r="I15" s="196"/>
      <c r="J15" s="196"/>
      <c r="K15" s="169"/>
      <c r="L15" t="s" s="254">
        <v>373</v>
      </c>
      <c r="M15" t="s" s="254">
        <v>373</v>
      </c>
      <c r="N15" t="s" s="254">
        <v>373</v>
      </c>
      <c r="O15" t="s" s="254">
        <v>373</v>
      </c>
      <c r="P15" t="s" s="254">
        <v>373</v>
      </c>
      <c r="Q15" t="s" s="497">
        <v>373</v>
      </c>
      <c r="R15" s="4"/>
      <c r="S15" s="4"/>
      <c r="T15" s="4"/>
      <c r="U15" s="4"/>
    </row>
    <row r="16" ht="16.15" customHeight="1">
      <c r="A16" t="s" s="36">
        <v>375</v>
      </c>
      <c r="B16" s="37">
        <f>B98</f>
        <v>7000</v>
      </c>
      <c r="C16" s="37"/>
      <c r="D16" s="37">
        <f>D98</f>
        <v>690</v>
      </c>
      <c r="E16" s="42"/>
      <c r="F16" s="43"/>
      <c r="G16" s="43"/>
      <c r="H16" s="43"/>
      <c r="I16" s="43"/>
      <c r="J16" s="43"/>
      <c r="K16" s="44"/>
      <c r="L16" s="37">
        <f>L96</f>
        <v>940</v>
      </c>
      <c r="M16" s="37">
        <f>M96</f>
      </c>
      <c r="N16" s="37">
        <f>N96</f>
      </c>
      <c r="O16" s="37">
        <f>O96</f>
      </c>
      <c r="P16" s="37">
        <f>P96</f>
      </c>
      <c r="Q16" s="4"/>
      <c r="R16" s="4"/>
      <c r="S16" s="4"/>
      <c r="T16" s="4"/>
      <c r="U16" s="4"/>
    </row>
    <row r="17" ht="16.15" customHeight="1">
      <c r="A17" s="45"/>
      <c r="B17" s="46"/>
      <c r="C17" s="45"/>
      <c r="D17" s="46"/>
      <c r="E17" s="45"/>
      <c r="F17" s="47"/>
      <c r="G17" s="45"/>
      <c r="H17" s="45"/>
      <c r="I17" s="45"/>
      <c r="J17" s="45"/>
      <c r="K17" s="47"/>
      <c r="L17" s="46"/>
      <c r="M17" s="46"/>
      <c r="N17" s="46"/>
      <c r="O17" s="46"/>
      <c r="P17" s="46"/>
      <c r="Q17" s="4"/>
      <c r="R17" s="4"/>
      <c r="S17" s="4"/>
      <c r="T17" s="4"/>
      <c r="U17" s="4"/>
    </row>
    <row r="18" ht="16.15" customHeight="1">
      <c r="A18" s="48"/>
      <c r="B18" s="49"/>
      <c r="C18" s="48"/>
      <c r="D18" s="49"/>
      <c r="E18" s="48"/>
      <c r="F18" s="50"/>
      <c r="G18" s="48"/>
      <c r="H18" s="48"/>
      <c r="I18" s="48"/>
      <c r="J18" s="48"/>
      <c r="K18" s="50"/>
      <c r="L18" s="49"/>
      <c r="M18" s="49"/>
      <c r="N18" s="49"/>
      <c r="O18" s="49"/>
      <c r="P18" s="49"/>
      <c r="Q18" s="4"/>
      <c r="R18" s="4"/>
      <c r="S18" s="4"/>
      <c r="T18" s="4"/>
      <c r="U18" s="4"/>
    </row>
    <row r="19" ht="16.15" customHeight="1">
      <c r="A19" t="s" s="51">
        <v>376</v>
      </c>
      <c r="B19" s="52">
        <f>B14+B16</f>
        <v>70900</v>
      </c>
      <c r="C19" s="52"/>
      <c r="D19" s="52">
        <f>D14+D16</f>
        <v>10190</v>
      </c>
      <c r="E19" s="38"/>
      <c r="F19" s="39"/>
      <c r="G19" s="39"/>
      <c r="H19" s="39"/>
      <c r="I19" s="39"/>
      <c r="J19" s="39"/>
      <c r="K19" s="40"/>
      <c r="L19" s="52">
        <f>L14+L16</f>
      </c>
      <c r="M19" s="52">
        <f>M14+M16</f>
      </c>
      <c r="N19" s="52">
        <f>N14+N16</f>
      </c>
      <c r="O19" s="52">
        <f>O14+O16</f>
      </c>
      <c r="P19" s="52">
        <f>P14+P16</f>
      </c>
      <c r="Q19" s="4"/>
      <c r="R19" s="4"/>
      <c r="S19" s="4"/>
      <c r="T19" s="4"/>
      <c r="U19" s="4"/>
    </row>
    <row r="20" ht="16.15" customHeight="1">
      <c r="A20" s="31"/>
      <c r="B20" s="33"/>
      <c r="C20" s="33"/>
      <c r="D20" s="33"/>
      <c r="E20" s="33"/>
      <c r="F20" s="34"/>
      <c r="G20" s="34"/>
      <c r="H20" s="34"/>
      <c r="I20" s="34"/>
      <c r="J20" s="34"/>
      <c r="K20" s="35"/>
      <c r="L20" s="33"/>
      <c r="M20" s="33"/>
      <c r="N20" s="33"/>
      <c r="O20" s="33"/>
      <c r="P20" s="33"/>
      <c r="Q20" s="4"/>
      <c r="R20" s="4"/>
      <c r="S20" s="4"/>
      <c r="T20" s="4"/>
      <c r="U20" s="4"/>
    </row>
    <row r="21" ht="16.15" customHeight="1">
      <c r="A21" s="59"/>
      <c r="B21" s="33"/>
      <c r="C21" s="33"/>
      <c r="D21" s="33"/>
      <c r="E21" s="33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4"/>
      <c r="R21" s="4"/>
      <c r="S21" s="4"/>
      <c r="T21" s="4"/>
      <c r="U21" s="4"/>
    </row>
    <row r="22" ht="16.15" customHeight="1">
      <c r="A22" t="s" s="54">
        <v>377</v>
      </c>
      <c r="B22" s="37">
        <f>B25+B49+B53+B78</f>
        <v>63900</v>
      </c>
      <c r="C22" s="37"/>
      <c r="D22" s="37">
        <f>D25+D49+D53+D78</f>
        <v>6900</v>
      </c>
      <c r="E22" s="37"/>
      <c r="F22" s="44"/>
      <c r="G22" s="44"/>
      <c r="H22" s="44"/>
      <c r="I22" s="44"/>
      <c r="J22" s="44"/>
      <c r="K22" s="44"/>
      <c r="L22" s="37">
        <f>L25+L49+L53+L78</f>
      </c>
      <c r="M22" s="37">
        <f>M25+M49+M53+M78</f>
      </c>
      <c r="N22" s="37">
        <f>N25+N49+N53+N78</f>
      </c>
      <c r="O22" s="37">
        <f>O25+O49+O53+O78</f>
      </c>
      <c r="P22" s="37">
        <f>P25+P49+P53+P78</f>
      </c>
      <c r="Q22" s="4"/>
      <c r="R22" s="4"/>
      <c r="S22" s="4"/>
      <c r="T22" s="4"/>
      <c r="U22" s="4"/>
    </row>
    <row r="23" ht="16.15" customHeight="1">
      <c r="A23" t="s" s="498">
        <v>378</v>
      </c>
      <c r="B23" s="480"/>
      <c r="C23" s="480"/>
      <c r="D23" s="480"/>
      <c r="E23" s="480"/>
      <c r="F23" s="169"/>
      <c r="G23" s="169"/>
      <c r="H23" s="169"/>
      <c r="I23" s="169"/>
      <c r="J23" s="169"/>
      <c r="K23" s="169"/>
      <c r="L23" s="499">
        <v>1320</v>
      </c>
      <c r="M23" s="499">
        <v>1110</v>
      </c>
      <c r="N23" s="499">
        <v>820</v>
      </c>
      <c r="O23" s="499">
        <v>360</v>
      </c>
      <c r="P23" s="499">
        <v>360</v>
      </c>
      <c r="Q23" s="500"/>
      <c r="R23" s="4"/>
      <c r="S23" s="4"/>
      <c r="T23" s="4"/>
      <c r="U23" s="4"/>
    </row>
    <row r="24" ht="16.15" customHeight="1">
      <c r="A24" s="59"/>
      <c r="B24" s="59"/>
      <c r="C24" s="59"/>
      <c r="D24" s="59"/>
      <c r="E24" s="59"/>
      <c r="F24" s="34"/>
      <c r="G24" s="34"/>
      <c r="H24" s="34"/>
      <c r="I24" s="34"/>
      <c r="J24" s="34"/>
      <c r="K24" s="34"/>
      <c r="L24" s="33"/>
      <c r="M24" s="33"/>
      <c r="N24" s="33"/>
      <c r="O24" s="33"/>
      <c r="P24" s="33"/>
      <c r="Q24" s="4"/>
      <c r="R24" s="4"/>
      <c r="S24" s="4"/>
      <c r="T24" s="4"/>
      <c r="U24" s="4"/>
    </row>
    <row r="25" ht="16.15" customHeight="1">
      <c r="A25" t="s" s="501">
        <v>379</v>
      </c>
      <c r="B25" s="32">
        <f>B27+B30+B41</f>
        <v>37310</v>
      </c>
      <c r="C25" s="33"/>
      <c r="D25" s="32">
        <f>D27+D30+D41</f>
        <v>3340</v>
      </c>
      <c r="E25" s="33"/>
      <c r="F25" s="34"/>
      <c r="G25" s="34"/>
      <c r="H25" s="34"/>
      <c r="I25" s="34"/>
      <c r="J25" s="34"/>
      <c r="K25" s="34"/>
      <c r="L25" s="37">
        <f>SUM(L27+L30+L39+L41)</f>
      </c>
      <c r="M25" s="64">
        <f>SUM(M27+M30+M39+M41)</f>
      </c>
      <c r="N25" s="64">
        <f>SUM(N27+N30+N39+N41)</f>
      </c>
      <c r="O25" s="64">
        <f>SUM(O27+O30+O39+O41)</f>
      </c>
      <c r="P25" s="64">
        <f>SUM(P27+P30+P39+P41)</f>
      </c>
      <c r="Q25" s="4"/>
      <c r="R25" s="4"/>
      <c r="S25" s="4"/>
      <c r="T25" s="4"/>
      <c r="U25" s="4"/>
    </row>
    <row r="26" ht="16.15" customHeight="1">
      <c r="A26" s="502"/>
      <c r="B26" s="33"/>
      <c r="C26" s="33"/>
      <c r="D26" s="32"/>
      <c r="E26" s="33"/>
      <c r="F26" s="34"/>
      <c r="G26" s="34"/>
      <c r="H26" s="34"/>
      <c r="I26" s="34"/>
      <c r="J26" s="34"/>
      <c r="K26" s="34"/>
      <c r="L26" s="42"/>
      <c r="M26" s="33"/>
      <c r="N26" s="33"/>
      <c r="O26" s="33"/>
      <c r="P26" s="33"/>
      <c r="Q26" s="4"/>
      <c r="R26" s="4"/>
      <c r="S26" s="4"/>
      <c r="T26" s="4"/>
      <c r="U26" s="4"/>
    </row>
    <row r="27" ht="16.15" customHeight="1">
      <c r="A27" t="s" s="503">
        <v>380</v>
      </c>
      <c r="B27" s="504">
        <f>SUM(B28:B28)</f>
        <v>1000</v>
      </c>
      <c r="C27" s="252"/>
      <c r="D27" s="504">
        <f>SUM(D28:D28)</f>
        <v>200</v>
      </c>
      <c r="E27" s="252"/>
      <c r="F27" s="196"/>
      <c r="G27" s="196"/>
      <c r="H27" s="196"/>
      <c r="I27" s="196"/>
      <c r="J27" s="196"/>
      <c r="K27" s="196"/>
      <c r="L27" s="505">
        <f>SUM(L28:L28)</f>
      </c>
      <c r="M27" s="504">
        <f>SUM(M28:M28)</f>
      </c>
      <c r="N27" s="504">
        <f>SUM(N28:N28)</f>
      </c>
      <c r="O27" s="504">
        <f>SUM(O28:O28)</f>
      </c>
      <c r="P27" s="252">
        <f>SUM(P28:P28)</f>
      </c>
      <c r="Q27" s="506"/>
      <c r="R27" s="78"/>
      <c r="S27" s="78"/>
      <c r="T27" s="78"/>
      <c r="U27" s="78"/>
    </row>
    <row r="28" ht="16.15" customHeight="1">
      <c r="A28" t="s" s="58">
        <v>381</v>
      </c>
      <c r="B28" s="33">
        <v>1000</v>
      </c>
      <c r="C28" s="33">
        <v>200</v>
      </c>
      <c r="D28" s="33">
        <f>ROUND(C28*B28/1000,-1)</f>
        <v>200</v>
      </c>
      <c r="E28" s="33"/>
      <c r="F28" s="34"/>
      <c r="G28" t="s" s="58">
        <v>373</v>
      </c>
      <c r="H28" t="s" s="58">
        <v>373</v>
      </c>
      <c r="I28" t="s" s="58">
        <v>373</v>
      </c>
      <c r="J28" t="s" s="58">
        <v>373</v>
      </c>
      <c r="K28" t="s" s="58">
        <v>373</v>
      </c>
      <c r="L28" s="42">
        <f>ROUND(G28*$D28,-1)</f>
      </c>
      <c r="M28" s="33">
        <f>ROUND(H28*$D28,-1)</f>
      </c>
      <c r="N28" s="33">
        <f>ROUND(I28*$D28,-1)</f>
      </c>
      <c r="O28" s="33">
        <f>ROUND(J28*$D28,-1)</f>
      </c>
      <c r="P28" s="33">
        <f>ROUND(K28*$D28,-1)</f>
      </c>
      <c r="Q28" s="4"/>
      <c r="R28" s="4"/>
      <c r="S28" s="4"/>
      <c r="T28" s="4"/>
      <c r="U28" s="4"/>
    </row>
    <row r="29" ht="16.15" customHeight="1">
      <c r="A29" s="33"/>
      <c r="B29" s="33"/>
      <c r="C29" s="33"/>
      <c r="D29" s="33"/>
      <c r="E29" s="33"/>
      <c r="F29" s="34"/>
      <c r="G29" s="34"/>
      <c r="H29" s="34"/>
      <c r="I29" s="34"/>
      <c r="J29" s="34"/>
      <c r="K29" s="34"/>
      <c r="L29" s="42"/>
      <c r="M29" s="33"/>
      <c r="N29" s="33"/>
      <c r="O29" s="33"/>
      <c r="P29" s="33"/>
      <c r="Q29" s="4"/>
      <c r="R29" s="4"/>
      <c r="S29" s="4"/>
      <c r="T29" s="4"/>
      <c r="U29" s="4"/>
    </row>
    <row r="30" ht="16.15" customHeight="1">
      <c r="A30" t="s" s="57">
        <v>382</v>
      </c>
      <c r="B30" s="41">
        <f>SUM(B31:B37)</f>
        <v>22610</v>
      </c>
      <c r="C30" s="33"/>
      <c r="D30" s="41">
        <f>SUM(D31:D37)</f>
        <v>2040</v>
      </c>
      <c r="E30" s="33"/>
      <c r="F30" s="34"/>
      <c r="G30" s="34"/>
      <c r="H30" s="34"/>
      <c r="I30" s="34"/>
      <c r="J30" s="34"/>
      <c r="K30" s="34"/>
      <c r="L30" s="507">
        <f>SUM(L31:L37)</f>
      </c>
      <c r="M30" s="41">
        <f>SUM(M31:M37)</f>
      </c>
      <c r="N30" s="41">
        <f>SUM(N31:N37)</f>
      </c>
      <c r="O30" s="41">
        <f>SUM(O31:O37)</f>
      </c>
      <c r="P30" s="41">
        <f>SUM(P31:P37)</f>
      </c>
      <c r="Q30" s="4"/>
      <c r="R30" s="4"/>
      <c r="S30" s="4"/>
      <c r="T30" s="4"/>
      <c r="U30" s="4"/>
    </row>
    <row r="31" ht="16.15" customHeight="1">
      <c r="A31" t="s" s="58">
        <v>383</v>
      </c>
      <c r="B31" s="33">
        <v>3100</v>
      </c>
      <c r="C31" s="33">
        <v>100</v>
      </c>
      <c r="D31" s="33">
        <f>ROUND(C31*B31/1000,-1)</f>
        <v>310</v>
      </c>
      <c r="E31" s="33"/>
      <c r="F31" s="34"/>
      <c r="G31" s="34">
        <v>1</v>
      </c>
      <c r="H31" t="s" s="58">
        <v>373</v>
      </c>
      <c r="I31" t="s" s="58">
        <v>373</v>
      </c>
      <c r="J31" s="34"/>
      <c r="K31" s="34"/>
      <c r="L31" s="42">
        <f>ROUND(G31*$D31,-1)</f>
        <v>310</v>
      </c>
      <c r="M31" s="33">
        <f>ROUND(H31*$D31,-1)</f>
      </c>
      <c r="N31" s="33">
        <f>ROUND(I31*$D31,-1)</f>
      </c>
      <c r="O31" s="33">
        <f>ROUND(J31*$D31,-1)</f>
        <v>0</v>
      </c>
      <c r="P31" s="33">
        <f>ROUND(K31*$D31,-1)</f>
        <v>0</v>
      </c>
      <c r="Q31" s="4"/>
      <c r="R31" s="4"/>
      <c r="S31" s="4"/>
      <c r="T31" s="4"/>
      <c r="U31" s="4"/>
    </row>
    <row r="32" ht="16.15" customHeight="1">
      <c r="A32" t="s" s="58">
        <v>384</v>
      </c>
      <c r="B32" s="33">
        <v>1050</v>
      </c>
      <c r="C32" s="33">
        <v>100</v>
      </c>
      <c r="D32" s="33">
        <f>ROUND(C32*B32/1000,-1)</f>
        <v>110</v>
      </c>
      <c r="E32" s="33"/>
      <c r="F32" s="34"/>
      <c r="G32" t="s" s="58">
        <v>373</v>
      </c>
      <c r="H32" s="34">
        <v>1</v>
      </c>
      <c r="I32" t="s" s="58">
        <v>373</v>
      </c>
      <c r="J32" s="34"/>
      <c r="K32" s="34"/>
      <c r="L32" s="42">
        <f>ROUND(G32*$D32,-1)</f>
      </c>
      <c r="M32" s="33">
        <f>ROUND(H32*$D32,-1)</f>
        <v>110</v>
      </c>
      <c r="N32" s="33">
        <f>ROUND(I32*$D32,-1)</f>
      </c>
      <c r="O32" s="33">
        <f>ROUND(J32*$D32,-1)</f>
        <v>0</v>
      </c>
      <c r="P32" s="33">
        <f>ROUND(K32*$D32,-1)</f>
        <v>0</v>
      </c>
      <c r="Q32" s="4"/>
      <c r="R32" s="4"/>
      <c r="S32" s="4"/>
      <c r="T32" s="4"/>
      <c r="U32" s="4"/>
    </row>
    <row r="33" ht="16.15" customHeight="1">
      <c r="A33" t="s" s="58">
        <v>385</v>
      </c>
      <c r="B33" s="33">
        <v>260</v>
      </c>
      <c r="C33" s="33">
        <v>100</v>
      </c>
      <c r="D33" s="33">
        <f>ROUND(C33*B33/1000,-1)</f>
        <v>30</v>
      </c>
      <c r="E33" s="33"/>
      <c r="F33" s="34"/>
      <c r="G33" s="34">
        <v>1</v>
      </c>
      <c r="H33" t="s" s="58">
        <v>373</v>
      </c>
      <c r="I33" t="s" s="58">
        <v>373</v>
      </c>
      <c r="J33" s="34"/>
      <c r="K33" s="34"/>
      <c r="L33" s="42">
        <f>ROUND(G33*$D33,-1)</f>
        <v>30</v>
      </c>
      <c r="M33" s="33">
        <f>ROUND(H33*$D33,-1)</f>
      </c>
      <c r="N33" s="33">
        <f>ROUND(I33*$D33,-1)</f>
      </c>
      <c r="O33" s="33">
        <f>ROUND(J33*$D33,-1)</f>
        <v>0</v>
      </c>
      <c r="P33" s="33">
        <f>ROUND(K33*$D33,-1)</f>
        <v>0</v>
      </c>
      <c r="Q33" s="4"/>
      <c r="R33" s="4"/>
      <c r="S33" s="4"/>
      <c r="T33" s="4"/>
      <c r="U33" s="4"/>
    </row>
    <row r="34" ht="16.15" customHeight="1">
      <c r="A34" t="s" s="58">
        <v>386</v>
      </c>
      <c r="B34" s="33">
        <v>4500</v>
      </c>
      <c r="C34" s="33">
        <v>80</v>
      </c>
      <c r="D34" s="33">
        <f>ROUND(C34*B34/1000,-1)</f>
        <v>360</v>
      </c>
      <c r="E34" s="33"/>
      <c r="F34" s="34">
        <v>1</v>
      </c>
      <c r="G34" t="s" s="58">
        <v>373</v>
      </c>
      <c r="H34" t="s" s="58">
        <v>373</v>
      </c>
      <c r="I34" t="s" s="58">
        <v>373</v>
      </c>
      <c r="J34" t="s" s="58">
        <v>373</v>
      </c>
      <c r="K34" t="s" s="58">
        <v>373</v>
      </c>
      <c r="L34" s="42">
        <f>ROUND(G34*$D34,-1)</f>
      </c>
      <c r="M34" s="33">
        <f>ROUND(H34*$D34,-1)</f>
      </c>
      <c r="N34" s="33">
        <f>ROUND(I34*$D34,-1)</f>
      </c>
      <c r="O34" s="33">
        <f>ROUND(J34*$D34,-1)</f>
      </c>
      <c r="P34" s="33">
        <f>ROUND(K34*$D34,-1)</f>
      </c>
      <c r="Q34" s="4"/>
      <c r="R34" s="4"/>
      <c r="S34" s="4"/>
      <c r="T34" s="4"/>
      <c r="U34" s="4"/>
    </row>
    <row r="35" ht="16.15" customHeight="1">
      <c r="A35" t="s" s="58">
        <v>387</v>
      </c>
      <c r="B35" s="33">
        <v>5700</v>
      </c>
      <c r="C35" s="33">
        <v>90</v>
      </c>
      <c r="D35" s="33">
        <f>ROUND(C35*B35/1000,-1)</f>
        <v>510</v>
      </c>
      <c r="E35" t="s" s="58">
        <v>373</v>
      </c>
      <c r="F35" s="34">
        <v>0.8</v>
      </c>
      <c r="G35" t="s" s="58">
        <v>373</v>
      </c>
      <c r="H35" t="s" s="58">
        <v>373</v>
      </c>
      <c r="I35" s="34">
        <v>0.2</v>
      </c>
      <c r="J35" t="s" s="58">
        <v>373</v>
      </c>
      <c r="K35" s="34"/>
      <c r="L35" s="42">
        <f>ROUND(G35*$D35,-1)</f>
      </c>
      <c r="M35" s="33">
        <f>ROUND(H35*$D35,-1)</f>
      </c>
      <c r="N35" s="33">
        <f>ROUND(I35*$D35,-1)</f>
        <v>100</v>
      </c>
      <c r="O35" s="33">
        <f>ROUND(J35*$D35,-1)</f>
      </c>
      <c r="P35" s="33">
        <f>ROUND(K35*$D35,-1)</f>
        <v>0</v>
      </c>
      <c r="Q35" s="4"/>
      <c r="R35" s="4"/>
      <c r="S35" s="4"/>
      <c r="T35" s="4"/>
      <c r="U35" s="4"/>
    </row>
    <row r="36" ht="16.15" customHeight="1">
      <c r="A36" t="s" s="58">
        <v>388</v>
      </c>
      <c r="B36" s="33">
        <v>4000</v>
      </c>
      <c r="C36" s="33">
        <v>100</v>
      </c>
      <c r="D36" s="33">
        <f>ROUND(C36*B36/1000,-1)</f>
        <v>400</v>
      </c>
      <c r="E36" t="s" s="58">
        <v>373</v>
      </c>
      <c r="F36" t="s" s="58">
        <v>373</v>
      </c>
      <c r="G36" t="s" s="58">
        <v>373</v>
      </c>
      <c r="H36" s="34">
        <v>0.7</v>
      </c>
      <c r="I36" t="s" s="58">
        <v>373</v>
      </c>
      <c r="J36" s="34">
        <v>0.3</v>
      </c>
      <c r="K36" s="34"/>
      <c r="L36" s="42">
        <f>ROUND(G36*$D36,-1)</f>
      </c>
      <c r="M36" s="33">
        <f>ROUND(H36*$D36,-1)</f>
        <v>280</v>
      </c>
      <c r="N36" s="33">
        <f>ROUND(I36*$D36,-1)</f>
      </c>
      <c r="O36" s="33">
        <f>ROUND(J36*$D36,-1)</f>
        <v>120</v>
      </c>
      <c r="P36" s="33">
        <f>ROUND(K36*$D36,-1)</f>
        <v>0</v>
      </c>
      <c r="Q36" s="4"/>
      <c r="R36" s="4"/>
      <c r="S36" s="4"/>
      <c r="T36" s="4"/>
      <c r="U36" s="4"/>
    </row>
    <row r="37" ht="16.15" customHeight="1">
      <c r="A37" t="s" s="58">
        <v>389</v>
      </c>
      <c r="B37" s="33">
        <v>4000</v>
      </c>
      <c r="C37" s="33">
        <v>80</v>
      </c>
      <c r="D37" s="33">
        <f>ROUND(C37*B37/1000,-1)</f>
        <v>320</v>
      </c>
      <c r="E37" s="33"/>
      <c r="F37" s="34"/>
      <c r="G37" t="s" s="58">
        <v>373</v>
      </c>
      <c r="H37" t="s" s="58">
        <v>373</v>
      </c>
      <c r="I37" s="34">
        <v>0.7</v>
      </c>
      <c r="J37" t="s" s="58">
        <v>373</v>
      </c>
      <c r="K37" s="34">
        <v>0.3</v>
      </c>
      <c r="L37" s="42">
        <f>ROUND(G37*$D37,-1)</f>
      </c>
      <c r="M37" s="33">
        <f>ROUND(H37*$D37,-1)</f>
      </c>
      <c r="N37" s="33">
        <f>ROUND(I37*$D37,-1)</f>
        <v>220</v>
      </c>
      <c r="O37" s="33">
        <f>ROUND(J37*$D37,-1)</f>
      </c>
      <c r="P37" s="33">
        <f>ROUND(K37*$D37,-1)</f>
        <v>100</v>
      </c>
      <c r="Q37" s="4"/>
      <c r="R37" s="4"/>
      <c r="S37" s="4"/>
      <c r="T37" s="4"/>
      <c r="U37" s="4"/>
    </row>
    <row r="38" ht="16.15" customHeight="1">
      <c r="A38" s="33"/>
      <c r="B38" s="33"/>
      <c r="C38" s="33"/>
      <c r="D38" s="33"/>
      <c r="E38" s="33"/>
      <c r="F38" s="34"/>
      <c r="G38" s="34"/>
      <c r="H38" s="34"/>
      <c r="I38" s="34"/>
      <c r="J38" s="34"/>
      <c r="K38" s="34"/>
      <c r="L38" s="42"/>
      <c r="M38" s="33"/>
      <c r="N38" s="33"/>
      <c r="O38" s="33"/>
      <c r="P38" s="33"/>
      <c r="Q38" s="4"/>
      <c r="R38" s="4"/>
      <c r="S38" s="4"/>
      <c r="T38" s="4"/>
      <c r="U38" s="4"/>
    </row>
    <row r="39" ht="16.15" customHeight="1">
      <c r="A39" t="s" s="57">
        <v>390</v>
      </c>
      <c r="B39" s="508">
        <v>0</v>
      </c>
      <c r="C39" s="59"/>
      <c r="D39" s="508">
        <v>0</v>
      </c>
      <c r="E39" s="59"/>
      <c r="F39" s="34"/>
      <c r="G39" s="34"/>
      <c r="H39" s="34"/>
      <c r="I39" s="34"/>
      <c r="J39" s="34"/>
      <c r="K39" s="34"/>
      <c r="L39" s="507">
        <f>SUM(L40:L40)</f>
        <v>0</v>
      </c>
      <c r="M39" s="41">
        <f>SUM(M40:M40)</f>
        <v>0</v>
      </c>
      <c r="N39" s="41">
        <f>SUM(N40:N40)</f>
        <v>0</v>
      </c>
      <c r="O39" s="41">
        <f>SUM(O40:O40)</f>
        <v>0</v>
      </c>
      <c r="P39" s="41">
        <f>SUM(P40:P40)</f>
        <v>0</v>
      </c>
      <c r="Q39" s="4"/>
      <c r="R39" s="4"/>
      <c r="S39" s="4"/>
      <c r="T39" s="4"/>
      <c r="U39" s="4"/>
    </row>
    <row r="40" ht="16.15" customHeight="1">
      <c r="A40" s="502"/>
      <c r="B40" s="33"/>
      <c r="C40" s="33"/>
      <c r="D40" s="32"/>
      <c r="E40" s="33"/>
      <c r="F40" s="34"/>
      <c r="G40" s="34"/>
      <c r="H40" s="34"/>
      <c r="I40" s="34"/>
      <c r="J40" s="34"/>
      <c r="K40" s="34"/>
      <c r="L40" s="42"/>
      <c r="M40" s="33"/>
      <c r="N40" s="33"/>
      <c r="O40" s="33"/>
      <c r="P40" s="33"/>
      <c r="Q40" s="4"/>
      <c r="R40" s="4"/>
      <c r="S40" s="4"/>
      <c r="T40" s="4"/>
      <c r="U40" s="4"/>
    </row>
    <row r="41" ht="16.15" customHeight="1">
      <c r="A41" t="s" s="57">
        <v>391</v>
      </c>
      <c r="B41" s="41">
        <f>SUM(B42:B47)</f>
        <v>13700</v>
      </c>
      <c r="C41" s="33"/>
      <c r="D41" s="41">
        <f>SUM(D42:D47)</f>
        <v>1100</v>
      </c>
      <c r="E41" s="33"/>
      <c r="F41" s="34"/>
      <c r="G41" s="34"/>
      <c r="H41" s="34"/>
      <c r="I41" s="34"/>
      <c r="J41" s="34"/>
      <c r="K41" s="34"/>
      <c r="L41" s="507">
        <f>SUM(L42:L47)</f>
      </c>
      <c r="M41" s="41">
        <f>SUM(M42:M47)</f>
      </c>
      <c r="N41" s="41">
        <f>SUM(N42:N47)</f>
      </c>
      <c r="O41" s="41">
        <f>SUM(O42:O47)</f>
      </c>
      <c r="P41" s="41">
        <f>SUM(P42:P47)</f>
      </c>
      <c r="Q41" s="4"/>
      <c r="R41" s="4"/>
      <c r="S41" s="4"/>
      <c r="T41" s="4"/>
      <c r="U41" s="4"/>
    </row>
    <row r="42" ht="16.15" customHeight="1">
      <c r="A42" t="s" s="58">
        <v>392</v>
      </c>
      <c r="B42" s="33">
        <v>8630</v>
      </c>
      <c r="C42" s="33">
        <v>80</v>
      </c>
      <c r="D42" s="33">
        <f>ROUND(C42*B42/1000,-1)</f>
        <v>690</v>
      </c>
      <c r="E42" t="s" s="58">
        <v>373</v>
      </c>
      <c r="F42" s="34">
        <v>0.7</v>
      </c>
      <c r="G42" t="s" s="58">
        <v>373</v>
      </c>
      <c r="H42" s="34">
        <v>0.3</v>
      </c>
      <c r="I42" t="s" s="58">
        <v>373</v>
      </c>
      <c r="J42" t="s" s="58">
        <v>373</v>
      </c>
      <c r="K42" t="s" s="58">
        <v>373</v>
      </c>
      <c r="L42" s="42">
        <f>ROUND(G42*$D42,-1)</f>
      </c>
      <c r="M42" s="33">
        <f>ROUND(H42*$D42,-1)</f>
        <v>210</v>
      </c>
      <c r="N42" s="33">
        <f>ROUND(I42*$D42,-1)</f>
      </c>
      <c r="O42" s="33">
        <f>ROUND(J42*$D42,-1)</f>
      </c>
      <c r="P42" s="33">
        <f>ROUND(K42*$D42,-1)</f>
      </c>
      <c r="Q42" s="4"/>
      <c r="R42" s="4"/>
      <c r="S42" s="4"/>
      <c r="T42" s="4"/>
      <c r="U42" s="4"/>
    </row>
    <row r="43" ht="16.15" customHeight="1">
      <c r="A43" t="s" s="58">
        <v>393</v>
      </c>
      <c r="B43" s="33">
        <v>1320</v>
      </c>
      <c r="C43" s="33">
        <v>80</v>
      </c>
      <c r="D43" s="33">
        <f>ROUND(C43*B43/1000,-1)</f>
        <v>110</v>
      </c>
      <c r="E43" s="33"/>
      <c r="F43" s="34">
        <v>0.6</v>
      </c>
      <c r="G43" t="s" s="58">
        <v>373</v>
      </c>
      <c r="H43" s="34">
        <v>0.4</v>
      </c>
      <c r="I43" t="s" s="58">
        <v>373</v>
      </c>
      <c r="J43" t="s" s="58">
        <v>373</v>
      </c>
      <c r="K43" s="34"/>
      <c r="L43" s="42">
        <f>ROUND(G43*$D43,-1)</f>
      </c>
      <c r="M43" s="33">
        <f>ROUND(H43*$D43,-1)</f>
        <v>40</v>
      </c>
      <c r="N43" s="33">
        <f>ROUND(I43*$D43,-1)</f>
      </c>
      <c r="O43" s="33">
        <f>ROUND(J43*$D43,-1)</f>
      </c>
      <c r="P43" s="33">
        <f>ROUND(K43*$D43,-1)</f>
        <v>0</v>
      </c>
      <c r="Q43" s="4"/>
      <c r="R43" s="4"/>
      <c r="S43" s="4"/>
      <c r="T43" s="4"/>
      <c r="U43" s="4"/>
    </row>
    <row r="44" ht="16.15" customHeight="1">
      <c r="A44" t="s" s="58">
        <v>394</v>
      </c>
      <c r="B44" s="33">
        <v>1800</v>
      </c>
      <c r="C44" s="33">
        <v>100</v>
      </c>
      <c r="D44" s="33">
        <f>ROUND(C44*B44/1000,-1)</f>
        <v>180</v>
      </c>
      <c r="E44" t="s" s="58">
        <v>103</v>
      </c>
      <c r="F44" s="34">
        <v>0.6</v>
      </c>
      <c r="G44" t="s" s="58">
        <v>373</v>
      </c>
      <c r="H44" s="34">
        <v>0.4</v>
      </c>
      <c r="I44" t="s" s="58">
        <v>373</v>
      </c>
      <c r="J44" s="34"/>
      <c r="K44" s="34"/>
      <c r="L44" s="42">
        <f>ROUND(G44*$D44,-1)</f>
      </c>
      <c r="M44" s="33">
        <f>ROUND(H44*$D44,-1)</f>
        <v>70</v>
      </c>
      <c r="N44" s="33">
        <f>ROUND(I44*$D44,-1)</f>
      </c>
      <c r="O44" s="33">
        <f>ROUND(J44*$D44,-1)</f>
        <v>0</v>
      </c>
      <c r="P44" s="33">
        <f>ROUND(K44*$D44,-1)</f>
        <v>0</v>
      </c>
      <c r="Q44" s="4"/>
      <c r="R44" s="4"/>
      <c r="S44" s="4"/>
      <c r="T44" s="4"/>
      <c r="U44" s="4"/>
    </row>
    <row r="45" ht="16.15" customHeight="1">
      <c r="A45" t="s" s="58">
        <v>395</v>
      </c>
      <c r="B45" s="33">
        <v>200</v>
      </c>
      <c r="C45" s="33">
        <v>70</v>
      </c>
      <c r="D45" s="33">
        <f>ROUND(C45*B45/1000,-1)</f>
        <v>10</v>
      </c>
      <c r="E45" t="s" s="58">
        <v>396</v>
      </c>
      <c r="F45" s="34">
        <v>0.6</v>
      </c>
      <c r="G45" s="34">
        <v>0.4</v>
      </c>
      <c r="H45" t="s" s="58">
        <v>373</v>
      </c>
      <c r="I45" t="s" s="58">
        <v>373</v>
      </c>
      <c r="J45" t="s" s="58">
        <v>373</v>
      </c>
      <c r="K45" s="34"/>
      <c r="L45" s="42">
        <f>ROUND(G45*$D45,-1)</f>
        <v>0</v>
      </c>
      <c r="M45" s="33">
        <f>ROUND(H45*$D45,-1)</f>
      </c>
      <c r="N45" s="33">
        <f>ROUND(I45*$D45,-1)</f>
      </c>
      <c r="O45" s="33">
        <f>ROUND(J45*$D45,-1)</f>
      </c>
      <c r="P45" s="33">
        <f>ROUND(K45*$D45,-1)</f>
        <v>0</v>
      </c>
      <c r="Q45" s="4"/>
      <c r="R45" s="4"/>
      <c r="S45" s="4"/>
      <c r="T45" s="4"/>
      <c r="U45" s="4"/>
    </row>
    <row r="46" ht="16.15" customHeight="1">
      <c r="A46" t="s" s="58">
        <v>397</v>
      </c>
      <c r="B46" s="33">
        <v>1400</v>
      </c>
      <c r="C46" s="33">
        <v>60</v>
      </c>
      <c r="D46" s="33">
        <f>ROUND(C46*B46/1000,-1)</f>
        <v>80</v>
      </c>
      <c r="E46" t="s" s="58">
        <v>373</v>
      </c>
      <c r="F46" s="34">
        <v>0.8</v>
      </c>
      <c r="G46" s="34">
        <v>0.2</v>
      </c>
      <c r="H46" t="s" s="58">
        <v>373</v>
      </c>
      <c r="I46" s="34"/>
      <c r="J46" t="s" s="58">
        <v>373</v>
      </c>
      <c r="K46" s="34"/>
      <c r="L46" s="42">
        <f>ROUND(G46*$D46,-1)</f>
        <v>20</v>
      </c>
      <c r="M46" s="33">
        <f>ROUND(H46*$D46,-1)</f>
      </c>
      <c r="N46" s="33">
        <f>ROUND(I46*$D46,-1)</f>
        <v>0</v>
      </c>
      <c r="O46" s="33">
        <f>ROUND(J46*$D46,-1)</f>
      </c>
      <c r="P46" s="33">
        <f>ROUND(K46*$D46,-1)</f>
        <v>0</v>
      </c>
      <c r="Q46" s="4"/>
      <c r="R46" s="4"/>
      <c r="S46" s="4"/>
      <c r="T46" s="4"/>
      <c r="U46" s="4"/>
    </row>
    <row r="47" ht="16.15" customHeight="1">
      <c r="A47" t="s" s="58">
        <v>398</v>
      </c>
      <c r="B47" s="33">
        <v>350</v>
      </c>
      <c r="C47" s="33">
        <v>80</v>
      </c>
      <c r="D47" s="33">
        <f>ROUND(C47*B47/1000,-1)</f>
        <v>30</v>
      </c>
      <c r="E47" t="s" s="58">
        <v>373</v>
      </c>
      <c r="F47" s="34"/>
      <c r="G47" s="34"/>
      <c r="H47" s="34">
        <v>1</v>
      </c>
      <c r="I47" s="34"/>
      <c r="J47" t="s" s="58">
        <v>373</v>
      </c>
      <c r="K47" s="34"/>
      <c r="L47" s="42">
        <f>ROUND(G47*$D47,-1)</f>
        <v>0</v>
      </c>
      <c r="M47" s="33">
        <f>ROUND(H47*$D47,-1)</f>
        <v>30</v>
      </c>
      <c r="N47" s="33">
        <f>ROUND(I47*$D47,-1)</f>
        <v>0</v>
      </c>
      <c r="O47" s="33">
        <f>ROUND(J47*$D47,-1)</f>
      </c>
      <c r="P47" s="33">
        <f>ROUND(K47*$D47,-1)</f>
        <v>0</v>
      </c>
      <c r="Q47" s="4"/>
      <c r="R47" s="4"/>
      <c r="S47" s="4"/>
      <c r="T47" s="4"/>
      <c r="U47" s="4"/>
    </row>
    <row r="48" ht="16.15" customHeight="1">
      <c r="A48" s="59"/>
      <c r="B48" s="33"/>
      <c r="C48" s="33"/>
      <c r="D48" s="33"/>
      <c r="E48" s="33"/>
      <c r="F48" s="34"/>
      <c r="G48" s="34"/>
      <c r="H48" s="34"/>
      <c r="I48" s="34"/>
      <c r="J48" s="34"/>
      <c r="K48" s="34"/>
      <c r="L48" s="42"/>
      <c r="M48" s="33"/>
      <c r="N48" s="33"/>
      <c r="O48" s="33"/>
      <c r="P48" s="33"/>
      <c r="Q48" s="4"/>
      <c r="R48" s="4"/>
      <c r="S48" s="4"/>
      <c r="T48" s="4"/>
      <c r="U48" s="4"/>
    </row>
    <row r="49" ht="16.15" customHeight="1">
      <c r="A49" t="s" s="501">
        <v>399</v>
      </c>
      <c r="B49" s="32">
        <f>SUM(B51)</f>
        <v>0</v>
      </c>
      <c r="C49" s="33"/>
      <c r="D49" s="32">
        <f>SUM(D51)</f>
        <v>160</v>
      </c>
      <c r="E49" s="33"/>
      <c r="F49" s="34"/>
      <c r="G49" s="34"/>
      <c r="H49" s="34"/>
      <c r="I49" s="34"/>
      <c r="J49" s="34"/>
      <c r="K49" s="34"/>
      <c r="L49" s="37">
        <f>SUM(L51)</f>
        <v>0</v>
      </c>
      <c r="M49" s="64">
        <f>SUM(M51)</f>
      </c>
      <c r="N49" s="64">
        <f>SUM(N51)</f>
      </c>
      <c r="O49" s="64">
        <f>SUM(O51)</f>
      </c>
      <c r="P49" s="64">
        <f>SUM(P51)</f>
        <v>0</v>
      </c>
      <c r="Q49" s="4"/>
      <c r="R49" s="4"/>
      <c r="S49" s="4"/>
      <c r="T49" s="4"/>
      <c r="U49" s="4"/>
    </row>
    <row r="50" ht="16.15" customHeight="1">
      <c r="A50" s="59"/>
      <c r="B50" s="33"/>
      <c r="C50" s="33"/>
      <c r="D50" s="33"/>
      <c r="E50" s="33"/>
      <c r="F50" s="34"/>
      <c r="G50" s="34"/>
      <c r="H50" s="34"/>
      <c r="I50" s="34"/>
      <c r="J50" s="34"/>
      <c r="K50" s="34"/>
      <c r="L50" s="42"/>
      <c r="M50" s="33"/>
      <c r="N50" s="33"/>
      <c r="O50" s="33"/>
      <c r="P50" s="33"/>
      <c r="Q50" s="4"/>
      <c r="R50" s="4"/>
      <c r="S50" s="4"/>
      <c r="T50" s="4"/>
      <c r="U50" s="4"/>
    </row>
    <row r="51" ht="16.15" customHeight="1">
      <c r="A51" t="s" s="58">
        <v>400</v>
      </c>
      <c r="B51" s="33"/>
      <c r="C51" s="33"/>
      <c r="D51" s="33">
        <v>160</v>
      </c>
      <c r="E51" s="33"/>
      <c r="F51" s="34"/>
      <c r="G51" s="34"/>
      <c r="H51" t="s" s="58">
        <v>373</v>
      </c>
      <c r="I51" t="s" s="58">
        <v>373</v>
      </c>
      <c r="J51" t="s" s="58">
        <v>373</v>
      </c>
      <c r="K51" s="34"/>
      <c r="L51" s="42">
        <f>ROUND(G51*$D51,-1)</f>
        <v>0</v>
      </c>
      <c r="M51" s="33">
        <f>ROUND(H51*$D51,-1)</f>
      </c>
      <c r="N51" s="33">
        <f>ROUND(I51*$D51,-1)</f>
      </c>
      <c r="O51" s="33">
        <f>ROUND(J51*$D51,-1)</f>
      </c>
      <c r="P51" s="33">
        <f>ROUND(K51*$D51,-1)</f>
        <v>0</v>
      </c>
      <c r="Q51" s="4"/>
      <c r="R51" s="4"/>
      <c r="S51" s="4"/>
      <c r="T51" s="4"/>
      <c r="U51" s="4"/>
    </row>
    <row r="52" ht="16.15" customHeight="1">
      <c r="A52" t="s" s="58">
        <v>373</v>
      </c>
      <c r="B52" s="33"/>
      <c r="C52" s="33"/>
      <c r="D52" t="s" s="58">
        <v>373</v>
      </c>
      <c r="E52" s="33"/>
      <c r="F52" s="34"/>
      <c r="G52" s="34"/>
      <c r="H52" s="34"/>
      <c r="I52" s="34"/>
      <c r="J52" s="34"/>
      <c r="K52" s="34"/>
      <c r="L52" s="42"/>
      <c r="M52" s="33"/>
      <c r="N52" s="33"/>
      <c r="O52" s="33"/>
      <c r="P52" t="s" s="58">
        <v>373</v>
      </c>
      <c r="Q52" s="4"/>
      <c r="R52" s="4"/>
      <c r="S52" s="4"/>
      <c r="T52" s="4"/>
      <c r="U52" s="4"/>
    </row>
    <row r="53" ht="16.15" customHeight="1">
      <c r="A53" t="s" s="501">
        <v>401</v>
      </c>
      <c r="B53" s="32">
        <f>B54+B59+B63+B66+B76</f>
        <v>26590</v>
      </c>
      <c r="C53" s="33"/>
      <c r="D53" s="32">
        <f>D54+D59+D63+D66+D76</f>
        <v>2950</v>
      </c>
      <c r="E53" s="33"/>
      <c r="F53" s="34"/>
      <c r="G53" s="34"/>
      <c r="H53" s="34"/>
      <c r="I53" s="34"/>
      <c r="J53" s="34"/>
      <c r="K53" s="34"/>
      <c r="L53" s="37">
        <f>SUM(L54+L59+L63+L66+L76)</f>
        <v>860</v>
      </c>
      <c r="M53" s="64">
        <f>SUM(M54+M59+M63+M66+M76)</f>
      </c>
      <c r="N53" s="64">
        <f>SUM(N54+N59+N63+N66+N76)</f>
      </c>
      <c r="O53" s="64">
        <f>SUM(O54+O59+O63+O66+O76)</f>
      </c>
      <c r="P53" s="64">
        <f>SUM(P54+P59+P63+P66+P76)</f>
      </c>
      <c r="Q53" s="4"/>
      <c r="R53" s="4"/>
      <c r="S53" s="4"/>
      <c r="T53" s="4"/>
      <c r="U53" s="4"/>
    </row>
    <row r="54" ht="16.15" customHeight="1">
      <c r="A54" t="s" s="57">
        <v>402</v>
      </c>
      <c r="B54" s="41">
        <f>SUM(B55:B57)</f>
        <v>700</v>
      </c>
      <c r="C54" s="33"/>
      <c r="D54" s="41">
        <f>SUM(D55:D57)</f>
        <v>400</v>
      </c>
      <c r="E54" s="33"/>
      <c r="F54" s="34"/>
      <c r="G54" s="34"/>
      <c r="H54" s="34"/>
      <c r="I54" s="34"/>
      <c r="J54" s="34"/>
      <c r="K54" s="34"/>
      <c r="L54" s="507">
        <f>SUM(L55:L57)</f>
        <v>400</v>
      </c>
      <c r="M54" s="41">
        <f>SUM(M55:M57)</f>
      </c>
      <c r="N54" s="41">
        <f>SUM(N55:N57)</f>
      </c>
      <c r="O54" s="41">
        <f>SUM(O55:O57)</f>
      </c>
      <c r="P54" s="41">
        <f>SUM(P55:P57)</f>
      </c>
      <c r="Q54" s="4"/>
      <c r="R54" s="4"/>
      <c r="S54" s="4"/>
      <c r="T54" s="4"/>
      <c r="U54" s="4"/>
    </row>
    <row r="55" ht="16.15" customHeight="1">
      <c r="A55" t="s" s="58">
        <v>403</v>
      </c>
      <c r="B55" s="33"/>
      <c r="C55" s="33"/>
      <c r="D55" s="33">
        <v>200</v>
      </c>
      <c r="E55" t="s" s="58">
        <v>396</v>
      </c>
      <c r="F55" s="34"/>
      <c r="G55" s="34">
        <v>1</v>
      </c>
      <c r="H55" t="s" s="58">
        <v>373</v>
      </c>
      <c r="I55" t="s" s="58">
        <v>373</v>
      </c>
      <c r="J55" s="34"/>
      <c r="K55" s="34"/>
      <c r="L55" s="42">
        <f>ROUND(G55*$D55,-1)</f>
        <v>200</v>
      </c>
      <c r="M55" s="33">
        <f>ROUND(H55*$D55,-1)</f>
      </c>
      <c r="N55" s="33">
        <f>ROUND(I55*$D55,-1)</f>
      </c>
      <c r="O55" s="33">
        <f>ROUND(J55*$D55,-1)</f>
        <v>0</v>
      </c>
      <c r="P55" s="33">
        <f>ROUND(K55*$D55,-1)</f>
        <v>0</v>
      </c>
      <c r="Q55" s="4"/>
      <c r="R55" s="4"/>
      <c r="S55" s="4"/>
      <c r="T55" s="4"/>
      <c r="U55" s="4"/>
    </row>
    <row r="56" ht="16.15" customHeight="1">
      <c r="A56" t="s" s="58">
        <v>404</v>
      </c>
      <c r="B56" s="33"/>
      <c r="C56" s="33"/>
      <c r="D56" s="33">
        <v>150</v>
      </c>
      <c r="E56" t="s" s="58">
        <v>396</v>
      </c>
      <c r="F56" s="34"/>
      <c r="G56" s="34">
        <v>1</v>
      </c>
      <c r="H56" s="34"/>
      <c r="I56" s="34"/>
      <c r="J56" s="34"/>
      <c r="K56" s="34"/>
      <c r="L56" s="42">
        <f>ROUND(G56*$D56,-1)</f>
        <v>150</v>
      </c>
      <c r="M56" s="33">
        <f>ROUND(H56*$D56,-1)</f>
        <v>0</v>
      </c>
      <c r="N56" s="33">
        <f>ROUND(I56*$D56,-1)</f>
        <v>0</v>
      </c>
      <c r="O56" s="33">
        <f>ROUND(J56*$D56,-1)</f>
        <v>0</v>
      </c>
      <c r="P56" s="33">
        <f>ROUND(K56*$D56,-1)</f>
        <v>0</v>
      </c>
      <c r="Q56" s="4"/>
      <c r="R56" s="4"/>
      <c r="S56" s="4"/>
      <c r="T56" s="4"/>
      <c r="U56" s="4"/>
    </row>
    <row r="57" ht="16.15" customHeight="1">
      <c r="A57" t="s" s="58">
        <v>405</v>
      </c>
      <c r="B57" s="71">
        <v>700</v>
      </c>
      <c r="C57" s="33">
        <v>70</v>
      </c>
      <c r="D57" s="33">
        <f>ROUND(C57*B57/1000,-1)</f>
        <v>50</v>
      </c>
      <c r="E57" t="s" s="58">
        <v>373</v>
      </c>
      <c r="F57" s="34"/>
      <c r="G57" s="34">
        <v>1</v>
      </c>
      <c r="H57" t="s" s="58">
        <v>373</v>
      </c>
      <c r="I57" t="s" s="58">
        <v>373</v>
      </c>
      <c r="J57" t="s" s="58">
        <v>373</v>
      </c>
      <c r="K57" t="s" s="58">
        <v>373</v>
      </c>
      <c r="L57" s="42">
        <f>ROUND(G57*$D57,-1)</f>
        <v>50</v>
      </c>
      <c r="M57" s="33">
        <f>ROUND(H57*$D57,-1)</f>
      </c>
      <c r="N57" s="33">
        <f>ROUND(I57*$D57,-1)</f>
      </c>
      <c r="O57" s="33">
        <f>ROUND(J57*$D57,-1)</f>
      </c>
      <c r="P57" s="33">
        <f>ROUND(K57*$D57,-1)</f>
      </c>
      <c r="Q57" s="4"/>
      <c r="R57" s="4"/>
      <c r="S57" s="4"/>
      <c r="T57" s="4"/>
      <c r="U57" s="4"/>
    </row>
    <row r="58" ht="16.15" customHeight="1">
      <c r="A58" s="33"/>
      <c r="B58" s="33"/>
      <c r="C58" s="33"/>
      <c r="D58" s="33"/>
      <c r="E58" s="33"/>
      <c r="F58" s="34"/>
      <c r="G58" s="34"/>
      <c r="H58" s="34"/>
      <c r="I58" s="34"/>
      <c r="J58" s="34"/>
      <c r="K58" s="34"/>
      <c r="L58" s="42"/>
      <c r="M58" s="33"/>
      <c r="N58" s="33"/>
      <c r="O58" s="33"/>
      <c r="P58" s="33"/>
      <c r="Q58" s="4"/>
      <c r="R58" s="4"/>
      <c r="S58" s="4"/>
      <c r="T58" s="4"/>
      <c r="U58" s="4"/>
    </row>
    <row r="59" ht="16.15" customHeight="1">
      <c r="A59" t="s" s="57">
        <v>406</v>
      </c>
      <c r="B59" s="41">
        <f>SUM(B60:B61)</f>
        <v>3400</v>
      </c>
      <c r="C59" s="33"/>
      <c r="D59" s="41">
        <f>SUM(D60:D61)</f>
        <v>270</v>
      </c>
      <c r="E59" s="33"/>
      <c r="F59" s="34"/>
      <c r="G59" s="34"/>
      <c r="H59" s="34"/>
      <c r="I59" s="34"/>
      <c r="J59" s="34"/>
      <c r="K59" s="34"/>
      <c r="L59" s="507">
        <f>SUM(L60:L61)</f>
        <v>0</v>
      </c>
      <c r="M59" s="41">
        <f>SUM(M60:M61)</f>
      </c>
      <c r="N59" s="41">
        <f>SUM(N60:N61)</f>
      </c>
      <c r="O59" s="41">
        <f>SUM(O60:O61)</f>
      </c>
      <c r="P59" s="41">
        <f>SUM(P60:P61)</f>
      </c>
      <c r="Q59" s="4"/>
      <c r="R59" s="4"/>
      <c r="S59" s="4"/>
      <c r="T59" s="4"/>
      <c r="U59" s="4"/>
    </row>
    <row r="60" ht="16.15" customHeight="1">
      <c r="A60" t="s" s="58">
        <v>407</v>
      </c>
      <c r="B60" s="71">
        <v>1650</v>
      </c>
      <c r="C60" s="33">
        <v>80</v>
      </c>
      <c r="D60" s="33">
        <f>ROUND(C60*B60/1000,-1)</f>
        <v>130</v>
      </c>
      <c r="E60" s="59"/>
      <c r="F60" s="34"/>
      <c r="G60" s="34"/>
      <c r="H60" t="s" s="58">
        <v>373</v>
      </c>
      <c r="I60" t="s" s="58">
        <v>373</v>
      </c>
      <c r="J60" t="s" s="58">
        <v>373</v>
      </c>
      <c r="K60" s="34">
        <v>1</v>
      </c>
      <c r="L60" s="42">
        <f>ROUND(G60*$D60,-1)</f>
        <v>0</v>
      </c>
      <c r="M60" s="33">
        <f>ROUND(H60*$D60,-1)</f>
      </c>
      <c r="N60" s="33">
        <f>ROUND(I60*$D60,-1)</f>
      </c>
      <c r="O60" s="33">
        <f>ROUND(J60*$D60,-1)</f>
      </c>
      <c r="P60" s="33">
        <f>ROUND(K60*$D60,-1)</f>
        <v>130</v>
      </c>
      <c r="Q60" s="4"/>
      <c r="R60" s="4"/>
      <c r="S60" s="4"/>
      <c r="T60" s="4"/>
      <c r="U60" s="4"/>
    </row>
    <row r="61" ht="16.15" customHeight="1">
      <c r="A61" t="s" s="58">
        <v>408</v>
      </c>
      <c r="B61" s="71">
        <v>1750</v>
      </c>
      <c r="C61" s="33">
        <v>80</v>
      </c>
      <c r="D61" s="33">
        <f>ROUND(C61*B61/1000,-1)</f>
        <v>140</v>
      </c>
      <c r="E61" s="59"/>
      <c r="F61" s="34"/>
      <c r="G61" s="34"/>
      <c r="H61" s="34">
        <v>1</v>
      </c>
      <c r="I61" s="34"/>
      <c r="J61" t="s" s="58">
        <v>373</v>
      </c>
      <c r="K61" t="s" s="58">
        <v>373</v>
      </c>
      <c r="L61" s="42">
        <f>ROUND(G61*$D61,-1)</f>
        <v>0</v>
      </c>
      <c r="M61" s="33">
        <f>ROUND(H61*$D61,-1)</f>
        <v>140</v>
      </c>
      <c r="N61" s="33">
        <f>ROUND(I61*$D61,-1)</f>
        <v>0</v>
      </c>
      <c r="O61" s="33">
        <f>ROUND(J61*$D61,-1)</f>
      </c>
      <c r="P61" s="33">
        <f>ROUND(K61*$D61,-1)</f>
      </c>
      <c r="Q61" s="4"/>
      <c r="R61" s="4"/>
      <c r="S61" s="4"/>
      <c r="T61" s="4"/>
      <c r="U61" s="4"/>
    </row>
    <row r="62" ht="16.15" customHeight="1">
      <c r="A62" s="33"/>
      <c r="B62" s="33"/>
      <c r="C62" s="33"/>
      <c r="D62" s="33"/>
      <c r="E62" s="59"/>
      <c r="F62" s="34"/>
      <c r="G62" s="34"/>
      <c r="H62" s="34"/>
      <c r="I62" s="34"/>
      <c r="J62" s="34"/>
      <c r="K62" s="34"/>
      <c r="L62" s="42"/>
      <c r="M62" s="33"/>
      <c r="N62" s="33"/>
      <c r="O62" s="33"/>
      <c r="P62" s="33"/>
      <c r="Q62" s="4"/>
      <c r="R62" s="4"/>
      <c r="S62" s="4"/>
      <c r="T62" s="4"/>
      <c r="U62" s="4"/>
    </row>
    <row r="63" ht="16.15" customHeight="1">
      <c r="A63" t="s" s="57">
        <v>409</v>
      </c>
      <c r="B63" s="41">
        <f>SUM(B64)</f>
        <v>1400</v>
      </c>
      <c r="C63" s="33"/>
      <c r="D63" s="41">
        <f>SUM(D64)</f>
        <v>110</v>
      </c>
      <c r="E63" s="33"/>
      <c r="F63" s="34"/>
      <c r="G63" s="34"/>
      <c r="H63" s="34"/>
      <c r="I63" s="34"/>
      <c r="J63" s="34"/>
      <c r="K63" s="34"/>
      <c r="L63" s="507">
        <f>SUM(L64)</f>
        <v>110</v>
      </c>
      <c r="M63" s="41">
        <f>SUM(M64)</f>
      </c>
      <c r="N63" s="41">
        <f>SUM(N64)</f>
      </c>
      <c r="O63" s="41">
        <f>SUM(O64)</f>
      </c>
      <c r="P63" s="41">
        <f>SUM(P64)</f>
      </c>
      <c r="Q63" s="4"/>
      <c r="R63" s="4"/>
      <c r="S63" s="4"/>
      <c r="T63" s="4"/>
      <c r="U63" s="4"/>
    </row>
    <row r="64" ht="16.15" customHeight="1">
      <c r="A64" t="s" s="58">
        <v>410</v>
      </c>
      <c r="B64" s="71">
        <v>1400</v>
      </c>
      <c r="C64" s="71">
        <v>80</v>
      </c>
      <c r="D64" s="33">
        <f>ROUND(C64*B64/1000,-1)</f>
        <v>110</v>
      </c>
      <c r="E64" s="59"/>
      <c r="F64" s="34"/>
      <c r="G64" s="34">
        <v>1</v>
      </c>
      <c r="H64" t="s" s="58">
        <v>373</v>
      </c>
      <c r="I64" t="s" s="58">
        <v>373</v>
      </c>
      <c r="J64" t="s" s="58">
        <v>373</v>
      </c>
      <c r="K64" t="s" s="58">
        <v>373</v>
      </c>
      <c r="L64" s="42">
        <f>ROUND(G64*$D64,-1)</f>
        <v>110</v>
      </c>
      <c r="M64" s="33">
        <f>ROUND(H64*$D64,-1)</f>
      </c>
      <c r="N64" s="33">
        <f>ROUND(I64*$D64,-1)</f>
      </c>
      <c r="O64" s="33">
        <f>ROUND(J64*$D64,-1)</f>
      </c>
      <c r="P64" s="33">
        <f>ROUND(K64*$D64,-1)</f>
      </c>
      <c r="Q64" s="4"/>
      <c r="R64" s="4"/>
      <c r="S64" s="4"/>
      <c r="T64" s="4"/>
      <c r="U64" s="4"/>
    </row>
    <row r="65" ht="16.15" customHeight="1">
      <c r="A65" s="33"/>
      <c r="B65" s="33"/>
      <c r="C65" s="33"/>
      <c r="D65" s="33"/>
      <c r="E65" s="33"/>
      <c r="F65" s="34"/>
      <c r="G65" s="34"/>
      <c r="H65" s="34"/>
      <c r="I65" s="34"/>
      <c r="J65" s="34"/>
      <c r="K65" s="34"/>
      <c r="L65" s="42"/>
      <c r="M65" s="33"/>
      <c r="N65" s="33"/>
      <c r="O65" s="33"/>
      <c r="P65" s="33"/>
      <c r="Q65" s="4"/>
      <c r="R65" s="4"/>
      <c r="S65" s="4"/>
      <c r="T65" s="4"/>
      <c r="U65" s="4"/>
    </row>
    <row r="66" ht="16.15" customHeight="1">
      <c r="A66" t="s" s="57">
        <v>411</v>
      </c>
      <c r="B66" s="41">
        <f>SUM(B67:B75)</f>
        <v>21090</v>
      </c>
      <c r="C66" s="33"/>
      <c r="D66" s="41">
        <f>SUM(D67:D75)</f>
        <v>2170</v>
      </c>
      <c r="E66" s="33"/>
      <c r="F66" s="34"/>
      <c r="G66" s="34"/>
      <c r="H66" t="s" s="58">
        <v>373</v>
      </c>
      <c r="I66" t="s" s="58">
        <v>373</v>
      </c>
      <c r="J66" t="s" s="58">
        <v>373</v>
      </c>
      <c r="K66" t="s" s="58">
        <v>373</v>
      </c>
      <c r="L66" s="507">
        <f>SUM(L67:L76)</f>
        <v>350</v>
      </c>
      <c r="M66" s="41">
        <f>SUM(M67:M76)</f>
      </c>
      <c r="N66" s="41">
        <f>SUM(N67:N76)</f>
      </c>
      <c r="O66" s="41">
        <f>SUM(O67:O76)</f>
      </c>
      <c r="P66" s="41">
        <f>SUM(P67:P76)</f>
      </c>
      <c r="Q66" s="4"/>
      <c r="R66" s="4"/>
      <c r="S66" s="4"/>
      <c r="T66" s="4"/>
      <c r="U66" s="4"/>
    </row>
    <row r="67" ht="16.15" customHeight="1">
      <c r="A67" t="s" s="58">
        <v>412</v>
      </c>
      <c r="B67" s="33">
        <v>10200</v>
      </c>
      <c r="C67" s="33">
        <v>95</v>
      </c>
      <c r="D67" s="33">
        <f>ROUND(C67*B67/1000,-1)</f>
        <v>970</v>
      </c>
      <c r="E67" t="s" s="58">
        <v>103</v>
      </c>
      <c r="F67" s="34">
        <v>0.6</v>
      </c>
      <c r="G67" s="34">
        <v>0.2</v>
      </c>
      <c r="H67" t="s" s="58">
        <v>373</v>
      </c>
      <c r="I67" s="34">
        <v>0.2</v>
      </c>
      <c r="J67" t="s" s="58">
        <v>373</v>
      </c>
      <c r="K67" t="s" s="58">
        <v>373</v>
      </c>
      <c r="L67" s="42">
        <f>ROUND(G67*$D67,-1)</f>
        <v>190</v>
      </c>
      <c r="M67" s="33">
        <f>ROUND(H67*$D67,-1)</f>
      </c>
      <c r="N67" s="33">
        <f>ROUND(I67*$D67,-1)</f>
        <v>190</v>
      </c>
      <c r="O67" s="33">
        <f>ROUND(J67*$D67,-1)</f>
      </c>
      <c r="P67" s="33">
        <f>ROUND(K67*$D67,-1)</f>
      </c>
      <c r="Q67" s="4"/>
      <c r="R67" s="4"/>
      <c r="S67" s="4"/>
      <c r="T67" s="4"/>
      <c r="U67" s="4"/>
    </row>
    <row r="68" ht="16.15" customHeight="1">
      <c r="A68" t="s" s="58">
        <v>413</v>
      </c>
      <c r="B68" s="33">
        <v>1400</v>
      </c>
      <c r="C68" s="33">
        <v>80</v>
      </c>
      <c r="D68" s="33">
        <f>ROUND(C68*B68/1000,-1)</f>
        <v>110</v>
      </c>
      <c r="E68" t="s" s="58">
        <v>103</v>
      </c>
      <c r="F68" s="34">
        <v>0.5</v>
      </c>
      <c r="G68" s="34">
        <v>0.5</v>
      </c>
      <c r="H68" s="34"/>
      <c r="I68" t="s" s="58">
        <v>373</v>
      </c>
      <c r="J68" t="s" s="58">
        <v>373</v>
      </c>
      <c r="K68" t="s" s="58">
        <v>373</v>
      </c>
      <c r="L68" s="42">
        <f>ROUND(G68*$D68,-1)</f>
        <v>60</v>
      </c>
      <c r="M68" s="33">
        <f>ROUND(H68*$D68,-1)</f>
        <v>0</v>
      </c>
      <c r="N68" s="33">
        <f>ROUND(I68*$D68,-1)</f>
      </c>
      <c r="O68" s="33">
        <f>ROUND(J68*$D68,-1)</f>
      </c>
      <c r="P68" s="33">
        <f>ROUND(K68*$D68,-1)</f>
      </c>
      <c r="Q68" s="4"/>
      <c r="R68" s="4"/>
      <c r="S68" s="4"/>
      <c r="T68" s="4"/>
      <c r="U68" s="4"/>
    </row>
    <row r="69" ht="16.15" customHeight="1">
      <c r="A69" t="s" s="58">
        <v>414</v>
      </c>
      <c r="B69" s="33"/>
      <c r="C69" s="33"/>
      <c r="D69" s="33">
        <v>300</v>
      </c>
      <c r="E69" t="s" s="58">
        <v>103</v>
      </c>
      <c r="F69" s="34">
        <v>0.8</v>
      </c>
      <c r="G69" s="34">
        <v>0.2</v>
      </c>
      <c r="H69" t="s" s="58">
        <v>373</v>
      </c>
      <c r="I69" s="34"/>
      <c r="J69" s="34"/>
      <c r="K69" s="34"/>
      <c r="L69" s="42">
        <f>ROUND(G69*$D69,-1)</f>
        <v>60</v>
      </c>
      <c r="M69" s="33">
        <f>ROUND(H69*$D69,-1)</f>
      </c>
      <c r="N69" s="33">
        <f>ROUND(I69*$D69,-1)</f>
        <v>0</v>
      </c>
      <c r="O69" s="33">
        <f>ROUND(J69*$D69,-1)</f>
        <v>0</v>
      </c>
      <c r="P69" s="33">
        <f>ROUND(K69*$D69,-1)</f>
        <v>0</v>
      </c>
      <c r="Q69" s="4"/>
      <c r="R69" s="4"/>
      <c r="S69" s="4"/>
      <c r="T69" s="4"/>
      <c r="U69" s="4"/>
    </row>
    <row r="70" ht="16.15" customHeight="1">
      <c r="A70" t="s" s="58">
        <v>415</v>
      </c>
      <c r="B70" s="33">
        <v>330</v>
      </c>
      <c r="C70" s="33">
        <v>90</v>
      </c>
      <c r="D70" s="33">
        <f>ROUND(C70*B70/1000,-1)</f>
        <v>30</v>
      </c>
      <c r="E70" t="s" s="58">
        <v>103</v>
      </c>
      <c r="F70" s="34"/>
      <c r="G70" s="34">
        <v>0.7</v>
      </c>
      <c r="H70" s="34"/>
      <c r="I70" s="34">
        <v>0.3</v>
      </c>
      <c r="J70" t="s" s="58">
        <v>373</v>
      </c>
      <c r="K70" t="s" s="58">
        <v>373</v>
      </c>
      <c r="L70" s="42">
        <f>ROUND(G70*$D70,-1)</f>
        <v>20</v>
      </c>
      <c r="M70" s="33">
        <f>ROUND(H70*$D70,-1)</f>
        <v>0</v>
      </c>
      <c r="N70" s="33">
        <f>ROUND(I70*$D70,-1)</f>
        <v>10</v>
      </c>
      <c r="O70" s="33">
        <f>ROUND(J70*$D70,-1)</f>
      </c>
      <c r="P70" s="33">
        <f>ROUND(K70*$D70,-1)</f>
      </c>
      <c r="Q70" s="4"/>
      <c r="R70" s="4"/>
      <c r="S70" s="4"/>
      <c r="T70" s="4"/>
      <c r="U70" s="4"/>
    </row>
    <row r="71" ht="16.15" customHeight="1">
      <c r="A71" t="s" s="58">
        <v>416</v>
      </c>
      <c r="B71" s="33">
        <v>6000</v>
      </c>
      <c r="C71" s="33">
        <v>80</v>
      </c>
      <c r="D71" s="33">
        <f>ROUND(C71*B71/1000,-1)</f>
        <v>480</v>
      </c>
      <c r="E71" s="33"/>
      <c r="F71" s="34"/>
      <c r="G71" s="34"/>
      <c r="H71" s="34">
        <v>0.4</v>
      </c>
      <c r="I71" s="34">
        <v>0.3</v>
      </c>
      <c r="J71" s="34">
        <v>0.3</v>
      </c>
      <c r="K71" t="s" s="58">
        <v>373</v>
      </c>
      <c r="L71" s="42">
        <f>ROUND(G71*$D71,-1)</f>
        <v>0</v>
      </c>
      <c r="M71" s="33">
        <f>ROUND(H71*$D71,-1)</f>
        <v>190</v>
      </c>
      <c r="N71" s="33">
        <f>ROUND(I71*$D71,-1)</f>
        <v>140</v>
      </c>
      <c r="O71" s="33">
        <f>ROUND(J71*$D71,-1)</f>
        <v>140</v>
      </c>
      <c r="P71" s="33">
        <f>ROUND(K71*$D71,-1)</f>
      </c>
      <c r="Q71" s="4"/>
      <c r="R71" s="4"/>
      <c r="S71" s="4"/>
      <c r="T71" s="4"/>
      <c r="U71" s="4"/>
    </row>
    <row r="72" ht="16.15" customHeight="1">
      <c r="A72" t="s" s="58">
        <v>417</v>
      </c>
      <c r="B72" s="33">
        <v>1350</v>
      </c>
      <c r="C72" s="33">
        <v>80</v>
      </c>
      <c r="D72" s="33">
        <f>ROUND(C72*B72/1000,-1)</f>
        <v>110</v>
      </c>
      <c r="E72" s="33"/>
      <c r="F72" s="34"/>
      <c r="G72" s="34"/>
      <c r="H72" t="s" s="58">
        <v>373</v>
      </c>
      <c r="I72" t="s" s="58">
        <v>373</v>
      </c>
      <c r="J72" s="34">
        <v>0.3</v>
      </c>
      <c r="K72" s="34">
        <v>0.7</v>
      </c>
      <c r="L72" s="42">
        <f>ROUND(G72*$D72,-1)</f>
        <v>0</v>
      </c>
      <c r="M72" s="33">
        <f>ROUND(H72*$D72,-1)</f>
      </c>
      <c r="N72" s="33">
        <f>ROUND(I72*$D72,-1)</f>
      </c>
      <c r="O72" s="33">
        <f>ROUND(J72*$D72,-1)</f>
        <v>30</v>
      </c>
      <c r="P72" s="33">
        <f>ROUND(K72*$D72,-1)</f>
        <v>80</v>
      </c>
      <c r="Q72" s="4"/>
      <c r="R72" s="4"/>
      <c r="S72" s="4"/>
      <c r="T72" s="4"/>
      <c r="U72" s="4"/>
    </row>
    <row r="73" ht="16.15" customHeight="1">
      <c r="A73" t="s" s="58">
        <v>418</v>
      </c>
      <c r="B73" s="33">
        <v>1300</v>
      </c>
      <c r="C73" s="33">
        <v>90</v>
      </c>
      <c r="D73" s="33">
        <f>ROUND(C73*B73/1000,-1)</f>
        <v>120</v>
      </c>
      <c r="E73" s="33"/>
      <c r="F73" s="34">
        <v>0.5</v>
      </c>
      <c r="G73" s="34">
        <v>0.2</v>
      </c>
      <c r="H73" t="s" s="58">
        <v>373</v>
      </c>
      <c r="I73" s="34">
        <v>0.3</v>
      </c>
      <c r="J73" t="s" s="58">
        <v>373</v>
      </c>
      <c r="K73" t="s" s="58">
        <v>373</v>
      </c>
      <c r="L73" s="42">
        <f>ROUND(G73*$D73,-1)</f>
        <v>20</v>
      </c>
      <c r="M73" s="33">
        <f>ROUND(H73*$D73,-1)</f>
      </c>
      <c r="N73" s="33">
        <f>ROUND(I73*$D73,-1)</f>
        <v>40</v>
      </c>
      <c r="O73" s="33">
        <f>ROUND(J73*$D73,-1)</f>
      </c>
      <c r="P73" s="33">
        <f>ROUND(K73*$D73,-1)</f>
      </c>
      <c r="Q73" s="4"/>
      <c r="R73" s="4"/>
      <c r="S73" s="4"/>
      <c r="T73" s="4"/>
      <c r="U73" s="4"/>
    </row>
    <row r="74" ht="16.15" customHeight="1">
      <c r="A74" t="s" s="58">
        <v>419</v>
      </c>
      <c r="B74" s="33">
        <v>510</v>
      </c>
      <c r="C74" s="33">
        <v>90</v>
      </c>
      <c r="D74" s="33">
        <f>ROUND(C74*B74/1000,-1)</f>
        <v>50</v>
      </c>
      <c r="E74" s="33"/>
      <c r="F74" s="34">
        <v>0.7</v>
      </c>
      <c r="G74" s="34"/>
      <c r="H74" t="s" s="58">
        <v>373</v>
      </c>
      <c r="I74" s="34">
        <v>0.3</v>
      </c>
      <c r="J74" t="s" s="58">
        <v>373</v>
      </c>
      <c r="K74" t="s" s="58">
        <v>373</v>
      </c>
      <c r="L74" s="42">
        <f>ROUND(G74*$D74,-1)</f>
        <v>0</v>
      </c>
      <c r="M74" s="33">
        <f>ROUND(H74*$D74,-1)</f>
      </c>
      <c r="N74" s="33">
        <f>ROUND(I74*$D74,-1)</f>
        <v>20</v>
      </c>
      <c r="O74" s="33">
        <f>ROUND(J74*$D74,-1)</f>
      </c>
      <c r="P74" s="33">
        <f>ROUND(K74*$D74,-1)</f>
      </c>
      <c r="Q74" s="4"/>
      <c r="R74" s="4"/>
      <c r="S74" s="4"/>
      <c r="T74" s="4"/>
      <c r="U74" s="4"/>
    </row>
    <row r="75" ht="16.15" customHeight="1">
      <c r="A75" s="33"/>
      <c r="B75" s="33"/>
      <c r="C75" s="33"/>
      <c r="D75" s="33"/>
      <c r="E75" s="33"/>
      <c r="F75" s="34"/>
      <c r="G75" s="34"/>
      <c r="H75" s="34"/>
      <c r="I75" s="34"/>
      <c r="J75" s="34"/>
      <c r="K75" s="34"/>
      <c r="L75" s="42"/>
      <c r="M75" s="33"/>
      <c r="N75" s="33"/>
      <c r="O75" s="33"/>
      <c r="P75" s="33"/>
      <c r="Q75" s="4"/>
      <c r="R75" s="4"/>
      <c r="S75" s="4"/>
      <c r="T75" s="4"/>
      <c r="U75" s="4"/>
    </row>
    <row r="76" ht="16.15" customHeight="1">
      <c r="A76" t="s" s="57">
        <v>420</v>
      </c>
      <c r="B76" s="33"/>
      <c r="C76" s="33"/>
      <c r="D76" s="33"/>
      <c r="E76" s="33"/>
      <c r="F76" s="34"/>
      <c r="G76" s="34"/>
      <c r="H76" s="34"/>
      <c r="I76" s="34"/>
      <c r="J76" s="34"/>
      <c r="K76" s="34"/>
      <c r="L76" s="42"/>
      <c r="M76" s="33"/>
      <c r="N76" s="33"/>
      <c r="O76" s="33"/>
      <c r="P76" s="41">
        <v>250</v>
      </c>
      <c r="Q76" s="4"/>
      <c r="R76" s="4"/>
      <c r="S76" s="4"/>
      <c r="T76" s="4"/>
      <c r="U76" s="4"/>
    </row>
    <row r="77" ht="16.15" customHeight="1">
      <c r="A77" s="33"/>
      <c r="B77" s="33"/>
      <c r="C77" s="33"/>
      <c r="D77" s="33"/>
      <c r="E77" s="33"/>
      <c r="F77" s="34"/>
      <c r="G77" s="34"/>
      <c r="H77" s="34"/>
      <c r="I77" s="34"/>
      <c r="J77" s="34"/>
      <c r="K77" s="34"/>
      <c r="L77" s="42"/>
      <c r="M77" s="59"/>
      <c r="N77" s="59"/>
      <c r="O77" s="59"/>
      <c r="P77" s="59"/>
      <c r="Q77" s="4"/>
      <c r="R77" s="4"/>
      <c r="S77" s="4"/>
      <c r="T77" s="4"/>
      <c r="U77" s="4"/>
    </row>
    <row r="78" ht="16.15" customHeight="1">
      <c r="A78" t="s" s="56">
        <v>104</v>
      </c>
      <c r="B78" s="32">
        <f>SUM(B79:B82)</f>
        <v>0</v>
      </c>
      <c r="C78" s="33"/>
      <c r="D78" s="32">
        <f>SUM(D79:D82)</f>
        <v>450</v>
      </c>
      <c r="E78" s="33"/>
      <c r="F78" s="34"/>
      <c r="G78" s="34"/>
      <c r="H78" s="34"/>
      <c r="I78" s="34"/>
      <c r="J78" s="34"/>
      <c r="K78" s="34"/>
      <c r="L78" s="37">
        <f>SUM(L79:L83)</f>
        <v>90</v>
      </c>
      <c r="M78" s="64">
        <f>SUM(M79:M83)</f>
        <v>90</v>
      </c>
      <c r="N78" s="64">
        <f>SUM(N79:N83)</f>
        <v>90</v>
      </c>
      <c r="O78" s="64">
        <f>SUM(O79:O83)</f>
        <v>90</v>
      </c>
      <c r="P78" s="64">
        <f>SUM(P79:P83)</f>
        <v>90</v>
      </c>
      <c r="Q78" s="4"/>
      <c r="R78" s="4"/>
      <c r="S78" s="4"/>
      <c r="T78" s="4"/>
      <c r="U78" s="4"/>
    </row>
    <row r="79" ht="16.15" customHeight="1">
      <c r="A79" t="s" s="58">
        <v>421</v>
      </c>
      <c r="B79" s="33"/>
      <c r="C79" s="33"/>
      <c r="D79" s="33">
        <v>150</v>
      </c>
      <c r="E79" s="59"/>
      <c r="F79" s="34"/>
      <c r="G79" s="34">
        <v>0.2</v>
      </c>
      <c r="H79" s="34">
        <v>0.2</v>
      </c>
      <c r="I79" s="34">
        <v>0.2</v>
      </c>
      <c r="J79" s="34">
        <v>0.2</v>
      </c>
      <c r="K79" s="34">
        <v>0.2</v>
      </c>
      <c r="L79" s="42">
        <f>ROUND(G79*$D79,-1)</f>
        <v>30</v>
      </c>
      <c r="M79" s="33">
        <f>ROUND(H79*$D79,-1)</f>
        <v>30</v>
      </c>
      <c r="N79" s="33">
        <f>ROUND(I79*$D79,-1)</f>
        <v>30</v>
      </c>
      <c r="O79" s="33">
        <f>ROUND(J79*$D79,-1)</f>
        <v>30</v>
      </c>
      <c r="P79" s="33">
        <f>ROUND(K79*$D79,-1)</f>
        <v>30</v>
      </c>
      <c r="Q79" s="4"/>
      <c r="R79" s="4"/>
      <c r="S79" s="4"/>
      <c r="T79" s="4"/>
      <c r="U79" s="4"/>
    </row>
    <row r="80" ht="16.15" customHeight="1">
      <c r="A80" t="s" s="58">
        <v>106</v>
      </c>
      <c r="B80" s="33"/>
      <c r="C80" s="33"/>
      <c r="D80" s="33">
        <v>100</v>
      </c>
      <c r="E80" s="59"/>
      <c r="F80" s="34"/>
      <c r="G80" s="34">
        <v>0.2</v>
      </c>
      <c r="H80" s="34">
        <v>0.2</v>
      </c>
      <c r="I80" s="34">
        <v>0.2</v>
      </c>
      <c r="J80" s="34">
        <v>0.2</v>
      </c>
      <c r="K80" s="34">
        <v>0.2</v>
      </c>
      <c r="L80" s="42">
        <f>ROUND(G80*$D80,-1)</f>
        <v>20</v>
      </c>
      <c r="M80" s="33">
        <f>ROUND(H80*$D80,-1)</f>
        <v>20</v>
      </c>
      <c r="N80" s="33">
        <f>ROUND(I80*$D80,-1)</f>
        <v>20</v>
      </c>
      <c r="O80" s="33">
        <f>ROUND(J80*$D80,-1)</f>
        <v>20</v>
      </c>
      <c r="P80" s="33">
        <f>ROUND(K80*$D80,-1)</f>
        <v>20</v>
      </c>
      <c r="Q80" s="4"/>
      <c r="R80" s="4"/>
      <c r="S80" s="4"/>
      <c r="T80" s="4"/>
      <c r="U80" s="4"/>
    </row>
    <row r="81" ht="16.15" customHeight="1">
      <c r="A81" t="s" s="58">
        <v>422</v>
      </c>
      <c r="B81" s="33"/>
      <c r="C81" s="33"/>
      <c r="D81" s="33">
        <v>100</v>
      </c>
      <c r="E81" s="59"/>
      <c r="F81" s="34"/>
      <c r="G81" s="34">
        <v>0.2</v>
      </c>
      <c r="H81" s="34">
        <v>0.2</v>
      </c>
      <c r="I81" s="34">
        <v>0.2</v>
      </c>
      <c r="J81" s="34">
        <v>0.2</v>
      </c>
      <c r="K81" s="34">
        <v>0.2</v>
      </c>
      <c r="L81" s="42">
        <f>ROUND(G81*$D81,-1)</f>
        <v>20</v>
      </c>
      <c r="M81" s="33">
        <f>ROUND(H81*$D81,-1)</f>
        <v>20</v>
      </c>
      <c r="N81" s="33">
        <f>ROUND(I81*$D81,-1)</f>
        <v>20</v>
      </c>
      <c r="O81" s="33">
        <f>ROUND(J81*$D81,-1)</f>
        <v>20</v>
      </c>
      <c r="P81" s="33">
        <f>ROUND(K81*$D81,-1)</f>
        <v>20</v>
      </c>
      <c r="Q81" s="4"/>
      <c r="R81" s="4"/>
      <c r="S81" s="4"/>
      <c r="T81" s="4"/>
      <c r="U81" s="4"/>
    </row>
    <row r="82" ht="16.15" customHeight="1">
      <c r="A82" t="s" s="58">
        <v>423</v>
      </c>
      <c r="B82" s="33"/>
      <c r="C82" s="33"/>
      <c r="D82" s="33">
        <v>100</v>
      </c>
      <c r="E82" s="33"/>
      <c r="F82" s="34"/>
      <c r="G82" s="34">
        <v>0.2</v>
      </c>
      <c r="H82" s="34">
        <v>0.2</v>
      </c>
      <c r="I82" s="34">
        <v>0.2</v>
      </c>
      <c r="J82" s="34">
        <v>0.2</v>
      </c>
      <c r="K82" s="34">
        <v>0.2</v>
      </c>
      <c r="L82" s="42">
        <f>ROUND(G82*$D82,-1)</f>
        <v>20</v>
      </c>
      <c r="M82" s="33">
        <f>ROUND(H82*$D82,-1)</f>
        <v>20</v>
      </c>
      <c r="N82" s="33">
        <f>ROUND(I82*$D82,-1)</f>
        <v>20</v>
      </c>
      <c r="O82" s="33">
        <f>ROUND(J82*$D82,-1)</f>
        <v>20</v>
      </c>
      <c r="P82" s="33">
        <f>ROUND(K82*$D82,-1)</f>
        <v>20</v>
      </c>
      <c r="Q82" s="4"/>
      <c r="R82" s="4"/>
      <c r="S82" s="4"/>
      <c r="T82" s="4"/>
      <c r="U82" s="4"/>
    </row>
    <row r="83" ht="16.15" customHeight="1">
      <c r="A83" s="59"/>
      <c r="B83" s="33"/>
      <c r="C83" s="33"/>
      <c r="D83" s="33"/>
      <c r="E83" s="33"/>
      <c r="F83" s="34"/>
      <c r="G83" s="34"/>
      <c r="H83" s="34"/>
      <c r="I83" s="34"/>
      <c r="J83" s="34"/>
      <c r="K83" s="34"/>
      <c r="L83" s="42"/>
      <c r="M83" s="33"/>
      <c r="N83" s="33"/>
      <c r="O83" s="33"/>
      <c r="P83" s="33"/>
      <c r="Q83" s="4"/>
      <c r="R83" s="4"/>
      <c r="S83" s="4"/>
      <c r="T83" s="4"/>
      <c r="U83" s="4"/>
    </row>
    <row r="84" ht="16.15" customHeight="1">
      <c r="A84" t="s" s="60">
        <v>109</v>
      </c>
      <c r="B84" s="61"/>
      <c r="C84" s="61"/>
      <c r="D84" s="61">
        <f>SUM(D86:D87)</f>
        <v>2000</v>
      </c>
      <c r="E84" s="62"/>
      <c r="F84" s="63"/>
      <c r="G84" s="63"/>
      <c r="H84" s="63"/>
      <c r="I84" s="63"/>
      <c r="J84" s="63"/>
      <c r="K84" s="63"/>
      <c r="L84" s="62">
        <f>SUM(L86:L89)</f>
      </c>
      <c r="M84" s="64">
        <f>SUM(M86:M89)</f>
        <v>500</v>
      </c>
      <c r="N84" s="64">
        <f>SUM(N86:N89)</f>
        <v>500</v>
      </c>
      <c r="O84" s="62">
        <f>SUM(O86:O89)</f>
      </c>
      <c r="P84" s="64">
        <f>SUM(P86:P89)</f>
        <v>0</v>
      </c>
      <c r="Q84" s="4"/>
      <c r="R84" s="4"/>
      <c r="S84" s="4"/>
      <c r="T84" s="4"/>
      <c r="U84" s="4"/>
    </row>
    <row r="85" ht="16.15" customHeight="1">
      <c r="A85" s="59"/>
      <c r="B85" s="65"/>
      <c r="C85" s="65"/>
      <c r="D85" s="65"/>
      <c r="E85" s="59"/>
      <c r="F85" s="34"/>
      <c r="G85" s="34"/>
      <c r="H85" s="34"/>
      <c r="I85" s="34"/>
      <c r="J85" s="34"/>
      <c r="K85" s="34"/>
      <c r="L85" s="66"/>
      <c r="M85" s="59"/>
      <c r="N85" s="59"/>
      <c r="O85" s="59"/>
      <c r="P85" s="59"/>
      <c r="Q85" s="4"/>
      <c r="R85" s="4"/>
      <c r="S85" s="4"/>
      <c r="T85" s="4"/>
      <c r="U85" s="4"/>
    </row>
    <row r="86" ht="16.15" customHeight="1">
      <c r="A86" t="s" s="58">
        <v>424</v>
      </c>
      <c r="B86" s="65"/>
      <c r="C86" s="65"/>
      <c r="D86" s="65">
        <v>500</v>
      </c>
      <c r="E86" s="59"/>
      <c r="F86" s="34">
        <v>1</v>
      </c>
      <c r="G86" t="s" s="58">
        <v>373</v>
      </c>
      <c r="H86" s="34"/>
      <c r="I86" s="34"/>
      <c r="J86" s="34"/>
      <c r="K86" s="34"/>
      <c r="L86" s="42">
        <f>ROUND(G86*$D86,-1)</f>
      </c>
      <c r="M86" s="33">
        <f>ROUND(H86*$D86,-1)</f>
        <v>0</v>
      </c>
      <c r="N86" s="33">
        <f>ROUND(I86*$D86,-1)</f>
        <v>0</v>
      </c>
      <c r="O86" s="33">
        <f>ROUND(J86*$D86,-1)</f>
        <v>0</v>
      </c>
      <c r="P86" s="33">
        <f>ROUND(K86*$D86,-1)</f>
        <v>0</v>
      </c>
      <c r="Q86" s="4"/>
      <c r="R86" s="4"/>
      <c r="S86" s="4"/>
      <c r="T86" s="4"/>
      <c r="U86" s="4"/>
    </row>
    <row r="87" ht="16.15" customHeight="1">
      <c r="A87" t="s" s="58">
        <v>425</v>
      </c>
      <c r="B87" s="65"/>
      <c r="C87" s="65"/>
      <c r="D87" s="65">
        <v>1500</v>
      </c>
      <c r="E87" s="59"/>
      <c r="F87" s="34"/>
      <c r="G87" s="34">
        <v>0.33</v>
      </c>
      <c r="H87" s="34">
        <v>0.33</v>
      </c>
      <c r="I87" s="34">
        <v>0.33</v>
      </c>
      <c r="J87" t="s" s="58">
        <v>373</v>
      </c>
      <c r="K87" s="34"/>
      <c r="L87" s="42">
        <f>ROUND(G87*$D87,-1)</f>
        <v>500</v>
      </c>
      <c r="M87" s="33">
        <f>ROUND(H87*$D87,-1)</f>
        <v>500</v>
      </c>
      <c r="N87" s="33">
        <f>ROUND(I87*$D87,-1)</f>
        <v>500</v>
      </c>
      <c r="O87" s="33">
        <f>ROUND(J87*$D87,-1)</f>
      </c>
      <c r="P87" s="33">
        <f>ROUND(K87*$D87,-1)</f>
        <v>0</v>
      </c>
      <c r="Q87" s="4"/>
      <c r="R87" s="4"/>
      <c r="S87" s="4"/>
      <c r="T87" s="4"/>
      <c r="U87" s="4"/>
    </row>
    <row r="88" ht="16.15" customHeight="1">
      <c r="A88" s="59"/>
      <c r="B88" s="65"/>
      <c r="C88" s="65"/>
      <c r="D88" s="65"/>
      <c r="E88" s="59"/>
      <c r="F88" s="34"/>
      <c r="G88" s="34"/>
      <c r="H88" s="34"/>
      <c r="I88" s="34"/>
      <c r="J88" s="34"/>
      <c r="K88" s="34"/>
      <c r="L88" s="66"/>
      <c r="M88" s="59"/>
      <c r="N88" s="59"/>
      <c r="O88" s="59"/>
      <c r="P88" s="59"/>
      <c r="Q88" s="4"/>
      <c r="R88" s="4"/>
      <c r="S88" s="4"/>
      <c r="T88" s="4"/>
      <c r="U88" s="4"/>
    </row>
    <row r="89" ht="16.15" customHeight="1">
      <c r="A89" s="59"/>
      <c r="B89" s="65"/>
      <c r="C89" s="65"/>
      <c r="D89" s="65"/>
      <c r="E89" s="59"/>
      <c r="F89" s="34"/>
      <c r="G89" s="34"/>
      <c r="H89" s="34"/>
      <c r="I89" s="34"/>
      <c r="J89" s="34"/>
      <c r="K89" s="34"/>
      <c r="L89" s="66"/>
      <c r="M89" s="59"/>
      <c r="N89" s="59"/>
      <c r="O89" s="59"/>
      <c r="P89" s="59"/>
      <c r="Q89" s="4"/>
      <c r="R89" s="4"/>
      <c r="S89" s="4"/>
      <c r="T89" s="4"/>
      <c r="U89" s="4"/>
    </row>
    <row r="90" ht="16.15" customHeight="1">
      <c r="A90" t="s" s="54">
        <v>426</v>
      </c>
      <c r="B90" s="37">
        <f>SUM(B91:B94)</f>
        <v>0</v>
      </c>
      <c r="C90" s="37"/>
      <c r="D90" s="37">
        <f>SUM(D91:D94)</f>
        <v>600</v>
      </c>
      <c r="E90" s="37"/>
      <c r="F90" s="44"/>
      <c r="G90" s="44"/>
      <c r="H90" s="44"/>
      <c r="I90" s="44"/>
      <c r="J90" s="44"/>
      <c r="K90" s="44"/>
      <c r="L90" s="37">
        <f>SUM(L92:L95)</f>
      </c>
      <c r="M90" s="37">
        <f>SUM(M92:M95)</f>
        <v>300</v>
      </c>
      <c r="N90" s="37">
        <f>SUM(N92:N95)</f>
      </c>
      <c r="O90" s="37">
        <f>SUM(O92:O95)</f>
        <v>0</v>
      </c>
      <c r="P90" s="37">
        <f>SUM(P92:P95)</f>
        <v>0</v>
      </c>
      <c r="Q90" s="4"/>
      <c r="R90" s="4"/>
      <c r="S90" s="4"/>
      <c r="T90" s="4"/>
      <c r="U90" s="4"/>
    </row>
    <row r="91" ht="16.15" customHeight="1">
      <c r="A91" s="59"/>
      <c r="B91" s="59"/>
      <c r="C91" s="59"/>
      <c r="D91" s="59"/>
      <c r="E91" s="59"/>
      <c r="F91" s="34"/>
      <c r="G91" s="34"/>
      <c r="H91" s="34"/>
      <c r="I91" s="34"/>
      <c r="J91" s="34"/>
      <c r="K91" s="34"/>
      <c r="L91" t="s" s="29">
        <v>373</v>
      </c>
      <c r="M91" t="s" s="58">
        <v>373</v>
      </c>
      <c r="N91" t="s" s="58">
        <v>373</v>
      </c>
      <c r="O91" t="s" s="58">
        <v>373</v>
      </c>
      <c r="P91" t="s" s="58">
        <v>373</v>
      </c>
      <c r="Q91" s="4"/>
      <c r="R91" s="4"/>
      <c r="S91" s="4"/>
      <c r="T91" s="4"/>
      <c r="U91" s="4"/>
    </row>
    <row r="92" ht="16.15" customHeight="1">
      <c r="A92" t="s" s="58">
        <v>394</v>
      </c>
      <c r="B92" s="59"/>
      <c r="C92" s="59"/>
      <c r="D92" s="33">
        <v>600</v>
      </c>
      <c r="E92" s="59"/>
      <c r="F92" s="34">
        <v>0.5</v>
      </c>
      <c r="G92" t="s" s="58">
        <v>373</v>
      </c>
      <c r="H92" s="34">
        <v>0.5</v>
      </c>
      <c r="I92" t="s" s="58">
        <v>373</v>
      </c>
      <c r="J92" s="34"/>
      <c r="K92" s="34"/>
      <c r="L92" s="42">
        <f>ROUND(G92*$D92,-1)</f>
      </c>
      <c r="M92" s="33">
        <f>ROUND(H92*$D92,-1)</f>
        <v>300</v>
      </c>
      <c r="N92" s="33">
        <f>ROUND(I92*$D92,-1)</f>
      </c>
      <c r="O92" s="33">
        <f>ROUND(J92*$D92,-1)</f>
        <v>0</v>
      </c>
      <c r="P92" s="33">
        <f>ROUND(K92*$D92,-1)</f>
        <v>0</v>
      </c>
      <c r="Q92" s="4"/>
      <c r="R92" s="4"/>
      <c r="S92" s="4"/>
      <c r="T92" s="4"/>
      <c r="U92" s="4"/>
    </row>
    <row r="93" ht="16.15" customHeight="1">
      <c r="A93" s="59"/>
      <c r="B93" s="59"/>
      <c r="C93" s="59"/>
      <c r="D93" s="33"/>
      <c r="E93" s="59"/>
      <c r="F93" s="34"/>
      <c r="G93" s="34"/>
      <c r="H93" s="34"/>
      <c r="I93" s="34"/>
      <c r="J93" s="34"/>
      <c r="K93" s="34"/>
      <c r="L93" s="42"/>
      <c r="M93" s="33"/>
      <c r="N93" s="33"/>
      <c r="O93" s="33"/>
      <c r="P93" s="33"/>
      <c r="Q93" s="4"/>
      <c r="R93" s="4"/>
      <c r="S93" s="4"/>
      <c r="T93" s="4"/>
      <c r="U93" s="4"/>
    </row>
    <row r="94" ht="16.15" customHeight="1">
      <c r="A94" s="59"/>
      <c r="B94" s="59"/>
      <c r="C94" s="59"/>
      <c r="D94" s="33"/>
      <c r="E94" s="59"/>
      <c r="F94" s="34"/>
      <c r="G94" s="34"/>
      <c r="H94" s="34"/>
      <c r="I94" s="34"/>
      <c r="J94" s="34"/>
      <c r="K94" s="34"/>
      <c r="L94" s="42"/>
      <c r="M94" s="33"/>
      <c r="N94" s="33"/>
      <c r="O94" s="33"/>
      <c r="P94" s="33"/>
      <c r="Q94" s="4"/>
      <c r="R94" s="4"/>
      <c r="S94" s="4"/>
      <c r="T94" s="4"/>
      <c r="U94" s="4"/>
    </row>
    <row r="95" ht="16.15" customHeight="1">
      <c r="A95" s="59"/>
      <c r="B95" s="59"/>
      <c r="C95" s="59"/>
      <c r="D95" s="33"/>
      <c r="E95" s="59"/>
      <c r="F95" s="34"/>
      <c r="G95" s="34"/>
      <c r="H95" s="34"/>
      <c r="I95" s="34"/>
      <c r="J95" s="34"/>
      <c r="K95" s="34"/>
      <c r="L95" s="42"/>
      <c r="M95" s="33"/>
      <c r="N95" s="33"/>
      <c r="O95" s="33"/>
      <c r="P95" s="33"/>
      <c r="Q95" s="4"/>
      <c r="R95" s="4"/>
      <c r="S95" s="4"/>
      <c r="T95" s="4"/>
      <c r="U95" s="4"/>
    </row>
    <row r="96" ht="16.15" customHeight="1">
      <c r="A96" t="s" s="60">
        <v>114</v>
      </c>
      <c r="B96" s="61"/>
      <c r="C96" s="61"/>
      <c r="D96" s="61"/>
      <c r="E96" s="62"/>
      <c r="F96" s="63"/>
      <c r="G96" s="63"/>
      <c r="H96" s="63"/>
      <c r="I96" s="63"/>
      <c r="J96" s="63"/>
      <c r="K96" s="63"/>
      <c r="L96" s="64">
        <f>L98+L104+L113</f>
        <v>940</v>
      </c>
      <c r="M96" s="64">
        <f>M98+M104+M113</f>
      </c>
      <c r="N96" s="64">
        <f>N98+N104+N113</f>
      </c>
      <c r="O96" s="64">
        <f>O98+O104+O113</f>
      </c>
      <c r="P96" s="64">
        <f>P98+P104+P113</f>
      </c>
      <c r="Q96" s="4"/>
      <c r="R96" s="4"/>
      <c r="S96" s="4"/>
      <c r="T96" s="4"/>
      <c r="U96" s="4"/>
    </row>
    <row r="97" ht="16.15" customHeight="1">
      <c r="A97" s="59"/>
      <c r="B97" s="33"/>
      <c r="C97" s="33"/>
      <c r="D97" s="33"/>
      <c r="E97" s="33"/>
      <c r="F97" s="34"/>
      <c r="G97" s="34"/>
      <c r="H97" s="34"/>
      <c r="I97" s="34"/>
      <c r="J97" s="34"/>
      <c r="K97" s="34"/>
      <c r="L97" t="s" s="29">
        <v>373</v>
      </c>
      <c r="M97" t="s" s="58">
        <v>373</v>
      </c>
      <c r="N97" t="s" s="58">
        <v>373</v>
      </c>
      <c r="O97" t="s" s="58">
        <v>373</v>
      </c>
      <c r="P97" t="s" s="58">
        <v>373</v>
      </c>
      <c r="Q97" s="4"/>
      <c r="R97" s="4"/>
      <c r="S97" s="4"/>
      <c r="T97" s="4"/>
      <c r="U97" s="4"/>
    </row>
    <row r="98" ht="16.15" customHeight="1">
      <c r="A98" t="s" s="36">
        <v>115</v>
      </c>
      <c r="B98" s="37">
        <f>SUM(B99:B102)</f>
        <v>7000</v>
      </c>
      <c r="C98" s="37"/>
      <c r="D98" s="37">
        <f>SUM(D99:D102)</f>
        <v>690</v>
      </c>
      <c r="E98" s="37"/>
      <c r="F98" s="44"/>
      <c r="G98" s="44"/>
      <c r="H98" s="44"/>
      <c r="I98" s="44"/>
      <c r="J98" s="44"/>
      <c r="K98" s="44"/>
      <c r="L98" s="37">
        <f>SUM(L100:L103)</f>
        <v>530</v>
      </c>
      <c r="M98" s="37">
        <f>SUM(M99:M103)</f>
      </c>
      <c r="N98" s="37">
        <f>SUM(N99:N103)</f>
      </c>
      <c r="O98" s="37">
        <f>SUM(O99:O103)</f>
      </c>
      <c r="P98" s="37">
        <f>SUM(P99:P103)</f>
        <v>40</v>
      </c>
      <c r="Q98" s="4"/>
      <c r="R98" s="4"/>
      <c r="S98" s="4"/>
      <c r="T98" s="4"/>
      <c r="U98" s="4"/>
    </row>
    <row r="99" ht="16.15" customHeight="1">
      <c r="A99" t="s" s="509">
        <v>427</v>
      </c>
      <c r="B99" s="33"/>
      <c r="C99" s="33"/>
      <c r="D99" s="33"/>
      <c r="E99" s="33"/>
      <c r="F99" s="34"/>
      <c r="G99" s="34"/>
      <c r="H99" s="34"/>
      <c r="I99" s="34"/>
      <c r="J99" s="34"/>
      <c r="K99" s="34"/>
      <c r="L99" s="42">
        <v>150</v>
      </c>
      <c r="M99" t="s" s="58">
        <v>373</v>
      </c>
      <c r="N99" t="s" s="58">
        <v>373</v>
      </c>
      <c r="O99" t="s" s="58">
        <v>373</v>
      </c>
      <c r="P99" t="s" s="58">
        <v>428</v>
      </c>
      <c r="Q99" s="4"/>
      <c r="R99" s="4"/>
      <c r="S99" s="4"/>
      <c r="T99" s="4"/>
      <c r="U99" s="4"/>
    </row>
    <row r="100" ht="16.15" customHeight="1">
      <c r="A100" t="s" s="58">
        <v>429</v>
      </c>
      <c r="B100" s="65">
        <v>7000</v>
      </c>
      <c r="C100" s="65">
        <v>70</v>
      </c>
      <c r="D100" s="33">
        <f>ROUND(C100*B100/1000,-1)</f>
        <v>490</v>
      </c>
      <c r="E100" s="65"/>
      <c r="F100" t="s" s="58">
        <v>373</v>
      </c>
      <c r="G100" s="34">
        <v>1</v>
      </c>
      <c r="H100" t="s" s="58">
        <v>373</v>
      </c>
      <c r="I100" t="s" s="58">
        <v>373</v>
      </c>
      <c r="J100" t="s" s="58">
        <v>373</v>
      </c>
      <c r="K100" s="34"/>
      <c r="L100" s="510">
        <f>ROUND(G100*$D100,-1)</f>
        <v>490</v>
      </c>
      <c r="M100" s="65">
        <f>ROUND(H100*$D100,-1)</f>
      </c>
      <c r="N100" s="65">
        <f>ROUND(I100*$D100,-1)</f>
      </c>
      <c r="O100" s="65">
        <f>ROUND(J100*$D100,-1)</f>
      </c>
      <c r="P100" s="65">
        <f>ROUND(K100*$D100,-1)</f>
        <v>0</v>
      </c>
      <c r="Q100" s="4"/>
      <c r="R100" s="4"/>
      <c r="S100" s="4"/>
      <c r="T100" s="4"/>
      <c r="U100" s="4"/>
    </row>
    <row r="101" ht="16.15" customHeight="1">
      <c r="A101" t="s" s="58">
        <v>121</v>
      </c>
      <c r="B101" s="65"/>
      <c r="C101" s="65"/>
      <c r="D101" s="65">
        <v>150</v>
      </c>
      <c r="E101" s="65"/>
      <c r="F101" s="34"/>
      <c r="G101" s="34">
        <v>0.2</v>
      </c>
      <c r="H101" s="34">
        <v>0.2</v>
      </c>
      <c r="I101" s="34">
        <v>0.2</v>
      </c>
      <c r="J101" s="34">
        <v>0.2</v>
      </c>
      <c r="K101" s="34">
        <v>0.2</v>
      </c>
      <c r="L101" s="510">
        <f>ROUND(G101*$D101,-1)</f>
        <v>30</v>
      </c>
      <c r="M101" s="65">
        <f>ROUND(H101*$D101,-1)</f>
        <v>30</v>
      </c>
      <c r="N101" s="65">
        <f>ROUND(I101*$D101,-1)</f>
        <v>30</v>
      </c>
      <c r="O101" s="65">
        <f>ROUND(J101*$D101,-1)</f>
        <v>30</v>
      </c>
      <c r="P101" s="65">
        <f>ROUND(K101*$D101,-1)</f>
        <v>30</v>
      </c>
      <c r="Q101" s="4"/>
      <c r="R101" s="4"/>
      <c r="S101" s="4"/>
      <c r="T101" s="4"/>
      <c r="U101" s="4"/>
    </row>
    <row r="102" ht="16.15" customHeight="1">
      <c r="A102" t="s" s="58">
        <v>122</v>
      </c>
      <c r="B102" s="65"/>
      <c r="C102" s="65"/>
      <c r="D102" s="65">
        <v>50</v>
      </c>
      <c r="E102" s="65"/>
      <c r="F102" s="34"/>
      <c r="G102" s="34">
        <v>0.2</v>
      </c>
      <c r="H102" s="34">
        <v>0.2</v>
      </c>
      <c r="I102" s="34">
        <v>0.2</v>
      </c>
      <c r="J102" s="34">
        <v>0.2</v>
      </c>
      <c r="K102" s="34">
        <v>0.2</v>
      </c>
      <c r="L102" s="510">
        <f>ROUND(G102*$D102,-1)</f>
        <v>10</v>
      </c>
      <c r="M102" s="65">
        <f>ROUND(H102*$D102,-1)</f>
        <v>10</v>
      </c>
      <c r="N102" s="65">
        <f>ROUND(I102*$D102,-1)</f>
        <v>10</v>
      </c>
      <c r="O102" s="65">
        <f>ROUND(J102*$D102,-1)</f>
        <v>10</v>
      </c>
      <c r="P102" s="65">
        <f>ROUND(K102*$D102,-1)</f>
        <v>10</v>
      </c>
      <c r="Q102" s="4"/>
      <c r="R102" s="4"/>
      <c r="S102" s="4"/>
      <c r="T102" s="4"/>
      <c r="U102" s="4"/>
    </row>
    <row r="103" ht="16.15" customHeight="1">
      <c r="A103" s="59"/>
      <c r="B103" s="59"/>
      <c r="C103" s="59"/>
      <c r="D103" s="33"/>
      <c r="E103" s="59"/>
      <c r="F103" s="34"/>
      <c r="G103" s="34"/>
      <c r="H103" s="34"/>
      <c r="I103" s="34"/>
      <c r="J103" s="34"/>
      <c r="K103" s="34"/>
      <c r="L103" s="42"/>
      <c r="M103" s="33"/>
      <c r="N103" s="33"/>
      <c r="O103" s="33"/>
      <c r="P103" s="33"/>
      <c r="Q103" s="4"/>
      <c r="R103" s="4"/>
      <c r="S103" s="4"/>
      <c r="T103" s="4"/>
      <c r="U103" s="4"/>
    </row>
    <row r="104" ht="16.15" customHeight="1">
      <c r="A104" t="s" s="60">
        <v>123</v>
      </c>
      <c r="B104" s="64"/>
      <c r="C104" s="64"/>
      <c r="D104" s="64">
        <f>SUM(D106:D111)</f>
        <v>1200</v>
      </c>
      <c r="E104" s="64"/>
      <c r="F104" s="63"/>
      <c r="G104" s="63"/>
      <c r="H104" s="63"/>
      <c r="I104" s="63"/>
      <c r="J104" s="63"/>
      <c r="K104" s="63"/>
      <c r="L104" s="64">
        <f>SUM(L106:L112)</f>
        <v>190</v>
      </c>
      <c r="M104" s="64">
        <f>SUM(M106:M112)</f>
      </c>
      <c r="N104" s="64">
        <f>SUM(N106:N112)</f>
      </c>
      <c r="O104" s="64">
        <f>SUM(O106:O112)</f>
      </c>
      <c r="P104" s="64">
        <f>SUM(P106:P112)</f>
      </c>
      <c r="Q104" s="4"/>
      <c r="R104" s="4"/>
      <c r="S104" s="4"/>
      <c r="T104" s="4"/>
      <c r="U104" s="4"/>
    </row>
    <row r="105" ht="16.15" customHeight="1">
      <c r="A105" s="59"/>
      <c r="B105" s="33"/>
      <c r="C105" s="33"/>
      <c r="D105" s="33"/>
      <c r="E105" s="33"/>
      <c r="F105" s="34"/>
      <c r="G105" s="34"/>
      <c r="H105" s="34"/>
      <c r="I105" s="34"/>
      <c r="J105" s="34"/>
      <c r="K105" s="34"/>
      <c r="L105" s="42"/>
      <c r="M105" s="33"/>
      <c r="N105" s="33"/>
      <c r="O105" s="33"/>
      <c r="P105" s="33"/>
      <c r="Q105" s="4"/>
      <c r="R105" s="4"/>
      <c r="S105" s="4"/>
      <c r="T105" s="4"/>
      <c r="U105" s="4"/>
    </row>
    <row r="106" ht="16.15" customHeight="1">
      <c r="A106" t="s" s="58">
        <v>430</v>
      </c>
      <c r="B106" s="59"/>
      <c r="C106" s="59"/>
      <c r="D106" s="33">
        <v>300</v>
      </c>
      <c r="E106" t="s" s="58">
        <v>373</v>
      </c>
      <c r="F106" s="34"/>
      <c r="G106" s="34"/>
      <c r="H106" s="34">
        <v>1</v>
      </c>
      <c r="I106" t="s" s="58">
        <v>373</v>
      </c>
      <c r="J106" t="s" s="58">
        <v>373</v>
      </c>
      <c r="K106" t="s" s="58">
        <v>373</v>
      </c>
      <c r="L106" s="42">
        <f>ROUND(G106*$D106,-1)</f>
        <v>0</v>
      </c>
      <c r="M106" s="33">
        <f>ROUND(H106*$D106,-1)</f>
        <v>300</v>
      </c>
      <c r="N106" s="33">
        <f>ROUND(I106*$D106,-1)</f>
      </c>
      <c r="O106" s="33">
        <f>ROUND(J106*$D106,-1)</f>
      </c>
      <c r="P106" s="33">
        <f>ROUND(K106*$D106,-1)</f>
      </c>
      <c r="Q106" s="4"/>
      <c r="R106" s="4"/>
      <c r="S106" s="4"/>
      <c r="T106" s="4"/>
      <c r="U106" s="4"/>
    </row>
    <row r="107" ht="16.15" customHeight="1">
      <c r="A107" t="s" s="58">
        <v>431</v>
      </c>
      <c r="B107" s="59"/>
      <c r="C107" s="59"/>
      <c r="D107" s="33">
        <v>150</v>
      </c>
      <c r="E107" t="s" s="58">
        <v>373</v>
      </c>
      <c r="F107" t="s" s="58">
        <v>373</v>
      </c>
      <c r="G107" s="34">
        <v>1</v>
      </c>
      <c r="H107" t="s" s="58">
        <v>373</v>
      </c>
      <c r="I107" t="s" s="58">
        <v>373</v>
      </c>
      <c r="J107" s="34"/>
      <c r="K107" t="s" s="58">
        <v>373</v>
      </c>
      <c r="L107" s="42">
        <f>ROUND(G107*$D107,-1)</f>
        <v>150</v>
      </c>
      <c r="M107" s="33">
        <f>ROUND(H107*$D107,-1)</f>
      </c>
      <c r="N107" s="33">
        <f>ROUND(I107*$D107,-1)</f>
      </c>
      <c r="O107" s="33">
        <f>ROUND(J107*$D107,-1)</f>
        <v>0</v>
      </c>
      <c r="P107" s="33">
        <f>ROUND(K107*$D107,-1)</f>
      </c>
      <c r="Q107" s="4"/>
      <c r="R107" s="4"/>
      <c r="S107" s="4"/>
      <c r="T107" s="4"/>
      <c r="U107" s="4"/>
    </row>
    <row r="108" ht="16.15" customHeight="1">
      <c r="A108" t="s" s="58">
        <v>432</v>
      </c>
      <c r="B108" s="59"/>
      <c r="C108" s="59"/>
      <c r="D108" s="33">
        <v>200</v>
      </c>
      <c r="E108" s="59"/>
      <c r="F108" s="34"/>
      <c r="G108" s="34"/>
      <c r="H108" s="34"/>
      <c r="I108" s="34">
        <v>0.5</v>
      </c>
      <c r="J108" s="34">
        <v>0.5</v>
      </c>
      <c r="K108" t="s" s="58">
        <v>373</v>
      </c>
      <c r="L108" s="42">
        <f>ROUND(G108*$D108,-1)</f>
        <v>0</v>
      </c>
      <c r="M108" s="33"/>
      <c r="N108" s="33">
        <f>ROUND(I108*$D108,-1)</f>
        <v>100</v>
      </c>
      <c r="O108" s="33">
        <f>ROUND(J108*$D108,-1)</f>
        <v>100</v>
      </c>
      <c r="P108" s="33">
        <f>ROUND(K108*$D108,-1)</f>
      </c>
      <c r="Q108" s="4"/>
      <c r="R108" s="4"/>
      <c r="S108" s="4"/>
      <c r="T108" s="4"/>
      <c r="U108" s="4"/>
    </row>
    <row r="109" ht="16.15" customHeight="1">
      <c r="A109" t="s" s="58">
        <v>433</v>
      </c>
      <c r="B109" s="59"/>
      <c r="C109" s="59"/>
      <c r="D109" s="33">
        <v>350</v>
      </c>
      <c r="E109" s="59"/>
      <c r="F109" s="34"/>
      <c r="G109" s="34"/>
      <c r="H109" s="34"/>
      <c r="I109" s="34">
        <v>1</v>
      </c>
      <c r="J109" t="s" s="58">
        <v>373</v>
      </c>
      <c r="K109" s="34"/>
      <c r="L109" s="42">
        <f>ROUND(G109*$D109,-1)</f>
        <v>0</v>
      </c>
      <c r="M109" s="33"/>
      <c r="N109" s="33">
        <f>ROUND(I109*$D109,-1)</f>
        <v>350</v>
      </c>
      <c r="O109" s="33">
        <f>ROUND(J109*$D109,-1)</f>
      </c>
      <c r="P109" s="33">
        <f>ROUND(K109*$D109,-1)</f>
        <v>0</v>
      </c>
      <c r="Q109" s="4"/>
      <c r="R109" s="4"/>
      <c r="S109" s="4"/>
      <c r="T109" s="4"/>
      <c r="U109" s="4"/>
    </row>
    <row r="110" ht="16.15" customHeight="1">
      <c r="A110" t="s" s="58">
        <v>133</v>
      </c>
      <c r="B110" s="65"/>
      <c r="C110" s="65"/>
      <c r="D110" s="511">
        <v>100</v>
      </c>
      <c r="E110" s="59"/>
      <c r="F110" s="34"/>
      <c r="G110" s="34">
        <v>0.2</v>
      </c>
      <c r="H110" s="34">
        <v>0.2</v>
      </c>
      <c r="I110" s="34">
        <v>0.2</v>
      </c>
      <c r="J110" s="34">
        <v>0.2</v>
      </c>
      <c r="K110" s="34">
        <v>0.2</v>
      </c>
      <c r="L110" s="70">
        <f>ROUND(G110*$D110,-1)</f>
        <v>20</v>
      </c>
      <c r="M110" s="71">
        <f>ROUND(H110*$D110,-1)</f>
        <v>20</v>
      </c>
      <c r="N110" s="71">
        <f>ROUND(I110*$D110,-1)</f>
        <v>20</v>
      </c>
      <c r="O110" s="71">
        <f>ROUND(J110*$D110,-1)</f>
        <v>20</v>
      </c>
      <c r="P110" s="71">
        <f>ROUND(K110*$D110,-1)</f>
        <v>20</v>
      </c>
      <c r="Q110" s="4"/>
      <c r="R110" s="4"/>
      <c r="S110" s="4"/>
      <c r="T110" s="4"/>
      <c r="U110" s="4"/>
    </row>
    <row r="111" ht="16.15" customHeight="1">
      <c r="A111" t="s" s="58">
        <v>134</v>
      </c>
      <c r="B111" s="65"/>
      <c r="C111" s="65"/>
      <c r="D111" s="511">
        <v>100</v>
      </c>
      <c r="E111" s="59"/>
      <c r="F111" s="34"/>
      <c r="G111" s="34">
        <v>0.2</v>
      </c>
      <c r="H111" s="34">
        <v>0.2</v>
      </c>
      <c r="I111" s="34">
        <v>0.2</v>
      </c>
      <c r="J111" s="34">
        <v>0.2</v>
      </c>
      <c r="K111" s="34">
        <v>0.2</v>
      </c>
      <c r="L111" s="70">
        <f>ROUND(G111*$D111,-1)</f>
        <v>20</v>
      </c>
      <c r="M111" s="71">
        <f>ROUND(H111*$D111,-1)</f>
        <v>20</v>
      </c>
      <c r="N111" s="71">
        <f>ROUND(I111*$D111,-1)</f>
        <v>20</v>
      </c>
      <c r="O111" s="71">
        <f>ROUND(J111*$D111,-1)</f>
        <v>20</v>
      </c>
      <c r="P111" s="71">
        <f>ROUND(K111*$D111,-1)</f>
        <v>20</v>
      </c>
      <c r="Q111" s="4"/>
      <c r="R111" s="4"/>
      <c r="S111" s="4"/>
      <c r="T111" s="4"/>
      <c r="U111" s="4"/>
    </row>
    <row r="112" ht="16.15" customHeight="1">
      <c r="A112" s="59"/>
      <c r="B112" s="33"/>
      <c r="C112" s="33"/>
      <c r="D112" s="33"/>
      <c r="E112" s="33"/>
      <c r="F112" s="34"/>
      <c r="G112" s="34"/>
      <c r="H112" s="34"/>
      <c r="I112" s="34"/>
      <c r="J112" s="34"/>
      <c r="K112" s="34"/>
      <c r="L112" s="42"/>
      <c r="M112" s="33"/>
      <c r="N112" s="33"/>
      <c r="O112" s="33"/>
      <c r="P112" s="33"/>
      <c r="Q112" s="4"/>
      <c r="R112" s="4"/>
      <c r="S112" s="4"/>
      <c r="T112" s="4"/>
      <c r="U112" s="4"/>
    </row>
    <row r="113" ht="16.15" customHeight="1">
      <c r="A113" t="s" s="60">
        <v>135</v>
      </c>
      <c r="B113" s="64"/>
      <c r="C113" s="64"/>
      <c r="D113" s="64">
        <f>SUM(D115:D120)</f>
        <v>640</v>
      </c>
      <c r="E113" s="64"/>
      <c r="F113" s="63"/>
      <c r="G113" s="63"/>
      <c r="H113" s="63"/>
      <c r="I113" s="63"/>
      <c r="J113" s="63"/>
      <c r="K113" s="63"/>
      <c r="L113" s="64">
        <f>SUM(L115:L120)</f>
        <v>220</v>
      </c>
      <c r="M113" s="64">
        <f>SUM(M115:M120)</f>
        <v>260</v>
      </c>
      <c r="N113" s="64">
        <f>SUM(N115:N120)</f>
        <v>120</v>
      </c>
      <c r="O113" s="64">
        <f>SUM(O115:O120)</f>
        <v>20</v>
      </c>
      <c r="P113" s="64">
        <f>SUM(P115:P120)</f>
        <v>20</v>
      </c>
      <c r="Q113" s="4"/>
      <c r="R113" s="4"/>
      <c r="S113" s="4"/>
      <c r="T113" s="4"/>
      <c r="U113" s="4"/>
    </row>
    <row r="114" ht="16.15" customHeight="1">
      <c r="A114" s="65"/>
      <c r="B114" s="65"/>
      <c r="C114" s="65"/>
      <c r="D114" s="65"/>
      <c r="E114" s="65"/>
      <c r="F114" s="34"/>
      <c r="G114" s="34"/>
      <c r="H114" s="34"/>
      <c r="I114" s="34"/>
      <c r="J114" s="34"/>
      <c r="K114" s="34"/>
      <c r="L114" s="510"/>
      <c r="M114" s="65"/>
      <c r="N114" s="65"/>
      <c r="O114" s="65"/>
      <c r="P114" s="65"/>
      <c r="Q114" s="4"/>
      <c r="R114" s="4"/>
      <c r="S114" s="4"/>
      <c r="T114" s="4"/>
      <c r="U114" s="4"/>
    </row>
    <row r="115" ht="16.15" customHeight="1">
      <c r="A115" t="s" s="58">
        <v>434</v>
      </c>
      <c r="B115" s="65"/>
      <c r="C115" s="65"/>
      <c r="D115" s="65">
        <v>200</v>
      </c>
      <c r="E115" s="65"/>
      <c r="F115" s="34"/>
      <c r="G115" s="34"/>
      <c r="H115" s="34">
        <v>1</v>
      </c>
      <c r="I115" s="34"/>
      <c r="J115" s="34"/>
      <c r="K115" s="34"/>
      <c r="L115" s="42">
        <f>ROUND(G115*$D115,-1)</f>
        <v>0</v>
      </c>
      <c r="M115" s="33">
        <f>ROUND(H115*$D115,-1)</f>
        <v>200</v>
      </c>
      <c r="N115" s="33">
        <f>ROUND(I115*$D115,-1)</f>
        <v>0</v>
      </c>
      <c r="O115" s="33">
        <f>ROUND(J115*$D115,-1)</f>
        <v>0</v>
      </c>
      <c r="P115" s="33">
        <f>ROUND(K115*$D115,-1)</f>
        <v>0</v>
      </c>
      <c r="Q115" s="4"/>
      <c r="R115" s="4"/>
      <c r="S115" s="4"/>
      <c r="T115" s="4"/>
      <c r="U115" s="4"/>
    </row>
    <row r="116" ht="16.15" customHeight="1">
      <c r="A116" t="s" s="58">
        <v>435</v>
      </c>
      <c r="B116" s="65"/>
      <c r="C116" s="65"/>
      <c r="D116" s="65">
        <v>200</v>
      </c>
      <c r="E116" s="65"/>
      <c r="F116" s="34"/>
      <c r="G116" s="34">
        <v>1</v>
      </c>
      <c r="H116" s="34"/>
      <c r="I116" s="34"/>
      <c r="J116" s="34"/>
      <c r="K116" s="34"/>
      <c r="L116" s="42">
        <f>ROUND(G116*$D116,-1)</f>
        <v>200</v>
      </c>
      <c r="M116" s="33">
        <f>ROUND(H116*$D116,-1)</f>
        <v>0</v>
      </c>
      <c r="N116" s="33">
        <f>ROUND(I116*$D116,-1)</f>
        <v>0</v>
      </c>
      <c r="O116" s="33">
        <f>ROUND(J116*$D116,-1)</f>
        <v>0</v>
      </c>
      <c r="P116" s="33">
        <f>ROUND(K116*$D116,-1)</f>
        <v>0</v>
      </c>
      <c r="Q116" s="4"/>
      <c r="R116" s="4"/>
      <c r="S116" s="4"/>
      <c r="T116" s="4"/>
      <c r="U116" s="4"/>
    </row>
    <row r="117" ht="16.15" customHeight="1">
      <c r="A117" t="s" s="58">
        <v>436</v>
      </c>
      <c r="B117" s="65"/>
      <c r="C117" s="65"/>
      <c r="D117" s="65">
        <v>100</v>
      </c>
      <c r="E117" s="65"/>
      <c r="F117" s="34"/>
      <c r="G117" s="34"/>
      <c r="H117" s="34"/>
      <c r="I117" s="34">
        <v>1</v>
      </c>
      <c r="J117" s="34"/>
      <c r="K117" s="34"/>
      <c r="L117" s="42">
        <f>ROUND(G117*$D117,-1)</f>
        <v>0</v>
      </c>
      <c r="M117" s="33">
        <f>ROUND(H117*$D117,-1)</f>
        <v>0</v>
      </c>
      <c r="N117" s="33">
        <f>ROUND(I117*$D117,-1)</f>
        <v>100</v>
      </c>
      <c r="O117" s="33">
        <f>ROUND(J117*$D117,-1)</f>
        <v>0</v>
      </c>
      <c r="P117" s="33">
        <f>ROUND(K117*$D117,-1)</f>
        <v>0</v>
      </c>
      <c r="Q117" s="4"/>
      <c r="R117" s="4"/>
      <c r="S117" s="4"/>
      <c r="T117" s="4"/>
      <c r="U117" s="4"/>
    </row>
    <row r="118" ht="16.15" customHeight="1">
      <c r="A118" t="s" s="58">
        <v>437</v>
      </c>
      <c r="B118" s="65"/>
      <c r="C118" s="65"/>
      <c r="D118" s="65">
        <v>40</v>
      </c>
      <c r="E118" s="65"/>
      <c r="F118" s="34"/>
      <c r="G118" s="34"/>
      <c r="H118" s="34">
        <v>1</v>
      </c>
      <c r="I118" s="34"/>
      <c r="J118" s="34"/>
      <c r="K118" s="34"/>
      <c r="L118" s="42">
        <f>ROUND(G118*$D118,-1)</f>
        <v>0</v>
      </c>
      <c r="M118" s="33">
        <f>ROUND(H118*$D118,-1)</f>
        <v>40</v>
      </c>
      <c r="N118" s="33">
        <f>ROUND(I118*$D118,-1)</f>
        <v>0</v>
      </c>
      <c r="O118" s="33">
        <f>ROUND(J118*$D118,-1)</f>
        <v>0</v>
      </c>
      <c r="P118" s="33">
        <f>ROUND(K118*$D118,-1)</f>
        <v>0</v>
      </c>
      <c r="Q118" s="4"/>
      <c r="R118" s="4"/>
      <c r="S118" s="4"/>
      <c r="T118" s="4"/>
      <c r="U118" s="4"/>
    </row>
    <row r="119" ht="16.15" customHeight="1">
      <c r="A119" t="s" s="58">
        <v>146</v>
      </c>
      <c r="B119" s="65"/>
      <c r="C119" s="65"/>
      <c r="D119" s="65">
        <v>100</v>
      </c>
      <c r="E119" s="59"/>
      <c r="F119" s="34"/>
      <c r="G119" s="34">
        <v>0.2</v>
      </c>
      <c r="H119" s="34">
        <v>0.2</v>
      </c>
      <c r="I119" s="34">
        <v>0.2</v>
      </c>
      <c r="J119" s="34">
        <v>0.2</v>
      </c>
      <c r="K119" s="34">
        <v>0.2</v>
      </c>
      <c r="L119" s="70">
        <f>ROUND(G119*$D119,-1)</f>
        <v>20</v>
      </c>
      <c r="M119" s="71">
        <f>ROUND(H119*$D119,-1)</f>
        <v>20</v>
      </c>
      <c r="N119" s="71">
        <f>ROUND(I119*$D119,-1)</f>
        <v>20</v>
      </c>
      <c r="O119" s="71">
        <f>ROUND(J119*$D119,-1)</f>
        <v>20</v>
      </c>
      <c r="P119" s="71">
        <f>ROUND(K119*$D119,-1)</f>
        <v>20</v>
      </c>
      <c r="Q119" s="4"/>
      <c r="R119" s="4"/>
      <c r="S119" s="4"/>
      <c r="T119" s="4"/>
      <c r="U119" s="4"/>
    </row>
    <row r="120" ht="16.15" customHeight="1">
      <c r="A120" s="65"/>
      <c r="B120" s="65"/>
      <c r="C120" s="65"/>
      <c r="D120" s="65"/>
      <c r="E120" s="65"/>
      <c r="F120" s="34"/>
      <c r="G120" s="34"/>
      <c r="H120" s="34"/>
      <c r="I120" s="34"/>
      <c r="J120" s="34"/>
      <c r="K120" s="34"/>
      <c r="L120" s="510"/>
      <c r="M120" s="65"/>
      <c r="N120" s="65"/>
      <c r="O120" s="65"/>
      <c r="P120" s="65"/>
      <c r="Q120" s="4"/>
      <c r="R120" s="4"/>
      <c r="S120" s="4"/>
      <c r="T120" s="4"/>
      <c r="U120" s="4"/>
    </row>
    <row r="121" ht="16.1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4"/>
      <c r="R121" s="4"/>
      <c r="S121" s="4"/>
      <c r="T121" s="4"/>
      <c r="U121" s="4"/>
    </row>
    <row r="122" ht="16.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6.15" customHeight="1">
      <c r="A123" t="s" s="13">
        <v>147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6.1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4"/>
      <c r="R124" s="4"/>
      <c r="S124" s="4"/>
      <c r="T124" s="4"/>
      <c r="U124" s="4"/>
    </row>
    <row r="125" ht="16.15" customHeight="1">
      <c r="A125" t="s" s="58">
        <v>438</v>
      </c>
      <c r="B125" s="33">
        <v>4500</v>
      </c>
      <c r="C125" s="33">
        <v>90</v>
      </c>
      <c r="D125" s="33">
        <f>ROUND(C125*B125/1000,-1)</f>
        <v>410</v>
      </c>
      <c r="E125" s="33"/>
      <c r="F125" s="34"/>
      <c r="G125" s="34"/>
      <c r="H125" s="34"/>
      <c r="I125" s="34"/>
      <c r="J125" t="s" s="58">
        <v>373</v>
      </c>
      <c r="K125" t="s" s="58">
        <v>373</v>
      </c>
      <c r="L125" s="42">
        <f>ROUND(G125*$D125,-1)</f>
        <v>0</v>
      </c>
      <c r="M125" s="33">
        <f>ROUND(H125*$D125,-1)</f>
        <v>0</v>
      </c>
      <c r="N125" s="33">
        <f>ROUND(I125*$D125,-1)</f>
        <v>0</v>
      </c>
      <c r="O125" s="33">
        <f>ROUND(J125*$D125,-1)</f>
      </c>
      <c r="P125" s="33">
        <f>ROUND(K125*$D125,-1)</f>
      </c>
      <c r="Q125" s="4"/>
      <c r="R125" s="4"/>
      <c r="S125" s="4"/>
      <c r="T125" s="4"/>
      <c r="U125" s="4"/>
    </row>
    <row r="126" ht="16.15" customHeight="1">
      <c r="A126" t="s" s="58">
        <v>439</v>
      </c>
      <c r="B126" s="33"/>
      <c r="C126" s="33"/>
      <c r="D126" s="33">
        <v>100</v>
      </c>
      <c r="E126" s="33"/>
      <c r="F126" s="34">
        <v>1</v>
      </c>
      <c r="G126" t="s" s="58">
        <v>373</v>
      </c>
      <c r="H126" s="34"/>
      <c r="I126" t="s" s="58">
        <v>373</v>
      </c>
      <c r="J126" s="34"/>
      <c r="K126" s="34"/>
      <c r="L126" s="42">
        <f>ROUND(G126*$D126,-1)</f>
      </c>
      <c r="M126" s="33">
        <f>ROUND(H126*$D126,-1)</f>
        <v>0</v>
      </c>
      <c r="N126" s="33">
        <f>ROUND(I126*$D126,-1)</f>
      </c>
      <c r="O126" s="33">
        <f>ROUND(J126*$D126,-1)</f>
        <v>0</v>
      </c>
      <c r="P126" s="33">
        <f>ROUND(K126*$D126,-1)</f>
        <v>0</v>
      </c>
      <c r="Q126" s="4"/>
      <c r="R126" s="4"/>
      <c r="S126" s="4"/>
      <c r="T126" s="4"/>
      <c r="U126" s="4"/>
    </row>
    <row r="127" ht="13.6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4"/>
      <c r="R127" s="4"/>
      <c r="S127" s="4"/>
      <c r="T127" s="4"/>
      <c r="U127" s="4"/>
    </row>
    <row r="128" ht="13.65" customHeight="1">
      <c r="A128" t="s" s="58">
        <v>405</v>
      </c>
      <c r="B128" s="71">
        <v>700</v>
      </c>
      <c r="C128" s="33">
        <v>70</v>
      </c>
      <c r="D128" s="33">
        <f>ROUND(C128*B128/1000,-1)</f>
        <v>50</v>
      </c>
      <c r="E128" t="s" s="58">
        <v>373</v>
      </c>
      <c r="F128" s="34"/>
      <c r="G128" s="34">
        <v>1</v>
      </c>
      <c r="H128" s="34"/>
      <c r="I128" t="s" s="58">
        <v>373</v>
      </c>
      <c r="J128" t="s" s="58">
        <v>373</v>
      </c>
      <c r="K128" t="s" s="58">
        <v>373</v>
      </c>
      <c r="L128" s="42">
        <f>ROUND(G128*$D128,-1)</f>
        <v>50</v>
      </c>
      <c r="M128" s="33">
        <f>ROUND(H128*$D128,-1)</f>
        <v>0</v>
      </c>
      <c r="N128" s="33">
        <f>ROUND(I128*$D128,-1)</f>
      </c>
      <c r="O128" s="33">
        <f>ROUND(J128*$D128,-1)</f>
      </c>
      <c r="P128" s="33">
        <f>ROUND(K128*$D128,-1)</f>
      </c>
      <c r="Q128" s="4"/>
      <c r="R128" s="4"/>
      <c r="S128" s="4"/>
      <c r="T128" s="4"/>
      <c r="U128" s="4"/>
    </row>
    <row r="129" ht="13.65" customHeight="1">
      <c r="A129" s="33"/>
      <c r="B129" s="33"/>
      <c r="C129" s="33"/>
      <c r="D129" s="33"/>
      <c r="E129" s="33"/>
      <c r="F129" s="34"/>
      <c r="G129" s="34"/>
      <c r="H129" s="34"/>
      <c r="I129" s="34"/>
      <c r="J129" s="34"/>
      <c r="K129" s="34"/>
      <c r="L129" s="42"/>
      <c r="M129" s="33"/>
      <c r="N129" s="33"/>
      <c r="O129" s="33"/>
      <c r="P129" s="33"/>
      <c r="Q129" s="4"/>
      <c r="R129" s="4"/>
      <c r="S129" s="4"/>
      <c r="T129" s="4"/>
      <c r="U129" s="4"/>
    </row>
    <row r="130" ht="13.65" customHeight="1">
      <c r="A130" t="s" s="57">
        <v>440</v>
      </c>
      <c r="B130" s="33"/>
      <c r="C130" s="33"/>
      <c r="D130" s="41">
        <f>SUM(D131:D132)</f>
        <v>270</v>
      </c>
      <c r="E130" s="33"/>
      <c r="F130" s="34"/>
      <c r="G130" s="34"/>
      <c r="H130" s="34"/>
      <c r="I130" s="34"/>
      <c r="J130" s="34"/>
      <c r="K130" s="34"/>
      <c r="L130" s="507"/>
      <c r="M130" s="41"/>
      <c r="N130" s="41"/>
      <c r="O130" s="41"/>
      <c r="P130" s="41"/>
      <c r="Q130" s="4"/>
      <c r="R130" s="4"/>
      <c r="S130" s="4"/>
      <c r="T130" s="4"/>
      <c r="U130" s="4"/>
    </row>
    <row r="131" ht="13.65" customHeight="1">
      <c r="A131" t="s" s="58">
        <v>407</v>
      </c>
      <c r="B131" s="71">
        <v>1650</v>
      </c>
      <c r="C131" s="33">
        <v>80</v>
      </c>
      <c r="D131" s="33">
        <f>ROUND(C131*B131/1000,-1)</f>
        <v>130</v>
      </c>
      <c r="E131" s="59"/>
      <c r="F131" s="34"/>
      <c r="G131" s="34"/>
      <c r="H131" t="s" s="58">
        <v>373</v>
      </c>
      <c r="I131" t="s" s="58">
        <v>373</v>
      </c>
      <c r="J131" t="s" s="58">
        <v>373</v>
      </c>
      <c r="K131" s="34">
        <v>1</v>
      </c>
      <c r="L131" s="42">
        <f>ROUND(G131*$D131,-1)</f>
        <v>0</v>
      </c>
      <c r="M131" s="33">
        <f>ROUND(H131*$D131,-1)</f>
      </c>
      <c r="N131" s="33">
        <f>ROUND(I131*$D131,-1)</f>
      </c>
      <c r="O131" s="33">
        <f>ROUND(J131*$D131,-1)</f>
      </c>
      <c r="P131" s="33">
        <f>ROUND(K131*$D131,-1)</f>
        <v>130</v>
      </c>
      <c r="Q131" s="4"/>
      <c r="R131" s="4"/>
      <c r="S131" s="4"/>
      <c r="T131" s="4"/>
      <c r="U131" s="4"/>
    </row>
    <row r="132" ht="13.65" customHeight="1">
      <c r="A132" t="s" s="58">
        <v>408</v>
      </c>
      <c r="B132" s="71">
        <v>1750</v>
      </c>
      <c r="C132" s="33">
        <v>80</v>
      </c>
      <c r="D132" s="33">
        <f>ROUND(C132*B132/1000,-1)</f>
        <v>140</v>
      </c>
      <c r="E132" s="59"/>
      <c r="F132" s="34"/>
      <c r="G132" s="34"/>
      <c r="H132" s="34"/>
      <c r="I132" s="34"/>
      <c r="J132" t="s" s="58">
        <v>373</v>
      </c>
      <c r="K132" s="34">
        <v>1</v>
      </c>
      <c r="L132" s="42">
        <f>ROUND(G132*$D132,-1)</f>
        <v>0</v>
      </c>
      <c r="M132" s="33">
        <f>ROUND(H132*$D132,-1)</f>
        <v>0</v>
      </c>
      <c r="N132" s="33">
        <f>ROUND(I132*$D132,-1)</f>
        <v>0</v>
      </c>
      <c r="O132" s="33">
        <f>ROUND(J132*$D132,-1)</f>
      </c>
      <c r="P132" s="33">
        <f>ROUND(K132*$D132,-1)</f>
        <v>140</v>
      </c>
      <c r="Q132" s="4"/>
      <c r="R132" s="4"/>
      <c r="S132" s="4"/>
      <c r="T132" s="4"/>
      <c r="U132" s="4"/>
    </row>
    <row r="133" ht="13.65" customHeight="1">
      <c r="A133" s="33"/>
      <c r="B133" s="33"/>
      <c r="C133" s="33"/>
      <c r="D133" s="33"/>
      <c r="E133" s="59"/>
      <c r="F133" s="34"/>
      <c r="G133" s="34"/>
      <c r="H133" s="34"/>
      <c r="I133" s="34"/>
      <c r="J133" s="34"/>
      <c r="K133" s="34"/>
      <c r="L133" s="42"/>
      <c r="M133" s="33"/>
      <c r="N133" s="33"/>
      <c r="O133" s="33"/>
      <c r="P133" s="33"/>
      <c r="Q133" s="4"/>
      <c r="R133" s="4"/>
      <c r="S133" s="4"/>
      <c r="T133" s="4"/>
      <c r="U133" s="4"/>
    </row>
    <row r="134" ht="13.65" customHeight="1">
      <c r="A134" t="s" s="57">
        <v>441</v>
      </c>
      <c r="B134" s="33"/>
      <c r="C134" s="33"/>
      <c r="D134" s="41">
        <f>SUM(D135)</f>
        <v>110</v>
      </c>
      <c r="E134" s="33"/>
      <c r="F134" s="34"/>
      <c r="G134" s="34"/>
      <c r="H134" s="34"/>
      <c r="I134" s="34"/>
      <c r="J134" s="34"/>
      <c r="K134" s="34"/>
      <c r="L134" s="507"/>
      <c r="M134" s="41"/>
      <c r="N134" s="41"/>
      <c r="O134" s="41"/>
      <c r="P134" s="41"/>
      <c r="Q134" s="4"/>
      <c r="R134" s="4"/>
      <c r="S134" s="4"/>
      <c r="T134" s="4"/>
      <c r="U134" s="4"/>
    </row>
    <row r="135" ht="13.65" customHeight="1">
      <c r="A135" t="s" s="58">
        <v>410</v>
      </c>
      <c r="B135" s="71">
        <v>1400</v>
      </c>
      <c r="C135" s="71">
        <v>80</v>
      </c>
      <c r="D135" s="33">
        <f>ROUND(C135*B135/1000,-1)</f>
        <v>110</v>
      </c>
      <c r="E135" s="59"/>
      <c r="F135" s="34"/>
      <c r="G135" s="34">
        <v>1</v>
      </c>
      <c r="H135" t="s" s="58">
        <v>373</v>
      </c>
      <c r="I135" t="s" s="58">
        <v>373</v>
      </c>
      <c r="J135" t="s" s="58">
        <v>373</v>
      </c>
      <c r="K135" t="s" s="58">
        <v>373</v>
      </c>
      <c r="L135" s="42">
        <f>ROUND(G135*$D135,-1)</f>
        <v>110</v>
      </c>
      <c r="M135" s="33">
        <f>ROUND(H135*$D135,-1)</f>
      </c>
      <c r="N135" s="33">
        <f>ROUND(I135*$D135,-1)</f>
      </c>
      <c r="O135" s="33">
        <f>ROUND(J135*$D135,-1)</f>
      </c>
      <c r="P135" s="33">
        <f>ROUND(K135*$D135,-1)</f>
      </c>
      <c r="Q135" s="4"/>
      <c r="R135" s="4"/>
      <c r="S135" s="4"/>
      <c r="T135" s="4"/>
      <c r="U135" s="4"/>
    </row>
    <row r="136" ht="13.6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4"/>
      <c r="R136" s="4"/>
      <c r="S136" s="4"/>
      <c r="T136" s="4"/>
      <c r="U136" s="4"/>
    </row>
    <row r="137" ht="15.75" customHeight="1">
      <c r="A137" t="s" s="2">
        <v>151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8">
        <f>SUM(L125:L135)</f>
      </c>
      <c r="M137" s="78">
        <f>SUM(M128:M135)</f>
      </c>
      <c r="N137" s="78">
        <f>SUM(N128:N135)</f>
      </c>
      <c r="O137" s="78">
        <f>SUM(O128:O135)</f>
      </c>
      <c r="P137" s="78">
        <f>SUM(P128:P135)</f>
      </c>
      <c r="Q137" s="4"/>
      <c r="R137" s="4"/>
      <c r="S137" s="4"/>
      <c r="T137" s="4"/>
      <c r="U137" s="4"/>
    </row>
  </sheetData>
  <conditionalFormatting sqref="D12 L12:P12">
    <cfRule type="cellIs" dxfId="1" priority="1" operator="lessThan" stopIfTrue="1">
      <formula>0</formula>
    </cfRule>
  </conditionalFormatting>
  <pageMargins left="0.393701" right="0.590551" top="0.590551" bottom="0.590551" header="0.393701" footer="0.393701"/>
  <pageSetup firstPageNumber="1" fitToHeight="1" fitToWidth="1" scale="69" useFirstPageNumber="0" orientation="landscape" pageOrder="downThenOver"/>
  <headerFooter>
    <oddFooter>&amp;L&amp;"Arial,Regular"&amp;10&amp;K000000
M=Maanrakentaminen,  K=Kiveys,P=Päällystys,V= Viimeistely&amp;C&amp;"Arial,Regular"&amp;10&amp;K000000&amp;P(&amp;N)&amp;R&amp;"Arial,Regular"&amp;10&amp;K000000tae05ita / hst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Q265"/>
  <sheetViews>
    <sheetView workbookViewId="0" showGridLines="0" defaultGridColor="1"/>
  </sheetViews>
  <sheetFormatPr defaultColWidth="12.5" defaultRowHeight="15" customHeight="1" outlineLevelRow="0" outlineLevelCol="0"/>
  <cols>
    <col min="1" max="16" hidden="1" width="12.5" style="512" customWidth="1"/>
    <col min="17" max="17" width="12.5" style="512" customWidth="1"/>
    <col min="18" max="16384" width="12.5" style="512" customWidth="1"/>
  </cols>
  <sheetData>
    <row r="1" ht="16.15" customHeight="1">
      <c r="A1" t="s" s="2">
        <v>0</v>
      </c>
      <c r="B1" s="3"/>
      <c r="C1" s="3"/>
      <c r="D1" s="3"/>
      <c r="E1" t="s" s="2">
        <v>1</v>
      </c>
      <c r="F1" s="4"/>
      <c r="G1" s="4"/>
      <c r="H1" s="4"/>
      <c r="I1" s="4"/>
      <c r="J1" s="4"/>
      <c r="K1" s="5"/>
      <c r="L1" s="5"/>
      <c r="M1" s="6"/>
      <c r="N1" s="5"/>
      <c r="O1" s="7"/>
      <c r="P1" s="4"/>
      <c r="Q1" s="4"/>
    </row>
    <row r="2" ht="16.15" customHeight="1">
      <c r="A2" t="s" s="2">
        <v>2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6.15" customHeight="1">
      <c r="A3" t="s" s="2">
        <v>369</v>
      </c>
      <c r="B3" s="3"/>
      <c r="C3" s="3"/>
      <c r="D3" s="3"/>
      <c r="E3" s="8">
        <v>38443</v>
      </c>
      <c r="F3" s="4"/>
      <c r="G3" s="4"/>
      <c r="H3" s="4"/>
      <c r="I3" s="4"/>
      <c r="J3" s="4"/>
      <c r="K3" s="4"/>
      <c r="L3" s="4"/>
      <c r="M3" s="4"/>
      <c r="N3" s="4"/>
      <c r="O3" t="s" s="9">
        <v>4</v>
      </c>
      <c r="P3" s="4"/>
      <c r="Q3" s="4"/>
    </row>
    <row r="4" ht="16.15" customHeight="1">
      <c r="A4" s="1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8" customHeight="1">
      <c r="A5" t="s" s="11">
        <v>5</v>
      </c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6.15" customHeight="1">
      <c r="A6" t="s" s="2">
        <v>6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6.15" customHeight="1">
      <c r="A7" s="4"/>
      <c r="B7" s="4"/>
      <c r="C7" s="4"/>
      <c r="D7" s="4"/>
      <c r="E7" s="4"/>
      <c r="F7" s="4"/>
      <c r="G7" s="4"/>
      <c r="H7" s="12"/>
      <c r="I7" s="4"/>
      <c r="J7" s="4"/>
      <c r="K7" s="10"/>
      <c r="L7" s="4"/>
      <c r="M7" s="4"/>
      <c r="N7" s="4"/>
      <c r="O7" s="4"/>
      <c r="P7" s="513"/>
      <c r="Q7" s="4"/>
    </row>
    <row r="8" ht="16.15" customHeight="1">
      <c r="A8" t="s" s="13">
        <v>7</v>
      </c>
      <c r="B8" s="4"/>
      <c r="C8" s="14"/>
      <c r="D8" s="4"/>
      <c r="E8" t="s" s="13">
        <v>442</v>
      </c>
      <c r="F8" s="4"/>
      <c r="G8" s="4"/>
      <c r="H8" s="4"/>
      <c r="I8" s="4"/>
      <c r="J8" s="4"/>
      <c r="K8" s="4"/>
      <c r="L8" s="4"/>
      <c r="M8" s="514"/>
      <c r="N8" s="4"/>
      <c r="O8" s="4"/>
      <c r="P8" s="513"/>
      <c r="Q8" s="4"/>
    </row>
    <row r="9" ht="16.1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5"/>
      <c r="O9" s="15"/>
      <c r="P9" s="17"/>
      <c r="Q9" s="4"/>
    </row>
    <row r="10" ht="16.15" customHeight="1">
      <c r="A10" t="s" s="18">
        <v>9</v>
      </c>
      <c r="B10" t="s" s="18">
        <v>10</v>
      </c>
      <c r="C10" t="s" s="18">
        <v>11</v>
      </c>
      <c r="D10" t="s" s="18">
        <v>12</v>
      </c>
      <c r="E10" t="s" s="18">
        <v>13</v>
      </c>
      <c r="F10" t="s" s="18">
        <v>14</v>
      </c>
      <c r="G10" t="s" s="18">
        <v>15</v>
      </c>
      <c r="H10" t="s" s="18">
        <v>15</v>
      </c>
      <c r="I10" t="s" s="18">
        <v>15</v>
      </c>
      <c r="J10" t="s" s="18">
        <v>15</v>
      </c>
      <c r="K10" t="s" s="19">
        <v>16</v>
      </c>
      <c r="L10" t="s" s="18">
        <v>17</v>
      </c>
      <c r="M10" t="s" s="20">
        <v>18</v>
      </c>
      <c r="N10" s="21"/>
      <c r="O10" s="22"/>
      <c r="P10" s="22"/>
      <c r="Q10" s="4"/>
    </row>
    <row r="11" ht="16.15" customHeight="1">
      <c r="A11" s="23"/>
      <c r="B11" t="s" s="24">
        <v>19</v>
      </c>
      <c r="C11" t="s" s="24">
        <v>20</v>
      </c>
      <c r="D11" t="s" s="24">
        <v>21</v>
      </c>
      <c r="E11" s="25">
        <v>2006</v>
      </c>
      <c r="F11" s="25">
        <v>2005</v>
      </c>
      <c r="G11" s="25">
        <v>2006</v>
      </c>
      <c r="H11" s="25">
        <v>2007</v>
      </c>
      <c r="I11" s="25">
        <v>2008</v>
      </c>
      <c r="J11" s="25">
        <v>2009</v>
      </c>
      <c r="K11" s="25">
        <v>2010</v>
      </c>
      <c r="L11" s="25">
        <v>2006</v>
      </c>
      <c r="M11" t="s" s="26">
        <v>22</v>
      </c>
      <c r="N11" t="s" s="26">
        <v>23</v>
      </c>
      <c r="O11" t="s" s="26">
        <v>24</v>
      </c>
      <c r="P11" t="s" s="26">
        <v>25</v>
      </c>
      <c r="Q11" s="4"/>
    </row>
    <row r="12" ht="16.15" customHeight="1">
      <c r="A12" s="27"/>
      <c r="B12" t="s" s="28">
        <v>371</v>
      </c>
      <c r="C12" t="s" s="28">
        <v>372</v>
      </c>
      <c r="D12" s="30">
        <v>1000</v>
      </c>
      <c r="E12" t="s" s="29">
        <v>29</v>
      </c>
      <c r="F12" t="s" s="28">
        <v>30</v>
      </c>
      <c r="G12" t="s" s="28">
        <v>30</v>
      </c>
      <c r="H12" t="s" s="28">
        <v>30</v>
      </c>
      <c r="I12" t="s" s="28">
        <v>30</v>
      </c>
      <c r="J12" t="s" s="28">
        <v>30</v>
      </c>
      <c r="K12" t="s" s="28">
        <v>30</v>
      </c>
      <c r="L12" s="30">
        <v>1000</v>
      </c>
      <c r="M12" s="30">
        <v>1000</v>
      </c>
      <c r="N12" s="30">
        <v>1000</v>
      </c>
      <c r="O12" s="30">
        <v>1000</v>
      </c>
      <c r="P12" s="30">
        <v>1000</v>
      </c>
      <c r="Q12" s="4"/>
    </row>
    <row r="13" ht="16.15" customHeight="1">
      <c r="A13" s="31"/>
      <c r="B13" s="32"/>
      <c r="C13" s="32"/>
      <c r="D13" s="32"/>
      <c r="E13" s="33"/>
      <c r="F13" s="34"/>
      <c r="G13" s="34"/>
      <c r="H13" s="34"/>
      <c r="I13" s="34"/>
      <c r="J13" s="34"/>
      <c r="K13" s="35"/>
      <c r="L13" s="32"/>
      <c r="M13" s="32"/>
      <c r="N13" s="32"/>
      <c r="O13" s="32"/>
      <c r="P13" s="32"/>
      <c r="Q13" s="4"/>
    </row>
    <row r="14" ht="16.15" customHeight="1">
      <c r="A14" t="s" s="36">
        <v>374</v>
      </c>
      <c r="B14" s="37">
        <f>B22</f>
        <v>546390</v>
      </c>
      <c r="C14" s="37"/>
      <c r="D14" s="37">
        <f>D22</f>
        <v>53090</v>
      </c>
      <c r="E14" s="42"/>
      <c r="F14" s="43"/>
      <c r="G14" s="43"/>
      <c r="H14" s="43"/>
      <c r="I14" s="43"/>
      <c r="J14" s="43"/>
      <c r="K14" s="44"/>
      <c r="L14" s="37">
        <f>L22+L202+L205</f>
      </c>
      <c r="M14" s="37">
        <f>M22+M202+M205</f>
      </c>
      <c r="N14" s="37">
        <f>N22+N202+N205</f>
      </c>
      <c r="O14" s="37">
        <f>O22+O202+O205</f>
      </c>
      <c r="P14" s="37">
        <f>P22+P202+P205</f>
      </c>
      <c r="Q14" s="4"/>
    </row>
    <row r="15" ht="16.15" customHeight="1">
      <c r="A15" s="496"/>
      <c r="B15" s="480"/>
      <c r="C15" s="480"/>
      <c r="D15" s="480"/>
      <c r="E15" s="252"/>
      <c r="F15" s="196"/>
      <c r="G15" s="196"/>
      <c r="H15" s="196"/>
      <c r="I15" s="196"/>
      <c r="J15" s="196"/>
      <c r="K15" s="169"/>
      <c r="L15" t="s" s="254">
        <v>373</v>
      </c>
      <c r="M15" t="s" s="254">
        <v>373</v>
      </c>
      <c r="N15" t="s" s="254">
        <v>373</v>
      </c>
      <c r="O15" t="s" s="254">
        <v>373</v>
      </c>
      <c r="P15" t="s" s="254">
        <v>373</v>
      </c>
      <c r="Q15" t="s" s="497">
        <v>373</v>
      </c>
    </row>
    <row r="16" ht="16.15" customHeight="1">
      <c r="A16" t="s" s="36">
        <v>375</v>
      </c>
      <c r="B16" s="37">
        <f>B211</f>
        <v>27300</v>
      </c>
      <c r="C16" s="37"/>
      <c r="D16" s="37">
        <f>D209</f>
        <v>11850</v>
      </c>
      <c r="E16" s="42"/>
      <c r="F16" s="43"/>
      <c r="G16" s="43"/>
      <c r="H16" s="43"/>
      <c r="I16" s="43"/>
      <c r="J16" s="43"/>
      <c r="K16" s="44"/>
      <c r="L16" s="37">
        <f>L209</f>
      </c>
      <c r="M16" s="37">
        <f>M209</f>
      </c>
      <c r="N16" s="37">
        <f>N209</f>
      </c>
      <c r="O16" s="37">
        <f>O209</f>
      </c>
      <c r="P16" s="37">
        <f>P209</f>
      </c>
      <c r="Q16" s="4"/>
    </row>
    <row r="17" ht="16.15" customHeight="1">
      <c r="A17" s="45"/>
      <c r="B17" s="46"/>
      <c r="C17" s="45"/>
      <c r="D17" s="46"/>
      <c r="E17" s="45"/>
      <c r="F17" s="47"/>
      <c r="G17" s="45"/>
      <c r="H17" s="45"/>
      <c r="I17" s="45"/>
      <c r="J17" s="45"/>
      <c r="K17" s="47"/>
      <c r="L17" s="46"/>
      <c r="M17" s="46"/>
      <c r="N17" s="46"/>
      <c r="O17" s="46"/>
      <c r="P17" s="46"/>
      <c r="Q17" s="4"/>
    </row>
    <row r="18" ht="16.15" customHeight="1">
      <c r="A18" s="48"/>
      <c r="B18" s="49"/>
      <c r="C18" s="48"/>
      <c r="D18" s="49"/>
      <c r="E18" s="48"/>
      <c r="F18" s="50"/>
      <c r="G18" s="48"/>
      <c r="H18" s="48"/>
      <c r="I18" s="48"/>
      <c r="J18" s="48"/>
      <c r="K18" s="50"/>
      <c r="L18" s="49"/>
      <c r="M18" s="49"/>
      <c r="N18" s="49"/>
      <c r="O18" s="49"/>
      <c r="P18" s="49"/>
      <c r="Q18" s="4"/>
    </row>
    <row r="19" ht="16.15" customHeight="1">
      <c r="A19" t="s" s="51">
        <v>376</v>
      </c>
      <c r="B19" s="52">
        <f>B14+B16</f>
        <v>573690</v>
      </c>
      <c r="C19" s="52"/>
      <c r="D19" s="52">
        <f>D14+D16</f>
        <v>64940</v>
      </c>
      <c r="E19" s="38"/>
      <c r="F19" s="39"/>
      <c r="G19" s="39"/>
      <c r="H19" s="39"/>
      <c r="I19" s="39"/>
      <c r="J19" s="39"/>
      <c r="K19" s="40"/>
      <c r="L19" s="52">
        <f>L14+L16</f>
      </c>
      <c r="M19" s="52">
        <f>M14+M16</f>
      </c>
      <c r="N19" s="52">
        <f>N14+N16</f>
      </c>
      <c r="O19" s="52">
        <f>O14+O16</f>
      </c>
      <c r="P19" s="52">
        <f>P14+P16</f>
      </c>
      <c r="Q19" s="4"/>
    </row>
    <row r="20" ht="16.15" customHeight="1">
      <c r="A20" s="31"/>
      <c r="B20" s="33"/>
      <c r="C20" s="33"/>
      <c r="D20" s="33"/>
      <c r="E20" s="33"/>
      <c r="F20" s="34"/>
      <c r="G20" s="34"/>
      <c r="H20" s="34"/>
      <c r="I20" s="34"/>
      <c r="J20" s="34"/>
      <c r="K20" s="35"/>
      <c r="L20" t="s" s="58">
        <v>373</v>
      </c>
      <c r="M20" t="s" s="58">
        <v>373</v>
      </c>
      <c r="N20" t="s" s="58">
        <v>373</v>
      </c>
      <c r="O20" t="s" s="58">
        <v>373</v>
      </c>
      <c r="P20" s="33"/>
      <c r="Q20" s="4"/>
    </row>
    <row r="21" ht="16.15" customHeight="1">
      <c r="A21" s="59"/>
      <c r="B21" s="33"/>
      <c r="C21" s="33"/>
      <c r="D21" s="33"/>
      <c r="E21" s="33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4"/>
    </row>
    <row r="22" ht="16.15" customHeight="1">
      <c r="A22" t="s" s="54">
        <v>443</v>
      </c>
      <c r="B22" s="37">
        <f>SUM(B24+B43+B68+B196)</f>
        <v>546390</v>
      </c>
      <c r="C22" s="37">
        <f>D22/B22*1000</f>
        <v>97.1650286425447</v>
      </c>
      <c r="D22" s="37">
        <f>SUM(D24+D43+D68+D196)</f>
        <v>53090</v>
      </c>
      <c r="E22" s="37"/>
      <c r="F22" s="44"/>
      <c r="G22" s="44"/>
      <c r="H22" s="44"/>
      <c r="I22" s="44"/>
      <c r="J22" s="44"/>
      <c r="K22" s="44"/>
      <c r="L22" s="37">
        <f>SUM(L24+L43+L68+L196)</f>
      </c>
      <c r="M22" s="37">
        <f>SUM(M24+M43+M68+M196)</f>
      </c>
      <c r="N22" s="37">
        <f>SUM(N24+N43+N68+N196)</f>
      </c>
      <c r="O22" s="37">
        <f>SUM(O24+O43+O68+O196)</f>
      </c>
      <c r="P22" s="37">
        <f>SUM(P24+P43+P68+P196)</f>
      </c>
      <c r="Q22" s="4"/>
    </row>
    <row r="23" ht="16.15" customHeight="1">
      <c r="A23" t="s" s="515">
        <v>378</v>
      </c>
      <c r="B23" s="252"/>
      <c r="C23" s="252"/>
      <c r="D23" s="252"/>
      <c r="E23" s="252"/>
      <c r="F23" s="196"/>
      <c r="G23" s="196"/>
      <c r="H23" s="196"/>
      <c r="I23" s="196"/>
      <c r="J23" s="196"/>
      <c r="K23" s="196"/>
      <c r="L23" s="516">
        <v>8040</v>
      </c>
      <c r="M23" s="516">
        <v>6000</v>
      </c>
      <c r="N23" s="516">
        <v>5350</v>
      </c>
      <c r="O23" s="516">
        <v>6560</v>
      </c>
      <c r="P23" s="516">
        <v>6800</v>
      </c>
      <c r="Q23" s="500"/>
    </row>
    <row r="24" ht="16.15" customHeight="1">
      <c r="A24" t="s" s="501">
        <v>444</v>
      </c>
      <c r="B24" s="32">
        <f>B25+B35+B39</f>
        <v>53700</v>
      </c>
      <c r="C24" s="32">
        <f>D24/B24*1000</f>
        <v>75.7914338919926</v>
      </c>
      <c r="D24" s="32">
        <f>D25+D35+D39</f>
        <v>4070</v>
      </c>
      <c r="E24" s="33"/>
      <c r="F24" s="34"/>
      <c r="G24" s="34"/>
      <c r="H24" s="34"/>
      <c r="I24" s="34"/>
      <c r="J24" s="34"/>
      <c r="K24" s="34"/>
      <c r="L24" s="37">
        <f>SUM(L25+L35+L39)</f>
      </c>
      <c r="M24" s="64">
        <f>SUM(M25+M35+M39)</f>
      </c>
      <c r="N24" s="64">
        <f>SUM(N25+N35+N39)</f>
      </c>
      <c r="O24" s="64">
        <f>SUM(O25+O35+O39)</f>
      </c>
      <c r="P24" s="64">
        <f>SUM(P25+P35+P39)</f>
      </c>
      <c r="Q24" s="4"/>
    </row>
    <row r="25" ht="16.15" customHeight="1">
      <c r="A25" t="s" s="57">
        <v>445</v>
      </c>
      <c r="B25" s="41">
        <f>SUM(B26:B33)</f>
        <v>18250</v>
      </c>
      <c r="C25" s="33"/>
      <c r="D25" s="41">
        <f>SUM(D26:D33)</f>
        <v>1720</v>
      </c>
      <c r="E25" s="33"/>
      <c r="F25" s="34"/>
      <c r="G25" s="34"/>
      <c r="H25" s="34"/>
      <c r="I25" s="34"/>
      <c r="J25" s="34"/>
      <c r="K25" s="34"/>
      <c r="L25" s="507">
        <f>SUM(L26:L33)</f>
        <v>470</v>
      </c>
      <c r="M25" s="41">
        <f>SUM(M26:M33)</f>
      </c>
      <c r="N25" s="41">
        <f>SUM(N26:N33)</f>
      </c>
      <c r="O25" s="41">
        <f>SUM(O26:O33)</f>
      </c>
      <c r="P25" s="41">
        <f>SUM(P26:P33)</f>
      </c>
      <c r="Q25" s="4"/>
    </row>
    <row r="26" ht="16.15" customHeight="1">
      <c r="A26" t="s" s="58">
        <v>446</v>
      </c>
      <c r="B26" s="33">
        <v>7000</v>
      </c>
      <c r="C26" s="33">
        <v>70</v>
      </c>
      <c r="D26" s="33">
        <f>ROUND(C26*$B26/1000,-1)</f>
        <v>490</v>
      </c>
      <c r="E26" t="s" s="58">
        <v>100</v>
      </c>
      <c r="F26" s="34">
        <v>0.6</v>
      </c>
      <c r="G26" s="34">
        <v>0.4</v>
      </c>
      <c r="H26" t="s" s="58">
        <v>373</v>
      </c>
      <c r="I26" t="s" s="58">
        <v>373</v>
      </c>
      <c r="J26" t="s" s="58">
        <v>373</v>
      </c>
      <c r="K26" s="34"/>
      <c r="L26" s="42">
        <f>ROUND(G26*$D26,-1)</f>
        <v>200</v>
      </c>
      <c r="M26" s="33">
        <f>ROUND(H26*$D26,-1)</f>
      </c>
      <c r="N26" s="33">
        <f>ROUND(I26*$D26,-1)</f>
      </c>
      <c r="O26" s="33">
        <f>ROUND(J26*$D26,-1)</f>
      </c>
      <c r="P26" s="33">
        <f>ROUND(K26*$D26,-1)</f>
        <v>0</v>
      </c>
      <c r="Q26" s="4"/>
    </row>
    <row r="27" ht="16.15" customHeight="1">
      <c r="A27" t="s" s="58">
        <v>447</v>
      </c>
      <c r="B27" s="33">
        <v>100</v>
      </c>
      <c r="C27" s="33">
        <v>50</v>
      </c>
      <c r="D27" s="33">
        <f>ROUND(C27*$B27/1000,-1)</f>
        <v>10</v>
      </c>
      <c r="E27" t="s" s="58">
        <v>103</v>
      </c>
      <c r="F27" s="34">
        <v>0.2</v>
      </c>
      <c r="G27" s="34">
        <v>0.5</v>
      </c>
      <c r="H27" t="s" s="58">
        <v>373</v>
      </c>
      <c r="I27" s="34">
        <v>0.3</v>
      </c>
      <c r="J27" t="s" s="58">
        <v>373</v>
      </c>
      <c r="K27" s="34"/>
      <c r="L27" s="42">
        <f>ROUND(G27*$D27,-1)</f>
        <v>10</v>
      </c>
      <c r="M27" s="33">
        <f>ROUND(H27*$D27,-1)</f>
      </c>
      <c r="N27" s="33">
        <f>ROUND(I27*$D27,-1)</f>
        <v>0</v>
      </c>
      <c r="O27" s="33">
        <f>ROUND(J27*$D27,-1)</f>
      </c>
      <c r="P27" s="33">
        <f>ROUND(K27*$D27,-1)</f>
        <v>0</v>
      </c>
      <c r="Q27" s="4"/>
    </row>
    <row r="28" ht="16.15" customHeight="1">
      <c r="A28" t="s" s="58">
        <v>448</v>
      </c>
      <c r="B28" s="33">
        <v>3250</v>
      </c>
      <c r="C28" s="33">
        <v>70</v>
      </c>
      <c r="D28" s="33">
        <f>ROUND(C28*$B28/1000,-1)</f>
        <v>230</v>
      </c>
      <c r="E28" t="s" s="58">
        <v>449</v>
      </c>
      <c r="F28" s="34">
        <v>0.9</v>
      </c>
      <c r="G28" s="34">
        <v>0.1</v>
      </c>
      <c r="H28" s="34"/>
      <c r="I28" s="34"/>
      <c r="J28" s="34"/>
      <c r="K28" s="34"/>
      <c r="L28" s="42">
        <f>ROUND(G28*$D28,-1)</f>
        <v>20</v>
      </c>
      <c r="M28" s="33">
        <f>ROUND(H28*$D28,-1)</f>
        <v>0</v>
      </c>
      <c r="N28" s="33">
        <f>ROUND(I28*$D28,-1)</f>
        <v>0</v>
      </c>
      <c r="O28" s="33">
        <f>ROUND(J28*$D28,-1)</f>
        <v>0</v>
      </c>
      <c r="P28" s="33">
        <f>ROUND(K28*$D28,-1)</f>
        <v>0</v>
      </c>
      <c r="Q28" s="4"/>
    </row>
    <row r="29" ht="16.15" customHeight="1">
      <c r="A29" t="s" s="58">
        <v>450</v>
      </c>
      <c r="B29" s="33">
        <v>2800</v>
      </c>
      <c r="C29" s="33">
        <v>100</v>
      </c>
      <c r="D29" s="33">
        <f>ROUND(C29*$B29/1000,-1)</f>
        <v>280</v>
      </c>
      <c r="E29" t="s" s="58">
        <v>44</v>
      </c>
      <c r="F29" s="34">
        <v>0.1</v>
      </c>
      <c r="G29" s="34">
        <v>0.2</v>
      </c>
      <c r="H29" s="34"/>
      <c r="I29" t="s" s="58">
        <v>373</v>
      </c>
      <c r="J29" s="34">
        <v>0.5</v>
      </c>
      <c r="K29" s="34">
        <v>0.3</v>
      </c>
      <c r="L29" s="42">
        <f>ROUND(G29*$D29,-1)</f>
        <v>60</v>
      </c>
      <c r="M29" s="33">
        <f>ROUND(H29*$D29,-1)</f>
        <v>0</v>
      </c>
      <c r="N29" s="33">
        <f>ROUND(I29*$D29,-1)</f>
      </c>
      <c r="O29" s="33">
        <f>ROUND(J29*$D29,-1)</f>
        <v>140</v>
      </c>
      <c r="P29" s="33">
        <f>ROUND(K29*$D29,-1)</f>
        <v>80</v>
      </c>
      <c r="Q29" s="4"/>
    </row>
    <row r="30" ht="16.15" customHeight="1">
      <c r="A30" t="s" s="58">
        <v>451</v>
      </c>
      <c r="B30" s="33">
        <v>1650</v>
      </c>
      <c r="C30" s="33">
        <v>120</v>
      </c>
      <c r="D30" s="33">
        <f>ROUND(C30*$B30/1000,-1)</f>
        <v>200</v>
      </c>
      <c r="E30" s="33"/>
      <c r="F30" s="34"/>
      <c r="G30" s="34"/>
      <c r="H30" s="34"/>
      <c r="I30" t="s" s="58">
        <v>373</v>
      </c>
      <c r="J30" s="34">
        <v>0.5</v>
      </c>
      <c r="K30" s="34">
        <v>0.5</v>
      </c>
      <c r="L30" s="42">
        <f>ROUND(G30*$D30,-1)</f>
        <v>0</v>
      </c>
      <c r="M30" s="33">
        <f>ROUND(H30*$D30,-1)</f>
        <v>0</v>
      </c>
      <c r="N30" s="33">
        <f>ROUND(I30*$D30,-1)</f>
      </c>
      <c r="O30" s="33">
        <f>ROUND(J30*$D30,-1)</f>
        <v>100</v>
      </c>
      <c r="P30" s="33">
        <f>ROUND(K30*$D30,-1)</f>
        <v>100</v>
      </c>
      <c r="Q30" s="4"/>
    </row>
    <row r="31" ht="16.15" customHeight="1">
      <c r="A31" t="s" s="58">
        <v>452</v>
      </c>
      <c r="B31" s="33">
        <v>450</v>
      </c>
      <c r="C31" s="33">
        <v>70</v>
      </c>
      <c r="D31" s="33">
        <f>ROUND(C31*$B31/1000,-1)</f>
        <v>30</v>
      </c>
      <c r="E31" s="33"/>
      <c r="F31" s="34"/>
      <c r="G31" s="34"/>
      <c r="H31" s="34"/>
      <c r="I31" s="34">
        <v>1</v>
      </c>
      <c r="J31" s="34"/>
      <c r="K31" t="s" s="58">
        <v>373</v>
      </c>
      <c r="L31" s="42">
        <f>ROUND(G31*$D31,-1)</f>
        <v>0</v>
      </c>
      <c r="M31" s="33">
        <f>ROUND(H31*$D31,-1)</f>
        <v>0</v>
      </c>
      <c r="N31" s="33">
        <f>ROUND(I31*$D31,-1)</f>
        <v>30</v>
      </c>
      <c r="O31" s="33">
        <f>ROUND(J31*$D31,-1)</f>
        <v>0</v>
      </c>
      <c r="P31" s="33">
        <f>ROUND(K31*$D31,-1)</f>
      </c>
      <c r="Q31" s="4"/>
    </row>
    <row r="32" ht="16.15" customHeight="1">
      <c r="A32" t="s" s="58">
        <v>453</v>
      </c>
      <c r="B32" s="33"/>
      <c r="C32" s="33"/>
      <c r="D32" s="33">
        <v>150</v>
      </c>
      <c r="E32" t="s" s="58">
        <v>100</v>
      </c>
      <c r="F32" s="34"/>
      <c r="G32" s="34">
        <v>1</v>
      </c>
      <c r="H32" s="34"/>
      <c r="I32" s="34"/>
      <c r="J32" t="s" s="58">
        <v>373</v>
      </c>
      <c r="K32" s="34"/>
      <c r="L32" s="42">
        <f>ROUND(G32*$D32,-1)</f>
        <v>150</v>
      </c>
      <c r="M32" s="33">
        <f>ROUND(H32*$D32,-1)</f>
        <v>0</v>
      </c>
      <c r="N32" s="33">
        <f>ROUND(I32*$D32,-1)</f>
        <v>0</v>
      </c>
      <c r="O32" s="33">
        <f>ROUND(J32*$D32,-1)</f>
      </c>
      <c r="P32" s="33">
        <f>ROUND(K32*$D32,-1)</f>
        <v>0</v>
      </c>
      <c r="Q32" s="4"/>
    </row>
    <row r="33" ht="16.15" customHeight="1">
      <c r="A33" t="s" s="58">
        <v>454</v>
      </c>
      <c r="B33" s="33">
        <v>3000</v>
      </c>
      <c r="C33" s="33">
        <v>110</v>
      </c>
      <c r="D33" s="33">
        <f>ROUND(C33*$B33/1000,-1)</f>
        <v>330</v>
      </c>
      <c r="E33" t="s" s="58">
        <v>449</v>
      </c>
      <c r="F33" s="34">
        <v>0.9</v>
      </c>
      <c r="G33" s="34">
        <v>0.1</v>
      </c>
      <c r="H33" t="s" s="58">
        <v>373</v>
      </c>
      <c r="I33" t="s" s="58">
        <v>373</v>
      </c>
      <c r="J33" s="34"/>
      <c r="K33" s="34"/>
      <c r="L33" s="42">
        <f>ROUND(G33*$D33,-1)</f>
        <v>30</v>
      </c>
      <c r="M33" s="33">
        <f>ROUND(H33*$D33,-1)</f>
      </c>
      <c r="N33" s="33">
        <f>ROUND(I33*$D33,-1)</f>
      </c>
      <c r="O33" s="33">
        <f>ROUND(J33*$D33,-1)</f>
        <v>0</v>
      </c>
      <c r="P33" s="33">
        <f>ROUND(K33*$D33,-1)</f>
        <v>0</v>
      </c>
      <c r="Q33" s="4"/>
    </row>
    <row r="34" ht="16.15" customHeight="1">
      <c r="A34" s="59"/>
      <c r="B34" s="33"/>
      <c r="C34" s="33"/>
      <c r="D34" s="33"/>
      <c r="E34" s="33"/>
      <c r="F34" s="34"/>
      <c r="G34" s="34"/>
      <c r="H34" s="34"/>
      <c r="I34" s="34"/>
      <c r="J34" s="34"/>
      <c r="K34" s="34"/>
      <c r="L34" s="42"/>
      <c r="M34" s="33"/>
      <c r="N34" s="33"/>
      <c r="O34" s="33"/>
      <c r="P34" s="33"/>
      <c r="Q34" s="4"/>
    </row>
    <row r="35" ht="16.15" customHeight="1">
      <c r="A35" t="s" s="57">
        <v>455</v>
      </c>
      <c r="B35" s="41">
        <f>SUM(B36:B37)</f>
        <v>800</v>
      </c>
      <c r="C35" s="33"/>
      <c r="D35" s="41">
        <f>SUM(D36:D37)</f>
        <v>160</v>
      </c>
      <c r="E35" s="33"/>
      <c r="F35" s="34"/>
      <c r="G35" s="34"/>
      <c r="H35" s="34"/>
      <c r="I35" s="34"/>
      <c r="J35" s="34"/>
      <c r="K35" s="34"/>
      <c r="L35" s="507">
        <f>SUM(L36:L37)</f>
      </c>
      <c r="M35" s="41">
        <f>SUM(M36:M37)</f>
      </c>
      <c r="N35" s="41">
        <f>SUM(N36:N37)</f>
        <v>100</v>
      </c>
      <c r="O35" s="41">
        <f>SUM(O36:O37)</f>
      </c>
      <c r="P35" s="41">
        <f>SUM(P36:P37)</f>
        <v>0</v>
      </c>
      <c r="Q35" s="4"/>
    </row>
    <row r="36" ht="16.15" customHeight="1">
      <c r="A36" t="s" s="58">
        <v>456</v>
      </c>
      <c r="B36" s="33">
        <v>800</v>
      </c>
      <c r="C36" s="33">
        <v>70</v>
      </c>
      <c r="D36" s="33">
        <f>ROUND(C36*$B36/1000,-1)</f>
        <v>60</v>
      </c>
      <c r="E36" t="s" s="58">
        <v>63</v>
      </c>
      <c r="F36" s="34"/>
      <c r="G36" s="34">
        <v>1</v>
      </c>
      <c r="H36" s="34"/>
      <c r="I36" s="34"/>
      <c r="J36" s="34"/>
      <c r="K36" s="34"/>
      <c r="L36" s="42">
        <f>ROUND(G36*$D36,-1)</f>
        <v>60</v>
      </c>
      <c r="M36" s="33">
        <f>ROUND(H36*$D36,-1)</f>
        <v>0</v>
      </c>
      <c r="N36" s="33">
        <f>ROUND(I36*$D36,-1)</f>
        <v>0</v>
      </c>
      <c r="O36" s="33">
        <f>ROUND(J36*$D36,-1)</f>
        <v>0</v>
      </c>
      <c r="P36" s="33">
        <f>ROUND(K36*$D36,-1)</f>
        <v>0</v>
      </c>
      <c r="Q36" s="4"/>
    </row>
    <row r="37" ht="16.15" customHeight="1">
      <c r="A37" t="s" s="58">
        <v>457</v>
      </c>
      <c r="B37" t="s" s="58">
        <v>373</v>
      </c>
      <c r="C37" t="s" s="58">
        <v>373</v>
      </c>
      <c r="D37" s="33">
        <v>100</v>
      </c>
      <c r="E37" t="s" s="58">
        <v>373</v>
      </c>
      <c r="F37" t="s" s="58">
        <v>373</v>
      </c>
      <c r="G37" t="s" s="58">
        <v>373</v>
      </c>
      <c r="H37" t="s" s="58">
        <v>373</v>
      </c>
      <c r="I37" s="34">
        <v>1</v>
      </c>
      <c r="J37" t="s" s="58">
        <v>373</v>
      </c>
      <c r="K37" s="34"/>
      <c r="L37" s="42">
        <f>ROUND(G37*$D37,-1)</f>
      </c>
      <c r="M37" s="33">
        <f>ROUND(H37*$D37,-1)</f>
      </c>
      <c r="N37" s="33">
        <f>ROUND(I37*$D37,-1)</f>
        <v>100</v>
      </c>
      <c r="O37" s="33">
        <f>ROUND(J37*$D37,-1)</f>
      </c>
      <c r="P37" s="33">
        <f>ROUND(K37*$D37,-1)</f>
        <v>0</v>
      </c>
      <c r="Q37" s="4"/>
    </row>
    <row r="38" ht="16.15" customHeight="1">
      <c r="A38" s="59"/>
      <c r="B38" s="33"/>
      <c r="C38" s="33"/>
      <c r="D38" s="33"/>
      <c r="E38" s="33"/>
      <c r="F38" s="34"/>
      <c r="G38" s="34"/>
      <c r="H38" s="34"/>
      <c r="I38" s="34"/>
      <c r="J38" s="34"/>
      <c r="K38" s="34"/>
      <c r="L38" t="s" s="29">
        <v>373</v>
      </c>
      <c r="M38" t="s" s="58">
        <v>373</v>
      </c>
      <c r="N38" t="s" s="58">
        <v>373</v>
      </c>
      <c r="O38" t="s" s="58">
        <v>373</v>
      </c>
      <c r="P38" t="s" s="58">
        <v>373</v>
      </c>
      <c r="Q38" s="4"/>
    </row>
    <row r="39" ht="16.15" customHeight="1">
      <c r="A39" t="s" s="57">
        <v>458</v>
      </c>
      <c r="B39" s="41">
        <f>SUM(B40:B42)</f>
        <v>34650</v>
      </c>
      <c r="C39" s="33"/>
      <c r="D39" s="41">
        <f>SUM(D40:D42)</f>
        <v>2190</v>
      </c>
      <c r="E39" s="59"/>
      <c r="F39" s="34"/>
      <c r="G39" s="34"/>
      <c r="H39" s="34"/>
      <c r="I39" s="34"/>
      <c r="J39" s="34"/>
      <c r="K39" s="34"/>
      <c r="L39" s="507">
        <f>SUM(L40:L42)</f>
        <v>220</v>
      </c>
      <c r="M39" s="41">
        <f>SUM(M40:M42)</f>
      </c>
      <c r="N39" s="41">
        <f>SUM(N40:N42)</f>
      </c>
      <c r="O39" s="41">
        <f>SUM(O40:O42)</f>
      </c>
      <c r="P39" s="41">
        <f>SUM(P40:P42)</f>
        <v>0</v>
      </c>
      <c r="Q39" s="4"/>
    </row>
    <row r="40" ht="16.15" customHeight="1">
      <c r="A40" t="s" s="58">
        <v>459</v>
      </c>
      <c r="B40" s="33">
        <v>29000</v>
      </c>
      <c r="C40" s="33">
        <v>60</v>
      </c>
      <c r="D40" s="33">
        <f>ROUND(C40*$B40/1000,-1)</f>
        <v>1740</v>
      </c>
      <c r="E40" t="s" s="58">
        <v>449</v>
      </c>
      <c r="F40" s="34">
        <v>0.9</v>
      </c>
      <c r="G40" s="34">
        <v>0.1</v>
      </c>
      <c r="H40" t="s" s="58">
        <v>373</v>
      </c>
      <c r="I40" t="s" s="58">
        <v>373</v>
      </c>
      <c r="J40" t="s" s="58">
        <v>373</v>
      </c>
      <c r="K40" s="34"/>
      <c r="L40" s="42">
        <f>ROUND(G40*$D40,-1)</f>
        <v>170</v>
      </c>
      <c r="M40" s="33">
        <f>ROUND(H40*$D40,-1)</f>
      </c>
      <c r="N40" s="33">
        <f>ROUND(I40*$D40,-1)</f>
      </c>
      <c r="O40" s="33">
        <f>ROUND(J40*$D40,-1)</f>
      </c>
      <c r="P40" s="33">
        <f>ROUND(K40*$D40,-1)</f>
        <v>0</v>
      </c>
      <c r="Q40" s="4"/>
    </row>
    <row r="41" ht="16.15" customHeight="1">
      <c r="A41" t="s" s="58">
        <v>460</v>
      </c>
      <c r="B41" s="33">
        <v>5650</v>
      </c>
      <c r="C41" s="33">
        <v>80</v>
      </c>
      <c r="D41" s="33">
        <f>ROUND(C41*$B41/1000,-1)</f>
        <v>450</v>
      </c>
      <c r="E41" t="s" s="58">
        <v>449</v>
      </c>
      <c r="F41" s="34">
        <v>0.9</v>
      </c>
      <c r="G41" s="34">
        <v>0.1</v>
      </c>
      <c r="H41" t="s" s="58">
        <v>373</v>
      </c>
      <c r="I41" t="s" s="58">
        <v>373</v>
      </c>
      <c r="J41" s="34"/>
      <c r="K41" s="34"/>
      <c r="L41" s="42">
        <f>ROUND(G41*$D41,-1)</f>
        <v>50</v>
      </c>
      <c r="M41" s="33">
        <f>ROUND(H41*$D41,-1)</f>
      </c>
      <c r="N41" s="33">
        <f>ROUND(I41*$D41,-1)</f>
      </c>
      <c r="O41" s="33">
        <f>ROUND(J41*$D41,-1)</f>
        <v>0</v>
      </c>
      <c r="P41" s="33">
        <f>ROUND(K41*$D41,-1)</f>
        <v>0</v>
      </c>
      <c r="Q41" s="4"/>
    </row>
    <row r="42" ht="16.15" customHeight="1">
      <c r="A42" s="59"/>
      <c r="B42" s="33"/>
      <c r="C42" s="33"/>
      <c r="D42" s="33"/>
      <c r="E42" s="33"/>
      <c r="F42" s="34"/>
      <c r="G42" s="34"/>
      <c r="H42" s="34"/>
      <c r="I42" s="34"/>
      <c r="J42" s="34"/>
      <c r="K42" s="34"/>
      <c r="L42" s="42"/>
      <c r="M42" s="33"/>
      <c r="N42" s="33"/>
      <c r="O42" s="33"/>
      <c r="P42" s="33"/>
      <c r="Q42" s="4"/>
    </row>
    <row r="43" ht="16.15" customHeight="1">
      <c r="A43" t="s" s="501">
        <v>461</v>
      </c>
      <c r="B43" s="32">
        <f>B44+B48+B53+B61</f>
        <v>87900</v>
      </c>
      <c r="C43" s="32">
        <f>D43/B43*1000</f>
        <v>111.149032992036</v>
      </c>
      <c r="D43" s="32">
        <f>D44+D48+D53+D61</f>
        <v>9770</v>
      </c>
      <c r="E43" s="33"/>
      <c r="F43" s="34"/>
      <c r="G43" s="34"/>
      <c r="H43" s="34"/>
      <c r="I43" s="34"/>
      <c r="J43" s="34"/>
      <c r="K43" s="34"/>
      <c r="L43" s="37">
        <f>SUM(L44+L48+L53+L61)</f>
      </c>
      <c r="M43" s="64">
        <f>SUM(M44+M48+M53+M61)</f>
      </c>
      <c r="N43" s="64">
        <f>SUM(N44+N48+N53+N61)</f>
      </c>
      <c r="O43" s="64">
        <f>SUM(O44+O48+O53+O61)</f>
      </c>
      <c r="P43" s="64">
        <f>SUM(P44+P48+P53+P61)</f>
      </c>
      <c r="Q43" s="4"/>
    </row>
    <row r="44" ht="16.15" customHeight="1">
      <c r="A44" t="s" s="57">
        <v>462</v>
      </c>
      <c r="B44" s="41">
        <f>SUM(B45:B46)</f>
        <v>3500</v>
      </c>
      <c r="C44" s="33"/>
      <c r="D44" s="41">
        <f>SUM(D45:D46)</f>
        <v>350</v>
      </c>
      <c r="E44" s="33"/>
      <c r="F44" s="34"/>
      <c r="G44" s="34"/>
      <c r="H44" s="34"/>
      <c r="I44" s="34"/>
      <c r="J44" s="34"/>
      <c r="K44" s="34"/>
      <c r="L44" s="507">
        <f>SUM(L45:L46)</f>
      </c>
      <c r="M44" s="41">
        <f>SUM(M45:M46)</f>
      </c>
      <c r="N44" s="41">
        <f>SUM(N45:N46)</f>
      </c>
      <c r="O44" s="41">
        <f>SUM(O45:O46)</f>
      </c>
      <c r="P44" s="41">
        <f>SUM(P45:P46)</f>
        <v>0</v>
      </c>
      <c r="Q44" s="4"/>
    </row>
    <row r="45" ht="16.15" customHeight="1">
      <c r="A45" t="s" s="58">
        <v>463</v>
      </c>
      <c r="B45" s="33">
        <v>3000</v>
      </c>
      <c r="C45" s="33">
        <v>100</v>
      </c>
      <c r="D45" s="33">
        <f>ROUND(C45*$B45/1000,-1)</f>
        <v>300</v>
      </c>
      <c r="E45" t="s" s="58">
        <v>464</v>
      </c>
      <c r="F45" s="34">
        <v>0.8</v>
      </c>
      <c r="G45" s="34">
        <v>0.2</v>
      </c>
      <c r="H45" t="s" s="58">
        <v>373</v>
      </c>
      <c r="I45" t="s" s="58">
        <v>373</v>
      </c>
      <c r="J45" s="34"/>
      <c r="K45" s="34"/>
      <c r="L45" s="42">
        <f>ROUND(G45*$D45,-1)</f>
        <v>60</v>
      </c>
      <c r="M45" s="33">
        <f>ROUND(H45*$D45,-1)</f>
      </c>
      <c r="N45" s="33">
        <f>ROUND(I45*$D45,-1)</f>
      </c>
      <c r="O45" s="33">
        <f>ROUND(J45*$D45,-1)</f>
        <v>0</v>
      </c>
      <c r="P45" s="33">
        <f>ROUND(K45*$D45,-1)</f>
        <v>0</v>
      </c>
      <c r="Q45" s="4"/>
    </row>
    <row r="46" ht="16.15" customHeight="1">
      <c r="A46" t="s" s="58">
        <v>465</v>
      </c>
      <c r="B46" s="33">
        <v>500</v>
      </c>
      <c r="C46" s="33">
        <v>100</v>
      </c>
      <c r="D46" s="33">
        <f>ROUND(C46*$B46/1000,-1)</f>
        <v>50</v>
      </c>
      <c r="E46" t="s" s="58">
        <v>373</v>
      </c>
      <c r="F46" t="s" s="58">
        <v>373</v>
      </c>
      <c r="G46" t="s" s="58">
        <v>373</v>
      </c>
      <c r="H46" t="s" s="58">
        <v>373</v>
      </c>
      <c r="I46" t="s" s="58">
        <v>373</v>
      </c>
      <c r="J46" t="s" s="58">
        <v>373</v>
      </c>
      <c r="K46" s="34"/>
      <c r="L46" s="42">
        <f>ROUND(G46*$D46,-1)</f>
      </c>
      <c r="M46" s="33">
        <f>ROUND(H46*$D46,-1)</f>
      </c>
      <c r="N46" s="33">
        <f>ROUND(I46*$D46,-1)</f>
      </c>
      <c r="O46" s="33">
        <f>ROUND(J46*$D46,-1)</f>
      </c>
      <c r="P46" s="33">
        <f>ROUND(K46*$D46,-1)</f>
        <v>0</v>
      </c>
      <c r="Q46" s="4"/>
    </row>
    <row r="47" ht="16.15" customHeight="1">
      <c r="A47" s="59"/>
      <c r="B47" s="33"/>
      <c r="C47" s="33"/>
      <c r="D47" s="33"/>
      <c r="E47" s="33"/>
      <c r="F47" s="34"/>
      <c r="G47" s="34"/>
      <c r="H47" s="34"/>
      <c r="I47" s="34"/>
      <c r="J47" s="34"/>
      <c r="K47" s="34"/>
      <c r="L47" t="s" s="29">
        <v>373</v>
      </c>
      <c r="M47" s="33"/>
      <c r="N47" s="33"/>
      <c r="O47" s="33"/>
      <c r="P47" s="33"/>
      <c r="Q47" s="4"/>
    </row>
    <row r="48" ht="16.15" customHeight="1">
      <c r="A48" t="s" s="57">
        <v>466</v>
      </c>
      <c r="B48" s="41">
        <f>SUM(B49:B51)</f>
        <v>30200</v>
      </c>
      <c r="C48" s="33"/>
      <c r="D48" s="41">
        <f>SUM(D49:D51)</f>
        <v>2860</v>
      </c>
      <c r="E48" s="33"/>
      <c r="F48" s="34"/>
      <c r="G48" s="34"/>
      <c r="H48" s="34"/>
      <c r="I48" s="34"/>
      <c r="J48" s="34"/>
      <c r="K48" s="34"/>
      <c r="L48" s="507">
        <f>SUM(L49:L51)</f>
        <v>750</v>
      </c>
      <c r="M48" s="41">
        <f>SUM(M49:M51)</f>
      </c>
      <c r="N48" s="41">
        <f>SUM(N49:N51)</f>
      </c>
      <c r="O48" s="41">
        <f>SUM(O49:O51)</f>
        <v>800</v>
      </c>
      <c r="P48" s="41">
        <f>SUM(P49:P51)</f>
        <v>770</v>
      </c>
      <c r="Q48" s="4"/>
    </row>
    <row r="49" ht="16.15" customHeight="1">
      <c r="A49" t="s" s="58">
        <v>467</v>
      </c>
      <c r="B49" s="33">
        <v>25000</v>
      </c>
      <c r="C49" s="33">
        <v>100</v>
      </c>
      <c r="D49" s="33">
        <f>ROUND(C49*$B49/1000,-1)</f>
        <v>2500</v>
      </c>
      <c r="E49" t="s" s="58">
        <v>468</v>
      </c>
      <c r="F49" s="34">
        <v>0.2</v>
      </c>
      <c r="G49" s="34">
        <v>0.3</v>
      </c>
      <c r="H49" t="s" s="58">
        <v>373</v>
      </c>
      <c r="I49" t="s" s="58">
        <v>373</v>
      </c>
      <c r="J49" s="34">
        <v>0.25</v>
      </c>
      <c r="K49" s="34">
        <v>0.25</v>
      </c>
      <c r="L49" s="42">
        <f>ROUND(G49*$D49,-1)</f>
        <v>750</v>
      </c>
      <c r="M49" s="33">
        <f>ROUND(H49*$D49,-1)</f>
      </c>
      <c r="N49" s="33">
        <f>ROUND(I49*$D49,-1)</f>
      </c>
      <c r="O49" s="33">
        <f>ROUND(J49*$D49,-1)</f>
        <v>630</v>
      </c>
      <c r="P49" s="33">
        <f>ROUND(K49*$D49,-1)</f>
        <v>630</v>
      </c>
      <c r="Q49" s="4"/>
    </row>
    <row r="50" ht="16.15" customHeight="1">
      <c r="A50" t="s" s="58">
        <v>469</v>
      </c>
      <c r="B50" s="33">
        <v>4000</v>
      </c>
      <c r="C50" s="33">
        <v>70</v>
      </c>
      <c r="D50" s="33">
        <f>ROUND(C50*$B50/1000,-1)</f>
        <v>280</v>
      </c>
      <c r="E50" s="33"/>
      <c r="F50" s="34"/>
      <c r="G50" s="34"/>
      <c r="H50" s="34"/>
      <c r="I50" s="34"/>
      <c r="J50" s="34">
        <v>0.5</v>
      </c>
      <c r="K50" s="34">
        <v>0.5</v>
      </c>
      <c r="L50" s="42">
        <f>ROUND(G50*$D50,-1)</f>
        <v>0</v>
      </c>
      <c r="M50" s="33">
        <f>ROUND(H50*$D50,-1)</f>
        <v>0</v>
      </c>
      <c r="N50" s="33">
        <f>ROUND(I50*$D50,-1)</f>
        <v>0</v>
      </c>
      <c r="O50" s="33">
        <f>ROUND(J50*$D50,-1)</f>
        <v>140</v>
      </c>
      <c r="P50" s="33">
        <f>ROUND(K50*$D50,-1)</f>
        <v>140</v>
      </c>
      <c r="Q50" s="4"/>
    </row>
    <row r="51" ht="16.15" customHeight="1">
      <c r="A51" t="s" s="58">
        <v>470</v>
      </c>
      <c r="B51" s="33">
        <v>1200</v>
      </c>
      <c r="C51" s="33">
        <v>70</v>
      </c>
      <c r="D51" s="33">
        <f>ROUND(C51*$B51/1000,-1)</f>
        <v>80</v>
      </c>
      <c r="E51" s="33"/>
      <c r="F51" s="34">
        <v>0.6</v>
      </c>
      <c r="G51" s="34"/>
      <c r="H51" s="34"/>
      <c r="I51" t="s" s="58">
        <v>373</v>
      </c>
      <c r="J51" s="34">
        <v>0.4</v>
      </c>
      <c r="K51" s="34"/>
      <c r="L51" s="42">
        <f>ROUND(G51*$D51,-1)</f>
        <v>0</v>
      </c>
      <c r="M51" s="33">
        <f>ROUND(H51*$D51,-1)</f>
        <v>0</v>
      </c>
      <c r="N51" s="33">
        <f>ROUND(I51*$D51,-1)</f>
      </c>
      <c r="O51" s="33">
        <f>ROUND(J51*$D51,-1)</f>
        <v>30</v>
      </c>
      <c r="P51" s="33">
        <f>ROUND(K51*$D51,-1)</f>
        <v>0</v>
      </c>
      <c r="Q51" s="4"/>
    </row>
    <row r="52" ht="16.15" customHeight="1">
      <c r="A52" s="59"/>
      <c r="B52" s="33"/>
      <c r="C52" s="33"/>
      <c r="D52" s="33"/>
      <c r="E52" s="33"/>
      <c r="F52" s="34"/>
      <c r="G52" s="34"/>
      <c r="H52" s="34"/>
      <c r="I52" s="34"/>
      <c r="J52" s="34"/>
      <c r="K52" s="34"/>
      <c r="L52" s="42"/>
      <c r="M52" s="33"/>
      <c r="N52" s="33"/>
      <c r="O52" s="33"/>
      <c r="P52" s="33"/>
      <c r="Q52" s="4"/>
    </row>
    <row r="53" ht="16.15" customHeight="1">
      <c r="A53" t="s" s="57">
        <v>471</v>
      </c>
      <c r="B53" s="41">
        <f>SUM(B54:B59)</f>
        <v>41900</v>
      </c>
      <c r="C53" s="33"/>
      <c r="D53" s="41">
        <f>SUM(D54:D59)</f>
        <v>5580</v>
      </c>
      <c r="E53" s="33"/>
      <c r="F53" s="34"/>
      <c r="G53" s="34"/>
      <c r="H53" s="34"/>
      <c r="I53" s="34"/>
      <c r="J53" s="34"/>
      <c r="K53" s="34"/>
      <c r="L53" s="507">
        <f>SUM(L54:L60)</f>
        <v>1060</v>
      </c>
      <c r="M53" s="41">
        <f>SUM(M54:M60)</f>
        <v>1240</v>
      </c>
      <c r="N53" s="41">
        <f>SUM(N54:N60)</f>
      </c>
      <c r="O53" s="41">
        <f>SUM(O54:O60)</f>
        <v>870</v>
      </c>
      <c r="P53" s="41">
        <f>SUM(P54:P60)</f>
        <v>490</v>
      </c>
      <c r="Q53" s="4"/>
    </row>
    <row r="54" ht="16.15" customHeight="1">
      <c r="A54" t="s" s="58">
        <v>472</v>
      </c>
      <c r="B54" s="33">
        <v>16800</v>
      </c>
      <c r="C54" s="33">
        <v>160</v>
      </c>
      <c r="D54" s="33">
        <f>ROUND(C54*$B54/1000,-1)</f>
        <v>2690</v>
      </c>
      <c r="E54" t="s" s="58">
        <v>103</v>
      </c>
      <c r="F54" t="s" s="58">
        <v>373</v>
      </c>
      <c r="G54" s="34">
        <v>0.3</v>
      </c>
      <c r="H54" s="34">
        <v>0.3</v>
      </c>
      <c r="I54" t="s" s="58">
        <v>373</v>
      </c>
      <c r="J54" s="34">
        <v>0.2</v>
      </c>
      <c r="K54" s="34"/>
      <c r="L54" s="42">
        <f>ROUND(G54*$D54,-1)</f>
        <v>810</v>
      </c>
      <c r="M54" s="33">
        <f>ROUND(H54*$D54,-1)</f>
        <v>810</v>
      </c>
      <c r="N54" s="33">
        <f>ROUND(I54*$D54,-1)</f>
      </c>
      <c r="O54" s="33">
        <f>ROUND(J54*$D54,-1)</f>
        <v>540</v>
      </c>
      <c r="P54" s="33">
        <f>ROUND(K54*$D54,-1)</f>
        <v>0</v>
      </c>
      <c r="Q54" s="4"/>
    </row>
    <row r="55" ht="16.15" customHeight="1">
      <c r="A55" t="s" s="58">
        <v>473</v>
      </c>
      <c r="B55" s="33">
        <v>8400</v>
      </c>
      <c r="C55" s="33">
        <v>150</v>
      </c>
      <c r="D55" s="33">
        <f>ROUND(C55*$B55/1000,-1)</f>
        <v>1260</v>
      </c>
      <c r="E55" t="s" s="58">
        <v>103</v>
      </c>
      <c r="F55" t="s" s="58">
        <v>373</v>
      </c>
      <c r="G55" s="34">
        <v>0.2</v>
      </c>
      <c r="H55" s="34"/>
      <c r="I55" s="34">
        <v>0.4</v>
      </c>
      <c r="J55" s="34">
        <v>0.2</v>
      </c>
      <c r="K55" s="34"/>
      <c r="L55" s="42">
        <f>ROUND(G55*$D55,-1)</f>
        <v>250</v>
      </c>
      <c r="M55" s="33">
        <f>ROUND(H55*$D55,-1)</f>
        <v>0</v>
      </c>
      <c r="N55" s="33">
        <f>ROUND(I55*$D55,-1)</f>
        <v>500</v>
      </c>
      <c r="O55" s="33">
        <f>ROUND(J55*$D55,-1)</f>
        <v>250</v>
      </c>
      <c r="P55" s="33">
        <f>ROUND(K55*$D55,-1)</f>
        <v>0</v>
      </c>
      <c r="Q55" s="4"/>
    </row>
    <row r="56" ht="16.15" customHeight="1">
      <c r="A56" t="s" s="58">
        <v>474</v>
      </c>
      <c r="B56" s="33">
        <v>8400</v>
      </c>
      <c r="C56" s="33">
        <v>120</v>
      </c>
      <c r="D56" s="33">
        <f>ROUND(C56*$B56/1000,-1)</f>
        <v>1010</v>
      </c>
      <c r="E56" s="33"/>
      <c r="F56" t="s" s="58">
        <v>373</v>
      </c>
      <c r="G56" s="34"/>
      <c r="H56" s="34">
        <v>0.3</v>
      </c>
      <c r="I56" s="34">
        <v>0.4</v>
      </c>
      <c r="J56" s="34"/>
      <c r="K56" s="34">
        <v>0.3</v>
      </c>
      <c r="L56" s="42">
        <f>ROUND(G56*$D56,-1)</f>
        <v>0</v>
      </c>
      <c r="M56" s="33">
        <f>ROUND(H56*$D56,-1)</f>
        <v>300</v>
      </c>
      <c r="N56" s="33">
        <f>ROUND(I56*$D56,-1)</f>
        <v>400</v>
      </c>
      <c r="O56" s="33">
        <f>ROUND(J56*$D56,-1)</f>
        <v>0</v>
      </c>
      <c r="P56" s="33">
        <f>ROUND(K56*$D56,-1)</f>
        <v>300</v>
      </c>
      <c r="Q56" s="4"/>
    </row>
    <row r="57" ht="16.15" customHeight="1">
      <c r="A57" t="s" s="58">
        <v>475</v>
      </c>
      <c r="B57" s="33">
        <v>4800</v>
      </c>
      <c r="C57" s="33">
        <v>70</v>
      </c>
      <c r="D57" s="33">
        <f>ROUND(C57*$B57/1000,-1)</f>
        <v>340</v>
      </c>
      <c r="E57" s="33"/>
      <c r="F57" t="s" s="58">
        <v>373</v>
      </c>
      <c r="G57" s="34"/>
      <c r="H57" s="34">
        <v>0.3</v>
      </c>
      <c r="I57" s="34">
        <v>0.4</v>
      </c>
      <c r="J57" s="34"/>
      <c r="K57" s="34">
        <v>0.3</v>
      </c>
      <c r="L57" s="42">
        <f>ROUND(G57*$D57,-1)</f>
        <v>0</v>
      </c>
      <c r="M57" s="33">
        <f>ROUND(H57*$D57,-1)</f>
        <v>100</v>
      </c>
      <c r="N57" s="33">
        <f>ROUND(I57*$D57,-1)</f>
        <v>140</v>
      </c>
      <c r="O57" s="33">
        <f>ROUND(J57*$D57,-1)</f>
        <v>0</v>
      </c>
      <c r="P57" s="33">
        <f>ROUND(K57*$D57,-1)</f>
        <v>100</v>
      </c>
      <c r="Q57" s="4"/>
    </row>
    <row r="58" ht="16.15" customHeight="1">
      <c r="A58" t="s" s="58">
        <v>476</v>
      </c>
      <c r="B58" s="33">
        <v>1100</v>
      </c>
      <c r="C58" s="33">
        <v>80</v>
      </c>
      <c r="D58" s="33">
        <f>ROUND(C58*$B58/1000,-1)</f>
        <v>90</v>
      </c>
      <c r="E58" s="33"/>
      <c r="F58" t="s" s="58">
        <v>373</v>
      </c>
      <c r="G58" s="34"/>
      <c r="H58" s="34">
        <v>0.3</v>
      </c>
      <c r="I58" s="34">
        <v>0.4</v>
      </c>
      <c r="J58" s="34"/>
      <c r="K58" s="34">
        <v>0.3</v>
      </c>
      <c r="L58" s="42">
        <f>ROUND(G58*$D58,-1)</f>
        <v>0</v>
      </c>
      <c r="M58" s="33">
        <f>ROUND(H58*$D58,-1)</f>
        <v>30</v>
      </c>
      <c r="N58" s="33">
        <f>ROUND(I58*$D58,-1)</f>
        <v>40</v>
      </c>
      <c r="O58" s="33">
        <f>ROUND(J58*$D58,-1)</f>
        <v>0</v>
      </c>
      <c r="P58" s="33">
        <f>ROUND(K58*$D58,-1)</f>
        <v>30</v>
      </c>
      <c r="Q58" s="4"/>
    </row>
    <row r="59" ht="16.15" customHeight="1">
      <c r="A59" t="s" s="58">
        <v>477</v>
      </c>
      <c r="B59" s="33">
        <v>2400</v>
      </c>
      <c r="C59" s="33">
        <v>80</v>
      </c>
      <c r="D59" s="33">
        <f>ROUND(C59*$B59/1000,-1)</f>
        <v>190</v>
      </c>
      <c r="E59" s="33"/>
      <c r="F59" t="s" s="58">
        <v>373</v>
      </c>
      <c r="G59" s="34"/>
      <c r="H59" s="34"/>
      <c r="I59" t="s" s="58">
        <v>373</v>
      </c>
      <c r="J59" s="34">
        <v>0.4</v>
      </c>
      <c r="K59" s="34">
        <v>0.3</v>
      </c>
      <c r="L59" s="42">
        <f>ROUND(G59*$D59,-1)</f>
        <v>0</v>
      </c>
      <c r="M59" s="33">
        <f>ROUND(H59*$D59,-1)</f>
        <v>0</v>
      </c>
      <c r="N59" s="33">
        <f>ROUND(I59*$D59,-1)</f>
      </c>
      <c r="O59" s="33">
        <f>ROUND(J59*$D59,-1)</f>
        <v>80</v>
      </c>
      <c r="P59" s="33">
        <f>ROUND(K59*$D59,-1)</f>
        <v>60</v>
      </c>
      <c r="Q59" s="4"/>
    </row>
    <row r="60" ht="16.15" customHeight="1">
      <c r="A60" s="59"/>
      <c r="B60" s="33"/>
      <c r="C60" s="33"/>
      <c r="D60" s="33"/>
      <c r="E60" s="33"/>
      <c r="F60" s="34"/>
      <c r="G60" s="34"/>
      <c r="H60" s="34"/>
      <c r="I60" s="34"/>
      <c r="J60" s="34"/>
      <c r="K60" s="34"/>
      <c r="L60" s="42"/>
      <c r="M60" s="33"/>
      <c r="N60" s="33"/>
      <c r="O60" s="33"/>
      <c r="P60" s="33"/>
      <c r="Q60" s="4"/>
    </row>
    <row r="61" ht="16.15" customHeight="1">
      <c r="A61" t="s" s="57">
        <v>478</v>
      </c>
      <c r="B61" s="41">
        <f>SUM(B62:B67)</f>
        <v>12300</v>
      </c>
      <c r="C61" s="33"/>
      <c r="D61" s="41">
        <f>SUM(D62:D67)</f>
        <v>980</v>
      </c>
      <c r="E61" s="33"/>
      <c r="F61" s="34"/>
      <c r="G61" s="34"/>
      <c r="H61" s="34"/>
      <c r="I61" s="34"/>
      <c r="J61" s="34"/>
      <c r="K61" s="34"/>
      <c r="L61" s="507">
        <f>SUM(L62:L67)</f>
        <v>780</v>
      </c>
      <c r="M61" s="41">
        <f>SUM(M62:M67)</f>
      </c>
      <c r="N61" s="41">
        <f>SUM(N62:N67)</f>
      </c>
      <c r="O61" s="41">
        <f>SUM(O62:O67)</f>
      </c>
      <c r="P61" s="41">
        <f>SUM(P62:P67)</f>
      </c>
      <c r="Q61" s="4"/>
    </row>
    <row r="62" ht="16.15" customHeight="1">
      <c r="A62" t="s" s="58">
        <v>479</v>
      </c>
      <c r="B62" s="33">
        <v>4500</v>
      </c>
      <c r="C62" s="33">
        <v>80</v>
      </c>
      <c r="D62" s="33">
        <f>ROUND(C62*$B62/1000,-1)</f>
        <v>360</v>
      </c>
      <c r="E62" t="s" s="58">
        <v>396</v>
      </c>
      <c r="F62" s="34"/>
      <c r="G62" s="34">
        <v>1</v>
      </c>
      <c r="H62" t="s" s="58">
        <v>373</v>
      </c>
      <c r="I62" t="s" s="58">
        <v>373</v>
      </c>
      <c r="J62" t="s" s="58">
        <v>373</v>
      </c>
      <c r="K62" t="s" s="58">
        <v>373</v>
      </c>
      <c r="L62" s="42">
        <f>ROUND(G62*$D62,-1)</f>
        <v>360</v>
      </c>
      <c r="M62" s="33">
        <f>ROUND(H62*$D62,-1)</f>
      </c>
      <c r="N62" s="33">
        <f>ROUND(I62*$D62,-1)</f>
      </c>
      <c r="O62" s="33">
        <f>ROUND(J62*$D62,-1)</f>
      </c>
      <c r="P62" s="33">
        <f>ROUND(K62*$D62,-1)</f>
      </c>
      <c r="Q62" s="4"/>
    </row>
    <row r="63" ht="16.15" customHeight="1">
      <c r="A63" t="s" s="58">
        <v>480</v>
      </c>
      <c r="B63" s="33">
        <v>2000</v>
      </c>
      <c r="C63" s="33">
        <v>80</v>
      </c>
      <c r="D63" s="33">
        <f>ROUND(C63*$B63/1000,-1)</f>
        <v>160</v>
      </c>
      <c r="E63" s="33"/>
      <c r="F63" s="34"/>
      <c r="G63" s="34">
        <v>1</v>
      </c>
      <c r="H63" s="34"/>
      <c r="I63" s="34"/>
      <c r="J63" s="34"/>
      <c r="K63" s="34"/>
      <c r="L63" s="42">
        <f>ROUND(G63*$D63,-1)</f>
        <v>160</v>
      </c>
      <c r="M63" s="33">
        <f>ROUND(H63*$D63,-1)</f>
        <v>0</v>
      </c>
      <c r="N63" s="33">
        <f>ROUND(I63*$D63,-1)</f>
        <v>0</v>
      </c>
      <c r="O63" s="33">
        <f>ROUND(J63*$D63,-1)</f>
        <v>0</v>
      </c>
      <c r="P63" s="33">
        <f>ROUND(K63*$D63,-1)</f>
        <v>0</v>
      </c>
      <c r="Q63" s="4"/>
    </row>
    <row r="64" ht="16.15" customHeight="1">
      <c r="A64" t="s" s="58">
        <v>481</v>
      </c>
      <c r="B64" s="33">
        <v>1800</v>
      </c>
      <c r="C64" s="33">
        <v>80</v>
      </c>
      <c r="D64" s="33">
        <f>ROUND(C64*$B64/1000,-1)</f>
        <v>140</v>
      </c>
      <c r="E64" s="33"/>
      <c r="F64" s="34"/>
      <c r="G64" s="34"/>
      <c r="H64" s="34"/>
      <c r="I64" s="34"/>
      <c r="J64" t="s" s="58">
        <v>373</v>
      </c>
      <c r="K64" s="34">
        <v>1</v>
      </c>
      <c r="L64" s="42">
        <f>ROUND(G64*$D64,-1)</f>
        <v>0</v>
      </c>
      <c r="M64" s="33">
        <f>ROUND(H64*$D64,-1)</f>
        <v>0</v>
      </c>
      <c r="N64" s="33">
        <f>ROUND(I64*$D64,-1)</f>
        <v>0</v>
      </c>
      <c r="O64" s="33">
        <f>ROUND(J64*$D64,-1)</f>
      </c>
      <c r="P64" s="33">
        <f>ROUND(K64*$D64,-1)</f>
        <v>140</v>
      </c>
      <c r="Q64" s="4"/>
    </row>
    <row r="65" ht="16.15" customHeight="1">
      <c r="A65" t="s" s="58">
        <v>482</v>
      </c>
      <c r="B65" s="33">
        <v>800</v>
      </c>
      <c r="C65" s="33">
        <v>80</v>
      </c>
      <c r="D65" s="33">
        <f>ROUND(C65*$B65/1000,-1)</f>
        <v>60</v>
      </c>
      <c r="E65" s="33"/>
      <c r="F65" s="34"/>
      <c r="G65" s="34"/>
      <c r="H65" s="34"/>
      <c r="I65" s="34"/>
      <c r="J65" s="34">
        <v>1</v>
      </c>
      <c r="K65" t="s" s="58">
        <v>373</v>
      </c>
      <c r="L65" s="42">
        <f>ROUND(G65*$D65,-1)</f>
        <v>0</v>
      </c>
      <c r="M65" s="33">
        <f>ROUND(H65*$D65,-1)</f>
        <v>0</v>
      </c>
      <c r="N65" s="33">
        <f>ROUND(I65*$D65,-1)</f>
        <v>0</v>
      </c>
      <c r="O65" s="33">
        <f>ROUND(J65*$D65,-1)</f>
        <v>60</v>
      </c>
      <c r="P65" s="33">
        <f>ROUND(K65*$D65,-1)</f>
      </c>
      <c r="Q65" s="4"/>
    </row>
    <row r="66" ht="16.15" customHeight="1">
      <c r="A66" t="s" s="58">
        <v>483</v>
      </c>
      <c r="B66" s="33">
        <v>3200</v>
      </c>
      <c r="C66" s="33">
        <v>80</v>
      </c>
      <c r="D66" s="33">
        <f>ROUND(C66*$B66/1000,-1)</f>
        <v>260</v>
      </c>
      <c r="E66" s="33"/>
      <c r="F66" s="34"/>
      <c r="G66" s="34">
        <v>1</v>
      </c>
      <c r="H66" s="34"/>
      <c r="I66" t="s" s="58">
        <v>373</v>
      </c>
      <c r="J66" t="s" s="58">
        <v>373</v>
      </c>
      <c r="K66" t="s" s="58">
        <v>373</v>
      </c>
      <c r="L66" s="42">
        <f>ROUND(G66*$D66,-1)</f>
        <v>260</v>
      </c>
      <c r="M66" s="33">
        <f>ROUND(H66*$D66,-1)</f>
        <v>0</v>
      </c>
      <c r="N66" s="33">
        <f>ROUND(I66*$D66,-1)</f>
      </c>
      <c r="O66" s="33">
        <f>ROUND(J66*$D66,-1)</f>
      </c>
      <c r="P66" s="33">
        <f>ROUND(K66*$D66,-1)</f>
      </c>
      <c r="Q66" s="4"/>
    </row>
    <row r="67" ht="16.15" customHeight="1">
      <c r="A67" s="59"/>
      <c r="B67" s="33"/>
      <c r="C67" s="33"/>
      <c r="D67" s="33"/>
      <c r="E67" s="33"/>
      <c r="F67" s="34"/>
      <c r="G67" s="34"/>
      <c r="H67" s="34"/>
      <c r="I67" s="34"/>
      <c r="J67" s="34"/>
      <c r="K67" s="34"/>
      <c r="L67" s="42"/>
      <c r="M67" s="33"/>
      <c r="N67" s="33"/>
      <c r="O67" s="33"/>
      <c r="P67" s="33"/>
      <c r="Q67" s="4"/>
    </row>
    <row r="68" ht="16.15" customHeight="1">
      <c r="A68" t="s" s="517">
        <v>484</v>
      </c>
      <c r="B68" s="32">
        <f>B69+B81+B93+B98+B103+B116+B123+B139+B158+B171+B196+B161</f>
        <v>404790</v>
      </c>
      <c r="C68" s="32">
        <f>D68/B68*1000</f>
        <v>93.8758368536772</v>
      </c>
      <c r="D68" s="32">
        <f>D69+D81+D93+D98+D103+D116+D123+D139+D158+D171+D196+D161</f>
        <v>38000</v>
      </c>
      <c r="E68" s="33"/>
      <c r="F68" s="34"/>
      <c r="G68" s="34"/>
      <c r="H68" s="34"/>
      <c r="I68" s="34"/>
      <c r="J68" s="34"/>
      <c r="K68" s="34"/>
      <c r="L68" s="37">
        <f>L69+L81+L93+L98+L103+L116+L123+L139+L158+L171+L196</f>
      </c>
      <c r="M68" s="37">
        <f>M69+M81+M93+M98+M103+M116+M123+M139+M158+M171+M196</f>
      </c>
      <c r="N68" s="37">
        <f>N69+N81+N93+N98+N103+N116+N123+N139+N158+N171+N196</f>
      </c>
      <c r="O68" s="37">
        <f>O69+O81+O93+O98+O103+O116+O123+O139+O158+O171+O196</f>
      </c>
      <c r="P68" s="37">
        <f>P69+P81+P93+P98+P103+P116+P123+P139+P158+P171+P196</f>
      </c>
      <c r="Q68" s="4"/>
    </row>
    <row r="69" ht="16.15" customHeight="1">
      <c r="A69" t="s" s="57">
        <v>485</v>
      </c>
      <c r="B69" s="41">
        <f>SUM(B70:B80)</f>
        <v>9850</v>
      </c>
      <c r="C69" s="33"/>
      <c r="D69" s="41">
        <f>SUM(D70:D80)</f>
        <v>1000</v>
      </c>
      <c r="E69" s="33"/>
      <c r="F69" s="34"/>
      <c r="G69" s="34"/>
      <c r="H69" s="34"/>
      <c r="I69" s="34"/>
      <c r="J69" s="34"/>
      <c r="K69" s="34"/>
      <c r="L69" s="507">
        <f>SUM(L70:L80)</f>
      </c>
      <c r="M69" s="41">
        <f>SUM(M70:M80)</f>
      </c>
      <c r="N69" s="41">
        <f>SUM(N70:N80)</f>
      </c>
      <c r="O69" s="41">
        <f>SUM(O70:O80)</f>
      </c>
      <c r="P69" s="41">
        <f>SUM(P70:P80)</f>
      </c>
      <c r="Q69" s="4"/>
    </row>
    <row r="70" ht="16.15" customHeight="1">
      <c r="A70" t="s" s="58">
        <v>486</v>
      </c>
      <c r="B70" s="33">
        <v>1080</v>
      </c>
      <c r="C70" s="33">
        <v>100</v>
      </c>
      <c r="D70" s="33">
        <f>ROUND(C70*$B70/1000,-1)</f>
        <v>110</v>
      </c>
      <c r="E70" t="s" s="58">
        <v>373</v>
      </c>
      <c r="F70" s="34">
        <v>0.3</v>
      </c>
      <c r="G70" t="s" s="58">
        <v>373</v>
      </c>
      <c r="H70" s="34">
        <v>0.5</v>
      </c>
      <c r="I70" s="34">
        <v>0.2</v>
      </c>
      <c r="J70" t="s" s="58">
        <v>373</v>
      </c>
      <c r="K70" s="34"/>
      <c r="L70" s="42">
        <f>ROUND(G70*$D70,-1)</f>
      </c>
      <c r="M70" s="33">
        <f>ROUND(H70*$D70,-1)</f>
        <v>60</v>
      </c>
      <c r="N70" s="33">
        <f>ROUND(I70*$D70,-1)</f>
        <v>20</v>
      </c>
      <c r="O70" s="33">
        <f>ROUND(J70*$D70,-1)</f>
      </c>
      <c r="P70" s="33">
        <f>ROUND(K70*$D70,-1)</f>
        <v>0</v>
      </c>
      <c r="Q70" s="4"/>
    </row>
    <row r="71" ht="16.15" customHeight="1">
      <c r="A71" t="s" s="58">
        <v>487</v>
      </c>
      <c r="B71" s="33">
        <v>1200</v>
      </c>
      <c r="C71" s="33">
        <v>100</v>
      </c>
      <c r="D71" s="33">
        <f>ROUND(C71*$B71/1000,-1)</f>
        <v>120</v>
      </c>
      <c r="E71" s="33"/>
      <c r="F71" t="s" s="58">
        <v>373</v>
      </c>
      <c r="G71" t="s" s="58">
        <v>373</v>
      </c>
      <c r="H71" t="s" s="58">
        <v>373</v>
      </c>
      <c r="I71" t="s" s="58">
        <v>373</v>
      </c>
      <c r="J71" t="s" s="58">
        <v>373</v>
      </c>
      <c r="K71" s="34">
        <v>1</v>
      </c>
      <c r="L71" s="42">
        <f>ROUND(G71*$D71,-1)</f>
      </c>
      <c r="M71" s="33">
        <f>ROUND(H71*$D71,-1)</f>
      </c>
      <c r="N71" s="33">
        <f>ROUND(I71*$D71,-1)</f>
      </c>
      <c r="O71" s="33">
        <f>ROUND(J71*$D71,-1)</f>
      </c>
      <c r="P71" s="33">
        <f>ROUND(K71*$D71,-1)</f>
        <v>120</v>
      </c>
      <c r="Q71" s="4"/>
    </row>
    <row r="72" ht="16.15" customHeight="1">
      <c r="A72" t="s" s="58">
        <v>488</v>
      </c>
      <c r="B72" s="33">
        <v>1500</v>
      </c>
      <c r="C72" s="33">
        <v>80</v>
      </c>
      <c r="D72" s="33">
        <f>ROUND(C72*$B72/1000,-1)</f>
        <v>120</v>
      </c>
      <c r="E72" s="33"/>
      <c r="F72" s="34"/>
      <c r="G72" t="s" s="58">
        <v>373</v>
      </c>
      <c r="H72" t="s" s="58">
        <v>373</v>
      </c>
      <c r="I72" s="34">
        <v>1</v>
      </c>
      <c r="J72" t="s" s="58">
        <v>373</v>
      </c>
      <c r="K72" t="s" s="58">
        <v>373</v>
      </c>
      <c r="L72" s="42">
        <f>ROUND(G72*$D72,-1)</f>
      </c>
      <c r="M72" s="33">
        <f>ROUND(H72*$D72,-1)</f>
      </c>
      <c r="N72" s="33">
        <f>ROUND(I72*$D72,-1)</f>
        <v>120</v>
      </c>
      <c r="O72" s="33">
        <f>ROUND(J72*$D72,-1)</f>
      </c>
      <c r="P72" s="33">
        <f>ROUND(K72*$D72,-1)</f>
      </c>
      <c r="Q72" s="4"/>
    </row>
    <row r="73" ht="16.15" customHeight="1">
      <c r="A73" t="s" s="58">
        <v>489</v>
      </c>
      <c r="B73" s="33">
        <v>900</v>
      </c>
      <c r="C73" s="33">
        <v>100</v>
      </c>
      <c r="D73" s="33">
        <f>ROUND(C73*$B73/1000,-1)</f>
        <v>90</v>
      </c>
      <c r="E73" s="33"/>
      <c r="F73" s="34"/>
      <c r="G73" s="34">
        <v>0.6</v>
      </c>
      <c r="H73" s="34">
        <v>0.4</v>
      </c>
      <c r="I73" s="34"/>
      <c r="J73" t="s" s="58">
        <v>373</v>
      </c>
      <c r="K73" t="s" s="58">
        <v>373</v>
      </c>
      <c r="L73" s="42">
        <f>ROUND(G73*$D73,-1)</f>
        <v>50</v>
      </c>
      <c r="M73" s="33">
        <f>ROUND(H73*$D73,-1)</f>
        <v>40</v>
      </c>
      <c r="N73" s="33">
        <f>ROUND(I73*$D73,-1)</f>
        <v>0</v>
      </c>
      <c r="O73" s="33">
        <f>ROUND(J73*$D73,-1)</f>
      </c>
      <c r="P73" s="33">
        <f>ROUND(K73*$D73,-1)</f>
      </c>
      <c r="Q73" s="4"/>
    </row>
    <row r="74" ht="16.15" customHeight="1">
      <c r="A74" t="s" s="58">
        <v>490</v>
      </c>
      <c r="B74" s="33">
        <v>1100</v>
      </c>
      <c r="C74" s="33">
        <v>80</v>
      </c>
      <c r="D74" s="33">
        <f>ROUND(C74*$B74/1000,-1)</f>
        <v>90</v>
      </c>
      <c r="E74" s="33"/>
      <c r="F74" s="34"/>
      <c r="G74" s="34"/>
      <c r="H74" s="34"/>
      <c r="I74" s="34"/>
      <c r="J74" s="34">
        <v>1</v>
      </c>
      <c r="K74" s="34"/>
      <c r="L74" s="42">
        <f>ROUND(G74*$D74,-1)</f>
        <v>0</v>
      </c>
      <c r="M74" s="33">
        <f>ROUND(H74*$D74,-1)</f>
        <v>0</v>
      </c>
      <c r="N74" s="33">
        <f>ROUND(I74*$D74,-1)</f>
        <v>0</v>
      </c>
      <c r="O74" s="33">
        <f>ROUND(J74*$D74,-1)</f>
        <v>90</v>
      </c>
      <c r="P74" s="33">
        <f>ROUND(K74*$D74,-1)</f>
        <v>0</v>
      </c>
      <c r="Q74" s="4"/>
    </row>
    <row r="75" ht="16.15" customHeight="1">
      <c r="A75" t="s" s="58">
        <v>491</v>
      </c>
      <c r="B75" s="33">
        <v>500</v>
      </c>
      <c r="C75" s="33">
        <v>100</v>
      </c>
      <c r="D75" s="33">
        <f>ROUND(C75*$B75/1000,-1)</f>
        <v>50</v>
      </c>
      <c r="E75" s="33"/>
      <c r="F75" s="34"/>
      <c r="G75" t="s" s="58">
        <v>373</v>
      </c>
      <c r="H75" s="34">
        <v>1</v>
      </c>
      <c r="I75" s="34"/>
      <c r="J75" t="s" s="58">
        <v>373</v>
      </c>
      <c r="K75" t="s" s="58">
        <v>373</v>
      </c>
      <c r="L75" s="42">
        <f>ROUND(G75*$D75,-1)</f>
      </c>
      <c r="M75" s="33">
        <f>ROUND(H75*$D75,-1)</f>
        <v>50</v>
      </c>
      <c r="N75" s="33">
        <f>ROUND(I75*$D75,-1)</f>
        <v>0</v>
      </c>
      <c r="O75" s="33">
        <f>ROUND(J75*$D75,-1)</f>
      </c>
      <c r="P75" s="33">
        <f>ROUND(K75*$D75,-1)</f>
      </c>
      <c r="Q75" s="4"/>
    </row>
    <row r="76" ht="16.15" customHeight="1">
      <c r="A76" t="s" s="58">
        <v>492</v>
      </c>
      <c r="B76" s="33">
        <v>910</v>
      </c>
      <c r="C76" s="33">
        <v>120</v>
      </c>
      <c r="D76" s="33">
        <f>ROUND(C76*$B76/1000,-1)</f>
        <v>110</v>
      </c>
      <c r="E76" s="33"/>
      <c r="F76" s="34">
        <v>0.7</v>
      </c>
      <c r="G76" s="34"/>
      <c r="H76" s="34">
        <v>0.3</v>
      </c>
      <c r="I76" s="34"/>
      <c r="J76" s="34"/>
      <c r="K76" s="34"/>
      <c r="L76" s="42">
        <f>ROUND(G76*$D76,-1)</f>
        <v>0</v>
      </c>
      <c r="M76" s="33">
        <f>ROUND(H76*$D76,-1)</f>
        <v>30</v>
      </c>
      <c r="N76" s="33">
        <f>ROUND(I76*$D76,-1)</f>
        <v>0</v>
      </c>
      <c r="O76" s="33">
        <f>ROUND(J76*$D76,-1)</f>
        <v>0</v>
      </c>
      <c r="P76" s="33">
        <f>ROUND(K76*$D76,-1)</f>
        <v>0</v>
      </c>
      <c r="Q76" s="4"/>
    </row>
    <row r="77" ht="16.15" customHeight="1">
      <c r="A77" t="s" s="58">
        <v>493</v>
      </c>
      <c r="B77" s="33">
        <v>160</v>
      </c>
      <c r="C77" s="33">
        <v>300</v>
      </c>
      <c r="D77" s="33">
        <f>ROUND(C77*$B77/1000,-1)</f>
        <v>50</v>
      </c>
      <c r="E77" s="33"/>
      <c r="F77" s="34">
        <v>0.7</v>
      </c>
      <c r="G77" s="34"/>
      <c r="H77" s="34">
        <v>0.3</v>
      </c>
      <c r="I77" s="34"/>
      <c r="J77" s="34"/>
      <c r="K77" s="34"/>
      <c r="L77" s="42">
        <f>ROUND(G77*$D77,-1)</f>
        <v>0</v>
      </c>
      <c r="M77" s="33">
        <f>ROUND(H77*$D77,-1)</f>
        <v>20</v>
      </c>
      <c r="N77" s="33">
        <f>ROUND(I77*$D77,-1)</f>
        <v>0</v>
      </c>
      <c r="O77" s="33">
        <f>ROUND(J77*$D77,-1)</f>
        <v>0</v>
      </c>
      <c r="P77" s="33">
        <f>ROUND(K77*$D77,-1)</f>
        <v>0</v>
      </c>
      <c r="Q77" s="4"/>
    </row>
    <row r="78" ht="16.15" customHeight="1">
      <c r="A78" t="s" s="58">
        <v>494</v>
      </c>
      <c r="B78" s="33">
        <v>1300</v>
      </c>
      <c r="C78" s="33">
        <v>120</v>
      </c>
      <c r="D78" s="33">
        <f>ROUND(C78*$B78/1000,-1)</f>
        <v>160</v>
      </c>
      <c r="E78" t="s" s="58">
        <v>103</v>
      </c>
      <c r="F78" s="34">
        <v>1</v>
      </c>
      <c r="G78" t="s" s="58">
        <v>373</v>
      </c>
      <c r="H78" t="s" s="58">
        <v>373</v>
      </c>
      <c r="I78" t="s" s="58">
        <v>373</v>
      </c>
      <c r="J78" s="34"/>
      <c r="K78" s="34"/>
      <c r="L78" s="42">
        <f>ROUND(G78*$D78,-1)</f>
      </c>
      <c r="M78" s="33">
        <f>ROUND(H78*$D78,-1)</f>
      </c>
      <c r="N78" s="33">
        <f>ROUND(I78*$D78,-1)</f>
      </c>
      <c r="O78" s="33">
        <f>ROUND(J78*$D78,-1)</f>
        <v>0</v>
      </c>
      <c r="P78" s="33">
        <f>ROUND(K78*$D78,-1)</f>
        <v>0</v>
      </c>
      <c r="Q78" s="4"/>
    </row>
    <row r="79" ht="16.15" customHeight="1">
      <c r="A79" t="s" s="58">
        <v>495</v>
      </c>
      <c r="B79" s="33">
        <v>1200</v>
      </c>
      <c r="C79" s="33">
        <v>80</v>
      </c>
      <c r="D79" s="33">
        <f>ROUND(C79*$B79/1000,-1)</f>
        <v>100</v>
      </c>
      <c r="E79" s="33"/>
      <c r="F79" s="34">
        <v>0.5</v>
      </c>
      <c r="G79" s="34"/>
      <c r="H79" s="34">
        <v>0.5</v>
      </c>
      <c r="I79" s="34"/>
      <c r="J79" s="34"/>
      <c r="K79" s="34"/>
      <c r="L79" s="42">
        <f>ROUND(G79*$D79,-1)</f>
        <v>0</v>
      </c>
      <c r="M79" s="33">
        <f>ROUND(H79*$D79,-1)</f>
        <v>50</v>
      </c>
      <c r="N79" s="33">
        <f>ROUND(I79*$D79,-1)</f>
        <v>0</v>
      </c>
      <c r="O79" s="33">
        <f>ROUND(J79*$D79,-1)</f>
        <v>0</v>
      </c>
      <c r="P79" s="33">
        <f>ROUND(K79*$D79,-1)</f>
        <v>0</v>
      </c>
      <c r="Q79" s="4"/>
    </row>
    <row r="80" ht="16.15" customHeight="1">
      <c r="A80" t="s" s="57">
        <v>373</v>
      </c>
      <c r="B80" t="s" s="58">
        <v>373</v>
      </c>
      <c r="C80" t="s" s="58">
        <v>373</v>
      </c>
      <c r="D80" t="s" s="58">
        <v>373</v>
      </c>
      <c r="E80" t="s" s="58">
        <v>373</v>
      </c>
      <c r="F80" t="s" s="58">
        <v>373</v>
      </c>
      <c r="G80" t="s" s="58">
        <v>373</v>
      </c>
      <c r="H80" t="s" s="58">
        <v>373</v>
      </c>
      <c r="I80" t="s" s="58">
        <v>373</v>
      </c>
      <c r="J80" t="s" s="58">
        <v>373</v>
      </c>
      <c r="K80" s="34"/>
      <c r="L80" t="s" s="29">
        <v>373</v>
      </c>
      <c r="M80" t="s" s="58">
        <v>373</v>
      </c>
      <c r="N80" t="s" s="58">
        <v>373</v>
      </c>
      <c r="O80" t="s" s="58">
        <v>373</v>
      </c>
      <c r="P80" t="s" s="58">
        <v>373</v>
      </c>
      <c r="Q80" s="4"/>
    </row>
    <row r="81" ht="16.15" customHeight="1">
      <c r="A81" t="s" s="57">
        <v>496</v>
      </c>
      <c r="B81" s="41">
        <f>SUM(B82:B91)</f>
        <v>18210</v>
      </c>
      <c r="C81" s="33"/>
      <c r="D81" s="41">
        <f>SUM(D82:D91)</f>
        <v>2240</v>
      </c>
      <c r="E81" s="33"/>
      <c r="F81" s="34"/>
      <c r="G81" s="34"/>
      <c r="H81" s="34"/>
      <c r="I81" s="34"/>
      <c r="J81" s="34"/>
      <c r="K81" s="34"/>
      <c r="L81" s="507">
        <f>SUM(L82:L91)</f>
        <v>320</v>
      </c>
      <c r="M81" s="41">
        <f>SUM(M82:M91)</f>
      </c>
      <c r="N81" s="41">
        <f>SUM(N82:N91)</f>
      </c>
      <c r="O81" s="41">
        <f>SUM(O82:O91)</f>
      </c>
      <c r="P81" s="41">
        <f>SUM(P82:P91)</f>
      </c>
      <c r="Q81" s="4"/>
    </row>
    <row r="82" ht="16.15" customHeight="1">
      <c r="A82" t="s" s="58">
        <v>497</v>
      </c>
      <c r="B82" s="33">
        <v>10000</v>
      </c>
      <c r="C82" s="33">
        <v>80</v>
      </c>
      <c r="D82" s="33">
        <f>ROUND(C82*$B82/1000,-1)</f>
        <v>800</v>
      </c>
      <c r="E82" s="33"/>
      <c r="F82" s="34"/>
      <c r="G82" s="34"/>
      <c r="H82" s="34"/>
      <c r="I82" s="34">
        <v>0.1</v>
      </c>
      <c r="J82" s="34">
        <v>0.4</v>
      </c>
      <c r="K82" s="34">
        <v>0.5</v>
      </c>
      <c r="L82" s="42">
        <f>ROUND(G82*$D82,-1)</f>
        <v>0</v>
      </c>
      <c r="M82" s="33">
        <f>ROUND(H82*$D82,-1)</f>
        <v>0</v>
      </c>
      <c r="N82" s="33">
        <f>ROUND(I82*$D82,-1)</f>
        <v>80</v>
      </c>
      <c r="O82" s="33">
        <f>ROUND(J82*$D82,-1)</f>
        <v>320</v>
      </c>
      <c r="P82" s="33">
        <f>ROUND(K82*$D82,-1)</f>
        <v>400</v>
      </c>
      <c r="Q82" s="4"/>
    </row>
    <row r="83" ht="16.15" customHeight="1">
      <c r="A83" t="s" s="58">
        <v>498</v>
      </c>
      <c r="B83" s="33"/>
      <c r="C83" s="33"/>
      <c r="D83" s="33">
        <v>450</v>
      </c>
      <c r="E83" s="33"/>
      <c r="F83" s="34"/>
      <c r="G83" s="34"/>
      <c r="H83" s="34"/>
      <c r="I83" t="s" s="58">
        <v>373</v>
      </c>
      <c r="J83" t="s" s="58">
        <v>373</v>
      </c>
      <c r="K83" t="s" s="58">
        <v>373</v>
      </c>
      <c r="L83" s="42">
        <f>ROUND(G83*$D83,-1)</f>
        <v>0</v>
      </c>
      <c r="M83" s="33">
        <f>ROUND(H83*$D83,-1)</f>
        <v>0</v>
      </c>
      <c r="N83" s="33">
        <f>ROUND(I83*$D83,-1)</f>
      </c>
      <c r="O83" s="33">
        <f>ROUND(J83*$D83,-1)</f>
      </c>
      <c r="P83" s="33">
        <f>ROUND(K83*$D83,-1)</f>
      </c>
      <c r="Q83" s="4"/>
    </row>
    <row r="84" ht="16.15" customHeight="1">
      <c r="A84" t="s" s="58">
        <v>499</v>
      </c>
      <c r="B84" s="33"/>
      <c r="C84" s="33"/>
      <c r="D84" s="33">
        <v>300</v>
      </c>
      <c r="E84" s="33"/>
      <c r="F84" s="34"/>
      <c r="G84" s="34"/>
      <c r="H84" s="34"/>
      <c r="I84" t="s" s="58">
        <v>373</v>
      </c>
      <c r="J84" t="s" s="58">
        <v>373</v>
      </c>
      <c r="K84" t="s" s="58">
        <v>373</v>
      </c>
      <c r="L84" s="42">
        <f>ROUND(G84*$D84,-1)</f>
        <v>0</v>
      </c>
      <c r="M84" s="33">
        <f>ROUND(H84*$D84,-1)</f>
        <v>0</v>
      </c>
      <c r="N84" s="33">
        <f>ROUND(I84*$D84,-1)</f>
      </c>
      <c r="O84" s="33">
        <f>ROUND(J84*$D84,-1)</f>
      </c>
      <c r="P84" s="33">
        <f>ROUND(K84*$D84,-1)</f>
      </c>
      <c r="Q84" s="4"/>
    </row>
    <row r="85" ht="16.15" customHeight="1">
      <c r="A85" t="s" s="58">
        <v>500</v>
      </c>
      <c r="B85" s="33">
        <v>400</v>
      </c>
      <c r="C85" s="33">
        <v>70</v>
      </c>
      <c r="D85" s="33">
        <f>ROUND(C85*$B85/1000,-1)</f>
        <v>30</v>
      </c>
      <c r="E85" t="s" s="58">
        <v>44</v>
      </c>
      <c r="F85" s="34"/>
      <c r="G85" s="34">
        <v>0.7</v>
      </c>
      <c r="H85" s="34"/>
      <c r="I85" t="s" s="58">
        <v>373</v>
      </c>
      <c r="J85" s="34">
        <v>0.3</v>
      </c>
      <c r="K85" s="34"/>
      <c r="L85" s="42">
        <f>ROUND(G85*$D85,-1)</f>
        <v>20</v>
      </c>
      <c r="M85" s="33">
        <f>ROUND(H85*$D85,-1)</f>
        <v>0</v>
      </c>
      <c r="N85" s="33">
        <f>ROUND(I85*$D85,-1)</f>
      </c>
      <c r="O85" s="33">
        <f>ROUND(J85*$D85,-1)</f>
        <v>10</v>
      </c>
      <c r="P85" s="33">
        <f>ROUND(K85*$D85,-1)</f>
        <v>0</v>
      </c>
      <c r="Q85" s="4"/>
    </row>
    <row r="86" ht="16.15" customHeight="1">
      <c r="A86" t="s" s="58">
        <v>501</v>
      </c>
      <c r="B86" s="33">
        <v>2800</v>
      </c>
      <c r="C86" s="33">
        <v>70</v>
      </c>
      <c r="D86" s="33">
        <f>ROUND(C86*$B86/1000,-1)</f>
        <v>200</v>
      </c>
      <c r="E86" t="s" s="58">
        <v>44</v>
      </c>
      <c r="F86" s="34"/>
      <c r="G86" s="34">
        <v>0.3</v>
      </c>
      <c r="H86" s="34">
        <v>0.3</v>
      </c>
      <c r="I86" s="34"/>
      <c r="J86" s="34">
        <v>0.4</v>
      </c>
      <c r="K86" s="34"/>
      <c r="L86" s="42">
        <f>ROUND(G86*$D86,-1)</f>
        <v>60</v>
      </c>
      <c r="M86" s="33">
        <f>ROUND(H86*$D86,-1)</f>
        <v>60</v>
      </c>
      <c r="N86" s="33">
        <f>ROUND(I86*$D86,-1)</f>
        <v>0</v>
      </c>
      <c r="O86" s="33">
        <f>ROUND(J86*$D86,-1)</f>
        <v>80</v>
      </c>
      <c r="P86" s="33">
        <f>ROUND(K86*$D86,-1)</f>
        <v>0</v>
      </c>
      <c r="Q86" s="4"/>
    </row>
    <row r="87" ht="16.15" customHeight="1">
      <c r="A87" t="s" s="58">
        <v>502</v>
      </c>
      <c r="B87" s="33">
        <v>1600</v>
      </c>
      <c r="C87" s="33">
        <v>80</v>
      </c>
      <c r="D87" s="33">
        <f>ROUND(C87*$B87/1000,-1)</f>
        <v>130</v>
      </c>
      <c r="E87" t="s" s="58">
        <v>44</v>
      </c>
      <c r="F87" s="34">
        <v>0.1</v>
      </c>
      <c r="G87" s="34">
        <v>0.5</v>
      </c>
      <c r="H87" t="s" s="58">
        <v>373</v>
      </c>
      <c r="I87" s="34"/>
      <c r="J87" s="34">
        <v>0.4</v>
      </c>
      <c r="K87" s="34"/>
      <c r="L87" s="42">
        <f>ROUND(G87*$D87,-1)</f>
        <v>70</v>
      </c>
      <c r="M87" s="33">
        <f>ROUND(H87*$D87,-1)</f>
      </c>
      <c r="N87" s="33">
        <f>ROUND(I87*$D87,-1)</f>
        <v>0</v>
      </c>
      <c r="O87" s="33">
        <f>ROUND(J87*$D87,-1)</f>
        <v>50</v>
      </c>
      <c r="P87" s="33">
        <f>ROUND(K87*$D87,-1)</f>
        <v>0</v>
      </c>
      <c r="Q87" s="4"/>
    </row>
    <row r="88" ht="16.15" customHeight="1">
      <c r="A88" t="s" s="58">
        <v>503</v>
      </c>
      <c r="B88" s="33">
        <v>1320</v>
      </c>
      <c r="C88" s="33">
        <v>120</v>
      </c>
      <c r="D88" s="33">
        <f>ROUND(C88*$B88/1000,-1)</f>
        <v>160</v>
      </c>
      <c r="E88" t="s" s="58">
        <v>44</v>
      </c>
      <c r="F88" s="34">
        <v>0.1</v>
      </c>
      <c r="G88" s="34">
        <v>0.5</v>
      </c>
      <c r="H88" t="s" s="58">
        <v>373</v>
      </c>
      <c r="I88" s="34"/>
      <c r="J88" s="34">
        <v>0.4</v>
      </c>
      <c r="K88" s="34"/>
      <c r="L88" s="42">
        <f>ROUND(G88*$D88,-1)</f>
        <v>80</v>
      </c>
      <c r="M88" s="33">
        <f>ROUND(H88*$D88,-1)</f>
      </c>
      <c r="N88" s="33">
        <f>ROUND(I88*$D88,-1)</f>
        <v>0</v>
      </c>
      <c r="O88" s="33">
        <f>ROUND(J88*$D88,-1)</f>
        <v>60</v>
      </c>
      <c r="P88" s="33">
        <f>ROUND(K88*$D88,-1)</f>
        <v>0</v>
      </c>
      <c r="Q88" s="4"/>
    </row>
    <row r="89" ht="16.15" customHeight="1">
      <c r="A89" t="s" s="58">
        <v>504</v>
      </c>
      <c r="B89" s="33">
        <v>1000</v>
      </c>
      <c r="C89" s="33">
        <v>80</v>
      </c>
      <c r="D89" s="33">
        <f>ROUND(C89*$B89/1000,-1)</f>
        <v>80</v>
      </c>
      <c r="E89" t="s" s="58">
        <v>44</v>
      </c>
      <c r="F89" s="34">
        <v>0.1</v>
      </c>
      <c r="G89" s="34">
        <v>0.5</v>
      </c>
      <c r="H89" t="s" s="58">
        <v>373</v>
      </c>
      <c r="I89" s="34"/>
      <c r="J89" s="34">
        <v>0.4</v>
      </c>
      <c r="K89" s="34"/>
      <c r="L89" s="42">
        <f>ROUND(G89*$D89,-1)</f>
        <v>40</v>
      </c>
      <c r="M89" s="33">
        <f>ROUND(H89*$D89,-1)</f>
      </c>
      <c r="N89" s="33">
        <f>ROUND(I89*$D89,-1)</f>
        <v>0</v>
      </c>
      <c r="O89" s="33">
        <f>ROUND(J89*$D89,-1)</f>
        <v>30</v>
      </c>
      <c r="P89" s="33">
        <f>ROUND(K89*$D89,-1)</f>
        <v>0</v>
      </c>
      <c r="Q89" s="4"/>
    </row>
    <row r="90" ht="16.15" customHeight="1">
      <c r="A90" t="s" s="58">
        <v>505</v>
      </c>
      <c r="B90" s="33">
        <v>950</v>
      </c>
      <c r="C90" s="33">
        <v>80</v>
      </c>
      <c r="D90" s="33">
        <f>ROUND(C90*$B90/1000,-1)</f>
        <v>80</v>
      </c>
      <c r="E90" t="s" s="58">
        <v>44</v>
      </c>
      <c r="F90" s="34">
        <v>0.1</v>
      </c>
      <c r="G90" s="34">
        <v>0.5</v>
      </c>
      <c r="H90" t="s" s="58">
        <v>373</v>
      </c>
      <c r="I90" s="34"/>
      <c r="J90" s="34">
        <v>0.4</v>
      </c>
      <c r="K90" s="34"/>
      <c r="L90" s="42">
        <f>ROUND(G90*$D90,-1)</f>
        <v>40</v>
      </c>
      <c r="M90" s="33">
        <f>ROUND(H90*$D90,-1)</f>
      </c>
      <c r="N90" s="33">
        <f>ROUND(I90*$D90,-1)</f>
        <v>0</v>
      </c>
      <c r="O90" s="33">
        <f>ROUND(J90*$D90,-1)</f>
        <v>30</v>
      </c>
      <c r="P90" s="33">
        <f>ROUND(K90*$D90,-1)</f>
        <v>0</v>
      </c>
      <c r="Q90" s="4"/>
    </row>
    <row r="91" ht="16.15" customHeight="1">
      <c r="A91" t="s" s="58">
        <v>506</v>
      </c>
      <c r="B91" s="33">
        <v>140</v>
      </c>
      <c r="C91" s="33">
        <v>70</v>
      </c>
      <c r="D91" s="33">
        <f>ROUND(C91*$B91/1000,-1)</f>
        <v>10</v>
      </c>
      <c r="E91" t="s" s="58">
        <v>44</v>
      </c>
      <c r="F91" s="34">
        <v>0.1</v>
      </c>
      <c r="G91" s="34">
        <v>0.5</v>
      </c>
      <c r="H91" t="s" s="58">
        <v>373</v>
      </c>
      <c r="I91" s="34"/>
      <c r="J91" s="34">
        <v>0.4</v>
      </c>
      <c r="K91" s="34"/>
      <c r="L91" s="42">
        <f>ROUND(G91*$D91,-1)</f>
        <v>10</v>
      </c>
      <c r="M91" s="33">
        <f>ROUND(H91*$D91,-1)</f>
      </c>
      <c r="N91" s="33">
        <f>ROUND(I91*$D91,-1)</f>
        <v>0</v>
      </c>
      <c r="O91" s="33">
        <f>ROUND(J91*$D91,-1)</f>
        <v>0</v>
      </c>
      <c r="P91" s="33">
        <f>ROUND(K91*$D91,-1)</f>
        <v>0</v>
      </c>
      <c r="Q91" s="4"/>
    </row>
    <row r="92" ht="16.15" customHeight="1">
      <c r="A92" s="59"/>
      <c r="B92" s="33"/>
      <c r="C92" s="33"/>
      <c r="D92" s="33"/>
      <c r="E92" s="33"/>
      <c r="F92" s="34"/>
      <c r="G92" s="34"/>
      <c r="H92" s="34"/>
      <c r="I92" s="34"/>
      <c r="J92" s="34"/>
      <c r="K92" s="34"/>
      <c r="L92" s="42"/>
      <c r="M92" s="33"/>
      <c r="N92" s="33"/>
      <c r="O92" s="33"/>
      <c r="P92" s="33"/>
      <c r="Q92" s="4"/>
    </row>
    <row r="93" ht="16.15" customHeight="1">
      <c r="A93" t="s" s="57">
        <v>507</v>
      </c>
      <c r="B93" s="41">
        <f>SUM(B94:B97)</f>
        <v>33300</v>
      </c>
      <c r="C93" s="33"/>
      <c r="D93" s="41">
        <f>SUM(D94:D97)</f>
        <v>3730</v>
      </c>
      <c r="E93" s="33"/>
      <c r="F93" s="34"/>
      <c r="G93" s="34"/>
      <c r="H93" t="s" s="58">
        <v>373</v>
      </c>
      <c r="I93" t="s" s="58">
        <v>373</v>
      </c>
      <c r="J93" t="s" s="58">
        <v>373</v>
      </c>
      <c r="K93" t="s" s="58">
        <v>373</v>
      </c>
      <c r="L93" s="507">
        <f>SUM(L94:L97)</f>
      </c>
      <c r="M93" s="41">
        <f>SUM(M94:M97)</f>
      </c>
      <c r="N93" s="41">
        <f>SUM(N94:N97)</f>
      </c>
      <c r="O93" s="41">
        <f>SUM(O94:O97)</f>
      </c>
      <c r="P93" s="41">
        <f>SUM(P94:P97)</f>
      </c>
      <c r="Q93" s="4"/>
    </row>
    <row r="94" ht="16.15" customHeight="1">
      <c r="A94" t="s" s="58">
        <v>508</v>
      </c>
      <c r="B94" s="33">
        <v>24000</v>
      </c>
      <c r="C94" s="33">
        <v>120</v>
      </c>
      <c r="D94" s="33">
        <f>ROUND(C94*$B94/1000,-1)</f>
        <v>2880</v>
      </c>
      <c r="E94" t="s" s="58">
        <v>373</v>
      </c>
      <c r="F94" s="34"/>
      <c r="G94" t="s" s="58">
        <v>373</v>
      </c>
      <c r="H94" t="s" s="58">
        <v>373</v>
      </c>
      <c r="I94" t="s" s="58">
        <v>373</v>
      </c>
      <c r="J94" t="s" s="58">
        <v>373</v>
      </c>
      <c r="K94" s="34">
        <v>0.7</v>
      </c>
      <c r="L94" s="42">
        <f>ROUND(G94*$D94,-1)</f>
      </c>
      <c r="M94" s="33">
        <f>ROUND(H94*$D94,-1)</f>
      </c>
      <c r="N94" s="33">
        <f>ROUND(I94*$D94,-1)</f>
      </c>
      <c r="O94" s="33">
        <f>ROUND(J94*$D94,-1)</f>
      </c>
      <c r="P94" s="33">
        <f>ROUND(K94*$D94,-1)</f>
        <v>2020</v>
      </c>
      <c r="Q94" s="4"/>
    </row>
    <row r="95" ht="16.15" customHeight="1">
      <c r="A95" t="s" s="58">
        <v>509</v>
      </c>
      <c r="B95" s="33">
        <v>6600</v>
      </c>
      <c r="C95" s="33">
        <v>100</v>
      </c>
      <c r="D95" s="33">
        <f>ROUND(C95*$B95/1000,-1)</f>
        <v>660</v>
      </c>
      <c r="E95" t="s" s="58">
        <v>373</v>
      </c>
      <c r="F95" s="34">
        <v>0.6</v>
      </c>
      <c r="G95" t="s" s="58">
        <v>373</v>
      </c>
      <c r="H95" t="s" s="58">
        <v>373</v>
      </c>
      <c r="I95" t="s" s="58">
        <v>373</v>
      </c>
      <c r="J95" s="34">
        <v>0.4</v>
      </c>
      <c r="K95" t="s" s="58">
        <v>373</v>
      </c>
      <c r="L95" s="42">
        <f>ROUND(G95*$D95,-1)</f>
      </c>
      <c r="M95" s="33">
        <f>ROUND(H95*$D95,-1)</f>
      </c>
      <c r="N95" s="33">
        <f>ROUND(I95*$D95,-1)</f>
      </c>
      <c r="O95" s="33">
        <f>ROUND(J95*$D95,-1)</f>
        <v>260</v>
      </c>
      <c r="P95" s="33">
        <f>ROUND(K95*$D95,-1)</f>
      </c>
      <c r="Q95" s="4"/>
    </row>
    <row r="96" ht="16.15" customHeight="1">
      <c r="A96" t="s" s="58">
        <v>510</v>
      </c>
      <c r="B96" s="33">
        <v>2700</v>
      </c>
      <c r="C96" s="33">
        <v>70</v>
      </c>
      <c r="D96" s="33">
        <f>ROUND(C96*$B96/1000,-1)</f>
        <v>190</v>
      </c>
      <c r="E96" s="33"/>
      <c r="F96" s="34">
        <v>0.7</v>
      </c>
      <c r="G96" s="34"/>
      <c r="H96" t="s" s="58">
        <v>373</v>
      </c>
      <c r="I96" t="s" s="58">
        <v>373</v>
      </c>
      <c r="J96" s="34">
        <v>0.3</v>
      </c>
      <c r="K96" s="34"/>
      <c r="L96" s="42">
        <f>ROUND(G96*$D96,-1)</f>
        <v>0</v>
      </c>
      <c r="M96" s="33">
        <f>ROUND(H96*$D96,-1)</f>
      </c>
      <c r="N96" s="33">
        <f>ROUND(I96*$D96,-1)</f>
      </c>
      <c r="O96" s="33">
        <f>ROUND(J96*$D96,-1)</f>
        <v>60</v>
      </c>
      <c r="P96" s="33">
        <f>ROUND(K96*$D96,-1)</f>
        <v>0</v>
      </c>
      <c r="Q96" s="4"/>
    </row>
    <row r="97" ht="16.15" customHeight="1">
      <c r="A97" t="s" s="58">
        <v>373</v>
      </c>
      <c r="B97" t="s" s="58">
        <v>373</v>
      </c>
      <c r="C97" t="s" s="58">
        <v>373</v>
      </c>
      <c r="D97" t="s" s="58">
        <v>373</v>
      </c>
      <c r="E97" s="33"/>
      <c r="F97" t="s" s="58">
        <v>373</v>
      </c>
      <c r="G97" s="34"/>
      <c r="H97" t="s" s="58">
        <v>373</v>
      </c>
      <c r="I97" t="s" s="58">
        <v>373</v>
      </c>
      <c r="J97" s="34"/>
      <c r="K97" s="34"/>
      <c r="L97" t="s" s="29">
        <v>373</v>
      </c>
      <c r="M97" t="s" s="58">
        <v>373</v>
      </c>
      <c r="N97" t="s" s="58">
        <v>373</v>
      </c>
      <c r="O97" t="s" s="58">
        <v>373</v>
      </c>
      <c r="P97" t="s" s="58">
        <v>373</v>
      </c>
      <c r="Q97" s="4"/>
    </row>
    <row r="98" ht="16.15" customHeight="1">
      <c r="A98" t="s" s="57">
        <v>511</v>
      </c>
      <c r="B98" s="41">
        <f>SUM(B99:B101)</f>
        <v>12800</v>
      </c>
      <c r="C98" s="33"/>
      <c r="D98" s="41">
        <f>SUM(D99:D101)</f>
        <v>1030</v>
      </c>
      <c r="E98" s="33"/>
      <c r="F98" s="34"/>
      <c r="G98" s="34"/>
      <c r="H98" s="34"/>
      <c r="I98" s="34"/>
      <c r="J98" s="34"/>
      <c r="K98" s="34"/>
      <c r="L98" s="507">
        <f>SUM(L99:L101)</f>
        <v>540</v>
      </c>
      <c r="M98" s="41">
        <f>SUM(M99:M101)</f>
      </c>
      <c r="N98" s="41">
        <f>SUM(N99:N101)</f>
      </c>
      <c r="O98" s="41">
        <f>SUM(O99:O101)</f>
        <v>130</v>
      </c>
      <c r="P98" s="41">
        <f>SUM(P99:P101)</f>
      </c>
      <c r="Q98" s="4"/>
    </row>
    <row r="99" ht="16.15" customHeight="1">
      <c r="A99" t="s" s="58">
        <v>512</v>
      </c>
      <c r="B99" s="33">
        <v>7200</v>
      </c>
      <c r="C99" s="33">
        <v>80</v>
      </c>
      <c r="D99" s="33">
        <f>ROUND(C99*$B99/1000,-1)</f>
        <v>580</v>
      </c>
      <c r="E99" t="s" s="58">
        <v>103</v>
      </c>
      <c r="F99" s="34">
        <v>0.1</v>
      </c>
      <c r="G99" s="34">
        <v>0.7</v>
      </c>
      <c r="H99" t="s" s="58">
        <v>373</v>
      </c>
      <c r="I99" s="34"/>
      <c r="J99" s="34">
        <v>0.2</v>
      </c>
      <c r="K99" t="s" s="58">
        <v>373</v>
      </c>
      <c r="L99" s="42">
        <f>ROUND(G99*$D99,-1)</f>
        <v>410</v>
      </c>
      <c r="M99" s="33">
        <f>ROUND(H99*$D99,-1)</f>
      </c>
      <c r="N99" s="33">
        <f>ROUND(I99*$D99,-1)</f>
        <v>0</v>
      </c>
      <c r="O99" s="33">
        <f>ROUND(J99*$D99,-1)</f>
        <v>120</v>
      </c>
      <c r="P99" s="33">
        <f>ROUND(K99*$D99,-1)</f>
      </c>
      <c r="Q99" s="4"/>
    </row>
    <row r="100" ht="16.15" customHeight="1">
      <c r="A100" t="s" s="58">
        <v>513</v>
      </c>
      <c r="B100" s="33">
        <v>300</v>
      </c>
      <c r="C100" s="33">
        <v>100</v>
      </c>
      <c r="D100" s="33">
        <f>ROUND(C100*$B100/1000,-1)</f>
        <v>30</v>
      </c>
      <c r="E100" s="33"/>
      <c r="F100" s="34"/>
      <c r="G100" s="34"/>
      <c r="H100" s="34">
        <v>0.6</v>
      </c>
      <c r="I100" t="s" s="58">
        <v>373</v>
      </c>
      <c r="J100" s="34">
        <v>0.4</v>
      </c>
      <c r="K100" t="s" s="58">
        <v>373</v>
      </c>
      <c r="L100" s="42">
        <f>ROUND(G100*$D100,-1)</f>
        <v>0</v>
      </c>
      <c r="M100" s="33">
        <f>ROUND(H100*$D100,-1)</f>
        <v>20</v>
      </c>
      <c r="N100" s="33">
        <f>ROUND(I100*$D100,-1)</f>
      </c>
      <c r="O100" s="33">
        <f>ROUND(J100*$D100,-1)</f>
        <v>10</v>
      </c>
      <c r="P100" s="33">
        <f>ROUND(K100*$D100,-1)</f>
      </c>
      <c r="Q100" s="4"/>
    </row>
    <row r="101" ht="16.15" customHeight="1">
      <c r="A101" t="s" s="58">
        <v>514</v>
      </c>
      <c r="B101" s="33">
        <v>5300</v>
      </c>
      <c r="C101" s="33">
        <v>80</v>
      </c>
      <c r="D101" s="33">
        <f>ROUND(C101*$B101/1000,-1)</f>
        <v>420</v>
      </c>
      <c r="E101" t="s" s="58">
        <v>103</v>
      </c>
      <c r="F101" s="34">
        <v>0.1</v>
      </c>
      <c r="G101" s="34">
        <v>0.3</v>
      </c>
      <c r="H101" s="34"/>
      <c r="I101" s="34">
        <v>0.3</v>
      </c>
      <c r="J101" s="34"/>
      <c r="K101" s="34">
        <v>0.3</v>
      </c>
      <c r="L101" s="42">
        <f>ROUND(G101*$D101,-1)</f>
        <v>130</v>
      </c>
      <c r="M101" s="33">
        <f>ROUND(H101*$D101,-1)</f>
        <v>0</v>
      </c>
      <c r="N101" s="33">
        <f>ROUND(I101*$D101,-1)</f>
        <v>130</v>
      </c>
      <c r="O101" s="33">
        <f>ROUND(J101*$D101,-1)</f>
        <v>0</v>
      </c>
      <c r="P101" s="33">
        <f>ROUND(K101*$D101,-1)</f>
        <v>130</v>
      </c>
      <c r="Q101" s="4"/>
    </row>
    <row r="102" ht="16.15" customHeight="1">
      <c r="A102" s="59"/>
      <c r="B102" s="33"/>
      <c r="C102" s="33"/>
      <c r="D102" s="33"/>
      <c r="E102" s="33"/>
      <c r="F102" s="34"/>
      <c r="G102" s="34"/>
      <c r="H102" s="34"/>
      <c r="I102" s="34"/>
      <c r="J102" s="34"/>
      <c r="K102" s="34"/>
      <c r="L102" s="42"/>
      <c r="M102" s="33"/>
      <c r="N102" s="33"/>
      <c r="O102" s="33"/>
      <c r="P102" s="33"/>
      <c r="Q102" s="4"/>
    </row>
    <row r="103" ht="16.15" customHeight="1">
      <c r="A103" t="s" s="57">
        <v>515</v>
      </c>
      <c r="B103" s="41">
        <f>SUM(B104:B114)</f>
        <v>13250</v>
      </c>
      <c r="C103" s="33"/>
      <c r="D103" s="41">
        <f>SUM(D104:D114)</f>
        <v>1030</v>
      </c>
      <c r="E103" s="33"/>
      <c r="F103" s="34"/>
      <c r="G103" s="34"/>
      <c r="H103" s="34"/>
      <c r="I103" s="34"/>
      <c r="J103" s="34"/>
      <c r="K103" s="34"/>
      <c r="L103" s="507">
        <f>SUM(L104:L114)</f>
      </c>
      <c r="M103" s="41">
        <f>SUM(M104:M114)</f>
      </c>
      <c r="N103" s="41">
        <f>SUM(N104:N114)</f>
      </c>
      <c r="O103" s="41">
        <f>SUM(O104:O114)</f>
        <v>110</v>
      </c>
      <c r="P103" s="41">
        <f>SUM(P104:P114)</f>
        <v>0</v>
      </c>
      <c r="Q103" s="4"/>
    </row>
    <row r="104" ht="16.15" customHeight="1">
      <c r="A104" t="s" s="58">
        <v>516</v>
      </c>
      <c r="B104" s="33">
        <v>3570</v>
      </c>
      <c r="C104" s="33">
        <v>80</v>
      </c>
      <c r="D104" s="33">
        <f>ROUND(C104*$B104/1000,-1)</f>
        <v>290</v>
      </c>
      <c r="E104" t="s" s="58">
        <v>373</v>
      </c>
      <c r="F104" s="34">
        <v>1</v>
      </c>
      <c r="G104" t="s" s="58">
        <v>373</v>
      </c>
      <c r="H104" t="s" s="58">
        <v>373</v>
      </c>
      <c r="I104" t="s" s="58">
        <v>373</v>
      </c>
      <c r="J104" s="34"/>
      <c r="K104" s="34"/>
      <c r="L104" s="42">
        <f>ROUND(G104*$D104,-1)</f>
      </c>
      <c r="M104" s="33">
        <f>ROUND(H104*$D104,-1)</f>
      </c>
      <c r="N104" s="33">
        <f>ROUND(I104*$D104,-1)</f>
      </c>
      <c r="O104" s="33">
        <f>ROUND(J104*$D104,-1)</f>
        <v>0</v>
      </c>
      <c r="P104" s="33">
        <f>ROUND(K104*$D104,-1)</f>
        <v>0</v>
      </c>
      <c r="Q104" s="4"/>
    </row>
    <row r="105" ht="16.15" customHeight="1">
      <c r="A105" t="s" s="58">
        <v>517</v>
      </c>
      <c r="B105" s="33">
        <v>2320</v>
      </c>
      <c r="C105" s="33">
        <v>80</v>
      </c>
      <c r="D105" s="33">
        <f>ROUND(C105*$B105/1000,-1)</f>
        <v>190</v>
      </c>
      <c r="E105" t="s" s="58">
        <v>518</v>
      </c>
      <c r="F105" s="34">
        <v>0.6</v>
      </c>
      <c r="G105" s="34">
        <v>0.4</v>
      </c>
      <c r="H105" t="s" s="58">
        <v>373</v>
      </c>
      <c r="I105" t="s" s="58">
        <v>373</v>
      </c>
      <c r="J105" s="34"/>
      <c r="K105" s="34"/>
      <c r="L105" s="42">
        <f>ROUND(G105*$D105,-1)</f>
        <v>80</v>
      </c>
      <c r="M105" s="33">
        <f>ROUND(H105*$D105,-1)</f>
      </c>
      <c r="N105" s="33">
        <f>ROUND(I105*$D105,-1)</f>
      </c>
      <c r="O105" s="33">
        <f>ROUND(J105*$D105,-1)</f>
        <v>0</v>
      </c>
      <c r="P105" s="33">
        <f>ROUND(K105*$D105,-1)</f>
        <v>0</v>
      </c>
      <c r="Q105" s="4"/>
    </row>
    <row r="106" ht="16.15" customHeight="1">
      <c r="A106" t="s" s="58">
        <v>519</v>
      </c>
      <c r="B106" s="33">
        <v>470</v>
      </c>
      <c r="C106" s="33">
        <v>70</v>
      </c>
      <c r="D106" s="33">
        <f>ROUND(C106*$B106/1000,-1)</f>
        <v>30</v>
      </c>
      <c r="E106" t="s" s="58">
        <v>373</v>
      </c>
      <c r="F106" s="34">
        <v>0.6</v>
      </c>
      <c r="G106" t="s" s="58">
        <v>373</v>
      </c>
      <c r="H106" s="34">
        <v>0.4</v>
      </c>
      <c r="I106" t="s" s="58">
        <v>373</v>
      </c>
      <c r="J106" s="34"/>
      <c r="K106" s="34"/>
      <c r="L106" s="42">
        <f>ROUND(G106*$D106,-1)</f>
      </c>
      <c r="M106" s="33">
        <f>ROUND(H106*$D106,-1)</f>
        <v>10</v>
      </c>
      <c r="N106" s="33">
        <f>ROUND(I106*$D106,-1)</f>
      </c>
      <c r="O106" s="33">
        <f>ROUND(J106*$D106,-1)</f>
        <v>0</v>
      </c>
      <c r="P106" s="33">
        <f>ROUND(K106*$D106,-1)</f>
        <v>0</v>
      </c>
      <c r="Q106" s="4"/>
    </row>
    <row r="107" ht="16.15" customHeight="1">
      <c r="A107" t="s" s="58">
        <v>520</v>
      </c>
      <c r="B107" s="33">
        <v>3060</v>
      </c>
      <c r="C107" s="33">
        <v>80</v>
      </c>
      <c r="D107" s="33">
        <f>ROUND(C107*$B107/1000,-1)</f>
        <v>240</v>
      </c>
      <c r="E107" t="s" s="58">
        <v>373</v>
      </c>
      <c r="F107" s="34">
        <v>0.6</v>
      </c>
      <c r="G107" t="s" s="58">
        <v>373</v>
      </c>
      <c r="H107" s="34">
        <v>0.4</v>
      </c>
      <c r="I107" t="s" s="58">
        <v>373</v>
      </c>
      <c r="J107" s="34"/>
      <c r="K107" s="34"/>
      <c r="L107" s="42">
        <f>ROUND(G107*$D107,-1)</f>
      </c>
      <c r="M107" s="33">
        <f>ROUND(H107*$D107,-1)</f>
        <v>100</v>
      </c>
      <c r="N107" s="33">
        <f>ROUND(I107*$D107,-1)</f>
      </c>
      <c r="O107" s="33">
        <f>ROUND(J107*$D107,-1)</f>
        <v>0</v>
      </c>
      <c r="P107" s="33">
        <f>ROUND(K107*$D107,-1)</f>
        <v>0</v>
      </c>
      <c r="Q107" s="4"/>
    </row>
    <row r="108" ht="16.15" customHeight="1">
      <c r="A108" t="s" s="58">
        <v>521</v>
      </c>
      <c r="B108" s="33">
        <v>130</v>
      </c>
      <c r="C108" s="33">
        <v>70</v>
      </c>
      <c r="D108" s="33">
        <f>ROUND(C108*$B108/1000,-1)</f>
        <v>10</v>
      </c>
      <c r="E108" s="33"/>
      <c r="F108" s="34">
        <v>0.6</v>
      </c>
      <c r="G108" t="s" s="58">
        <v>373</v>
      </c>
      <c r="H108" s="34">
        <v>0.4</v>
      </c>
      <c r="I108" t="s" s="58">
        <v>373</v>
      </c>
      <c r="J108" s="34"/>
      <c r="K108" s="34"/>
      <c r="L108" s="42">
        <f>ROUND(G108*$D108,-1)</f>
      </c>
      <c r="M108" s="33">
        <f>ROUND(H108*$D108,-1)</f>
        <v>0</v>
      </c>
      <c r="N108" s="33">
        <f>ROUND(I108*$D108,-1)</f>
      </c>
      <c r="O108" s="33">
        <f>ROUND(J108*$D108,-1)</f>
        <v>0</v>
      </c>
      <c r="P108" s="33">
        <f>ROUND(K108*$D108,-1)</f>
        <v>0</v>
      </c>
      <c r="Q108" s="4"/>
    </row>
    <row r="109" ht="16.15" customHeight="1">
      <c r="A109" t="s" s="58">
        <v>522</v>
      </c>
      <c r="B109" s="33">
        <v>150</v>
      </c>
      <c r="C109" s="33">
        <v>100</v>
      </c>
      <c r="D109" s="33">
        <f>ROUND(C109*$B109/1000,-1)</f>
        <v>20</v>
      </c>
      <c r="E109" s="33"/>
      <c r="F109" s="34">
        <v>1</v>
      </c>
      <c r="G109" t="s" s="58">
        <v>373</v>
      </c>
      <c r="H109" t="s" s="58">
        <v>373</v>
      </c>
      <c r="I109" t="s" s="58">
        <v>373</v>
      </c>
      <c r="J109" s="34"/>
      <c r="K109" s="34"/>
      <c r="L109" s="42">
        <f>ROUND(G109*$D109,-1)</f>
      </c>
      <c r="M109" s="33">
        <f>ROUND(H109*$D109,-1)</f>
      </c>
      <c r="N109" s="33">
        <f>ROUND(I109*$D109,-1)</f>
      </c>
      <c r="O109" s="33">
        <f>ROUND(J109*$D109,-1)</f>
        <v>0</v>
      </c>
      <c r="P109" s="33">
        <f>ROUND(K109*$D109,-1)</f>
        <v>0</v>
      </c>
      <c r="Q109" s="4"/>
    </row>
    <row r="110" ht="16.15" customHeight="1">
      <c r="A110" t="s" s="58">
        <v>523</v>
      </c>
      <c r="B110" s="33">
        <v>190</v>
      </c>
      <c r="C110" s="33">
        <v>70</v>
      </c>
      <c r="D110" s="33">
        <f>ROUND(C110*$B110/1000,-1)</f>
        <v>10</v>
      </c>
      <c r="E110" s="33"/>
      <c r="F110" t="s" s="58">
        <v>373</v>
      </c>
      <c r="G110" t="s" s="58">
        <v>373</v>
      </c>
      <c r="H110" t="s" s="58">
        <v>373</v>
      </c>
      <c r="I110" t="s" s="58">
        <v>373</v>
      </c>
      <c r="J110" s="34"/>
      <c r="K110" s="34"/>
      <c r="L110" s="42">
        <f>ROUND(G110*$D110,-1)</f>
      </c>
      <c r="M110" s="33">
        <f>ROUND(H110*$D110,-1)</f>
      </c>
      <c r="N110" s="33">
        <f>ROUND(I110*$D110,-1)</f>
      </c>
      <c r="O110" s="33">
        <f>ROUND(J110*$D110,-1)</f>
        <v>0</v>
      </c>
      <c r="P110" s="33">
        <f>ROUND(K110*$D110,-1)</f>
        <v>0</v>
      </c>
      <c r="Q110" s="4"/>
    </row>
    <row r="111" ht="16.15" customHeight="1">
      <c r="A111" t="s" s="58">
        <v>524</v>
      </c>
      <c r="B111" s="33">
        <v>190</v>
      </c>
      <c r="C111" s="33">
        <v>70</v>
      </c>
      <c r="D111" s="33">
        <f>ROUND(C111*$B111/1000,-1)</f>
        <v>10</v>
      </c>
      <c r="E111" t="s" s="58">
        <v>373</v>
      </c>
      <c r="F111" s="34">
        <v>0.6</v>
      </c>
      <c r="G111" t="s" s="58">
        <v>373</v>
      </c>
      <c r="H111" s="34">
        <v>0.4</v>
      </c>
      <c r="I111" t="s" s="58">
        <v>373</v>
      </c>
      <c r="J111" s="34"/>
      <c r="K111" s="34"/>
      <c r="L111" s="42">
        <f>ROUND(G111*$D111,-1)</f>
      </c>
      <c r="M111" s="33">
        <f>ROUND(H111*$D111,-1)</f>
        <v>0</v>
      </c>
      <c r="N111" s="33">
        <f>ROUND(I111*$D111,-1)</f>
      </c>
      <c r="O111" s="33">
        <f>ROUND(J111*$D111,-1)</f>
        <v>0</v>
      </c>
      <c r="P111" s="33">
        <f>ROUND(K111*$D111,-1)</f>
        <v>0</v>
      </c>
      <c r="Q111" s="4"/>
    </row>
    <row r="112" ht="16.15" customHeight="1">
      <c r="A112" t="s" s="58">
        <v>525</v>
      </c>
      <c r="B112" s="33">
        <v>1120</v>
      </c>
      <c r="C112" s="33">
        <v>70</v>
      </c>
      <c r="D112" s="33">
        <f>ROUND(C112*$B112/1000,-1)</f>
        <v>80</v>
      </c>
      <c r="E112" t="s" s="58">
        <v>373</v>
      </c>
      <c r="F112" s="34">
        <v>0.6</v>
      </c>
      <c r="G112" t="s" s="58">
        <v>373</v>
      </c>
      <c r="H112" s="34">
        <v>0.4</v>
      </c>
      <c r="I112" t="s" s="58">
        <v>373</v>
      </c>
      <c r="J112" s="34"/>
      <c r="K112" s="34"/>
      <c r="L112" s="42">
        <f>ROUND(G112*$D112,-1)</f>
      </c>
      <c r="M112" s="33">
        <f>ROUND(H112*$D112,-1)</f>
        <v>30</v>
      </c>
      <c r="N112" s="33">
        <f>ROUND(I112*$D112,-1)</f>
      </c>
      <c r="O112" s="33">
        <f>ROUND(J112*$D112,-1)</f>
        <v>0</v>
      </c>
      <c r="P112" s="33">
        <f>ROUND(K112*$D112,-1)</f>
        <v>0</v>
      </c>
      <c r="Q112" s="4"/>
    </row>
    <row r="113" ht="16.15" customHeight="1">
      <c r="A113" t="s" s="58">
        <v>526</v>
      </c>
      <c r="B113" s="33">
        <v>550</v>
      </c>
      <c r="C113" s="33">
        <v>80</v>
      </c>
      <c r="D113" s="33">
        <f>ROUND(C113*$B113/1000,-1)</f>
        <v>40</v>
      </c>
      <c r="E113" t="s" s="58">
        <v>373</v>
      </c>
      <c r="F113" s="34"/>
      <c r="G113" t="s" s="58">
        <v>373</v>
      </c>
      <c r="H113" s="34">
        <v>1</v>
      </c>
      <c r="I113" t="s" s="58">
        <v>373</v>
      </c>
      <c r="J113" s="34"/>
      <c r="K113" s="34"/>
      <c r="L113" s="42">
        <f>ROUND(G113*$D113,-1)</f>
      </c>
      <c r="M113" s="33">
        <f>ROUND(H113*$D113,-1)</f>
        <v>40</v>
      </c>
      <c r="N113" s="33">
        <f>ROUND(I113*$D113,-1)</f>
      </c>
      <c r="O113" s="33">
        <f>ROUND(J113*$D113,-1)</f>
        <v>0</v>
      </c>
      <c r="P113" s="33">
        <f>ROUND(K113*$D113,-1)</f>
        <v>0</v>
      </c>
      <c r="Q113" s="4"/>
    </row>
    <row r="114" ht="16.15" customHeight="1">
      <c r="A114" t="s" s="58">
        <v>527</v>
      </c>
      <c r="B114" s="33">
        <v>1500</v>
      </c>
      <c r="C114" s="33">
        <v>70</v>
      </c>
      <c r="D114" s="33">
        <f>ROUND(C114*$B114/1000,-1)</f>
        <v>110</v>
      </c>
      <c r="E114" s="33"/>
      <c r="F114" s="34"/>
      <c r="G114" s="34"/>
      <c r="H114" t="s" s="58">
        <v>373</v>
      </c>
      <c r="I114" t="s" s="58">
        <v>373</v>
      </c>
      <c r="J114" s="34">
        <v>1</v>
      </c>
      <c r="K114" s="34"/>
      <c r="L114" s="42">
        <f>ROUND(G114*$D114,-1)</f>
        <v>0</v>
      </c>
      <c r="M114" s="33">
        <f>ROUND(H114*$D114,-1)</f>
      </c>
      <c r="N114" s="33">
        <f>ROUND(I114*$D114,-1)</f>
      </c>
      <c r="O114" s="33">
        <f>ROUND(J114*$D114,-1)</f>
        <v>110</v>
      </c>
      <c r="P114" s="33">
        <f>ROUND(K114*$D114,-1)</f>
        <v>0</v>
      </c>
      <c r="Q114" s="4"/>
    </row>
    <row r="115" ht="16.15" customHeight="1">
      <c r="A115" s="59"/>
      <c r="B115" s="33"/>
      <c r="C115" s="33"/>
      <c r="D115" s="33"/>
      <c r="E115" s="33"/>
      <c r="F115" s="34"/>
      <c r="G115" s="34"/>
      <c r="H115" s="34"/>
      <c r="I115" s="34"/>
      <c r="J115" s="34"/>
      <c r="K115" s="34"/>
      <c r="L115" s="42"/>
      <c r="M115" s="33"/>
      <c r="N115" s="33"/>
      <c r="O115" s="33"/>
      <c r="P115" s="33"/>
      <c r="Q115" s="4"/>
    </row>
    <row r="116" ht="16.15" customHeight="1">
      <c r="A116" t="s" s="57">
        <v>528</v>
      </c>
      <c r="B116" s="41">
        <f>SUM(B117:B121)</f>
        <v>8860</v>
      </c>
      <c r="C116" s="33"/>
      <c r="D116" s="41">
        <f>SUM(D117:D121)</f>
        <v>790</v>
      </c>
      <c r="E116" s="33"/>
      <c r="F116" s="34"/>
      <c r="G116" s="34"/>
      <c r="H116" s="34"/>
      <c r="I116" s="34"/>
      <c r="J116" s="34"/>
      <c r="K116" s="34"/>
      <c r="L116" s="507">
        <f>SUM(L117:L121)</f>
      </c>
      <c r="M116" s="41">
        <f>SUM(M117:M121)</f>
      </c>
      <c r="N116" s="41">
        <f>SUM(N117:N121)</f>
      </c>
      <c r="O116" s="41">
        <f>SUM(O117:O121)</f>
      </c>
      <c r="P116" s="41">
        <f>SUM(P117:P121)</f>
        <v>200</v>
      </c>
      <c r="Q116" s="4"/>
    </row>
    <row r="117" ht="16.15" customHeight="1">
      <c r="A117" t="s" s="57">
        <v>529</v>
      </c>
      <c r="B117" s="33">
        <v>4850</v>
      </c>
      <c r="C117" s="33">
        <v>100</v>
      </c>
      <c r="D117" s="33">
        <f>ROUND(C117*$B117/1000,-1)</f>
        <v>490</v>
      </c>
      <c r="E117" s="33"/>
      <c r="F117" s="34"/>
      <c r="G117" s="34">
        <v>0.5</v>
      </c>
      <c r="H117" s="34">
        <v>0.2</v>
      </c>
      <c r="I117" t="s" s="58">
        <v>373</v>
      </c>
      <c r="J117" t="s" s="58">
        <v>373</v>
      </c>
      <c r="K117" s="34">
        <v>0.3</v>
      </c>
      <c r="L117" s="42">
        <f>ROUND(G117*$D117,-1)</f>
        <v>250</v>
      </c>
      <c r="M117" s="33">
        <f>ROUND(H117*$D117,-1)</f>
        <v>100</v>
      </c>
      <c r="N117" s="33">
        <f>ROUND(I117*$D117,-1)</f>
      </c>
      <c r="O117" s="33">
        <f>ROUND(J117*$D117,-1)</f>
      </c>
      <c r="P117" s="33">
        <f>ROUND(K117*$D117,-1)</f>
        <v>150</v>
      </c>
      <c r="Q117" s="4"/>
    </row>
    <row r="118" ht="16.15" customHeight="1">
      <c r="A118" t="s" s="58">
        <v>530</v>
      </c>
      <c r="B118" s="33">
        <v>1320</v>
      </c>
      <c r="C118" s="33">
        <v>80</v>
      </c>
      <c r="D118" s="33">
        <f>ROUND(C118*$B118/1000,-1)</f>
        <v>110</v>
      </c>
      <c r="E118" t="s" s="58">
        <v>373</v>
      </c>
      <c r="F118" t="s" s="58">
        <v>373</v>
      </c>
      <c r="G118" t="s" s="58">
        <v>373</v>
      </c>
      <c r="H118" t="s" s="58">
        <v>373</v>
      </c>
      <c r="I118" s="34">
        <v>0.7</v>
      </c>
      <c r="J118" t="s" s="58">
        <v>373</v>
      </c>
      <c r="K118" s="34">
        <v>0.3</v>
      </c>
      <c r="L118" s="42">
        <f>ROUND(G118*$D118,-1)</f>
      </c>
      <c r="M118" s="33">
        <f>ROUND(H118*$D118,-1)</f>
      </c>
      <c r="N118" s="33">
        <f>ROUND(I118*$D118,-1)</f>
        <v>80</v>
      </c>
      <c r="O118" s="33">
        <f>ROUND(J118*$D118,-1)</f>
      </c>
      <c r="P118" s="33">
        <f>ROUND(K118*$D118,-1)</f>
        <v>30</v>
      </c>
      <c r="Q118" s="4"/>
    </row>
    <row r="119" ht="16.15" customHeight="1">
      <c r="A119" t="s" s="58">
        <v>531</v>
      </c>
      <c r="B119" s="33">
        <v>320</v>
      </c>
      <c r="C119" s="33">
        <v>60</v>
      </c>
      <c r="D119" s="33">
        <f>ROUND(C119*$B119/1000,-1)</f>
        <v>20</v>
      </c>
      <c r="E119" t="s" s="58">
        <v>373</v>
      </c>
      <c r="F119" t="s" s="58">
        <v>373</v>
      </c>
      <c r="G119" t="s" s="58">
        <v>373</v>
      </c>
      <c r="H119" t="s" s="58">
        <v>373</v>
      </c>
      <c r="I119" s="34">
        <v>0.7</v>
      </c>
      <c r="J119" t="s" s="58">
        <v>373</v>
      </c>
      <c r="K119" s="34"/>
      <c r="L119" s="42">
        <f>ROUND(G119*$D119,-1)</f>
      </c>
      <c r="M119" s="33">
        <f>ROUND(H119*$D119,-1)</f>
      </c>
      <c r="N119" s="33">
        <f>ROUND(I119*$D119,-1)</f>
        <v>10</v>
      </c>
      <c r="O119" s="33">
        <f>ROUND(J119*$D119,-1)</f>
      </c>
      <c r="P119" s="33">
        <f>ROUND(K119*$D119,-1)</f>
        <v>0</v>
      </c>
      <c r="Q119" s="4"/>
    </row>
    <row r="120" ht="16.15" customHeight="1">
      <c r="A120" t="s" s="58">
        <v>532</v>
      </c>
      <c r="B120" s="33">
        <v>1500</v>
      </c>
      <c r="C120" s="33">
        <v>70</v>
      </c>
      <c r="D120" s="33">
        <f>ROUND(C120*$B120/1000,-1)</f>
        <v>110</v>
      </c>
      <c r="E120" t="s" s="58">
        <v>373</v>
      </c>
      <c r="F120" t="s" s="58">
        <v>373</v>
      </c>
      <c r="G120" t="s" s="58">
        <v>373</v>
      </c>
      <c r="H120" t="s" s="58">
        <v>373</v>
      </c>
      <c r="I120" s="34">
        <v>0.7</v>
      </c>
      <c r="J120" t="s" s="58">
        <v>373</v>
      </c>
      <c r="K120" s="34"/>
      <c r="L120" s="42">
        <f>ROUND(G120*$D120,-1)</f>
      </c>
      <c r="M120" s="33">
        <f>ROUND(H120*$D120,-1)</f>
      </c>
      <c r="N120" s="33">
        <f>ROUND(I120*$D120,-1)</f>
        <v>80</v>
      </c>
      <c r="O120" s="33">
        <f>ROUND(J120*$D120,-1)</f>
      </c>
      <c r="P120" s="33">
        <f>ROUND(K120*$D120,-1)</f>
        <v>0</v>
      </c>
      <c r="Q120" s="4"/>
    </row>
    <row r="121" ht="16.15" customHeight="1">
      <c r="A121" t="s" s="58">
        <v>533</v>
      </c>
      <c r="B121" s="33">
        <v>870</v>
      </c>
      <c r="C121" s="33">
        <v>70</v>
      </c>
      <c r="D121" s="33">
        <f>ROUND(C121*$B121/1000,-1)</f>
        <v>60</v>
      </c>
      <c r="E121" t="s" s="58">
        <v>373</v>
      </c>
      <c r="F121" t="s" s="58">
        <v>373</v>
      </c>
      <c r="G121" s="34">
        <v>0.5</v>
      </c>
      <c r="H121" s="34">
        <v>0.2</v>
      </c>
      <c r="I121" t="s" s="58">
        <v>373</v>
      </c>
      <c r="J121" t="s" s="58">
        <v>373</v>
      </c>
      <c r="K121" s="34">
        <v>0.3</v>
      </c>
      <c r="L121" s="42">
        <f>ROUND(G121*$D121,-1)</f>
        <v>30</v>
      </c>
      <c r="M121" s="33">
        <f>ROUND(H121*$D121,-1)</f>
        <v>10</v>
      </c>
      <c r="N121" s="33">
        <f>ROUND(I121*$D121,-1)</f>
      </c>
      <c r="O121" s="33">
        <f>ROUND(J121*$D121,-1)</f>
      </c>
      <c r="P121" s="33">
        <f>ROUND(K121*$D121,-1)</f>
        <v>20</v>
      </c>
      <c r="Q121" s="4"/>
    </row>
    <row r="122" ht="16.15" customHeight="1">
      <c r="A122" s="59"/>
      <c r="B122" s="33"/>
      <c r="C122" s="33"/>
      <c r="D122" s="33"/>
      <c r="E122" s="33"/>
      <c r="F122" s="34"/>
      <c r="G122" s="34"/>
      <c r="H122" s="34"/>
      <c r="I122" s="34"/>
      <c r="J122" s="34"/>
      <c r="K122" s="34"/>
      <c r="L122" s="42"/>
      <c r="M122" s="33"/>
      <c r="N122" s="33"/>
      <c r="O122" s="33"/>
      <c r="P122" s="33"/>
      <c r="Q122" s="4"/>
    </row>
    <row r="123" ht="16.15" customHeight="1">
      <c r="A123" t="s" s="57">
        <v>534</v>
      </c>
      <c r="B123" s="41">
        <f>SUM(B124:B137)</f>
        <v>48080</v>
      </c>
      <c r="C123" s="33"/>
      <c r="D123" s="41">
        <f>SUM(D124:D137)</f>
        <v>4210</v>
      </c>
      <c r="E123" s="33"/>
      <c r="F123" s="34"/>
      <c r="G123" t="s" s="58">
        <v>373</v>
      </c>
      <c r="H123" t="s" s="58">
        <v>373</v>
      </c>
      <c r="I123" t="s" s="58">
        <v>373</v>
      </c>
      <c r="J123" t="s" s="58">
        <v>373</v>
      </c>
      <c r="K123" t="s" s="58">
        <v>373</v>
      </c>
      <c r="L123" s="507">
        <f>SUM(L124:L137)</f>
      </c>
      <c r="M123" s="41">
        <f>SUM(M124:M137)</f>
      </c>
      <c r="N123" s="41">
        <f>SUM(N124:N137)</f>
      </c>
      <c r="O123" s="41">
        <f>SUM(O124:O137)</f>
      </c>
      <c r="P123" s="41">
        <f>SUM(P124:P137)</f>
      </c>
      <c r="Q123" s="4"/>
    </row>
    <row r="124" ht="16.15" customHeight="1">
      <c r="A124" t="s" s="58">
        <v>535</v>
      </c>
      <c r="B124" s="33"/>
      <c r="C124" s="33"/>
      <c r="D124" s="33"/>
      <c r="E124" s="33"/>
      <c r="F124" s="34"/>
      <c r="G124" s="34"/>
      <c r="H124" s="34"/>
      <c r="I124" s="34"/>
      <c r="J124" s="34"/>
      <c r="K124" s="34"/>
      <c r="L124" s="42"/>
      <c r="M124" s="33"/>
      <c r="N124" s="33"/>
      <c r="O124" s="33"/>
      <c r="P124" s="33"/>
      <c r="Q124" s="4"/>
    </row>
    <row r="125" ht="16.15" customHeight="1">
      <c r="A125" t="s" s="58">
        <v>536</v>
      </c>
      <c r="B125" s="33">
        <v>4600</v>
      </c>
      <c r="C125" s="33">
        <v>110</v>
      </c>
      <c r="D125" s="33">
        <f>ROUND(C125*$B125/1000,-1)</f>
        <v>510</v>
      </c>
      <c r="E125" t="s" s="58">
        <v>103</v>
      </c>
      <c r="F125" s="34">
        <v>0.8</v>
      </c>
      <c r="G125" s="34">
        <v>0.1</v>
      </c>
      <c r="H125" s="34">
        <v>0.1</v>
      </c>
      <c r="I125" t="s" s="58">
        <v>373</v>
      </c>
      <c r="J125" t="s" s="58">
        <v>373</v>
      </c>
      <c r="K125" t="s" s="58">
        <v>373</v>
      </c>
      <c r="L125" s="42">
        <f>ROUND(G125*$D125,-1)</f>
        <v>50</v>
      </c>
      <c r="M125" s="33">
        <f>ROUND(H125*$D125,-1)</f>
        <v>50</v>
      </c>
      <c r="N125" s="33">
        <f>ROUND(I125*$D125,-1)</f>
      </c>
      <c r="O125" s="33">
        <f>ROUND(J125*$D125,-1)</f>
      </c>
      <c r="P125" s="33">
        <f>ROUND(K125*$D125,-1)</f>
      </c>
      <c r="Q125" s="4"/>
    </row>
    <row r="126" ht="16.15" customHeight="1">
      <c r="A126" t="s" s="58">
        <v>537</v>
      </c>
      <c r="B126" s="33">
        <v>7920</v>
      </c>
      <c r="C126" s="33">
        <v>90</v>
      </c>
      <c r="D126" s="33">
        <f>ROUND(C126*$B126/1000,-1)</f>
        <v>710</v>
      </c>
      <c r="E126" t="s" s="58">
        <v>518</v>
      </c>
      <c r="F126" s="34">
        <v>1</v>
      </c>
      <c r="G126" t="s" s="58">
        <v>373</v>
      </c>
      <c r="H126" t="s" s="58">
        <v>373</v>
      </c>
      <c r="I126" t="s" s="58">
        <v>373</v>
      </c>
      <c r="J126" t="s" s="58">
        <v>373</v>
      </c>
      <c r="K126" t="s" s="58">
        <v>373</v>
      </c>
      <c r="L126" s="42">
        <f>ROUND(G126*$D126,-1)</f>
      </c>
      <c r="M126" s="33">
        <f>ROUND(H126*$D126,-1)</f>
      </c>
      <c r="N126" s="33">
        <f>ROUND(I126*$D126,-1)</f>
      </c>
      <c r="O126" s="33">
        <f>ROUND(J126*$D126,-1)</f>
      </c>
      <c r="P126" s="33">
        <f>ROUND(K126*$D126,-1)</f>
      </c>
      <c r="Q126" s="4"/>
    </row>
    <row r="127" ht="16.15" customHeight="1">
      <c r="A127" t="s" s="58">
        <v>538</v>
      </c>
      <c r="B127" s="33">
        <v>2160</v>
      </c>
      <c r="C127" s="33">
        <v>100</v>
      </c>
      <c r="D127" s="33">
        <f>ROUND(C127*$B127/1000,-1)</f>
        <v>220</v>
      </c>
      <c r="E127" s="33"/>
      <c r="F127" s="34">
        <v>0.6</v>
      </c>
      <c r="G127" s="34">
        <v>0.2</v>
      </c>
      <c r="H127" s="34">
        <v>0.2</v>
      </c>
      <c r="I127" t="s" s="58">
        <v>373</v>
      </c>
      <c r="J127" s="34"/>
      <c r="K127" t="s" s="58">
        <v>373</v>
      </c>
      <c r="L127" s="42">
        <f>ROUND(G127*$D127,-1)</f>
        <v>40</v>
      </c>
      <c r="M127" s="33">
        <f>ROUND(H127*$D127,-1)</f>
        <v>40</v>
      </c>
      <c r="N127" s="33">
        <f>ROUND(I127*$D127,-1)</f>
      </c>
      <c r="O127" s="33">
        <f>ROUND(J127*$D127,-1)</f>
        <v>0</v>
      </c>
      <c r="P127" s="33">
        <f>ROUND(K127*$D127,-1)</f>
      </c>
      <c r="Q127" s="4"/>
    </row>
    <row r="128" ht="16.15" customHeight="1">
      <c r="A128" t="s" s="58">
        <v>539</v>
      </c>
      <c r="B128" s="33">
        <v>1320</v>
      </c>
      <c r="C128" s="33">
        <v>100</v>
      </c>
      <c r="D128" s="33">
        <f>ROUND(C128*$B128/1000,-1)</f>
        <v>130</v>
      </c>
      <c r="E128" s="33"/>
      <c r="F128" t="s" s="58">
        <v>373</v>
      </c>
      <c r="G128" t="s" s="58">
        <v>373</v>
      </c>
      <c r="H128" t="s" s="58">
        <v>373</v>
      </c>
      <c r="I128" s="34">
        <v>0.5</v>
      </c>
      <c r="J128" t="s" s="58">
        <v>373</v>
      </c>
      <c r="K128" s="34">
        <v>0.5</v>
      </c>
      <c r="L128" s="42">
        <f>ROUND(G128*$D128,-1)</f>
      </c>
      <c r="M128" s="33">
        <f>ROUND(H128*$D128,-1)</f>
      </c>
      <c r="N128" s="33">
        <f>ROUND(I128*$D128,-1)</f>
        <v>70</v>
      </c>
      <c r="O128" s="33">
        <f>ROUND(J128*$D128,-1)</f>
      </c>
      <c r="P128" s="33">
        <f>ROUND(K128*$D128,-1)</f>
        <v>70</v>
      </c>
      <c r="Q128" s="4"/>
    </row>
    <row r="129" ht="16.15" customHeight="1">
      <c r="A129" t="s" s="58">
        <v>540</v>
      </c>
      <c r="B129" s="33">
        <v>16000</v>
      </c>
      <c r="C129" s="33">
        <v>80</v>
      </c>
      <c r="D129" s="33">
        <f>ROUND(C129*$B129/1000,-1)</f>
        <v>1280</v>
      </c>
      <c r="E129" t="s" s="58">
        <v>373</v>
      </c>
      <c r="F129" s="34">
        <v>0.5</v>
      </c>
      <c r="G129" s="34">
        <v>0.1</v>
      </c>
      <c r="H129" s="34">
        <v>0.1</v>
      </c>
      <c r="I129" s="34">
        <v>0.2</v>
      </c>
      <c r="J129" s="34">
        <v>0.1</v>
      </c>
      <c r="K129" t="s" s="58">
        <v>373</v>
      </c>
      <c r="L129" s="42">
        <f>ROUND(G129*$D129,-1)</f>
        <v>130</v>
      </c>
      <c r="M129" s="33">
        <f>ROUND(H129*$D129,-1)</f>
        <v>130</v>
      </c>
      <c r="N129" s="33">
        <f>ROUND(I129*$D129,-1)</f>
        <v>260</v>
      </c>
      <c r="O129" s="33">
        <f>ROUND(J129*$D129,-1)</f>
        <v>130</v>
      </c>
      <c r="P129" s="33">
        <f>ROUND(K129*$D129,-1)</f>
      </c>
      <c r="Q129" s="4"/>
    </row>
    <row r="130" ht="16.15" customHeight="1">
      <c r="A130" t="s" s="58">
        <v>541</v>
      </c>
      <c r="B130" s="33">
        <v>1340</v>
      </c>
      <c r="C130" s="33">
        <v>80</v>
      </c>
      <c r="D130" s="33">
        <f>ROUND(C130*$B130/1000,-1)</f>
        <v>110</v>
      </c>
      <c r="E130" s="33"/>
      <c r="F130" t="s" s="58">
        <v>373</v>
      </c>
      <c r="G130" t="s" s="58">
        <v>373</v>
      </c>
      <c r="H130" t="s" s="58">
        <v>373</v>
      </c>
      <c r="I130" s="34">
        <v>0.5</v>
      </c>
      <c r="J130" s="34"/>
      <c r="K130" s="34">
        <v>0.5</v>
      </c>
      <c r="L130" s="42">
        <f>ROUND(G130*$D130,-1)</f>
      </c>
      <c r="M130" s="33">
        <f>ROUND(H130*$D130,-1)</f>
      </c>
      <c r="N130" s="33">
        <f>ROUND(I130*$D130,-1)</f>
        <v>60</v>
      </c>
      <c r="O130" s="33">
        <f>ROUND(J130*$D130,-1)</f>
        <v>0</v>
      </c>
      <c r="P130" s="33">
        <f>ROUND(K130*$D130,-1)</f>
        <v>60</v>
      </c>
      <c r="Q130" s="4"/>
    </row>
    <row r="131" ht="16.15" customHeight="1">
      <c r="A131" t="s" s="58">
        <v>542</v>
      </c>
      <c r="B131" s="33">
        <v>420</v>
      </c>
      <c r="C131" s="33">
        <v>80</v>
      </c>
      <c r="D131" s="33">
        <f>ROUND(C131*$B131/1000,-1)</f>
        <v>30</v>
      </c>
      <c r="E131" t="s" s="58">
        <v>103</v>
      </c>
      <c r="F131" s="34">
        <v>0.5</v>
      </c>
      <c r="G131" t="s" s="58">
        <v>373</v>
      </c>
      <c r="H131" s="34">
        <v>0.5</v>
      </c>
      <c r="I131" t="s" s="58">
        <v>373</v>
      </c>
      <c r="J131" t="s" s="58">
        <v>373</v>
      </c>
      <c r="K131" t="s" s="58">
        <v>373</v>
      </c>
      <c r="L131" s="42">
        <f>ROUND(G131*$D131,-1)</f>
      </c>
      <c r="M131" s="33">
        <f>ROUND(H131*$D131,-1)</f>
        <v>20</v>
      </c>
      <c r="N131" s="33">
        <f>ROUND(I131*$D131,-1)</f>
      </c>
      <c r="O131" s="33">
        <f>ROUND(J131*$D131,-1)</f>
      </c>
      <c r="P131" s="33">
        <f>ROUND(K131*$D131,-1)</f>
      </c>
      <c r="Q131" s="4"/>
    </row>
    <row r="132" ht="16.15" customHeight="1">
      <c r="A132" t="s" s="58">
        <v>543</v>
      </c>
      <c r="B132" s="33">
        <v>1700</v>
      </c>
      <c r="C132" s="33">
        <v>80</v>
      </c>
      <c r="D132" s="33">
        <f>ROUND(C132*$B132/1000,-1)</f>
        <v>140</v>
      </c>
      <c r="E132" s="33"/>
      <c r="F132" t="s" s="58">
        <v>373</v>
      </c>
      <c r="G132" s="34">
        <v>0.6</v>
      </c>
      <c r="H132" t="s" s="58">
        <v>373</v>
      </c>
      <c r="I132" t="s" s="58">
        <v>373</v>
      </c>
      <c r="J132" s="34">
        <v>0.4</v>
      </c>
      <c r="K132" t="s" s="58">
        <v>373</v>
      </c>
      <c r="L132" s="42">
        <f>ROUND(G132*$D132,-1)</f>
        <v>80</v>
      </c>
      <c r="M132" s="33">
        <f>ROUND(H132*$D132,-1)</f>
      </c>
      <c r="N132" s="33">
        <f>ROUND(I132*$D132,-1)</f>
      </c>
      <c r="O132" s="33">
        <f>ROUND(J132*$D132,-1)</f>
        <v>60</v>
      </c>
      <c r="P132" s="33">
        <f>ROUND(K132*$D132,-1)</f>
      </c>
      <c r="Q132" s="4"/>
    </row>
    <row r="133" ht="16.15" customHeight="1">
      <c r="A133" t="s" s="58">
        <v>544</v>
      </c>
      <c r="B133" s="33">
        <v>610</v>
      </c>
      <c r="C133" s="33">
        <v>80</v>
      </c>
      <c r="D133" s="33">
        <f>ROUND(C133*$B133/1000,-1)</f>
        <v>50</v>
      </c>
      <c r="E133" t="s" s="58">
        <v>103</v>
      </c>
      <c r="F133" s="34">
        <v>0.5</v>
      </c>
      <c r="G133" t="s" s="58">
        <v>373</v>
      </c>
      <c r="H133" s="34">
        <v>0.5</v>
      </c>
      <c r="I133" t="s" s="58">
        <v>373</v>
      </c>
      <c r="J133" t="s" s="58">
        <v>373</v>
      </c>
      <c r="K133" t="s" s="58">
        <v>373</v>
      </c>
      <c r="L133" s="42">
        <f>ROUND(G133*$D133,-1)</f>
      </c>
      <c r="M133" s="33">
        <f>ROUND(H133*$D133,-1)</f>
        <v>30</v>
      </c>
      <c r="N133" s="33">
        <f>ROUND(I133*$D133,-1)</f>
      </c>
      <c r="O133" s="33">
        <f>ROUND(J133*$D133,-1)</f>
      </c>
      <c r="P133" s="33">
        <f>ROUND(K133*$D133,-1)</f>
      </c>
      <c r="Q133" s="4"/>
    </row>
    <row r="134" ht="16.15" customHeight="1">
      <c r="A134" t="s" s="58">
        <v>545</v>
      </c>
      <c r="B134" s="33">
        <v>2200</v>
      </c>
      <c r="C134" s="33">
        <v>80</v>
      </c>
      <c r="D134" s="33">
        <f>ROUND(C134*$B134/1000,-1)</f>
        <v>180</v>
      </c>
      <c r="E134" s="33"/>
      <c r="F134" t="s" s="58">
        <v>373</v>
      </c>
      <c r="G134" s="34">
        <v>0.3</v>
      </c>
      <c r="H134" s="34">
        <v>0.3</v>
      </c>
      <c r="I134" t="s" s="58">
        <v>373</v>
      </c>
      <c r="J134" s="34"/>
      <c r="K134" s="34">
        <v>0.4</v>
      </c>
      <c r="L134" s="42">
        <f>ROUND(G134*$D134,-1)</f>
        <v>50</v>
      </c>
      <c r="M134" s="33">
        <f>ROUND(H134*$D134,-1)</f>
        <v>50</v>
      </c>
      <c r="N134" s="33">
        <f>ROUND(I134*$D134,-1)</f>
      </c>
      <c r="O134" s="33">
        <f>ROUND(J134*$D134,-1)</f>
        <v>0</v>
      </c>
      <c r="P134" s="33">
        <f>ROUND(K134*$D134,-1)</f>
        <v>70</v>
      </c>
      <c r="Q134" s="4"/>
    </row>
    <row r="135" ht="16.15" customHeight="1">
      <c r="A135" t="s" s="58">
        <v>546</v>
      </c>
      <c r="B135" s="33">
        <v>6850</v>
      </c>
      <c r="C135" s="33">
        <v>80</v>
      </c>
      <c r="D135" s="33">
        <f>ROUND(C135*$B135/1000,-1)</f>
        <v>550</v>
      </c>
      <c r="E135" s="33"/>
      <c r="F135" t="s" s="58">
        <v>373</v>
      </c>
      <c r="G135" t="s" s="58">
        <v>428</v>
      </c>
      <c r="H135" t="s" s="58">
        <v>373</v>
      </c>
      <c r="I135" t="s" s="58">
        <v>373</v>
      </c>
      <c r="J135" s="34"/>
      <c r="K135" t="s" s="58">
        <v>373</v>
      </c>
      <c r="L135" t="s" s="29">
        <v>373</v>
      </c>
      <c r="M135" t="s" s="58">
        <v>373</v>
      </c>
      <c r="N135" t="s" s="58">
        <v>373</v>
      </c>
      <c r="O135" t="s" s="58">
        <v>373</v>
      </c>
      <c r="P135" t="s" s="58">
        <v>373</v>
      </c>
      <c r="Q135" s="4"/>
    </row>
    <row r="136" ht="16.15" customHeight="1">
      <c r="A136" t="s" s="58">
        <v>547</v>
      </c>
      <c r="B136" s="33">
        <v>2400</v>
      </c>
      <c r="C136" s="33">
        <v>100</v>
      </c>
      <c r="D136" s="33">
        <f>ROUND(C136*$B136/1000,-1)</f>
        <v>240</v>
      </c>
      <c r="E136" s="33"/>
      <c r="F136" s="34">
        <v>0.6</v>
      </c>
      <c r="G136" t="s" s="58">
        <v>373</v>
      </c>
      <c r="H136" t="s" s="58">
        <v>373</v>
      </c>
      <c r="I136" s="34">
        <v>0.4</v>
      </c>
      <c r="J136" s="34"/>
      <c r="K136" t="s" s="58">
        <v>373</v>
      </c>
      <c r="L136" s="42">
        <f>ROUND(G136*$D136,-1)</f>
      </c>
      <c r="M136" s="33">
        <f>ROUND(H136*$D136,-1)</f>
      </c>
      <c r="N136" s="33">
        <f>ROUND(I136*$D136,-1)</f>
        <v>100</v>
      </c>
      <c r="O136" s="33">
        <f>ROUND(J136*$D136,-1)</f>
        <v>0</v>
      </c>
      <c r="P136" s="33">
        <f>ROUND(K136*$D136,-1)</f>
      </c>
      <c r="Q136" s="4"/>
    </row>
    <row r="137" ht="16.15" customHeight="1">
      <c r="A137" t="s" s="58">
        <v>548</v>
      </c>
      <c r="B137" s="33">
        <v>560</v>
      </c>
      <c r="C137" s="33">
        <v>100</v>
      </c>
      <c r="D137" s="33">
        <f>ROUND(C137*$B137/1000,-1)</f>
        <v>60</v>
      </c>
      <c r="E137" s="33"/>
      <c r="F137" s="34">
        <v>0.6</v>
      </c>
      <c r="G137" t="s" s="58">
        <v>373</v>
      </c>
      <c r="H137" t="s" s="58">
        <v>373</v>
      </c>
      <c r="I137" s="34">
        <v>0.4</v>
      </c>
      <c r="J137" s="34"/>
      <c r="K137" t="s" s="58">
        <v>373</v>
      </c>
      <c r="L137" s="42">
        <f>ROUND(G137*$D137,-1)</f>
      </c>
      <c r="M137" s="33">
        <f>ROUND(H137*$D137,-1)</f>
      </c>
      <c r="N137" s="33">
        <f>ROUND(I137*$D137,-1)</f>
        <v>20</v>
      </c>
      <c r="O137" s="33">
        <f>ROUND(J137*$D137,-1)</f>
        <v>0</v>
      </c>
      <c r="P137" s="33">
        <f>ROUND(K137*$D137,-1)</f>
      </c>
      <c r="Q137" s="4"/>
    </row>
    <row r="138" ht="16.15" customHeight="1">
      <c r="A138" s="59"/>
      <c r="B138" s="33"/>
      <c r="C138" s="33"/>
      <c r="D138" s="33"/>
      <c r="E138" s="33"/>
      <c r="F138" s="34"/>
      <c r="G138" s="34"/>
      <c r="H138" s="34"/>
      <c r="I138" s="34"/>
      <c r="J138" s="34"/>
      <c r="K138" s="34"/>
      <c r="L138" s="42"/>
      <c r="M138" s="33"/>
      <c r="N138" s="33"/>
      <c r="O138" s="33"/>
      <c r="P138" s="33"/>
      <c r="Q138" s="4"/>
    </row>
    <row r="139" ht="16.15" customHeight="1">
      <c r="A139" t="s" s="57">
        <v>549</v>
      </c>
      <c r="B139" s="41">
        <f>SUM(B140:B156)</f>
        <v>38380</v>
      </c>
      <c r="C139" s="33"/>
      <c r="D139" s="41">
        <f>SUM(D140:D156)</f>
        <v>3650</v>
      </c>
      <c r="E139" s="33"/>
      <c r="F139" s="34"/>
      <c r="G139" s="34"/>
      <c r="H139" s="34"/>
      <c r="I139" s="34"/>
      <c r="J139" s="34"/>
      <c r="K139" s="34"/>
      <c r="L139" s="507">
        <f>SUM(L140:L156)</f>
      </c>
      <c r="M139" s="41">
        <f>SUM(M140:M156)</f>
      </c>
      <c r="N139" s="41">
        <f>SUM(N140:N156)</f>
      </c>
      <c r="O139" s="41">
        <f>SUM(O140:O156)</f>
      </c>
      <c r="P139" s="41">
        <f>SUM(P140:P156)</f>
      </c>
      <c r="Q139" s="4"/>
    </row>
    <row r="140" ht="16.15" customHeight="1">
      <c r="A140" t="s" s="58">
        <v>550</v>
      </c>
      <c r="B140" s="33">
        <v>240</v>
      </c>
      <c r="C140" s="33">
        <v>80</v>
      </c>
      <c r="D140" s="33">
        <f>ROUND(C140*$B140/1000,-1)</f>
        <v>20</v>
      </c>
      <c r="E140" s="33"/>
      <c r="F140" s="34">
        <v>0.6</v>
      </c>
      <c r="G140" s="34"/>
      <c r="H140" s="34"/>
      <c r="I140" s="34">
        <v>0.4</v>
      </c>
      <c r="J140" s="34"/>
      <c r="K140" s="34"/>
      <c r="L140" s="42">
        <f>ROUND(G140*$D140,-1)</f>
        <v>0</v>
      </c>
      <c r="M140" s="33">
        <f>ROUND(H140*$D140,-1)</f>
        <v>0</v>
      </c>
      <c r="N140" s="33">
        <f>ROUND(I140*$D140,-1)</f>
        <v>10</v>
      </c>
      <c r="O140" s="33">
        <f>ROUND(J140*$D140,-1)</f>
        <v>0</v>
      </c>
      <c r="P140" s="33">
        <f>ROUND(K140*$D140,-1)</f>
        <v>0</v>
      </c>
      <c r="Q140" s="4"/>
    </row>
    <row r="141" ht="16.15" customHeight="1">
      <c r="A141" t="s" s="58">
        <v>551</v>
      </c>
      <c r="B141" s="33">
        <v>2900</v>
      </c>
      <c r="C141" s="33">
        <v>80</v>
      </c>
      <c r="D141" s="33">
        <f>ROUND(C141*$B141/1000,-1)</f>
        <v>230</v>
      </c>
      <c r="E141" s="33"/>
      <c r="F141" s="34"/>
      <c r="G141" s="34"/>
      <c r="H141" t="s" s="58">
        <v>373</v>
      </c>
      <c r="I141" t="s" s="58">
        <v>373</v>
      </c>
      <c r="J141" t="s" s="58">
        <v>373</v>
      </c>
      <c r="K141" s="34">
        <v>0.5</v>
      </c>
      <c r="L141" s="42">
        <f>ROUND(G141*$D141,-1)</f>
        <v>0</v>
      </c>
      <c r="M141" s="33">
        <f>ROUND(H141*$D141,-1)</f>
      </c>
      <c r="N141" s="33">
        <f>ROUND(I141*$D141,-1)</f>
      </c>
      <c r="O141" s="33">
        <f>ROUND(J141*$D141,-1)</f>
      </c>
      <c r="P141" s="33">
        <f>ROUND(K141*$D141,-1)</f>
        <v>120</v>
      </c>
      <c r="Q141" s="4"/>
    </row>
    <row r="142" ht="16.15" customHeight="1">
      <c r="A142" t="s" s="58">
        <v>552</v>
      </c>
      <c r="B142" s="33">
        <v>550</v>
      </c>
      <c r="C142" s="33">
        <v>100</v>
      </c>
      <c r="D142" s="33">
        <f>ROUND(C142*$B142/1000,-1)</f>
        <v>60</v>
      </c>
      <c r="E142" t="s" s="58">
        <v>373</v>
      </c>
      <c r="F142" s="34"/>
      <c r="G142" t="s" s="58">
        <v>373</v>
      </c>
      <c r="H142" s="34">
        <v>1</v>
      </c>
      <c r="I142" t="s" s="58">
        <v>373</v>
      </c>
      <c r="J142" t="s" s="58">
        <v>373</v>
      </c>
      <c r="K142" s="34"/>
      <c r="L142" s="42">
        <f>ROUND(G142*$D142,-1)</f>
      </c>
      <c r="M142" s="33">
        <f>ROUND(H142*$D142,-1)</f>
        <v>60</v>
      </c>
      <c r="N142" s="33">
        <f>ROUND(I142*$D142,-1)</f>
      </c>
      <c r="O142" s="33">
        <f>ROUND(J142*$D142,-1)</f>
      </c>
      <c r="P142" s="33">
        <f>ROUND(K142*$D142,-1)</f>
        <v>0</v>
      </c>
      <c r="Q142" s="4"/>
    </row>
    <row r="143" ht="16.15" customHeight="1">
      <c r="A143" t="s" s="58">
        <v>553</v>
      </c>
      <c r="B143" s="33">
        <v>1300</v>
      </c>
      <c r="C143" s="33">
        <v>340</v>
      </c>
      <c r="D143" s="33">
        <f>ROUND(C143*$B143/1000,-1)</f>
        <v>440</v>
      </c>
      <c r="E143" s="33"/>
      <c r="F143" s="34"/>
      <c r="G143" s="34">
        <v>0.5</v>
      </c>
      <c r="H143" s="34">
        <v>0.5</v>
      </c>
      <c r="I143" s="34"/>
      <c r="J143" t="s" s="58">
        <v>373</v>
      </c>
      <c r="K143" s="34"/>
      <c r="L143" s="42">
        <f>ROUND(G143*$D143,-1)</f>
        <v>220</v>
      </c>
      <c r="M143" s="33">
        <f>ROUND(H143*$D143,-1)</f>
        <v>220</v>
      </c>
      <c r="N143" s="33">
        <f>ROUND(I143*$D143,-1)</f>
        <v>0</v>
      </c>
      <c r="O143" s="33">
        <f>ROUND(J143*$D143,-1)</f>
      </c>
      <c r="P143" s="33">
        <f>ROUND(K143*$D143,-1)</f>
        <v>0</v>
      </c>
      <c r="Q143" s="4"/>
    </row>
    <row r="144" ht="16.15" customHeight="1">
      <c r="A144" t="s" s="58">
        <v>554</v>
      </c>
      <c r="B144" s="33">
        <v>800</v>
      </c>
      <c r="C144" s="33">
        <v>100</v>
      </c>
      <c r="D144" s="33">
        <f>ROUND(C144*$B144/1000,-1)</f>
        <v>80</v>
      </c>
      <c r="E144" s="33"/>
      <c r="F144" s="34"/>
      <c r="G144" t="s" s="58">
        <v>373</v>
      </c>
      <c r="H144" s="34">
        <v>1</v>
      </c>
      <c r="I144" s="34"/>
      <c r="J144" t="s" s="58">
        <v>373</v>
      </c>
      <c r="K144" s="34"/>
      <c r="L144" s="42">
        <f>ROUND(G144*$D144,-1)</f>
      </c>
      <c r="M144" s="33">
        <f>ROUND(H144*$D144,-1)</f>
        <v>80</v>
      </c>
      <c r="N144" s="33">
        <f>ROUND(I144*$D144,-1)</f>
        <v>0</v>
      </c>
      <c r="O144" s="33">
        <f>ROUND(J144*$D144,-1)</f>
      </c>
      <c r="P144" s="33">
        <f>ROUND(K144*$D144,-1)</f>
        <v>0</v>
      </c>
      <c r="Q144" s="4"/>
    </row>
    <row r="145" ht="16.15" customHeight="1">
      <c r="A145" t="s" s="58">
        <v>555</v>
      </c>
      <c r="B145" s="33">
        <v>7300</v>
      </c>
      <c r="C145" s="33">
        <v>80</v>
      </c>
      <c r="D145" s="33">
        <f>ROUND(C145*$B145/1000,-1)</f>
        <v>580</v>
      </c>
      <c r="E145" s="33"/>
      <c r="F145" s="34"/>
      <c r="G145" t="s" s="58">
        <v>373</v>
      </c>
      <c r="H145" t="s" s="58">
        <v>373</v>
      </c>
      <c r="I145" t="s" s="58">
        <v>373</v>
      </c>
      <c r="J145" t="s" s="58">
        <v>373</v>
      </c>
      <c r="K145" s="34">
        <v>0.7</v>
      </c>
      <c r="L145" s="42">
        <f>ROUND(G145*$D145,-1)</f>
      </c>
      <c r="M145" s="33">
        <f>ROUND(H145*$D145,-1)</f>
      </c>
      <c r="N145" s="33">
        <f>ROUND(I145*$D145,-1)</f>
      </c>
      <c r="O145" s="33">
        <f>ROUND(J145*$D145,-1)</f>
      </c>
      <c r="P145" s="33">
        <f>ROUND(K145*$D145,-1)</f>
        <v>410</v>
      </c>
      <c r="Q145" s="4"/>
    </row>
    <row r="146" ht="16.15" customHeight="1">
      <c r="A146" t="s" s="58">
        <v>556</v>
      </c>
      <c r="B146" s="33">
        <v>1500</v>
      </c>
      <c r="C146" s="33">
        <v>70</v>
      </c>
      <c r="D146" s="33">
        <f>ROUND(C146*$B146/1000,-1)</f>
        <v>110</v>
      </c>
      <c r="E146" s="33"/>
      <c r="F146" s="34"/>
      <c r="G146" s="34"/>
      <c r="H146" t="s" s="58">
        <v>373</v>
      </c>
      <c r="I146" t="s" s="58">
        <v>373</v>
      </c>
      <c r="J146" t="s" s="58">
        <v>373</v>
      </c>
      <c r="K146" s="34">
        <v>1</v>
      </c>
      <c r="L146" s="42">
        <f>ROUND(G146*$D146,-1)</f>
        <v>0</v>
      </c>
      <c r="M146" s="33">
        <f>ROUND(H146*$D146,-1)</f>
      </c>
      <c r="N146" s="33">
        <f>ROUND(I146*$D146,-1)</f>
      </c>
      <c r="O146" s="33">
        <f>ROUND(J146*$D146,-1)</f>
      </c>
      <c r="P146" s="33">
        <f>ROUND(K146*$D146,-1)</f>
        <v>110</v>
      </c>
      <c r="Q146" s="4"/>
    </row>
    <row r="147" ht="16.15" customHeight="1">
      <c r="A147" t="s" s="58">
        <v>557</v>
      </c>
      <c r="B147" s="33">
        <v>360</v>
      </c>
      <c r="C147" s="33">
        <v>70</v>
      </c>
      <c r="D147" s="33">
        <f>ROUND(C147*$B147/1000,-1)</f>
        <v>30</v>
      </c>
      <c r="E147" s="33"/>
      <c r="F147" s="34"/>
      <c r="G147" s="34"/>
      <c r="H147" t="s" s="58">
        <v>373</v>
      </c>
      <c r="I147" t="s" s="58">
        <v>373</v>
      </c>
      <c r="J147" s="34"/>
      <c r="K147" s="34">
        <v>1</v>
      </c>
      <c r="L147" s="42">
        <f>ROUND(G147*$D147,-1)</f>
        <v>0</v>
      </c>
      <c r="M147" s="33">
        <f>ROUND(H147*$D147,-1)</f>
      </c>
      <c r="N147" s="33">
        <f>ROUND(I147*$D147,-1)</f>
      </c>
      <c r="O147" s="33">
        <f>ROUND(J147*$D147,-1)</f>
        <v>0</v>
      </c>
      <c r="P147" s="33">
        <f>ROUND(K147*$D147,-1)</f>
        <v>30</v>
      </c>
      <c r="Q147" s="4"/>
    </row>
    <row r="148" ht="16.15" customHeight="1">
      <c r="A148" t="s" s="58">
        <v>558</v>
      </c>
      <c r="B148" s="33">
        <v>6300</v>
      </c>
      <c r="C148" s="33">
        <v>120</v>
      </c>
      <c r="D148" s="33">
        <f>ROUND(C148*$B148/1000,-1)</f>
        <v>760</v>
      </c>
      <c r="E148" t="s" s="58">
        <v>468</v>
      </c>
      <c r="F148" s="34">
        <v>0.6</v>
      </c>
      <c r="G148" t="s" s="58">
        <v>373</v>
      </c>
      <c r="H148" t="s" s="58">
        <v>373</v>
      </c>
      <c r="I148" s="34">
        <v>0.4</v>
      </c>
      <c r="J148" t="s" s="58">
        <v>373</v>
      </c>
      <c r="K148" s="34"/>
      <c r="L148" s="42">
        <f>ROUND(G148*$D148,-1)</f>
      </c>
      <c r="M148" s="33">
        <f>ROUND(H148*$D148,-1)</f>
      </c>
      <c r="N148" s="33">
        <f>ROUND(I148*$D148,-1)</f>
        <v>300</v>
      </c>
      <c r="O148" s="33">
        <f>ROUND(J148*$D148,-1)</f>
      </c>
      <c r="P148" s="33">
        <f>ROUND(K148*$D148,-1)</f>
        <v>0</v>
      </c>
      <c r="Q148" s="4"/>
    </row>
    <row r="149" ht="16.15" customHeight="1">
      <c r="A149" t="s" s="58">
        <v>559</v>
      </c>
      <c r="B149" s="33">
        <v>3300</v>
      </c>
      <c r="C149" s="33">
        <v>80</v>
      </c>
      <c r="D149" s="33">
        <f>ROUND(C149*$B149/1000,-1)</f>
        <v>260</v>
      </c>
      <c r="E149" t="s" s="58">
        <v>373</v>
      </c>
      <c r="F149" s="34">
        <v>0.5</v>
      </c>
      <c r="G149" t="s" s="58">
        <v>373</v>
      </c>
      <c r="H149" s="34">
        <v>0.3</v>
      </c>
      <c r="I149" t="s" s="58">
        <v>373</v>
      </c>
      <c r="J149" s="34">
        <v>0.2</v>
      </c>
      <c r="K149" t="s" s="58">
        <v>373</v>
      </c>
      <c r="L149" s="42">
        <f>ROUND(G149*$D149,-1)</f>
      </c>
      <c r="M149" s="33">
        <f>ROUND(H149*$D149,-1)</f>
        <v>80</v>
      </c>
      <c r="N149" s="33">
        <f>ROUND(I149*$D149,-1)</f>
      </c>
      <c r="O149" s="33">
        <f>ROUND(J149*$D149,-1)</f>
        <v>50</v>
      </c>
      <c r="P149" s="33">
        <f>ROUND(K149*$D149,-1)</f>
      </c>
      <c r="Q149" s="4"/>
    </row>
    <row r="150" ht="16.15" customHeight="1">
      <c r="A150" t="s" s="58">
        <v>560</v>
      </c>
      <c r="B150" s="33">
        <v>4800</v>
      </c>
      <c r="C150" s="33">
        <v>80</v>
      </c>
      <c r="D150" s="33">
        <f>ROUND(C150*$B150/1000,-1)</f>
        <v>380</v>
      </c>
      <c r="E150" t="s" s="58">
        <v>373</v>
      </c>
      <c r="F150" s="34">
        <v>0.5</v>
      </c>
      <c r="G150" t="s" s="58">
        <v>373</v>
      </c>
      <c r="H150" s="34">
        <v>0.3</v>
      </c>
      <c r="I150" s="34">
        <v>0.2</v>
      </c>
      <c r="J150" t="s" s="58">
        <v>373</v>
      </c>
      <c r="K150" t="s" s="58">
        <v>373</v>
      </c>
      <c r="L150" s="42">
        <f>ROUND(G150*$D150,-1)</f>
      </c>
      <c r="M150" s="33">
        <f>ROUND(H150*$D150,-1)</f>
        <v>110</v>
      </c>
      <c r="N150" s="33">
        <f>ROUND(I150*$D150,-1)</f>
        <v>80</v>
      </c>
      <c r="O150" s="33">
        <f>ROUND(J150*$D150,-1)</f>
      </c>
      <c r="P150" s="33">
        <f>ROUND(K150*$D150,-1)</f>
      </c>
      <c r="Q150" s="4"/>
    </row>
    <row r="151" ht="16.15" customHeight="1">
      <c r="A151" t="s" s="58">
        <v>561</v>
      </c>
      <c r="B151" s="33">
        <v>1600</v>
      </c>
      <c r="C151" s="33">
        <v>80</v>
      </c>
      <c r="D151" s="33">
        <f>ROUND(C151*$B151/1000,-1)</f>
        <v>130</v>
      </c>
      <c r="E151" t="s" s="58">
        <v>373</v>
      </c>
      <c r="F151" s="34">
        <v>0.5</v>
      </c>
      <c r="G151" t="s" s="58">
        <v>373</v>
      </c>
      <c r="H151" t="s" s="58">
        <v>373</v>
      </c>
      <c r="I151" s="34">
        <v>0.5</v>
      </c>
      <c r="J151" t="s" s="58">
        <v>373</v>
      </c>
      <c r="K151" t="s" s="58">
        <v>373</v>
      </c>
      <c r="L151" s="42">
        <f>ROUND(G151*$D151,-1)</f>
      </c>
      <c r="M151" s="33">
        <f>ROUND(H151*$D151,-1)</f>
      </c>
      <c r="N151" s="33">
        <f>ROUND(I151*$D151,-1)</f>
        <v>70</v>
      </c>
      <c r="O151" s="33">
        <f>ROUND(J151*$D151,-1)</f>
      </c>
      <c r="P151" s="33">
        <f>ROUND(K151*$D151,-1)</f>
      </c>
      <c r="Q151" s="4"/>
    </row>
    <row r="152" ht="16.15" customHeight="1">
      <c r="A152" t="s" s="58">
        <v>562</v>
      </c>
      <c r="B152" s="33">
        <v>2200</v>
      </c>
      <c r="C152" s="33">
        <v>70</v>
      </c>
      <c r="D152" s="33">
        <f>ROUND(C152*$B152/1000,-1)</f>
        <v>150</v>
      </c>
      <c r="E152" t="s" s="58">
        <v>373</v>
      </c>
      <c r="F152" s="34">
        <v>0.7</v>
      </c>
      <c r="G152" t="s" s="58">
        <v>373</v>
      </c>
      <c r="H152" s="34">
        <v>0.3</v>
      </c>
      <c r="I152" t="s" s="58">
        <v>373</v>
      </c>
      <c r="J152" t="s" s="58">
        <v>373</v>
      </c>
      <c r="K152" t="s" s="58">
        <v>373</v>
      </c>
      <c r="L152" s="42">
        <f>ROUND(G152*$D152,-1)</f>
      </c>
      <c r="M152" s="33">
        <f>ROUND(H152*$D152,-1)</f>
        <v>50</v>
      </c>
      <c r="N152" s="33">
        <f>ROUND(I152*$D152,-1)</f>
      </c>
      <c r="O152" s="33">
        <f>ROUND(J152*$D152,-1)</f>
      </c>
      <c r="P152" s="33">
        <f>ROUND(K152*$D152,-1)</f>
      </c>
      <c r="Q152" s="4"/>
    </row>
    <row r="153" ht="16.15" customHeight="1">
      <c r="A153" t="s" s="58">
        <v>563</v>
      </c>
      <c r="B153" s="33">
        <v>3000</v>
      </c>
      <c r="C153" s="33">
        <v>80</v>
      </c>
      <c r="D153" s="33">
        <f>ROUND(C153*$B153/1000,-1)</f>
        <v>240</v>
      </c>
      <c r="E153" s="33"/>
      <c r="F153" s="34">
        <v>0.2</v>
      </c>
      <c r="G153" s="34">
        <v>0.5</v>
      </c>
      <c r="H153" t="s" s="58">
        <v>373</v>
      </c>
      <c r="I153" t="s" s="58">
        <v>373</v>
      </c>
      <c r="J153" s="34">
        <v>0.3</v>
      </c>
      <c r="K153" t="s" s="58">
        <v>373</v>
      </c>
      <c r="L153" s="42">
        <f>ROUND(G153*$D153,-1)</f>
        <v>120</v>
      </c>
      <c r="M153" s="33">
        <f>ROUND(H153*$D153,-1)</f>
      </c>
      <c r="N153" s="33">
        <f>ROUND(I153*$D153,-1)</f>
      </c>
      <c r="O153" s="33">
        <f>ROUND(J153*$D153,-1)</f>
        <v>70</v>
      </c>
      <c r="P153" s="33">
        <f>ROUND(K153*$D153,-1)</f>
      </c>
      <c r="Q153" s="4"/>
    </row>
    <row r="154" ht="16.15" customHeight="1">
      <c r="A154" t="s" s="58">
        <v>564</v>
      </c>
      <c r="B154" s="33">
        <v>420</v>
      </c>
      <c r="C154" s="33">
        <v>80</v>
      </c>
      <c r="D154" s="33">
        <f>ROUND(C154*$B154/1000,-1)</f>
        <v>30</v>
      </c>
      <c r="E154" s="33"/>
      <c r="F154" s="34"/>
      <c r="G154" s="34"/>
      <c r="H154" t="s" s="58">
        <v>373</v>
      </c>
      <c r="I154" s="34"/>
      <c r="J154" s="34">
        <v>0.6</v>
      </c>
      <c r="K154" s="34">
        <v>0.4</v>
      </c>
      <c r="L154" s="42">
        <f>ROUND(G154*$D154,-1)</f>
        <v>0</v>
      </c>
      <c r="M154" s="33">
        <f>ROUND(H154*$D154,-1)</f>
      </c>
      <c r="N154" s="33">
        <f>ROUND(I154*$D154,-1)</f>
        <v>0</v>
      </c>
      <c r="O154" s="33">
        <f>ROUND(J154*$D154,-1)</f>
        <v>20</v>
      </c>
      <c r="P154" s="33">
        <f>ROUND(K154*$D154,-1)</f>
        <v>10</v>
      </c>
      <c r="Q154" s="4"/>
    </row>
    <row r="155" ht="16.15" customHeight="1">
      <c r="A155" t="s" s="58">
        <v>565</v>
      </c>
      <c r="B155" s="33">
        <v>1330</v>
      </c>
      <c r="C155" s="33">
        <v>80</v>
      </c>
      <c r="D155" s="33">
        <f>ROUND(C155*$B155/1000,-1)</f>
        <v>110</v>
      </c>
      <c r="E155" s="33"/>
      <c r="F155" s="34">
        <v>0.2</v>
      </c>
      <c r="G155" t="s" s="58">
        <v>373</v>
      </c>
      <c r="H155" s="34">
        <v>0.5</v>
      </c>
      <c r="I155" s="34">
        <v>0.3</v>
      </c>
      <c r="J155" s="34"/>
      <c r="K155" t="s" s="58">
        <v>373</v>
      </c>
      <c r="L155" s="42">
        <f>ROUND(G155*$D155,-1)</f>
      </c>
      <c r="M155" s="33">
        <f>ROUND(H155*$D155,-1)</f>
        <v>60</v>
      </c>
      <c r="N155" s="33">
        <f>ROUND(I155*$D155,-1)</f>
        <v>30</v>
      </c>
      <c r="O155" s="33">
        <f>ROUND(J155*$D155,-1)</f>
        <v>0</v>
      </c>
      <c r="P155" s="33">
        <f>ROUND(K155*$D155,-1)</f>
      </c>
      <c r="Q155" s="4"/>
    </row>
    <row r="156" ht="16.15" customHeight="1">
      <c r="A156" t="s" s="58">
        <v>566</v>
      </c>
      <c r="B156" s="33">
        <v>480</v>
      </c>
      <c r="C156" s="33">
        <v>80</v>
      </c>
      <c r="D156" s="33">
        <f>ROUND(C156*$B156/1000,-1)</f>
        <v>40</v>
      </c>
      <c r="E156" t="s" s="58">
        <v>373</v>
      </c>
      <c r="F156" s="34">
        <v>0.6</v>
      </c>
      <c r="G156" t="s" s="58">
        <v>373</v>
      </c>
      <c r="H156" t="s" s="58">
        <v>373</v>
      </c>
      <c r="I156" s="34">
        <v>0.4</v>
      </c>
      <c r="J156" s="34"/>
      <c r="K156" t="s" s="58">
        <v>373</v>
      </c>
      <c r="L156" s="42">
        <f>ROUND(G156*$D156,-1)</f>
      </c>
      <c r="M156" s="33">
        <f>ROUND(H156*$D156,-1)</f>
      </c>
      <c r="N156" s="33">
        <f>ROUND(I156*$D156,-1)</f>
        <v>20</v>
      </c>
      <c r="O156" s="33">
        <f>ROUND(J156*$D156,-1)</f>
        <v>0</v>
      </c>
      <c r="P156" s="33">
        <f>ROUND(K156*$D156,-1)</f>
      </c>
      <c r="Q156" s="4"/>
    </row>
    <row r="157" ht="16.15" customHeight="1">
      <c r="A157" s="59"/>
      <c r="B157" s="33"/>
      <c r="C157" s="33"/>
      <c r="D157" s="33"/>
      <c r="E157" s="33"/>
      <c r="F157" s="34"/>
      <c r="G157" s="34"/>
      <c r="H157" s="34"/>
      <c r="I157" s="34"/>
      <c r="J157" s="34"/>
      <c r="K157" s="34"/>
      <c r="L157" s="42"/>
      <c r="M157" s="33"/>
      <c r="N157" s="33"/>
      <c r="O157" s="33"/>
      <c r="P157" s="33"/>
      <c r="Q157" s="4"/>
    </row>
    <row r="158" ht="16.15" customHeight="1">
      <c r="A158" t="s" s="57">
        <v>567</v>
      </c>
      <c r="B158" s="41">
        <f>SUM(B159:B159)</f>
        <v>0</v>
      </c>
      <c r="C158" s="33"/>
      <c r="D158" s="41">
        <f>SUM(D159:D159)</f>
        <v>1000</v>
      </c>
      <c r="E158" s="33"/>
      <c r="F158" s="34"/>
      <c r="G158" s="34"/>
      <c r="H158" s="34"/>
      <c r="I158" s="34"/>
      <c r="J158" s="34"/>
      <c r="K158" s="34"/>
      <c r="L158" s="507">
        <f>SUM(L159:L160)</f>
        <v>0</v>
      </c>
      <c r="M158" s="41">
        <f>SUM(M159:M160)</f>
        <v>0</v>
      </c>
      <c r="N158" s="41">
        <f>SUM(N159:N160)</f>
        <v>0</v>
      </c>
      <c r="O158" s="41">
        <f>SUM(O159:O160)</f>
        <v>0</v>
      </c>
      <c r="P158" s="41">
        <f>SUM(P159:P160)</f>
        <v>500</v>
      </c>
      <c r="Q158" s="4"/>
    </row>
    <row r="159" ht="16.15" customHeight="1">
      <c r="A159" t="s" s="58">
        <v>568</v>
      </c>
      <c r="B159" s="33"/>
      <c r="C159" s="33"/>
      <c r="D159" s="33">
        <v>1000</v>
      </c>
      <c r="E159" s="33"/>
      <c r="F159" s="34"/>
      <c r="G159" s="34"/>
      <c r="H159" s="34"/>
      <c r="I159" s="34"/>
      <c r="J159" s="34"/>
      <c r="K159" s="34">
        <v>0.5</v>
      </c>
      <c r="L159" s="42">
        <f>ROUND(G159*$D159,-1)</f>
        <v>0</v>
      </c>
      <c r="M159" s="33">
        <f>ROUND(H159*$D159,-1)</f>
        <v>0</v>
      </c>
      <c r="N159" s="33">
        <f>ROUND(I159*$D159,-1)</f>
        <v>0</v>
      </c>
      <c r="O159" s="33">
        <f>ROUND(J159*$D159,-1)</f>
        <v>0</v>
      </c>
      <c r="P159" s="33">
        <f>ROUND(K159*$D159,-1)</f>
        <v>500</v>
      </c>
      <c r="Q159" s="4"/>
    </row>
    <row r="160" ht="16.15" customHeight="1">
      <c r="A160" s="59"/>
      <c r="B160" s="33"/>
      <c r="C160" s="33"/>
      <c r="D160" s="33"/>
      <c r="E160" s="33"/>
      <c r="F160" s="34"/>
      <c r="G160" s="34"/>
      <c r="H160" s="34"/>
      <c r="I160" s="34"/>
      <c r="J160" s="34"/>
      <c r="K160" s="34"/>
      <c r="L160" s="42"/>
      <c r="M160" s="33"/>
      <c r="N160" s="33"/>
      <c r="O160" s="33"/>
      <c r="P160" s="33"/>
      <c r="Q160" s="4"/>
    </row>
    <row r="161" ht="16.15" customHeight="1">
      <c r="A161" t="s" s="57">
        <v>569</v>
      </c>
      <c r="B161" s="41">
        <f>SUM(B162:B169)</f>
        <v>13210</v>
      </c>
      <c r="C161" s="33"/>
      <c r="D161" s="41">
        <f>SUM(D162:D169)</f>
        <v>1560</v>
      </c>
      <c r="E161" s="33"/>
      <c r="F161" s="34"/>
      <c r="G161" t="s" s="58">
        <v>373</v>
      </c>
      <c r="H161" t="s" s="58">
        <v>373</v>
      </c>
      <c r="I161" t="s" s="58">
        <v>373</v>
      </c>
      <c r="J161" t="s" s="58">
        <v>373</v>
      </c>
      <c r="K161" t="s" s="58">
        <v>373</v>
      </c>
      <c r="L161" s="507">
        <f>SUM(L162:L169)</f>
      </c>
      <c r="M161" s="41">
        <f>SUM(M162:M169)</f>
      </c>
      <c r="N161" s="41">
        <f>SUM(N162:N169)</f>
      </c>
      <c r="O161" s="41">
        <f>SUM(O162:O169)</f>
      </c>
      <c r="P161" s="41">
        <f>SUM(P162:P169)</f>
      </c>
      <c r="Q161" s="4"/>
    </row>
    <row r="162" ht="16.15" customHeight="1">
      <c r="A162" t="s" s="58">
        <v>570</v>
      </c>
      <c r="B162" s="33">
        <v>5400</v>
      </c>
      <c r="C162" s="33">
        <v>100</v>
      </c>
      <c r="D162" s="33">
        <f>ROUND(C162*$B162/1000,-1)</f>
        <v>540</v>
      </c>
      <c r="E162" t="s" s="58">
        <v>103</v>
      </c>
      <c r="F162" s="34">
        <v>0.6</v>
      </c>
      <c r="G162" t="s" s="58">
        <v>373</v>
      </c>
      <c r="H162" t="s" s="58">
        <v>373</v>
      </c>
      <c r="I162" s="34">
        <v>0.4</v>
      </c>
      <c r="J162" t="s" s="58">
        <v>373</v>
      </c>
      <c r="K162" s="34"/>
      <c r="L162" s="42">
        <f>ROUND(G162*$D162,-1)</f>
      </c>
      <c r="M162" s="33">
        <f>ROUND(H162*$D162,-1)</f>
      </c>
      <c r="N162" s="33">
        <f>ROUND(I162*$D162,-1)</f>
        <v>220</v>
      </c>
      <c r="O162" s="33">
        <f>ROUND(J162*$D162,-1)</f>
      </c>
      <c r="P162" s="33">
        <f>ROUND(K162*$D162,-1)</f>
        <v>0</v>
      </c>
      <c r="Q162" s="4"/>
    </row>
    <row r="163" ht="16.15" customHeight="1">
      <c r="A163" t="s" s="58">
        <v>571</v>
      </c>
      <c r="B163" s="33">
        <v>2530</v>
      </c>
      <c r="C163" s="33">
        <v>100</v>
      </c>
      <c r="D163" s="33">
        <f>ROUND(C163*$B163/1000,-1)</f>
        <v>250</v>
      </c>
      <c r="E163" s="33"/>
      <c r="F163" s="34">
        <v>0.6</v>
      </c>
      <c r="G163" t="s" s="58">
        <v>373</v>
      </c>
      <c r="H163" t="s" s="58">
        <v>373</v>
      </c>
      <c r="I163" t="s" s="58">
        <v>373</v>
      </c>
      <c r="J163" t="s" s="58">
        <v>373</v>
      </c>
      <c r="K163" t="s" s="58">
        <v>373</v>
      </c>
      <c r="L163" s="42">
        <f>ROUND(G163*$D163,-1)</f>
      </c>
      <c r="M163" s="33">
        <f>ROUND(H163*$D163,-1)</f>
      </c>
      <c r="N163" s="33">
        <f>ROUND(I163*$D163,-1)</f>
      </c>
      <c r="O163" s="33">
        <f>ROUND(J163*$D163,-1)</f>
      </c>
      <c r="P163" s="33">
        <f>ROUND(K163*$D163,-1)</f>
      </c>
      <c r="Q163" s="4"/>
    </row>
    <row r="164" ht="16.15" customHeight="1">
      <c r="A164" t="s" s="58">
        <v>572</v>
      </c>
      <c r="B164" s="33">
        <v>410</v>
      </c>
      <c r="C164" s="33">
        <v>100</v>
      </c>
      <c r="D164" s="33">
        <f>ROUND(C164*$B164/1000,-1)</f>
        <v>40</v>
      </c>
      <c r="E164" t="s" s="58">
        <v>103</v>
      </c>
      <c r="F164" s="34">
        <v>0.6</v>
      </c>
      <c r="G164" s="34">
        <v>0.4</v>
      </c>
      <c r="H164" t="s" s="58">
        <v>373</v>
      </c>
      <c r="I164" t="s" s="58">
        <v>373</v>
      </c>
      <c r="J164" s="34"/>
      <c r="K164" s="34"/>
      <c r="L164" s="42">
        <f>ROUND(G164*$D164,-1)</f>
        <v>20</v>
      </c>
      <c r="M164" s="33">
        <f>ROUND(H164*$D164,-1)</f>
      </c>
      <c r="N164" s="33">
        <f>ROUND(I164*$D164,-1)</f>
      </c>
      <c r="O164" s="33">
        <f>ROUND(J164*$D164,-1)</f>
        <v>0</v>
      </c>
      <c r="P164" s="33">
        <f>ROUND(K164*$D164,-1)</f>
        <v>0</v>
      </c>
      <c r="Q164" s="4"/>
    </row>
    <row r="165" ht="16.15" customHeight="1">
      <c r="A165" t="s" s="58">
        <v>573</v>
      </c>
      <c r="B165" s="33">
        <v>1510</v>
      </c>
      <c r="C165" s="33">
        <v>100</v>
      </c>
      <c r="D165" s="33">
        <f>ROUND(C165*$B165/1000,-1)</f>
        <v>150</v>
      </c>
      <c r="E165" t="s" s="58">
        <v>373</v>
      </c>
      <c r="F165" s="34">
        <v>0.2</v>
      </c>
      <c r="G165" s="34">
        <v>0.8</v>
      </c>
      <c r="H165" t="s" s="58">
        <v>373</v>
      </c>
      <c r="I165" t="s" s="58">
        <v>373</v>
      </c>
      <c r="J165" s="34"/>
      <c r="K165" s="34"/>
      <c r="L165" s="42">
        <f>ROUND(G165*$D165,-1)</f>
        <v>120</v>
      </c>
      <c r="M165" s="33">
        <f>ROUND(H165*$D165,-1)</f>
      </c>
      <c r="N165" s="33">
        <f>ROUND(I165*$D165,-1)</f>
      </c>
      <c r="O165" s="33">
        <f>ROUND(J165*$D165,-1)</f>
        <v>0</v>
      </c>
      <c r="P165" s="33">
        <f>ROUND(K165*$D165,-1)</f>
        <v>0</v>
      </c>
      <c r="Q165" s="4"/>
    </row>
    <row r="166" ht="16.15" customHeight="1">
      <c r="A166" t="s" s="58">
        <v>574</v>
      </c>
      <c r="B166" s="33">
        <v>410</v>
      </c>
      <c r="C166" s="33">
        <v>80</v>
      </c>
      <c r="D166" s="33">
        <f>ROUND(C166*$B166/1000,-1)</f>
        <v>30</v>
      </c>
      <c r="E166" t="s" s="58">
        <v>373</v>
      </c>
      <c r="F166" s="34"/>
      <c r="G166" s="34">
        <v>1</v>
      </c>
      <c r="H166" t="s" s="58">
        <v>373</v>
      </c>
      <c r="I166" t="s" s="58">
        <v>373</v>
      </c>
      <c r="J166" s="34"/>
      <c r="K166" s="34"/>
      <c r="L166" s="42">
        <f>ROUND(G166*$D166,-1)</f>
        <v>30</v>
      </c>
      <c r="M166" s="33">
        <f>ROUND(H166*$D166,-1)</f>
      </c>
      <c r="N166" s="33">
        <f>ROUND(I166*$D166,-1)</f>
      </c>
      <c r="O166" s="33">
        <f>ROUND(J166*$D166,-1)</f>
        <v>0</v>
      </c>
      <c r="P166" s="33">
        <f>ROUND(K166*$D166,-1)</f>
        <v>0</v>
      </c>
      <c r="Q166" s="4"/>
    </row>
    <row r="167" ht="16.15" customHeight="1">
      <c r="A167" t="s" s="58">
        <v>575</v>
      </c>
      <c r="B167" s="33">
        <v>740</v>
      </c>
      <c r="C167" s="33">
        <v>80</v>
      </c>
      <c r="D167" s="33">
        <f>ROUND(C167*$B167/1000,-1)</f>
        <v>60</v>
      </c>
      <c r="E167" t="s" s="58">
        <v>103</v>
      </c>
      <c r="F167" s="34">
        <v>0.6</v>
      </c>
      <c r="G167" t="s" s="58">
        <v>373</v>
      </c>
      <c r="H167" s="34">
        <v>0.4</v>
      </c>
      <c r="I167" s="34"/>
      <c r="J167" s="34"/>
      <c r="K167" s="34"/>
      <c r="L167" s="42">
        <f>ROUND(G167*$D167,-1)</f>
      </c>
      <c r="M167" s="33">
        <f>ROUND(H167*$D167,-1)</f>
        <v>20</v>
      </c>
      <c r="N167" s="33">
        <f>ROUND(I167*$D167,-1)</f>
        <v>0</v>
      </c>
      <c r="O167" s="33">
        <f>ROUND(J167*$D167,-1)</f>
        <v>0</v>
      </c>
      <c r="P167" s="33">
        <f>ROUND(K167*$D167,-1)</f>
        <v>0</v>
      </c>
      <c r="Q167" s="4"/>
    </row>
    <row r="168" ht="16.15" customHeight="1">
      <c r="A168" t="s" s="58">
        <v>576</v>
      </c>
      <c r="B168" s="33">
        <v>2210</v>
      </c>
      <c r="C168" s="33">
        <v>100</v>
      </c>
      <c r="D168" s="33">
        <f>ROUND(C168*$B168/1000,-1)</f>
        <v>220</v>
      </c>
      <c r="E168" t="s" s="58">
        <v>103</v>
      </c>
      <c r="F168" s="34"/>
      <c r="G168" t="s" s="58">
        <v>373</v>
      </c>
      <c r="H168" t="s" s="58">
        <v>373</v>
      </c>
      <c r="I168" s="34">
        <v>0.6</v>
      </c>
      <c r="J168" s="34"/>
      <c r="K168" s="34">
        <v>0.4</v>
      </c>
      <c r="L168" s="42">
        <f>ROUND(G168*$D168,-1)</f>
      </c>
      <c r="M168" s="33">
        <f>ROUND(H168*$D168,-1)</f>
      </c>
      <c r="N168" s="33">
        <f>ROUND(I168*$D168,-1)</f>
        <v>130</v>
      </c>
      <c r="O168" s="33">
        <f>ROUND(J168*$D168,-1)</f>
        <v>0</v>
      </c>
      <c r="P168" s="33">
        <f>ROUND(K168*$D168,-1)</f>
        <v>90</v>
      </c>
      <c r="Q168" s="4"/>
    </row>
    <row r="169" ht="16.15" customHeight="1">
      <c r="A169" t="s" s="58">
        <v>577</v>
      </c>
      <c r="B169" s="33"/>
      <c r="C169" s="33"/>
      <c r="D169" s="33">
        <v>270</v>
      </c>
      <c r="E169" s="33"/>
      <c r="F169" s="34"/>
      <c r="G169" t="s" s="58">
        <v>373</v>
      </c>
      <c r="H169" t="s" s="58">
        <v>373</v>
      </c>
      <c r="I169" t="s" s="58">
        <v>373</v>
      </c>
      <c r="J169" t="s" s="58">
        <v>373</v>
      </c>
      <c r="K169" s="34">
        <v>1</v>
      </c>
      <c r="L169" s="42">
        <f>ROUND(G169*$D169,-1)</f>
      </c>
      <c r="M169" s="33">
        <f>ROUND(H169*$D169,-1)</f>
      </c>
      <c r="N169" s="33">
        <f>ROUND(I169*$D169,-1)</f>
      </c>
      <c r="O169" s="33">
        <f>ROUND(J169*$D169,-1)</f>
      </c>
      <c r="P169" s="33">
        <f>ROUND(K169*$D169,-1)</f>
        <v>270</v>
      </c>
      <c r="Q169" s="4"/>
    </row>
    <row r="170" ht="16.15" customHeight="1">
      <c r="A170" s="59"/>
      <c r="B170" s="33"/>
      <c r="C170" s="33"/>
      <c r="D170" s="33"/>
      <c r="E170" s="33"/>
      <c r="F170" s="34"/>
      <c r="G170" s="34"/>
      <c r="H170" s="34"/>
      <c r="I170" s="34"/>
      <c r="J170" s="34"/>
      <c r="K170" s="34"/>
      <c r="L170" s="42"/>
      <c r="M170" s="33"/>
      <c r="N170" s="33"/>
      <c r="O170" s="33"/>
      <c r="P170" s="33"/>
      <c r="Q170" s="4"/>
    </row>
    <row r="171" ht="16.15" customHeight="1">
      <c r="A171" t="s" s="57">
        <v>578</v>
      </c>
      <c r="B171" s="41">
        <f>SUM(B172:B194)</f>
        <v>208850</v>
      </c>
      <c r="C171" s="33"/>
      <c r="D171" s="41">
        <f>SUM(D172:D194)</f>
        <v>16510</v>
      </c>
      <c r="E171" s="33"/>
      <c r="F171" s="34"/>
      <c r="G171" s="34"/>
      <c r="H171" s="34"/>
      <c r="I171" s="34"/>
      <c r="J171" s="34"/>
      <c r="K171" s="34"/>
      <c r="L171" s="507">
        <f>SUM(L172:L194)</f>
      </c>
      <c r="M171" s="41">
        <f>SUM(M172:M194)</f>
      </c>
      <c r="N171" s="41">
        <f>SUM(N172:N194)</f>
      </c>
      <c r="O171" s="41">
        <f>SUM(O172:O194)</f>
      </c>
      <c r="P171" s="41">
        <f>SUM(P172:P194)</f>
      </c>
      <c r="Q171" s="4"/>
    </row>
    <row r="172" ht="16.15" customHeight="1">
      <c r="A172" t="s" s="58">
        <v>579</v>
      </c>
      <c r="B172" s="33">
        <v>3000</v>
      </c>
      <c r="C172" s="33">
        <v>80</v>
      </c>
      <c r="D172" s="33">
        <f>ROUND(C172*$B172/1000,-1)</f>
        <v>240</v>
      </c>
      <c r="E172" s="33"/>
      <c r="F172" s="34"/>
      <c r="G172" s="34">
        <v>0.4</v>
      </c>
      <c r="H172" s="34">
        <v>0.2</v>
      </c>
      <c r="I172" t="s" s="58">
        <v>373</v>
      </c>
      <c r="J172" t="s" s="58">
        <v>373</v>
      </c>
      <c r="K172" t="s" s="58">
        <v>373</v>
      </c>
      <c r="L172" s="42">
        <f>ROUND(G172*$D172,-1)</f>
        <v>100</v>
      </c>
      <c r="M172" s="33">
        <f>ROUND(H172*$D172,-1)</f>
        <v>50</v>
      </c>
      <c r="N172" s="33">
        <f>ROUND(I172*$D172,-1)</f>
      </c>
      <c r="O172" s="33">
        <f>ROUND(J172*$D172,-1)</f>
      </c>
      <c r="P172" s="33">
        <f>ROUND(K172*$D172,-1)</f>
      </c>
      <c r="Q172" s="4"/>
    </row>
    <row r="173" ht="16.15" customHeight="1">
      <c r="A173" t="s" s="58">
        <v>580</v>
      </c>
      <c r="B173" s="33">
        <v>5850</v>
      </c>
      <c r="C173" s="33">
        <v>60</v>
      </c>
      <c r="D173" s="33">
        <f>ROUND(C173*$B173/1000,-1)</f>
        <v>350</v>
      </c>
      <c r="E173" s="33"/>
      <c r="F173" s="34"/>
      <c r="G173" s="34"/>
      <c r="H173" t="s" s="58">
        <v>373</v>
      </c>
      <c r="I173" t="s" s="58">
        <v>373</v>
      </c>
      <c r="J173" t="s" s="58">
        <v>373</v>
      </c>
      <c r="K173" t="s" s="58">
        <v>373</v>
      </c>
      <c r="L173" s="42">
        <f>ROUND(G173*$D173,-1)</f>
        <v>0</v>
      </c>
      <c r="M173" s="33">
        <f>ROUND(H173*$D173,-1)</f>
      </c>
      <c r="N173" s="33">
        <f>ROUND(I173*$D173,-1)</f>
      </c>
      <c r="O173" s="33">
        <f>ROUND(J173*$D173,-1)</f>
      </c>
      <c r="P173" s="33">
        <f>ROUND(K173*$D173,-1)</f>
      </c>
      <c r="Q173" s="4"/>
    </row>
    <row r="174" ht="16.15" customHeight="1">
      <c r="A174" t="s" s="58">
        <v>581</v>
      </c>
      <c r="B174" s="33">
        <v>460</v>
      </c>
      <c r="C174" s="33">
        <v>120</v>
      </c>
      <c r="D174" s="33">
        <f>ROUND(C174*$B174/1000,-1)</f>
        <v>60</v>
      </c>
      <c r="E174" s="33"/>
      <c r="F174" s="34"/>
      <c r="G174" s="34"/>
      <c r="H174" s="34"/>
      <c r="I174" s="34"/>
      <c r="J174" s="34"/>
      <c r="K174" s="34">
        <v>0.7</v>
      </c>
      <c r="L174" s="42">
        <f>ROUND(G174*$D174,-1)</f>
        <v>0</v>
      </c>
      <c r="M174" s="33">
        <f>ROUND(H174*$D174,-1)</f>
        <v>0</v>
      </c>
      <c r="N174" s="33">
        <f>ROUND(I174*$D174,-1)</f>
        <v>0</v>
      </c>
      <c r="O174" s="33">
        <f>ROUND(J174*$D174,-1)</f>
        <v>0</v>
      </c>
      <c r="P174" s="33">
        <f>ROUND(K174*$D174,-1)</f>
        <v>40</v>
      </c>
      <c r="Q174" s="4"/>
    </row>
    <row r="175" ht="16.15" customHeight="1">
      <c r="A175" t="s" s="58">
        <v>582</v>
      </c>
      <c r="B175" s="33">
        <v>7800</v>
      </c>
      <c r="C175" s="33">
        <v>80</v>
      </c>
      <c r="D175" s="33">
        <f>ROUND(C175*$B175/1000,-1)</f>
        <v>620</v>
      </c>
      <c r="E175" s="33"/>
      <c r="F175" s="34"/>
      <c r="G175" s="34"/>
      <c r="H175" t="s" s="58">
        <v>373</v>
      </c>
      <c r="I175" s="34">
        <v>0.6</v>
      </c>
      <c r="J175" t="s" s="58">
        <v>428</v>
      </c>
      <c r="K175" s="34">
        <v>0.4</v>
      </c>
      <c r="L175" s="42">
        <f>ROUND(G175*$D175,-1)</f>
        <v>0</v>
      </c>
      <c r="M175" s="33">
        <f>ROUND(H175*$D175,-1)</f>
      </c>
      <c r="N175" s="33">
        <f>ROUND(I175*$D175,-1)</f>
        <v>370</v>
      </c>
      <c r="O175" s="33">
        <f>ROUND(J175*$D175,-1)</f>
      </c>
      <c r="P175" s="33">
        <f>ROUND(K175*$D175,-1)</f>
        <v>250</v>
      </c>
      <c r="Q175" s="4"/>
    </row>
    <row r="176" ht="16.15" customHeight="1">
      <c r="A176" t="s" s="58">
        <v>583</v>
      </c>
      <c r="B176" s="33">
        <v>5000</v>
      </c>
      <c r="C176" s="33">
        <v>85</v>
      </c>
      <c r="D176" s="33">
        <f>ROUND(C176*$B176/1000,-1)</f>
        <v>430</v>
      </c>
      <c r="E176" s="33"/>
      <c r="F176" s="34"/>
      <c r="G176" s="34"/>
      <c r="H176" s="34">
        <v>0.4</v>
      </c>
      <c r="I176" s="34">
        <v>0.6</v>
      </c>
      <c r="J176" t="s" s="58">
        <v>373</v>
      </c>
      <c r="K176" t="s" s="58">
        <v>373</v>
      </c>
      <c r="L176" s="42">
        <f>ROUND(G176*$D176,-1)</f>
        <v>0</v>
      </c>
      <c r="M176" s="33">
        <f>ROUND(H176*$D176,-1)</f>
        <v>170</v>
      </c>
      <c r="N176" s="33">
        <f>ROUND(I176*$D176,-1)</f>
        <v>260</v>
      </c>
      <c r="O176" s="33">
        <f>ROUND(J176*$D176,-1)</f>
      </c>
      <c r="P176" s="33">
        <f>ROUND(K176*$D176,-1)</f>
      </c>
      <c r="Q176" s="4"/>
    </row>
    <row r="177" ht="16.15" customHeight="1">
      <c r="A177" t="s" s="58">
        <v>584</v>
      </c>
      <c r="B177" s="33">
        <v>1560</v>
      </c>
      <c r="C177" s="33">
        <v>30</v>
      </c>
      <c r="D177" s="33">
        <f>ROUND(C177*$B177/1000,-1)</f>
        <v>50</v>
      </c>
      <c r="E177" s="33"/>
      <c r="F177" t="s" s="58">
        <v>373</v>
      </c>
      <c r="G177" s="34"/>
      <c r="H177" s="34"/>
      <c r="I177" s="34">
        <v>0.7</v>
      </c>
      <c r="J177" s="34"/>
      <c r="K177" s="34">
        <v>0.3</v>
      </c>
      <c r="L177" s="42">
        <f>ROUND(G177*$D177,-1)</f>
        <v>0</v>
      </c>
      <c r="M177" s="33">
        <f>ROUND(H177*$D177,-1)</f>
        <v>0</v>
      </c>
      <c r="N177" s="33">
        <f>ROUND(I177*$D177,-1)</f>
        <v>40</v>
      </c>
      <c r="O177" s="33">
        <f>ROUND(J177*$D177,-1)</f>
        <v>0</v>
      </c>
      <c r="P177" s="33">
        <f>ROUND(K177*$D177,-1)</f>
        <v>20</v>
      </c>
      <c r="Q177" s="4"/>
    </row>
    <row r="178" ht="16.15" customHeight="1">
      <c r="A178" t="s" s="58">
        <v>585</v>
      </c>
      <c r="B178" s="33">
        <v>1100</v>
      </c>
      <c r="C178" s="33">
        <v>50</v>
      </c>
      <c r="D178" s="33">
        <f>ROUND(C178*$B178/1000,-1)</f>
        <v>60</v>
      </c>
      <c r="E178" s="33"/>
      <c r="F178" s="34">
        <v>0.7</v>
      </c>
      <c r="G178" s="34"/>
      <c r="H178" t="s" s="58">
        <v>373</v>
      </c>
      <c r="I178" t="s" s="58">
        <v>373</v>
      </c>
      <c r="J178" s="34"/>
      <c r="K178" s="34">
        <v>0.3</v>
      </c>
      <c r="L178" s="42">
        <f>ROUND(G178*$D178,-1)</f>
        <v>0</v>
      </c>
      <c r="M178" s="33">
        <f>ROUND(H178*$D178,-1)</f>
      </c>
      <c r="N178" s="33">
        <f>ROUND(I178*$D178,-1)</f>
      </c>
      <c r="O178" s="33">
        <f>ROUND(J178*$D178,-1)</f>
        <v>0</v>
      </c>
      <c r="P178" s="33">
        <f>ROUND(K178*$D178,-1)</f>
        <v>20</v>
      </c>
      <c r="Q178" s="4"/>
    </row>
    <row r="179" ht="16.15" customHeight="1">
      <c r="A179" t="s" s="58">
        <v>586</v>
      </c>
      <c r="B179" s="33">
        <v>5060</v>
      </c>
      <c r="C179" s="33">
        <v>70</v>
      </c>
      <c r="D179" s="33">
        <f>ROUND(C179*$B179/1000,-1)</f>
        <v>350</v>
      </c>
      <c r="E179" s="33"/>
      <c r="F179" s="34"/>
      <c r="G179" s="34">
        <v>0.2</v>
      </c>
      <c r="H179" s="34">
        <v>0.5</v>
      </c>
      <c r="I179" t="s" s="58">
        <v>373</v>
      </c>
      <c r="J179" t="s" s="58">
        <v>373</v>
      </c>
      <c r="K179" s="34"/>
      <c r="L179" s="42">
        <f>ROUND(G179*$D179,-1)</f>
        <v>70</v>
      </c>
      <c r="M179" s="33">
        <f>ROUND(H179*$D179,-1)</f>
        <v>180</v>
      </c>
      <c r="N179" s="33">
        <f>ROUND(I179*$D179,-1)</f>
      </c>
      <c r="O179" s="33">
        <f>ROUND(J179*$D179,-1)</f>
      </c>
      <c r="P179" s="33">
        <f>ROUND(K179*$D179,-1)</f>
        <v>0</v>
      </c>
      <c r="Q179" s="4"/>
    </row>
    <row r="180" ht="16.15" customHeight="1">
      <c r="A180" t="s" s="58">
        <v>587</v>
      </c>
      <c r="B180" s="33">
        <v>4000</v>
      </c>
      <c r="C180" s="33">
        <v>90</v>
      </c>
      <c r="D180" s="33">
        <f>ROUND(C180*$B180/1000,-1)</f>
        <v>360</v>
      </c>
      <c r="E180" s="33"/>
      <c r="F180" s="34"/>
      <c r="G180" s="34"/>
      <c r="H180" s="34"/>
      <c r="I180" s="34">
        <v>0.7</v>
      </c>
      <c r="J180" t="s" s="58">
        <v>373</v>
      </c>
      <c r="K180" t="s" s="58">
        <v>373</v>
      </c>
      <c r="L180" s="42">
        <f>ROUND(G180*$D180,-1)</f>
        <v>0</v>
      </c>
      <c r="M180" s="33">
        <f>ROUND(H180*$D180,-1)</f>
        <v>0</v>
      </c>
      <c r="N180" s="33">
        <f>ROUND(I180*$D180,-1)</f>
        <v>250</v>
      </c>
      <c r="O180" s="33">
        <f>ROUND(J180*$D180,-1)</f>
      </c>
      <c r="P180" s="33">
        <f>ROUND(K180*$D180,-1)</f>
      </c>
      <c r="Q180" s="4"/>
    </row>
    <row r="181" ht="16.15" customHeight="1">
      <c r="A181" t="s" s="58">
        <v>588</v>
      </c>
      <c r="B181" s="33">
        <v>51700</v>
      </c>
      <c r="C181" s="33">
        <v>88</v>
      </c>
      <c r="D181" s="33">
        <f>ROUND(C181*$B181/1000,-1)</f>
        <v>4550</v>
      </c>
      <c r="E181" t="s" s="58">
        <v>103</v>
      </c>
      <c r="F181" s="34">
        <v>0.3</v>
      </c>
      <c r="G181" s="34">
        <v>0.2</v>
      </c>
      <c r="H181" s="34">
        <v>0.3</v>
      </c>
      <c r="I181" t="s" s="58">
        <v>373</v>
      </c>
      <c r="J181" s="34">
        <v>0.2</v>
      </c>
      <c r="K181" t="s" s="58">
        <v>373</v>
      </c>
      <c r="L181" s="42">
        <f>ROUND(G181*$D181,-1)</f>
        <v>910</v>
      </c>
      <c r="M181" s="33">
        <f>ROUND(H181*$D181,-1)</f>
        <v>1370</v>
      </c>
      <c r="N181" s="33">
        <f>ROUND(I181*$D181,-1)</f>
      </c>
      <c r="O181" s="33">
        <f>ROUND(J181*$D181,-1)</f>
        <v>910</v>
      </c>
      <c r="P181" s="33">
        <f>ROUND(K181*$D181,-1)</f>
      </c>
      <c r="Q181" s="4"/>
    </row>
    <row r="182" ht="16.15" customHeight="1">
      <c r="A182" t="s" s="58">
        <v>589</v>
      </c>
      <c r="B182" s="33">
        <v>7200</v>
      </c>
      <c r="C182" s="33">
        <v>60</v>
      </c>
      <c r="D182" s="33">
        <f>ROUND(C182*$B182/1000,-1)</f>
        <v>430</v>
      </c>
      <c r="E182" s="33"/>
      <c r="F182" s="34"/>
      <c r="G182" s="34"/>
      <c r="H182" t="s" s="58">
        <v>373</v>
      </c>
      <c r="I182" t="s" s="58">
        <v>373</v>
      </c>
      <c r="J182" t="s" s="58">
        <v>373</v>
      </c>
      <c r="K182" s="34"/>
      <c r="L182" s="42">
        <f>ROUND(G182*$D182,-1)</f>
        <v>0</v>
      </c>
      <c r="M182" s="33">
        <f>ROUND(H182*$D182,-1)</f>
      </c>
      <c r="N182" s="33">
        <f>ROUND(I182*$D182,-1)</f>
      </c>
      <c r="O182" s="33">
        <f>ROUND(J182*$D182,-1)</f>
      </c>
      <c r="P182" s="33">
        <f>ROUND(K182*$D182,-1)</f>
        <v>0</v>
      </c>
      <c r="Q182" s="4"/>
    </row>
    <row r="183" ht="16.15" customHeight="1">
      <c r="A183" t="s" s="58">
        <v>590</v>
      </c>
      <c r="B183" s="33">
        <v>6240</v>
      </c>
      <c r="C183" s="33">
        <v>80</v>
      </c>
      <c r="D183" s="33">
        <f>ROUND(C183*$B183/1000,-1)</f>
        <v>500</v>
      </c>
      <c r="E183" s="33"/>
      <c r="F183" s="34"/>
      <c r="G183" s="34">
        <v>0.3</v>
      </c>
      <c r="H183" s="34">
        <v>0.3</v>
      </c>
      <c r="I183" t="s" s="58">
        <v>373</v>
      </c>
      <c r="J183" t="s" s="58">
        <v>373</v>
      </c>
      <c r="K183" s="34">
        <v>0.3</v>
      </c>
      <c r="L183" s="42">
        <f>ROUND(G183*$D183,-1)</f>
        <v>150</v>
      </c>
      <c r="M183" s="33">
        <f>ROUND(H183*$D183,-1)</f>
        <v>150</v>
      </c>
      <c r="N183" s="33">
        <f>ROUND(I183*$D183,-1)</f>
      </c>
      <c r="O183" s="33">
        <f>ROUND(J183*$D183,-1)</f>
      </c>
      <c r="P183" s="33">
        <f>ROUND(K183*$D183,-1)</f>
        <v>150</v>
      </c>
      <c r="Q183" s="4"/>
    </row>
    <row r="184" ht="16.15" customHeight="1">
      <c r="A184" t="s" s="58">
        <v>591</v>
      </c>
      <c r="B184" s="33">
        <v>300</v>
      </c>
      <c r="C184" s="33">
        <v>80</v>
      </c>
      <c r="D184" s="33">
        <f>ROUND(C184*$B184/1000,-1)</f>
        <v>20</v>
      </c>
      <c r="E184" s="33"/>
      <c r="F184" s="34"/>
      <c r="G184" s="34"/>
      <c r="H184" s="34"/>
      <c r="I184" s="34"/>
      <c r="J184" s="34"/>
      <c r="K184" s="34">
        <v>1</v>
      </c>
      <c r="L184" s="42">
        <f>ROUND(G184*$D184,-1)</f>
        <v>0</v>
      </c>
      <c r="M184" s="33">
        <f>ROUND(H184*$D184,-1)</f>
        <v>0</v>
      </c>
      <c r="N184" s="33">
        <f>ROUND(I184*$D184,-1)</f>
        <v>0</v>
      </c>
      <c r="O184" s="33">
        <f>ROUND(J184*$D184,-1)</f>
        <v>0</v>
      </c>
      <c r="P184" s="33">
        <f>ROUND(K184*$D184,-1)</f>
        <v>20</v>
      </c>
      <c r="Q184" s="4"/>
    </row>
    <row r="185" ht="16.15" customHeight="1">
      <c r="A185" t="s" s="58">
        <v>592</v>
      </c>
      <c r="B185" s="33">
        <v>6350</v>
      </c>
      <c r="C185" s="33">
        <v>50</v>
      </c>
      <c r="D185" s="33">
        <f>ROUND(C185*$B185/1000,-1)</f>
        <v>320</v>
      </c>
      <c r="E185" s="33"/>
      <c r="F185" s="34"/>
      <c r="G185" s="34"/>
      <c r="H185" s="34">
        <v>0.3</v>
      </c>
      <c r="I185" s="34">
        <v>0.4</v>
      </c>
      <c r="J185" t="s" s="58">
        <v>373</v>
      </c>
      <c r="K185" t="s" s="58">
        <v>373</v>
      </c>
      <c r="L185" s="42">
        <f>ROUND(G185*$D185,-1)</f>
        <v>0</v>
      </c>
      <c r="M185" s="33">
        <f>ROUND(H185*$D185,-1)</f>
        <v>100</v>
      </c>
      <c r="N185" s="33">
        <f>ROUND(I185*$D185,-1)</f>
        <v>130</v>
      </c>
      <c r="O185" s="33">
        <f>ROUND(J185*$D185,-1)</f>
      </c>
      <c r="P185" s="33">
        <f>ROUND(K185*$D185,-1)</f>
      </c>
      <c r="Q185" s="4"/>
    </row>
    <row r="186" ht="16.15" customHeight="1">
      <c r="A186" t="s" s="58">
        <v>593</v>
      </c>
      <c r="B186" s="33">
        <v>1330</v>
      </c>
      <c r="C186" s="33">
        <v>70</v>
      </c>
      <c r="D186" s="33">
        <f>ROUND(C186*$B186/1000,-1)</f>
        <v>90</v>
      </c>
      <c r="E186" s="33"/>
      <c r="F186" s="34"/>
      <c r="G186" s="34"/>
      <c r="H186" s="34"/>
      <c r="I186" s="34"/>
      <c r="J186" s="34">
        <v>0.7</v>
      </c>
      <c r="K186" t="s" s="58">
        <v>373</v>
      </c>
      <c r="L186" s="42">
        <f>ROUND(G186*$D186,-1)</f>
        <v>0</v>
      </c>
      <c r="M186" s="33">
        <f>ROUND(H186*$D186,-1)</f>
        <v>0</v>
      </c>
      <c r="N186" s="33">
        <f>ROUND(I186*$D186,-1)</f>
        <v>0</v>
      </c>
      <c r="O186" s="33">
        <f>ROUND(J186*$D186,-1)</f>
        <v>60</v>
      </c>
      <c r="P186" s="33">
        <f>ROUND(K186*$D186,-1)</f>
      </c>
      <c r="Q186" s="4"/>
    </row>
    <row r="187" ht="16.15" customHeight="1">
      <c r="A187" t="s" s="58">
        <v>594</v>
      </c>
      <c r="B187" s="33">
        <v>4500</v>
      </c>
      <c r="C187" s="33">
        <v>70</v>
      </c>
      <c r="D187" s="33">
        <f>ROUND(C187*$B187/1000,-1)</f>
        <v>320</v>
      </c>
      <c r="E187" s="33"/>
      <c r="F187" s="34"/>
      <c r="G187" s="34"/>
      <c r="H187" s="34">
        <v>0.4</v>
      </c>
      <c r="I187" t="s" s="58">
        <v>373</v>
      </c>
      <c r="J187" t="s" s="58">
        <v>373</v>
      </c>
      <c r="K187" s="34"/>
      <c r="L187" s="42">
        <f>ROUND(G187*$D187,-1)</f>
        <v>0</v>
      </c>
      <c r="M187" s="33">
        <f>ROUND(H187*$D187,-1)</f>
        <v>130</v>
      </c>
      <c r="N187" s="33">
        <f>ROUND(I187*$D187,-1)</f>
      </c>
      <c r="O187" s="33">
        <f>ROUND(J187*$D187,-1)</f>
      </c>
      <c r="P187" s="33">
        <f>ROUND(K187*$D187,-1)</f>
        <v>0</v>
      </c>
      <c r="Q187" s="4"/>
    </row>
    <row r="188" ht="16.15" customHeight="1">
      <c r="A188" t="s" s="58">
        <v>595</v>
      </c>
      <c r="B188" s="33">
        <v>6600</v>
      </c>
      <c r="C188" s="33">
        <v>106</v>
      </c>
      <c r="D188" s="33">
        <f>ROUND(C188*$B188/1000,-1)</f>
        <v>700</v>
      </c>
      <c r="E188" t="s" s="58">
        <v>103</v>
      </c>
      <c r="F188" s="34">
        <v>0.4</v>
      </c>
      <c r="G188" t="s" s="58">
        <v>373</v>
      </c>
      <c r="H188" s="34">
        <v>0.4</v>
      </c>
      <c r="I188" t="s" s="58">
        <v>373</v>
      </c>
      <c r="J188" t="s" s="58">
        <v>373</v>
      </c>
      <c r="K188" s="34">
        <v>0.2</v>
      </c>
      <c r="L188" s="42">
        <f>ROUND(G188*$D188,-1)</f>
      </c>
      <c r="M188" s="33">
        <f>ROUND(H188*$D188,-1)</f>
        <v>280</v>
      </c>
      <c r="N188" s="33">
        <f>ROUND(I188*$D188,-1)</f>
      </c>
      <c r="O188" s="33">
        <f>ROUND(J188*$D188,-1)</f>
      </c>
      <c r="P188" s="33">
        <f>ROUND(K188*$D188,-1)</f>
        <v>140</v>
      </c>
      <c r="Q188" s="4"/>
    </row>
    <row r="189" ht="16.15" customHeight="1">
      <c r="A189" t="s" s="58">
        <v>596</v>
      </c>
      <c r="B189" s="33">
        <v>10000</v>
      </c>
      <c r="C189" s="33">
        <v>80</v>
      </c>
      <c r="D189" s="33">
        <f>ROUND(C189*$B189/1000,-1)</f>
        <v>800</v>
      </c>
      <c r="E189" s="33"/>
      <c r="F189" s="34"/>
      <c r="G189" s="34"/>
      <c r="H189" s="34"/>
      <c r="I189" s="34">
        <v>0.4</v>
      </c>
      <c r="J189" s="34">
        <v>0.3</v>
      </c>
      <c r="K189" t="s" s="58">
        <v>373</v>
      </c>
      <c r="L189" s="42">
        <f>ROUND(G189*$D189,-1)</f>
        <v>0</v>
      </c>
      <c r="M189" s="33">
        <f>ROUND(H189*$D189,-1)</f>
        <v>0</v>
      </c>
      <c r="N189" s="33">
        <f>ROUND(I189*$D189,-1)</f>
        <v>320</v>
      </c>
      <c r="O189" s="33">
        <f>ROUND(J189*$D189,-1)</f>
        <v>240</v>
      </c>
      <c r="P189" s="33">
        <f>ROUND(K189*$D189,-1)</f>
      </c>
      <c r="Q189" s="4"/>
    </row>
    <row r="190" ht="16.15" customHeight="1">
      <c r="A190" t="s" s="58">
        <v>597</v>
      </c>
      <c r="B190" s="33">
        <v>12700</v>
      </c>
      <c r="C190" s="33">
        <v>65</v>
      </c>
      <c r="D190" s="33">
        <f>ROUND(C190*$B190/1000,-1)</f>
        <v>830</v>
      </c>
      <c r="E190" t="s" s="58">
        <v>103</v>
      </c>
      <c r="F190" s="34">
        <v>0.4</v>
      </c>
      <c r="G190" t="s" s="58">
        <v>373</v>
      </c>
      <c r="H190" s="34">
        <v>0.3</v>
      </c>
      <c r="I190" t="s" s="58">
        <v>373</v>
      </c>
      <c r="J190" s="34">
        <v>0.2</v>
      </c>
      <c r="K190" t="s" s="58">
        <v>373</v>
      </c>
      <c r="L190" s="42">
        <f>ROUND(G190*$D190,-1)</f>
      </c>
      <c r="M190" s="33">
        <f>ROUND(H190*$D190,-1)</f>
        <v>250</v>
      </c>
      <c r="N190" s="33">
        <f>ROUND(I190*$D190,-1)</f>
      </c>
      <c r="O190" s="33">
        <f>ROUND(J190*$D190,-1)</f>
        <v>170</v>
      </c>
      <c r="P190" s="33">
        <f>ROUND(K190*$D190,-1)</f>
      </c>
      <c r="Q190" s="4"/>
    </row>
    <row r="191" ht="16.15" customHeight="1">
      <c r="A191" t="s" s="58">
        <v>598</v>
      </c>
      <c r="B191" s="33">
        <v>30000</v>
      </c>
      <c r="C191" s="33">
        <v>80</v>
      </c>
      <c r="D191" s="33">
        <f>ROUND(C191*$B191/1000,-1)</f>
        <v>2400</v>
      </c>
      <c r="E191" t="s" s="58">
        <v>103</v>
      </c>
      <c r="F191" s="34">
        <v>0.3</v>
      </c>
      <c r="G191" s="34">
        <v>0.4</v>
      </c>
      <c r="H191" s="34">
        <v>0.2</v>
      </c>
      <c r="I191" s="34">
        <v>0.1</v>
      </c>
      <c r="J191" s="34"/>
      <c r="K191" t="s" s="58">
        <v>373</v>
      </c>
      <c r="L191" s="42">
        <f>ROUND(G191*$D191,-1)</f>
        <v>960</v>
      </c>
      <c r="M191" s="33">
        <f>ROUND(H191*$D191,-1)</f>
        <v>480</v>
      </c>
      <c r="N191" s="33">
        <f>ROUND(I191*$D191,-1)</f>
        <v>240</v>
      </c>
      <c r="O191" s="33">
        <f>ROUND(J191*$D191,-1)</f>
        <v>0</v>
      </c>
      <c r="P191" s="33">
        <f>ROUND(K191*$D191,-1)</f>
      </c>
      <c r="Q191" s="4"/>
    </row>
    <row r="192" ht="16.15" customHeight="1">
      <c r="A192" t="s" s="58">
        <v>599</v>
      </c>
      <c r="B192" s="33">
        <v>6600</v>
      </c>
      <c r="C192" s="33">
        <v>100</v>
      </c>
      <c r="D192" s="33">
        <f>ROUND(C192*$B192/1000,-1)</f>
        <v>660</v>
      </c>
      <c r="E192" s="33"/>
      <c r="F192" s="34"/>
      <c r="G192" s="34"/>
      <c r="H192" s="34">
        <v>0.6</v>
      </c>
      <c r="I192" s="34">
        <v>0.4</v>
      </c>
      <c r="J192" t="s" s="58">
        <v>373</v>
      </c>
      <c r="K192" s="34"/>
      <c r="L192" s="42">
        <f>ROUND(G192*$D192,-1)</f>
        <v>0</v>
      </c>
      <c r="M192" s="33">
        <f>ROUND(H192*$D192,-1)</f>
        <v>400</v>
      </c>
      <c r="N192" s="33">
        <f>ROUND(I192*$D192,-1)</f>
        <v>260</v>
      </c>
      <c r="O192" s="33">
        <f>ROUND(J192*$D192,-1)</f>
      </c>
      <c r="P192" s="33">
        <f>ROUND(K192*$D192,-1)</f>
        <v>0</v>
      </c>
      <c r="Q192" s="4"/>
    </row>
    <row r="193" ht="16.15" customHeight="1">
      <c r="A193" t="s" s="58">
        <v>600</v>
      </c>
      <c r="B193" s="33">
        <v>7800</v>
      </c>
      <c r="C193" s="33">
        <v>60</v>
      </c>
      <c r="D193" s="33">
        <f>ROUND(C193*$B193/1000,-1)</f>
        <v>470</v>
      </c>
      <c r="E193" s="33"/>
      <c r="F193" s="34"/>
      <c r="G193" s="34"/>
      <c r="H193" s="34">
        <v>0.4</v>
      </c>
      <c r="I193" s="34">
        <v>0.6</v>
      </c>
      <c r="J193" t="s" s="58">
        <v>373</v>
      </c>
      <c r="K193" t="s" s="58">
        <v>373</v>
      </c>
      <c r="L193" s="42">
        <f>ROUND(G193*$D193,-1)</f>
        <v>0</v>
      </c>
      <c r="M193" s="33">
        <f>ROUND(H193*$D193,-1)</f>
        <v>190</v>
      </c>
      <c r="N193" s="33">
        <f>ROUND(I193*$D193,-1)</f>
        <v>280</v>
      </c>
      <c r="O193" s="33">
        <f>ROUND(J193*$D193,-1)</f>
      </c>
      <c r="P193" s="33">
        <f>ROUND(K193*$D193,-1)</f>
      </c>
      <c r="Q193" s="4"/>
    </row>
    <row r="194" ht="16.15" customHeight="1">
      <c r="A194" t="s" s="58">
        <v>601</v>
      </c>
      <c r="B194" s="33">
        <v>23700</v>
      </c>
      <c r="C194" s="33">
        <v>80</v>
      </c>
      <c r="D194" s="33">
        <f>ROUND(C194*$B194/1000,-1)</f>
        <v>1900</v>
      </c>
      <c r="E194" s="33"/>
      <c r="F194" s="34"/>
      <c r="G194" s="34"/>
      <c r="H194" t="s" s="58">
        <v>373</v>
      </c>
      <c r="I194" s="34">
        <v>0.4</v>
      </c>
      <c r="J194" s="34">
        <v>0.6</v>
      </c>
      <c r="K194" t="s" s="58">
        <v>373</v>
      </c>
      <c r="L194" s="42">
        <f>ROUND(G194*$D194,-1)</f>
        <v>0</v>
      </c>
      <c r="M194" s="33">
        <f>ROUND(H194*$D194,-1)</f>
      </c>
      <c r="N194" s="33">
        <f>ROUND(I194*$D194,-1)</f>
        <v>760</v>
      </c>
      <c r="O194" s="33">
        <f>ROUND(J194*$D194,-1)</f>
        <v>1140</v>
      </c>
      <c r="P194" s="33">
        <f>ROUND(K194*$D194,-1)</f>
      </c>
      <c r="Q194" s="4"/>
    </row>
    <row r="195" ht="16.15" customHeight="1">
      <c r="A195" s="33"/>
      <c r="B195" s="33"/>
      <c r="C195" s="33"/>
      <c r="D195" s="33"/>
      <c r="E195" s="33"/>
      <c r="F195" s="34"/>
      <c r="G195" s="34"/>
      <c r="H195" s="34"/>
      <c r="I195" s="34"/>
      <c r="J195" s="34"/>
      <c r="K195" s="34"/>
      <c r="L195" s="42"/>
      <c r="M195" s="33"/>
      <c r="N195" s="33"/>
      <c r="O195" s="33"/>
      <c r="P195" s="33"/>
      <c r="Q195" s="4"/>
    </row>
    <row r="196" ht="16.15" customHeight="1">
      <c r="A196" t="s" s="56">
        <v>104</v>
      </c>
      <c r="B196" s="32">
        <f>SUM(B197:B200)</f>
        <v>0</v>
      </c>
      <c r="C196" s="33"/>
      <c r="D196" s="32">
        <f>SUM(D197:D200)</f>
        <v>1250</v>
      </c>
      <c r="E196" s="33"/>
      <c r="F196" s="34"/>
      <c r="G196" s="34"/>
      <c r="H196" s="34"/>
      <c r="I196" s="34"/>
      <c r="J196" s="34"/>
      <c r="K196" s="34"/>
      <c r="L196" s="37">
        <f>SUM(L197:L201)</f>
        <v>250</v>
      </c>
      <c r="M196" s="64">
        <f>SUM(M197:M201)</f>
        <v>250</v>
      </c>
      <c r="N196" s="64">
        <f>SUM(N197:N201)</f>
        <v>250</v>
      </c>
      <c r="O196" s="64">
        <f>SUM(O197:O201)</f>
        <v>250</v>
      </c>
      <c r="P196" s="64">
        <f>SUM(P197:P201)</f>
        <v>250</v>
      </c>
      <c r="Q196" s="4"/>
    </row>
    <row r="197" ht="16.15" customHeight="1">
      <c r="A197" t="s" s="58">
        <v>421</v>
      </c>
      <c r="B197" s="33"/>
      <c r="C197" s="33"/>
      <c r="D197" s="33">
        <v>250</v>
      </c>
      <c r="E197" s="59"/>
      <c r="F197" s="34"/>
      <c r="G197" s="34">
        <v>0.2</v>
      </c>
      <c r="H197" s="34">
        <v>0.2</v>
      </c>
      <c r="I197" s="34">
        <v>0.2</v>
      </c>
      <c r="J197" s="34">
        <v>0.2</v>
      </c>
      <c r="K197" s="34">
        <v>0.2</v>
      </c>
      <c r="L197" s="42">
        <f>ROUND(G197*$D197,-1)</f>
        <v>50</v>
      </c>
      <c r="M197" s="33">
        <f>ROUND(H197*$D197,-1)</f>
        <v>50</v>
      </c>
      <c r="N197" s="33">
        <f>ROUND(I197*$D197,-1)</f>
        <v>50</v>
      </c>
      <c r="O197" s="33">
        <f>ROUND(J197*$D197,-1)</f>
        <v>50</v>
      </c>
      <c r="P197" s="33">
        <f>ROUND(K197*$D197,-1)</f>
        <v>50</v>
      </c>
      <c r="Q197" s="4"/>
    </row>
    <row r="198" ht="16.15" customHeight="1">
      <c r="A198" t="s" s="58">
        <v>106</v>
      </c>
      <c r="B198" s="33"/>
      <c r="C198" s="33"/>
      <c r="D198" s="33">
        <v>500</v>
      </c>
      <c r="E198" s="59"/>
      <c r="F198" s="34"/>
      <c r="G198" s="34">
        <v>0.2</v>
      </c>
      <c r="H198" s="34">
        <v>0.2</v>
      </c>
      <c r="I198" s="34">
        <v>0.2</v>
      </c>
      <c r="J198" s="34">
        <v>0.2</v>
      </c>
      <c r="K198" s="34">
        <v>0.2</v>
      </c>
      <c r="L198" s="42">
        <f>ROUND(G198*$D198,-1)</f>
        <v>100</v>
      </c>
      <c r="M198" s="33">
        <f>ROUND(H198*$D198,-1)</f>
        <v>100</v>
      </c>
      <c r="N198" s="33">
        <f>ROUND(I198*$D198,-1)</f>
        <v>100</v>
      </c>
      <c r="O198" s="33">
        <f>ROUND(J198*$D198,-1)</f>
        <v>100</v>
      </c>
      <c r="P198" s="33">
        <f>ROUND(K198*$D198,-1)</f>
        <v>100</v>
      </c>
      <c r="Q198" s="4"/>
    </row>
    <row r="199" ht="16.15" customHeight="1">
      <c r="A199" t="s" s="58">
        <v>422</v>
      </c>
      <c r="B199" s="33"/>
      <c r="C199" s="33"/>
      <c r="D199" s="33">
        <v>400</v>
      </c>
      <c r="E199" s="59"/>
      <c r="F199" s="34"/>
      <c r="G199" s="34">
        <v>0.2</v>
      </c>
      <c r="H199" s="34">
        <v>0.2</v>
      </c>
      <c r="I199" s="34">
        <v>0.2</v>
      </c>
      <c r="J199" s="34">
        <v>0.2</v>
      </c>
      <c r="K199" s="34">
        <v>0.2</v>
      </c>
      <c r="L199" s="42">
        <f>ROUND(G199*$D199,-1)</f>
        <v>80</v>
      </c>
      <c r="M199" s="33">
        <f>ROUND(H199*$D199,-1)</f>
        <v>80</v>
      </c>
      <c r="N199" s="33">
        <f>ROUND(I199*$D199,-1)</f>
        <v>80</v>
      </c>
      <c r="O199" s="33">
        <f>ROUND(J199*$D199,-1)</f>
        <v>80</v>
      </c>
      <c r="P199" s="33">
        <f>ROUND(K199*$D199,-1)</f>
        <v>80</v>
      </c>
      <c r="Q199" s="4"/>
    </row>
    <row r="200" ht="16.15" customHeight="1">
      <c r="A200" t="s" s="58">
        <v>423</v>
      </c>
      <c r="B200" s="33"/>
      <c r="C200" s="33"/>
      <c r="D200" s="33">
        <v>100</v>
      </c>
      <c r="E200" s="33"/>
      <c r="F200" s="34"/>
      <c r="G200" s="34">
        <v>0.2</v>
      </c>
      <c r="H200" s="34">
        <v>0.2</v>
      </c>
      <c r="I200" s="34">
        <v>0.2</v>
      </c>
      <c r="J200" s="34">
        <v>0.2</v>
      </c>
      <c r="K200" s="34">
        <v>0.2</v>
      </c>
      <c r="L200" s="42">
        <f>ROUND(G200*$D200,-1)</f>
        <v>20</v>
      </c>
      <c r="M200" s="33">
        <f>ROUND(H200*$D200,-1)</f>
        <v>20</v>
      </c>
      <c r="N200" s="33">
        <f>ROUND(I200*$D200,-1)</f>
        <v>20</v>
      </c>
      <c r="O200" s="33">
        <f>ROUND(J200*$D200,-1)</f>
        <v>20</v>
      </c>
      <c r="P200" s="33">
        <f>ROUND(K200*$D200,-1)</f>
        <v>20</v>
      </c>
      <c r="Q200" s="4"/>
    </row>
    <row r="201" ht="16.15" customHeight="1">
      <c r="A201" s="59"/>
      <c r="B201" s="33"/>
      <c r="C201" s="33"/>
      <c r="D201" s="33"/>
      <c r="E201" s="33"/>
      <c r="F201" s="34"/>
      <c r="G201" s="34"/>
      <c r="H201" s="34"/>
      <c r="I201" s="34"/>
      <c r="J201" s="34"/>
      <c r="K201" s="34"/>
      <c r="L201" s="42"/>
      <c r="M201" s="33"/>
      <c r="N201" s="33"/>
      <c r="O201" s="33"/>
      <c r="P201" s="33"/>
      <c r="Q201" s="4"/>
    </row>
    <row r="202" ht="16.15" customHeight="1">
      <c r="A202" t="s" s="60">
        <v>109</v>
      </c>
      <c r="B202" s="61"/>
      <c r="C202" s="61"/>
      <c r="D202" s="61"/>
      <c r="E202" s="62"/>
      <c r="F202" s="63"/>
      <c r="G202" s="63"/>
      <c r="H202" s="63"/>
      <c r="I202" s="63"/>
      <c r="J202" s="63"/>
      <c r="K202" s="63"/>
      <c r="L202" s="518">
        <f>SUM(L204:L204)</f>
        <v>0</v>
      </c>
      <c r="M202" s="518">
        <f>SUM(M204:M204)</f>
        <v>0</v>
      </c>
      <c r="N202" s="518">
        <f>SUM(N204:N204)</f>
        <v>0</v>
      </c>
      <c r="O202" s="518">
        <f>SUM(O204:O204)</f>
        <v>0</v>
      </c>
      <c r="P202" s="518">
        <f>SUM(P204:P204)</f>
        <v>0</v>
      </c>
      <c r="Q202" s="4"/>
    </row>
    <row r="203" ht="16.15" customHeight="1">
      <c r="A203" s="59"/>
      <c r="B203" s="65"/>
      <c r="C203" s="65"/>
      <c r="D203" s="65"/>
      <c r="E203" s="59"/>
      <c r="F203" s="34"/>
      <c r="G203" s="34"/>
      <c r="H203" s="34"/>
      <c r="I203" s="34"/>
      <c r="J203" s="34"/>
      <c r="K203" s="34"/>
      <c r="L203" s="66"/>
      <c r="M203" s="59"/>
      <c r="N203" s="59"/>
      <c r="O203" s="59"/>
      <c r="P203" s="59"/>
      <c r="Q203" s="4"/>
    </row>
    <row r="204" ht="16.15" customHeight="1">
      <c r="A204" s="59"/>
      <c r="B204" s="65"/>
      <c r="C204" s="65"/>
      <c r="D204" s="65"/>
      <c r="E204" s="59"/>
      <c r="F204" s="34"/>
      <c r="G204" s="34"/>
      <c r="H204" s="34"/>
      <c r="I204" s="34"/>
      <c r="J204" s="34"/>
      <c r="K204" s="34"/>
      <c r="L204" s="66"/>
      <c r="M204" s="59"/>
      <c r="N204" s="59"/>
      <c r="O204" s="59"/>
      <c r="P204" s="59"/>
      <c r="Q204" s="4"/>
    </row>
    <row r="205" ht="16.15" customHeight="1">
      <c r="A205" t="s" s="54">
        <v>426</v>
      </c>
      <c r="B205" s="37">
        <f>SUM(B206:B206)</f>
        <v>0</v>
      </c>
      <c r="C205" s="37"/>
      <c r="D205" s="37">
        <f>SUM(D206:D206)</f>
        <v>0</v>
      </c>
      <c r="E205" s="37"/>
      <c r="F205" s="44"/>
      <c r="G205" s="44"/>
      <c r="H205" s="44"/>
      <c r="I205" s="44"/>
      <c r="J205" s="44"/>
      <c r="K205" s="44"/>
      <c r="L205" s="37">
        <f>SUM(L207:L208)</f>
        <v>0</v>
      </c>
      <c r="M205" s="37">
        <f>SUM(M207:M208)</f>
        <v>0</v>
      </c>
      <c r="N205" s="37">
        <f>SUM(N207:N208)</f>
        <v>0</v>
      </c>
      <c r="O205" s="37">
        <f>SUM(O207:O208)</f>
        <v>0</v>
      </c>
      <c r="P205" s="37">
        <f>SUM(P207:P208)</f>
        <v>0</v>
      </c>
      <c r="Q205" s="4"/>
    </row>
    <row r="206" ht="16.15" customHeight="1">
      <c r="A206" s="59"/>
      <c r="B206" s="33"/>
      <c r="C206" s="33"/>
      <c r="D206" s="33"/>
      <c r="E206" s="33"/>
      <c r="F206" s="34"/>
      <c r="G206" s="34"/>
      <c r="H206" s="34"/>
      <c r="I206" s="34"/>
      <c r="J206" s="34"/>
      <c r="K206" s="34"/>
      <c r="L206" s="42"/>
      <c r="M206" s="33"/>
      <c r="N206" s="33"/>
      <c r="O206" s="33"/>
      <c r="P206" s="33"/>
      <c r="Q206" s="4"/>
    </row>
    <row r="207" ht="16.15" customHeight="1">
      <c r="A207" t="s" s="58">
        <v>546</v>
      </c>
      <c r="B207" t="s" s="58">
        <v>373</v>
      </c>
      <c r="C207" t="s" s="58">
        <v>373</v>
      </c>
      <c r="D207" t="s" s="58">
        <v>373</v>
      </c>
      <c r="E207" s="33"/>
      <c r="F207" t="s" s="58">
        <v>373</v>
      </c>
      <c r="G207" t="s" s="58">
        <v>373</v>
      </c>
      <c r="H207" t="s" s="58">
        <v>373</v>
      </c>
      <c r="I207" t="s" s="58">
        <v>373</v>
      </c>
      <c r="J207" t="s" s="58">
        <v>373</v>
      </c>
      <c r="K207" s="34"/>
      <c r="L207" t="s" s="29">
        <v>373</v>
      </c>
      <c r="M207" t="s" s="58">
        <v>373</v>
      </c>
      <c r="N207" t="s" s="58">
        <v>373</v>
      </c>
      <c r="O207" t="s" s="58">
        <v>373</v>
      </c>
      <c r="P207" t="s" s="58">
        <v>373</v>
      </c>
      <c r="Q207" s="4"/>
    </row>
    <row r="208" ht="16.15" customHeight="1">
      <c r="A208" s="59"/>
      <c r="B208" s="33"/>
      <c r="C208" s="33"/>
      <c r="D208" s="33"/>
      <c r="E208" s="33"/>
      <c r="F208" s="34"/>
      <c r="G208" s="34"/>
      <c r="H208" s="34"/>
      <c r="I208" s="34"/>
      <c r="J208" s="34"/>
      <c r="K208" s="34"/>
      <c r="L208" s="42"/>
      <c r="M208" s="33"/>
      <c r="N208" s="33"/>
      <c r="O208" s="33"/>
      <c r="P208" s="33"/>
      <c r="Q208" s="4"/>
    </row>
    <row r="209" ht="16.15" customHeight="1">
      <c r="A209" t="s" s="60">
        <v>114</v>
      </c>
      <c r="B209" s="61"/>
      <c r="C209" s="61"/>
      <c r="D209" s="64">
        <f>D211+D224+D233</f>
        <v>11850</v>
      </c>
      <c r="E209" s="62"/>
      <c r="F209" s="63"/>
      <c r="G209" s="63"/>
      <c r="H209" s="63"/>
      <c r="I209" s="63"/>
      <c r="J209" s="63"/>
      <c r="K209" s="63"/>
      <c r="L209" s="64">
        <f>L211+L224+L233</f>
      </c>
      <c r="M209" s="64">
        <f>M211+M224+M233</f>
      </c>
      <c r="N209" s="64">
        <f>N211+N224+N233</f>
      </c>
      <c r="O209" s="64">
        <f>O211+O224+O233</f>
      </c>
      <c r="P209" s="64">
        <f>P211+P224+P233</f>
      </c>
      <c r="Q209" s="4"/>
    </row>
    <row r="210" ht="16.15" customHeight="1">
      <c r="A210" s="59"/>
      <c r="B210" s="33"/>
      <c r="C210" s="33"/>
      <c r="D210" s="33"/>
      <c r="E210" s="33"/>
      <c r="F210" s="34"/>
      <c r="G210" s="34"/>
      <c r="H210" s="34"/>
      <c r="I210" s="34"/>
      <c r="J210" s="34"/>
      <c r="K210" s="34"/>
      <c r="L210" t="s" s="29">
        <v>373</v>
      </c>
      <c r="M210" t="s" s="58">
        <v>373</v>
      </c>
      <c r="N210" t="s" s="58">
        <v>373</v>
      </c>
      <c r="O210" t="s" s="58">
        <v>373</v>
      </c>
      <c r="P210" t="s" s="58">
        <v>373</v>
      </c>
      <c r="Q210" s="4"/>
    </row>
    <row r="211" ht="16.15" customHeight="1">
      <c r="A211" t="s" s="36">
        <v>115</v>
      </c>
      <c r="B211" s="37">
        <f>SUM(B213:B222)</f>
        <v>27300</v>
      </c>
      <c r="C211" s="37"/>
      <c r="D211" s="37">
        <f>SUM(D213:D222)</f>
        <v>6070</v>
      </c>
      <c r="E211" s="37"/>
      <c r="F211" s="44"/>
      <c r="G211" s="44"/>
      <c r="H211" s="44"/>
      <c r="I211" s="44"/>
      <c r="J211" s="44"/>
      <c r="K211" s="44"/>
      <c r="L211" s="37">
        <f>SUM(L213:L223)</f>
      </c>
      <c r="M211" s="37">
        <f>SUM(M213:M223)</f>
      </c>
      <c r="N211" s="37">
        <f>SUM(N213:N223)</f>
      </c>
      <c r="O211" s="37">
        <f>SUM(O213:O223)</f>
      </c>
      <c r="P211" s="37">
        <f>SUM(P213:P223)</f>
      </c>
      <c r="Q211" s="4"/>
    </row>
    <row r="212" ht="16.15" customHeight="1">
      <c r="A212" t="s" s="519">
        <v>602</v>
      </c>
      <c r="B212" s="33"/>
      <c r="C212" s="33"/>
      <c r="D212" s="33"/>
      <c r="E212" s="33"/>
      <c r="F212" s="34"/>
      <c r="G212" s="34"/>
      <c r="H212" s="34"/>
      <c r="I212" s="34"/>
      <c r="J212" s="34"/>
      <c r="K212" s="34"/>
      <c r="L212" s="507">
        <v>160</v>
      </c>
      <c r="M212" s="41">
        <v>200</v>
      </c>
      <c r="N212" s="41">
        <v>410</v>
      </c>
      <c r="O212" s="41">
        <v>410</v>
      </c>
      <c r="P212" s="41"/>
      <c r="Q212" s="4"/>
    </row>
    <row r="213" ht="16.15" customHeight="1">
      <c r="A213" t="s" s="58">
        <v>603</v>
      </c>
      <c r="B213" s="33"/>
      <c r="C213" s="33"/>
      <c r="D213" s="33">
        <v>3000</v>
      </c>
      <c r="E213" s="33"/>
      <c r="F213" s="34"/>
      <c r="G213" s="34"/>
      <c r="H213" s="34"/>
      <c r="I213" t="s" s="58">
        <v>373</v>
      </c>
      <c r="J213" t="s" s="58">
        <v>373</v>
      </c>
      <c r="K213" s="34"/>
      <c r="L213" s="42">
        <f>ROUND(G213*$D213,-1)</f>
        <v>0</v>
      </c>
      <c r="M213" s="33">
        <f>ROUND(H213*$D213,-1)</f>
        <v>0</v>
      </c>
      <c r="N213" s="33">
        <f>ROUND(I213*$D213,-1)</f>
      </c>
      <c r="O213" s="33">
        <f>ROUND(J213*$D213,-1)</f>
      </c>
      <c r="P213" s="33">
        <f>ROUND(K213*$D213,-1)</f>
        <v>0</v>
      </c>
      <c r="Q213" s="4"/>
    </row>
    <row r="214" ht="16.15" customHeight="1">
      <c r="A214" t="s" s="58">
        <v>604</v>
      </c>
      <c r="B214" s="33">
        <v>7000</v>
      </c>
      <c r="C214" s="33">
        <v>60</v>
      </c>
      <c r="D214" s="33">
        <f>ROUND(C214*$B214/1000,-1)</f>
        <v>420</v>
      </c>
      <c r="E214" s="33"/>
      <c r="F214" s="34"/>
      <c r="G214" s="34"/>
      <c r="H214" s="34"/>
      <c r="I214" t="s" s="58">
        <v>373</v>
      </c>
      <c r="J214" s="34"/>
      <c r="K214" t="s" s="58">
        <v>373</v>
      </c>
      <c r="L214" s="42"/>
      <c r="M214" s="33">
        <f>ROUND(H214*$D214,-1)</f>
        <v>0</v>
      </c>
      <c r="N214" s="33">
        <f>ROUND(I214*$D214,-1)</f>
      </c>
      <c r="O214" s="33">
        <f>ROUND(J214*$D214,-1)</f>
        <v>0</v>
      </c>
      <c r="P214" s="33">
        <f>ROUND(K214*$D214,-1)</f>
      </c>
      <c r="Q214" s="4"/>
    </row>
    <row r="215" ht="16.15" customHeight="1">
      <c r="A215" t="s" s="58">
        <v>605</v>
      </c>
      <c r="B215" s="33">
        <v>3500</v>
      </c>
      <c r="C215" s="33">
        <v>100</v>
      </c>
      <c r="D215" s="33">
        <f>ROUND(C215*$B215/1000,-1)</f>
        <v>350</v>
      </c>
      <c r="E215" s="33"/>
      <c r="F215" s="34"/>
      <c r="G215" s="34">
        <v>1</v>
      </c>
      <c r="H215" s="34"/>
      <c r="I215" s="34"/>
      <c r="J215" s="34"/>
      <c r="K215" s="34"/>
      <c r="L215" s="42">
        <f>ROUND(G215*$D215,-1)</f>
        <v>350</v>
      </c>
      <c r="M215" s="33">
        <f>ROUND(H215*$D215,-1)</f>
        <v>0</v>
      </c>
      <c r="N215" s="33">
        <f>ROUND(I215*$D215,-1)</f>
        <v>0</v>
      </c>
      <c r="O215" s="33">
        <f>ROUND(J215*$D215,-1)</f>
        <v>0</v>
      </c>
      <c r="P215" s="33">
        <f>ROUND(K215*$D215,-1)</f>
        <v>0</v>
      </c>
      <c r="Q215" s="4"/>
    </row>
    <row r="216" ht="16.15" customHeight="1">
      <c r="A216" t="s" s="58">
        <v>606</v>
      </c>
      <c r="B216" s="33">
        <v>10000</v>
      </c>
      <c r="C216" s="33">
        <v>80</v>
      </c>
      <c r="D216" s="33">
        <f>ROUND(C216*$B216/1000,-1)</f>
        <v>800</v>
      </c>
      <c r="E216" t="s" s="58">
        <v>373</v>
      </c>
      <c r="F216" s="34"/>
      <c r="G216" s="34"/>
      <c r="H216" s="34"/>
      <c r="I216" s="34">
        <v>0.5</v>
      </c>
      <c r="J216" s="34">
        <v>0.5</v>
      </c>
      <c r="K216" t="s" s="58">
        <v>373</v>
      </c>
      <c r="L216" s="42">
        <f>ROUND(G216*$D216,-1)</f>
        <v>0</v>
      </c>
      <c r="M216" s="33">
        <f>ROUND(H216*$D216,-1)</f>
        <v>0</v>
      </c>
      <c r="N216" s="33">
        <f>ROUND(I216*$D216,-1)</f>
        <v>400</v>
      </c>
      <c r="O216" s="33">
        <f>ROUND(J216*$D216,-1)</f>
        <v>400</v>
      </c>
      <c r="P216" s="33">
        <f>ROUND(K216*$D216,-1)</f>
      </c>
      <c r="Q216" s="4"/>
    </row>
    <row r="217" ht="16.15" customHeight="1">
      <c r="A217" t="s" s="58">
        <v>607</v>
      </c>
      <c r="B217" s="33">
        <v>2000</v>
      </c>
      <c r="C217" s="33">
        <v>80</v>
      </c>
      <c r="D217" s="33">
        <f>ROUND(C217*$B217/1000,-1)</f>
        <v>160</v>
      </c>
      <c r="E217" s="33"/>
      <c r="F217" s="34"/>
      <c r="G217" t="s" s="58">
        <v>373</v>
      </c>
      <c r="H217" s="34">
        <v>1</v>
      </c>
      <c r="I217" t="s" s="58">
        <v>373</v>
      </c>
      <c r="J217" s="34"/>
      <c r="K217" s="34"/>
      <c r="L217" s="42">
        <f>ROUND(G217*$D217,-1)</f>
      </c>
      <c r="M217" s="33">
        <f>ROUND(H217*$D217,-1)</f>
        <v>160</v>
      </c>
      <c r="N217" s="33">
        <f>ROUND(I217*$D217,-1)</f>
      </c>
      <c r="O217" s="33">
        <f>ROUND(J217*$D217,-1)</f>
        <v>0</v>
      </c>
      <c r="P217" s="33">
        <f>ROUND(K217*$D217,-1)</f>
        <v>0</v>
      </c>
      <c r="Q217" s="4"/>
    </row>
    <row r="218" ht="16.15" customHeight="1">
      <c r="A218" t="s" s="58">
        <v>608</v>
      </c>
      <c r="B218" s="33"/>
      <c r="C218" s="33"/>
      <c r="D218" s="33">
        <v>400</v>
      </c>
      <c r="E218" s="33"/>
      <c r="F218" s="34"/>
      <c r="G218" s="34"/>
      <c r="H218" s="34"/>
      <c r="I218" s="34"/>
      <c r="J218" s="34"/>
      <c r="K218" s="34">
        <v>1</v>
      </c>
      <c r="L218" s="42">
        <f>ROUND(G218*$D218,-1)</f>
        <v>0</v>
      </c>
      <c r="M218" s="33">
        <f>ROUND(H218*$D218,-1)</f>
        <v>0</v>
      </c>
      <c r="N218" s="33">
        <f>ROUND(I218*$D218,-1)</f>
        <v>0</v>
      </c>
      <c r="O218" s="33">
        <f>ROUND(J218*$D218,-1)</f>
        <v>0</v>
      </c>
      <c r="P218" s="33">
        <f>ROUND(K218*$D218,-1)</f>
        <v>400</v>
      </c>
      <c r="Q218" s="4"/>
    </row>
    <row r="219" ht="16.15" customHeight="1">
      <c r="A219" t="s" s="58">
        <v>609</v>
      </c>
      <c r="B219" s="33"/>
      <c r="C219" s="33"/>
      <c r="D219" s="33">
        <v>500</v>
      </c>
      <c r="E219" s="33"/>
      <c r="F219" s="34"/>
      <c r="G219" t="s" s="58">
        <v>373</v>
      </c>
      <c r="H219" t="s" s="58">
        <v>373</v>
      </c>
      <c r="I219" t="s" s="58">
        <v>373</v>
      </c>
      <c r="J219" t="s" s="58">
        <v>373</v>
      </c>
      <c r="K219" t="s" s="58">
        <v>373</v>
      </c>
      <c r="L219" s="42">
        <f>ROUND(G219*$D219,-1)</f>
      </c>
      <c r="M219" s="33">
        <f>ROUND(H219*$D219,-1)</f>
      </c>
      <c r="N219" s="33">
        <f>ROUND(I219*$D219,-1)</f>
      </c>
      <c r="O219" s="33">
        <f>ROUND(J219*$D219,-1)</f>
      </c>
      <c r="P219" s="33">
        <f>ROUND(K219*$D219,-1)</f>
      </c>
      <c r="Q219" s="4"/>
    </row>
    <row r="220" ht="16.15" customHeight="1">
      <c r="A220" t="s" s="58">
        <v>610</v>
      </c>
      <c r="B220" s="33">
        <v>4800</v>
      </c>
      <c r="C220" s="33">
        <v>30</v>
      </c>
      <c r="D220" s="33">
        <f>ROUND(C220*$B220/1000,-1)</f>
        <v>140</v>
      </c>
      <c r="E220" s="33"/>
      <c r="F220" s="34"/>
      <c r="G220" t="s" s="58">
        <v>373</v>
      </c>
      <c r="H220" t="s" s="58">
        <v>373</v>
      </c>
      <c r="I220" t="s" s="58">
        <v>373</v>
      </c>
      <c r="J220" t="s" s="58">
        <v>373</v>
      </c>
      <c r="K220" s="34"/>
      <c r="L220" s="42">
        <f>ROUND(G220*$D220,-1)</f>
      </c>
      <c r="M220" s="33">
        <f>ROUND(H220*$D220,-1)</f>
      </c>
      <c r="N220" s="33">
        <f>ROUND(I220*$D220,-1)</f>
      </c>
      <c r="O220" s="33">
        <f>ROUND(J220*$D220,-1)</f>
      </c>
      <c r="P220" s="33">
        <f>ROUND(K220*$D220,-1)</f>
        <v>0</v>
      </c>
      <c r="Q220" s="4"/>
    </row>
    <row r="221" ht="16.15" customHeight="1">
      <c r="A221" t="s" s="58">
        <v>121</v>
      </c>
      <c r="B221" s="65"/>
      <c r="C221" s="65"/>
      <c r="D221" s="65">
        <v>200</v>
      </c>
      <c r="E221" s="65"/>
      <c r="F221" s="34"/>
      <c r="G221" s="34">
        <v>0.2</v>
      </c>
      <c r="H221" s="34">
        <v>0.2</v>
      </c>
      <c r="I221" s="34">
        <v>0.2</v>
      </c>
      <c r="J221" s="34">
        <v>0.2</v>
      </c>
      <c r="K221" s="34">
        <v>0.2</v>
      </c>
      <c r="L221" s="510">
        <f>ROUND(G221*$D221,-1)</f>
        <v>40</v>
      </c>
      <c r="M221" s="65">
        <f>ROUND(H221*$D221,-1)</f>
        <v>40</v>
      </c>
      <c r="N221" s="65">
        <f>ROUND(I221*$D221,-1)</f>
        <v>40</v>
      </c>
      <c r="O221" s="65">
        <f>ROUND(J221*$D221,-1)</f>
        <v>40</v>
      </c>
      <c r="P221" s="65">
        <f>ROUND(K221*$D221,-1)</f>
        <v>40</v>
      </c>
      <c r="Q221" s="4"/>
    </row>
    <row r="222" ht="16.15" customHeight="1">
      <c r="A222" t="s" s="58">
        <v>122</v>
      </c>
      <c r="B222" s="65"/>
      <c r="C222" s="65"/>
      <c r="D222" s="65">
        <v>100</v>
      </c>
      <c r="E222" s="65"/>
      <c r="F222" s="34"/>
      <c r="G222" s="34">
        <v>0.2</v>
      </c>
      <c r="H222" s="34">
        <v>0.2</v>
      </c>
      <c r="I222" s="34">
        <v>0.2</v>
      </c>
      <c r="J222" s="34">
        <v>0.2</v>
      </c>
      <c r="K222" s="34">
        <v>0.2</v>
      </c>
      <c r="L222" s="510">
        <f>ROUND(G222*$D222,-1)</f>
        <v>20</v>
      </c>
      <c r="M222" s="65">
        <f>ROUND(H222*$D222,-1)</f>
        <v>20</v>
      </c>
      <c r="N222" s="65">
        <f>ROUND(I222*$D222,-1)</f>
        <v>20</v>
      </c>
      <c r="O222" s="65">
        <f>ROUND(J222*$D222,-1)</f>
        <v>20</v>
      </c>
      <c r="P222" s="65">
        <f>ROUND(K222*$D222,-1)</f>
        <v>20</v>
      </c>
      <c r="Q222" s="4"/>
    </row>
    <row r="223" ht="16.15" customHeight="1">
      <c r="A223" s="59"/>
      <c r="B223" s="59"/>
      <c r="C223" s="59"/>
      <c r="D223" s="33"/>
      <c r="E223" s="59"/>
      <c r="F223" s="34"/>
      <c r="G223" s="34"/>
      <c r="H223" s="34"/>
      <c r="I223" s="34"/>
      <c r="J223" s="34"/>
      <c r="K223" s="34"/>
      <c r="L223" s="42"/>
      <c r="M223" s="33"/>
      <c r="N223" s="33"/>
      <c r="O223" s="33"/>
      <c r="P223" s="33"/>
      <c r="Q223" s="4"/>
    </row>
    <row r="224" ht="16.15" customHeight="1">
      <c r="A224" t="s" s="60">
        <v>123</v>
      </c>
      <c r="B224" s="64"/>
      <c r="C224" s="64"/>
      <c r="D224" s="64">
        <f>SUM(D226:D231)</f>
        <v>1730</v>
      </c>
      <c r="E224" s="64"/>
      <c r="F224" s="63"/>
      <c r="G224" s="63"/>
      <c r="H224" s="63"/>
      <c r="I224" s="63"/>
      <c r="J224" s="63"/>
      <c r="K224" s="63"/>
      <c r="L224" s="64">
        <f>SUM(L226:L232)</f>
      </c>
      <c r="M224" s="64">
        <f>SUM(M226:M232)</f>
      </c>
      <c r="N224" s="64">
        <f>SUM(N226:N232)</f>
      </c>
      <c r="O224" s="64">
        <f>SUM(O226:O232)</f>
        <v>360</v>
      </c>
      <c r="P224" s="64">
        <f>SUM(P226:P232)</f>
      </c>
      <c r="Q224" s="4"/>
    </row>
    <row r="225" ht="16.15" customHeight="1">
      <c r="A225" s="59"/>
      <c r="B225" s="33"/>
      <c r="C225" s="33"/>
      <c r="D225" s="33"/>
      <c r="E225" s="33"/>
      <c r="F225" s="34"/>
      <c r="G225" s="34"/>
      <c r="H225" s="34"/>
      <c r="I225" s="34"/>
      <c r="J225" s="34"/>
      <c r="K225" s="34"/>
      <c r="L225" s="42"/>
      <c r="M225" s="33"/>
      <c r="N225" s="33"/>
      <c r="O225" s="33"/>
      <c r="P225" s="33"/>
      <c r="Q225" s="4"/>
    </row>
    <row r="226" ht="16.15" customHeight="1">
      <c r="A226" t="s" s="58">
        <v>611</v>
      </c>
      <c r="B226" s="33"/>
      <c r="C226" s="33"/>
      <c r="D226" s="33">
        <v>500</v>
      </c>
      <c r="E226" s="33"/>
      <c r="F226" s="34"/>
      <c r="G226" t="s" s="58">
        <v>373</v>
      </c>
      <c r="H226" t="s" s="58">
        <v>373</v>
      </c>
      <c r="I226" s="34">
        <v>0.4</v>
      </c>
      <c r="J226" s="34">
        <v>0.6</v>
      </c>
      <c r="K226" t="s" s="58">
        <v>373</v>
      </c>
      <c r="L226" s="42">
        <f>ROUND(G226*$D226,-1)</f>
      </c>
      <c r="M226" s="33">
        <f>ROUND(H226*$D226,-1)</f>
      </c>
      <c r="N226" s="33">
        <f>ROUND(I226*$D226,-1)</f>
        <v>200</v>
      </c>
      <c r="O226" s="33">
        <f>ROUND(J226*$D226,-1)</f>
        <v>300</v>
      </c>
      <c r="P226" s="33">
        <f>ROUND(K226*$D226,-1)</f>
      </c>
      <c r="Q226" s="4"/>
    </row>
    <row r="227" ht="16.15" customHeight="1">
      <c r="A227" t="s" s="58">
        <v>612</v>
      </c>
      <c r="B227" s="33"/>
      <c r="C227" s="33"/>
      <c r="D227" s="33">
        <v>300</v>
      </c>
      <c r="E227" s="33"/>
      <c r="F227" s="34"/>
      <c r="G227" s="34">
        <v>1</v>
      </c>
      <c r="H227" t="s" s="58">
        <v>373</v>
      </c>
      <c r="I227" t="s" s="58">
        <v>373</v>
      </c>
      <c r="J227" s="34"/>
      <c r="K227" s="34"/>
      <c r="L227" s="42">
        <f>ROUND(G227*$D227,-1)</f>
        <v>300</v>
      </c>
      <c r="M227" s="33">
        <f>ROUND(H227*$D227,-1)</f>
      </c>
      <c r="N227" s="33">
        <f>ROUND(I227*$D227,-1)</f>
      </c>
      <c r="O227" s="33">
        <f>ROUND(J227*$D227,-1)</f>
        <v>0</v>
      </c>
      <c r="P227" s="33">
        <f>ROUND(K227*$D227,-1)</f>
        <v>0</v>
      </c>
      <c r="Q227" s="4"/>
    </row>
    <row r="228" ht="16.15" customHeight="1">
      <c r="A228" t="s" s="58">
        <v>613</v>
      </c>
      <c r="B228" s="33"/>
      <c r="C228" s="33"/>
      <c r="D228" s="33">
        <v>330</v>
      </c>
      <c r="E228" s="33"/>
      <c r="F228" s="34"/>
      <c r="G228" s="34"/>
      <c r="H228" s="34">
        <v>1</v>
      </c>
      <c r="I228" t="s" s="58">
        <v>373</v>
      </c>
      <c r="J228" s="34"/>
      <c r="K228" s="34"/>
      <c r="L228" s="42">
        <f>ROUND(G228*$D228,-1)</f>
        <v>0</v>
      </c>
      <c r="M228" s="33">
        <f>ROUND(H228*$D228,-1)</f>
        <v>330</v>
      </c>
      <c r="N228" s="33">
        <f>ROUND(I228*$D228,-1)</f>
      </c>
      <c r="O228" s="33">
        <f>ROUND(J228*$D228,-1)</f>
        <v>0</v>
      </c>
      <c r="P228" s="33">
        <f>ROUND(K228*$D228,-1)</f>
        <v>0</v>
      </c>
      <c r="Q228" s="4"/>
    </row>
    <row r="229" ht="16.15" customHeight="1">
      <c r="A229" t="s" s="58">
        <v>614</v>
      </c>
      <c r="B229" s="33"/>
      <c r="C229" s="33"/>
      <c r="D229" s="33">
        <v>300</v>
      </c>
      <c r="E229" s="33"/>
      <c r="F229" s="34"/>
      <c r="G229" s="34"/>
      <c r="H229" s="34">
        <v>1</v>
      </c>
      <c r="I229" s="34"/>
      <c r="J229" s="34"/>
      <c r="K229" s="34"/>
      <c r="L229" s="42">
        <f>ROUND(G229*$D229,-1)</f>
        <v>0</v>
      </c>
      <c r="M229" s="33">
        <f>ROUND(H229*$D229,-1)</f>
        <v>300</v>
      </c>
      <c r="N229" s="33">
        <f>ROUND(I229*$D229,-1)</f>
        <v>0</v>
      </c>
      <c r="O229" s="33">
        <f>ROUND(J229*$D229,-1)</f>
        <v>0</v>
      </c>
      <c r="P229" s="33">
        <f>ROUND(K229*$D229,-1)</f>
        <v>0</v>
      </c>
      <c r="Q229" s="4"/>
    </row>
    <row r="230" ht="16.15" customHeight="1">
      <c r="A230" t="s" s="58">
        <v>133</v>
      </c>
      <c r="B230" s="65"/>
      <c r="C230" s="65"/>
      <c r="D230" s="511">
        <v>150</v>
      </c>
      <c r="E230" s="59"/>
      <c r="F230" s="34"/>
      <c r="G230" s="34">
        <v>0.2</v>
      </c>
      <c r="H230" s="34">
        <v>0.2</v>
      </c>
      <c r="I230" s="34">
        <v>0.2</v>
      </c>
      <c r="J230" s="34">
        <v>0.2</v>
      </c>
      <c r="K230" s="34">
        <v>0.2</v>
      </c>
      <c r="L230" s="70">
        <f>ROUND(G230*$D230,-1)</f>
        <v>30</v>
      </c>
      <c r="M230" s="71">
        <f>ROUND(H230*$D230,-1)</f>
        <v>30</v>
      </c>
      <c r="N230" s="71">
        <f>ROUND(I230*$D230,-1)</f>
        <v>30</v>
      </c>
      <c r="O230" s="71">
        <f>ROUND(J230*$D230,-1)</f>
        <v>30</v>
      </c>
      <c r="P230" s="71">
        <f>ROUND(K230*$D230,-1)</f>
        <v>30</v>
      </c>
      <c r="Q230" s="4"/>
    </row>
    <row r="231" ht="16.15" customHeight="1">
      <c r="A231" t="s" s="58">
        <v>134</v>
      </c>
      <c r="B231" s="65"/>
      <c r="C231" s="65"/>
      <c r="D231" s="511">
        <v>150</v>
      </c>
      <c r="E231" s="59"/>
      <c r="F231" s="34"/>
      <c r="G231" s="34">
        <v>0.2</v>
      </c>
      <c r="H231" s="34">
        <v>0.2</v>
      </c>
      <c r="I231" s="34">
        <v>0.2</v>
      </c>
      <c r="J231" s="34">
        <v>0.2</v>
      </c>
      <c r="K231" s="34">
        <v>0.2</v>
      </c>
      <c r="L231" s="70">
        <f>ROUND(G231*$D231,-1)</f>
        <v>30</v>
      </c>
      <c r="M231" s="71">
        <f>ROUND(H231*$D231,-1)</f>
        <v>30</v>
      </c>
      <c r="N231" s="71">
        <f>ROUND(I231*$D231,-1)</f>
        <v>30</v>
      </c>
      <c r="O231" s="71">
        <f>ROUND(J231*$D231,-1)</f>
        <v>30</v>
      </c>
      <c r="P231" s="71">
        <f>ROUND(K231*$D231,-1)</f>
        <v>30</v>
      </c>
      <c r="Q231" s="4"/>
    </row>
    <row r="232" ht="16.15" customHeight="1">
      <c r="A232" s="59"/>
      <c r="B232" s="33"/>
      <c r="C232" s="33"/>
      <c r="D232" s="33"/>
      <c r="E232" s="33"/>
      <c r="F232" s="34"/>
      <c r="G232" s="34"/>
      <c r="H232" s="34"/>
      <c r="I232" s="34"/>
      <c r="J232" s="34"/>
      <c r="K232" s="34"/>
      <c r="L232" s="42"/>
      <c r="M232" s="33"/>
      <c r="N232" s="33"/>
      <c r="O232" s="33"/>
      <c r="P232" s="33"/>
      <c r="Q232" s="4"/>
    </row>
    <row r="233" ht="16.15" customHeight="1">
      <c r="A233" t="s" s="60">
        <v>135</v>
      </c>
      <c r="B233" s="64"/>
      <c r="C233" s="64"/>
      <c r="D233" s="64">
        <f>SUM(D235:D244)</f>
        <v>4050</v>
      </c>
      <c r="E233" s="64"/>
      <c r="F233" s="63"/>
      <c r="G233" s="63"/>
      <c r="H233" s="63"/>
      <c r="I233" s="63"/>
      <c r="J233" s="63"/>
      <c r="K233" s="63"/>
      <c r="L233" s="64">
        <f>SUM(L234:L244)</f>
        <v>110</v>
      </c>
      <c r="M233" s="64">
        <f>SUM(M234:M244)</f>
        <v>220</v>
      </c>
      <c r="N233" s="64">
        <f>SUM(N234:N244)</f>
      </c>
      <c r="O233" s="64">
        <f>SUM(O234:O244)</f>
      </c>
      <c r="P233" s="64">
        <f>SUM(P234:P244)</f>
      </c>
      <c r="Q233" s="4"/>
    </row>
    <row r="234" ht="16.15" customHeight="1">
      <c r="A234" s="65"/>
      <c r="B234" s="65"/>
      <c r="C234" s="65"/>
      <c r="D234" s="65"/>
      <c r="E234" s="65"/>
      <c r="F234" s="34"/>
      <c r="G234" s="34"/>
      <c r="H234" s="34"/>
      <c r="I234" s="34"/>
      <c r="J234" s="34"/>
      <c r="K234" s="34"/>
      <c r="L234" s="510"/>
      <c r="M234" s="65"/>
      <c r="N234" s="65"/>
      <c r="O234" s="65"/>
      <c r="P234" s="65"/>
      <c r="Q234" s="4"/>
    </row>
    <row r="235" ht="16.15" customHeight="1">
      <c r="A235" t="s" s="58">
        <v>615</v>
      </c>
      <c r="B235" s="65"/>
      <c r="C235" s="65"/>
      <c r="D235" s="65">
        <v>500</v>
      </c>
      <c r="E235" s="65"/>
      <c r="F235" s="34"/>
      <c r="G235" s="34"/>
      <c r="H235" s="34"/>
      <c r="I235" s="34"/>
      <c r="J235" s="34">
        <v>0.2</v>
      </c>
      <c r="K235" t="s" s="58">
        <v>373</v>
      </c>
      <c r="L235" s="70">
        <f>ROUND(G235*$D235,-1)</f>
        <v>0</v>
      </c>
      <c r="M235" s="71">
        <f>ROUND(H235*$D235,-1)</f>
        <v>0</v>
      </c>
      <c r="N235" s="71">
        <f>ROUND(I235*$D235,-1)</f>
        <v>0</v>
      </c>
      <c r="O235" s="71">
        <f>ROUND(J235*$D235,-1)</f>
        <v>100</v>
      </c>
      <c r="P235" s="59">
        <f>ROUND(K235*$D235,-1)</f>
      </c>
      <c r="Q235" s="4"/>
    </row>
    <row r="236" ht="16.15" customHeight="1">
      <c r="A236" t="s" s="58">
        <v>616</v>
      </c>
      <c r="B236" s="65"/>
      <c r="C236" s="65"/>
      <c r="D236" s="65">
        <v>100</v>
      </c>
      <c r="E236" s="65"/>
      <c r="F236" s="34"/>
      <c r="G236" s="34"/>
      <c r="H236" s="34">
        <v>1</v>
      </c>
      <c r="I236" t="s" s="58">
        <v>373</v>
      </c>
      <c r="J236" s="34"/>
      <c r="K236" s="34"/>
      <c r="L236" s="70">
        <f>ROUND(G236*$D236,-1)</f>
        <v>0</v>
      </c>
      <c r="M236" s="71">
        <f>ROUND(H236*$D236,-1)</f>
        <v>100</v>
      </c>
      <c r="N236" s="59">
        <f>ROUND(I236*$D236,-1)</f>
      </c>
      <c r="O236" s="71">
        <f>ROUND(J236*$D236,-1)</f>
        <v>0</v>
      </c>
      <c r="P236" s="71">
        <f>ROUND(K236*$D236,-1)</f>
        <v>0</v>
      </c>
      <c r="Q236" s="4"/>
    </row>
    <row r="237" ht="16.15" customHeight="1">
      <c r="A237" t="s" s="58">
        <v>617</v>
      </c>
      <c r="B237" s="65"/>
      <c r="C237" s="65"/>
      <c r="D237" s="65">
        <v>120</v>
      </c>
      <c r="E237" s="65"/>
      <c r="F237" s="34"/>
      <c r="G237" s="34"/>
      <c r="H237" s="34"/>
      <c r="I237" s="34">
        <v>1</v>
      </c>
      <c r="J237" t="s" s="58">
        <v>373</v>
      </c>
      <c r="K237" s="34"/>
      <c r="L237" s="70">
        <f>ROUND(G237*$D237,-1)</f>
        <v>0</v>
      </c>
      <c r="M237" s="71">
        <f>ROUND(H237*$D237,-1)</f>
        <v>0</v>
      </c>
      <c r="N237" s="71">
        <f>ROUND(I237*$D237,-1)</f>
        <v>120</v>
      </c>
      <c r="O237" s="59">
        <f>ROUND(J237*$D237,-1)</f>
      </c>
      <c r="P237" s="71">
        <f>ROUND(K237*$D237,-1)</f>
        <v>0</v>
      </c>
      <c r="Q237" s="4"/>
    </row>
    <row r="238" ht="13.65" customHeight="1">
      <c r="A238" t="s" s="58">
        <v>618</v>
      </c>
      <c r="B238" s="65"/>
      <c r="C238" s="65"/>
      <c r="D238" s="65">
        <v>100</v>
      </c>
      <c r="E238" s="65"/>
      <c r="F238" s="34"/>
      <c r="G238" s="34"/>
      <c r="H238" s="34">
        <v>1</v>
      </c>
      <c r="I238" s="34"/>
      <c r="J238" s="34"/>
      <c r="K238" s="34"/>
      <c r="L238" s="70">
        <f>ROUND(G238*$D238,-1)</f>
        <v>0</v>
      </c>
      <c r="M238" s="71">
        <f>ROUND(H238*$D238,-1)</f>
        <v>100</v>
      </c>
      <c r="N238" s="71">
        <f>ROUND(I238*$D238,-1)</f>
        <v>0</v>
      </c>
      <c r="O238" s="71">
        <f>ROUND(J238*$D238,-1)</f>
        <v>0</v>
      </c>
      <c r="P238" s="71">
        <f>ROUND(K238*$D238,-1)</f>
        <v>0</v>
      </c>
      <c r="Q238" s="4"/>
    </row>
    <row r="239" ht="13.65" customHeight="1">
      <c r="A239" t="s" s="58">
        <v>619</v>
      </c>
      <c r="B239" s="65"/>
      <c r="C239" s="65"/>
      <c r="D239" s="65">
        <v>50</v>
      </c>
      <c r="E239" s="65"/>
      <c r="F239" s="34"/>
      <c r="G239" s="34">
        <v>1</v>
      </c>
      <c r="H239" s="34"/>
      <c r="I239" s="34"/>
      <c r="J239" s="34"/>
      <c r="K239" s="34"/>
      <c r="L239" s="70">
        <f>ROUND(G239*$D239,-1)</f>
        <v>50</v>
      </c>
      <c r="M239" s="71">
        <f>ROUND(H239*$D239,-1)</f>
        <v>0</v>
      </c>
      <c r="N239" s="71">
        <f>ROUND(I239*$D239,-1)</f>
        <v>0</v>
      </c>
      <c r="O239" s="71">
        <f>ROUND(J239*$D239,-1)</f>
        <v>0</v>
      </c>
      <c r="P239" s="71">
        <f>ROUND(K239*$D239,-1)</f>
        <v>0</v>
      </c>
      <c r="Q239" s="4"/>
    </row>
    <row r="240" ht="13.65" customHeight="1">
      <c r="A240" t="s" s="58">
        <v>620</v>
      </c>
      <c r="B240" s="65"/>
      <c r="C240" s="65"/>
      <c r="D240" s="65">
        <v>1000</v>
      </c>
      <c r="E240" s="65"/>
      <c r="F240" s="34"/>
      <c r="G240" s="34"/>
      <c r="H240" s="34"/>
      <c r="I240" s="34"/>
      <c r="J240" t="s" s="58">
        <v>373</v>
      </c>
      <c r="K240" t="s" s="58">
        <v>373</v>
      </c>
      <c r="L240" s="70">
        <f>ROUND(G240*$D240,-1)</f>
        <v>0</v>
      </c>
      <c r="M240" s="71">
        <f>ROUND(H240*$D240,-1)</f>
        <v>0</v>
      </c>
      <c r="N240" s="71">
        <f>ROUND(I240*$D240,-1)</f>
        <v>0</v>
      </c>
      <c r="O240" s="59">
        <f>ROUND(J240*$D240,-1)</f>
      </c>
      <c r="P240" s="59">
        <f>ROUND(K240*$D240,-1)</f>
      </c>
      <c r="Q240" s="4"/>
    </row>
    <row r="241" ht="13.65" customHeight="1">
      <c r="A241" t="s" s="58">
        <v>621</v>
      </c>
      <c r="B241" s="65"/>
      <c r="C241" s="65"/>
      <c r="D241" s="65">
        <v>2000</v>
      </c>
      <c r="E241" s="65"/>
      <c r="F241" s="34"/>
      <c r="G241" s="34"/>
      <c r="H241" s="34"/>
      <c r="I241" s="34"/>
      <c r="J241" s="34"/>
      <c r="K241" t="s" s="58">
        <v>373</v>
      </c>
      <c r="L241" s="70">
        <f>ROUND(G241*$D241,-1)</f>
        <v>0</v>
      </c>
      <c r="M241" s="71">
        <f>ROUND(H241*$D241,-1)</f>
        <v>0</v>
      </c>
      <c r="N241" s="71">
        <f>ROUND(I241*$D241,-1)</f>
        <v>0</v>
      </c>
      <c r="O241" s="71">
        <f>ROUND(J241*$D241,-1)</f>
        <v>0</v>
      </c>
      <c r="P241" s="59">
        <f>ROUND(K241*$D241,-1)</f>
      </c>
      <c r="Q241" s="4"/>
    </row>
    <row r="242" ht="13.65" customHeight="1">
      <c r="A242" t="s" s="58">
        <v>622</v>
      </c>
      <c r="B242" s="65"/>
      <c r="C242" s="65"/>
      <c r="D242" s="65">
        <v>80</v>
      </c>
      <c r="E242" s="65"/>
      <c r="F242" s="34"/>
      <c r="G242" s="34">
        <v>0.5</v>
      </c>
      <c r="H242" s="34"/>
      <c r="I242" s="34">
        <v>0.5</v>
      </c>
      <c r="J242" s="34"/>
      <c r="K242" s="34"/>
      <c r="L242" s="70">
        <f>ROUND(G242*$D242,-1)</f>
        <v>40</v>
      </c>
      <c r="M242" s="71">
        <f>ROUND(H242*$D242,-1)</f>
        <v>0</v>
      </c>
      <c r="N242" s="71">
        <f>ROUND(I242*$D242,-1)</f>
        <v>40</v>
      </c>
      <c r="O242" s="71">
        <f>ROUND(J242*$D242,-1)</f>
        <v>0</v>
      </c>
      <c r="P242" s="71">
        <f>ROUND(K242*$D242,-1)</f>
        <v>0</v>
      </c>
      <c r="Q242" s="4"/>
    </row>
    <row r="243" ht="13.65" customHeight="1">
      <c r="A243" t="s" s="58">
        <v>146</v>
      </c>
      <c r="B243" s="65"/>
      <c r="C243" s="65"/>
      <c r="D243" s="65">
        <v>100</v>
      </c>
      <c r="E243" s="59"/>
      <c r="F243" s="34"/>
      <c r="G243" s="34">
        <v>0.2</v>
      </c>
      <c r="H243" s="34">
        <v>0.2</v>
      </c>
      <c r="I243" s="34">
        <v>0.2</v>
      </c>
      <c r="J243" s="34">
        <v>0.2</v>
      </c>
      <c r="K243" s="34">
        <v>0.2</v>
      </c>
      <c r="L243" s="70">
        <f>ROUND(G243*$D243,-1)</f>
        <v>20</v>
      </c>
      <c r="M243" s="71">
        <f>ROUND(H243*$D243,-1)</f>
        <v>20</v>
      </c>
      <c r="N243" s="71">
        <f>ROUND(I243*$D243,-1)</f>
        <v>20</v>
      </c>
      <c r="O243" s="71">
        <f>ROUND(J243*$D243,-1)</f>
        <v>20</v>
      </c>
      <c r="P243" s="71">
        <f>ROUND(K243*$D243,-1)</f>
        <v>20</v>
      </c>
      <c r="Q243" s="4"/>
    </row>
    <row r="244" ht="15.75" customHeight="1">
      <c r="A244" t="s" s="520">
        <v>373</v>
      </c>
      <c r="B244" s="521"/>
      <c r="C244" s="521"/>
      <c r="D244" t="s" s="520">
        <v>373</v>
      </c>
      <c r="E244" s="522"/>
      <c r="F244" s="523"/>
      <c r="G244" t="s" s="520">
        <v>373</v>
      </c>
      <c r="H244" t="s" s="520">
        <v>373</v>
      </c>
      <c r="I244" t="s" s="520">
        <v>373</v>
      </c>
      <c r="J244" t="s" s="520">
        <v>373</v>
      </c>
      <c r="K244" t="s" s="520">
        <v>373</v>
      </c>
      <c r="L244" t="s" s="524">
        <v>373</v>
      </c>
      <c r="M244" t="s" s="520">
        <v>373</v>
      </c>
      <c r="N244" t="s" s="520">
        <v>373</v>
      </c>
      <c r="O244" t="s" s="520">
        <v>373</v>
      </c>
      <c r="P244" t="s" s="520">
        <v>373</v>
      </c>
      <c r="Q244" s="4"/>
    </row>
    <row r="245" ht="13.65" customHeight="1">
      <c r="A245" s="525"/>
      <c r="B245" s="525"/>
      <c r="C245" s="525"/>
      <c r="D245" s="525"/>
      <c r="E245" s="525"/>
      <c r="F245" s="525"/>
      <c r="G245" s="525"/>
      <c r="H245" s="525"/>
      <c r="I245" s="525"/>
      <c r="J245" s="525"/>
      <c r="K245" s="525"/>
      <c r="L245" s="525"/>
      <c r="M245" s="525"/>
      <c r="N245" s="525"/>
      <c r="O245" s="525"/>
      <c r="P245" s="525"/>
      <c r="Q245" s="4"/>
    </row>
    <row r="246" ht="13.6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t="s" s="13">
        <v>147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3.6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4"/>
    </row>
    <row r="250" ht="13.65" customHeight="1">
      <c r="A250" t="s" s="58">
        <v>623</v>
      </c>
      <c r="B250" s="33">
        <v>1600</v>
      </c>
      <c r="C250" s="33">
        <v>80</v>
      </c>
      <c r="D250" s="33">
        <f>ROUND(C250*$B250/1000,-1)</f>
        <v>130</v>
      </c>
      <c r="E250" s="33"/>
      <c r="F250" t="s" s="58">
        <v>373</v>
      </c>
      <c r="G250" s="34"/>
      <c r="H250" t="s" s="58">
        <v>373</v>
      </c>
      <c r="I250" t="s" s="58">
        <v>373</v>
      </c>
      <c r="J250" s="34"/>
      <c r="K250" t="s" s="58">
        <v>373</v>
      </c>
      <c r="L250" s="42">
        <f>ROUND(G250*$D250,-1)</f>
        <v>0</v>
      </c>
      <c r="M250" s="33">
        <f>ROUND(H250*$D250,-1)</f>
      </c>
      <c r="N250" s="33">
        <f>ROUND(I250*$D250,-1)</f>
      </c>
      <c r="O250" s="33">
        <f>ROUND(J250*$D250,-1)</f>
        <v>0</v>
      </c>
      <c r="P250" s="33">
        <f>ROUND(K250*$D250,-1)</f>
      </c>
      <c r="Q250" s="4"/>
    </row>
    <row r="251" ht="13.65" customHeight="1">
      <c r="A251" t="s" s="58">
        <v>624</v>
      </c>
      <c r="B251" s="33">
        <v>1500</v>
      </c>
      <c r="C251" s="33">
        <v>80</v>
      </c>
      <c r="D251" s="33">
        <f>ROUND(C251*$B251/1000,-1)</f>
        <v>120</v>
      </c>
      <c r="E251" s="33"/>
      <c r="F251" s="34">
        <v>0.6</v>
      </c>
      <c r="G251" t="s" s="58">
        <v>373</v>
      </c>
      <c r="H251" s="34"/>
      <c r="I251" t="s" s="58">
        <v>373</v>
      </c>
      <c r="J251" t="s" s="58">
        <v>373</v>
      </c>
      <c r="K251" s="34"/>
      <c r="L251" s="42">
        <f>ROUND(G251*$D251,-1)</f>
      </c>
      <c r="M251" s="33">
        <f>ROUND(H251*$D251,-1)</f>
        <v>0</v>
      </c>
      <c r="N251" s="33">
        <f>ROUND(I251*$D251,-1)</f>
      </c>
      <c r="O251" s="33">
        <f>ROUND(J251*$D251,-1)</f>
      </c>
      <c r="P251" s="33">
        <f>ROUND(K251*$D251,-1)</f>
        <v>0</v>
      </c>
      <c r="Q251" s="4"/>
    </row>
    <row r="252" ht="13.65" customHeight="1">
      <c r="A252" t="s" s="58">
        <v>625</v>
      </c>
      <c r="B252" s="33">
        <v>1600</v>
      </c>
      <c r="C252" s="33">
        <v>80</v>
      </c>
      <c r="D252" s="33">
        <f>ROUND(C252*$B252/1000,-1)</f>
        <v>130</v>
      </c>
      <c r="E252" s="33"/>
      <c r="F252" s="34">
        <v>0.9</v>
      </c>
      <c r="G252" s="34">
        <v>0.1</v>
      </c>
      <c r="H252" t="s" s="58">
        <v>373</v>
      </c>
      <c r="I252" t="s" s="58">
        <v>373</v>
      </c>
      <c r="J252" t="s" s="58">
        <v>373</v>
      </c>
      <c r="K252" t="s" s="58">
        <v>373</v>
      </c>
      <c r="L252" s="42">
        <f>ROUND(G252*$D252,-1)</f>
        <v>10</v>
      </c>
      <c r="M252" s="33">
        <f>ROUND(H252*$D252,-1)</f>
      </c>
      <c r="N252" s="33">
        <f>ROUND(I252*$D252,-1)</f>
      </c>
      <c r="O252" s="33">
        <f>ROUND(J252*$D252,-1)</f>
      </c>
      <c r="P252" s="33">
        <f>ROUND(K252*$D252,-1)</f>
      </c>
      <c r="Q252" s="4"/>
    </row>
    <row r="253" ht="13.65" customHeight="1">
      <c r="A253" t="s" s="58">
        <v>626</v>
      </c>
      <c r="B253" s="33">
        <v>1650</v>
      </c>
      <c r="C253" s="33">
        <v>80</v>
      </c>
      <c r="D253" s="33">
        <f>ROUND(C253*$B253/1000,-1)</f>
        <v>130</v>
      </c>
      <c r="E253" s="33"/>
      <c r="F253" s="34">
        <v>0.9</v>
      </c>
      <c r="G253" s="34">
        <v>0.1</v>
      </c>
      <c r="H253" t="s" s="58">
        <v>373</v>
      </c>
      <c r="I253" t="s" s="58">
        <v>373</v>
      </c>
      <c r="J253" t="s" s="58">
        <v>373</v>
      </c>
      <c r="K253" t="s" s="58">
        <v>373</v>
      </c>
      <c r="L253" s="42">
        <f>ROUND(G253*$D253,-1)</f>
        <v>10</v>
      </c>
      <c r="M253" s="33">
        <f>ROUND(H253*$D253,-1)</f>
      </c>
      <c r="N253" s="33">
        <f>ROUND(I253*$D253,-1)</f>
      </c>
      <c r="O253" s="33">
        <f>ROUND(J253*$D253,-1)</f>
      </c>
      <c r="P253" s="33">
        <f>ROUND(K253*$D253,-1)</f>
      </c>
      <c r="Q253" s="4"/>
    </row>
    <row r="254" ht="13.65" customHeight="1">
      <c r="A254" t="s" s="58">
        <v>627</v>
      </c>
      <c r="B254" s="33">
        <v>850</v>
      </c>
      <c r="C254" s="33">
        <v>80</v>
      </c>
      <c r="D254" s="33">
        <f>ROUND(C254*$B254/1000,-1)</f>
        <v>70</v>
      </c>
      <c r="E254" s="33"/>
      <c r="F254" t="s" s="58">
        <v>373</v>
      </c>
      <c r="G254" t="s" s="58">
        <v>373</v>
      </c>
      <c r="H254" t="s" s="58">
        <v>373</v>
      </c>
      <c r="I254" s="34"/>
      <c r="J254" t="s" s="58">
        <v>373</v>
      </c>
      <c r="K254" t="s" s="58">
        <v>373</v>
      </c>
      <c r="L254" s="42">
        <f>ROUND(G254*$D254,-1)</f>
      </c>
      <c r="M254" s="33">
        <f>ROUND(H254*$D254,-1)</f>
      </c>
      <c r="N254" s="33">
        <f>ROUND(I254*$D254,-1)</f>
        <v>0</v>
      </c>
      <c r="O254" s="33">
        <f>ROUND(J254*$D254,-1)</f>
      </c>
      <c r="P254" s="33">
        <f>ROUND(K254*$D254,-1)</f>
      </c>
      <c r="Q254" s="4"/>
    </row>
    <row r="255" ht="13.65" customHeight="1">
      <c r="A255" t="s" s="58">
        <v>628</v>
      </c>
      <c r="B255" s="33">
        <v>1000</v>
      </c>
      <c r="C255" s="33">
        <v>80</v>
      </c>
      <c r="D255" s="33">
        <f>ROUND(C255*$B255/1000,-1)</f>
        <v>80</v>
      </c>
      <c r="E255" s="33"/>
      <c r="F255" s="34"/>
      <c r="G255" t="s" s="58">
        <v>373</v>
      </c>
      <c r="H255" t="s" s="58">
        <v>373</v>
      </c>
      <c r="I255" t="s" s="58">
        <v>373</v>
      </c>
      <c r="J255" t="s" s="58">
        <v>373</v>
      </c>
      <c r="K255" t="s" s="58">
        <v>373</v>
      </c>
      <c r="L255" s="42">
        <f>ROUND(G255*$D255,-1)</f>
      </c>
      <c r="M255" s="33">
        <f>ROUND(H255*$D255,-1)</f>
      </c>
      <c r="N255" s="33">
        <f>ROUND(I255*$D255,-1)</f>
      </c>
      <c r="O255" s="33">
        <f>ROUND(J255*$D255,-1)</f>
      </c>
      <c r="P255" s="33">
        <f>ROUND(K255*$D255,-1)</f>
      </c>
      <c r="Q255" s="4"/>
    </row>
    <row r="256" ht="13.65" customHeight="1">
      <c r="A256" t="s" s="58">
        <v>629</v>
      </c>
      <c r="B256" s="33">
        <v>2500</v>
      </c>
      <c r="C256" s="33">
        <v>80</v>
      </c>
      <c r="D256" s="33">
        <f>ROUND(C256*$B256/1000,-1)</f>
        <v>200</v>
      </c>
      <c r="E256" s="33"/>
      <c r="F256" s="34"/>
      <c r="G256" s="34"/>
      <c r="H256" s="34"/>
      <c r="I256" s="34"/>
      <c r="J256" s="34"/>
      <c r="K256" t="s" s="58">
        <v>373</v>
      </c>
      <c r="L256" s="42">
        <f>ROUND(G256*$D256,-1)</f>
        <v>0</v>
      </c>
      <c r="M256" s="33">
        <f>ROUND(H256*$D256,-1)</f>
        <v>0</v>
      </c>
      <c r="N256" s="33">
        <f>ROUND(I256*$D256,-1)</f>
        <v>0</v>
      </c>
      <c r="O256" s="33">
        <f>ROUND(J256*$D256,-1)</f>
        <v>0</v>
      </c>
      <c r="P256" s="33">
        <f>ROUND(K256*$D256,-1)</f>
      </c>
      <c r="Q256" s="4"/>
    </row>
    <row r="257" ht="13.65" customHeight="1">
      <c r="A257" t="s" s="58">
        <v>630</v>
      </c>
      <c r="B257" s="33">
        <v>2500</v>
      </c>
      <c r="C257" s="33">
        <v>80</v>
      </c>
      <c r="D257" s="33">
        <f>ROUND(C257*$B257/1000,-1)</f>
        <v>200</v>
      </c>
      <c r="E257" s="33"/>
      <c r="F257" s="34"/>
      <c r="G257" s="34"/>
      <c r="H257" s="34"/>
      <c r="I257" s="34"/>
      <c r="J257" t="s" s="58">
        <v>373</v>
      </c>
      <c r="K257" s="34"/>
      <c r="L257" s="42">
        <f>ROUND(G257*$D257,-1)</f>
        <v>0</v>
      </c>
      <c r="M257" s="33">
        <f>ROUND(H257*$D257,-1)</f>
        <v>0</v>
      </c>
      <c r="N257" s="33">
        <f>ROUND(I257*$D257,-1)</f>
        <v>0</v>
      </c>
      <c r="O257" s="33">
        <f>ROUND(J257*$D257,-1)</f>
      </c>
      <c r="P257" s="33">
        <f>ROUND(K257*$D257,-1)</f>
        <v>0</v>
      </c>
      <c r="Q257" s="4"/>
    </row>
    <row r="258" ht="13.6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4"/>
    </row>
    <row r="259" ht="13.65" customHeight="1">
      <c r="A259" t="s" s="58">
        <v>479</v>
      </c>
      <c r="B259" s="33">
        <v>4000</v>
      </c>
      <c r="C259" s="33">
        <v>80</v>
      </c>
      <c r="D259" s="33">
        <f>ROUND(C259*$B259/1000,-1)</f>
        <v>320</v>
      </c>
      <c r="E259" t="s" s="58">
        <v>373</v>
      </c>
      <c r="F259" s="34"/>
      <c r="G259" s="34">
        <v>1</v>
      </c>
      <c r="H259" t="s" s="58">
        <v>373</v>
      </c>
      <c r="I259" t="s" s="58">
        <v>373</v>
      </c>
      <c r="J259" t="s" s="58">
        <v>373</v>
      </c>
      <c r="K259" t="s" s="58">
        <v>373</v>
      </c>
      <c r="L259" s="42">
        <f>ROUND(G259*$D259,-1)</f>
        <v>320</v>
      </c>
      <c r="M259" s="33">
        <f>ROUND(H259*$D259,-1)</f>
      </c>
      <c r="N259" s="33">
        <f>ROUND(I259*$D259,-1)</f>
      </c>
      <c r="O259" s="33">
        <f>ROUND(J259*$D259,-1)</f>
      </c>
      <c r="P259" s="33">
        <f>ROUND(K259*$D259,-1)</f>
      </c>
      <c r="Q259" s="4"/>
    </row>
    <row r="260" ht="13.65" customHeight="1">
      <c r="A260" t="s" s="58">
        <v>631</v>
      </c>
      <c r="B260" s="33">
        <v>1300</v>
      </c>
      <c r="C260" s="33">
        <v>80</v>
      </c>
      <c r="D260" s="33">
        <f>ROUND(C260*$B260/1000,-1)</f>
        <v>100</v>
      </c>
      <c r="E260" s="33"/>
      <c r="F260" t="s" s="58">
        <v>373</v>
      </c>
      <c r="G260" s="34"/>
      <c r="H260" s="34"/>
      <c r="I260" t="s" s="58">
        <v>373</v>
      </c>
      <c r="J260" t="s" s="58">
        <v>373</v>
      </c>
      <c r="K260" t="s" s="58">
        <v>373</v>
      </c>
      <c r="L260" s="42">
        <f>ROUND(G260*$D260,-1)</f>
        <v>0</v>
      </c>
      <c r="M260" s="33">
        <f>ROUND(H260*$D260,-1)</f>
        <v>0</v>
      </c>
      <c r="N260" s="33">
        <f>ROUND(I260*$D260,-1)</f>
      </c>
      <c r="O260" s="33">
        <f>ROUND(J260*$D260,-1)</f>
      </c>
      <c r="P260" s="33">
        <f>ROUND(K260*$D260,-1)</f>
      </c>
      <c r="Q260" s="4"/>
    </row>
    <row r="261" ht="13.65" customHeight="1">
      <c r="A261" t="s" s="58">
        <v>481</v>
      </c>
      <c r="B261" s="33">
        <v>1800</v>
      </c>
      <c r="C261" s="33">
        <v>80</v>
      </c>
      <c r="D261" s="33">
        <f>ROUND(C261*$B261/1000,-1)</f>
        <v>140</v>
      </c>
      <c r="E261" s="33"/>
      <c r="F261" s="34"/>
      <c r="G261" s="34"/>
      <c r="H261" s="34"/>
      <c r="I261" s="34"/>
      <c r="J261" t="s" s="58">
        <v>373</v>
      </c>
      <c r="K261" t="s" s="58">
        <v>373</v>
      </c>
      <c r="L261" s="42">
        <f>ROUND(G261*$D261,-1)</f>
        <v>0</v>
      </c>
      <c r="M261" s="33">
        <f>ROUND(H261*$D261,-1)</f>
        <v>0</v>
      </c>
      <c r="N261" s="33">
        <f>ROUND(I261*$D261,-1)</f>
        <v>0</v>
      </c>
      <c r="O261" s="33">
        <f>ROUND(J261*$D261,-1)</f>
      </c>
      <c r="P261" s="33">
        <f>ROUND(K261*$D261,-1)</f>
      </c>
      <c r="Q261" s="4"/>
    </row>
    <row r="262" ht="13.65" customHeight="1">
      <c r="A262" t="s" s="58">
        <v>482</v>
      </c>
      <c r="B262" s="33">
        <v>800</v>
      </c>
      <c r="C262" s="33">
        <v>80</v>
      </c>
      <c r="D262" s="33">
        <f>ROUND(C262*$B262/1000,-1)</f>
        <v>60</v>
      </c>
      <c r="E262" s="33"/>
      <c r="F262" s="34"/>
      <c r="G262" s="34"/>
      <c r="H262" s="34"/>
      <c r="I262" s="34"/>
      <c r="J262" t="s" s="58">
        <v>373</v>
      </c>
      <c r="K262" t="s" s="58">
        <v>373</v>
      </c>
      <c r="L262" s="42">
        <f>ROUND(G262*$D262,-1)</f>
        <v>0</v>
      </c>
      <c r="M262" s="33">
        <f>ROUND(H262*$D262,-1)</f>
        <v>0</v>
      </c>
      <c r="N262" s="33">
        <f>ROUND(I262*$D262,-1)</f>
        <v>0</v>
      </c>
      <c r="O262" s="33">
        <f>ROUND(J262*$D262,-1)</f>
      </c>
      <c r="P262" s="33">
        <f>ROUND(K262*$D262,-1)</f>
      </c>
      <c r="Q262" s="4"/>
    </row>
    <row r="263" ht="13.65" customHeight="1">
      <c r="A263" t="s" s="58">
        <v>483</v>
      </c>
      <c r="B263" s="33">
        <v>3000</v>
      </c>
      <c r="C263" s="33">
        <v>80</v>
      </c>
      <c r="D263" s="33">
        <f>ROUND(C263*$B263/1000,-1)</f>
        <v>240</v>
      </c>
      <c r="E263" s="33"/>
      <c r="F263" s="34"/>
      <c r="G263" s="34"/>
      <c r="H263" s="34"/>
      <c r="I263" t="s" s="58">
        <v>373</v>
      </c>
      <c r="J263" t="s" s="58">
        <v>373</v>
      </c>
      <c r="K263" s="34"/>
      <c r="L263" s="42">
        <f>ROUND(G263*$D263,-1)</f>
        <v>0</v>
      </c>
      <c r="M263" s="33">
        <f>ROUND(H263*$D263,-1)</f>
        <v>0</v>
      </c>
      <c r="N263" s="33">
        <f>ROUND(I263*$D263,-1)</f>
      </c>
      <c r="O263" s="33">
        <f>ROUND(J263*$D263,-1)</f>
      </c>
      <c r="P263" s="33">
        <f>ROUND(K263*$D263,-1)</f>
        <v>0</v>
      </c>
      <c r="Q263" s="4"/>
    </row>
    <row r="264" ht="13.6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4"/>
    </row>
    <row r="265" ht="15.75" customHeight="1">
      <c r="A265" t="s" s="2">
        <v>151</v>
      </c>
      <c r="B265" s="78">
        <f>SUM(B250:B263)</f>
        <v>24100</v>
      </c>
      <c r="C265" s="4"/>
      <c r="D265" s="78">
        <f>SUM(D250:D263)</f>
        <v>1920</v>
      </c>
      <c r="E265" s="4"/>
      <c r="F265" s="4"/>
      <c r="G265" s="4"/>
      <c r="H265" s="4"/>
      <c r="I265" s="4"/>
      <c r="J265" s="4"/>
      <c r="K265" s="4"/>
      <c r="L265" s="78">
        <f>SUM(L250:L263)</f>
      </c>
      <c r="M265" s="78">
        <f>SUM(M250:M263)</f>
      </c>
      <c r="N265" s="78">
        <f>SUM(N250:N263)</f>
      </c>
      <c r="O265" s="78">
        <f>SUM(O250:O263)</f>
      </c>
      <c r="P265" s="78">
        <f>SUM(P250:P263)</f>
      </c>
      <c r="Q265" s="4"/>
    </row>
  </sheetData>
  <conditionalFormatting sqref="D12 L12:P12">
    <cfRule type="cellIs" dxfId="2" priority="1" operator="lessThan" stopIfTrue="1">
      <formula>0</formula>
    </cfRule>
  </conditionalFormatting>
  <pageMargins left="0.314961" right="0.23622" top="0.708661" bottom="0.629921" header="0.511811" footer="0.511811"/>
  <pageSetup firstPageNumber="1" fitToHeight="1" fitToWidth="1" scale="70" useFirstPageNumber="0" orientation="landscape" pageOrder="downThenOver"/>
  <headerFooter>
    <oddFooter>&amp;L&amp;"Arial,Regular"&amp;10&amp;K000000M= Maanrakentaminen;  K= Kiveys, P=Päällystys, V= Viimeistely&amp;C&amp;"Arial,Regular"&amp;10&amp;K000000&amp;P(&amp;N)&amp;R&amp;"Arial,Regular"&amp;10&amp;K000000tae05ita / hst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R55"/>
  <sheetViews>
    <sheetView workbookViewId="0" showGridLines="0" defaultGridColor="1"/>
  </sheetViews>
  <sheetFormatPr defaultColWidth="11.5" defaultRowHeight="15" customHeight="1" outlineLevelRow="0" outlineLevelCol="0"/>
  <cols>
    <col min="1" max="16" hidden="1" width="11.5" style="526" customWidth="1"/>
    <col min="17" max="18" width="11.5" style="526" customWidth="1"/>
    <col min="19" max="16384" width="11.5" style="526" customWidth="1"/>
  </cols>
  <sheetData>
    <row r="1" ht="16.15" customHeight="1">
      <c r="A1" t="s" s="527">
        <v>0</v>
      </c>
      <c r="B1" s="528"/>
      <c r="C1" s="528"/>
      <c r="D1" s="528"/>
      <c r="E1" t="s" s="527">
        <v>1</v>
      </c>
      <c r="F1" s="528"/>
      <c r="G1" s="528"/>
      <c r="H1" s="528"/>
      <c r="I1" s="528"/>
      <c r="J1" s="528"/>
      <c r="K1" s="528"/>
      <c r="L1" s="528"/>
      <c r="M1" s="528"/>
      <c r="N1" s="528"/>
      <c r="O1" s="529"/>
      <c r="P1" s="528"/>
      <c r="Q1" s="528"/>
      <c r="R1" s="528"/>
    </row>
    <row r="2" ht="16.15" customHeight="1">
      <c r="A2" t="s" s="527">
        <v>632</v>
      </c>
      <c r="B2" s="528"/>
      <c r="C2" s="528"/>
      <c r="D2" s="528"/>
      <c r="E2" s="530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</row>
    <row r="3" ht="16.15" customHeight="1">
      <c r="A3" t="s" s="527">
        <v>633</v>
      </c>
      <c r="B3" s="528"/>
      <c r="C3" s="528"/>
      <c r="D3" s="528"/>
      <c r="E3" t="s" s="531">
        <v>634</v>
      </c>
      <c r="F3" s="528"/>
      <c r="G3" s="528"/>
      <c r="H3" s="528"/>
      <c r="I3" s="528"/>
      <c r="J3" s="528"/>
      <c r="K3" s="528"/>
      <c r="L3" s="528"/>
      <c r="M3" s="528"/>
      <c r="N3" s="528"/>
      <c r="O3" t="s" s="532">
        <v>4</v>
      </c>
      <c r="P3" s="528"/>
      <c r="Q3" s="528"/>
      <c r="R3" s="528"/>
    </row>
    <row r="4" ht="16.15" customHeight="1">
      <c r="A4" s="530"/>
      <c r="B4" s="528"/>
      <c r="C4" s="528"/>
      <c r="D4" s="528"/>
      <c r="E4" s="530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</row>
    <row r="5" ht="18" customHeight="1">
      <c r="A5" t="s" s="533">
        <v>5</v>
      </c>
      <c r="B5" s="528"/>
      <c r="C5" s="534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8"/>
    </row>
    <row r="6" ht="16.15" customHeight="1">
      <c r="A6" t="s" s="527">
        <v>6</v>
      </c>
      <c r="B6" s="528"/>
      <c r="C6" s="534"/>
      <c r="D6" s="528"/>
      <c r="E6" s="528"/>
      <c r="F6" s="528"/>
      <c r="G6" s="528"/>
      <c r="H6" s="528"/>
      <c r="I6" s="528"/>
      <c r="J6" s="528"/>
      <c r="K6" s="528"/>
      <c r="L6" s="528"/>
      <c r="M6" s="528"/>
      <c r="N6" s="528"/>
      <c r="O6" s="528"/>
      <c r="P6" s="528"/>
      <c r="Q6" s="528"/>
      <c r="R6" s="528"/>
    </row>
    <row r="7" ht="16.15" customHeight="1">
      <c r="A7" s="528"/>
      <c r="B7" s="528"/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  <c r="P7" s="528"/>
      <c r="Q7" s="528"/>
      <c r="R7" s="528"/>
    </row>
    <row r="8" ht="16.15" customHeight="1">
      <c r="A8" t="s" s="535">
        <v>635</v>
      </c>
      <c r="B8" s="534"/>
      <c r="C8" s="536"/>
      <c r="D8" s="528"/>
      <c r="E8" t="s" s="535">
        <v>636</v>
      </c>
      <c r="F8" s="528"/>
      <c r="G8" s="528"/>
      <c r="H8" s="528"/>
      <c r="I8" s="528"/>
      <c r="J8" s="528"/>
      <c r="K8" s="528"/>
      <c r="L8" s="530"/>
      <c r="M8" s="528"/>
      <c r="N8" s="528"/>
      <c r="O8" s="528"/>
      <c r="P8" s="528"/>
      <c r="Q8" s="528"/>
      <c r="R8" s="528"/>
    </row>
    <row r="9" ht="16.15" customHeight="1">
      <c r="A9" s="537"/>
      <c r="B9" s="538"/>
      <c r="C9" s="537"/>
      <c r="D9" s="538"/>
      <c r="E9" s="537"/>
      <c r="F9" s="537"/>
      <c r="G9" s="537"/>
      <c r="H9" s="537"/>
      <c r="I9" s="537"/>
      <c r="J9" s="537"/>
      <c r="K9" s="537"/>
      <c r="L9" s="537"/>
      <c r="M9" s="539"/>
      <c r="N9" s="537"/>
      <c r="O9" s="540"/>
      <c r="P9" s="540"/>
      <c r="Q9" s="528"/>
      <c r="R9" s="528"/>
    </row>
    <row r="10" ht="16.15" customHeight="1">
      <c r="A10" t="s" s="541">
        <v>9</v>
      </c>
      <c r="B10" t="s" s="541">
        <v>10</v>
      </c>
      <c r="C10" t="s" s="541">
        <v>11</v>
      </c>
      <c r="D10" t="s" s="541">
        <v>12</v>
      </c>
      <c r="E10" t="s" s="541">
        <v>13</v>
      </c>
      <c r="F10" t="s" s="541">
        <v>14</v>
      </c>
      <c r="G10" t="s" s="541">
        <v>15</v>
      </c>
      <c r="H10" t="s" s="541">
        <v>15</v>
      </c>
      <c r="I10" t="s" s="541">
        <v>15</v>
      </c>
      <c r="J10" t="s" s="541">
        <v>15</v>
      </c>
      <c r="K10" t="s" s="542">
        <v>16</v>
      </c>
      <c r="L10" t="s" s="541">
        <v>17</v>
      </c>
      <c r="M10" t="s" s="543">
        <v>18</v>
      </c>
      <c r="N10" s="544"/>
      <c r="O10" s="545"/>
      <c r="P10" s="545"/>
      <c r="Q10" s="528"/>
      <c r="R10" s="528"/>
    </row>
    <row r="11" ht="16.15" customHeight="1">
      <c r="A11" s="546"/>
      <c r="B11" t="s" s="547">
        <v>19</v>
      </c>
      <c r="C11" t="s" s="547">
        <v>20</v>
      </c>
      <c r="D11" t="s" s="547">
        <v>21</v>
      </c>
      <c r="E11" s="548">
        <v>2006</v>
      </c>
      <c r="F11" s="548">
        <v>2005</v>
      </c>
      <c r="G11" s="548">
        <v>2006</v>
      </c>
      <c r="H11" s="548">
        <v>2007</v>
      </c>
      <c r="I11" s="548">
        <v>2008</v>
      </c>
      <c r="J11" s="548">
        <v>2009</v>
      </c>
      <c r="K11" s="548">
        <v>2010</v>
      </c>
      <c r="L11" s="548">
        <v>2006</v>
      </c>
      <c r="M11" t="s" s="549">
        <v>22</v>
      </c>
      <c r="N11" t="s" s="549">
        <v>23</v>
      </c>
      <c r="O11" t="s" s="549">
        <v>24</v>
      </c>
      <c r="P11" t="s" s="549">
        <v>25</v>
      </c>
      <c r="Q11" s="528"/>
      <c r="R11" s="528"/>
    </row>
    <row r="12" ht="16.15" customHeight="1">
      <c r="A12" s="550"/>
      <c r="B12" t="s" s="551">
        <v>26</v>
      </c>
      <c r="C12" t="s" s="551">
        <v>27</v>
      </c>
      <c r="D12" t="s" s="551">
        <v>637</v>
      </c>
      <c r="E12" t="s" s="552">
        <v>29</v>
      </c>
      <c r="F12" t="s" s="551">
        <v>30</v>
      </c>
      <c r="G12" t="s" s="551">
        <v>30</v>
      </c>
      <c r="H12" t="s" s="551">
        <v>30</v>
      </c>
      <c r="I12" t="s" s="551">
        <v>30</v>
      </c>
      <c r="J12" t="s" s="551">
        <v>30</v>
      </c>
      <c r="K12" t="s" s="551">
        <v>30</v>
      </c>
      <c r="L12" t="s" s="551">
        <v>637</v>
      </c>
      <c r="M12" t="s" s="551">
        <v>637</v>
      </c>
      <c r="N12" t="s" s="551">
        <v>637</v>
      </c>
      <c r="O12" t="s" s="551">
        <v>637</v>
      </c>
      <c r="P12" t="s" s="551">
        <v>637</v>
      </c>
      <c r="Q12" s="528"/>
      <c r="R12" s="528"/>
    </row>
    <row r="13" ht="16.15" customHeight="1">
      <c r="A13" s="425"/>
      <c r="B13" s="553"/>
      <c r="C13" s="463"/>
      <c r="D13" s="553"/>
      <c r="E13" s="554"/>
      <c r="F13" s="555"/>
      <c r="G13" s="555"/>
      <c r="H13" s="555"/>
      <c r="I13" s="555"/>
      <c r="J13" s="556"/>
      <c r="K13" s="556"/>
      <c r="L13" s="463"/>
      <c r="M13" s="463"/>
      <c r="N13" s="463"/>
      <c r="O13" s="463"/>
      <c r="P13" s="463"/>
      <c r="Q13" s="528"/>
      <c r="R13" s="528"/>
    </row>
    <row r="14" ht="16.15" customHeight="1">
      <c r="A14" t="s" s="557">
        <v>638</v>
      </c>
      <c r="B14" s="558"/>
      <c r="C14" s="559"/>
      <c r="D14" s="558">
        <f>D22</f>
        <v>9360</v>
      </c>
      <c r="E14" s="560"/>
      <c r="F14" s="561"/>
      <c r="G14" s="561"/>
      <c r="H14" s="561"/>
      <c r="I14" s="561"/>
      <c r="J14" s="562"/>
      <c r="K14" s="562"/>
      <c r="L14" s="559">
        <f>L22</f>
        <v>3210</v>
      </c>
      <c r="M14" s="559">
        <f>M22</f>
        <v>1470</v>
      </c>
      <c r="N14" s="559">
        <f>N22</f>
        <v>0</v>
      </c>
      <c r="O14" s="559">
        <f>O22</f>
        <v>0</v>
      </c>
      <c r="P14" s="559">
        <f>P22</f>
        <v>0</v>
      </c>
      <c r="Q14" s="528"/>
      <c r="R14" s="528"/>
    </row>
    <row r="15" ht="16.15" customHeight="1">
      <c r="A15" s="425"/>
      <c r="B15" s="553"/>
      <c r="C15" s="463"/>
      <c r="D15" s="553"/>
      <c r="E15" s="554"/>
      <c r="F15" s="555"/>
      <c r="G15" s="555"/>
      <c r="H15" s="555"/>
      <c r="I15" s="555"/>
      <c r="J15" s="556"/>
      <c r="K15" s="556"/>
      <c r="L15" s="563"/>
      <c r="M15" s="563"/>
      <c r="N15" s="563"/>
      <c r="O15" s="563"/>
      <c r="P15" s="463"/>
      <c r="Q15" s="528"/>
      <c r="R15" s="528"/>
    </row>
    <row r="16" ht="16.15" customHeight="1">
      <c r="A16" t="s" s="557">
        <v>639</v>
      </c>
      <c r="B16" s="558"/>
      <c r="C16" s="559"/>
      <c r="D16" s="558">
        <f>D33</f>
        <v>13210</v>
      </c>
      <c r="E16" s="564"/>
      <c r="F16" s="565"/>
      <c r="G16" s="565"/>
      <c r="H16" s="565"/>
      <c r="I16" s="565"/>
      <c r="J16" s="566"/>
      <c r="K16" s="566"/>
      <c r="L16" s="559">
        <f>L33</f>
        <v>450</v>
      </c>
      <c r="M16" s="559">
        <f>M33</f>
        <v>960</v>
      </c>
      <c r="N16" s="559">
        <f>N33</f>
        <v>3360</v>
      </c>
      <c r="O16" s="559">
        <f>O33</f>
        <v>4820</v>
      </c>
      <c r="P16" s="559">
        <f>P33</f>
        <v>2330</v>
      </c>
      <c r="Q16" s="528"/>
      <c r="R16" s="528"/>
    </row>
    <row r="17" ht="16.15" customHeight="1">
      <c r="A17" s="567"/>
      <c r="B17" s="568"/>
      <c r="C17" s="569"/>
      <c r="D17" s="568"/>
      <c r="E17" s="567"/>
      <c r="F17" s="567"/>
      <c r="G17" s="567"/>
      <c r="H17" s="567"/>
      <c r="I17" s="567"/>
      <c r="J17" s="570"/>
      <c r="K17" s="570"/>
      <c r="L17" s="571"/>
      <c r="M17" s="571"/>
      <c r="N17" s="571"/>
      <c r="O17" s="571"/>
      <c r="P17" s="569"/>
      <c r="Q17" s="528"/>
      <c r="R17" s="528"/>
    </row>
    <row r="18" ht="16.15" customHeight="1">
      <c r="A18" s="572"/>
      <c r="B18" s="573"/>
      <c r="C18" s="574"/>
      <c r="D18" s="573"/>
      <c r="E18" s="572"/>
      <c r="F18" s="572"/>
      <c r="G18" s="572"/>
      <c r="H18" s="572"/>
      <c r="I18" s="572"/>
      <c r="J18" s="575"/>
      <c r="K18" s="575"/>
      <c r="L18" s="574"/>
      <c r="M18" s="574"/>
      <c r="N18" s="574"/>
      <c r="O18" s="574"/>
      <c r="P18" s="574"/>
      <c r="Q18" s="528"/>
      <c r="R18" s="528"/>
    </row>
    <row r="19" ht="16.15" customHeight="1">
      <c r="A19" t="s" s="576">
        <v>640</v>
      </c>
      <c r="B19" s="577"/>
      <c r="C19" s="578"/>
      <c r="D19" s="577">
        <f>D14+D16</f>
        <v>22570</v>
      </c>
      <c r="E19" s="564"/>
      <c r="F19" s="565"/>
      <c r="G19" s="565"/>
      <c r="H19" s="565"/>
      <c r="I19" s="565"/>
      <c r="J19" s="566"/>
      <c r="K19" s="566"/>
      <c r="L19" s="559">
        <f>L14+L16</f>
        <v>3660</v>
      </c>
      <c r="M19" s="559">
        <f>M14+M16</f>
        <v>2430</v>
      </c>
      <c r="N19" s="559">
        <f>N14+N16</f>
        <v>3360</v>
      </c>
      <c r="O19" s="559">
        <f>O14+O16</f>
        <v>4820</v>
      </c>
      <c r="P19" s="559">
        <f>P14+P16</f>
        <v>2330</v>
      </c>
      <c r="Q19" s="528"/>
      <c r="R19" s="528"/>
    </row>
    <row r="20" ht="16.15" customHeight="1">
      <c r="A20" t="s" s="557">
        <v>641</v>
      </c>
      <c r="B20" s="579"/>
      <c r="C20" s="554"/>
      <c r="D20" s="579"/>
      <c r="E20" s="554"/>
      <c r="F20" s="555"/>
      <c r="G20" s="555"/>
      <c r="H20" s="555"/>
      <c r="I20" s="555"/>
      <c r="J20" s="556"/>
      <c r="K20" s="556"/>
      <c r="L20" s="554"/>
      <c r="M20" s="554"/>
      <c r="N20" s="554"/>
      <c r="O20" s="554"/>
      <c r="P20" s="554"/>
      <c r="Q20" s="528"/>
      <c r="R20" s="528"/>
    </row>
    <row r="21" ht="16.15" customHeight="1">
      <c r="A21" s="425"/>
      <c r="B21" s="579"/>
      <c r="C21" s="554"/>
      <c r="D21" s="579"/>
      <c r="E21" s="554"/>
      <c r="F21" s="555"/>
      <c r="G21" s="555"/>
      <c r="H21" s="555"/>
      <c r="I21" s="555"/>
      <c r="J21" s="556"/>
      <c r="K21" s="556"/>
      <c r="L21" s="554"/>
      <c r="M21" s="554"/>
      <c r="N21" s="554"/>
      <c r="O21" s="554"/>
      <c r="P21" s="554"/>
      <c r="Q21" s="528"/>
      <c r="R21" s="528"/>
    </row>
    <row r="22" ht="16.15" customHeight="1">
      <c r="A22" t="s" s="580">
        <v>642</v>
      </c>
      <c r="B22" s="553">
        <f>SUM(B24:B32)</f>
        <v>0</v>
      </c>
      <c r="C22" s="553"/>
      <c r="D22" s="553">
        <f>SUM(D24:D32)</f>
        <v>9360</v>
      </c>
      <c r="E22" s="425"/>
      <c r="F22" s="556"/>
      <c r="G22" s="556"/>
      <c r="H22" s="556"/>
      <c r="I22" s="556"/>
      <c r="J22" s="556"/>
      <c r="K22" s="556"/>
      <c r="L22" s="558">
        <f>SUM(L24:L32)</f>
        <v>3210</v>
      </c>
      <c r="M22" s="558">
        <f>SUM(M24:M32)</f>
        <v>1470</v>
      </c>
      <c r="N22" s="558">
        <f>SUM(N24:N32)</f>
        <v>0</v>
      </c>
      <c r="O22" s="558">
        <f>SUM(O24:O32)</f>
        <v>0</v>
      </c>
      <c r="P22" s="558">
        <f>SUM(P24:P32)</f>
        <v>0</v>
      </c>
      <c r="Q22" s="528"/>
      <c r="R22" s="528"/>
    </row>
    <row r="23" ht="16.15" customHeight="1">
      <c r="A23" t="s" s="581">
        <v>378</v>
      </c>
      <c r="B23" s="553"/>
      <c r="C23" s="553"/>
      <c r="D23" s="553"/>
      <c r="E23" s="425"/>
      <c r="F23" s="556"/>
      <c r="G23" s="556"/>
      <c r="H23" s="556"/>
      <c r="I23" s="556"/>
      <c r="J23" s="556"/>
      <c r="K23" s="556"/>
      <c r="L23" s="582">
        <v>3030</v>
      </c>
      <c r="M23" s="582">
        <v>2850</v>
      </c>
      <c r="N23" s="582">
        <v>3800</v>
      </c>
      <c r="O23" s="582">
        <v>1350</v>
      </c>
      <c r="P23" s="583"/>
      <c r="Q23" s="528"/>
      <c r="R23" s="528"/>
    </row>
    <row r="24" ht="16.15" customHeight="1">
      <c r="A24" t="s" s="432">
        <v>643</v>
      </c>
      <c r="B24" s="579"/>
      <c r="C24" s="433"/>
      <c r="D24" s="579">
        <v>2500</v>
      </c>
      <c r="E24" s="433"/>
      <c r="F24" s="555">
        <v>0.4</v>
      </c>
      <c r="G24" s="555">
        <v>0.4</v>
      </c>
      <c r="H24" s="555">
        <v>0.2</v>
      </c>
      <c r="I24" s="555"/>
      <c r="J24" s="555"/>
      <c r="K24" s="555"/>
      <c r="L24" s="584">
        <f>ROUND(G24*$D24,-1)</f>
        <v>1000</v>
      </c>
      <c r="M24" s="579">
        <f>ROUND(H24*$D24,-1)</f>
        <v>500</v>
      </c>
      <c r="N24" s="579">
        <f>ROUND(I24*$D24,-1)</f>
        <v>0</v>
      </c>
      <c r="O24" s="579">
        <f>ROUND(J24*$D24,-1)</f>
        <v>0</v>
      </c>
      <c r="P24" s="579">
        <f>ROUND(K24*$D24,-1)</f>
        <v>0</v>
      </c>
      <c r="Q24" s="528"/>
      <c r="R24" s="528"/>
    </row>
    <row r="25" ht="16.15" customHeight="1">
      <c r="A25" t="s" s="432">
        <v>644</v>
      </c>
      <c r="B25" s="579"/>
      <c r="C25" s="433"/>
      <c r="D25" s="579">
        <v>3150</v>
      </c>
      <c r="E25" s="433"/>
      <c r="F25" s="555">
        <v>0.47</v>
      </c>
      <c r="G25" s="555">
        <v>0.38</v>
      </c>
      <c r="H25" s="555">
        <v>0.15</v>
      </c>
      <c r="I25" s="555"/>
      <c r="J25" s="555"/>
      <c r="K25" s="555"/>
      <c r="L25" s="584">
        <f>ROUND(G25*$D25,-1)</f>
        <v>1200</v>
      </c>
      <c r="M25" s="579">
        <f>ROUND(H25*$D25,-1)</f>
        <v>470</v>
      </c>
      <c r="N25" s="579">
        <f>ROUND(I25*$D25,-1)</f>
        <v>0</v>
      </c>
      <c r="O25" s="579">
        <f>ROUND(J25*$D25,-1)</f>
        <v>0</v>
      </c>
      <c r="P25" s="579">
        <f>ROUND(K25*$D25,-1)</f>
        <v>0</v>
      </c>
      <c r="Q25" s="528"/>
      <c r="R25" s="528"/>
    </row>
    <row r="26" ht="16.15" customHeight="1">
      <c r="A26" t="s" s="432">
        <v>645</v>
      </c>
      <c r="B26" s="579"/>
      <c r="C26" s="433"/>
      <c r="D26" s="579">
        <v>750</v>
      </c>
      <c r="E26" s="433"/>
      <c r="F26" s="555"/>
      <c r="G26" s="555"/>
      <c r="H26" s="555"/>
      <c r="I26" s="555"/>
      <c r="J26" s="555"/>
      <c r="K26" s="555"/>
      <c r="L26" s="584">
        <f>ROUND(G26*$D26,-1)</f>
        <v>0</v>
      </c>
      <c r="M26" s="579">
        <f>ROUND(H26*$D26,-1)</f>
        <v>0</v>
      </c>
      <c r="N26" s="579">
        <f>ROUND(I26*$D26,-1)</f>
        <v>0</v>
      </c>
      <c r="O26" s="579">
        <f>ROUND(J26*$D26,-1)</f>
        <v>0</v>
      </c>
      <c r="P26" s="579">
        <f>ROUND(K26*$D26,-1)</f>
        <v>0</v>
      </c>
      <c r="Q26" s="528"/>
      <c r="R26" s="528"/>
    </row>
    <row r="27" ht="16.15" customHeight="1">
      <c r="A27" t="s" s="432">
        <v>646</v>
      </c>
      <c r="B27" s="579"/>
      <c r="C27" s="433"/>
      <c r="D27" s="579">
        <v>1000</v>
      </c>
      <c r="E27" s="433"/>
      <c r="F27" s="555"/>
      <c r="G27" s="555">
        <v>0.5</v>
      </c>
      <c r="H27" s="555">
        <v>0.5</v>
      </c>
      <c r="I27" s="555"/>
      <c r="J27" s="555"/>
      <c r="K27" s="555"/>
      <c r="L27" s="584">
        <f>ROUND(G27*$D27,-1)</f>
        <v>500</v>
      </c>
      <c r="M27" s="579">
        <f>ROUND(H27*$D27,-1)</f>
        <v>500</v>
      </c>
      <c r="N27" s="579">
        <f>ROUND(I27*$D27,-1)</f>
        <v>0</v>
      </c>
      <c r="O27" s="579">
        <f>ROUND(J27*$D27,-1)</f>
        <v>0</v>
      </c>
      <c r="P27" s="579">
        <f>ROUND(K27*$D27,-1)</f>
        <v>0</v>
      </c>
      <c r="Q27" s="528"/>
      <c r="R27" s="528"/>
    </row>
    <row r="28" ht="16.15" customHeight="1">
      <c r="A28" t="s" s="432">
        <v>647</v>
      </c>
      <c r="B28" s="579"/>
      <c r="C28" s="433"/>
      <c r="D28" s="579">
        <v>270</v>
      </c>
      <c r="E28" s="433"/>
      <c r="F28" s="555">
        <v>1</v>
      </c>
      <c r="G28" s="555"/>
      <c r="H28" s="555"/>
      <c r="I28" s="555"/>
      <c r="J28" s="555"/>
      <c r="K28" s="555"/>
      <c r="L28" s="584">
        <f>ROUND(G28*$D28,-1)</f>
        <v>0</v>
      </c>
      <c r="M28" s="579">
        <f>ROUND(H28*$D28,-1)</f>
        <v>0</v>
      </c>
      <c r="N28" s="579">
        <f>ROUND(I28*$D28,-1)</f>
        <v>0</v>
      </c>
      <c r="O28" s="579">
        <f>ROUND(J28*$D28,-1)</f>
        <v>0</v>
      </c>
      <c r="P28" s="579">
        <f>ROUND(K28*$D28,-1)</f>
        <v>0</v>
      </c>
      <c r="Q28" s="528"/>
      <c r="R28" s="528"/>
    </row>
    <row r="29" ht="16.15" customHeight="1">
      <c r="A29" t="s" s="432">
        <v>648</v>
      </c>
      <c r="B29" s="579"/>
      <c r="C29" s="433"/>
      <c r="D29" s="579">
        <v>710</v>
      </c>
      <c r="E29" s="433"/>
      <c r="F29" s="555">
        <v>0.7</v>
      </c>
      <c r="G29" s="555">
        <v>0.3</v>
      </c>
      <c r="H29" s="555"/>
      <c r="I29" s="555"/>
      <c r="J29" s="555"/>
      <c r="K29" s="555"/>
      <c r="L29" s="584">
        <f>ROUND(G29*$D29,-1)</f>
        <v>210</v>
      </c>
      <c r="M29" s="579">
        <f>ROUND(H29*$D29,-1)</f>
        <v>0</v>
      </c>
      <c r="N29" s="579">
        <f>ROUND(I29*$D29,-1)</f>
        <v>0</v>
      </c>
      <c r="O29" s="579">
        <f>ROUND(J29*$D29,-1)</f>
        <v>0</v>
      </c>
      <c r="P29" s="579">
        <f>ROUND(K29*$D29,-1)</f>
        <v>0</v>
      </c>
      <c r="Q29" s="528"/>
      <c r="R29" s="528"/>
    </row>
    <row r="30" ht="16.15" customHeight="1">
      <c r="A30" t="s" s="432">
        <v>649</v>
      </c>
      <c r="B30" s="579"/>
      <c r="C30" s="433"/>
      <c r="D30" s="579">
        <v>620</v>
      </c>
      <c r="E30" s="433"/>
      <c r="F30" s="555">
        <v>0.7</v>
      </c>
      <c r="G30" s="555">
        <v>0.3</v>
      </c>
      <c r="H30" s="555"/>
      <c r="I30" s="555"/>
      <c r="J30" s="555"/>
      <c r="K30" s="555"/>
      <c r="L30" s="584">
        <f>ROUND(G30*$D30,-1)</f>
        <v>190</v>
      </c>
      <c r="M30" s="579">
        <f>ROUND(H30*$D30,-1)</f>
        <v>0</v>
      </c>
      <c r="N30" s="579">
        <f>ROUND(I30*$D30,-1)</f>
        <v>0</v>
      </c>
      <c r="O30" s="579">
        <f>ROUND(J30*$D30,-1)</f>
        <v>0</v>
      </c>
      <c r="P30" s="579">
        <f>ROUND(K30*$D30,-1)</f>
        <v>0</v>
      </c>
      <c r="Q30" s="528"/>
      <c r="R30" s="528"/>
    </row>
    <row r="31" ht="16.15" customHeight="1">
      <c r="A31" t="s" s="432">
        <v>650</v>
      </c>
      <c r="B31" s="579"/>
      <c r="C31" s="433"/>
      <c r="D31" s="579">
        <v>360</v>
      </c>
      <c r="E31" s="433"/>
      <c r="F31" s="555">
        <v>0.7</v>
      </c>
      <c r="G31" s="555">
        <v>0.3</v>
      </c>
      <c r="H31" s="555"/>
      <c r="I31" s="555"/>
      <c r="J31" s="555"/>
      <c r="K31" s="555"/>
      <c r="L31" s="584">
        <f>ROUND(G31*$D31,-1)</f>
        <v>110</v>
      </c>
      <c r="M31" s="579">
        <f>ROUND(H31*$D31,-1)</f>
        <v>0</v>
      </c>
      <c r="N31" s="579">
        <f>ROUND(I31*$D31,-1)</f>
        <v>0</v>
      </c>
      <c r="O31" s="579">
        <f>ROUND(J31*$D31,-1)</f>
        <v>0</v>
      </c>
      <c r="P31" s="579">
        <f>ROUND(K31*$D31,-1)</f>
        <v>0</v>
      </c>
      <c r="Q31" s="528"/>
      <c r="R31" s="528"/>
    </row>
    <row r="32" ht="16.15" customHeight="1">
      <c r="A32" s="433"/>
      <c r="B32" s="579"/>
      <c r="C32" s="433"/>
      <c r="D32" s="579"/>
      <c r="E32" s="433"/>
      <c r="F32" s="555"/>
      <c r="G32" s="555"/>
      <c r="H32" s="555"/>
      <c r="I32" s="555"/>
      <c r="J32" s="555"/>
      <c r="K32" s="555"/>
      <c r="L32" s="585"/>
      <c r="M32" s="433"/>
      <c r="N32" s="433"/>
      <c r="O32" s="433"/>
      <c r="P32" s="433"/>
      <c r="Q32" s="528"/>
      <c r="R32" s="528"/>
    </row>
    <row r="33" ht="16.15" customHeight="1">
      <c r="A33" t="s" s="580">
        <v>651</v>
      </c>
      <c r="B33" s="553">
        <f>SUM(B35:B54)</f>
        <v>51800</v>
      </c>
      <c r="C33" s="553"/>
      <c r="D33" s="553">
        <f>SUM(D35:D54)</f>
        <v>13210</v>
      </c>
      <c r="E33" s="425"/>
      <c r="F33" s="556"/>
      <c r="G33" s="556"/>
      <c r="H33" s="556"/>
      <c r="I33" s="556"/>
      <c r="J33" s="556"/>
      <c r="K33" s="556"/>
      <c r="L33" s="558">
        <f>SUM(L35:L54)</f>
        <v>450</v>
      </c>
      <c r="M33" s="558">
        <f>SUM(M35:M54)</f>
        <v>960</v>
      </c>
      <c r="N33" s="558">
        <f>SUM(N35:N54)</f>
        <v>3360</v>
      </c>
      <c r="O33" s="558">
        <f>SUM(O35:O54)</f>
        <v>4820</v>
      </c>
      <c r="P33" s="558">
        <f>SUM(P35:P54)</f>
        <v>2330</v>
      </c>
      <c r="Q33" s="528"/>
      <c r="R33" s="528"/>
    </row>
    <row r="34" ht="16.15" customHeight="1">
      <c r="A34" t="s" s="586">
        <v>652</v>
      </c>
      <c r="B34" s="553"/>
      <c r="C34" s="553"/>
      <c r="D34" s="553"/>
      <c r="E34" s="425"/>
      <c r="F34" s="556"/>
      <c r="G34" s="556"/>
      <c r="H34" s="556"/>
      <c r="I34" s="555"/>
      <c r="J34" s="555"/>
      <c r="K34" s="556"/>
      <c r="L34" s="558"/>
      <c r="M34" s="553"/>
      <c r="N34" s="553"/>
      <c r="O34" s="553"/>
      <c r="P34" s="553"/>
      <c r="Q34" s="528"/>
      <c r="R34" s="528"/>
    </row>
    <row r="35" ht="16.15" customHeight="1">
      <c r="A35" t="s" s="432">
        <v>653</v>
      </c>
      <c r="B35" s="579">
        <v>3000</v>
      </c>
      <c r="C35" s="433"/>
      <c r="D35" s="579">
        <v>450</v>
      </c>
      <c r="E35" s="433"/>
      <c r="F35" s="555"/>
      <c r="G35" s="555"/>
      <c r="H35" s="555"/>
      <c r="I35" s="555">
        <v>0.7</v>
      </c>
      <c r="J35" s="555">
        <v>0.3</v>
      </c>
      <c r="K35" s="555"/>
      <c r="L35" s="584">
        <f>ROUND(G35*$D35,-1)</f>
        <v>0</v>
      </c>
      <c r="M35" s="579">
        <f>ROUND(H35*$D35,-1)</f>
        <v>0</v>
      </c>
      <c r="N35" s="579">
        <f>ROUND(I35*$D35,-1)</f>
        <v>320</v>
      </c>
      <c r="O35" s="579">
        <f>ROUND(J35*$D35,-1)</f>
        <v>140</v>
      </c>
      <c r="P35" s="579">
        <f>ROUND(K35*$D35,-1)</f>
        <v>0</v>
      </c>
      <c r="Q35" s="528"/>
      <c r="R35" s="528"/>
    </row>
    <row r="36" ht="16.15" customHeight="1">
      <c r="A36" t="s" s="432">
        <v>654</v>
      </c>
      <c r="B36" s="579">
        <v>6000</v>
      </c>
      <c r="C36" s="433"/>
      <c r="D36" s="579">
        <v>1200</v>
      </c>
      <c r="E36" s="433"/>
      <c r="F36" s="555"/>
      <c r="G36" s="555"/>
      <c r="H36" s="555">
        <v>0.05</v>
      </c>
      <c r="I36" s="555">
        <v>0.05</v>
      </c>
      <c r="J36" s="555">
        <v>0.9</v>
      </c>
      <c r="K36" s="555"/>
      <c r="L36" s="584">
        <f>ROUND(G36*$D36,-1)</f>
        <v>0</v>
      </c>
      <c r="M36" s="579">
        <f>ROUND(H36*$D36,-1)</f>
        <v>60</v>
      </c>
      <c r="N36" s="579">
        <f>ROUND(I36*$D36,-1)</f>
        <v>60</v>
      </c>
      <c r="O36" s="579">
        <f>ROUND(J36*$D36,-1)</f>
        <v>1080</v>
      </c>
      <c r="P36" s="579">
        <f>ROUND(K36*$D36,-1)</f>
        <v>0</v>
      </c>
      <c r="Q36" s="528"/>
      <c r="R36" s="528"/>
    </row>
    <row r="37" ht="16.15" customHeight="1">
      <c r="A37" t="s" s="432">
        <v>655</v>
      </c>
      <c r="B37" s="579">
        <v>6500</v>
      </c>
      <c r="C37" s="433"/>
      <c r="D37" s="579">
        <v>1500</v>
      </c>
      <c r="E37" s="433"/>
      <c r="F37" s="555"/>
      <c r="G37" s="555"/>
      <c r="H37" s="555"/>
      <c r="I37" s="555"/>
      <c r="J37" s="555">
        <v>0.75</v>
      </c>
      <c r="K37" s="555">
        <v>0.25</v>
      </c>
      <c r="L37" s="584">
        <f>ROUND(G37*$D37,-1)</f>
        <v>0</v>
      </c>
      <c r="M37" s="579">
        <f>ROUND(H37*$D37,-1)</f>
        <v>0</v>
      </c>
      <c r="N37" s="579">
        <f>ROUND(I37*$D37,-1)</f>
        <v>0</v>
      </c>
      <c r="O37" s="579">
        <f>ROUND(J37*$D37,-1)</f>
        <v>1130</v>
      </c>
      <c r="P37" s="579">
        <f>ROUND(K37*$D37,-1)</f>
        <v>380</v>
      </c>
      <c r="Q37" s="528"/>
      <c r="R37" s="528"/>
    </row>
    <row r="38" ht="16.15" customHeight="1">
      <c r="A38" t="s" s="432">
        <v>656</v>
      </c>
      <c r="B38" s="579">
        <v>4700</v>
      </c>
      <c r="C38" s="433"/>
      <c r="D38" s="579">
        <v>700</v>
      </c>
      <c r="E38" s="433"/>
      <c r="F38" s="555"/>
      <c r="G38" s="555"/>
      <c r="H38" s="555"/>
      <c r="I38" s="555"/>
      <c r="J38" s="555">
        <v>0.5</v>
      </c>
      <c r="K38" s="555">
        <v>0.5</v>
      </c>
      <c r="L38" s="584">
        <f>ROUND(G38*$D38,-1)</f>
        <v>0</v>
      </c>
      <c r="M38" s="579">
        <f>ROUND(H38*$D38,-1)</f>
        <v>0</v>
      </c>
      <c r="N38" s="579">
        <f>ROUND(I38*$D38,-1)</f>
        <v>0</v>
      </c>
      <c r="O38" s="579">
        <f>ROUND(J38*$D38,-1)</f>
        <v>350</v>
      </c>
      <c r="P38" s="579">
        <f>ROUND(K38*$D38,-1)</f>
        <v>350</v>
      </c>
      <c r="Q38" s="528"/>
      <c r="R38" s="528"/>
    </row>
    <row r="39" ht="16.15" customHeight="1">
      <c r="A39" t="s" s="432">
        <v>657</v>
      </c>
      <c r="B39" s="579">
        <v>3300</v>
      </c>
      <c r="C39" s="433"/>
      <c r="D39" s="579">
        <v>600</v>
      </c>
      <c r="E39" s="433"/>
      <c r="F39" s="555"/>
      <c r="G39" s="555"/>
      <c r="H39" s="555"/>
      <c r="I39" s="555"/>
      <c r="J39" s="555"/>
      <c r="K39" s="555">
        <v>1</v>
      </c>
      <c r="L39" s="584">
        <f>ROUND(G39*$D39,-1)</f>
        <v>0</v>
      </c>
      <c r="M39" s="579">
        <f>ROUND(H39*$D39,-1)</f>
        <v>0</v>
      </c>
      <c r="N39" s="579">
        <f>ROUND(I39*$D39,-1)</f>
        <v>0</v>
      </c>
      <c r="O39" s="579">
        <f>ROUND(J39*$D39,-1)</f>
        <v>0</v>
      </c>
      <c r="P39" s="579">
        <f>ROUND(K39*$D39,-1)</f>
        <v>600</v>
      </c>
      <c r="Q39" s="528"/>
      <c r="R39" s="528"/>
    </row>
    <row r="40" ht="16.15" customHeight="1">
      <c r="A40" t="s" s="432">
        <v>658</v>
      </c>
      <c r="B40" s="579"/>
      <c r="C40" s="433"/>
      <c r="D40" s="579">
        <v>1000</v>
      </c>
      <c r="E40" s="433"/>
      <c r="F40" s="555"/>
      <c r="G40" s="555"/>
      <c r="H40" s="555"/>
      <c r="I40" s="555"/>
      <c r="J40" s="555"/>
      <c r="K40" s="555">
        <v>1</v>
      </c>
      <c r="L40" s="584">
        <f>ROUND(G40*$D40,-1)</f>
        <v>0</v>
      </c>
      <c r="M40" s="579">
        <f>ROUND(H40*$D40,-1)</f>
        <v>0</v>
      </c>
      <c r="N40" s="579">
        <f>ROUND(I40*$D40,-1)</f>
        <v>0</v>
      </c>
      <c r="O40" s="579">
        <f>ROUND(J40*$D40,-1)</f>
        <v>0</v>
      </c>
      <c r="P40" s="579">
        <f>ROUND(K40*$D40,-1)</f>
        <v>1000</v>
      </c>
      <c r="Q40" s="528"/>
      <c r="R40" s="528"/>
    </row>
    <row r="41" ht="16.15" customHeight="1">
      <c r="A41" s="433"/>
      <c r="B41" s="579"/>
      <c r="C41" s="433"/>
      <c r="D41" s="579"/>
      <c r="E41" s="433"/>
      <c r="F41" s="555"/>
      <c r="G41" s="555"/>
      <c r="H41" s="555"/>
      <c r="I41" s="555"/>
      <c r="J41" s="555"/>
      <c r="K41" s="555"/>
      <c r="L41" s="584"/>
      <c r="M41" s="579"/>
      <c r="N41" s="579"/>
      <c r="O41" s="579"/>
      <c r="P41" s="579"/>
      <c r="Q41" s="528"/>
      <c r="R41" s="528"/>
    </row>
    <row r="42" ht="16.15" customHeight="1">
      <c r="A42" t="s" s="586">
        <v>659</v>
      </c>
      <c r="B42" s="579"/>
      <c r="C42" s="433"/>
      <c r="D42" s="579"/>
      <c r="E42" s="433"/>
      <c r="F42" s="555"/>
      <c r="G42" s="555"/>
      <c r="H42" s="555"/>
      <c r="I42" s="555"/>
      <c r="J42" s="555"/>
      <c r="K42" s="555"/>
      <c r="L42" s="584"/>
      <c r="M42" s="579"/>
      <c r="N42" s="579"/>
      <c r="O42" s="579"/>
      <c r="P42" s="579"/>
      <c r="Q42" s="528"/>
      <c r="R42" s="528"/>
    </row>
    <row r="43" ht="16.15" customHeight="1">
      <c r="A43" t="s" s="432">
        <v>660</v>
      </c>
      <c r="B43" s="579">
        <v>800</v>
      </c>
      <c r="C43" s="433"/>
      <c r="D43" s="579">
        <v>200</v>
      </c>
      <c r="E43" s="433"/>
      <c r="F43" s="555"/>
      <c r="G43" s="555"/>
      <c r="H43" s="555">
        <v>1</v>
      </c>
      <c r="I43" s="555"/>
      <c r="J43" s="555"/>
      <c r="K43" s="555"/>
      <c r="L43" s="584">
        <f>ROUND(G43*$D43,-1)</f>
        <v>0</v>
      </c>
      <c r="M43" s="579">
        <f>ROUND(H43*$D43,-1)</f>
        <v>200</v>
      </c>
      <c r="N43" s="579">
        <f>ROUND(I43*$D43,-1)</f>
        <v>0</v>
      </c>
      <c r="O43" s="579">
        <f>ROUND(J43*$D43,-1)</f>
        <v>0</v>
      </c>
      <c r="P43" s="579">
        <f>ROUND(K43*$D43,-1)</f>
        <v>0</v>
      </c>
      <c r="Q43" s="528"/>
      <c r="R43" s="528"/>
    </row>
    <row r="44" ht="16.15" customHeight="1">
      <c r="A44" t="s" s="432">
        <v>661</v>
      </c>
      <c r="B44" s="579">
        <v>7000</v>
      </c>
      <c r="C44" s="433"/>
      <c r="D44" s="579">
        <v>1700</v>
      </c>
      <c r="E44" s="433"/>
      <c r="F44" s="555"/>
      <c r="G44" s="555"/>
      <c r="H44" s="555"/>
      <c r="I44" s="555">
        <v>0.4</v>
      </c>
      <c r="J44" s="555">
        <v>0.6</v>
      </c>
      <c r="K44" s="555"/>
      <c r="L44" s="584">
        <f>ROUND(G44*$D44,-1)</f>
        <v>0</v>
      </c>
      <c r="M44" s="579">
        <f>ROUND(H44*$D44,-1)</f>
        <v>0</v>
      </c>
      <c r="N44" s="579">
        <f>ROUND(I44*$D44,-1)</f>
        <v>680</v>
      </c>
      <c r="O44" s="579">
        <f>ROUND(J44*$D44,-1)</f>
        <v>1020</v>
      </c>
      <c r="P44" s="579">
        <f>ROUND(K44*$D44,-1)</f>
        <v>0</v>
      </c>
      <c r="Q44" s="528"/>
      <c r="R44" s="528"/>
    </row>
    <row r="45" ht="16.15" customHeight="1">
      <c r="A45" t="s" s="432">
        <v>645</v>
      </c>
      <c r="B45" s="579"/>
      <c r="C45" s="433"/>
      <c r="D45" s="579">
        <v>750</v>
      </c>
      <c r="E45" s="433"/>
      <c r="F45" s="555"/>
      <c r="G45" s="555"/>
      <c r="H45" s="555"/>
      <c r="I45" s="555">
        <v>1</v>
      </c>
      <c r="J45" s="555"/>
      <c r="K45" s="555"/>
      <c r="L45" s="584">
        <f>ROUND(G45*$D45,-1)</f>
        <v>0</v>
      </c>
      <c r="M45" s="579">
        <f>ROUND(H45*$D45,-1)</f>
        <v>0</v>
      </c>
      <c r="N45" s="579">
        <f>ROUND(I45*$D45,-1)</f>
        <v>750</v>
      </c>
      <c r="O45" s="579">
        <f>ROUND(J45*$D45,-1)</f>
        <v>0</v>
      </c>
      <c r="P45" s="579">
        <f>ROUND(K45*$D45,-1)</f>
        <v>0</v>
      </c>
      <c r="Q45" s="528"/>
      <c r="R45" s="528"/>
    </row>
    <row r="46" ht="16.15" customHeight="1">
      <c r="A46" t="s" s="432">
        <v>662</v>
      </c>
      <c r="B46" s="579"/>
      <c r="C46" s="433"/>
      <c r="D46" s="579">
        <v>310</v>
      </c>
      <c r="E46" s="433"/>
      <c r="F46" s="555">
        <v>1</v>
      </c>
      <c r="G46" s="555"/>
      <c r="H46" s="555"/>
      <c r="I46" s="555"/>
      <c r="J46" s="555"/>
      <c r="K46" s="555"/>
      <c r="L46" s="584">
        <f>ROUND(G46*$D46,-1)</f>
        <v>0</v>
      </c>
      <c r="M46" s="579">
        <f>ROUND(H46*$D46,-1)</f>
        <v>0</v>
      </c>
      <c r="N46" s="579">
        <f>ROUND(I46*$D46,-1)</f>
        <v>0</v>
      </c>
      <c r="O46" s="579">
        <f>ROUND(J46*$D46,-1)</f>
        <v>0</v>
      </c>
      <c r="P46" s="579">
        <f>ROUND(K46*$D46,-1)</f>
        <v>0</v>
      </c>
      <c r="Q46" s="528"/>
      <c r="R46" s="528"/>
    </row>
    <row r="47" ht="16.15" customHeight="1">
      <c r="A47" t="s" s="432">
        <v>663</v>
      </c>
      <c r="B47" s="579">
        <v>1000</v>
      </c>
      <c r="C47" s="587">
        <v>200</v>
      </c>
      <c r="D47" s="579">
        <f>C47*B47/1000</f>
        <v>200</v>
      </c>
      <c r="E47" s="433"/>
      <c r="F47" s="555"/>
      <c r="G47" s="555">
        <v>1</v>
      </c>
      <c r="H47" s="555"/>
      <c r="I47" s="555"/>
      <c r="J47" s="555"/>
      <c r="K47" s="555"/>
      <c r="L47" s="584">
        <f>ROUND(G47*$D47,-1)</f>
        <v>200</v>
      </c>
      <c r="M47" s="579">
        <f>ROUND(H47*$D47,-1)</f>
        <v>0</v>
      </c>
      <c r="N47" s="579">
        <f>ROUND(I47*$D47,-1)</f>
        <v>0</v>
      </c>
      <c r="O47" s="579">
        <f>ROUND(J47*$D47,-1)</f>
        <v>0</v>
      </c>
      <c r="P47" s="579">
        <f>ROUND(K47*$D47,-1)</f>
        <v>0</v>
      </c>
      <c r="Q47" s="528"/>
      <c r="R47" s="528"/>
    </row>
    <row r="48" ht="16.15" customHeight="1">
      <c r="A48" t="s" s="432">
        <v>664</v>
      </c>
      <c r="B48" s="579"/>
      <c r="C48" s="433"/>
      <c r="D48" s="579">
        <v>1000</v>
      </c>
      <c r="E48" s="433"/>
      <c r="F48" s="555">
        <v>1</v>
      </c>
      <c r="G48" s="555"/>
      <c r="H48" s="555"/>
      <c r="I48" s="555"/>
      <c r="J48" s="555"/>
      <c r="K48" s="555"/>
      <c r="L48" s="584">
        <f>ROUND(G48*$D48,-1)</f>
        <v>0</v>
      </c>
      <c r="M48" s="579">
        <f>ROUND(H48*$D48,-1)</f>
        <v>0</v>
      </c>
      <c r="N48" s="579">
        <f>ROUND(I48*$D48,-1)</f>
        <v>0</v>
      </c>
      <c r="O48" s="579">
        <f>ROUND(J48*$D48,-1)</f>
        <v>0</v>
      </c>
      <c r="P48" s="579">
        <f>ROUND(K48*$D48,-1)</f>
        <v>0</v>
      </c>
      <c r="Q48" s="528"/>
      <c r="R48" s="528"/>
    </row>
    <row r="49" ht="16.15" customHeight="1">
      <c r="A49" t="s" s="432">
        <v>665</v>
      </c>
      <c r="B49" s="579"/>
      <c r="C49" s="433"/>
      <c r="D49" s="579">
        <v>1200</v>
      </c>
      <c r="E49" s="433"/>
      <c r="F49" s="555"/>
      <c r="G49" s="555"/>
      <c r="H49" s="555"/>
      <c r="I49" s="555">
        <v>0.5</v>
      </c>
      <c r="J49" s="555">
        <v>0.5</v>
      </c>
      <c r="K49" s="555"/>
      <c r="L49" s="584">
        <f>ROUND(G49*$D49,-1)</f>
        <v>0</v>
      </c>
      <c r="M49" s="579">
        <f>ROUND(H49*$D49,-1)</f>
        <v>0</v>
      </c>
      <c r="N49" s="579">
        <f>ROUND(I49*$D49,-1)</f>
        <v>600</v>
      </c>
      <c r="O49" s="579">
        <f>ROUND(J49*$D49,-1)</f>
        <v>600</v>
      </c>
      <c r="P49" s="579">
        <f>ROUND(K49*$D49,-1)</f>
        <v>0</v>
      </c>
      <c r="Q49" s="528"/>
      <c r="R49" s="528"/>
    </row>
    <row r="50" ht="16.15" customHeight="1">
      <c r="A50" s="433"/>
      <c r="B50" s="579"/>
      <c r="C50" s="433"/>
      <c r="D50" s="579"/>
      <c r="E50" s="433"/>
      <c r="F50" s="555"/>
      <c r="G50" s="555"/>
      <c r="H50" s="555"/>
      <c r="I50" s="555"/>
      <c r="J50" s="555"/>
      <c r="K50" s="555"/>
      <c r="L50" s="584"/>
      <c r="M50" s="579"/>
      <c r="N50" s="579"/>
      <c r="O50" s="579"/>
      <c r="P50" s="579"/>
      <c r="Q50" s="528"/>
      <c r="R50" s="528"/>
    </row>
    <row r="51" ht="16.15" customHeight="1">
      <c r="A51" t="s" s="586">
        <v>666</v>
      </c>
      <c r="B51" s="579"/>
      <c r="C51" s="433"/>
      <c r="D51" s="579"/>
      <c r="E51" s="433"/>
      <c r="F51" s="555"/>
      <c r="G51" s="555"/>
      <c r="H51" s="555"/>
      <c r="I51" s="555"/>
      <c r="J51" s="555"/>
      <c r="K51" s="555"/>
      <c r="L51" s="584"/>
      <c r="M51" s="579"/>
      <c r="N51" s="579"/>
      <c r="O51" s="579"/>
      <c r="P51" s="579"/>
      <c r="Q51" s="528"/>
      <c r="R51" s="528"/>
    </row>
    <row r="52" ht="16.15" customHeight="1">
      <c r="A52" t="s" s="432">
        <v>667</v>
      </c>
      <c r="B52" s="579">
        <v>8000</v>
      </c>
      <c r="C52" s="433"/>
      <c r="D52" s="579">
        <v>1000</v>
      </c>
      <c r="E52" s="433"/>
      <c r="F52" s="555"/>
      <c r="G52" s="555"/>
      <c r="H52" s="555"/>
      <c r="I52" s="555">
        <v>0.5</v>
      </c>
      <c r="J52" s="555">
        <v>0.5</v>
      </c>
      <c r="K52" s="555"/>
      <c r="L52" s="584">
        <f>ROUND(G52*$D52,-1)</f>
        <v>0</v>
      </c>
      <c r="M52" s="579">
        <f>ROUND(H52*$D52,-1)</f>
        <v>0</v>
      </c>
      <c r="N52" s="579">
        <f>ROUND(I52*$D52,-1)</f>
        <v>500</v>
      </c>
      <c r="O52" s="579">
        <f>ROUND(J52*$D52,-1)</f>
        <v>500</v>
      </c>
      <c r="P52" s="579">
        <f>ROUND(K52*$D52,-1)</f>
        <v>0</v>
      </c>
      <c r="Q52" s="528"/>
      <c r="R52" s="528"/>
    </row>
    <row r="53" ht="16.15" customHeight="1">
      <c r="A53" t="s" s="432">
        <v>668</v>
      </c>
      <c r="B53" s="579">
        <v>4000</v>
      </c>
      <c r="C53" s="433"/>
      <c r="D53" s="579">
        <v>500</v>
      </c>
      <c r="E53" s="433"/>
      <c r="F53" s="555"/>
      <c r="G53" s="555">
        <v>0.5</v>
      </c>
      <c r="H53" s="555">
        <v>0.5</v>
      </c>
      <c r="I53" s="555"/>
      <c r="J53" s="555"/>
      <c r="K53" s="555"/>
      <c r="L53" s="584">
        <f>ROUND(G53*$D53,-1)</f>
        <v>250</v>
      </c>
      <c r="M53" s="579">
        <f>ROUND(H53*$D53,-1)</f>
        <v>250</v>
      </c>
      <c r="N53" s="579">
        <f>ROUND(I53*$D53,-1)</f>
        <v>0</v>
      </c>
      <c r="O53" s="579">
        <f>ROUND(J53*$D53,-1)</f>
        <v>0</v>
      </c>
      <c r="P53" s="579">
        <f>ROUND(K53*$D53,-1)</f>
        <v>0</v>
      </c>
      <c r="Q53" s="528"/>
      <c r="R53" s="528"/>
    </row>
    <row r="54" ht="16.15" customHeight="1">
      <c r="A54" t="s" s="432">
        <v>669</v>
      </c>
      <c r="B54" s="579">
        <v>7500</v>
      </c>
      <c r="C54" s="433"/>
      <c r="D54" s="579">
        <v>900</v>
      </c>
      <c r="E54" s="433"/>
      <c r="F54" s="555"/>
      <c r="G54" s="555"/>
      <c r="H54" s="555">
        <v>0.5</v>
      </c>
      <c r="I54" s="555">
        <v>0.5</v>
      </c>
      <c r="J54" s="555"/>
      <c r="K54" s="555"/>
      <c r="L54" s="584">
        <f>ROUND(G54*$D54,-1)</f>
        <v>0</v>
      </c>
      <c r="M54" s="579">
        <f>ROUND(H54*$D54,-1)</f>
        <v>450</v>
      </c>
      <c r="N54" s="579">
        <f>ROUND(I54*$D54,-1)</f>
        <v>450</v>
      </c>
      <c r="O54" s="579">
        <f>ROUND(J54*$D54,-1)</f>
        <v>0</v>
      </c>
      <c r="P54" s="579">
        <f>ROUND(K54*$D54,-1)</f>
        <v>0</v>
      </c>
      <c r="Q54" s="528"/>
      <c r="R54" s="528"/>
    </row>
    <row r="55" ht="16.15" customHeight="1">
      <c r="A55" s="433"/>
      <c r="B55" s="579"/>
      <c r="C55" s="433"/>
      <c r="D55" s="579"/>
      <c r="E55" s="433"/>
      <c r="F55" s="555"/>
      <c r="G55" s="555"/>
      <c r="H55" s="555"/>
      <c r="I55" s="555"/>
      <c r="J55" s="555"/>
      <c r="K55" s="555"/>
      <c r="L55" s="585"/>
      <c r="M55" s="433"/>
      <c r="N55" s="433"/>
      <c r="O55" s="433"/>
      <c r="P55" s="433"/>
      <c r="Q55" s="528"/>
      <c r="R55" s="528"/>
    </row>
  </sheetData>
  <pageMargins left="0.393701" right="0.393701" top="0.590551" bottom="0.590551" header="0.511811" footer="0.314961"/>
  <pageSetup firstPageNumber="1" fitToHeight="1" fitToWidth="1" scale="68" useFirstPageNumber="0" orientation="landscape" pageOrder="downThenOver"/>
  <headerFooter>
    <oddFooter>&amp;L&amp;"Arial,Regular"&amp;10&amp;K000000M= Maanrakennus, K/P= Kiveys/Päällystys, V= Viimeistely&amp;C&amp;"Arial,Regular"&amp;10&amp;K000000&amp;P(&amp;N)&amp;R&amp;"Arial,Regular"&amp;10&amp;K000000tae05kamppi-töölönl / has
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X273"/>
  <sheetViews>
    <sheetView workbookViewId="0" showGridLines="0" defaultGridColor="1"/>
  </sheetViews>
  <sheetFormatPr defaultColWidth="8.83333" defaultRowHeight="12.75" customHeight="1" outlineLevelRow="0" outlineLevelCol="0"/>
  <cols>
    <col min="1" max="10" hidden="1" width="8.83333" style="588" customWidth="1"/>
    <col min="11" max="24" width="8.85156" style="588" customWidth="1"/>
    <col min="25" max="16384" width="8.85156" style="588" customWidth="1"/>
  </cols>
  <sheetData>
    <row r="1" ht="13.65" customHeight="1">
      <c r="A1" t="s" s="532">
        <v>0</v>
      </c>
      <c r="B1" s="589"/>
      <c r="C1" s="589"/>
      <c r="D1" t="s" s="532">
        <v>670</v>
      </c>
      <c r="E1" s="589"/>
      <c r="F1" s="589"/>
      <c r="G1" s="589"/>
      <c r="H1" s="589"/>
      <c r="I1" s="589"/>
      <c r="J1" s="528"/>
      <c r="K1" s="528"/>
      <c r="L1" s="528"/>
      <c r="M1" s="528"/>
      <c r="N1" s="528"/>
      <c r="O1" s="590"/>
      <c r="P1" s="591"/>
      <c r="Q1" s="591"/>
      <c r="R1" s="591"/>
      <c r="S1" s="591"/>
      <c r="T1" s="591"/>
      <c r="U1" s="591"/>
      <c r="V1" s="591"/>
      <c r="W1" s="591"/>
      <c r="X1" s="592"/>
    </row>
    <row r="2" ht="13.65" customHeight="1">
      <c r="A2" t="s" s="532">
        <v>2</v>
      </c>
      <c r="B2" s="589"/>
      <c r="C2" s="589"/>
      <c r="D2" s="589"/>
      <c r="E2" s="589"/>
      <c r="F2" s="589"/>
      <c r="G2" s="589"/>
      <c r="H2" s="589"/>
      <c r="I2" s="589"/>
      <c r="J2" s="528"/>
      <c r="K2" s="528"/>
      <c r="L2" s="528"/>
      <c r="M2" s="528"/>
      <c r="N2" s="528"/>
      <c r="O2" s="593"/>
      <c r="P2" s="594"/>
      <c r="Q2" s="594"/>
      <c r="R2" s="594"/>
      <c r="S2" s="594"/>
      <c r="T2" s="594"/>
      <c r="U2" s="594"/>
      <c r="V2" s="594"/>
      <c r="W2" s="594"/>
      <c r="X2" s="595"/>
    </row>
    <row r="3" ht="15.75" customHeight="1">
      <c r="A3" t="s" s="532">
        <v>671</v>
      </c>
      <c r="B3" s="589"/>
      <c r="C3" s="589"/>
      <c r="D3" t="s" s="531">
        <v>672</v>
      </c>
      <c r="E3" s="589"/>
      <c r="F3" s="589"/>
      <c r="G3" s="589"/>
      <c r="H3" t="s" s="532">
        <v>4</v>
      </c>
      <c r="I3" s="528"/>
      <c r="J3" s="528"/>
      <c r="K3" s="528"/>
      <c r="L3" s="528"/>
      <c r="M3" s="528"/>
      <c r="N3" s="528"/>
      <c r="O3" s="593"/>
      <c r="P3" s="594"/>
      <c r="Q3" s="594"/>
      <c r="R3" s="594"/>
      <c r="S3" s="594"/>
      <c r="T3" s="594"/>
      <c r="U3" s="594"/>
      <c r="V3" s="594"/>
      <c r="W3" s="594"/>
      <c r="X3" s="595"/>
    </row>
    <row r="4" ht="15.75" customHeight="1">
      <c r="A4" s="589"/>
      <c r="B4" s="589"/>
      <c r="C4" s="589"/>
      <c r="D4" s="596"/>
      <c r="E4" s="589"/>
      <c r="F4" s="589"/>
      <c r="G4" s="589"/>
      <c r="H4" s="528"/>
      <c r="I4" s="589"/>
      <c r="J4" s="528"/>
      <c r="K4" s="528"/>
      <c r="L4" s="528"/>
      <c r="M4" s="528"/>
      <c r="N4" s="528"/>
      <c r="O4" s="593"/>
      <c r="P4" s="594"/>
      <c r="Q4" s="594"/>
      <c r="R4" s="594"/>
      <c r="S4" s="594"/>
      <c r="T4" s="594"/>
      <c r="U4" s="594"/>
      <c r="V4" s="594"/>
      <c r="W4" s="594"/>
      <c r="X4" s="595"/>
    </row>
    <row r="5" ht="15.75" customHeight="1">
      <c r="A5" s="589"/>
      <c r="B5" s="589"/>
      <c r="C5" s="589"/>
      <c r="D5" s="596"/>
      <c r="E5" s="589"/>
      <c r="F5" s="589"/>
      <c r="G5" s="589"/>
      <c r="H5" s="528"/>
      <c r="I5" s="589"/>
      <c r="J5" s="528"/>
      <c r="K5" s="528"/>
      <c r="L5" s="528"/>
      <c r="M5" s="528"/>
      <c r="N5" s="528"/>
      <c r="O5" s="593"/>
      <c r="P5" s="594"/>
      <c r="Q5" s="594"/>
      <c r="R5" s="594"/>
      <c r="S5" s="594"/>
      <c r="T5" s="594"/>
      <c r="U5" s="594"/>
      <c r="V5" s="594"/>
      <c r="W5" s="594"/>
      <c r="X5" s="595"/>
    </row>
    <row r="6" ht="15.75" customHeight="1">
      <c r="A6" s="589"/>
      <c r="B6" s="589"/>
      <c r="C6" s="589"/>
      <c r="D6" s="596"/>
      <c r="E6" s="589"/>
      <c r="F6" s="589"/>
      <c r="G6" s="589"/>
      <c r="H6" s="528"/>
      <c r="I6" s="589"/>
      <c r="J6" s="528"/>
      <c r="K6" s="528"/>
      <c r="L6" s="528"/>
      <c r="M6" s="528"/>
      <c r="N6" s="528"/>
      <c r="O6" s="593"/>
      <c r="P6" s="594"/>
      <c r="Q6" s="594"/>
      <c r="R6" s="594"/>
      <c r="S6" s="594"/>
      <c r="T6" s="594"/>
      <c r="U6" s="594"/>
      <c r="V6" s="594"/>
      <c r="W6" s="594"/>
      <c r="X6" s="595"/>
    </row>
    <row r="7" ht="13.65" customHeight="1">
      <c r="A7" s="528"/>
      <c r="B7" s="528"/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93"/>
      <c r="P7" s="594"/>
      <c r="Q7" s="594"/>
      <c r="R7" s="594"/>
      <c r="S7" s="594"/>
      <c r="T7" s="594"/>
      <c r="U7" s="594"/>
      <c r="V7" s="594"/>
      <c r="W7" s="594"/>
      <c r="X7" s="595"/>
    </row>
    <row r="8" ht="13.65" customHeight="1">
      <c r="A8" s="528"/>
      <c r="B8" s="528"/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93"/>
      <c r="P8" s="594"/>
      <c r="Q8" s="594"/>
      <c r="R8" s="594"/>
      <c r="S8" s="594"/>
      <c r="T8" s="594"/>
      <c r="U8" s="594"/>
      <c r="V8" s="594"/>
      <c r="W8" s="594"/>
      <c r="X8" s="595"/>
    </row>
    <row r="9" ht="13.65" customHeight="1">
      <c r="A9" s="528"/>
      <c r="B9" s="528"/>
      <c r="C9" s="528"/>
      <c r="D9" s="528"/>
      <c r="E9" s="528"/>
      <c r="F9" s="528"/>
      <c r="G9" s="528"/>
      <c r="H9" s="528"/>
      <c r="I9" s="528"/>
      <c r="J9" s="528"/>
      <c r="K9" s="528"/>
      <c r="L9" s="528"/>
      <c r="M9" s="528"/>
      <c r="N9" s="528"/>
      <c r="O9" s="593"/>
      <c r="P9" s="594"/>
      <c r="Q9" s="594"/>
      <c r="R9" s="594"/>
      <c r="S9" s="594"/>
      <c r="T9" s="594"/>
      <c r="U9" s="594"/>
      <c r="V9" s="594"/>
      <c r="W9" s="594"/>
      <c r="X9" s="595"/>
    </row>
    <row r="10" ht="18" customHeight="1">
      <c r="A10" t="s" s="533">
        <v>673</v>
      </c>
      <c r="B10" s="597"/>
      <c r="C10" s="597"/>
      <c r="D10" s="597"/>
      <c r="E10" s="528"/>
      <c r="F10" s="528"/>
      <c r="G10" s="528"/>
      <c r="H10" s="598"/>
      <c r="I10" s="598"/>
      <c r="J10" s="528"/>
      <c r="K10" s="598"/>
      <c r="L10" s="598"/>
      <c r="M10" s="598"/>
      <c r="N10" s="598"/>
      <c r="O10" s="593"/>
      <c r="P10" s="594"/>
      <c r="Q10" s="594"/>
      <c r="R10" s="594"/>
      <c r="S10" s="594"/>
      <c r="T10" s="594"/>
      <c r="U10" s="594"/>
      <c r="V10" s="594"/>
      <c r="W10" s="594"/>
      <c r="X10" s="595"/>
    </row>
    <row r="11" ht="18" customHeight="1">
      <c r="A11" t="s" s="533">
        <v>674</v>
      </c>
      <c r="B11" s="597"/>
      <c r="C11" s="597"/>
      <c r="D11" s="597"/>
      <c r="E11" s="528"/>
      <c r="F11" s="528"/>
      <c r="G11" s="528"/>
      <c r="H11" s="528"/>
      <c r="I11" s="528"/>
      <c r="J11" s="528"/>
      <c r="K11" s="528"/>
      <c r="L11" s="528"/>
      <c r="M11" s="528"/>
      <c r="N11" s="528"/>
      <c r="O11" s="593"/>
      <c r="P11" s="594"/>
      <c r="Q11" s="594"/>
      <c r="R11" s="594"/>
      <c r="S11" s="594"/>
      <c r="T11" s="594"/>
      <c r="U11" s="594"/>
      <c r="V11" s="594"/>
      <c r="W11" s="594"/>
      <c r="X11" s="595"/>
    </row>
    <row r="12" ht="18" customHeight="1">
      <c r="A12" s="599"/>
      <c r="B12" s="599"/>
      <c r="C12" s="599"/>
      <c r="D12" s="599"/>
      <c r="E12" s="600"/>
      <c r="F12" s="600"/>
      <c r="G12" s="600"/>
      <c r="H12" s="600"/>
      <c r="I12" s="600"/>
      <c r="J12" s="528"/>
      <c r="K12" s="528"/>
      <c r="L12" s="598"/>
      <c r="M12" s="528"/>
      <c r="N12" s="528"/>
      <c r="O12" s="593"/>
      <c r="P12" s="594"/>
      <c r="Q12" s="594"/>
      <c r="R12" s="594"/>
      <c r="S12" s="594"/>
      <c r="T12" s="594"/>
      <c r="U12" s="594"/>
      <c r="V12" s="594"/>
      <c r="W12" s="594"/>
      <c r="X12" s="595"/>
    </row>
    <row r="13" ht="13.65" customHeight="1">
      <c r="A13" s="601"/>
      <c r="B13" s="601"/>
      <c r="C13" s="601"/>
      <c r="D13" s="601"/>
      <c r="E13" s="602"/>
      <c r="F13" s="601"/>
      <c r="G13" s="601"/>
      <c r="H13" s="601"/>
      <c r="I13" s="601"/>
      <c r="J13" s="528"/>
      <c r="K13" s="528"/>
      <c r="L13" s="528"/>
      <c r="M13" s="528"/>
      <c r="N13" s="528"/>
      <c r="O13" s="593"/>
      <c r="P13" s="594"/>
      <c r="Q13" s="594"/>
      <c r="R13" s="594"/>
      <c r="S13" s="594"/>
      <c r="T13" s="594"/>
      <c r="U13" s="594"/>
      <c r="V13" s="594"/>
      <c r="W13" s="594"/>
      <c r="X13" s="595"/>
    </row>
    <row r="14" ht="13.5" customHeight="1">
      <c r="A14" t="s" s="603">
        <v>675</v>
      </c>
      <c r="B14" t="s" s="603">
        <v>676</v>
      </c>
      <c r="C14" t="s" s="604">
        <v>677</v>
      </c>
      <c r="D14" t="s" s="604">
        <v>678</v>
      </c>
      <c r="E14" t="s" s="605">
        <v>679</v>
      </c>
      <c r="F14" t="s" s="604">
        <v>680</v>
      </c>
      <c r="G14" t="s" s="604">
        <v>681</v>
      </c>
      <c r="H14" t="s" s="604">
        <v>682</v>
      </c>
      <c r="I14" t="s" s="604">
        <v>683</v>
      </c>
      <c r="J14" s="528"/>
      <c r="K14" s="528"/>
      <c r="L14" s="528"/>
      <c r="M14" s="528"/>
      <c r="N14" s="528"/>
      <c r="O14" s="593"/>
      <c r="P14" s="594"/>
      <c r="Q14" s="594"/>
      <c r="R14" s="594"/>
      <c r="S14" s="594"/>
      <c r="T14" s="594"/>
      <c r="U14" s="594"/>
      <c r="V14" s="594"/>
      <c r="W14" s="594"/>
      <c r="X14" s="595"/>
    </row>
    <row r="15" ht="13.65" customHeight="1">
      <c r="A15" s="606"/>
      <c r="B15" s="606"/>
      <c r="C15" s="607"/>
      <c r="D15" s="607"/>
      <c r="E15" s="608"/>
      <c r="F15" s="607"/>
      <c r="G15" s="607"/>
      <c r="H15" s="607"/>
      <c r="I15" s="607"/>
      <c r="J15" s="528"/>
      <c r="K15" s="528"/>
      <c r="L15" s="528"/>
      <c r="M15" s="528"/>
      <c r="N15" s="528"/>
      <c r="O15" s="593"/>
      <c r="P15" s="594"/>
      <c r="Q15" s="594"/>
      <c r="R15" s="594"/>
      <c r="S15" s="594"/>
      <c r="T15" s="594"/>
      <c r="U15" s="594"/>
      <c r="V15" s="594"/>
      <c r="W15" s="594"/>
      <c r="X15" s="595"/>
    </row>
    <row r="16" ht="13.65" customHeight="1">
      <c r="A16" t="s" s="609">
        <v>684</v>
      </c>
      <c r="B16" t="s" s="609">
        <v>685</v>
      </c>
      <c r="C16" s="610"/>
      <c r="D16" s="610"/>
      <c r="E16" s="611"/>
      <c r="F16" s="610"/>
      <c r="G16" s="610"/>
      <c r="H16" s="610"/>
      <c r="I16" s="610"/>
      <c r="J16" s="528"/>
      <c r="K16" s="528"/>
      <c r="L16" s="528"/>
      <c r="M16" s="528"/>
      <c r="N16" s="528"/>
      <c r="O16" s="593"/>
      <c r="P16" s="594"/>
      <c r="Q16" s="594"/>
      <c r="R16" s="594"/>
      <c r="S16" s="594"/>
      <c r="T16" s="594"/>
      <c r="U16" s="594"/>
      <c r="V16" s="594"/>
      <c r="W16" s="594"/>
      <c r="X16" s="595"/>
    </row>
    <row r="17" ht="13.65" customHeight="1">
      <c r="A17" t="s" s="609">
        <v>686</v>
      </c>
      <c r="B17" t="s" s="609">
        <v>687</v>
      </c>
      <c r="C17" s="610"/>
      <c r="D17" s="610"/>
      <c r="E17" s="611"/>
      <c r="F17" s="610"/>
      <c r="G17" s="610"/>
      <c r="H17" s="610"/>
      <c r="I17" s="610"/>
      <c r="J17" s="528"/>
      <c r="K17" s="528"/>
      <c r="L17" s="528"/>
      <c r="M17" s="528"/>
      <c r="N17" s="528"/>
      <c r="O17" s="593"/>
      <c r="P17" s="594"/>
      <c r="Q17" s="594"/>
      <c r="R17" s="594"/>
      <c r="S17" s="594"/>
      <c r="T17" s="594"/>
      <c r="U17" s="594"/>
      <c r="V17" s="594"/>
      <c r="W17" s="594"/>
      <c r="X17" s="595"/>
    </row>
    <row r="18" ht="13.65" customHeight="1">
      <c r="A18" t="s" s="609">
        <v>688</v>
      </c>
      <c r="B18" t="s" s="609">
        <v>689</v>
      </c>
      <c r="C18" s="610"/>
      <c r="D18" s="610"/>
      <c r="E18" s="611"/>
      <c r="F18" s="610"/>
      <c r="G18" s="610"/>
      <c r="H18" s="610"/>
      <c r="I18" s="610"/>
      <c r="J18" s="528"/>
      <c r="K18" s="528"/>
      <c r="L18" s="528"/>
      <c r="M18" s="528"/>
      <c r="N18" s="528"/>
      <c r="O18" s="593"/>
      <c r="P18" s="594"/>
      <c r="Q18" s="594"/>
      <c r="R18" s="594"/>
      <c r="S18" s="594"/>
      <c r="T18" s="594"/>
      <c r="U18" s="594"/>
      <c r="V18" s="594"/>
      <c r="W18" s="594"/>
      <c r="X18" s="595"/>
    </row>
    <row r="19" ht="13.65" customHeight="1">
      <c r="A19" t="s" s="609">
        <v>690</v>
      </c>
      <c r="B19" t="s" s="609">
        <v>691</v>
      </c>
      <c r="C19" s="610"/>
      <c r="D19" s="610"/>
      <c r="E19" s="611"/>
      <c r="F19" s="610"/>
      <c r="G19" s="610"/>
      <c r="H19" s="610"/>
      <c r="I19" s="610"/>
      <c r="J19" s="528"/>
      <c r="K19" s="528"/>
      <c r="L19" s="528"/>
      <c r="M19" s="528"/>
      <c r="N19" s="528"/>
      <c r="O19" s="593"/>
      <c r="P19" s="594"/>
      <c r="Q19" s="594"/>
      <c r="R19" s="594"/>
      <c r="S19" s="594"/>
      <c r="T19" s="594"/>
      <c r="U19" s="594"/>
      <c r="V19" s="594"/>
      <c r="W19" s="594"/>
      <c r="X19" s="595"/>
    </row>
    <row r="20" ht="13.65" customHeight="1">
      <c r="A20" t="s" s="609">
        <v>692</v>
      </c>
      <c r="B20" t="s" s="609">
        <v>693</v>
      </c>
      <c r="C20" s="610"/>
      <c r="D20" s="610"/>
      <c r="E20" s="611"/>
      <c r="F20" s="610"/>
      <c r="G20" s="610"/>
      <c r="H20" s="610"/>
      <c r="I20" s="610"/>
      <c r="J20" s="528"/>
      <c r="K20" s="528"/>
      <c r="L20" s="528"/>
      <c r="M20" s="528"/>
      <c r="N20" s="528"/>
      <c r="O20" s="593"/>
      <c r="P20" s="594"/>
      <c r="Q20" s="594"/>
      <c r="R20" s="594"/>
      <c r="S20" s="594"/>
      <c r="T20" s="594"/>
      <c r="U20" s="594"/>
      <c r="V20" s="594"/>
      <c r="W20" s="594"/>
      <c r="X20" s="595"/>
    </row>
    <row r="21" ht="13.5" customHeight="1">
      <c r="A21" t="s" s="612">
        <v>694</v>
      </c>
      <c r="B21" t="s" s="612">
        <v>695</v>
      </c>
      <c r="C21" s="613"/>
      <c r="D21" s="613"/>
      <c r="E21" s="614"/>
      <c r="F21" s="613"/>
      <c r="G21" s="613"/>
      <c r="H21" s="613"/>
      <c r="I21" s="613"/>
      <c r="J21" s="528"/>
      <c r="K21" s="528"/>
      <c r="L21" s="528"/>
      <c r="M21" s="528"/>
      <c r="N21" s="528"/>
      <c r="O21" s="593"/>
      <c r="P21" s="594"/>
      <c r="Q21" s="594"/>
      <c r="R21" s="594"/>
      <c r="S21" s="594"/>
      <c r="T21" s="594"/>
      <c r="U21" s="594"/>
      <c r="V21" s="594"/>
      <c r="W21" s="594"/>
      <c r="X21" s="595"/>
    </row>
    <row r="22" ht="13.65" customHeight="1">
      <c r="A22" s="615"/>
      <c r="B22" s="615"/>
      <c r="C22" s="616"/>
      <c r="D22" s="616"/>
      <c r="E22" s="617"/>
      <c r="F22" s="616"/>
      <c r="G22" s="616"/>
      <c r="H22" s="616"/>
      <c r="I22" s="616"/>
      <c r="J22" s="528"/>
      <c r="K22" s="528"/>
      <c r="L22" s="528"/>
      <c r="M22" s="528"/>
      <c r="N22" s="528"/>
      <c r="O22" s="593"/>
      <c r="P22" s="594"/>
      <c r="Q22" s="594"/>
      <c r="R22" s="594"/>
      <c r="S22" s="594"/>
      <c r="T22" s="594"/>
      <c r="U22" s="594"/>
      <c r="V22" s="594"/>
      <c r="W22" s="594"/>
      <c r="X22" s="595"/>
    </row>
    <row r="23" ht="13.65" customHeight="1">
      <c r="A23" t="s" s="532">
        <v>696</v>
      </c>
      <c r="B23" t="s" s="532">
        <v>697</v>
      </c>
      <c r="C23" s="618">
        <f>SUM(C16:C22)</f>
        <v>0</v>
      </c>
      <c r="D23" s="618">
        <f>SUM(D16:D22)</f>
        <v>0</v>
      </c>
      <c r="E23" s="619">
        <f>SUM(E16:E22)</f>
        <v>0</v>
      </c>
      <c r="F23" s="618">
        <f>SUM(F16:F22)</f>
        <v>0</v>
      </c>
      <c r="G23" s="618">
        <f>SUM(G16:G22)</f>
        <v>0</v>
      </c>
      <c r="H23" s="618">
        <f>SUM(H16:H22)</f>
        <v>0</v>
      </c>
      <c r="I23" s="618">
        <f>SUM(I16:I22)</f>
        <v>0</v>
      </c>
      <c r="J23" s="528"/>
      <c r="K23" s="528"/>
      <c r="L23" s="528"/>
      <c r="M23" s="528"/>
      <c r="N23" s="528"/>
      <c r="O23" s="593"/>
      <c r="P23" s="594"/>
      <c r="Q23" s="594"/>
      <c r="R23" s="594"/>
      <c r="S23" s="594"/>
      <c r="T23" s="594"/>
      <c r="U23" s="594"/>
      <c r="V23" s="594"/>
      <c r="W23" s="594"/>
      <c r="X23" s="595"/>
    </row>
    <row r="24" ht="13.65" customHeight="1">
      <c r="A24" s="600"/>
      <c r="B24" s="600"/>
      <c r="C24" s="620"/>
      <c r="D24" s="620"/>
      <c r="E24" s="621"/>
      <c r="F24" s="620"/>
      <c r="G24" s="620"/>
      <c r="H24" s="620"/>
      <c r="I24" s="620"/>
      <c r="J24" s="528"/>
      <c r="K24" s="528"/>
      <c r="L24" s="528"/>
      <c r="M24" s="528"/>
      <c r="N24" s="528"/>
      <c r="O24" s="593"/>
      <c r="P24" s="594"/>
      <c r="Q24" s="594"/>
      <c r="R24" s="594"/>
      <c r="S24" s="594"/>
      <c r="T24" s="594"/>
      <c r="U24" s="594"/>
      <c r="V24" s="594"/>
      <c r="W24" s="594"/>
      <c r="X24" s="595"/>
    </row>
    <row r="25" ht="13.65" customHeight="1">
      <c r="A25" s="601"/>
      <c r="B25" s="601"/>
      <c r="C25" s="601"/>
      <c r="D25" s="601"/>
      <c r="E25" s="601"/>
      <c r="F25" s="601"/>
      <c r="G25" s="601"/>
      <c r="H25" s="601"/>
      <c r="I25" s="601"/>
      <c r="J25" s="528"/>
      <c r="K25" s="528"/>
      <c r="L25" s="528"/>
      <c r="M25" s="528"/>
      <c r="N25" s="528"/>
      <c r="O25" s="593"/>
      <c r="P25" s="594"/>
      <c r="Q25" s="594"/>
      <c r="R25" s="594"/>
      <c r="S25" s="594"/>
      <c r="T25" s="594"/>
      <c r="U25" s="594"/>
      <c r="V25" s="594"/>
      <c r="W25" s="594"/>
      <c r="X25" s="595"/>
    </row>
    <row r="26" ht="13.65" customHeight="1">
      <c r="A26" t="s" s="532">
        <v>698</v>
      </c>
      <c r="B26" s="528"/>
      <c r="C26" s="528"/>
      <c r="D26" s="528"/>
      <c r="E26" s="528"/>
      <c r="F26" s="528"/>
      <c r="G26" s="528"/>
      <c r="H26" s="528"/>
      <c r="I26" s="528"/>
      <c r="J26" s="528"/>
      <c r="K26" s="528"/>
      <c r="L26" s="528"/>
      <c r="M26" s="528"/>
      <c r="N26" s="528"/>
      <c r="O26" s="593"/>
      <c r="P26" s="594"/>
      <c r="Q26" s="594"/>
      <c r="R26" s="594"/>
      <c r="S26" s="594"/>
      <c r="T26" s="594"/>
      <c r="U26" s="594"/>
      <c r="V26" s="594"/>
      <c r="W26" s="594"/>
      <c r="X26" s="595"/>
    </row>
    <row r="27" ht="13.65" customHeight="1">
      <c r="A27" s="528"/>
      <c r="B27" s="528"/>
      <c r="C27" s="528"/>
      <c r="D27" s="528"/>
      <c r="E27" s="528"/>
      <c r="F27" s="528"/>
      <c r="G27" s="528"/>
      <c r="H27" s="528"/>
      <c r="I27" s="528"/>
      <c r="J27" s="528"/>
      <c r="K27" s="528"/>
      <c r="L27" s="528"/>
      <c r="M27" s="528"/>
      <c r="N27" s="528"/>
      <c r="O27" s="593"/>
      <c r="P27" s="594"/>
      <c r="Q27" s="594"/>
      <c r="R27" s="594"/>
      <c r="S27" s="594"/>
      <c r="T27" s="594"/>
      <c r="U27" s="594"/>
      <c r="V27" s="594"/>
      <c r="W27" s="594"/>
      <c r="X27" s="595"/>
    </row>
    <row r="28" ht="13.65" customHeight="1">
      <c r="A28" s="528"/>
      <c r="B28" s="528"/>
      <c r="C28" s="528"/>
      <c r="D28" s="528"/>
      <c r="E28" s="528"/>
      <c r="F28" s="528"/>
      <c r="G28" s="528"/>
      <c r="H28" s="528"/>
      <c r="I28" s="528"/>
      <c r="J28" s="528"/>
      <c r="K28" s="528"/>
      <c r="L28" s="528"/>
      <c r="M28" s="528"/>
      <c r="N28" s="528"/>
      <c r="O28" s="593"/>
      <c r="P28" s="594"/>
      <c r="Q28" s="594"/>
      <c r="R28" s="594"/>
      <c r="S28" s="594"/>
      <c r="T28" s="594"/>
      <c r="U28" s="594"/>
      <c r="V28" s="594"/>
      <c r="W28" s="594"/>
      <c r="X28" s="595"/>
    </row>
    <row r="29" ht="13.65" customHeight="1">
      <c r="A29" s="528"/>
      <c r="B29" s="528"/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93"/>
      <c r="P29" s="594"/>
      <c r="Q29" s="594"/>
      <c r="R29" s="594"/>
      <c r="S29" s="594"/>
      <c r="T29" s="594"/>
      <c r="U29" s="594"/>
      <c r="V29" s="594"/>
      <c r="W29" s="594"/>
      <c r="X29" s="595"/>
    </row>
    <row r="30" ht="13.65" customHeight="1">
      <c r="A30" s="528"/>
      <c r="B30" s="528"/>
      <c r="C30" s="528"/>
      <c r="D30" s="528"/>
      <c r="E30" s="528"/>
      <c r="F30" s="528"/>
      <c r="G30" s="528"/>
      <c r="H30" s="528"/>
      <c r="I30" s="528"/>
      <c r="J30" s="528"/>
      <c r="K30" s="528"/>
      <c r="L30" s="528"/>
      <c r="M30" s="528"/>
      <c r="N30" s="528"/>
      <c r="O30" s="593"/>
      <c r="P30" s="594"/>
      <c r="Q30" s="594"/>
      <c r="R30" s="594"/>
      <c r="S30" s="594"/>
      <c r="T30" s="594"/>
      <c r="U30" s="594"/>
      <c r="V30" s="594"/>
      <c r="W30" s="594"/>
      <c r="X30" s="595"/>
    </row>
    <row r="31" ht="13.65" customHeight="1">
      <c r="A31" s="528"/>
      <c r="B31" s="528"/>
      <c r="C31" s="528"/>
      <c r="D31" s="528"/>
      <c r="E31" s="528"/>
      <c r="F31" s="528"/>
      <c r="G31" s="528"/>
      <c r="H31" s="528"/>
      <c r="I31" s="528"/>
      <c r="J31" s="528"/>
      <c r="K31" s="528"/>
      <c r="L31" s="528"/>
      <c r="M31" s="528"/>
      <c r="N31" s="528"/>
      <c r="O31" s="593"/>
      <c r="P31" s="594"/>
      <c r="Q31" s="594"/>
      <c r="R31" s="594"/>
      <c r="S31" s="594"/>
      <c r="T31" s="594"/>
      <c r="U31" s="594"/>
      <c r="V31" s="594"/>
      <c r="W31" s="594"/>
      <c r="X31" s="595"/>
    </row>
    <row r="32" ht="13.65" customHeight="1">
      <c r="A32" s="528"/>
      <c r="B32" s="528"/>
      <c r="C32" s="528"/>
      <c r="D32" s="528"/>
      <c r="E32" s="528"/>
      <c r="F32" s="528"/>
      <c r="G32" s="528"/>
      <c r="H32" s="528"/>
      <c r="I32" s="528"/>
      <c r="J32" s="528"/>
      <c r="K32" s="528"/>
      <c r="L32" s="528"/>
      <c r="M32" s="528"/>
      <c r="N32" s="528"/>
      <c r="O32" s="593"/>
      <c r="P32" s="594"/>
      <c r="Q32" s="594"/>
      <c r="R32" s="594"/>
      <c r="S32" s="594"/>
      <c r="T32" s="594"/>
      <c r="U32" s="594"/>
      <c r="V32" s="594"/>
      <c r="W32" s="594"/>
      <c r="X32" s="595"/>
    </row>
    <row r="33" ht="13.65" customHeight="1">
      <c r="A33" s="528"/>
      <c r="B33" s="528"/>
      <c r="C33" s="528"/>
      <c r="D33" s="528"/>
      <c r="E33" s="528"/>
      <c r="F33" s="528"/>
      <c r="G33" s="528"/>
      <c r="H33" s="528"/>
      <c r="I33" s="528"/>
      <c r="J33" s="528"/>
      <c r="K33" s="528"/>
      <c r="L33" s="528"/>
      <c r="M33" s="528"/>
      <c r="N33" s="528"/>
      <c r="O33" s="593"/>
      <c r="P33" s="594"/>
      <c r="Q33" s="594"/>
      <c r="R33" s="594"/>
      <c r="S33" s="594"/>
      <c r="T33" s="594"/>
      <c r="U33" s="594"/>
      <c r="V33" s="594"/>
      <c r="W33" s="594"/>
      <c r="X33" s="595"/>
    </row>
    <row r="34" ht="13.65" customHeight="1">
      <c r="A34" s="528"/>
      <c r="B34" s="528"/>
      <c r="C34" s="528"/>
      <c r="D34" s="528"/>
      <c r="E34" s="528"/>
      <c r="F34" s="528"/>
      <c r="G34" s="528"/>
      <c r="H34" s="528"/>
      <c r="I34" s="528"/>
      <c r="J34" s="528"/>
      <c r="K34" s="528"/>
      <c r="L34" s="528"/>
      <c r="M34" s="528"/>
      <c r="N34" s="528"/>
      <c r="O34" s="593"/>
      <c r="P34" s="594"/>
      <c r="Q34" s="594"/>
      <c r="R34" s="594"/>
      <c r="S34" s="594"/>
      <c r="T34" s="594"/>
      <c r="U34" s="594"/>
      <c r="V34" s="594"/>
      <c r="W34" s="594"/>
      <c r="X34" s="595"/>
    </row>
    <row r="35" ht="13.65" customHeight="1">
      <c r="A35" s="528"/>
      <c r="B35" s="528"/>
      <c r="C35" s="528"/>
      <c r="D35" s="528"/>
      <c r="E35" s="528"/>
      <c r="F35" s="528"/>
      <c r="G35" s="528"/>
      <c r="H35" s="528"/>
      <c r="I35" s="528"/>
      <c r="J35" s="528"/>
      <c r="K35" s="528"/>
      <c r="L35" s="528"/>
      <c r="M35" s="528"/>
      <c r="N35" s="528"/>
      <c r="O35" s="593"/>
      <c r="P35" s="594"/>
      <c r="Q35" s="594"/>
      <c r="R35" s="594"/>
      <c r="S35" s="594"/>
      <c r="T35" s="594"/>
      <c r="U35" s="594"/>
      <c r="V35" s="594"/>
      <c r="W35" s="594"/>
      <c r="X35" s="595"/>
    </row>
    <row r="36" ht="13.65" customHeight="1">
      <c r="A36" s="528"/>
      <c r="B36" s="528"/>
      <c r="C36" s="528"/>
      <c r="D36" s="528"/>
      <c r="E36" s="528"/>
      <c r="F36" s="528"/>
      <c r="G36" s="528"/>
      <c r="H36" s="528"/>
      <c r="I36" s="528"/>
      <c r="J36" s="528"/>
      <c r="K36" s="528"/>
      <c r="L36" s="528"/>
      <c r="M36" s="528"/>
      <c r="N36" s="528"/>
      <c r="O36" s="593"/>
      <c r="P36" s="594"/>
      <c r="Q36" s="594"/>
      <c r="R36" s="594"/>
      <c r="S36" s="594"/>
      <c r="T36" s="594"/>
      <c r="U36" s="594"/>
      <c r="V36" s="594"/>
      <c r="W36" s="594"/>
      <c r="X36" s="595"/>
    </row>
    <row r="37" ht="13.65" customHeight="1">
      <c r="A37" s="528"/>
      <c r="B37" s="528"/>
      <c r="C37" s="528"/>
      <c r="D37" s="528"/>
      <c r="E37" s="528"/>
      <c r="F37" s="528"/>
      <c r="G37" s="528"/>
      <c r="H37" s="528"/>
      <c r="I37" s="528"/>
      <c r="J37" s="528"/>
      <c r="K37" s="528"/>
      <c r="L37" s="528"/>
      <c r="M37" s="528"/>
      <c r="N37" s="528"/>
      <c r="O37" s="593"/>
      <c r="P37" s="594"/>
      <c r="Q37" s="594"/>
      <c r="R37" s="594"/>
      <c r="S37" s="594"/>
      <c r="T37" s="594"/>
      <c r="U37" s="594"/>
      <c r="V37" s="594"/>
      <c r="W37" s="594"/>
      <c r="X37" s="595"/>
    </row>
    <row r="38" ht="13.65" customHeight="1">
      <c r="A38" s="528"/>
      <c r="B38" s="528"/>
      <c r="C38" s="528"/>
      <c r="D38" s="528"/>
      <c r="E38" s="528"/>
      <c r="F38" s="528"/>
      <c r="G38" s="528"/>
      <c r="H38" s="528"/>
      <c r="I38" s="528"/>
      <c r="J38" s="528"/>
      <c r="K38" s="528"/>
      <c r="L38" s="528"/>
      <c r="M38" s="528"/>
      <c r="N38" s="528"/>
      <c r="O38" s="593"/>
      <c r="P38" s="594"/>
      <c r="Q38" s="594"/>
      <c r="R38" s="594"/>
      <c r="S38" s="594"/>
      <c r="T38" s="594"/>
      <c r="U38" s="594"/>
      <c r="V38" s="594"/>
      <c r="W38" s="594"/>
      <c r="X38" s="595"/>
    </row>
    <row r="39" ht="13.65" customHeight="1">
      <c r="A39" s="528"/>
      <c r="B39" s="528"/>
      <c r="C39" s="528"/>
      <c r="D39" s="528"/>
      <c r="E39" s="528"/>
      <c r="F39" s="528"/>
      <c r="G39" s="528"/>
      <c r="H39" s="528"/>
      <c r="I39" s="528"/>
      <c r="J39" s="528"/>
      <c r="K39" s="528"/>
      <c r="L39" s="528"/>
      <c r="M39" s="528"/>
      <c r="N39" s="528"/>
      <c r="O39" s="593"/>
      <c r="P39" s="594"/>
      <c r="Q39" s="594"/>
      <c r="R39" s="594"/>
      <c r="S39" s="594"/>
      <c r="T39" s="594"/>
      <c r="U39" s="594"/>
      <c r="V39" s="594"/>
      <c r="W39" s="594"/>
      <c r="X39" s="595"/>
    </row>
    <row r="40" ht="13.65" customHeight="1">
      <c r="A40" s="528"/>
      <c r="B40" s="528"/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93"/>
      <c r="P40" s="594"/>
      <c r="Q40" s="594"/>
      <c r="R40" s="594"/>
      <c r="S40" s="594"/>
      <c r="T40" s="594"/>
      <c r="U40" s="594"/>
      <c r="V40" s="594"/>
      <c r="W40" s="594"/>
      <c r="X40" s="595"/>
    </row>
    <row r="41" ht="13.65" customHeight="1">
      <c r="A41" s="528"/>
      <c r="B41" s="528"/>
      <c r="C41" s="528"/>
      <c r="D41" s="528"/>
      <c r="E41" s="528"/>
      <c r="F41" s="528"/>
      <c r="G41" s="528"/>
      <c r="H41" s="528"/>
      <c r="I41" s="528"/>
      <c r="J41" s="528"/>
      <c r="K41" s="528"/>
      <c r="L41" s="528"/>
      <c r="M41" s="528"/>
      <c r="N41" s="528"/>
      <c r="O41" s="593"/>
      <c r="P41" s="594"/>
      <c r="Q41" s="594"/>
      <c r="R41" s="594"/>
      <c r="S41" s="594"/>
      <c r="T41" s="594"/>
      <c r="U41" s="594"/>
      <c r="V41" s="594"/>
      <c r="W41" s="594"/>
      <c r="X41" s="595"/>
    </row>
    <row r="42" ht="13.65" customHeight="1">
      <c r="A42" s="528"/>
      <c r="B42" s="528"/>
      <c r="C42" s="528"/>
      <c r="D42" s="528"/>
      <c r="E42" s="528"/>
      <c r="F42" s="528"/>
      <c r="G42" s="528"/>
      <c r="H42" s="528"/>
      <c r="I42" s="528"/>
      <c r="J42" s="528"/>
      <c r="K42" s="528"/>
      <c r="L42" s="528"/>
      <c r="M42" s="528"/>
      <c r="N42" s="528"/>
      <c r="O42" s="593"/>
      <c r="P42" s="594"/>
      <c r="Q42" s="594"/>
      <c r="R42" s="594"/>
      <c r="S42" s="594"/>
      <c r="T42" s="594"/>
      <c r="U42" s="594"/>
      <c r="V42" s="594"/>
      <c r="W42" s="594"/>
      <c r="X42" s="595"/>
    </row>
    <row r="43" ht="13.65" customHeight="1">
      <c r="A43" s="528"/>
      <c r="B43" s="528"/>
      <c r="C43" s="528"/>
      <c r="D43" s="528"/>
      <c r="E43" s="528"/>
      <c r="F43" s="528"/>
      <c r="G43" s="528"/>
      <c r="H43" s="528"/>
      <c r="I43" s="528"/>
      <c r="J43" s="528"/>
      <c r="K43" s="528"/>
      <c r="L43" s="528"/>
      <c r="M43" s="528"/>
      <c r="N43" s="528"/>
      <c r="O43" s="593"/>
      <c r="P43" s="594"/>
      <c r="Q43" s="594"/>
      <c r="R43" s="594"/>
      <c r="S43" s="594"/>
      <c r="T43" s="594"/>
      <c r="U43" s="594"/>
      <c r="V43" s="594"/>
      <c r="W43" s="594"/>
      <c r="X43" s="595"/>
    </row>
    <row r="44" ht="13.65" customHeight="1">
      <c r="A44" s="528"/>
      <c r="B44" s="528"/>
      <c r="C44" s="528"/>
      <c r="D44" s="528"/>
      <c r="E44" s="528"/>
      <c r="F44" s="528"/>
      <c r="G44" s="528"/>
      <c r="H44" s="528"/>
      <c r="I44" s="528"/>
      <c r="J44" s="528"/>
      <c r="K44" s="528"/>
      <c r="L44" s="528"/>
      <c r="M44" s="528"/>
      <c r="N44" s="528"/>
      <c r="O44" s="593"/>
      <c r="P44" s="594"/>
      <c r="Q44" s="594"/>
      <c r="R44" s="594"/>
      <c r="S44" s="594"/>
      <c r="T44" s="594"/>
      <c r="U44" s="594"/>
      <c r="V44" s="594"/>
      <c r="W44" s="594"/>
      <c r="X44" s="595"/>
    </row>
    <row r="45" ht="13.65" customHeight="1">
      <c r="A45" s="528"/>
      <c r="B45" s="528"/>
      <c r="C45" s="528"/>
      <c r="D45" s="528"/>
      <c r="E45" s="528"/>
      <c r="F45" s="528"/>
      <c r="G45" s="528"/>
      <c r="H45" s="528"/>
      <c r="I45" s="528"/>
      <c r="J45" s="528"/>
      <c r="K45" s="528"/>
      <c r="L45" s="528"/>
      <c r="M45" s="528"/>
      <c r="N45" s="528"/>
      <c r="O45" s="593"/>
      <c r="P45" s="594"/>
      <c r="Q45" s="594"/>
      <c r="R45" s="594"/>
      <c r="S45" s="594"/>
      <c r="T45" s="594"/>
      <c r="U45" s="594"/>
      <c r="V45" s="594"/>
      <c r="W45" s="594"/>
      <c r="X45" s="595"/>
    </row>
    <row r="46" ht="13.65" customHeight="1">
      <c r="A46" s="528"/>
      <c r="B46" s="528"/>
      <c r="C46" s="528"/>
      <c r="D46" s="528"/>
      <c r="E46" s="528"/>
      <c r="F46" s="528"/>
      <c r="G46" s="528"/>
      <c r="H46" s="528"/>
      <c r="I46" s="528"/>
      <c r="J46" s="528"/>
      <c r="K46" s="528"/>
      <c r="L46" s="528"/>
      <c r="M46" s="528"/>
      <c r="N46" s="528"/>
      <c r="O46" s="593"/>
      <c r="P46" s="594"/>
      <c r="Q46" s="594"/>
      <c r="R46" s="594"/>
      <c r="S46" s="594"/>
      <c r="T46" s="594"/>
      <c r="U46" s="594"/>
      <c r="V46" s="594"/>
      <c r="W46" s="594"/>
      <c r="X46" s="595"/>
    </row>
    <row r="47" ht="13.65" customHeight="1">
      <c r="A47" s="528"/>
      <c r="B47" s="528"/>
      <c r="C47" s="528"/>
      <c r="D47" s="528"/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93"/>
      <c r="P47" s="594"/>
      <c r="Q47" s="594"/>
      <c r="R47" s="594"/>
      <c r="S47" s="594"/>
      <c r="T47" s="594"/>
      <c r="U47" s="594"/>
      <c r="V47" s="594"/>
      <c r="W47" s="594"/>
      <c r="X47" s="595"/>
    </row>
    <row r="48" ht="13.65" customHeight="1">
      <c r="A48" s="528"/>
      <c r="B48" s="528"/>
      <c r="C48" s="528"/>
      <c r="D48" s="528"/>
      <c r="E48" s="528"/>
      <c r="F48" s="528"/>
      <c r="G48" s="528"/>
      <c r="H48" s="528"/>
      <c r="I48" s="528"/>
      <c r="J48" s="528"/>
      <c r="K48" s="528"/>
      <c r="L48" s="528"/>
      <c r="M48" s="528"/>
      <c r="N48" s="528"/>
      <c r="O48" s="593"/>
      <c r="P48" s="594"/>
      <c r="Q48" s="594"/>
      <c r="R48" s="594"/>
      <c r="S48" s="594"/>
      <c r="T48" s="594"/>
      <c r="U48" s="594"/>
      <c r="V48" s="594"/>
      <c r="W48" s="594"/>
      <c r="X48" s="595"/>
    </row>
    <row r="49" ht="13.65" customHeight="1">
      <c r="A49" s="528"/>
      <c r="B49" s="528"/>
      <c r="C49" s="528"/>
      <c r="D49" s="528"/>
      <c r="E49" s="528"/>
      <c r="F49" s="528"/>
      <c r="G49" s="528"/>
      <c r="H49" s="528"/>
      <c r="I49" s="528"/>
      <c r="J49" s="528"/>
      <c r="K49" s="528"/>
      <c r="L49" s="528"/>
      <c r="M49" s="528"/>
      <c r="N49" s="528"/>
      <c r="O49" s="593"/>
      <c r="P49" s="594"/>
      <c r="Q49" s="594"/>
      <c r="R49" s="594"/>
      <c r="S49" s="594"/>
      <c r="T49" s="594"/>
      <c r="U49" s="594"/>
      <c r="V49" s="594"/>
      <c r="W49" s="594"/>
      <c r="X49" s="595"/>
    </row>
    <row r="50" ht="13.65" customHeight="1">
      <c r="A50" s="528"/>
      <c r="B50" s="528"/>
      <c r="C50" s="528"/>
      <c r="D50" s="528"/>
      <c r="E50" s="528"/>
      <c r="F50" s="528"/>
      <c r="G50" s="528"/>
      <c r="H50" s="528"/>
      <c r="I50" s="528"/>
      <c r="J50" s="528"/>
      <c r="K50" s="528"/>
      <c r="L50" s="528"/>
      <c r="M50" s="528"/>
      <c r="N50" s="528"/>
      <c r="O50" s="593"/>
      <c r="P50" s="594"/>
      <c r="Q50" s="594"/>
      <c r="R50" s="594"/>
      <c r="S50" s="594"/>
      <c r="T50" s="594"/>
      <c r="U50" s="594"/>
      <c r="V50" s="594"/>
      <c r="W50" s="594"/>
      <c r="X50" s="595"/>
    </row>
    <row r="51" ht="13.65" customHeight="1">
      <c r="A51" s="528"/>
      <c r="B51" s="528"/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93"/>
      <c r="P51" s="594"/>
      <c r="Q51" s="594"/>
      <c r="R51" s="594"/>
      <c r="S51" s="594"/>
      <c r="T51" s="594"/>
      <c r="U51" s="594"/>
      <c r="V51" s="594"/>
      <c r="W51" s="594"/>
      <c r="X51" s="595"/>
    </row>
    <row r="52" ht="13.65" customHeight="1">
      <c r="A52" s="528"/>
      <c r="B52" s="528"/>
      <c r="C52" s="528"/>
      <c r="D52" s="528"/>
      <c r="E52" s="528"/>
      <c r="F52" s="528"/>
      <c r="G52" s="528"/>
      <c r="H52" s="528"/>
      <c r="I52" s="528"/>
      <c r="J52" s="528"/>
      <c r="K52" s="528"/>
      <c r="L52" s="528"/>
      <c r="M52" s="528"/>
      <c r="N52" s="528"/>
      <c r="O52" s="593"/>
      <c r="P52" s="594"/>
      <c r="Q52" s="594"/>
      <c r="R52" s="594"/>
      <c r="S52" s="594"/>
      <c r="T52" s="594"/>
      <c r="U52" s="594"/>
      <c r="V52" s="594"/>
      <c r="W52" s="594"/>
      <c r="X52" s="595"/>
    </row>
    <row r="53" ht="13.65" customHeight="1">
      <c r="A53" s="528"/>
      <c r="B53" s="528"/>
      <c r="C53" s="528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93"/>
      <c r="P53" s="594"/>
      <c r="Q53" s="594"/>
      <c r="R53" s="594"/>
      <c r="S53" s="594"/>
      <c r="T53" s="594"/>
      <c r="U53" s="594"/>
      <c r="V53" s="594"/>
      <c r="W53" s="594"/>
      <c r="X53" s="595"/>
    </row>
    <row r="54" ht="13.65" customHeight="1">
      <c r="A54" s="528"/>
      <c r="B54" s="528"/>
      <c r="C54" s="528"/>
      <c r="D54" s="528"/>
      <c r="E54" s="528"/>
      <c r="F54" s="528"/>
      <c r="G54" s="528"/>
      <c r="H54" s="528"/>
      <c r="I54" s="528"/>
      <c r="J54" s="528"/>
      <c r="K54" s="528"/>
      <c r="L54" s="528"/>
      <c r="M54" s="528"/>
      <c r="N54" s="528"/>
      <c r="O54" s="593"/>
      <c r="P54" s="594"/>
      <c r="Q54" s="594"/>
      <c r="R54" s="594"/>
      <c r="S54" s="594"/>
      <c r="T54" s="594"/>
      <c r="U54" s="594"/>
      <c r="V54" s="594"/>
      <c r="W54" s="594"/>
      <c r="X54" s="595"/>
    </row>
    <row r="55" ht="13.65" customHeight="1">
      <c r="A55" s="528"/>
      <c r="B55" s="528"/>
      <c r="C55" s="528"/>
      <c r="D55" s="528"/>
      <c r="E55" s="528"/>
      <c r="F55" s="528"/>
      <c r="G55" s="528"/>
      <c r="H55" s="528"/>
      <c r="I55" s="528"/>
      <c r="J55" s="528"/>
      <c r="K55" s="528"/>
      <c r="L55" s="528"/>
      <c r="M55" s="528"/>
      <c r="N55" s="528"/>
      <c r="O55" s="593"/>
      <c r="P55" s="594"/>
      <c r="Q55" s="594"/>
      <c r="R55" s="594"/>
      <c r="S55" s="594"/>
      <c r="T55" s="594"/>
      <c r="U55" s="594"/>
      <c r="V55" s="594"/>
      <c r="W55" s="594"/>
      <c r="X55" s="595"/>
    </row>
    <row r="56" ht="13.65" customHeight="1">
      <c r="A56" s="528"/>
      <c r="B56" s="528"/>
      <c r="C56" s="528"/>
      <c r="D56" s="528"/>
      <c r="E56" s="528"/>
      <c r="F56" s="528"/>
      <c r="G56" s="528"/>
      <c r="H56" s="528"/>
      <c r="I56" s="528"/>
      <c r="J56" s="528"/>
      <c r="K56" s="528"/>
      <c r="L56" s="528"/>
      <c r="M56" s="528"/>
      <c r="N56" s="528"/>
      <c r="O56" s="593"/>
      <c r="P56" s="594"/>
      <c r="Q56" s="594"/>
      <c r="R56" s="594"/>
      <c r="S56" s="594"/>
      <c r="T56" s="594"/>
      <c r="U56" s="594"/>
      <c r="V56" s="594"/>
      <c r="W56" s="594"/>
      <c r="X56" s="595"/>
    </row>
    <row r="57" ht="13.65" customHeight="1">
      <c r="A57" s="528"/>
      <c r="B57" s="528"/>
      <c r="C57" s="528"/>
      <c r="D57" s="528"/>
      <c r="E57" s="528"/>
      <c r="F57" s="528"/>
      <c r="G57" s="528"/>
      <c r="H57" s="528"/>
      <c r="I57" s="528"/>
      <c r="J57" s="528"/>
      <c r="K57" s="528"/>
      <c r="L57" s="528"/>
      <c r="M57" s="528"/>
      <c r="N57" s="528"/>
      <c r="O57" s="593"/>
      <c r="P57" s="594"/>
      <c r="Q57" s="594"/>
      <c r="R57" s="594"/>
      <c r="S57" s="594"/>
      <c r="T57" s="594"/>
      <c r="U57" s="594"/>
      <c r="V57" s="594"/>
      <c r="W57" s="594"/>
      <c r="X57" s="595"/>
    </row>
    <row r="58" ht="13.65" customHeight="1">
      <c r="A58" s="528"/>
      <c r="B58" s="528"/>
      <c r="C58" s="528"/>
      <c r="D58" s="528"/>
      <c r="E58" s="528"/>
      <c r="F58" s="528"/>
      <c r="G58" s="528"/>
      <c r="H58" s="528"/>
      <c r="I58" s="528"/>
      <c r="J58" s="528"/>
      <c r="K58" s="528"/>
      <c r="L58" s="528"/>
      <c r="M58" s="528"/>
      <c r="N58" s="528"/>
      <c r="O58" s="593"/>
      <c r="P58" s="594"/>
      <c r="Q58" s="594"/>
      <c r="R58" s="594"/>
      <c r="S58" s="594"/>
      <c r="T58" s="594"/>
      <c r="U58" s="594"/>
      <c r="V58" s="594"/>
      <c r="W58" s="594"/>
      <c r="X58" s="595"/>
    </row>
    <row r="59" ht="13.65" customHeight="1">
      <c r="A59" s="528"/>
      <c r="B59" s="528"/>
      <c r="C59" s="528"/>
      <c r="D59" s="528"/>
      <c r="E59" s="528"/>
      <c r="F59" s="528"/>
      <c r="G59" s="528"/>
      <c r="H59" s="528"/>
      <c r="I59" s="528"/>
      <c r="J59" s="528"/>
      <c r="K59" s="528"/>
      <c r="L59" s="528"/>
      <c r="M59" s="528"/>
      <c r="N59" s="528"/>
      <c r="O59" s="593"/>
      <c r="P59" s="594"/>
      <c r="Q59" s="594"/>
      <c r="R59" s="594"/>
      <c r="S59" s="594"/>
      <c r="T59" s="594"/>
      <c r="U59" s="594"/>
      <c r="V59" s="594"/>
      <c r="W59" s="594"/>
      <c r="X59" s="595"/>
    </row>
    <row r="60" ht="13.65" customHeight="1">
      <c r="A60" s="528"/>
      <c r="B60" s="528"/>
      <c r="C60" s="528"/>
      <c r="D60" s="528"/>
      <c r="E60" s="528"/>
      <c r="F60" s="528"/>
      <c r="G60" s="528"/>
      <c r="H60" s="528"/>
      <c r="I60" s="528"/>
      <c r="J60" s="528"/>
      <c r="K60" s="528"/>
      <c r="L60" s="528"/>
      <c r="M60" s="528"/>
      <c r="N60" s="528"/>
      <c r="O60" s="593"/>
      <c r="P60" s="594"/>
      <c r="Q60" s="594"/>
      <c r="R60" s="594"/>
      <c r="S60" s="594"/>
      <c r="T60" s="594"/>
      <c r="U60" s="594"/>
      <c r="V60" s="594"/>
      <c r="W60" s="594"/>
      <c r="X60" s="595"/>
    </row>
    <row r="61" ht="13.65" customHeight="1">
      <c r="A61" s="528"/>
      <c r="B61" s="528"/>
      <c r="C61" s="528"/>
      <c r="D61" s="528"/>
      <c r="E61" s="528"/>
      <c r="F61" s="528"/>
      <c r="G61" s="528"/>
      <c r="H61" s="528"/>
      <c r="I61" s="528"/>
      <c r="J61" s="528"/>
      <c r="K61" s="528"/>
      <c r="L61" s="528"/>
      <c r="M61" s="528"/>
      <c r="N61" s="528"/>
      <c r="O61" s="593"/>
      <c r="P61" s="594"/>
      <c r="Q61" s="594"/>
      <c r="R61" s="594"/>
      <c r="S61" s="594"/>
      <c r="T61" s="594"/>
      <c r="U61" s="594"/>
      <c r="V61" s="594"/>
      <c r="W61" s="594"/>
      <c r="X61" s="595"/>
    </row>
    <row r="62" ht="13.65" customHeight="1">
      <c r="A62" s="528"/>
      <c r="B62" s="528"/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93"/>
      <c r="P62" s="594"/>
      <c r="Q62" s="594"/>
      <c r="R62" s="594"/>
      <c r="S62" s="594"/>
      <c r="T62" s="594"/>
      <c r="U62" s="594"/>
      <c r="V62" s="594"/>
      <c r="W62" s="594"/>
      <c r="X62" s="595"/>
    </row>
    <row r="63" ht="13.65" customHeight="1">
      <c r="A63" s="528"/>
      <c r="B63" s="528"/>
      <c r="C63" s="528"/>
      <c r="D63" s="528"/>
      <c r="E63" s="528"/>
      <c r="F63" s="528"/>
      <c r="G63" s="528"/>
      <c r="H63" s="528"/>
      <c r="I63" s="528"/>
      <c r="J63" s="528"/>
      <c r="K63" s="528"/>
      <c r="L63" s="528"/>
      <c r="M63" s="528"/>
      <c r="N63" s="528"/>
      <c r="O63" s="593"/>
      <c r="P63" s="594"/>
      <c r="Q63" s="594"/>
      <c r="R63" s="594"/>
      <c r="S63" s="594"/>
      <c r="T63" s="594"/>
      <c r="U63" s="594"/>
      <c r="V63" s="594"/>
      <c r="W63" s="594"/>
      <c r="X63" s="595"/>
    </row>
    <row r="64" ht="13.65" customHeight="1">
      <c r="A64" s="528"/>
      <c r="B64" s="528"/>
      <c r="C64" s="528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93"/>
      <c r="P64" s="594"/>
      <c r="Q64" s="594"/>
      <c r="R64" s="594"/>
      <c r="S64" s="594"/>
      <c r="T64" s="594"/>
      <c r="U64" s="594"/>
      <c r="V64" s="594"/>
      <c r="W64" s="594"/>
      <c r="X64" s="595"/>
    </row>
    <row r="65" ht="13.65" customHeight="1">
      <c r="A65" s="528"/>
      <c r="B65" s="528"/>
      <c r="C65" s="528"/>
      <c r="D65" s="528"/>
      <c r="E65" s="528"/>
      <c r="F65" s="528"/>
      <c r="G65" s="528"/>
      <c r="H65" s="528"/>
      <c r="I65" s="528"/>
      <c r="J65" s="528"/>
      <c r="K65" s="528"/>
      <c r="L65" s="528"/>
      <c r="M65" s="528"/>
      <c r="N65" s="528"/>
      <c r="O65" s="593"/>
      <c r="P65" s="594"/>
      <c r="Q65" s="594"/>
      <c r="R65" s="594"/>
      <c r="S65" s="594"/>
      <c r="T65" s="594"/>
      <c r="U65" s="594"/>
      <c r="V65" s="594"/>
      <c r="W65" s="594"/>
      <c r="X65" s="595"/>
    </row>
    <row r="66" ht="13.65" customHeight="1">
      <c r="A66" s="528"/>
      <c r="B66" s="528"/>
      <c r="C66" s="528"/>
      <c r="D66" s="528"/>
      <c r="E66" s="528"/>
      <c r="F66" s="528"/>
      <c r="G66" s="528"/>
      <c r="H66" s="528"/>
      <c r="I66" s="528"/>
      <c r="J66" s="528"/>
      <c r="K66" s="528"/>
      <c r="L66" s="528"/>
      <c r="M66" s="528"/>
      <c r="N66" s="528"/>
      <c r="O66" s="593"/>
      <c r="P66" s="594"/>
      <c r="Q66" s="594"/>
      <c r="R66" s="594"/>
      <c r="S66" s="594"/>
      <c r="T66" s="594"/>
      <c r="U66" s="594"/>
      <c r="V66" s="594"/>
      <c r="W66" s="594"/>
      <c r="X66" s="595"/>
    </row>
    <row r="67" ht="13.65" customHeight="1">
      <c r="A67" s="528"/>
      <c r="B67" s="528"/>
      <c r="C67" s="528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93"/>
      <c r="P67" s="594"/>
      <c r="Q67" s="594"/>
      <c r="R67" s="594"/>
      <c r="S67" s="594"/>
      <c r="T67" s="594"/>
      <c r="U67" s="594"/>
      <c r="V67" s="594"/>
      <c r="W67" s="594"/>
      <c r="X67" s="595"/>
    </row>
    <row r="68" ht="13.65" customHeight="1">
      <c r="A68" s="528"/>
      <c r="B68" s="528"/>
      <c r="C68" s="528"/>
      <c r="D68" s="528"/>
      <c r="E68" s="528"/>
      <c r="F68" s="528"/>
      <c r="G68" s="528"/>
      <c r="H68" s="528"/>
      <c r="I68" s="528"/>
      <c r="J68" s="528"/>
      <c r="K68" s="528"/>
      <c r="L68" s="528"/>
      <c r="M68" s="528"/>
      <c r="N68" s="528"/>
      <c r="O68" s="593"/>
      <c r="P68" s="594"/>
      <c r="Q68" s="594"/>
      <c r="R68" s="594"/>
      <c r="S68" s="594"/>
      <c r="T68" s="594"/>
      <c r="U68" s="594"/>
      <c r="V68" s="594"/>
      <c r="W68" s="594"/>
      <c r="X68" s="595"/>
    </row>
    <row r="69" ht="13.65" customHeight="1">
      <c r="A69" s="528"/>
      <c r="B69" s="528"/>
      <c r="C69" s="528"/>
      <c r="D69" s="528"/>
      <c r="E69" s="528"/>
      <c r="F69" s="528"/>
      <c r="G69" s="528"/>
      <c r="H69" s="528"/>
      <c r="I69" s="528"/>
      <c r="J69" s="528"/>
      <c r="K69" s="528"/>
      <c r="L69" s="528"/>
      <c r="M69" s="528"/>
      <c r="N69" s="528"/>
      <c r="O69" s="593"/>
      <c r="P69" s="594"/>
      <c r="Q69" s="594"/>
      <c r="R69" s="594"/>
      <c r="S69" s="594"/>
      <c r="T69" s="594"/>
      <c r="U69" s="594"/>
      <c r="V69" s="594"/>
      <c r="W69" s="594"/>
      <c r="X69" s="595"/>
    </row>
    <row r="70" ht="13.65" customHeight="1">
      <c r="A70" s="528"/>
      <c r="B70" s="528"/>
      <c r="C70" s="528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93"/>
      <c r="P70" s="594"/>
      <c r="Q70" s="594"/>
      <c r="R70" s="594"/>
      <c r="S70" s="594"/>
      <c r="T70" s="594"/>
      <c r="U70" s="594"/>
      <c r="V70" s="594"/>
      <c r="W70" s="594"/>
      <c r="X70" s="595"/>
    </row>
    <row r="71" ht="13.65" customHeight="1">
      <c r="A71" s="528"/>
      <c r="B71" s="528"/>
      <c r="C71" s="528"/>
      <c r="D71" s="528"/>
      <c r="E71" s="528"/>
      <c r="F71" s="528"/>
      <c r="G71" s="528"/>
      <c r="H71" s="528"/>
      <c r="I71" s="528"/>
      <c r="J71" s="528"/>
      <c r="K71" s="528"/>
      <c r="L71" s="528"/>
      <c r="M71" s="528"/>
      <c r="N71" s="528"/>
      <c r="O71" s="593"/>
      <c r="P71" s="594"/>
      <c r="Q71" s="594"/>
      <c r="R71" s="594"/>
      <c r="S71" s="594"/>
      <c r="T71" s="594"/>
      <c r="U71" s="594"/>
      <c r="V71" s="594"/>
      <c r="W71" s="594"/>
      <c r="X71" s="595"/>
    </row>
    <row r="72" ht="13.65" customHeight="1">
      <c r="A72" s="528"/>
      <c r="B72" s="528"/>
      <c r="C72" s="528"/>
      <c r="D72" s="528"/>
      <c r="E72" s="528"/>
      <c r="F72" s="528"/>
      <c r="G72" s="528"/>
      <c r="H72" s="528"/>
      <c r="I72" s="528"/>
      <c r="J72" s="528"/>
      <c r="K72" s="528"/>
      <c r="L72" s="528"/>
      <c r="M72" s="528"/>
      <c r="N72" s="528"/>
      <c r="O72" s="593"/>
      <c r="P72" s="594"/>
      <c r="Q72" s="594"/>
      <c r="R72" s="594"/>
      <c r="S72" s="594"/>
      <c r="T72" s="594"/>
      <c r="U72" s="594"/>
      <c r="V72" s="594"/>
      <c r="W72" s="594"/>
      <c r="X72" s="595"/>
    </row>
    <row r="73" ht="13.65" customHeight="1">
      <c r="A73" s="528"/>
      <c r="B73" s="528"/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93"/>
      <c r="P73" s="594"/>
      <c r="Q73" s="594"/>
      <c r="R73" s="594"/>
      <c r="S73" s="594"/>
      <c r="T73" s="594"/>
      <c r="U73" s="594"/>
      <c r="V73" s="594"/>
      <c r="W73" s="594"/>
      <c r="X73" s="595"/>
    </row>
    <row r="74" ht="13.65" customHeight="1">
      <c r="A74" s="528"/>
      <c r="B74" s="528"/>
      <c r="C74" s="528"/>
      <c r="D74" s="528"/>
      <c r="E74" s="528"/>
      <c r="F74" s="528"/>
      <c r="G74" s="528"/>
      <c r="H74" s="528"/>
      <c r="I74" s="528"/>
      <c r="J74" s="528"/>
      <c r="K74" s="528"/>
      <c r="L74" s="528"/>
      <c r="M74" s="528"/>
      <c r="N74" s="528"/>
      <c r="O74" s="593"/>
      <c r="P74" s="594"/>
      <c r="Q74" s="594"/>
      <c r="R74" s="594"/>
      <c r="S74" s="594"/>
      <c r="T74" s="594"/>
      <c r="U74" s="594"/>
      <c r="V74" s="594"/>
      <c r="W74" s="594"/>
      <c r="X74" s="595"/>
    </row>
    <row r="75" ht="13.65" customHeight="1">
      <c r="A75" s="528"/>
      <c r="B75" s="528"/>
      <c r="C75" s="528"/>
      <c r="D75" s="528"/>
      <c r="E75" s="528"/>
      <c r="F75" s="528"/>
      <c r="G75" s="528"/>
      <c r="H75" s="528"/>
      <c r="I75" s="528"/>
      <c r="J75" s="528"/>
      <c r="K75" s="528"/>
      <c r="L75" s="528"/>
      <c r="M75" s="528"/>
      <c r="N75" s="528"/>
      <c r="O75" s="593"/>
      <c r="P75" s="594"/>
      <c r="Q75" s="594"/>
      <c r="R75" s="594"/>
      <c r="S75" s="594"/>
      <c r="T75" s="594"/>
      <c r="U75" s="594"/>
      <c r="V75" s="594"/>
      <c r="W75" s="594"/>
      <c r="X75" s="595"/>
    </row>
    <row r="76" ht="13.65" customHeight="1">
      <c r="A76" s="528"/>
      <c r="B76" s="528"/>
      <c r="C76" s="528"/>
      <c r="D76" s="528"/>
      <c r="E76" s="528"/>
      <c r="F76" s="528"/>
      <c r="G76" s="528"/>
      <c r="H76" s="528"/>
      <c r="I76" s="528"/>
      <c r="J76" s="528"/>
      <c r="K76" s="528"/>
      <c r="L76" s="528"/>
      <c r="M76" s="528"/>
      <c r="N76" s="528"/>
      <c r="O76" s="593"/>
      <c r="P76" s="594"/>
      <c r="Q76" s="594"/>
      <c r="R76" s="594"/>
      <c r="S76" s="594"/>
      <c r="T76" s="594"/>
      <c r="U76" s="594"/>
      <c r="V76" s="594"/>
      <c r="W76" s="594"/>
      <c r="X76" s="595"/>
    </row>
    <row r="77" ht="13.65" customHeight="1">
      <c r="A77" s="528"/>
      <c r="B77" s="528"/>
      <c r="C77" s="528"/>
      <c r="D77" s="528"/>
      <c r="E77" s="528"/>
      <c r="F77" s="528"/>
      <c r="G77" s="528"/>
      <c r="H77" s="528"/>
      <c r="I77" s="528"/>
      <c r="J77" s="528"/>
      <c r="K77" s="528"/>
      <c r="L77" s="528"/>
      <c r="M77" s="528"/>
      <c r="N77" s="528"/>
      <c r="O77" s="593"/>
      <c r="P77" s="594"/>
      <c r="Q77" s="594"/>
      <c r="R77" s="594"/>
      <c r="S77" s="594"/>
      <c r="T77" s="594"/>
      <c r="U77" s="594"/>
      <c r="V77" s="594"/>
      <c r="W77" s="594"/>
      <c r="X77" s="595"/>
    </row>
    <row r="78" ht="13.65" customHeight="1">
      <c r="A78" s="528"/>
      <c r="B78" s="528"/>
      <c r="C78" s="528"/>
      <c r="D78" s="528"/>
      <c r="E78" s="528"/>
      <c r="F78" s="528"/>
      <c r="G78" s="528"/>
      <c r="H78" s="528"/>
      <c r="I78" s="528"/>
      <c r="J78" s="528"/>
      <c r="K78" s="528"/>
      <c r="L78" s="528"/>
      <c r="M78" s="528"/>
      <c r="N78" s="528"/>
      <c r="O78" s="593"/>
      <c r="P78" s="594"/>
      <c r="Q78" s="594"/>
      <c r="R78" s="594"/>
      <c r="S78" s="594"/>
      <c r="T78" s="594"/>
      <c r="U78" s="594"/>
      <c r="V78" s="594"/>
      <c r="W78" s="594"/>
      <c r="X78" s="595"/>
    </row>
    <row r="79" ht="13.65" customHeight="1">
      <c r="A79" s="528"/>
      <c r="B79" s="528"/>
      <c r="C79" s="528"/>
      <c r="D79" s="528"/>
      <c r="E79" s="528"/>
      <c r="F79" s="528"/>
      <c r="G79" s="528"/>
      <c r="H79" s="528"/>
      <c r="I79" s="528"/>
      <c r="J79" s="528"/>
      <c r="K79" s="528"/>
      <c r="L79" s="528"/>
      <c r="M79" s="528"/>
      <c r="N79" s="528"/>
      <c r="O79" s="593"/>
      <c r="P79" s="594"/>
      <c r="Q79" s="594"/>
      <c r="R79" s="594"/>
      <c r="S79" s="594"/>
      <c r="T79" s="594"/>
      <c r="U79" s="594"/>
      <c r="V79" s="594"/>
      <c r="W79" s="594"/>
      <c r="X79" s="595"/>
    </row>
    <row r="80" ht="13.65" customHeight="1">
      <c r="A80" s="528"/>
      <c r="B80" s="528"/>
      <c r="C80" s="528"/>
      <c r="D80" s="528"/>
      <c r="E80" s="528"/>
      <c r="F80" s="528"/>
      <c r="G80" s="528"/>
      <c r="H80" s="528"/>
      <c r="I80" s="528"/>
      <c r="J80" s="528"/>
      <c r="K80" s="528"/>
      <c r="L80" s="528"/>
      <c r="M80" s="528"/>
      <c r="N80" s="528"/>
      <c r="O80" s="593"/>
      <c r="P80" s="594"/>
      <c r="Q80" s="594"/>
      <c r="R80" s="594"/>
      <c r="S80" s="594"/>
      <c r="T80" s="594"/>
      <c r="U80" s="594"/>
      <c r="V80" s="594"/>
      <c r="W80" s="594"/>
      <c r="X80" s="595"/>
    </row>
    <row r="81" ht="13.65" customHeight="1">
      <c r="A81" s="528"/>
      <c r="B81" s="528"/>
      <c r="C81" s="528"/>
      <c r="D81" s="528"/>
      <c r="E81" s="528"/>
      <c r="F81" s="528"/>
      <c r="G81" s="528"/>
      <c r="H81" s="528"/>
      <c r="I81" s="528"/>
      <c r="J81" s="528"/>
      <c r="K81" s="528"/>
      <c r="L81" s="528"/>
      <c r="M81" s="528"/>
      <c r="N81" s="528"/>
      <c r="O81" s="593"/>
      <c r="P81" s="594"/>
      <c r="Q81" s="594"/>
      <c r="R81" s="594"/>
      <c r="S81" s="594"/>
      <c r="T81" s="594"/>
      <c r="U81" s="594"/>
      <c r="V81" s="594"/>
      <c r="W81" s="594"/>
      <c r="X81" s="595"/>
    </row>
    <row r="82" ht="13.65" customHeight="1">
      <c r="A82" s="528"/>
      <c r="B82" s="528"/>
      <c r="C82" s="528"/>
      <c r="D82" s="528"/>
      <c r="E82" s="528"/>
      <c r="F82" s="528"/>
      <c r="G82" s="528"/>
      <c r="H82" s="528"/>
      <c r="I82" s="528"/>
      <c r="J82" s="528"/>
      <c r="K82" s="528"/>
      <c r="L82" s="528"/>
      <c r="M82" s="528"/>
      <c r="N82" s="528"/>
      <c r="O82" s="593"/>
      <c r="P82" s="594"/>
      <c r="Q82" s="594"/>
      <c r="R82" s="594"/>
      <c r="S82" s="594"/>
      <c r="T82" s="594"/>
      <c r="U82" s="594"/>
      <c r="V82" s="594"/>
      <c r="W82" s="594"/>
      <c r="X82" s="595"/>
    </row>
    <row r="83" ht="13.65" customHeight="1">
      <c r="A83" s="528"/>
      <c r="B83" s="528"/>
      <c r="C83" s="528"/>
      <c r="D83" s="528"/>
      <c r="E83" s="528"/>
      <c r="F83" s="528"/>
      <c r="G83" s="528"/>
      <c r="H83" s="528"/>
      <c r="I83" s="528"/>
      <c r="J83" s="528"/>
      <c r="K83" s="528"/>
      <c r="L83" s="528"/>
      <c r="M83" s="528"/>
      <c r="N83" s="528"/>
      <c r="O83" s="593"/>
      <c r="P83" s="594"/>
      <c r="Q83" s="594"/>
      <c r="R83" s="594"/>
      <c r="S83" s="594"/>
      <c r="T83" s="594"/>
      <c r="U83" s="594"/>
      <c r="V83" s="594"/>
      <c r="W83" s="594"/>
      <c r="X83" s="595"/>
    </row>
    <row r="84" ht="13.65" customHeight="1">
      <c r="A84" s="528"/>
      <c r="B84" s="528"/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93"/>
      <c r="P84" s="594"/>
      <c r="Q84" s="594"/>
      <c r="R84" s="594"/>
      <c r="S84" s="594"/>
      <c r="T84" s="594"/>
      <c r="U84" s="594"/>
      <c r="V84" s="594"/>
      <c r="W84" s="594"/>
      <c r="X84" s="595"/>
    </row>
    <row r="85" ht="13.65" customHeight="1">
      <c r="A85" s="528"/>
      <c r="B85" s="528"/>
      <c r="C85" s="528"/>
      <c r="D85" s="528"/>
      <c r="E85" s="528"/>
      <c r="F85" s="528"/>
      <c r="G85" s="528"/>
      <c r="H85" s="528"/>
      <c r="I85" s="528"/>
      <c r="J85" s="528"/>
      <c r="K85" s="528"/>
      <c r="L85" s="528"/>
      <c r="M85" s="528"/>
      <c r="N85" s="528"/>
      <c r="O85" s="593"/>
      <c r="P85" s="594"/>
      <c r="Q85" s="594"/>
      <c r="R85" s="594"/>
      <c r="S85" s="594"/>
      <c r="T85" s="594"/>
      <c r="U85" s="594"/>
      <c r="V85" s="594"/>
      <c r="W85" s="594"/>
      <c r="X85" s="595"/>
    </row>
    <row r="86" ht="13.65" customHeight="1">
      <c r="A86" s="528"/>
      <c r="B86" s="528"/>
      <c r="C86" s="528"/>
      <c r="D86" s="528"/>
      <c r="E86" s="528"/>
      <c r="F86" s="528"/>
      <c r="G86" s="528"/>
      <c r="H86" s="528"/>
      <c r="I86" s="528"/>
      <c r="J86" s="528"/>
      <c r="K86" s="528"/>
      <c r="L86" s="528"/>
      <c r="M86" s="528"/>
      <c r="N86" s="528"/>
      <c r="O86" s="593"/>
      <c r="P86" s="594"/>
      <c r="Q86" s="594"/>
      <c r="R86" s="594"/>
      <c r="S86" s="594"/>
      <c r="T86" s="594"/>
      <c r="U86" s="594"/>
      <c r="V86" s="594"/>
      <c r="W86" s="594"/>
      <c r="X86" s="595"/>
    </row>
    <row r="87" ht="13.65" customHeight="1">
      <c r="A87" s="528"/>
      <c r="B87" s="528"/>
      <c r="C87" s="528"/>
      <c r="D87" s="528"/>
      <c r="E87" s="528"/>
      <c r="F87" s="528"/>
      <c r="G87" s="528"/>
      <c r="H87" s="528"/>
      <c r="I87" s="528"/>
      <c r="J87" s="528"/>
      <c r="K87" s="528"/>
      <c r="L87" s="528"/>
      <c r="M87" s="528"/>
      <c r="N87" s="528"/>
      <c r="O87" s="593"/>
      <c r="P87" s="594"/>
      <c r="Q87" s="594"/>
      <c r="R87" s="594"/>
      <c r="S87" s="594"/>
      <c r="T87" s="594"/>
      <c r="U87" s="594"/>
      <c r="V87" s="594"/>
      <c r="W87" s="594"/>
      <c r="X87" s="595"/>
    </row>
    <row r="88" ht="13.65" customHeight="1">
      <c r="A88" s="528"/>
      <c r="B88" s="528"/>
      <c r="C88" s="528"/>
      <c r="D88" s="528"/>
      <c r="E88" s="528"/>
      <c r="F88" s="528"/>
      <c r="G88" s="528"/>
      <c r="H88" s="528"/>
      <c r="I88" s="528"/>
      <c r="J88" s="528"/>
      <c r="K88" s="528"/>
      <c r="L88" s="528"/>
      <c r="M88" s="528"/>
      <c r="N88" s="528"/>
      <c r="O88" s="593"/>
      <c r="P88" s="594"/>
      <c r="Q88" s="594"/>
      <c r="R88" s="594"/>
      <c r="S88" s="594"/>
      <c r="T88" s="594"/>
      <c r="U88" s="594"/>
      <c r="V88" s="594"/>
      <c r="W88" s="594"/>
      <c r="X88" s="595"/>
    </row>
    <row r="89" ht="13.65" customHeight="1">
      <c r="A89" s="528"/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8"/>
      <c r="O89" s="593"/>
      <c r="P89" s="594"/>
      <c r="Q89" s="594"/>
      <c r="R89" s="594"/>
      <c r="S89" s="594"/>
      <c r="T89" s="594"/>
      <c r="U89" s="594"/>
      <c r="V89" s="594"/>
      <c r="W89" s="594"/>
      <c r="X89" s="595"/>
    </row>
    <row r="90" ht="13.65" customHeight="1">
      <c r="A90" s="528"/>
      <c r="B90" s="528"/>
      <c r="C90" s="528"/>
      <c r="D90" s="528"/>
      <c r="E90" s="528"/>
      <c r="F90" s="528"/>
      <c r="G90" s="528"/>
      <c r="H90" s="528"/>
      <c r="I90" s="528"/>
      <c r="J90" s="528"/>
      <c r="K90" s="528"/>
      <c r="L90" s="528"/>
      <c r="M90" s="528"/>
      <c r="N90" s="528"/>
      <c r="O90" s="593"/>
      <c r="P90" s="594"/>
      <c r="Q90" s="594"/>
      <c r="R90" s="594"/>
      <c r="S90" s="594"/>
      <c r="T90" s="594"/>
      <c r="U90" s="594"/>
      <c r="V90" s="594"/>
      <c r="W90" s="594"/>
      <c r="X90" s="595"/>
    </row>
    <row r="91" ht="13.65" customHeight="1">
      <c r="A91" s="528"/>
      <c r="B91" s="528"/>
      <c r="C91" s="528"/>
      <c r="D91" s="528"/>
      <c r="E91" s="528"/>
      <c r="F91" s="528"/>
      <c r="G91" s="528"/>
      <c r="H91" s="528"/>
      <c r="I91" s="528"/>
      <c r="J91" s="528"/>
      <c r="K91" s="528"/>
      <c r="L91" s="528"/>
      <c r="M91" s="528"/>
      <c r="N91" s="528"/>
      <c r="O91" s="593"/>
      <c r="P91" s="594"/>
      <c r="Q91" s="594"/>
      <c r="R91" s="594"/>
      <c r="S91" s="594"/>
      <c r="T91" s="594"/>
      <c r="U91" s="594"/>
      <c r="V91" s="594"/>
      <c r="W91" s="594"/>
      <c r="X91" s="595"/>
    </row>
    <row r="92" ht="13.65" customHeight="1">
      <c r="A92" s="528"/>
      <c r="B92" s="528"/>
      <c r="C92" s="528"/>
      <c r="D92" s="528"/>
      <c r="E92" s="528"/>
      <c r="F92" s="528"/>
      <c r="G92" s="528"/>
      <c r="H92" s="528"/>
      <c r="I92" s="528"/>
      <c r="J92" s="528"/>
      <c r="K92" s="528"/>
      <c r="L92" s="528"/>
      <c r="M92" s="528"/>
      <c r="N92" s="528"/>
      <c r="O92" s="593"/>
      <c r="P92" s="594"/>
      <c r="Q92" s="594"/>
      <c r="R92" s="594"/>
      <c r="S92" s="594"/>
      <c r="T92" s="594"/>
      <c r="U92" s="594"/>
      <c r="V92" s="594"/>
      <c r="W92" s="594"/>
      <c r="X92" s="595"/>
    </row>
    <row r="93" ht="13.65" customHeight="1">
      <c r="A93" s="528"/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O93" s="593"/>
      <c r="P93" s="594"/>
      <c r="Q93" s="594"/>
      <c r="R93" s="594"/>
      <c r="S93" s="594"/>
      <c r="T93" s="594"/>
      <c r="U93" s="594"/>
      <c r="V93" s="594"/>
      <c r="W93" s="594"/>
      <c r="X93" s="595"/>
    </row>
    <row r="94" ht="13.65" customHeight="1">
      <c r="A94" s="528"/>
      <c r="B94" s="528"/>
      <c r="C94" s="528"/>
      <c r="D94" s="528"/>
      <c r="E94" s="528"/>
      <c r="F94" s="528"/>
      <c r="G94" s="528"/>
      <c r="H94" s="528"/>
      <c r="I94" s="528"/>
      <c r="J94" s="528"/>
      <c r="K94" s="528"/>
      <c r="L94" s="528"/>
      <c r="M94" s="528"/>
      <c r="N94" s="528"/>
      <c r="O94" s="593"/>
      <c r="P94" s="594"/>
      <c r="Q94" s="594"/>
      <c r="R94" s="594"/>
      <c r="S94" s="594"/>
      <c r="T94" s="594"/>
      <c r="U94" s="594"/>
      <c r="V94" s="594"/>
      <c r="W94" s="594"/>
      <c r="X94" s="595"/>
    </row>
    <row r="95" ht="13.65" customHeight="1">
      <c r="A95" s="528"/>
      <c r="B95" s="528"/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93"/>
      <c r="P95" s="594"/>
      <c r="Q95" s="594"/>
      <c r="R95" s="594"/>
      <c r="S95" s="594"/>
      <c r="T95" s="594"/>
      <c r="U95" s="594"/>
      <c r="V95" s="594"/>
      <c r="W95" s="594"/>
      <c r="X95" s="595"/>
    </row>
    <row r="96" ht="13.65" customHeight="1">
      <c r="A96" s="528"/>
      <c r="B96" s="528"/>
      <c r="C96" s="528"/>
      <c r="D96" s="528"/>
      <c r="E96" s="528"/>
      <c r="F96" s="528"/>
      <c r="G96" s="528"/>
      <c r="H96" s="528"/>
      <c r="I96" s="528"/>
      <c r="J96" s="528"/>
      <c r="K96" s="528"/>
      <c r="L96" s="528"/>
      <c r="M96" s="528"/>
      <c r="N96" s="528"/>
      <c r="O96" s="593"/>
      <c r="P96" s="594"/>
      <c r="Q96" s="594"/>
      <c r="R96" s="594"/>
      <c r="S96" s="594"/>
      <c r="T96" s="594"/>
      <c r="U96" s="594"/>
      <c r="V96" s="594"/>
      <c r="W96" s="594"/>
      <c r="X96" s="595"/>
    </row>
    <row r="97" ht="13.65" customHeight="1">
      <c r="A97" s="528"/>
      <c r="B97" s="528"/>
      <c r="C97" s="528"/>
      <c r="D97" s="528"/>
      <c r="E97" s="528"/>
      <c r="F97" s="528"/>
      <c r="G97" s="528"/>
      <c r="H97" s="528"/>
      <c r="I97" s="528"/>
      <c r="J97" s="528"/>
      <c r="K97" s="528"/>
      <c r="L97" s="528"/>
      <c r="M97" s="528"/>
      <c r="N97" s="528"/>
      <c r="O97" s="593"/>
      <c r="P97" s="594"/>
      <c r="Q97" s="594"/>
      <c r="R97" s="594"/>
      <c r="S97" s="594"/>
      <c r="T97" s="594"/>
      <c r="U97" s="594"/>
      <c r="V97" s="594"/>
      <c r="W97" s="594"/>
      <c r="X97" s="595"/>
    </row>
    <row r="98" ht="13.65" customHeight="1">
      <c r="A98" s="528"/>
      <c r="B98" s="528"/>
      <c r="C98" s="528"/>
      <c r="D98" s="528"/>
      <c r="E98" s="528"/>
      <c r="F98" s="528"/>
      <c r="G98" s="528"/>
      <c r="H98" s="528"/>
      <c r="I98" s="528"/>
      <c r="J98" s="528"/>
      <c r="K98" s="528"/>
      <c r="L98" s="528"/>
      <c r="M98" s="528"/>
      <c r="N98" s="528"/>
      <c r="O98" s="593"/>
      <c r="P98" s="594"/>
      <c r="Q98" s="594"/>
      <c r="R98" s="594"/>
      <c r="S98" s="594"/>
      <c r="T98" s="594"/>
      <c r="U98" s="594"/>
      <c r="V98" s="594"/>
      <c r="W98" s="594"/>
      <c r="X98" s="595"/>
    </row>
    <row r="99" ht="13.65" customHeight="1">
      <c r="A99" s="528"/>
      <c r="B99" s="528"/>
      <c r="C99" s="528"/>
      <c r="D99" s="528"/>
      <c r="E99" s="528"/>
      <c r="F99" s="528"/>
      <c r="G99" s="528"/>
      <c r="H99" s="528"/>
      <c r="I99" s="528"/>
      <c r="J99" s="528"/>
      <c r="K99" s="528"/>
      <c r="L99" s="528"/>
      <c r="M99" s="528"/>
      <c r="N99" s="528"/>
      <c r="O99" s="593"/>
      <c r="P99" s="594"/>
      <c r="Q99" s="594"/>
      <c r="R99" s="594"/>
      <c r="S99" s="594"/>
      <c r="T99" s="594"/>
      <c r="U99" s="594"/>
      <c r="V99" s="594"/>
      <c r="W99" s="594"/>
      <c r="X99" s="595"/>
    </row>
    <row r="100" ht="13.65" customHeight="1">
      <c r="A100" s="528"/>
      <c r="B100" s="528"/>
      <c r="C100" s="528"/>
      <c r="D100" s="528"/>
      <c r="E100" s="528"/>
      <c r="F100" s="528"/>
      <c r="G100" s="528"/>
      <c r="H100" s="528"/>
      <c r="I100" s="528"/>
      <c r="J100" s="528"/>
      <c r="K100" s="528"/>
      <c r="L100" s="528"/>
      <c r="M100" s="528"/>
      <c r="N100" s="528"/>
      <c r="O100" s="593"/>
      <c r="P100" s="594"/>
      <c r="Q100" s="594"/>
      <c r="R100" s="594"/>
      <c r="S100" s="594"/>
      <c r="T100" s="594"/>
      <c r="U100" s="594"/>
      <c r="V100" s="594"/>
      <c r="W100" s="594"/>
      <c r="X100" s="595"/>
    </row>
    <row r="101" ht="13.65" customHeight="1">
      <c r="A101" s="528"/>
      <c r="B101" s="528"/>
      <c r="C101" s="528"/>
      <c r="D101" s="528"/>
      <c r="E101" s="528"/>
      <c r="F101" s="528"/>
      <c r="G101" s="528"/>
      <c r="H101" s="528"/>
      <c r="I101" s="528"/>
      <c r="J101" s="528"/>
      <c r="K101" s="528"/>
      <c r="L101" s="528"/>
      <c r="M101" s="528"/>
      <c r="N101" s="528"/>
      <c r="O101" s="593"/>
      <c r="P101" s="594"/>
      <c r="Q101" s="594"/>
      <c r="R101" s="594"/>
      <c r="S101" s="594"/>
      <c r="T101" s="594"/>
      <c r="U101" s="594"/>
      <c r="V101" s="594"/>
      <c r="W101" s="594"/>
      <c r="X101" s="595"/>
    </row>
    <row r="102" ht="13.65" customHeight="1">
      <c r="A102" s="528"/>
      <c r="B102" s="528"/>
      <c r="C102" s="528"/>
      <c r="D102" s="528"/>
      <c r="E102" s="528"/>
      <c r="F102" s="528"/>
      <c r="G102" s="528"/>
      <c r="H102" s="528"/>
      <c r="I102" s="528"/>
      <c r="J102" s="528"/>
      <c r="K102" s="528"/>
      <c r="L102" s="528"/>
      <c r="M102" s="528"/>
      <c r="N102" s="528"/>
      <c r="O102" s="593"/>
      <c r="P102" s="594"/>
      <c r="Q102" s="594"/>
      <c r="R102" s="594"/>
      <c r="S102" s="594"/>
      <c r="T102" s="594"/>
      <c r="U102" s="594"/>
      <c r="V102" s="594"/>
      <c r="W102" s="594"/>
      <c r="X102" s="595"/>
    </row>
    <row r="103" ht="13.65" customHeight="1">
      <c r="A103" s="528"/>
      <c r="B103" s="528"/>
      <c r="C103" s="528"/>
      <c r="D103" s="528"/>
      <c r="E103" s="528"/>
      <c r="F103" s="528"/>
      <c r="G103" s="528"/>
      <c r="H103" s="528"/>
      <c r="I103" s="528"/>
      <c r="J103" s="528"/>
      <c r="K103" s="528"/>
      <c r="L103" s="528"/>
      <c r="M103" s="528"/>
      <c r="N103" s="528"/>
      <c r="O103" s="593"/>
      <c r="P103" s="594"/>
      <c r="Q103" s="594"/>
      <c r="R103" s="594"/>
      <c r="S103" s="594"/>
      <c r="T103" s="594"/>
      <c r="U103" s="594"/>
      <c r="V103" s="594"/>
      <c r="W103" s="594"/>
      <c r="X103" s="595"/>
    </row>
    <row r="104" ht="13.65" customHeight="1">
      <c r="A104" s="528"/>
      <c r="B104" s="528"/>
      <c r="C104" s="528"/>
      <c r="D104" s="528"/>
      <c r="E104" s="528"/>
      <c r="F104" s="528"/>
      <c r="G104" s="528"/>
      <c r="H104" s="528"/>
      <c r="I104" s="528"/>
      <c r="J104" s="528"/>
      <c r="K104" s="528"/>
      <c r="L104" s="528"/>
      <c r="M104" s="528"/>
      <c r="N104" s="528"/>
      <c r="O104" s="593"/>
      <c r="P104" s="594"/>
      <c r="Q104" s="594"/>
      <c r="R104" s="594"/>
      <c r="S104" s="594"/>
      <c r="T104" s="594"/>
      <c r="U104" s="594"/>
      <c r="V104" s="594"/>
      <c r="W104" s="594"/>
      <c r="X104" s="595"/>
    </row>
    <row r="105" ht="13.65" customHeight="1">
      <c r="A105" s="528"/>
      <c r="B105" s="528"/>
      <c r="C105" s="528"/>
      <c r="D105" s="528"/>
      <c r="E105" s="528"/>
      <c r="F105" s="528"/>
      <c r="G105" s="528"/>
      <c r="H105" s="528"/>
      <c r="I105" s="528"/>
      <c r="J105" s="528"/>
      <c r="K105" s="528"/>
      <c r="L105" s="528"/>
      <c r="M105" s="528"/>
      <c r="N105" s="528"/>
      <c r="O105" s="593"/>
      <c r="P105" s="594"/>
      <c r="Q105" s="594"/>
      <c r="R105" s="594"/>
      <c r="S105" s="594"/>
      <c r="T105" s="594"/>
      <c r="U105" s="594"/>
      <c r="V105" s="594"/>
      <c r="W105" s="594"/>
      <c r="X105" s="595"/>
    </row>
    <row r="106" ht="13.65" customHeight="1">
      <c r="A106" s="528"/>
      <c r="B106" s="528"/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93"/>
      <c r="P106" s="594"/>
      <c r="Q106" s="594"/>
      <c r="R106" s="594"/>
      <c r="S106" s="594"/>
      <c r="T106" s="594"/>
      <c r="U106" s="594"/>
      <c r="V106" s="594"/>
      <c r="W106" s="594"/>
      <c r="X106" s="595"/>
    </row>
    <row r="107" ht="13.65" customHeight="1">
      <c r="A107" s="528"/>
      <c r="B107" s="528"/>
      <c r="C107" s="528"/>
      <c r="D107" s="528"/>
      <c r="E107" s="528"/>
      <c r="F107" s="528"/>
      <c r="G107" s="528"/>
      <c r="H107" s="528"/>
      <c r="I107" s="528"/>
      <c r="J107" s="528"/>
      <c r="K107" s="528"/>
      <c r="L107" s="528"/>
      <c r="M107" s="528"/>
      <c r="N107" s="528"/>
      <c r="O107" s="593"/>
      <c r="P107" s="594"/>
      <c r="Q107" s="594"/>
      <c r="R107" s="594"/>
      <c r="S107" s="594"/>
      <c r="T107" s="594"/>
      <c r="U107" s="594"/>
      <c r="V107" s="594"/>
      <c r="W107" s="594"/>
      <c r="X107" s="595"/>
    </row>
    <row r="108" ht="13.65" customHeight="1">
      <c r="A108" t="s" s="532">
        <v>0</v>
      </c>
      <c r="B108" s="589"/>
      <c r="C108" s="589"/>
      <c r="D108" t="s" s="532">
        <v>670</v>
      </c>
      <c r="E108" s="589"/>
      <c r="F108" s="589"/>
      <c r="G108" s="589"/>
      <c r="H108" s="589"/>
      <c r="I108" s="589"/>
      <c r="J108" s="528"/>
      <c r="K108" s="528"/>
      <c r="L108" s="528"/>
      <c r="M108" s="528"/>
      <c r="N108" s="528"/>
      <c r="O108" s="593"/>
      <c r="P108" s="594"/>
      <c r="Q108" s="594"/>
      <c r="R108" s="594"/>
      <c r="S108" s="594"/>
      <c r="T108" s="594"/>
      <c r="U108" s="594"/>
      <c r="V108" s="594"/>
      <c r="W108" s="594"/>
      <c r="X108" s="595"/>
    </row>
    <row r="109" ht="13.65" customHeight="1">
      <c r="A109" t="s" s="532">
        <v>2</v>
      </c>
      <c r="B109" s="589"/>
      <c r="C109" s="589"/>
      <c r="D109" s="589"/>
      <c r="E109" s="589"/>
      <c r="F109" s="589"/>
      <c r="G109" s="589"/>
      <c r="H109" s="589"/>
      <c r="I109" s="589"/>
      <c r="J109" s="528"/>
      <c r="K109" s="528"/>
      <c r="L109" s="528"/>
      <c r="M109" s="528"/>
      <c r="N109" s="528"/>
      <c r="O109" s="593"/>
      <c r="P109" s="594"/>
      <c r="Q109" s="594"/>
      <c r="R109" s="594"/>
      <c r="S109" s="594"/>
      <c r="T109" s="594"/>
      <c r="U109" s="594"/>
      <c r="V109" s="594"/>
      <c r="W109" s="594"/>
      <c r="X109" s="595"/>
    </row>
    <row r="110" ht="15.75" customHeight="1">
      <c r="A110" t="s" s="532">
        <v>671</v>
      </c>
      <c r="B110" s="589"/>
      <c r="C110" s="589"/>
      <c r="D110" t="s" s="531">
        <v>672</v>
      </c>
      <c r="E110" s="589"/>
      <c r="F110" s="589"/>
      <c r="G110" s="589"/>
      <c r="H110" t="s" s="532">
        <v>4</v>
      </c>
      <c r="I110" s="528"/>
      <c r="J110" s="528"/>
      <c r="K110" s="528"/>
      <c r="L110" s="528"/>
      <c r="M110" s="528"/>
      <c r="N110" s="528"/>
      <c r="O110" s="593"/>
      <c r="P110" s="594"/>
      <c r="Q110" s="594"/>
      <c r="R110" s="594"/>
      <c r="S110" s="594"/>
      <c r="T110" s="594"/>
      <c r="U110" s="594"/>
      <c r="V110" s="594"/>
      <c r="W110" s="594"/>
      <c r="X110" s="595"/>
    </row>
    <row r="111" ht="13.65" customHeight="1">
      <c r="A111" s="528"/>
      <c r="B111" s="528"/>
      <c r="C111" s="528"/>
      <c r="D111" s="528"/>
      <c r="E111" s="528"/>
      <c r="F111" s="528"/>
      <c r="G111" s="528"/>
      <c r="H111" s="528"/>
      <c r="I111" s="528"/>
      <c r="J111" s="528"/>
      <c r="K111" s="528"/>
      <c r="L111" s="528"/>
      <c r="M111" s="528"/>
      <c r="N111" s="528"/>
      <c r="O111" s="593"/>
      <c r="P111" s="594"/>
      <c r="Q111" s="594"/>
      <c r="R111" s="594"/>
      <c r="S111" s="594"/>
      <c r="T111" s="594"/>
      <c r="U111" s="594"/>
      <c r="V111" s="594"/>
      <c r="W111" s="594"/>
      <c r="X111" s="595"/>
    </row>
    <row r="112" ht="13.65" customHeight="1">
      <c r="A112" s="528"/>
      <c r="B112" s="528"/>
      <c r="C112" s="528"/>
      <c r="D112" s="528"/>
      <c r="E112" s="528"/>
      <c r="F112" s="528"/>
      <c r="G112" s="528"/>
      <c r="H112" s="528"/>
      <c r="I112" s="528"/>
      <c r="J112" s="528"/>
      <c r="K112" s="528"/>
      <c r="L112" s="528"/>
      <c r="M112" s="528"/>
      <c r="N112" s="528"/>
      <c r="O112" s="593"/>
      <c r="P112" s="594"/>
      <c r="Q112" s="594"/>
      <c r="R112" s="594"/>
      <c r="S112" s="594"/>
      <c r="T112" s="594"/>
      <c r="U112" s="594"/>
      <c r="V112" s="594"/>
      <c r="W112" s="594"/>
      <c r="X112" s="595"/>
    </row>
    <row r="113" ht="13.65" customHeight="1">
      <c r="A113" s="528"/>
      <c r="B113" s="528"/>
      <c r="C113" s="528"/>
      <c r="D113" s="528"/>
      <c r="E113" s="528"/>
      <c r="F113" s="528"/>
      <c r="G113" s="528"/>
      <c r="H113" s="528"/>
      <c r="I113" s="528"/>
      <c r="J113" s="528"/>
      <c r="K113" s="528"/>
      <c r="L113" s="528"/>
      <c r="M113" s="528"/>
      <c r="N113" s="528"/>
      <c r="O113" s="593"/>
      <c r="P113" s="594"/>
      <c r="Q113" s="594"/>
      <c r="R113" s="594"/>
      <c r="S113" s="594"/>
      <c r="T113" s="594"/>
      <c r="U113" s="594"/>
      <c r="V113" s="594"/>
      <c r="W113" s="594"/>
      <c r="X113" s="595"/>
    </row>
    <row r="114" ht="18" customHeight="1">
      <c r="A114" t="s" s="533">
        <v>699</v>
      </c>
      <c r="B114" s="597"/>
      <c r="C114" s="597"/>
      <c r="D114" s="597"/>
      <c r="E114" s="528"/>
      <c r="F114" s="528"/>
      <c r="G114" s="528"/>
      <c r="H114" s="528"/>
      <c r="I114" s="528"/>
      <c r="J114" s="528"/>
      <c r="K114" s="528"/>
      <c r="L114" s="528"/>
      <c r="M114" s="528"/>
      <c r="N114" s="528"/>
      <c r="O114" s="593"/>
      <c r="P114" s="594"/>
      <c r="Q114" s="594"/>
      <c r="R114" s="594"/>
      <c r="S114" s="594"/>
      <c r="T114" s="594"/>
      <c r="U114" s="594"/>
      <c r="V114" s="594"/>
      <c r="W114" s="594"/>
      <c r="X114" s="595"/>
    </row>
    <row r="115" ht="18" customHeight="1">
      <c r="A115" t="s" s="533">
        <v>700</v>
      </c>
      <c r="B115" s="597"/>
      <c r="C115" s="597"/>
      <c r="D115" s="597"/>
      <c r="E115" s="528"/>
      <c r="F115" s="528"/>
      <c r="G115" s="528"/>
      <c r="H115" s="528"/>
      <c r="I115" s="528"/>
      <c r="J115" s="528"/>
      <c r="K115" s="528"/>
      <c r="L115" s="528"/>
      <c r="M115" s="528"/>
      <c r="N115" s="528"/>
      <c r="O115" s="593"/>
      <c r="P115" s="594"/>
      <c r="Q115" s="594"/>
      <c r="R115" s="594"/>
      <c r="S115" s="594"/>
      <c r="T115" s="594"/>
      <c r="U115" s="594"/>
      <c r="V115" s="594"/>
      <c r="W115" s="594"/>
      <c r="X115" s="595"/>
    </row>
    <row r="116" ht="18" customHeight="1">
      <c r="A116" s="597"/>
      <c r="B116" s="597"/>
      <c r="C116" s="597"/>
      <c r="D116" s="597"/>
      <c r="E116" s="528"/>
      <c r="F116" s="528"/>
      <c r="G116" s="528"/>
      <c r="H116" s="528"/>
      <c r="I116" s="528"/>
      <c r="J116" s="528"/>
      <c r="K116" s="528"/>
      <c r="L116" s="528"/>
      <c r="M116" s="528"/>
      <c r="N116" s="528"/>
      <c r="O116" s="593"/>
      <c r="P116" s="594"/>
      <c r="Q116" s="594"/>
      <c r="R116" s="594"/>
      <c r="S116" s="594"/>
      <c r="T116" s="594"/>
      <c r="U116" s="594"/>
      <c r="V116" s="594"/>
      <c r="W116" s="594"/>
      <c r="X116" s="595"/>
    </row>
    <row r="117" ht="13.65" customHeight="1">
      <c r="A117" t="s" s="622">
        <v>701</v>
      </c>
      <c r="B117" s="528"/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93"/>
      <c r="P117" s="594"/>
      <c r="Q117" s="594"/>
      <c r="R117" s="594"/>
      <c r="S117" s="594"/>
      <c r="T117" s="594"/>
      <c r="U117" s="594"/>
      <c r="V117" s="594"/>
      <c r="W117" s="594"/>
      <c r="X117" s="595"/>
    </row>
    <row r="118" ht="13.65" customHeight="1">
      <c r="A118" s="623"/>
      <c r="B118" s="600"/>
      <c r="C118" s="600"/>
      <c r="D118" s="600"/>
      <c r="E118" s="600"/>
      <c r="F118" s="600"/>
      <c r="G118" s="600"/>
      <c r="H118" s="600"/>
      <c r="I118" s="600"/>
      <c r="J118" s="528"/>
      <c r="K118" s="528"/>
      <c r="L118" s="528"/>
      <c r="M118" s="528"/>
      <c r="N118" s="528"/>
      <c r="O118" s="593"/>
      <c r="P118" s="594"/>
      <c r="Q118" s="594"/>
      <c r="R118" s="594"/>
      <c r="S118" s="594"/>
      <c r="T118" s="594"/>
      <c r="U118" s="594"/>
      <c r="V118" s="594"/>
      <c r="W118" s="594"/>
      <c r="X118" s="595"/>
    </row>
    <row r="119" ht="13.65" customHeight="1">
      <c r="A119" s="601"/>
      <c r="B119" s="601"/>
      <c r="C119" s="601"/>
      <c r="D119" s="601"/>
      <c r="E119" s="602"/>
      <c r="F119" s="601"/>
      <c r="G119" s="601"/>
      <c r="H119" s="601"/>
      <c r="I119" s="601"/>
      <c r="J119" s="528"/>
      <c r="K119" s="528"/>
      <c r="L119" s="528"/>
      <c r="M119" s="528"/>
      <c r="N119" s="528"/>
      <c r="O119" s="593"/>
      <c r="P119" s="594"/>
      <c r="Q119" s="594"/>
      <c r="R119" s="594"/>
      <c r="S119" s="594"/>
      <c r="T119" s="594"/>
      <c r="U119" s="594"/>
      <c r="V119" s="594"/>
      <c r="W119" s="594"/>
      <c r="X119" s="595"/>
    </row>
    <row r="120" ht="13.5" customHeight="1">
      <c r="A120" t="s" s="603">
        <v>675</v>
      </c>
      <c r="B120" t="s" s="603">
        <v>676</v>
      </c>
      <c r="C120" t="s" s="604">
        <v>677</v>
      </c>
      <c r="D120" t="s" s="604">
        <v>678</v>
      </c>
      <c r="E120" t="s" s="605">
        <v>679</v>
      </c>
      <c r="F120" t="s" s="604">
        <v>680</v>
      </c>
      <c r="G120" t="s" s="604">
        <v>681</v>
      </c>
      <c r="H120" t="s" s="604">
        <v>682</v>
      </c>
      <c r="I120" t="s" s="604">
        <v>683</v>
      </c>
      <c r="J120" s="528"/>
      <c r="K120" s="528"/>
      <c r="L120" s="528"/>
      <c r="M120" s="528"/>
      <c r="N120" s="528"/>
      <c r="O120" s="593"/>
      <c r="P120" s="594"/>
      <c r="Q120" s="594"/>
      <c r="R120" s="594"/>
      <c r="S120" s="594"/>
      <c r="T120" s="594"/>
      <c r="U120" s="594"/>
      <c r="V120" s="594"/>
      <c r="W120" s="594"/>
      <c r="X120" s="595"/>
    </row>
    <row r="121" ht="13.65" customHeight="1">
      <c r="A121" s="606"/>
      <c r="B121" s="606"/>
      <c r="C121" s="607"/>
      <c r="D121" s="607"/>
      <c r="E121" s="608"/>
      <c r="F121" s="607"/>
      <c r="G121" s="607"/>
      <c r="H121" s="607"/>
      <c r="I121" s="607"/>
      <c r="J121" s="528"/>
      <c r="K121" s="528"/>
      <c r="L121" s="528"/>
      <c r="M121" s="528"/>
      <c r="N121" s="528"/>
      <c r="O121" s="593"/>
      <c r="P121" s="594"/>
      <c r="Q121" s="594"/>
      <c r="R121" s="594"/>
      <c r="S121" s="594"/>
      <c r="T121" s="594"/>
      <c r="U121" s="594"/>
      <c r="V121" s="594"/>
      <c r="W121" s="594"/>
      <c r="X121" s="595"/>
    </row>
    <row r="122" ht="13.65" customHeight="1">
      <c r="A122" t="s" s="609">
        <v>684</v>
      </c>
      <c r="B122" t="s" s="609">
        <v>702</v>
      </c>
      <c r="C122" s="624">
        <f>C16/C$23</f>
      </c>
      <c r="D122" s="624">
        <f>D16/D$23</f>
      </c>
      <c r="E122" s="625">
        <f>E16/E$23</f>
      </c>
      <c r="F122" s="624">
        <f>F16/F$23</f>
      </c>
      <c r="G122" s="624">
        <f>G16/G$23</f>
      </c>
      <c r="H122" s="624">
        <f>H16/H$23</f>
      </c>
      <c r="I122" s="624">
        <f>I16/I$23</f>
      </c>
      <c r="J122" s="528"/>
      <c r="K122" s="528"/>
      <c r="L122" s="528"/>
      <c r="M122" s="528"/>
      <c r="N122" s="528"/>
      <c r="O122" s="593"/>
      <c r="P122" s="594"/>
      <c r="Q122" s="594"/>
      <c r="R122" s="594"/>
      <c r="S122" s="594"/>
      <c r="T122" s="594"/>
      <c r="U122" s="594"/>
      <c r="V122" s="594"/>
      <c r="W122" s="594"/>
      <c r="X122" s="595"/>
    </row>
    <row r="123" ht="13.65" customHeight="1">
      <c r="A123" t="s" s="609">
        <v>686</v>
      </c>
      <c r="B123" t="s" s="609">
        <v>703</v>
      </c>
      <c r="C123" s="624">
        <f>C17/C$23</f>
      </c>
      <c r="D123" s="624">
        <f>D17/D$23</f>
      </c>
      <c r="E123" s="625">
        <f>E17/E$23</f>
      </c>
      <c r="F123" s="624">
        <f>F17/F$23</f>
      </c>
      <c r="G123" s="624">
        <f>G17/G$23</f>
      </c>
      <c r="H123" s="624">
        <f>H17/H$23</f>
      </c>
      <c r="I123" s="624">
        <f>I17/I$23</f>
      </c>
      <c r="J123" s="528"/>
      <c r="K123" s="528"/>
      <c r="L123" s="528"/>
      <c r="M123" s="528"/>
      <c r="N123" s="528"/>
      <c r="O123" s="593"/>
      <c r="P123" s="594"/>
      <c r="Q123" s="594"/>
      <c r="R123" s="594"/>
      <c r="S123" s="594"/>
      <c r="T123" s="594"/>
      <c r="U123" s="594"/>
      <c r="V123" s="594"/>
      <c r="W123" s="594"/>
      <c r="X123" s="595"/>
    </row>
    <row r="124" ht="13.65" customHeight="1">
      <c r="A124" t="s" s="609">
        <v>688</v>
      </c>
      <c r="B124" t="s" s="609">
        <v>704</v>
      </c>
      <c r="C124" s="624">
        <f>C18/C$23</f>
      </c>
      <c r="D124" s="624">
        <f>D18/D$23</f>
      </c>
      <c r="E124" s="625">
        <f>E18/E$23</f>
      </c>
      <c r="F124" s="624">
        <f>F18/F$23</f>
      </c>
      <c r="G124" s="624">
        <f>G18/G$23</f>
      </c>
      <c r="H124" s="624">
        <f>H18/H$23</f>
      </c>
      <c r="I124" s="624">
        <f>I18/I$23</f>
      </c>
      <c r="J124" s="528"/>
      <c r="K124" s="528"/>
      <c r="L124" s="528"/>
      <c r="M124" s="528"/>
      <c r="N124" s="528"/>
      <c r="O124" s="593"/>
      <c r="P124" s="594"/>
      <c r="Q124" s="594"/>
      <c r="R124" s="594"/>
      <c r="S124" s="594"/>
      <c r="T124" s="594"/>
      <c r="U124" s="594"/>
      <c r="V124" s="594"/>
      <c r="W124" s="594"/>
      <c r="X124" s="595"/>
    </row>
    <row r="125" ht="13.65" customHeight="1">
      <c r="A125" t="s" s="609">
        <v>690</v>
      </c>
      <c r="B125" t="s" s="609">
        <v>705</v>
      </c>
      <c r="C125" s="624">
        <f>C19/C$23</f>
      </c>
      <c r="D125" s="624">
        <f>D19/D$23</f>
      </c>
      <c r="E125" s="625">
        <f>E19/E$23</f>
      </c>
      <c r="F125" s="624">
        <f>F19/F$23</f>
      </c>
      <c r="G125" s="624">
        <f>G19/G$23</f>
      </c>
      <c r="H125" s="624">
        <f>H19/H$23</f>
      </c>
      <c r="I125" s="624">
        <f>I19/I$23</f>
      </c>
      <c r="J125" s="528"/>
      <c r="K125" s="528"/>
      <c r="L125" s="528"/>
      <c r="M125" s="528"/>
      <c r="N125" s="528"/>
      <c r="O125" s="593"/>
      <c r="P125" s="594"/>
      <c r="Q125" s="594"/>
      <c r="R125" s="594"/>
      <c r="S125" s="594"/>
      <c r="T125" s="594"/>
      <c r="U125" s="594"/>
      <c r="V125" s="594"/>
      <c r="W125" s="594"/>
      <c r="X125" s="595"/>
    </row>
    <row r="126" ht="13.65" customHeight="1">
      <c r="A126" t="s" s="609">
        <v>692</v>
      </c>
      <c r="B126" t="s" s="609">
        <v>706</v>
      </c>
      <c r="C126" s="624">
        <f>C20/C$23</f>
      </c>
      <c r="D126" s="624">
        <f>D20/D$23</f>
      </c>
      <c r="E126" s="625">
        <f>E20/E$23</f>
      </c>
      <c r="F126" s="624">
        <f>F20/F$23</f>
      </c>
      <c r="G126" s="624">
        <f>G20/G$23</f>
      </c>
      <c r="H126" s="624">
        <f>H20/H$23</f>
      </c>
      <c r="I126" s="624">
        <f>I20/I$23</f>
      </c>
      <c r="J126" s="528"/>
      <c r="K126" s="528"/>
      <c r="L126" s="528"/>
      <c r="M126" s="528"/>
      <c r="N126" s="528"/>
      <c r="O126" s="593"/>
      <c r="P126" s="594"/>
      <c r="Q126" s="594"/>
      <c r="R126" s="594"/>
      <c r="S126" s="594"/>
      <c r="T126" s="594"/>
      <c r="U126" s="594"/>
      <c r="V126" s="594"/>
      <c r="W126" s="594"/>
      <c r="X126" s="595"/>
    </row>
    <row r="127" ht="13.5" customHeight="1">
      <c r="A127" t="s" s="612">
        <v>694</v>
      </c>
      <c r="B127" t="s" s="612">
        <v>707</v>
      </c>
      <c r="C127" s="626">
        <f>C21/C$23</f>
      </c>
      <c r="D127" s="626">
        <f>D21/D$23</f>
      </c>
      <c r="E127" s="627">
        <f>E21/E$23</f>
      </c>
      <c r="F127" s="626">
        <f>F21/F$23</f>
      </c>
      <c r="G127" s="626">
        <f>G21/G$23</f>
      </c>
      <c r="H127" s="626">
        <f>H21/H$23</f>
      </c>
      <c r="I127" s="626">
        <f>I21/I$23</f>
      </c>
      <c r="J127" s="528"/>
      <c r="K127" s="528"/>
      <c r="L127" s="528"/>
      <c r="M127" s="528"/>
      <c r="N127" s="528"/>
      <c r="O127" s="593"/>
      <c r="P127" s="594"/>
      <c r="Q127" s="594"/>
      <c r="R127" s="594"/>
      <c r="S127" s="594"/>
      <c r="T127" s="594"/>
      <c r="U127" s="594"/>
      <c r="V127" s="594"/>
      <c r="W127" s="594"/>
      <c r="X127" s="595"/>
    </row>
    <row r="128" ht="13.65" customHeight="1">
      <c r="A128" s="615"/>
      <c r="B128" s="615"/>
      <c r="C128" s="616"/>
      <c r="D128" s="616"/>
      <c r="E128" s="617"/>
      <c r="F128" s="616"/>
      <c r="G128" s="616"/>
      <c r="H128" s="616"/>
      <c r="I128" s="616"/>
      <c r="J128" s="528"/>
      <c r="K128" s="528"/>
      <c r="L128" s="528"/>
      <c r="M128" s="528"/>
      <c r="N128" s="528"/>
      <c r="O128" s="593"/>
      <c r="P128" s="594"/>
      <c r="Q128" s="594"/>
      <c r="R128" s="594"/>
      <c r="S128" s="594"/>
      <c r="T128" s="594"/>
      <c r="U128" s="594"/>
      <c r="V128" s="594"/>
      <c r="W128" s="594"/>
      <c r="X128" s="595"/>
    </row>
    <row r="129" ht="13.65" customHeight="1">
      <c r="A129" t="s" s="532">
        <v>696</v>
      </c>
      <c r="B129" t="s" s="532">
        <v>697</v>
      </c>
      <c r="C129" s="628">
        <f>C23/C$23</f>
      </c>
      <c r="D129" s="628">
        <f>D23/D$23</f>
      </c>
      <c r="E129" s="629">
        <f>E23/E$23</f>
      </c>
      <c r="F129" s="628">
        <f>F23/F$23</f>
      </c>
      <c r="G129" s="628">
        <f>G23/G$23</f>
      </c>
      <c r="H129" s="628">
        <f>H23/H$23</f>
      </c>
      <c r="I129" s="628">
        <f>I23/I$23</f>
      </c>
      <c r="J129" s="528"/>
      <c r="K129" s="528"/>
      <c r="L129" s="528"/>
      <c r="M129" s="528"/>
      <c r="N129" s="528"/>
      <c r="O129" s="593"/>
      <c r="P129" s="594"/>
      <c r="Q129" s="594"/>
      <c r="R129" s="594"/>
      <c r="S129" s="594"/>
      <c r="T129" s="594"/>
      <c r="U129" s="594"/>
      <c r="V129" s="594"/>
      <c r="W129" s="594"/>
      <c r="X129" s="595"/>
    </row>
    <row r="130" ht="13.65" customHeight="1">
      <c r="A130" s="600"/>
      <c r="B130" s="600"/>
      <c r="C130" s="620"/>
      <c r="D130" s="620"/>
      <c r="E130" s="630"/>
      <c r="F130" s="620"/>
      <c r="G130" s="620"/>
      <c r="H130" s="620"/>
      <c r="I130" s="620"/>
      <c r="J130" s="528"/>
      <c r="K130" s="528"/>
      <c r="L130" s="528"/>
      <c r="M130" s="528"/>
      <c r="N130" s="528"/>
      <c r="O130" s="593"/>
      <c r="P130" s="594"/>
      <c r="Q130" s="594"/>
      <c r="R130" s="594"/>
      <c r="S130" s="594"/>
      <c r="T130" s="594"/>
      <c r="U130" s="594"/>
      <c r="V130" s="594"/>
      <c r="W130" s="594"/>
      <c r="X130" s="595"/>
    </row>
    <row r="131" ht="13.65" customHeight="1">
      <c r="A131" s="601"/>
      <c r="B131" s="601"/>
      <c r="C131" s="601"/>
      <c r="D131" s="601"/>
      <c r="E131" s="601"/>
      <c r="F131" s="601"/>
      <c r="G131" s="601"/>
      <c r="H131" s="601"/>
      <c r="I131" s="601"/>
      <c r="J131" s="528"/>
      <c r="K131" s="528"/>
      <c r="L131" s="528"/>
      <c r="M131" s="528"/>
      <c r="N131" s="528"/>
      <c r="O131" s="593"/>
      <c r="P131" s="594"/>
      <c r="Q131" s="594"/>
      <c r="R131" s="594"/>
      <c r="S131" s="594"/>
      <c r="T131" s="594"/>
      <c r="U131" s="594"/>
      <c r="V131" s="594"/>
      <c r="W131" s="594"/>
      <c r="X131" s="595"/>
    </row>
    <row r="132" ht="13.65" customHeight="1">
      <c r="A132" s="528"/>
      <c r="B132" s="528"/>
      <c r="C132" s="528"/>
      <c r="D132" s="528"/>
      <c r="E132" s="528"/>
      <c r="F132" s="528"/>
      <c r="G132" s="528"/>
      <c r="H132" s="528"/>
      <c r="I132" s="528"/>
      <c r="J132" s="528"/>
      <c r="K132" s="528"/>
      <c r="L132" s="528"/>
      <c r="M132" s="528"/>
      <c r="N132" s="528"/>
      <c r="O132" s="593"/>
      <c r="P132" s="594"/>
      <c r="Q132" s="594"/>
      <c r="R132" s="594"/>
      <c r="S132" s="594"/>
      <c r="T132" s="594"/>
      <c r="U132" s="594"/>
      <c r="V132" s="594"/>
      <c r="W132" s="594"/>
      <c r="X132" s="595"/>
    </row>
    <row r="133" ht="13.65" customHeight="1">
      <c r="A133" s="528"/>
      <c r="B133" s="528"/>
      <c r="C133" s="528"/>
      <c r="D133" s="528"/>
      <c r="E133" s="528"/>
      <c r="F133" s="528"/>
      <c r="G133" s="528"/>
      <c r="H133" s="528"/>
      <c r="I133" s="528"/>
      <c r="J133" s="528"/>
      <c r="K133" s="528"/>
      <c r="L133" s="528"/>
      <c r="M133" s="528"/>
      <c r="N133" s="528"/>
      <c r="O133" s="593"/>
      <c r="P133" s="594"/>
      <c r="Q133" s="594"/>
      <c r="R133" s="594"/>
      <c r="S133" s="594"/>
      <c r="T133" s="594"/>
      <c r="U133" s="594"/>
      <c r="V133" s="594"/>
      <c r="W133" s="594"/>
      <c r="X133" s="595"/>
    </row>
    <row r="134" ht="13.65" customHeight="1">
      <c r="A134" s="528"/>
      <c r="B134" s="528"/>
      <c r="C134" s="528"/>
      <c r="D134" s="528"/>
      <c r="E134" s="528"/>
      <c r="F134" s="528"/>
      <c r="G134" s="528"/>
      <c r="H134" s="528"/>
      <c r="I134" s="528"/>
      <c r="J134" s="528"/>
      <c r="K134" s="528"/>
      <c r="L134" s="528"/>
      <c r="M134" s="528"/>
      <c r="N134" s="528"/>
      <c r="O134" s="593"/>
      <c r="P134" s="594"/>
      <c r="Q134" s="594"/>
      <c r="R134" s="594"/>
      <c r="S134" s="594"/>
      <c r="T134" s="594"/>
      <c r="U134" s="594"/>
      <c r="V134" s="594"/>
      <c r="W134" s="594"/>
      <c r="X134" s="595"/>
    </row>
    <row r="135" ht="13.65" customHeight="1">
      <c r="A135" s="528"/>
      <c r="B135" s="528"/>
      <c r="C135" s="528"/>
      <c r="D135" s="528"/>
      <c r="E135" s="528"/>
      <c r="F135" s="528"/>
      <c r="G135" s="528"/>
      <c r="H135" s="528"/>
      <c r="I135" s="528"/>
      <c r="J135" s="528"/>
      <c r="K135" s="528"/>
      <c r="L135" s="528"/>
      <c r="M135" s="528"/>
      <c r="N135" s="528"/>
      <c r="O135" s="593"/>
      <c r="P135" s="594"/>
      <c r="Q135" s="594"/>
      <c r="R135" s="594"/>
      <c r="S135" s="594"/>
      <c r="T135" s="594"/>
      <c r="U135" s="594"/>
      <c r="V135" s="594"/>
      <c r="W135" s="594"/>
      <c r="X135" s="595"/>
    </row>
    <row r="136" ht="13.65" customHeight="1">
      <c r="A136" s="528"/>
      <c r="B136" s="528"/>
      <c r="C136" s="528"/>
      <c r="D136" s="528"/>
      <c r="E136" s="528"/>
      <c r="F136" s="528"/>
      <c r="G136" s="528"/>
      <c r="H136" s="528"/>
      <c r="I136" s="528"/>
      <c r="J136" s="528"/>
      <c r="K136" s="528"/>
      <c r="L136" s="528"/>
      <c r="M136" s="528"/>
      <c r="N136" s="528"/>
      <c r="O136" s="593"/>
      <c r="P136" s="594"/>
      <c r="Q136" s="594"/>
      <c r="R136" s="594"/>
      <c r="S136" s="594"/>
      <c r="T136" s="594"/>
      <c r="U136" s="594"/>
      <c r="V136" s="594"/>
      <c r="W136" s="594"/>
      <c r="X136" s="595"/>
    </row>
    <row r="137" ht="13.65" customHeight="1">
      <c r="A137" s="528"/>
      <c r="B137" s="528"/>
      <c r="C137" s="528"/>
      <c r="D137" s="528"/>
      <c r="E137" s="528"/>
      <c r="F137" s="528"/>
      <c r="G137" s="528"/>
      <c r="H137" s="528"/>
      <c r="I137" s="528"/>
      <c r="J137" s="528"/>
      <c r="K137" s="528"/>
      <c r="L137" s="528"/>
      <c r="M137" s="528"/>
      <c r="N137" s="528"/>
      <c r="O137" s="593"/>
      <c r="P137" s="594"/>
      <c r="Q137" s="594"/>
      <c r="R137" s="594"/>
      <c r="S137" s="594"/>
      <c r="T137" s="594"/>
      <c r="U137" s="594"/>
      <c r="V137" s="594"/>
      <c r="W137" s="594"/>
      <c r="X137" s="595"/>
    </row>
    <row r="138" ht="13.65" customHeight="1">
      <c r="A138" s="528"/>
      <c r="B138" s="528"/>
      <c r="C138" s="528"/>
      <c r="D138" s="528"/>
      <c r="E138" s="528"/>
      <c r="F138" s="528"/>
      <c r="G138" s="528"/>
      <c r="H138" s="528"/>
      <c r="I138" s="528"/>
      <c r="J138" s="528"/>
      <c r="K138" s="528"/>
      <c r="L138" s="528"/>
      <c r="M138" s="528"/>
      <c r="N138" s="528"/>
      <c r="O138" s="593"/>
      <c r="P138" s="594"/>
      <c r="Q138" s="594"/>
      <c r="R138" s="594"/>
      <c r="S138" s="594"/>
      <c r="T138" s="594"/>
      <c r="U138" s="594"/>
      <c r="V138" s="594"/>
      <c r="W138" s="594"/>
      <c r="X138" s="595"/>
    </row>
    <row r="139" ht="13.65" customHeight="1">
      <c r="A139" s="528"/>
      <c r="B139" s="528"/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93"/>
      <c r="P139" s="594"/>
      <c r="Q139" s="594"/>
      <c r="R139" s="594"/>
      <c r="S139" s="594"/>
      <c r="T139" s="594"/>
      <c r="U139" s="594"/>
      <c r="V139" s="594"/>
      <c r="W139" s="594"/>
      <c r="X139" s="595"/>
    </row>
    <row r="140" ht="13.65" customHeight="1">
      <c r="A140" s="528"/>
      <c r="B140" s="528"/>
      <c r="C140" s="528"/>
      <c r="D140" s="528"/>
      <c r="E140" s="528"/>
      <c r="F140" s="528"/>
      <c r="G140" s="528"/>
      <c r="H140" s="528"/>
      <c r="I140" s="528"/>
      <c r="J140" s="528"/>
      <c r="K140" s="528"/>
      <c r="L140" s="528"/>
      <c r="M140" s="528"/>
      <c r="N140" s="528"/>
      <c r="O140" s="593"/>
      <c r="P140" s="594"/>
      <c r="Q140" s="594"/>
      <c r="R140" s="594"/>
      <c r="S140" s="594"/>
      <c r="T140" s="594"/>
      <c r="U140" s="594"/>
      <c r="V140" s="594"/>
      <c r="W140" s="594"/>
      <c r="X140" s="595"/>
    </row>
    <row r="141" ht="13.65" customHeight="1">
      <c r="A141" s="528"/>
      <c r="B141" s="528"/>
      <c r="C141" s="528"/>
      <c r="D141" s="528"/>
      <c r="E141" s="528"/>
      <c r="F141" s="528"/>
      <c r="G141" s="528"/>
      <c r="H141" s="528"/>
      <c r="I141" s="528"/>
      <c r="J141" s="528"/>
      <c r="K141" s="528"/>
      <c r="L141" s="528"/>
      <c r="M141" s="528"/>
      <c r="N141" s="528"/>
      <c r="O141" s="593"/>
      <c r="P141" s="594"/>
      <c r="Q141" s="594"/>
      <c r="R141" s="594"/>
      <c r="S141" s="594"/>
      <c r="T141" s="594"/>
      <c r="U141" s="594"/>
      <c r="V141" s="594"/>
      <c r="W141" s="594"/>
      <c r="X141" s="595"/>
    </row>
    <row r="142" ht="13.65" customHeight="1">
      <c r="A142" s="528"/>
      <c r="B142" s="528"/>
      <c r="C142" s="528"/>
      <c r="D142" s="528"/>
      <c r="E142" s="528"/>
      <c r="F142" s="528"/>
      <c r="G142" s="528"/>
      <c r="H142" s="528"/>
      <c r="I142" s="528"/>
      <c r="J142" s="528"/>
      <c r="K142" s="528"/>
      <c r="L142" s="528"/>
      <c r="M142" s="528"/>
      <c r="N142" s="528"/>
      <c r="O142" s="593"/>
      <c r="P142" s="594"/>
      <c r="Q142" s="594"/>
      <c r="R142" s="594"/>
      <c r="S142" s="594"/>
      <c r="T142" s="594"/>
      <c r="U142" s="594"/>
      <c r="V142" s="594"/>
      <c r="W142" s="594"/>
      <c r="X142" s="595"/>
    </row>
    <row r="143" ht="13.65" customHeight="1">
      <c r="A143" s="528"/>
      <c r="B143" s="528"/>
      <c r="C143" s="528"/>
      <c r="D143" s="528"/>
      <c r="E143" s="528"/>
      <c r="F143" s="528"/>
      <c r="G143" s="528"/>
      <c r="H143" s="528"/>
      <c r="I143" s="528"/>
      <c r="J143" s="528"/>
      <c r="K143" s="528"/>
      <c r="L143" s="528"/>
      <c r="M143" s="528"/>
      <c r="N143" s="528"/>
      <c r="O143" s="593"/>
      <c r="P143" s="594"/>
      <c r="Q143" s="594"/>
      <c r="R143" s="594"/>
      <c r="S143" s="594"/>
      <c r="T143" s="594"/>
      <c r="U143" s="594"/>
      <c r="V143" s="594"/>
      <c r="W143" s="594"/>
      <c r="X143" s="595"/>
    </row>
    <row r="144" ht="13.65" customHeight="1">
      <c r="A144" s="528"/>
      <c r="B144" s="528"/>
      <c r="C144" s="528"/>
      <c r="D144" s="528"/>
      <c r="E144" s="528"/>
      <c r="F144" s="528"/>
      <c r="G144" s="528"/>
      <c r="H144" s="528"/>
      <c r="I144" s="528"/>
      <c r="J144" s="528"/>
      <c r="K144" s="528"/>
      <c r="L144" s="528"/>
      <c r="M144" s="528"/>
      <c r="N144" s="528"/>
      <c r="O144" s="593"/>
      <c r="P144" s="594"/>
      <c r="Q144" s="594"/>
      <c r="R144" s="594"/>
      <c r="S144" s="594"/>
      <c r="T144" s="594"/>
      <c r="U144" s="594"/>
      <c r="V144" s="594"/>
      <c r="W144" s="594"/>
      <c r="X144" s="595"/>
    </row>
    <row r="145" ht="13.65" customHeight="1">
      <c r="A145" s="528"/>
      <c r="B145" s="528"/>
      <c r="C145" s="528"/>
      <c r="D145" s="528"/>
      <c r="E145" s="528"/>
      <c r="F145" s="528"/>
      <c r="G145" s="528"/>
      <c r="H145" s="528"/>
      <c r="I145" s="528"/>
      <c r="J145" s="528"/>
      <c r="K145" s="528"/>
      <c r="L145" s="528"/>
      <c r="M145" s="528"/>
      <c r="N145" s="528"/>
      <c r="O145" s="593"/>
      <c r="P145" s="594"/>
      <c r="Q145" s="594"/>
      <c r="R145" s="594"/>
      <c r="S145" s="594"/>
      <c r="T145" s="594"/>
      <c r="U145" s="594"/>
      <c r="V145" s="594"/>
      <c r="W145" s="594"/>
      <c r="X145" s="595"/>
    </row>
    <row r="146" ht="13.65" customHeight="1">
      <c r="A146" s="528"/>
      <c r="B146" s="528"/>
      <c r="C146" s="528"/>
      <c r="D146" s="528"/>
      <c r="E146" s="528"/>
      <c r="F146" s="528"/>
      <c r="G146" s="528"/>
      <c r="H146" s="528"/>
      <c r="I146" s="528"/>
      <c r="J146" s="528"/>
      <c r="K146" s="528"/>
      <c r="L146" s="528"/>
      <c r="M146" s="528"/>
      <c r="N146" s="528"/>
      <c r="O146" s="593"/>
      <c r="P146" s="594"/>
      <c r="Q146" s="594"/>
      <c r="R146" s="594"/>
      <c r="S146" s="594"/>
      <c r="T146" s="594"/>
      <c r="U146" s="594"/>
      <c r="V146" s="594"/>
      <c r="W146" s="594"/>
      <c r="X146" s="595"/>
    </row>
    <row r="147" ht="13.65" customHeight="1">
      <c r="A147" s="528"/>
      <c r="B147" s="528"/>
      <c r="C147" s="528"/>
      <c r="D147" s="528"/>
      <c r="E147" s="528"/>
      <c r="F147" s="528"/>
      <c r="G147" s="528"/>
      <c r="H147" s="528"/>
      <c r="I147" s="528"/>
      <c r="J147" s="528"/>
      <c r="K147" s="528"/>
      <c r="L147" s="528"/>
      <c r="M147" s="528"/>
      <c r="N147" s="528"/>
      <c r="O147" s="593"/>
      <c r="P147" s="594"/>
      <c r="Q147" s="594"/>
      <c r="R147" s="594"/>
      <c r="S147" s="594"/>
      <c r="T147" s="594"/>
      <c r="U147" s="594"/>
      <c r="V147" s="594"/>
      <c r="W147" s="594"/>
      <c r="X147" s="595"/>
    </row>
    <row r="148" ht="13.65" customHeight="1">
      <c r="A148" s="528"/>
      <c r="B148" s="528"/>
      <c r="C148" s="528"/>
      <c r="D148" s="528"/>
      <c r="E148" s="528"/>
      <c r="F148" s="528"/>
      <c r="G148" s="528"/>
      <c r="H148" s="528"/>
      <c r="I148" s="528"/>
      <c r="J148" s="528"/>
      <c r="K148" s="528"/>
      <c r="L148" s="528"/>
      <c r="M148" s="528"/>
      <c r="N148" s="528"/>
      <c r="O148" s="593"/>
      <c r="P148" s="594"/>
      <c r="Q148" s="594"/>
      <c r="R148" s="594"/>
      <c r="S148" s="594"/>
      <c r="T148" s="594"/>
      <c r="U148" s="594"/>
      <c r="V148" s="594"/>
      <c r="W148" s="594"/>
      <c r="X148" s="595"/>
    </row>
    <row r="149" ht="13.65" customHeight="1">
      <c r="A149" s="528"/>
      <c r="B149" s="528"/>
      <c r="C149" s="528"/>
      <c r="D149" s="528"/>
      <c r="E149" s="528"/>
      <c r="F149" s="528"/>
      <c r="G149" s="528"/>
      <c r="H149" s="528"/>
      <c r="I149" s="528"/>
      <c r="J149" s="528"/>
      <c r="K149" s="528"/>
      <c r="L149" s="528"/>
      <c r="M149" s="528"/>
      <c r="N149" s="528"/>
      <c r="O149" s="593"/>
      <c r="P149" s="594"/>
      <c r="Q149" s="594"/>
      <c r="R149" s="594"/>
      <c r="S149" s="594"/>
      <c r="T149" s="594"/>
      <c r="U149" s="594"/>
      <c r="V149" s="594"/>
      <c r="W149" s="594"/>
      <c r="X149" s="595"/>
    </row>
    <row r="150" ht="13.65" customHeight="1">
      <c r="A150" s="528"/>
      <c r="B150" s="528"/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93"/>
      <c r="P150" s="594"/>
      <c r="Q150" s="594"/>
      <c r="R150" s="594"/>
      <c r="S150" s="594"/>
      <c r="T150" s="594"/>
      <c r="U150" s="594"/>
      <c r="V150" s="594"/>
      <c r="W150" s="594"/>
      <c r="X150" s="595"/>
    </row>
    <row r="151" ht="13.65" customHeight="1">
      <c r="A151" s="528"/>
      <c r="B151" s="528"/>
      <c r="C151" s="528"/>
      <c r="D151" s="528"/>
      <c r="E151" s="528"/>
      <c r="F151" s="528"/>
      <c r="G151" s="528"/>
      <c r="H151" s="528"/>
      <c r="I151" s="528"/>
      <c r="J151" s="528"/>
      <c r="K151" s="528"/>
      <c r="L151" s="528"/>
      <c r="M151" s="528"/>
      <c r="N151" s="528"/>
      <c r="O151" s="593"/>
      <c r="P151" s="594"/>
      <c r="Q151" s="594"/>
      <c r="R151" s="594"/>
      <c r="S151" s="594"/>
      <c r="T151" s="594"/>
      <c r="U151" s="594"/>
      <c r="V151" s="594"/>
      <c r="W151" s="594"/>
      <c r="X151" s="595"/>
    </row>
    <row r="152" ht="13.65" customHeight="1">
      <c r="A152" s="528"/>
      <c r="B152" s="528"/>
      <c r="C152" s="528"/>
      <c r="D152" s="528"/>
      <c r="E152" s="528"/>
      <c r="F152" s="528"/>
      <c r="G152" s="528"/>
      <c r="H152" s="528"/>
      <c r="I152" s="528"/>
      <c r="J152" s="528"/>
      <c r="K152" s="528"/>
      <c r="L152" s="528"/>
      <c r="M152" s="528"/>
      <c r="N152" s="528"/>
      <c r="O152" s="593"/>
      <c r="P152" s="594"/>
      <c r="Q152" s="594"/>
      <c r="R152" s="594"/>
      <c r="S152" s="594"/>
      <c r="T152" s="594"/>
      <c r="U152" s="594"/>
      <c r="V152" s="594"/>
      <c r="W152" s="594"/>
      <c r="X152" s="595"/>
    </row>
    <row r="153" ht="13.65" customHeight="1">
      <c r="A153" s="528"/>
      <c r="B153" s="528"/>
      <c r="C153" s="528"/>
      <c r="D153" s="528"/>
      <c r="E153" s="528"/>
      <c r="F153" s="528"/>
      <c r="G153" s="528"/>
      <c r="H153" s="528"/>
      <c r="I153" s="528"/>
      <c r="J153" s="528"/>
      <c r="K153" s="528"/>
      <c r="L153" s="528"/>
      <c r="M153" s="528"/>
      <c r="N153" s="528"/>
      <c r="O153" s="593"/>
      <c r="P153" s="594"/>
      <c r="Q153" s="594"/>
      <c r="R153" s="594"/>
      <c r="S153" s="594"/>
      <c r="T153" s="594"/>
      <c r="U153" s="594"/>
      <c r="V153" s="594"/>
      <c r="W153" s="594"/>
      <c r="X153" s="595"/>
    </row>
    <row r="154" ht="13.65" customHeight="1">
      <c r="A154" s="528"/>
      <c r="B154" s="528"/>
      <c r="C154" s="528"/>
      <c r="D154" s="528"/>
      <c r="E154" s="528"/>
      <c r="F154" s="528"/>
      <c r="G154" s="528"/>
      <c r="H154" s="528"/>
      <c r="I154" s="528"/>
      <c r="J154" s="528"/>
      <c r="K154" s="528"/>
      <c r="L154" s="528"/>
      <c r="M154" s="528"/>
      <c r="N154" s="528"/>
      <c r="O154" s="593"/>
      <c r="P154" s="594"/>
      <c r="Q154" s="594"/>
      <c r="R154" s="594"/>
      <c r="S154" s="594"/>
      <c r="T154" s="594"/>
      <c r="U154" s="594"/>
      <c r="V154" s="594"/>
      <c r="W154" s="594"/>
      <c r="X154" s="595"/>
    </row>
    <row r="155" ht="13.65" customHeight="1">
      <c r="A155" s="528"/>
      <c r="B155" s="528"/>
      <c r="C155" s="528"/>
      <c r="D155" s="528"/>
      <c r="E155" s="528"/>
      <c r="F155" s="528"/>
      <c r="G155" s="528"/>
      <c r="H155" s="528"/>
      <c r="I155" s="528"/>
      <c r="J155" s="528"/>
      <c r="K155" s="528"/>
      <c r="L155" s="528"/>
      <c r="M155" s="528"/>
      <c r="N155" s="528"/>
      <c r="O155" s="593"/>
      <c r="P155" s="594"/>
      <c r="Q155" s="594"/>
      <c r="R155" s="594"/>
      <c r="S155" s="594"/>
      <c r="T155" s="594"/>
      <c r="U155" s="594"/>
      <c r="V155" s="594"/>
      <c r="W155" s="594"/>
      <c r="X155" s="595"/>
    </row>
    <row r="156" ht="13.65" customHeight="1">
      <c r="A156" s="528"/>
      <c r="B156" s="528"/>
      <c r="C156" s="528"/>
      <c r="D156" s="528"/>
      <c r="E156" s="528"/>
      <c r="F156" s="528"/>
      <c r="G156" s="528"/>
      <c r="H156" s="528"/>
      <c r="I156" s="528"/>
      <c r="J156" s="528"/>
      <c r="K156" s="528"/>
      <c r="L156" s="528"/>
      <c r="M156" s="528"/>
      <c r="N156" s="528"/>
      <c r="O156" s="593"/>
      <c r="P156" s="594"/>
      <c r="Q156" s="594"/>
      <c r="R156" s="594"/>
      <c r="S156" s="594"/>
      <c r="T156" s="594"/>
      <c r="U156" s="594"/>
      <c r="V156" s="594"/>
      <c r="W156" s="594"/>
      <c r="X156" s="595"/>
    </row>
    <row r="157" ht="13.65" customHeight="1">
      <c r="A157" s="528"/>
      <c r="B157" s="528"/>
      <c r="C157" s="528"/>
      <c r="D157" s="528"/>
      <c r="E157" s="528"/>
      <c r="F157" s="528"/>
      <c r="G157" s="528"/>
      <c r="H157" s="528"/>
      <c r="I157" s="528"/>
      <c r="J157" s="528"/>
      <c r="K157" s="528"/>
      <c r="L157" s="528"/>
      <c r="M157" s="528"/>
      <c r="N157" s="528"/>
      <c r="O157" s="593"/>
      <c r="P157" s="594"/>
      <c r="Q157" s="594"/>
      <c r="R157" s="594"/>
      <c r="S157" s="594"/>
      <c r="T157" s="594"/>
      <c r="U157" s="594"/>
      <c r="V157" s="594"/>
      <c r="W157" s="594"/>
      <c r="X157" s="595"/>
    </row>
    <row r="158" ht="13.65" customHeight="1">
      <c r="A158" s="528"/>
      <c r="B158" s="528"/>
      <c r="C158" s="528"/>
      <c r="D158" s="528"/>
      <c r="E158" s="528"/>
      <c r="F158" s="528"/>
      <c r="G158" s="528"/>
      <c r="H158" s="528"/>
      <c r="I158" s="528"/>
      <c r="J158" s="528"/>
      <c r="K158" s="528"/>
      <c r="L158" s="528"/>
      <c r="M158" s="528"/>
      <c r="N158" s="528"/>
      <c r="O158" s="593"/>
      <c r="P158" s="594"/>
      <c r="Q158" s="594"/>
      <c r="R158" s="594"/>
      <c r="S158" s="594"/>
      <c r="T158" s="594"/>
      <c r="U158" s="594"/>
      <c r="V158" s="594"/>
      <c r="W158" s="594"/>
      <c r="X158" s="595"/>
    </row>
    <row r="159" ht="13.65" customHeight="1">
      <c r="A159" s="528"/>
      <c r="B159" s="528"/>
      <c r="C159" s="528"/>
      <c r="D159" s="528"/>
      <c r="E159" s="528"/>
      <c r="F159" s="528"/>
      <c r="G159" s="528"/>
      <c r="H159" s="528"/>
      <c r="I159" s="528"/>
      <c r="J159" s="528"/>
      <c r="K159" s="528"/>
      <c r="L159" s="528"/>
      <c r="M159" s="528"/>
      <c r="N159" s="528"/>
      <c r="O159" s="593"/>
      <c r="P159" s="594"/>
      <c r="Q159" s="594"/>
      <c r="R159" s="594"/>
      <c r="S159" s="594"/>
      <c r="T159" s="594"/>
      <c r="U159" s="594"/>
      <c r="V159" s="594"/>
      <c r="W159" s="594"/>
      <c r="X159" s="595"/>
    </row>
    <row r="160" ht="13.65" customHeight="1">
      <c r="A160" s="528"/>
      <c r="B160" s="528"/>
      <c r="C160" s="528"/>
      <c r="D160" s="528"/>
      <c r="E160" s="528"/>
      <c r="F160" s="528"/>
      <c r="G160" s="528"/>
      <c r="H160" s="528"/>
      <c r="I160" s="528"/>
      <c r="J160" s="528"/>
      <c r="K160" s="528"/>
      <c r="L160" s="528"/>
      <c r="M160" s="528"/>
      <c r="N160" s="528"/>
      <c r="O160" s="593"/>
      <c r="P160" s="594"/>
      <c r="Q160" s="594"/>
      <c r="R160" s="594"/>
      <c r="S160" s="594"/>
      <c r="T160" s="594"/>
      <c r="U160" s="594"/>
      <c r="V160" s="594"/>
      <c r="W160" s="594"/>
      <c r="X160" s="595"/>
    </row>
    <row r="161" ht="13.65" customHeight="1">
      <c r="A161" s="528"/>
      <c r="B161" s="528"/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93"/>
      <c r="P161" s="594"/>
      <c r="Q161" s="594"/>
      <c r="R161" s="594"/>
      <c r="S161" s="594"/>
      <c r="T161" s="594"/>
      <c r="U161" s="594"/>
      <c r="V161" s="594"/>
      <c r="W161" s="594"/>
      <c r="X161" s="595"/>
    </row>
    <row r="162" ht="13.65" customHeight="1">
      <c r="A162" s="528"/>
      <c r="B162" s="528"/>
      <c r="C162" s="528"/>
      <c r="D162" s="528"/>
      <c r="E162" s="528"/>
      <c r="F162" s="528"/>
      <c r="G162" s="528"/>
      <c r="H162" s="528"/>
      <c r="I162" s="528"/>
      <c r="J162" s="528"/>
      <c r="K162" s="528"/>
      <c r="L162" s="528"/>
      <c r="M162" s="528"/>
      <c r="N162" s="528"/>
      <c r="O162" s="593"/>
      <c r="P162" s="594"/>
      <c r="Q162" s="594"/>
      <c r="R162" s="594"/>
      <c r="S162" s="594"/>
      <c r="T162" s="594"/>
      <c r="U162" s="594"/>
      <c r="V162" s="594"/>
      <c r="W162" s="594"/>
      <c r="X162" s="595"/>
    </row>
    <row r="163" ht="13.65" customHeight="1">
      <c r="A163" s="528"/>
      <c r="B163" s="528"/>
      <c r="C163" s="528"/>
      <c r="D163" s="528"/>
      <c r="E163" s="528"/>
      <c r="F163" s="528"/>
      <c r="G163" s="528"/>
      <c r="H163" s="528"/>
      <c r="I163" s="528"/>
      <c r="J163" s="528"/>
      <c r="K163" s="528"/>
      <c r="L163" s="528"/>
      <c r="M163" s="528"/>
      <c r="N163" s="528"/>
      <c r="O163" s="593"/>
      <c r="P163" s="594"/>
      <c r="Q163" s="594"/>
      <c r="R163" s="594"/>
      <c r="S163" s="594"/>
      <c r="T163" s="594"/>
      <c r="U163" s="594"/>
      <c r="V163" s="594"/>
      <c r="W163" s="594"/>
      <c r="X163" s="595"/>
    </row>
    <row r="164" ht="13.65" customHeight="1">
      <c r="A164" s="528"/>
      <c r="B164" s="528"/>
      <c r="C164" s="528"/>
      <c r="D164" s="528"/>
      <c r="E164" s="528"/>
      <c r="F164" s="528"/>
      <c r="G164" s="528"/>
      <c r="H164" s="528"/>
      <c r="I164" s="528"/>
      <c r="J164" s="528"/>
      <c r="K164" s="528"/>
      <c r="L164" s="528"/>
      <c r="M164" s="528"/>
      <c r="N164" s="528"/>
      <c r="O164" s="593"/>
      <c r="P164" s="594"/>
      <c r="Q164" s="594"/>
      <c r="R164" s="594"/>
      <c r="S164" s="594"/>
      <c r="T164" s="594"/>
      <c r="U164" s="594"/>
      <c r="V164" s="594"/>
      <c r="W164" s="594"/>
      <c r="X164" s="595"/>
    </row>
    <row r="165" ht="13.65" customHeight="1">
      <c r="A165" s="528"/>
      <c r="B165" s="528"/>
      <c r="C165" s="528"/>
      <c r="D165" s="528"/>
      <c r="E165" s="528"/>
      <c r="F165" s="528"/>
      <c r="G165" s="528"/>
      <c r="H165" s="528"/>
      <c r="I165" s="528"/>
      <c r="J165" s="528"/>
      <c r="K165" s="528"/>
      <c r="L165" s="528"/>
      <c r="M165" s="528"/>
      <c r="N165" s="528"/>
      <c r="O165" s="593"/>
      <c r="P165" s="594"/>
      <c r="Q165" s="594"/>
      <c r="R165" s="594"/>
      <c r="S165" s="594"/>
      <c r="T165" s="594"/>
      <c r="U165" s="594"/>
      <c r="V165" s="594"/>
      <c r="W165" s="594"/>
      <c r="X165" s="595"/>
    </row>
    <row r="166" ht="13.65" customHeight="1">
      <c r="A166" s="528"/>
      <c r="B166" s="528"/>
      <c r="C166" s="528"/>
      <c r="D166" s="528"/>
      <c r="E166" s="528"/>
      <c r="F166" s="528"/>
      <c r="G166" s="528"/>
      <c r="H166" s="528"/>
      <c r="I166" s="528"/>
      <c r="J166" s="528"/>
      <c r="K166" s="528"/>
      <c r="L166" s="528"/>
      <c r="M166" s="528"/>
      <c r="N166" s="528"/>
      <c r="O166" s="593"/>
      <c r="P166" s="594"/>
      <c r="Q166" s="594"/>
      <c r="R166" s="594"/>
      <c r="S166" s="594"/>
      <c r="T166" s="594"/>
      <c r="U166" s="594"/>
      <c r="V166" s="594"/>
      <c r="W166" s="594"/>
      <c r="X166" s="595"/>
    </row>
    <row r="167" ht="13.65" customHeight="1">
      <c r="A167" s="528"/>
      <c r="B167" s="528"/>
      <c r="C167" s="528"/>
      <c r="D167" s="528"/>
      <c r="E167" s="528"/>
      <c r="F167" s="528"/>
      <c r="G167" s="528"/>
      <c r="H167" s="528"/>
      <c r="I167" s="528"/>
      <c r="J167" s="528"/>
      <c r="K167" s="528"/>
      <c r="L167" s="528"/>
      <c r="M167" s="528"/>
      <c r="N167" s="528"/>
      <c r="O167" s="593"/>
      <c r="P167" s="594"/>
      <c r="Q167" s="594"/>
      <c r="R167" s="594"/>
      <c r="S167" s="594"/>
      <c r="T167" s="594"/>
      <c r="U167" s="594"/>
      <c r="V167" s="594"/>
      <c r="W167" s="594"/>
      <c r="X167" s="595"/>
    </row>
    <row r="168" ht="13.65" customHeight="1">
      <c r="A168" s="528"/>
      <c r="B168" s="528"/>
      <c r="C168" s="528"/>
      <c r="D168" s="528"/>
      <c r="E168" s="528"/>
      <c r="F168" s="528"/>
      <c r="G168" s="528"/>
      <c r="H168" s="528"/>
      <c r="I168" s="528"/>
      <c r="J168" s="528"/>
      <c r="K168" s="528"/>
      <c r="L168" s="528"/>
      <c r="M168" s="528"/>
      <c r="N168" s="528"/>
      <c r="O168" s="593"/>
      <c r="P168" s="594"/>
      <c r="Q168" s="594"/>
      <c r="R168" s="594"/>
      <c r="S168" s="594"/>
      <c r="T168" s="594"/>
      <c r="U168" s="594"/>
      <c r="V168" s="594"/>
      <c r="W168" s="594"/>
      <c r="X168" s="595"/>
    </row>
    <row r="169" ht="13.65" customHeight="1">
      <c r="A169" s="528"/>
      <c r="B169" s="528"/>
      <c r="C169" s="528"/>
      <c r="D169" s="528"/>
      <c r="E169" s="528"/>
      <c r="F169" s="528"/>
      <c r="G169" s="528"/>
      <c r="H169" s="528"/>
      <c r="I169" s="528"/>
      <c r="J169" s="528"/>
      <c r="K169" s="528"/>
      <c r="L169" s="528"/>
      <c r="M169" s="528"/>
      <c r="N169" s="528"/>
      <c r="O169" s="593"/>
      <c r="P169" s="594"/>
      <c r="Q169" s="594"/>
      <c r="R169" s="594"/>
      <c r="S169" s="594"/>
      <c r="T169" s="594"/>
      <c r="U169" s="594"/>
      <c r="V169" s="594"/>
      <c r="W169" s="594"/>
      <c r="X169" s="595"/>
    </row>
    <row r="170" ht="13.65" customHeight="1">
      <c r="A170" s="528"/>
      <c r="B170" s="528"/>
      <c r="C170" s="528"/>
      <c r="D170" s="528"/>
      <c r="E170" s="528"/>
      <c r="F170" s="528"/>
      <c r="G170" s="528"/>
      <c r="H170" s="528"/>
      <c r="I170" s="528"/>
      <c r="J170" s="528"/>
      <c r="K170" s="528"/>
      <c r="L170" s="528"/>
      <c r="M170" s="528"/>
      <c r="N170" s="528"/>
      <c r="O170" s="593"/>
      <c r="P170" s="594"/>
      <c r="Q170" s="594"/>
      <c r="R170" s="594"/>
      <c r="S170" s="594"/>
      <c r="T170" s="594"/>
      <c r="U170" s="594"/>
      <c r="V170" s="594"/>
      <c r="W170" s="594"/>
      <c r="X170" s="595"/>
    </row>
    <row r="171" ht="13.65" customHeight="1">
      <c r="A171" s="528"/>
      <c r="B171" s="528"/>
      <c r="C171" s="528"/>
      <c r="D171" s="528"/>
      <c r="E171" s="528"/>
      <c r="F171" s="528"/>
      <c r="G171" s="528"/>
      <c r="H171" s="528"/>
      <c r="I171" s="528"/>
      <c r="J171" s="528"/>
      <c r="K171" s="528"/>
      <c r="L171" s="528"/>
      <c r="M171" s="528"/>
      <c r="N171" s="528"/>
      <c r="O171" s="593"/>
      <c r="P171" s="594"/>
      <c r="Q171" s="594"/>
      <c r="R171" s="594"/>
      <c r="S171" s="594"/>
      <c r="T171" s="594"/>
      <c r="U171" s="594"/>
      <c r="V171" s="594"/>
      <c r="W171" s="594"/>
      <c r="X171" s="595"/>
    </row>
    <row r="172" ht="13.65" customHeight="1">
      <c r="A172" s="528"/>
      <c r="B172" s="528"/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93"/>
      <c r="P172" s="594"/>
      <c r="Q172" s="594"/>
      <c r="R172" s="594"/>
      <c r="S172" s="594"/>
      <c r="T172" s="594"/>
      <c r="U172" s="594"/>
      <c r="V172" s="594"/>
      <c r="W172" s="594"/>
      <c r="X172" s="595"/>
    </row>
    <row r="173" ht="13.65" customHeight="1">
      <c r="A173" s="528"/>
      <c r="B173" s="528"/>
      <c r="C173" s="528"/>
      <c r="D173" s="528"/>
      <c r="E173" s="528"/>
      <c r="F173" s="528"/>
      <c r="G173" s="528"/>
      <c r="H173" s="528"/>
      <c r="I173" s="528"/>
      <c r="J173" s="528"/>
      <c r="K173" s="528"/>
      <c r="L173" s="528"/>
      <c r="M173" s="528"/>
      <c r="N173" s="528"/>
      <c r="O173" s="593"/>
      <c r="P173" s="594"/>
      <c r="Q173" s="594"/>
      <c r="R173" s="594"/>
      <c r="S173" s="594"/>
      <c r="T173" s="594"/>
      <c r="U173" s="594"/>
      <c r="V173" s="594"/>
      <c r="W173" s="594"/>
      <c r="X173" s="595"/>
    </row>
    <row r="174" ht="13.65" customHeight="1">
      <c r="A174" s="528"/>
      <c r="B174" s="528"/>
      <c r="C174" s="528"/>
      <c r="D174" s="528"/>
      <c r="E174" s="528"/>
      <c r="F174" s="528"/>
      <c r="G174" s="528"/>
      <c r="H174" s="528"/>
      <c r="I174" s="528"/>
      <c r="J174" s="528"/>
      <c r="K174" s="528"/>
      <c r="L174" s="528"/>
      <c r="M174" s="528"/>
      <c r="N174" s="528"/>
      <c r="O174" s="593"/>
      <c r="P174" s="594"/>
      <c r="Q174" s="594"/>
      <c r="R174" s="594"/>
      <c r="S174" s="594"/>
      <c r="T174" s="594"/>
      <c r="U174" s="594"/>
      <c r="V174" s="594"/>
      <c r="W174" s="594"/>
      <c r="X174" s="595"/>
    </row>
    <row r="175" ht="13.65" customHeight="1">
      <c r="A175" s="528"/>
      <c r="B175" s="528"/>
      <c r="C175" s="528"/>
      <c r="D175" s="528"/>
      <c r="E175" s="528"/>
      <c r="F175" s="528"/>
      <c r="G175" s="528"/>
      <c r="H175" s="528"/>
      <c r="I175" s="528"/>
      <c r="J175" s="528"/>
      <c r="K175" s="528"/>
      <c r="L175" s="528"/>
      <c r="M175" s="528"/>
      <c r="N175" s="528"/>
      <c r="O175" s="593"/>
      <c r="P175" s="594"/>
      <c r="Q175" s="594"/>
      <c r="R175" s="594"/>
      <c r="S175" s="594"/>
      <c r="T175" s="594"/>
      <c r="U175" s="594"/>
      <c r="V175" s="594"/>
      <c r="W175" s="594"/>
      <c r="X175" s="595"/>
    </row>
    <row r="176" ht="13.65" customHeight="1">
      <c r="A176" s="528"/>
      <c r="B176" s="528"/>
      <c r="C176" s="528"/>
      <c r="D176" s="528"/>
      <c r="E176" s="528"/>
      <c r="F176" s="528"/>
      <c r="G176" s="528"/>
      <c r="H176" s="528"/>
      <c r="I176" s="528"/>
      <c r="J176" s="528"/>
      <c r="K176" s="528"/>
      <c r="L176" s="528"/>
      <c r="M176" s="528"/>
      <c r="N176" s="528"/>
      <c r="O176" s="593"/>
      <c r="P176" s="594"/>
      <c r="Q176" s="594"/>
      <c r="R176" s="594"/>
      <c r="S176" s="594"/>
      <c r="T176" s="594"/>
      <c r="U176" s="594"/>
      <c r="V176" s="594"/>
      <c r="W176" s="594"/>
      <c r="X176" s="595"/>
    </row>
    <row r="177" ht="13.65" customHeight="1">
      <c r="A177" s="528"/>
      <c r="B177" s="528"/>
      <c r="C177" s="528"/>
      <c r="D177" s="528"/>
      <c r="E177" s="528"/>
      <c r="F177" s="528"/>
      <c r="G177" s="528"/>
      <c r="H177" s="528"/>
      <c r="I177" s="528"/>
      <c r="J177" s="528"/>
      <c r="K177" s="528"/>
      <c r="L177" s="528"/>
      <c r="M177" s="528"/>
      <c r="N177" s="528"/>
      <c r="O177" s="593"/>
      <c r="P177" s="594"/>
      <c r="Q177" s="594"/>
      <c r="R177" s="594"/>
      <c r="S177" s="594"/>
      <c r="T177" s="594"/>
      <c r="U177" s="594"/>
      <c r="V177" s="594"/>
      <c r="W177" s="594"/>
      <c r="X177" s="595"/>
    </row>
    <row r="178" ht="13.65" customHeight="1">
      <c r="A178" s="528"/>
      <c r="B178" s="528"/>
      <c r="C178" s="528"/>
      <c r="D178" s="528"/>
      <c r="E178" s="528"/>
      <c r="F178" s="528"/>
      <c r="G178" s="528"/>
      <c r="H178" s="528"/>
      <c r="I178" s="528"/>
      <c r="J178" s="528"/>
      <c r="K178" s="528"/>
      <c r="L178" s="528"/>
      <c r="M178" s="528"/>
      <c r="N178" s="528"/>
      <c r="O178" s="593"/>
      <c r="P178" s="594"/>
      <c r="Q178" s="594"/>
      <c r="R178" s="594"/>
      <c r="S178" s="594"/>
      <c r="T178" s="594"/>
      <c r="U178" s="594"/>
      <c r="V178" s="594"/>
      <c r="W178" s="594"/>
      <c r="X178" s="595"/>
    </row>
    <row r="179" ht="13.65" customHeight="1">
      <c r="A179" s="528"/>
      <c r="B179" s="528"/>
      <c r="C179" s="528"/>
      <c r="D179" s="528"/>
      <c r="E179" s="528"/>
      <c r="F179" s="528"/>
      <c r="G179" s="528"/>
      <c r="H179" s="528"/>
      <c r="I179" s="528"/>
      <c r="J179" s="528"/>
      <c r="K179" s="528"/>
      <c r="L179" s="528"/>
      <c r="M179" s="528"/>
      <c r="N179" s="528"/>
      <c r="O179" s="593"/>
      <c r="P179" s="594"/>
      <c r="Q179" s="594"/>
      <c r="R179" s="594"/>
      <c r="S179" s="594"/>
      <c r="T179" s="594"/>
      <c r="U179" s="594"/>
      <c r="V179" s="594"/>
      <c r="W179" s="594"/>
      <c r="X179" s="595"/>
    </row>
    <row r="180" ht="13.65" customHeight="1">
      <c r="A180" s="528"/>
      <c r="B180" s="528"/>
      <c r="C180" s="528"/>
      <c r="D180" s="528"/>
      <c r="E180" s="528"/>
      <c r="F180" s="528"/>
      <c r="G180" s="528"/>
      <c r="H180" s="528"/>
      <c r="I180" s="528"/>
      <c r="J180" s="528"/>
      <c r="K180" s="528"/>
      <c r="L180" s="528"/>
      <c r="M180" s="528"/>
      <c r="N180" s="528"/>
      <c r="O180" s="593"/>
      <c r="P180" s="594"/>
      <c r="Q180" s="594"/>
      <c r="R180" s="594"/>
      <c r="S180" s="594"/>
      <c r="T180" s="594"/>
      <c r="U180" s="594"/>
      <c r="V180" s="594"/>
      <c r="W180" s="594"/>
      <c r="X180" s="595"/>
    </row>
    <row r="181" ht="13.65" customHeight="1">
      <c r="A181" s="528"/>
      <c r="B181" s="528"/>
      <c r="C181" s="528"/>
      <c r="D181" s="528"/>
      <c r="E181" s="528"/>
      <c r="F181" s="528"/>
      <c r="G181" s="528"/>
      <c r="H181" s="528"/>
      <c r="I181" s="528"/>
      <c r="J181" s="528"/>
      <c r="K181" s="528"/>
      <c r="L181" s="528"/>
      <c r="M181" s="528"/>
      <c r="N181" s="528"/>
      <c r="O181" s="593"/>
      <c r="P181" s="594"/>
      <c r="Q181" s="594"/>
      <c r="R181" s="594"/>
      <c r="S181" s="594"/>
      <c r="T181" s="594"/>
      <c r="U181" s="594"/>
      <c r="V181" s="594"/>
      <c r="W181" s="594"/>
      <c r="X181" s="595"/>
    </row>
    <row r="182" ht="13.65" customHeight="1">
      <c r="A182" s="528"/>
      <c r="B182" s="528"/>
      <c r="C182" s="528"/>
      <c r="D182" s="528"/>
      <c r="E182" s="528"/>
      <c r="F182" s="528"/>
      <c r="G182" s="528"/>
      <c r="H182" s="528"/>
      <c r="I182" s="528"/>
      <c r="J182" s="528"/>
      <c r="K182" s="528"/>
      <c r="L182" s="528"/>
      <c r="M182" s="528"/>
      <c r="N182" s="528"/>
      <c r="O182" s="593"/>
      <c r="P182" s="594"/>
      <c r="Q182" s="594"/>
      <c r="R182" s="594"/>
      <c r="S182" s="594"/>
      <c r="T182" s="594"/>
      <c r="U182" s="594"/>
      <c r="V182" s="594"/>
      <c r="W182" s="594"/>
      <c r="X182" s="595"/>
    </row>
    <row r="183" ht="13.65" customHeight="1">
      <c r="A183" s="528"/>
      <c r="B183" s="528"/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93"/>
      <c r="P183" s="594"/>
      <c r="Q183" s="594"/>
      <c r="R183" s="594"/>
      <c r="S183" s="594"/>
      <c r="T183" s="594"/>
      <c r="U183" s="594"/>
      <c r="V183" s="594"/>
      <c r="W183" s="594"/>
      <c r="X183" s="595"/>
    </row>
    <row r="184" ht="13.65" customHeight="1">
      <c r="A184" s="528"/>
      <c r="B184" s="528"/>
      <c r="C184" s="528"/>
      <c r="D184" s="528"/>
      <c r="E184" s="528"/>
      <c r="F184" s="528"/>
      <c r="G184" s="528"/>
      <c r="H184" s="528"/>
      <c r="I184" s="528"/>
      <c r="J184" s="528"/>
      <c r="K184" s="528"/>
      <c r="L184" s="528"/>
      <c r="M184" s="528"/>
      <c r="N184" s="528"/>
      <c r="O184" s="593"/>
      <c r="P184" s="594"/>
      <c r="Q184" s="594"/>
      <c r="R184" s="594"/>
      <c r="S184" s="594"/>
      <c r="T184" s="594"/>
      <c r="U184" s="594"/>
      <c r="V184" s="594"/>
      <c r="W184" s="594"/>
      <c r="X184" s="595"/>
    </row>
    <row r="185" ht="13.65" customHeight="1">
      <c r="A185" s="528"/>
      <c r="B185" s="528"/>
      <c r="C185" s="528"/>
      <c r="D185" s="528"/>
      <c r="E185" s="528"/>
      <c r="F185" s="528"/>
      <c r="G185" s="528"/>
      <c r="H185" s="528"/>
      <c r="I185" s="528"/>
      <c r="J185" s="528"/>
      <c r="K185" s="528"/>
      <c r="L185" s="528"/>
      <c r="M185" s="528"/>
      <c r="N185" s="528"/>
      <c r="O185" s="593"/>
      <c r="P185" s="594"/>
      <c r="Q185" s="594"/>
      <c r="R185" s="594"/>
      <c r="S185" s="594"/>
      <c r="T185" s="594"/>
      <c r="U185" s="594"/>
      <c r="V185" s="594"/>
      <c r="W185" s="594"/>
      <c r="X185" s="595"/>
    </row>
    <row r="186" ht="13.65" customHeight="1">
      <c r="A186" s="528"/>
      <c r="B186" s="528"/>
      <c r="C186" s="528"/>
      <c r="D186" s="528"/>
      <c r="E186" s="528"/>
      <c r="F186" s="528"/>
      <c r="G186" s="528"/>
      <c r="H186" s="528"/>
      <c r="I186" s="528"/>
      <c r="J186" s="528"/>
      <c r="K186" s="528"/>
      <c r="L186" s="528"/>
      <c r="M186" s="528"/>
      <c r="N186" s="528"/>
      <c r="O186" s="593"/>
      <c r="P186" s="594"/>
      <c r="Q186" s="594"/>
      <c r="R186" s="594"/>
      <c r="S186" s="594"/>
      <c r="T186" s="594"/>
      <c r="U186" s="594"/>
      <c r="V186" s="594"/>
      <c r="W186" s="594"/>
      <c r="X186" s="595"/>
    </row>
    <row r="187" ht="13.65" customHeight="1">
      <c r="A187" s="528"/>
      <c r="B187" s="528"/>
      <c r="C187" s="528"/>
      <c r="D187" s="528"/>
      <c r="E187" s="528"/>
      <c r="F187" s="528"/>
      <c r="G187" s="528"/>
      <c r="H187" s="528"/>
      <c r="I187" s="528"/>
      <c r="J187" s="528"/>
      <c r="K187" s="528"/>
      <c r="L187" s="528"/>
      <c r="M187" s="528"/>
      <c r="N187" s="528"/>
      <c r="O187" s="593"/>
      <c r="P187" s="594"/>
      <c r="Q187" s="594"/>
      <c r="R187" s="594"/>
      <c r="S187" s="594"/>
      <c r="T187" s="594"/>
      <c r="U187" s="594"/>
      <c r="V187" s="594"/>
      <c r="W187" s="594"/>
      <c r="X187" s="595"/>
    </row>
    <row r="188" ht="13.65" customHeight="1">
      <c r="A188" s="528"/>
      <c r="B188" s="528"/>
      <c r="C188" s="528"/>
      <c r="D188" s="528"/>
      <c r="E188" s="528"/>
      <c r="F188" s="528"/>
      <c r="G188" s="528"/>
      <c r="H188" s="528"/>
      <c r="I188" s="528"/>
      <c r="J188" s="528"/>
      <c r="K188" s="528"/>
      <c r="L188" s="528"/>
      <c r="M188" s="528"/>
      <c r="N188" s="528"/>
      <c r="O188" s="593"/>
      <c r="P188" s="594"/>
      <c r="Q188" s="594"/>
      <c r="R188" s="594"/>
      <c r="S188" s="594"/>
      <c r="T188" s="594"/>
      <c r="U188" s="594"/>
      <c r="V188" s="594"/>
      <c r="W188" s="594"/>
      <c r="X188" s="595"/>
    </row>
    <row r="189" ht="13.65" customHeight="1">
      <c r="A189" s="528"/>
      <c r="B189" s="528"/>
      <c r="C189" s="528"/>
      <c r="D189" s="528"/>
      <c r="E189" s="528"/>
      <c r="F189" s="528"/>
      <c r="G189" s="528"/>
      <c r="H189" s="528"/>
      <c r="I189" s="528"/>
      <c r="J189" s="528"/>
      <c r="K189" s="528"/>
      <c r="L189" s="528"/>
      <c r="M189" s="528"/>
      <c r="N189" s="528"/>
      <c r="O189" s="593"/>
      <c r="P189" s="594"/>
      <c r="Q189" s="594"/>
      <c r="R189" s="594"/>
      <c r="S189" s="594"/>
      <c r="T189" s="594"/>
      <c r="U189" s="594"/>
      <c r="V189" s="594"/>
      <c r="W189" s="594"/>
      <c r="X189" s="595"/>
    </row>
    <row r="190" ht="13.65" customHeight="1">
      <c r="A190" s="528"/>
      <c r="B190" s="528"/>
      <c r="C190" s="528"/>
      <c r="D190" s="528"/>
      <c r="E190" s="528"/>
      <c r="F190" s="528"/>
      <c r="G190" s="528"/>
      <c r="H190" s="528"/>
      <c r="I190" s="528"/>
      <c r="J190" s="528"/>
      <c r="K190" s="528"/>
      <c r="L190" s="528"/>
      <c r="M190" s="528"/>
      <c r="N190" s="528"/>
      <c r="O190" s="593"/>
      <c r="P190" s="594"/>
      <c r="Q190" s="594"/>
      <c r="R190" s="594"/>
      <c r="S190" s="594"/>
      <c r="T190" s="594"/>
      <c r="U190" s="594"/>
      <c r="V190" s="594"/>
      <c r="W190" s="594"/>
      <c r="X190" s="595"/>
    </row>
    <row r="191" ht="13.65" customHeight="1">
      <c r="A191" s="528"/>
      <c r="B191" s="528"/>
      <c r="C191" s="528"/>
      <c r="D191" s="528"/>
      <c r="E191" s="528"/>
      <c r="F191" s="528"/>
      <c r="G191" s="528"/>
      <c r="H191" s="528"/>
      <c r="I191" s="528"/>
      <c r="J191" s="528"/>
      <c r="K191" s="528"/>
      <c r="L191" s="528"/>
      <c r="M191" s="528"/>
      <c r="N191" s="528"/>
      <c r="O191" s="593"/>
      <c r="P191" s="594"/>
      <c r="Q191" s="594"/>
      <c r="R191" s="594"/>
      <c r="S191" s="594"/>
      <c r="T191" s="594"/>
      <c r="U191" s="594"/>
      <c r="V191" s="594"/>
      <c r="W191" s="594"/>
      <c r="X191" s="595"/>
    </row>
    <row r="192" ht="13.65" customHeight="1">
      <c r="A192" s="528"/>
      <c r="B192" s="528"/>
      <c r="C192" s="528"/>
      <c r="D192" s="528"/>
      <c r="E192" s="528"/>
      <c r="F192" s="528"/>
      <c r="G192" s="528"/>
      <c r="H192" s="528"/>
      <c r="I192" s="528"/>
      <c r="J192" s="528"/>
      <c r="K192" s="528"/>
      <c r="L192" s="528"/>
      <c r="M192" s="528"/>
      <c r="N192" s="528"/>
      <c r="O192" s="593"/>
      <c r="P192" s="594"/>
      <c r="Q192" s="594"/>
      <c r="R192" s="594"/>
      <c r="S192" s="594"/>
      <c r="T192" s="594"/>
      <c r="U192" s="594"/>
      <c r="V192" s="594"/>
      <c r="W192" s="594"/>
      <c r="X192" s="595"/>
    </row>
    <row r="193" ht="13.65" customHeight="1">
      <c r="A193" t="s" s="532">
        <v>0</v>
      </c>
      <c r="B193" s="589"/>
      <c r="C193" s="589"/>
      <c r="D193" t="s" s="532">
        <v>670</v>
      </c>
      <c r="E193" s="589"/>
      <c r="F193" s="589"/>
      <c r="G193" s="589"/>
      <c r="H193" s="589"/>
      <c r="I193" s="589"/>
      <c r="J193" s="528"/>
      <c r="K193" s="528"/>
      <c r="L193" s="528"/>
      <c r="M193" s="528"/>
      <c r="N193" s="528"/>
      <c r="O193" s="593"/>
      <c r="P193" s="594"/>
      <c r="Q193" s="594"/>
      <c r="R193" s="594"/>
      <c r="S193" s="594"/>
      <c r="T193" s="594"/>
      <c r="U193" s="594"/>
      <c r="V193" s="594"/>
      <c r="W193" s="594"/>
      <c r="X193" s="595"/>
    </row>
    <row r="194" ht="13.65" customHeight="1">
      <c r="A194" t="s" s="532">
        <v>2</v>
      </c>
      <c r="B194" s="589"/>
      <c r="C194" s="589"/>
      <c r="D194" s="589"/>
      <c r="E194" s="589"/>
      <c r="F194" s="589"/>
      <c r="G194" s="589"/>
      <c r="H194" s="589"/>
      <c r="I194" s="589"/>
      <c r="J194" s="528"/>
      <c r="K194" s="528"/>
      <c r="L194" s="528"/>
      <c r="M194" s="528"/>
      <c r="N194" s="528"/>
      <c r="O194" s="593"/>
      <c r="P194" s="594"/>
      <c r="Q194" s="594"/>
      <c r="R194" s="594"/>
      <c r="S194" s="594"/>
      <c r="T194" s="594"/>
      <c r="U194" s="594"/>
      <c r="V194" s="594"/>
      <c r="W194" s="594"/>
      <c r="X194" s="595"/>
    </row>
    <row r="195" ht="15.75" customHeight="1">
      <c r="A195" t="s" s="532">
        <v>671</v>
      </c>
      <c r="B195" s="589"/>
      <c r="C195" s="589"/>
      <c r="D195" t="s" s="531">
        <v>672</v>
      </c>
      <c r="E195" s="589"/>
      <c r="F195" s="589"/>
      <c r="G195" s="589"/>
      <c r="H195" t="s" s="532">
        <v>4</v>
      </c>
      <c r="I195" s="528"/>
      <c r="J195" s="528"/>
      <c r="K195" s="528"/>
      <c r="L195" s="528"/>
      <c r="M195" s="528"/>
      <c r="N195" s="528"/>
      <c r="O195" s="593"/>
      <c r="P195" s="594"/>
      <c r="Q195" s="594"/>
      <c r="R195" s="594"/>
      <c r="S195" s="594"/>
      <c r="T195" s="594"/>
      <c r="U195" s="594"/>
      <c r="V195" s="594"/>
      <c r="W195" s="594"/>
      <c r="X195" s="595"/>
    </row>
    <row r="196" ht="15.75" customHeight="1">
      <c r="A196" s="589"/>
      <c r="B196" s="589"/>
      <c r="C196" s="589"/>
      <c r="D196" s="596"/>
      <c r="E196" s="589"/>
      <c r="F196" s="589"/>
      <c r="G196" s="589"/>
      <c r="H196" s="528"/>
      <c r="I196" s="589"/>
      <c r="J196" s="528"/>
      <c r="K196" s="528"/>
      <c r="L196" s="528"/>
      <c r="M196" s="528"/>
      <c r="N196" s="528"/>
      <c r="O196" s="593"/>
      <c r="P196" s="594"/>
      <c r="Q196" s="594"/>
      <c r="R196" s="594"/>
      <c r="S196" s="594"/>
      <c r="T196" s="594"/>
      <c r="U196" s="594"/>
      <c r="V196" s="594"/>
      <c r="W196" s="594"/>
      <c r="X196" s="595"/>
    </row>
    <row r="197" ht="15.75" customHeight="1">
      <c r="A197" s="589"/>
      <c r="B197" s="589"/>
      <c r="C197" s="589"/>
      <c r="D197" s="596"/>
      <c r="E197" s="589"/>
      <c r="F197" s="589"/>
      <c r="G197" s="589"/>
      <c r="H197" s="528"/>
      <c r="I197" s="589"/>
      <c r="J197" s="528"/>
      <c r="K197" s="528"/>
      <c r="L197" s="528"/>
      <c r="M197" s="528"/>
      <c r="N197" s="528"/>
      <c r="O197" s="593"/>
      <c r="P197" s="594"/>
      <c r="Q197" s="594"/>
      <c r="R197" s="594"/>
      <c r="S197" s="594"/>
      <c r="T197" s="594"/>
      <c r="U197" s="594"/>
      <c r="V197" s="594"/>
      <c r="W197" s="594"/>
      <c r="X197" s="595"/>
    </row>
    <row r="198" ht="15.75" customHeight="1">
      <c r="A198" s="589"/>
      <c r="B198" s="589"/>
      <c r="C198" s="589"/>
      <c r="D198" s="596"/>
      <c r="E198" s="589"/>
      <c r="F198" s="589"/>
      <c r="G198" s="589"/>
      <c r="H198" s="528"/>
      <c r="I198" s="589"/>
      <c r="J198" s="528"/>
      <c r="K198" s="528"/>
      <c r="L198" s="528"/>
      <c r="M198" s="528"/>
      <c r="N198" s="528"/>
      <c r="O198" s="593"/>
      <c r="P198" s="594"/>
      <c r="Q198" s="594"/>
      <c r="R198" s="594"/>
      <c r="S198" s="594"/>
      <c r="T198" s="594"/>
      <c r="U198" s="594"/>
      <c r="V198" s="594"/>
      <c r="W198" s="594"/>
      <c r="X198" s="595"/>
    </row>
    <row r="199" ht="15.75" customHeight="1">
      <c r="A199" s="589"/>
      <c r="B199" s="589"/>
      <c r="C199" s="589"/>
      <c r="D199" s="596"/>
      <c r="E199" s="589"/>
      <c r="F199" s="589"/>
      <c r="G199" s="589"/>
      <c r="H199" s="528"/>
      <c r="I199" s="589"/>
      <c r="J199" s="528"/>
      <c r="K199" s="528"/>
      <c r="L199" s="528"/>
      <c r="M199" s="528"/>
      <c r="N199" s="528"/>
      <c r="O199" s="593"/>
      <c r="P199" s="594"/>
      <c r="Q199" s="594"/>
      <c r="R199" s="594"/>
      <c r="S199" s="594"/>
      <c r="T199" s="594"/>
      <c r="U199" s="594"/>
      <c r="V199" s="594"/>
      <c r="W199" s="594"/>
      <c r="X199" s="595"/>
    </row>
    <row r="200" ht="15.75" customHeight="1">
      <c r="A200" s="589"/>
      <c r="B200" s="589"/>
      <c r="C200" s="589"/>
      <c r="D200" s="596"/>
      <c r="E200" s="589"/>
      <c r="F200" s="589"/>
      <c r="G200" s="589"/>
      <c r="H200" s="528"/>
      <c r="I200" s="589"/>
      <c r="J200" s="528"/>
      <c r="K200" s="528"/>
      <c r="L200" s="528"/>
      <c r="M200" s="528"/>
      <c r="N200" s="528"/>
      <c r="O200" s="593"/>
      <c r="P200" s="594"/>
      <c r="Q200" s="594"/>
      <c r="R200" s="594"/>
      <c r="S200" s="594"/>
      <c r="T200" s="594"/>
      <c r="U200" s="594"/>
      <c r="V200" s="594"/>
      <c r="W200" s="594"/>
      <c r="X200" s="595"/>
    </row>
    <row r="201" ht="13.65" customHeight="1">
      <c r="A201" s="528"/>
      <c r="B201" s="528"/>
      <c r="C201" s="528"/>
      <c r="D201" s="528"/>
      <c r="E201" s="528"/>
      <c r="F201" s="528"/>
      <c r="G201" s="528"/>
      <c r="H201" s="528"/>
      <c r="I201" s="528"/>
      <c r="J201" s="528"/>
      <c r="K201" s="528"/>
      <c r="L201" s="528"/>
      <c r="M201" s="528"/>
      <c r="N201" s="528"/>
      <c r="O201" s="593"/>
      <c r="P201" s="594"/>
      <c r="Q201" s="594"/>
      <c r="R201" s="594"/>
      <c r="S201" s="594"/>
      <c r="T201" s="594"/>
      <c r="U201" s="594"/>
      <c r="V201" s="594"/>
      <c r="W201" s="594"/>
      <c r="X201" s="595"/>
    </row>
    <row r="202" ht="13.65" customHeight="1">
      <c r="A202" s="528"/>
      <c r="B202" s="528"/>
      <c r="C202" s="528"/>
      <c r="D202" s="528"/>
      <c r="E202" s="528"/>
      <c r="F202" s="528"/>
      <c r="G202" s="528"/>
      <c r="H202" s="528"/>
      <c r="I202" s="528"/>
      <c r="J202" s="528"/>
      <c r="K202" s="528"/>
      <c r="L202" s="528"/>
      <c r="M202" s="528"/>
      <c r="N202" s="528"/>
      <c r="O202" s="593"/>
      <c r="P202" s="594"/>
      <c r="Q202" s="594"/>
      <c r="R202" s="594"/>
      <c r="S202" s="594"/>
      <c r="T202" s="594"/>
      <c r="U202" s="594"/>
      <c r="V202" s="594"/>
      <c r="W202" s="594"/>
      <c r="X202" s="595"/>
    </row>
    <row r="203" ht="13.65" customHeight="1">
      <c r="A203" s="528"/>
      <c r="B203" s="528"/>
      <c r="C203" s="528"/>
      <c r="D203" s="528"/>
      <c r="E203" s="528"/>
      <c r="F203" s="528"/>
      <c r="G203" s="528"/>
      <c r="H203" s="528"/>
      <c r="I203" s="528"/>
      <c r="J203" s="528"/>
      <c r="K203" s="528"/>
      <c r="L203" s="528"/>
      <c r="M203" s="528"/>
      <c r="N203" s="528"/>
      <c r="O203" s="593"/>
      <c r="P203" s="594"/>
      <c r="Q203" s="594"/>
      <c r="R203" s="594"/>
      <c r="S203" s="594"/>
      <c r="T203" s="594"/>
      <c r="U203" s="594"/>
      <c r="V203" s="594"/>
      <c r="W203" s="594"/>
      <c r="X203" s="595"/>
    </row>
    <row r="204" ht="18" customHeight="1">
      <c r="A204" t="s" s="533">
        <v>708</v>
      </c>
      <c r="B204" s="597"/>
      <c r="C204" s="597"/>
      <c r="D204" s="597"/>
      <c r="E204" s="528"/>
      <c r="F204" s="528"/>
      <c r="G204" s="528"/>
      <c r="H204" s="528"/>
      <c r="I204" s="528"/>
      <c r="J204" s="528"/>
      <c r="K204" s="528"/>
      <c r="L204" s="528"/>
      <c r="M204" s="528"/>
      <c r="N204" s="528"/>
      <c r="O204" s="593"/>
      <c r="P204" s="594"/>
      <c r="Q204" s="594"/>
      <c r="R204" s="594"/>
      <c r="S204" s="594"/>
      <c r="T204" s="594"/>
      <c r="U204" s="594"/>
      <c r="V204" s="594"/>
      <c r="W204" s="594"/>
      <c r="X204" s="595"/>
    </row>
    <row r="205" ht="18" customHeight="1">
      <c r="A205" t="s" s="533">
        <v>709</v>
      </c>
      <c r="B205" s="597"/>
      <c r="C205" s="597"/>
      <c r="D205" s="597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93"/>
      <c r="P205" s="594"/>
      <c r="Q205" s="594"/>
      <c r="R205" s="594"/>
      <c r="S205" s="594"/>
      <c r="T205" s="594"/>
      <c r="U205" s="594"/>
      <c r="V205" s="594"/>
      <c r="W205" s="594"/>
      <c r="X205" s="595"/>
    </row>
    <row r="206" ht="18" customHeight="1">
      <c r="A206" s="597"/>
      <c r="B206" s="597"/>
      <c r="C206" s="597"/>
      <c r="D206" s="597"/>
      <c r="E206" s="528"/>
      <c r="F206" s="528"/>
      <c r="G206" s="528"/>
      <c r="H206" s="528"/>
      <c r="I206" s="528"/>
      <c r="J206" s="528"/>
      <c r="K206" s="528"/>
      <c r="L206" s="528"/>
      <c r="M206" s="528"/>
      <c r="N206" s="528"/>
      <c r="O206" s="593"/>
      <c r="P206" s="594"/>
      <c r="Q206" s="594"/>
      <c r="R206" s="594"/>
      <c r="S206" s="594"/>
      <c r="T206" s="594"/>
      <c r="U206" s="594"/>
      <c r="V206" s="594"/>
      <c r="W206" s="594"/>
      <c r="X206" s="595"/>
    </row>
    <row r="207" ht="13.65" customHeight="1">
      <c r="A207" t="s" s="622">
        <v>710</v>
      </c>
      <c r="B207" s="528"/>
      <c r="C207" s="528"/>
      <c r="D207" s="528"/>
      <c r="E207" s="528"/>
      <c r="F207" s="528"/>
      <c r="G207" s="528"/>
      <c r="H207" s="528"/>
      <c r="I207" s="528"/>
      <c r="J207" s="528"/>
      <c r="K207" s="528"/>
      <c r="L207" s="528"/>
      <c r="M207" s="528"/>
      <c r="N207" s="528"/>
      <c r="O207" s="593"/>
      <c r="P207" s="594"/>
      <c r="Q207" s="594"/>
      <c r="R207" s="594"/>
      <c r="S207" s="594"/>
      <c r="T207" s="594"/>
      <c r="U207" s="594"/>
      <c r="V207" s="594"/>
      <c r="W207" s="594"/>
      <c r="X207" s="595"/>
    </row>
    <row r="208" ht="13.65" customHeight="1">
      <c r="A208" s="623"/>
      <c r="B208" s="600"/>
      <c r="C208" s="600"/>
      <c r="D208" s="600"/>
      <c r="E208" s="600"/>
      <c r="F208" s="600"/>
      <c r="G208" s="600"/>
      <c r="H208" s="600"/>
      <c r="I208" s="600"/>
      <c r="J208" s="528"/>
      <c r="K208" s="528"/>
      <c r="L208" s="528"/>
      <c r="M208" s="528"/>
      <c r="N208" s="528"/>
      <c r="O208" s="593"/>
      <c r="P208" s="594"/>
      <c r="Q208" s="594"/>
      <c r="R208" s="594"/>
      <c r="S208" s="594"/>
      <c r="T208" s="594"/>
      <c r="U208" s="594"/>
      <c r="V208" s="594"/>
      <c r="W208" s="594"/>
      <c r="X208" s="595"/>
    </row>
    <row r="209" ht="13.65" customHeight="1">
      <c r="A209" s="631"/>
      <c r="B209" s="631"/>
      <c r="C209" s="601"/>
      <c r="D209" s="601"/>
      <c r="E209" s="602"/>
      <c r="F209" s="601"/>
      <c r="G209" s="601"/>
      <c r="H209" s="601"/>
      <c r="I209" s="601"/>
      <c r="J209" s="528"/>
      <c r="K209" s="528"/>
      <c r="L209" s="528"/>
      <c r="M209" s="528"/>
      <c r="N209" s="528"/>
      <c r="O209" s="593"/>
      <c r="P209" s="594"/>
      <c r="Q209" s="594"/>
      <c r="R209" s="594"/>
      <c r="S209" s="594"/>
      <c r="T209" s="594"/>
      <c r="U209" s="594"/>
      <c r="V209" s="594"/>
      <c r="W209" s="594"/>
      <c r="X209" s="595"/>
    </row>
    <row r="210" ht="13.5" customHeight="1">
      <c r="A210" t="s" s="609">
        <v>675</v>
      </c>
      <c r="B210" t="s" s="609">
        <v>676</v>
      </c>
      <c r="C210" t="s" s="632">
        <v>677</v>
      </c>
      <c r="D210" t="s" s="632">
        <v>678</v>
      </c>
      <c r="E210" t="s" s="633">
        <v>679</v>
      </c>
      <c r="F210" t="s" s="632">
        <v>680</v>
      </c>
      <c r="G210" t="s" s="632">
        <v>681</v>
      </c>
      <c r="H210" t="s" s="632">
        <v>682</v>
      </c>
      <c r="I210" t="s" s="632">
        <v>683</v>
      </c>
      <c r="J210" s="528"/>
      <c r="K210" s="528"/>
      <c r="L210" s="528"/>
      <c r="M210" s="528"/>
      <c r="N210" s="528"/>
      <c r="O210" s="593"/>
      <c r="P210" s="594"/>
      <c r="Q210" s="594"/>
      <c r="R210" s="594"/>
      <c r="S210" s="594"/>
      <c r="T210" s="594"/>
      <c r="U210" s="594"/>
      <c r="V210" s="594"/>
      <c r="W210" s="594"/>
      <c r="X210" s="595"/>
    </row>
    <row r="211" ht="13.65" customHeight="1">
      <c r="A211" s="634"/>
      <c r="B211" s="634"/>
      <c r="C211" s="635"/>
      <c r="D211" s="635"/>
      <c r="E211" s="636"/>
      <c r="F211" s="635"/>
      <c r="G211" s="635"/>
      <c r="H211" s="635"/>
      <c r="I211" s="635"/>
      <c r="J211" s="528"/>
      <c r="K211" s="528"/>
      <c r="L211" s="528"/>
      <c r="M211" s="528"/>
      <c r="N211" s="528"/>
      <c r="O211" s="593"/>
      <c r="P211" s="594"/>
      <c r="Q211" s="594"/>
      <c r="R211" s="594"/>
      <c r="S211" s="594"/>
      <c r="T211" s="594"/>
      <c r="U211" s="594"/>
      <c r="V211" s="594"/>
      <c r="W211" s="594"/>
      <c r="X211" s="595"/>
    </row>
    <row r="212" ht="13.65" customHeight="1">
      <c r="A212" s="634"/>
      <c r="B212" t="s" s="609">
        <v>711</v>
      </c>
      <c r="C212" s="634"/>
      <c r="D212" s="637"/>
      <c r="E212" s="638"/>
      <c r="F212" s="637"/>
      <c r="G212" s="637"/>
      <c r="H212" s="637"/>
      <c r="I212" s="637"/>
      <c r="J212" s="528"/>
      <c r="K212" s="528"/>
      <c r="L212" s="528"/>
      <c r="M212" s="528"/>
      <c r="N212" s="528"/>
      <c r="O212" s="593"/>
      <c r="P212" s="594"/>
      <c r="Q212" s="594"/>
      <c r="R212" s="594"/>
      <c r="S212" s="594"/>
      <c r="T212" s="594"/>
      <c r="U212" s="594"/>
      <c r="V212" s="594"/>
      <c r="W212" s="594"/>
      <c r="X212" s="595"/>
    </row>
    <row r="213" ht="13.65" customHeight="1">
      <c r="A213" s="634"/>
      <c r="B213" t="s" s="609">
        <v>712</v>
      </c>
      <c r="C213" s="635"/>
      <c r="D213" s="637">
        <v>41</v>
      </c>
      <c r="E213" s="638">
        <v>42.9</v>
      </c>
      <c r="F213" s="637">
        <v>45.8</v>
      </c>
      <c r="G213" s="637">
        <v>45.9</v>
      </c>
      <c r="H213" s="637">
        <v>45.6</v>
      </c>
      <c r="I213" s="637"/>
      <c r="J213" s="528"/>
      <c r="K213" s="528"/>
      <c r="L213" s="528"/>
      <c r="M213" s="528"/>
      <c r="N213" s="528"/>
      <c r="O213" s="593"/>
      <c r="P213" s="594"/>
      <c r="Q213" s="594"/>
      <c r="R213" s="594"/>
      <c r="S213" s="594"/>
      <c r="T213" s="594"/>
      <c r="U213" s="594"/>
      <c r="V213" s="594"/>
      <c r="W213" s="594"/>
      <c r="X213" s="595"/>
    </row>
    <row r="214" ht="13.65" customHeight="1">
      <c r="A214" s="634"/>
      <c r="B214" s="634"/>
      <c r="C214" s="635"/>
      <c r="D214" s="635"/>
      <c r="E214" s="636"/>
      <c r="F214" s="635"/>
      <c r="G214" s="635"/>
      <c r="H214" s="635"/>
      <c r="I214" s="635"/>
      <c r="J214" s="528"/>
      <c r="K214" s="528"/>
      <c r="L214" s="528"/>
      <c r="M214" s="528"/>
      <c r="N214" s="528"/>
      <c r="O214" s="593"/>
      <c r="P214" s="594"/>
      <c r="Q214" s="594"/>
      <c r="R214" s="594"/>
      <c r="S214" s="594"/>
      <c r="T214" s="594"/>
      <c r="U214" s="594"/>
      <c r="V214" s="594"/>
      <c r="W214" s="594"/>
      <c r="X214" s="595"/>
    </row>
    <row r="215" ht="13.65" customHeight="1">
      <c r="A215" s="639"/>
      <c r="B215" s="639"/>
      <c r="C215" s="640"/>
      <c r="D215" s="640"/>
      <c r="E215" s="640"/>
      <c r="F215" s="640"/>
      <c r="G215" s="640"/>
      <c r="H215" s="640"/>
      <c r="I215" s="640"/>
      <c r="J215" s="528"/>
      <c r="K215" s="528"/>
      <c r="L215" s="528"/>
      <c r="M215" s="528"/>
      <c r="N215" s="528"/>
      <c r="O215" s="593"/>
      <c r="P215" s="594"/>
      <c r="Q215" s="594"/>
      <c r="R215" s="594"/>
      <c r="S215" s="594"/>
      <c r="T215" s="594"/>
      <c r="U215" s="594"/>
      <c r="V215" s="594"/>
      <c r="W215" s="594"/>
      <c r="X215" s="595"/>
    </row>
    <row r="216" ht="13.65" customHeight="1">
      <c r="A216" s="589"/>
      <c r="B216" s="589"/>
      <c r="C216" s="598"/>
      <c r="D216" s="598"/>
      <c r="E216" s="598"/>
      <c r="F216" s="598"/>
      <c r="G216" s="598"/>
      <c r="H216" s="598"/>
      <c r="I216" s="598"/>
      <c r="J216" s="528"/>
      <c r="K216" s="528"/>
      <c r="L216" s="528"/>
      <c r="M216" s="528"/>
      <c r="N216" s="528"/>
      <c r="O216" s="593"/>
      <c r="P216" s="594"/>
      <c r="Q216" s="594"/>
      <c r="R216" s="594"/>
      <c r="S216" s="594"/>
      <c r="T216" s="594"/>
      <c r="U216" s="594"/>
      <c r="V216" s="594"/>
      <c r="W216" s="594"/>
      <c r="X216" s="595"/>
    </row>
    <row r="217" ht="13.65" customHeight="1">
      <c r="A217" s="589"/>
      <c r="B217" s="589"/>
      <c r="C217" s="598"/>
      <c r="D217" s="598"/>
      <c r="E217" s="598"/>
      <c r="F217" s="598"/>
      <c r="G217" s="598"/>
      <c r="H217" s="598"/>
      <c r="I217" s="598"/>
      <c r="J217" s="528"/>
      <c r="K217" s="528"/>
      <c r="L217" s="528"/>
      <c r="M217" s="528"/>
      <c r="N217" s="528"/>
      <c r="O217" s="593"/>
      <c r="P217" s="594"/>
      <c r="Q217" s="594"/>
      <c r="R217" s="594"/>
      <c r="S217" s="594"/>
      <c r="T217" s="594"/>
      <c r="U217" s="594"/>
      <c r="V217" s="594"/>
      <c r="W217" s="594"/>
      <c r="X217" s="595"/>
    </row>
    <row r="218" ht="13.65" customHeight="1">
      <c r="A218" s="589"/>
      <c r="B218" s="589"/>
      <c r="C218" s="598"/>
      <c r="D218" s="598"/>
      <c r="E218" s="598"/>
      <c r="F218" s="598"/>
      <c r="G218" s="598"/>
      <c r="H218" s="598"/>
      <c r="I218" s="598"/>
      <c r="J218" s="528"/>
      <c r="K218" s="528"/>
      <c r="L218" s="528"/>
      <c r="M218" s="528"/>
      <c r="N218" s="528"/>
      <c r="O218" s="593"/>
      <c r="P218" s="594"/>
      <c r="Q218" s="594"/>
      <c r="R218" s="594"/>
      <c r="S218" s="594"/>
      <c r="T218" s="594"/>
      <c r="U218" s="594"/>
      <c r="V218" s="594"/>
      <c r="W218" s="594"/>
      <c r="X218" s="595"/>
    </row>
    <row r="219" ht="13.65" customHeight="1">
      <c r="A219" s="528"/>
      <c r="B219" s="528"/>
      <c r="C219" s="528"/>
      <c r="D219" s="528"/>
      <c r="E219" s="528"/>
      <c r="F219" s="528"/>
      <c r="G219" s="528"/>
      <c r="H219" s="528"/>
      <c r="I219" s="528"/>
      <c r="J219" s="528"/>
      <c r="K219" s="528"/>
      <c r="L219" s="528"/>
      <c r="M219" s="528"/>
      <c r="N219" s="528"/>
      <c r="O219" s="593"/>
      <c r="P219" s="594"/>
      <c r="Q219" s="594"/>
      <c r="R219" s="594"/>
      <c r="S219" s="594"/>
      <c r="T219" s="594"/>
      <c r="U219" s="594"/>
      <c r="V219" s="594"/>
      <c r="W219" s="594"/>
      <c r="X219" s="595"/>
    </row>
    <row r="220" ht="13.65" customHeight="1">
      <c r="A220" s="528"/>
      <c r="B220" s="528"/>
      <c r="C220" s="641">
        <v>2004</v>
      </c>
      <c r="D220" s="641">
        <v>2005</v>
      </c>
      <c r="E220" s="641">
        <v>2006</v>
      </c>
      <c r="F220" s="641">
        <v>2007</v>
      </c>
      <c r="G220" s="641">
        <v>2008</v>
      </c>
      <c r="H220" s="641">
        <v>2009</v>
      </c>
      <c r="I220" s="528"/>
      <c r="J220" s="528"/>
      <c r="K220" s="528"/>
      <c r="L220" s="528"/>
      <c r="M220" s="528"/>
      <c r="N220" s="528"/>
      <c r="O220" s="593"/>
      <c r="P220" s="594"/>
      <c r="Q220" s="594"/>
      <c r="R220" s="594"/>
      <c r="S220" s="594"/>
      <c r="T220" s="594"/>
      <c r="U220" s="594"/>
      <c r="V220" s="594"/>
      <c r="W220" s="594"/>
      <c r="X220" s="595"/>
    </row>
    <row r="221" ht="13.65" customHeight="1">
      <c r="A221" s="528"/>
      <c r="B221" s="528"/>
      <c r="C221" s="528"/>
      <c r="D221" s="528"/>
      <c r="E221" s="528"/>
      <c r="F221" s="528"/>
      <c r="G221" s="528"/>
      <c r="H221" s="528"/>
      <c r="I221" s="528"/>
      <c r="J221" s="528"/>
      <c r="K221" s="528"/>
      <c r="L221" s="528"/>
      <c r="M221" s="528"/>
      <c r="N221" s="528"/>
      <c r="O221" s="593"/>
      <c r="P221" s="594"/>
      <c r="Q221" s="594"/>
      <c r="R221" s="594"/>
      <c r="S221" s="594"/>
      <c r="T221" s="594"/>
      <c r="U221" s="594"/>
      <c r="V221" s="594"/>
      <c r="W221" s="594"/>
      <c r="X221" s="595"/>
    </row>
    <row r="222" ht="13.65" customHeight="1">
      <c r="A222" s="528"/>
      <c r="B222" t="s" s="642">
        <v>711</v>
      </c>
      <c r="C222" s="643">
        <v>50.7</v>
      </c>
      <c r="D222" s="643">
        <f>E212</f>
        <v>0</v>
      </c>
      <c r="E222" s="643">
        <f>F212</f>
        <v>0</v>
      </c>
      <c r="F222" s="643">
        <f>G212</f>
        <v>0</v>
      </c>
      <c r="G222" s="643">
        <f>H212</f>
        <v>0</v>
      </c>
      <c r="H222" s="643">
        <f>I212</f>
        <v>0</v>
      </c>
      <c r="I222" s="528"/>
      <c r="J222" s="528"/>
      <c r="K222" s="528"/>
      <c r="L222" s="528"/>
      <c r="M222" s="528"/>
      <c r="N222" s="528"/>
      <c r="O222" s="593"/>
      <c r="P222" s="594"/>
      <c r="Q222" s="594"/>
      <c r="R222" s="594"/>
      <c r="S222" s="594"/>
      <c r="T222" s="594"/>
      <c r="U222" s="594"/>
      <c r="V222" s="594"/>
      <c r="W222" s="594"/>
      <c r="X222" s="595"/>
    </row>
    <row r="223" ht="13.65" customHeight="1">
      <c r="A223" s="528"/>
      <c r="B223" t="s" s="642">
        <v>712</v>
      </c>
      <c r="C223" s="643">
        <f>D213</f>
        <v>41</v>
      </c>
      <c r="D223" s="643">
        <f>E213</f>
        <v>42.9</v>
      </c>
      <c r="E223" s="643">
        <f>F213</f>
        <v>45.8</v>
      </c>
      <c r="F223" s="643">
        <f>G213</f>
        <v>45.9</v>
      </c>
      <c r="G223" s="643">
        <f>H213</f>
        <v>45.6</v>
      </c>
      <c r="H223" s="528"/>
      <c r="I223" s="528"/>
      <c r="J223" s="528"/>
      <c r="K223" s="528"/>
      <c r="L223" s="528"/>
      <c r="M223" s="528"/>
      <c r="N223" s="528"/>
      <c r="O223" s="593"/>
      <c r="P223" s="594"/>
      <c r="Q223" s="594"/>
      <c r="R223" s="594"/>
      <c r="S223" s="594"/>
      <c r="T223" s="594"/>
      <c r="U223" s="594"/>
      <c r="V223" s="594"/>
      <c r="W223" s="594"/>
      <c r="X223" s="595"/>
    </row>
    <row r="224" ht="13.65" customHeight="1">
      <c r="A224" s="528"/>
      <c r="B224" s="528"/>
      <c r="C224" s="528"/>
      <c r="D224" s="528"/>
      <c r="E224" s="528"/>
      <c r="F224" s="528"/>
      <c r="G224" s="528"/>
      <c r="H224" s="528"/>
      <c r="I224" s="528"/>
      <c r="J224" s="528"/>
      <c r="K224" s="528"/>
      <c r="L224" s="528"/>
      <c r="M224" s="528"/>
      <c r="N224" s="528"/>
      <c r="O224" s="593"/>
      <c r="P224" s="594"/>
      <c r="Q224" s="594"/>
      <c r="R224" s="594"/>
      <c r="S224" s="594"/>
      <c r="T224" s="594"/>
      <c r="U224" s="594"/>
      <c r="V224" s="594"/>
      <c r="W224" s="594"/>
      <c r="X224" s="595"/>
    </row>
    <row r="225" ht="13.65" customHeight="1">
      <c r="A225" s="528"/>
      <c r="B225" s="528"/>
      <c r="C225" s="528"/>
      <c r="D225" s="528"/>
      <c r="E225" s="528"/>
      <c r="F225" s="528"/>
      <c r="G225" s="528"/>
      <c r="H225" s="528"/>
      <c r="I225" s="528"/>
      <c r="J225" s="528"/>
      <c r="K225" s="528"/>
      <c r="L225" s="528"/>
      <c r="M225" s="528"/>
      <c r="N225" s="528"/>
      <c r="O225" s="593"/>
      <c r="P225" s="594"/>
      <c r="Q225" s="594"/>
      <c r="R225" s="594"/>
      <c r="S225" s="594"/>
      <c r="T225" s="594"/>
      <c r="U225" s="594"/>
      <c r="V225" s="594"/>
      <c r="W225" s="594"/>
      <c r="X225" s="595"/>
    </row>
    <row r="226" ht="13.65" customHeight="1">
      <c r="A226" s="528"/>
      <c r="B226" s="528"/>
      <c r="C226" s="528"/>
      <c r="D226" s="528"/>
      <c r="E226" s="528"/>
      <c r="F226" s="528"/>
      <c r="G226" s="528"/>
      <c r="H226" s="528"/>
      <c r="I226" s="528"/>
      <c r="J226" s="528"/>
      <c r="K226" s="528"/>
      <c r="L226" s="528"/>
      <c r="M226" s="528"/>
      <c r="N226" s="528"/>
      <c r="O226" s="593"/>
      <c r="P226" s="594"/>
      <c r="Q226" s="594"/>
      <c r="R226" s="594"/>
      <c r="S226" s="594"/>
      <c r="T226" s="594"/>
      <c r="U226" s="594"/>
      <c r="V226" s="594"/>
      <c r="W226" s="594"/>
      <c r="X226" s="595"/>
    </row>
    <row r="227" ht="13.65" customHeight="1">
      <c r="A227" s="528"/>
      <c r="B227" s="528"/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93"/>
      <c r="P227" s="594"/>
      <c r="Q227" s="594"/>
      <c r="R227" s="594"/>
      <c r="S227" s="594"/>
      <c r="T227" s="594"/>
      <c r="U227" s="594"/>
      <c r="V227" s="594"/>
      <c r="W227" s="594"/>
      <c r="X227" s="595"/>
    </row>
    <row r="228" ht="13.65" customHeight="1">
      <c r="A228" s="528"/>
      <c r="B228" s="528"/>
      <c r="C228" s="528"/>
      <c r="D228" s="528"/>
      <c r="E228" s="528"/>
      <c r="F228" s="528"/>
      <c r="G228" s="528"/>
      <c r="H228" s="528"/>
      <c r="I228" s="528"/>
      <c r="J228" s="528"/>
      <c r="K228" s="528"/>
      <c r="L228" s="528"/>
      <c r="M228" s="528"/>
      <c r="N228" s="528"/>
      <c r="O228" s="593"/>
      <c r="P228" s="594"/>
      <c r="Q228" s="594"/>
      <c r="R228" s="594"/>
      <c r="S228" s="594"/>
      <c r="T228" s="594"/>
      <c r="U228" s="594"/>
      <c r="V228" s="594"/>
      <c r="W228" s="594"/>
      <c r="X228" s="595"/>
    </row>
    <row r="229" ht="13.65" customHeight="1">
      <c r="A229" s="528"/>
      <c r="B229" s="528"/>
      <c r="C229" s="528"/>
      <c r="D229" s="528"/>
      <c r="E229" s="528"/>
      <c r="F229" s="528"/>
      <c r="G229" s="528"/>
      <c r="H229" s="528"/>
      <c r="I229" s="528"/>
      <c r="J229" s="528"/>
      <c r="K229" s="528"/>
      <c r="L229" s="528"/>
      <c r="M229" s="528"/>
      <c r="N229" s="528"/>
      <c r="O229" s="593"/>
      <c r="P229" s="594"/>
      <c r="Q229" s="594"/>
      <c r="R229" s="594"/>
      <c r="S229" s="594"/>
      <c r="T229" s="594"/>
      <c r="U229" s="594"/>
      <c r="V229" s="594"/>
      <c r="W229" s="594"/>
      <c r="X229" s="595"/>
    </row>
    <row r="230" ht="13.65" customHeight="1">
      <c r="A230" s="528"/>
      <c r="B230" s="528"/>
      <c r="C230" s="528"/>
      <c r="D230" s="528"/>
      <c r="E230" s="528"/>
      <c r="F230" s="528"/>
      <c r="G230" s="528"/>
      <c r="H230" s="528"/>
      <c r="I230" s="528"/>
      <c r="J230" s="528"/>
      <c r="K230" s="528"/>
      <c r="L230" s="528"/>
      <c r="M230" s="528"/>
      <c r="N230" s="528"/>
      <c r="O230" s="593"/>
      <c r="P230" s="594"/>
      <c r="Q230" s="594"/>
      <c r="R230" s="594"/>
      <c r="S230" s="594"/>
      <c r="T230" s="594"/>
      <c r="U230" s="594"/>
      <c r="V230" s="594"/>
      <c r="W230" s="594"/>
      <c r="X230" s="595"/>
    </row>
    <row r="231" ht="13.65" customHeight="1">
      <c r="A231" s="528"/>
      <c r="B231" s="528"/>
      <c r="C231" s="528"/>
      <c r="D231" s="528"/>
      <c r="E231" s="528"/>
      <c r="F231" s="528"/>
      <c r="G231" s="528"/>
      <c r="H231" s="528"/>
      <c r="I231" s="528"/>
      <c r="J231" s="528"/>
      <c r="K231" s="528"/>
      <c r="L231" s="528"/>
      <c r="M231" s="528"/>
      <c r="N231" s="528"/>
      <c r="O231" s="593"/>
      <c r="P231" s="594"/>
      <c r="Q231" s="594"/>
      <c r="R231" s="594"/>
      <c r="S231" s="594"/>
      <c r="T231" s="594"/>
      <c r="U231" s="594"/>
      <c r="V231" s="594"/>
      <c r="W231" s="594"/>
      <c r="X231" s="595"/>
    </row>
    <row r="232" ht="13.65" customHeight="1">
      <c r="A232" s="528"/>
      <c r="B232" s="528"/>
      <c r="C232" s="528"/>
      <c r="D232" s="528"/>
      <c r="E232" s="528"/>
      <c r="F232" s="528"/>
      <c r="G232" s="528"/>
      <c r="H232" s="528"/>
      <c r="I232" s="528"/>
      <c r="J232" s="528"/>
      <c r="K232" s="528"/>
      <c r="L232" s="528"/>
      <c r="M232" s="528"/>
      <c r="N232" s="528"/>
      <c r="O232" s="593"/>
      <c r="P232" s="594"/>
      <c r="Q232" s="594"/>
      <c r="R232" s="594"/>
      <c r="S232" s="594"/>
      <c r="T232" s="594"/>
      <c r="U232" s="594"/>
      <c r="V232" s="594"/>
      <c r="W232" s="594"/>
      <c r="X232" s="595"/>
    </row>
    <row r="233" ht="13.65" customHeight="1">
      <c r="A233" s="528"/>
      <c r="B233" s="528"/>
      <c r="C233" s="528"/>
      <c r="D233" s="528"/>
      <c r="E233" s="528"/>
      <c r="F233" s="528"/>
      <c r="G233" s="528"/>
      <c r="H233" s="528"/>
      <c r="I233" s="528"/>
      <c r="J233" s="528"/>
      <c r="K233" s="528"/>
      <c r="L233" s="528"/>
      <c r="M233" s="528"/>
      <c r="N233" s="528"/>
      <c r="O233" s="593"/>
      <c r="P233" s="594"/>
      <c r="Q233" s="594"/>
      <c r="R233" s="594"/>
      <c r="S233" s="594"/>
      <c r="T233" s="594"/>
      <c r="U233" s="594"/>
      <c r="V233" s="594"/>
      <c r="W233" s="594"/>
      <c r="X233" s="595"/>
    </row>
    <row r="234" ht="13.65" customHeight="1">
      <c r="A234" s="528"/>
      <c r="B234" s="528"/>
      <c r="C234" s="528"/>
      <c r="D234" s="528"/>
      <c r="E234" s="528"/>
      <c r="F234" s="528"/>
      <c r="G234" s="528"/>
      <c r="H234" s="528"/>
      <c r="I234" s="528"/>
      <c r="J234" s="528"/>
      <c r="K234" s="528"/>
      <c r="L234" s="528"/>
      <c r="M234" s="528"/>
      <c r="N234" s="528"/>
      <c r="O234" s="593"/>
      <c r="P234" s="594"/>
      <c r="Q234" s="594"/>
      <c r="R234" s="594"/>
      <c r="S234" s="594"/>
      <c r="T234" s="594"/>
      <c r="U234" s="594"/>
      <c r="V234" s="594"/>
      <c r="W234" s="594"/>
      <c r="X234" s="595"/>
    </row>
    <row r="235" ht="13.65" customHeight="1">
      <c r="A235" s="528"/>
      <c r="B235" s="528"/>
      <c r="C235" s="528"/>
      <c r="D235" s="528"/>
      <c r="E235" s="528"/>
      <c r="F235" s="528"/>
      <c r="G235" s="528"/>
      <c r="H235" s="528"/>
      <c r="I235" s="528"/>
      <c r="J235" s="528"/>
      <c r="K235" s="528"/>
      <c r="L235" s="528"/>
      <c r="M235" s="528"/>
      <c r="N235" s="528"/>
      <c r="O235" s="593"/>
      <c r="P235" s="594"/>
      <c r="Q235" s="594"/>
      <c r="R235" s="594"/>
      <c r="S235" s="594"/>
      <c r="T235" s="594"/>
      <c r="U235" s="594"/>
      <c r="V235" s="594"/>
      <c r="W235" s="594"/>
      <c r="X235" s="595"/>
    </row>
    <row r="236" ht="13.65" customHeight="1">
      <c r="A236" s="528"/>
      <c r="B236" s="528"/>
      <c r="C236" s="528"/>
      <c r="D236" s="528"/>
      <c r="E236" s="528"/>
      <c r="F236" s="528"/>
      <c r="G236" s="528"/>
      <c r="H236" s="528"/>
      <c r="I236" s="528"/>
      <c r="J236" s="528"/>
      <c r="K236" s="528"/>
      <c r="L236" s="528"/>
      <c r="M236" s="528"/>
      <c r="N236" s="528"/>
      <c r="O236" s="593"/>
      <c r="P236" s="594"/>
      <c r="Q236" s="594"/>
      <c r="R236" s="594"/>
      <c r="S236" s="594"/>
      <c r="T236" s="594"/>
      <c r="U236" s="594"/>
      <c r="V236" s="594"/>
      <c r="W236" s="594"/>
      <c r="X236" s="595"/>
    </row>
    <row r="237" ht="13.65" customHeight="1">
      <c r="A237" s="528"/>
      <c r="B237" s="528"/>
      <c r="C237" s="528"/>
      <c r="D237" s="528"/>
      <c r="E237" s="528"/>
      <c r="F237" s="528"/>
      <c r="G237" s="528"/>
      <c r="H237" s="528"/>
      <c r="I237" s="528"/>
      <c r="J237" s="528"/>
      <c r="K237" s="528"/>
      <c r="L237" s="528"/>
      <c r="M237" s="528"/>
      <c r="N237" s="528"/>
      <c r="O237" s="593"/>
      <c r="P237" s="594"/>
      <c r="Q237" s="594"/>
      <c r="R237" s="594"/>
      <c r="S237" s="594"/>
      <c r="T237" s="594"/>
      <c r="U237" s="594"/>
      <c r="V237" s="594"/>
      <c r="W237" s="594"/>
      <c r="X237" s="595"/>
    </row>
    <row r="238" ht="13.65" customHeight="1">
      <c r="A238" s="528"/>
      <c r="B238" s="528"/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93"/>
      <c r="P238" s="594"/>
      <c r="Q238" s="594"/>
      <c r="R238" s="594"/>
      <c r="S238" s="594"/>
      <c r="T238" s="594"/>
      <c r="U238" s="594"/>
      <c r="V238" s="594"/>
      <c r="W238" s="594"/>
      <c r="X238" s="595"/>
    </row>
    <row r="239" ht="13.65" customHeight="1">
      <c r="A239" s="528"/>
      <c r="B239" s="528"/>
      <c r="C239" s="528"/>
      <c r="D239" s="528"/>
      <c r="E239" s="528"/>
      <c r="F239" s="528"/>
      <c r="G239" s="528"/>
      <c r="H239" s="528"/>
      <c r="I239" s="528"/>
      <c r="J239" s="528"/>
      <c r="K239" s="528"/>
      <c r="L239" s="528"/>
      <c r="M239" s="528"/>
      <c r="N239" s="528"/>
      <c r="O239" s="593"/>
      <c r="P239" s="594"/>
      <c r="Q239" s="594"/>
      <c r="R239" s="594"/>
      <c r="S239" s="594"/>
      <c r="T239" s="594"/>
      <c r="U239" s="594"/>
      <c r="V239" s="594"/>
      <c r="W239" s="594"/>
      <c r="X239" s="595"/>
    </row>
    <row r="240" ht="13.65" customHeight="1">
      <c r="A240" s="528"/>
      <c r="B240" s="528"/>
      <c r="C240" s="528"/>
      <c r="D240" s="528"/>
      <c r="E240" s="528"/>
      <c r="F240" s="528"/>
      <c r="G240" s="528"/>
      <c r="H240" s="528"/>
      <c r="I240" s="528"/>
      <c r="J240" s="528"/>
      <c r="K240" s="528"/>
      <c r="L240" s="528"/>
      <c r="M240" s="528"/>
      <c r="N240" s="528"/>
      <c r="O240" s="593"/>
      <c r="P240" s="594"/>
      <c r="Q240" s="594"/>
      <c r="R240" s="594"/>
      <c r="S240" s="594"/>
      <c r="T240" s="594"/>
      <c r="U240" s="594"/>
      <c r="V240" s="594"/>
      <c r="W240" s="594"/>
      <c r="X240" s="595"/>
    </row>
    <row r="241" ht="13.65" customHeight="1">
      <c r="A241" s="528"/>
      <c r="B241" s="528"/>
      <c r="C241" s="528"/>
      <c r="D241" s="528"/>
      <c r="E241" s="528"/>
      <c r="F241" s="528"/>
      <c r="G241" s="528"/>
      <c r="H241" s="528"/>
      <c r="I241" s="528"/>
      <c r="J241" s="528"/>
      <c r="K241" s="528"/>
      <c r="L241" s="528"/>
      <c r="M241" s="528"/>
      <c r="N241" s="528"/>
      <c r="O241" s="593"/>
      <c r="P241" s="594"/>
      <c r="Q241" s="594"/>
      <c r="R241" s="594"/>
      <c r="S241" s="594"/>
      <c r="T241" s="594"/>
      <c r="U241" s="594"/>
      <c r="V241" s="594"/>
      <c r="W241" s="594"/>
      <c r="X241" s="595"/>
    </row>
    <row r="242" ht="13.65" customHeight="1">
      <c r="A242" s="528"/>
      <c r="B242" s="528"/>
      <c r="C242" s="528"/>
      <c r="D242" s="528"/>
      <c r="E242" s="528"/>
      <c r="F242" s="528"/>
      <c r="G242" s="528"/>
      <c r="H242" s="528"/>
      <c r="I242" s="528"/>
      <c r="J242" s="528"/>
      <c r="K242" s="528"/>
      <c r="L242" s="528"/>
      <c r="M242" s="528"/>
      <c r="N242" s="528"/>
      <c r="O242" s="593"/>
      <c r="P242" s="594"/>
      <c r="Q242" s="594"/>
      <c r="R242" s="594"/>
      <c r="S242" s="594"/>
      <c r="T242" s="594"/>
      <c r="U242" s="594"/>
      <c r="V242" s="594"/>
      <c r="W242" s="594"/>
      <c r="X242" s="595"/>
    </row>
    <row r="243" ht="13.65" customHeight="1">
      <c r="A243" s="528"/>
      <c r="B243" s="528"/>
      <c r="C243" s="528"/>
      <c r="D243" s="528"/>
      <c r="E243" s="528"/>
      <c r="F243" s="528"/>
      <c r="G243" s="528"/>
      <c r="H243" s="528"/>
      <c r="I243" s="528"/>
      <c r="J243" s="528"/>
      <c r="K243" s="528"/>
      <c r="L243" s="528"/>
      <c r="M243" s="528"/>
      <c r="N243" s="528"/>
      <c r="O243" s="593"/>
      <c r="P243" s="594"/>
      <c r="Q243" s="594"/>
      <c r="R243" s="594"/>
      <c r="S243" s="594"/>
      <c r="T243" s="594"/>
      <c r="U243" s="594"/>
      <c r="V243" s="594"/>
      <c r="W243" s="594"/>
      <c r="X243" s="595"/>
    </row>
    <row r="244" ht="13.65" customHeight="1">
      <c r="A244" s="528"/>
      <c r="B244" s="528"/>
      <c r="C244" s="528"/>
      <c r="D244" s="528"/>
      <c r="E244" s="528"/>
      <c r="F244" s="528"/>
      <c r="G244" s="528"/>
      <c r="H244" s="528"/>
      <c r="I244" s="528"/>
      <c r="J244" s="528"/>
      <c r="K244" s="528"/>
      <c r="L244" s="528"/>
      <c r="M244" s="528"/>
      <c r="N244" s="528"/>
      <c r="O244" s="593"/>
      <c r="P244" s="594"/>
      <c r="Q244" s="594"/>
      <c r="R244" s="594"/>
      <c r="S244" s="594"/>
      <c r="T244" s="594"/>
      <c r="U244" s="594"/>
      <c r="V244" s="594"/>
      <c r="W244" s="594"/>
      <c r="X244" s="595"/>
    </row>
    <row r="245" ht="13.65" customHeight="1">
      <c r="A245" s="528"/>
      <c r="B245" s="528"/>
      <c r="C245" s="528"/>
      <c r="D245" s="528"/>
      <c r="E245" s="528"/>
      <c r="F245" s="528"/>
      <c r="G245" s="528"/>
      <c r="H245" s="528"/>
      <c r="I245" s="528"/>
      <c r="J245" s="528"/>
      <c r="K245" s="528"/>
      <c r="L245" s="528"/>
      <c r="M245" s="528"/>
      <c r="N245" s="528"/>
      <c r="O245" s="593"/>
      <c r="P245" s="594"/>
      <c r="Q245" s="594"/>
      <c r="R245" s="594"/>
      <c r="S245" s="594"/>
      <c r="T245" s="594"/>
      <c r="U245" s="594"/>
      <c r="V245" s="594"/>
      <c r="W245" s="594"/>
      <c r="X245" s="595"/>
    </row>
    <row r="246" ht="13.65" customHeight="1">
      <c r="A246" s="528"/>
      <c r="B246" s="528"/>
      <c r="C246" s="528"/>
      <c r="D246" s="528"/>
      <c r="E246" s="528"/>
      <c r="F246" s="528"/>
      <c r="G246" s="528"/>
      <c r="H246" s="528"/>
      <c r="I246" s="528"/>
      <c r="J246" s="528"/>
      <c r="K246" s="528"/>
      <c r="L246" s="528"/>
      <c r="M246" s="528"/>
      <c r="N246" s="528"/>
      <c r="O246" s="593"/>
      <c r="P246" s="594"/>
      <c r="Q246" s="594"/>
      <c r="R246" s="594"/>
      <c r="S246" s="594"/>
      <c r="T246" s="594"/>
      <c r="U246" s="594"/>
      <c r="V246" s="594"/>
      <c r="W246" s="594"/>
      <c r="X246" s="595"/>
    </row>
    <row r="247" ht="13.65" customHeight="1">
      <c r="A247" s="528"/>
      <c r="B247" s="528"/>
      <c r="C247" s="528"/>
      <c r="D247" s="528"/>
      <c r="E247" s="528"/>
      <c r="F247" s="528"/>
      <c r="G247" s="528"/>
      <c r="H247" s="528"/>
      <c r="I247" s="528"/>
      <c r="J247" s="528"/>
      <c r="K247" s="528"/>
      <c r="L247" s="528"/>
      <c r="M247" s="528"/>
      <c r="N247" s="528"/>
      <c r="O247" s="593"/>
      <c r="P247" s="594"/>
      <c r="Q247" s="594"/>
      <c r="R247" s="594"/>
      <c r="S247" s="594"/>
      <c r="T247" s="594"/>
      <c r="U247" s="594"/>
      <c r="V247" s="594"/>
      <c r="W247" s="594"/>
      <c r="X247" s="595"/>
    </row>
    <row r="248" ht="13.65" customHeight="1">
      <c r="A248" s="528"/>
      <c r="B248" s="528"/>
      <c r="C248" s="528"/>
      <c r="D248" s="528"/>
      <c r="E248" s="528"/>
      <c r="F248" s="528"/>
      <c r="G248" s="528"/>
      <c r="H248" s="528"/>
      <c r="I248" s="528"/>
      <c r="J248" s="528"/>
      <c r="K248" s="528"/>
      <c r="L248" s="528"/>
      <c r="M248" s="528"/>
      <c r="N248" s="528"/>
      <c r="O248" s="593"/>
      <c r="P248" s="594"/>
      <c r="Q248" s="594"/>
      <c r="R248" s="594"/>
      <c r="S248" s="594"/>
      <c r="T248" s="594"/>
      <c r="U248" s="594"/>
      <c r="V248" s="594"/>
      <c r="W248" s="594"/>
      <c r="X248" s="595"/>
    </row>
    <row r="249" ht="13.65" customHeight="1">
      <c r="A249" s="528"/>
      <c r="B249" s="528"/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93"/>
      <c r="P249" s="594"/>
      <c r="Q249" s="594"/>
      <c r="R249" s="594"/>
      <c r="S249" s="594"/>
      <c r="T249" s="594"/>
      <c r="U249" s="594"/>
      <c r="V249" s="594"/>
      <c r="W249" s="594"/>
      <c r="X249" s="595"/>
    </row>
    <row r="250" ht="13.65" customHeight="1">
      <c r="A250" s="528"/>
      <c r="B250" s="528"/>
      <c r="C250" s="528"/>
      <c r="D250" s="528"/>
      <c r="E250" s="528"/>
      <c r="F250" s="528"/>
      <c r="G250" s="528"/>
      <c r="H250" s="528"/>
      <c r="I250" s="528"/>
      <c r="J250" s="528"/>
      <c r="K250" s="528"/>
      <c r="L250" s="528"/>
      <c r="M250" s="528"/>
      <c r="N250" s="528"/>
      <c r="O250" s="593"/>
      <c r="P250" s="594"/>
      <c r="Q250" s="594"/>
      <c r="R250" s="594"/>
      <c r="S250" s="594"/>
      <c r="T250" s="594"/>
      <c r="U250" s="594"/>
      <c r="V250" s="594"/>
      <c r="W250" s="594"/>
      <c r="X250" s="595"/>
    </row>
    <row r="251" ht="13.65" customHeight="1">
      <c r="A251" s="528"/>
      <c r="B251" s="528"/>
      <c r="C251" s="528"/>
      <c r="D251" s="528"/>
      <c r="E251" s="528"/>
      <c r="F251" s="528"/>
      <c r="G251" s="528"/>
      <c r="H251" s="528"/>
      <c r="I251" s="528"/>
      <c r="J251" s="528"/>
      <c r="K251" s="528"/>
      <c r="L251" s="528"/>
      <c r="M251" s="528"/>
      <c r="N251" s="528"/>
      <c r="O251" s="593"/>
      <c r="P251" s="594"/>
      <c r="Q251" s="594"/>
      <c r="R251" s="594"/>
      <c r="S251" s="594"/>
      <c r="T251" s="594"/>
      <c r="U251" s="594"/>
      <c r="V251" s="594"/>
      <c r="W251" s="594"/>
      <c r="X251" s="595"/>
    </row>
    <row r="252" ht="13.65" customHeight="1">
      <c r="A252" s="528"/>
      <c r="B252" s="528"/>
      <c r="C252" s="528"/>
      <c r="D252" s="528"/>
      <c r="E252" s="528"/>
      <c r="F252" s="528"/>
      <c r="G252" s="528"/>
      <c r="H252" s="528"/>
      <c r="I252" s="528"/>
      <c r="J252" s="528"/>
      <c r="K252" s="528"/>
      <c r="L252" s="528"/>
      <c r="M252" s="528"/>
      <c r="N252" s="528"/>
      <c r="O252" s="593"/>
      <c r="P252" s="594"/>
      <c r="Q252" s="594"/>
      <c r="R252" s="594"/>
      <c r="S252" s="594"/>
      <c r="T252" s="594"/>
      <c r="U252" s="594"/>
      <c r="V252" s="594"/>
      <c r="W252" s="594"/>
      <c r="X252" s="595"/>
    </row>
    <row r="253" ht="13.65" customHeight="1">
      <c r="A253" s="528"/>
      <c r="B253" s="528"/>
      <c r="C253" s="528"/>
      <c r="D253" s="528"/>
      <c r="E253" s="528"/>
      <c r="F253" s="528"/>
      <c r="G253" s="528"/>
      <c r="H253" s="528"/>
      <c r="I253" s="528"/>
      <c r="J253" s="528"/>
      <c r="K253" s="528"/>
      <c r="L253" s="528"/>
      <c r="M253" s="528"/>
      <c r="N253" s="528"/>
      <c r="O253" s="593"/>
      <c r="P253" s="594"/>
      <c r="Q253" s="594"/>
      <c r="R253" s="594"/>
      <c r="S253" s="594"/>
      <c r="T253" s="594"/>
      <c r="U253" s="594"/>
      <c r="V253" s="594"/>
      <c r="W253" s="594"/>
      <c r="X253" s="595"/>
    </row>
    <row r="254" ht="13.65" customHeight="1">
      <c r="A254" s="528"/>
      <c r="B254" s="528"/>
      <c r="C254" s="528"/>
      <c r="D254" s="528"/>
      <c r="E254" s="528"/>
      <c r="F254" s="528"/>
      <c r="G254" s="528"/>
      <c r="H254" s="528"/>
      <c r="I254" s="528"/>
      <c r="J254" s="528"/>
      <c r="K254" s="528"/>
      <c r="L254" s="528"/>
      <c r="M254" s="528"/>
      <c r="N254" s="528"/>
      <c r="O254" s="593"/>
      <c r="P254" s="594"/>
      <c r="Q254" s="594"/>
      <c r="R254" s="594"/>
      <c r="S254" s="594"/>
      <c r="T254" s="594"/>
      <c r="U254" s="594"/>
      <c r="V254" s="594"/>
      <c r="W254" s="594"/>
      <c r="X254" s="595"/>
    </row>
    <row r="255" ht="13.65" customHeight="1">
      <c r="A255" s="528"/>
      <c r="B255" s="528"/>
      <c r="C255" s="528"/>
      <c r="D255" s="528"/>
      <c r="E255" s="528"/>
      <c r="F255" s="528"/>
      <c r="G255" s="528"/>
      <c r="H255" s="528"/>
      <c r="I255" s="528"/>
      <c r="J255" s="528"/>
      <c r="K255" s="528"/>
      <c r="L255" s="528"/>
      <c r="M255" s="528"/>
      <c r="N255" s="528"/>
      <c r="O255" s="593"/>
      <c r="P255" s="594"/>
      <c r="Q255" s="594"/>
      <c r="R255" s="594"/>
      <c r="S255" s="594"/>
      <c r="T255" s="594"/>
      <c r="U255" s="594"/>
      <c r="V255" s="594"/>
      <c r="W255" s="594"/>
      <c r="X255" s="595"/>
    </row>
    <row r="256" ht="13.65" customHeight="1">
      <c r="A256" s="528"/>
      <c r="B256" s="528"/>
      <c r="C256" s="528"/>
      <c r="D256" s="528"/>
      <c r="E256" s="528"/>
      <c r="F256" s="528"/>
      <c r="G256" s="528"/>
      <c r="H256" s="528"/>
      <c r="I256" s="528"/>
      <c r="J256" s="528"/>
      <c r="K256" s="528"/>
      <c r="L256" s="528"/>
      <c r="M256" s="528"/>
      <c r="N256" s="528"/>
      <c r="O256" s="593"/>
      <c r="P256" s="594"/>
      <c r="Q256" s="594"/>
      <c r="R256" s="594"/>
      <c r="S256" s="594"/>
      <c r="T256" s="594"/>
      <c r="U256" s="594"/>
      <c r="V256" s="594"/>
      <c r="W256" s="594"/>
      <c r="X256" s="595"/>
    </row>
    <row r="257" ht="13.65" customHeight="1">
      <c r="A257" s="528"/>
      <c r="B257" s="528"/>
      <c r="C257" s="528"/>
      <c r="D257" s="528"/>
      <c r="E257" s="528"/>
      <c r="F257" s="528"/>
      <c r="G257" s="528"/>
      <c r="H257" s="528"/>
      <c r="I257" s="528"/>
      <c r="J257" s="528"/>
      <c r="K257" s="528"/>
      <c r="L257" s="528"/>
      <c r="M257" s="528"/>
      <c r="N257" s="528"/>
      <c r="O257" s="593"/>
      <c r="P257" s="594"/>
      <c r="Q257" s="594"/>
      <c r="R257" s="594"/>
      <c r="S257" s="594"/>
      <c r="T257" s="594"/>
      <c r="U257" s="594"/>
      <c r="V257" s="594"/>
      <c r="W257" s="594"/>
      <c r="X257" s="595"/>
    </row>
    <row r="258" ht="13.65" customHeight="1">
      <c r="A258" s="528"/>
      <c r="B258" s="528"/>
      <c r="C258" s="528"/>
      <c r="D258" s="528"/>
      <c r="E258" s="528"/>
      <c r="F258" s="528"/>
      <c r="G258" s="528"/>
      <c r="H258" s="528"/>
      <c r="I258" s="528"/>
      <c r="J258" s="528"/>
      <c r="K258" s="528"/>
      <c r="L258" s="528"/>
      <c r="M258" s="528"/>
      <c r="N258" s="528"/>
      <c r="O258" s="593"/>
      <c r="P258" s="594"/>
      <c r="Q258" s="594"/>
      <c r="R258" s="594"/>
      <c r="S258" s="594"/>
      <c r="T258" s="594"/>
      <c r="U258" s="594"/>
      <c r="V258" s="594"/>
      <c r="W258" s="594"/>
      <c r="X258" s="595"/>
    </row>
    <row r="259" ht="13.65" customHeight="1">
      <c r="A259" s="528"/>
      <c r="B259" s="528"/>
      <c r="C259" s="528"/>
      <c r="D259" s="528"/>
      <c r="E259" s="528"/>
      <c r="F259" s="528"/>
      <c r="G259" s="528"/>
      <c r="H259" s="528"/>
      <c r="I259" s="528"/>
      <c r="J259" s="528"/>
      <c r="K259" s="528"/>
      <c r="L259" s="528"/>
      <c r="M259" s="528"/>
      <c r="N259" s="528"/>
      <c r="O259" s="593"/>
      <c r="P259" s="594"/>
      <c r="Q259" s="594"/>
      <c r="R259" s="594"/>
      <c r="S259" s="594"/>
      <c r="T259" s="594"/>
      <c r="U259" s="594"/>
      <c r="V259" s="594"/>
      <c r="W259" s="594"/>
      <c r="X259" s="595"/>
    </row>
    <row r="260" ht="13.65" customHeight="1">
      <c r="A260" s="528"/>
      <c r="B260" s="528"/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93"/>
      <c r="P260" s="594"/>
      <c r="Q260" s="594"/>
      <c r="R260" s="594"/>
      <c r="S260" s="594"/>
      <c r="T260" s="594"/>
      <c r="U260" s="594"/>
      <c r="V260" s="594"/>
      <c r="W260" s="594"/>
      <c r="X260" s="595"/>
    </row>
    <row r="261" ht="13.65" customHeight="1">
      <c r="A261" s="528"/>
      <c r="B261" s="528"/>
      <c r="C261" s="528"/>
      <c r="D261" s="528"/>
      <c r="E261" s="528"/>
      <c r="F261" s="528"/>
      <c r="G261" s="528"/>
      <c r="H261" s="528"/>
      <c r="I261" s="528"/>
      <c r="J261" s="528"/>
      <c r="K261" s="528"/>
      <c r="L261" s="528"/>
      <c r="M261" s="528"/>
      <c r="N261" s="528"/>
      <c r="O261" s="593"/>
      <c r="P261" s="594"/>
      <c r="Q261" s="594"/>
      <c r="R261" s="594"/>
      <c r="S261" s="594"/>
      <c r="T261" s="594"/>
      <c r="U261" s="594"/>
      <c r="V261" s="594"/>
      <c r="W261" s="594"/>
      <c r="X261" s="595"/>
    </row>
    <row r="262" ht="13.65" customHeight="1">
      <c r="A262" s="528"/>
      <c r="B262" s="528"/>
      <c r="C262" s="528"/>
      <c r="D262" s="528"/>
      <c r="E262" s="528"/>
      <c r="F262" s="528"/>
      <c r="G262" s="528"/>
      <c r="H262" s="528"/>
      <c r="I262" s="528"/>
      <c r="J262" s="528"/>
      <c r="K262" s="528"/>
      <c r="L262" s="528"/>
      <c r="M262" s="528"/>
      <c r="N262" s="528"/>
      <c r="O262" s="593"/>
      <c r="P262" s="594"/>
      <c r="Q262" s="594"/>
      <c r="R262" s="594"/>
      <c r="S262" s="594"/>
      <c r="T262" s="594"/>
      <c r="U262" s="594"/>
      <c r="V262" s="594"/>
      <c r="W262" s="594"/>
      <c r="X262" s="595"/>
    </row>
    <row r="263" ht="13.65" customHeight="1">
      <c r="A263" s="528"/>
      <c r="B263" s="528"/>
      <c r="C263" s="528"/>
      <c r="D263" s="528"/>
      <c r="E263" s="528"/>
      <c r="F263" s="528"/>
      <c r="G263" s="528"/>
      <c r="H263" s="528"/>
      <c r="I263" s="528"/>
      <c r="J263" s="528"/>
      <c r="K263" s="528"/>
      <c r="L263" s="528"/>
      <c r="M263" s="528"/>
      <c r="N263" s="528"/>
      <c r="O263" s="593"/>
      <c r="P263" s="594"/>
      <c r="Q263" s="594"/>
      <c r="R263" s="594"/>
      <c r="S263" s="594"/>
      <c r="T263" s="594"/>
      <c r="U263" s="594"/>
      <c r="V263" s="594"/>
      <c r="W263" s="594"/>
      <c r="X263" s="595"/>
    </row>
    <row r="264" ht="13.65" customHeight="1">
      <c r="A264" s="528"/>
      <c r="B264" s="528"/>
      <c r="C264" s="528"/>
      <c r="D264" s="528"/>
      <c r="E264" s="528"/>
      <c r="F264" s="528"/>
      <c r="G264" s="528"/>
      <c r="H264" s="528"/>
      <c r="I264" s="528"/>
      <c r="J264" s="528"/>
      <c r="K264" s="528"/>
      <c r="L264" s="528"/>
      <c r="M264" s="528"/>
      <c r="N264" s="528"/>
      <c r="O264" s="593"/>
      <c r="P264" s="594"/>
      <c r="Q264" s="594"/>
      <c r="R264" s="594"/>
      <c r="S264" s="594"/>
      <c r="T264" s="594"/>
      <c r="U264" s="594"/>
      <c r="V264" s="594"/>
      <c r="W264" s="594"/>
      <c r="X264" s="595"/>
    </row>
    <row r="265" ht="13.65" customHeight="1">
      <c r="A265" s="528"/>
      <c r="B265" s="528"/>
      <c r="C265" s="528"/>
      <c r="D265" s="528"/>
      <c r="E265" s="528"/>
      <c r="F265" s="528"/>
      <c r="G265" s="528"/>
      <c r="H265" s="528"/>
      <c r="I265" s="528"/>
      <c r="J265" s="528"/>
      <c r="K265" s="528"/>
      <c r="L265" s="528"/>
      <c r="M265" s="528"/>
      <c r="N265" s="528"/>
      <c r="O265" s="593"/>
      <c r="P265" s="594"/>
      <c r="Q265" s="594"/>
      <c r="R265" s="594"/>
      <c r="S265" s="594"/>
      <c r="T265" s="594"/>
      <c r="U265" s="594"/>
      <c r="V265" s="594"/>
      <c r="W265" s="594"/>
      <c r="X265" s="595"/>
    </row>
    <row r="266" ht="13.65" customHeight="1">
      <c r="A266" s="528"/>
      <c r="B266" s="528"/>
      <c r="C266" s="528"/>
      <c r="D266" s="528"/>
      <c r="E266" s="528"/>
      <c r="F266" s="528"/>
      <c r="G266" s="528"/>
      <c r="H266" s="528"/>
      <c r="I266" s="528"/>
      <c r="J266" s="528"/>
      <c r="K266" s="528"/>
      <c r="L266" s="528"/>
      <c r="M266" s="528"/>
      <c r="N266" s="528"/>
      <c r="O266" s="593"/>
      <c r="P266" s="594"/>
      <c r="Q266" s="594"/>
      <c r="R266" s="594"/>
      <c r="S266" s="594"/>
      <c r="T266" s="594"/>
      <c r="U266" s="594"/>
      <c r="V266" s="594"/>
      <c r="W266" s="594"/>
      <c r="X266" s="595"/>
    </row>
    <row r="267" ht="13.65" customHeight="1">
      <c r="A267" s="528"/>
      <c r="B267" s="528"/>
      <c r="C267" s="528"/>
      <c r="D267" s="528"/>
      <c r="E267" s="528"/>
      <c r="F267" s="528"/>
      <c r="G267" s="528"/>
      <c r="H267" s="528"/>
      <c r="I267" s="528"/>
      <c r="J267" s="528"/>
      <c r="K267" s="528"/>
      <c r="L267" s="528"/>
      <c r="M267" s="528"/>
      <c r="N267" s="528"/>
      <c r="O267" s="593"/>
      <c r="P267" s="594"/>
      <c r="Q267" s="594"/>
      <c r="R267" s="594"/>
      <c r="S267" s="594"/>
      <c r="T267" s="594"/>
      <c r="U267" s="594"/>
      <c r="V267" s="594"/>
      <c r="W267" s="594"/>
      <c r="X267" s="595"/>
    </row>
    <row r="268" ht="13.65" customHeight="1">
      <c r="A268" s="528"/>
      <c r="B268" s="528"/>
      <c r="C268" s="528"/>
      <c r="D268" s="528"/>
      <c r="E268" s="528"/>
      <c r="F268" s="528"/>
      <c r="G268" s="528"/>
      <c r="H268" s="528"/>
      <c r="I268" s="528"/>
      <c r="J268" s="528"/>
      <c r="K268" s="528"/>
      <c r="L268" s="528"/>
      <c r="M268" s="528"/>
      <c r="N268" s="528"/>
      <c r="O268" s="593"/>
      <c r="P268" s="594"/>
      <c r="Q268" s="594"/>
      <c r="R268" s="594"/>
      <c r="S268" s="594"/>
      <c r="T268" s="594"/>
      <c r="U268" s="594"/>
      <c r="V268" s="594"/>
      <c r="W268" s="594"/>
      <c r="X268" s="595"/>
    </row>
    <row r="269" ht="13.65" customHeight="1">
      <c r="A269" s="528"/>
      <c r="B269" s="528"/>
      <c r="C269" s="528"/>
      <c r="D269" s="528"/>
      <c r="E269" s="528"/>
      <c r="F269" s="528"/>
      <c r="G269" s="528"/>
      <c r="H269" s="528"/>
      <c r="I269" s="528"/>
      <c r="J269" s="528"/>
      <c r="K269" s="528"/>
      <c r="L269" s="528"/>
      <c r="M269" s="528"/>
      <c r="N269" s="528"/>
      <c r="O269" s="593"/>
      <c r="P269" s="594"/>
      <c r="Q269" s="594"/>
      <c r="R269" s="594"/>
      <c r="S269" s="594"/>
      <c r="T269" s="594"/>
      <c r="U269" s="594"/>
      <c r="V269" s="594"/>
      <c r="W269" s="594"/>
      <c r="X269" s="595"/>
    </row>
    <row r="270" ht="13.65" customHeight="1">
      <c r="A270" s="528"/>
      <c r="B270" s="528"/>
      <c r="C270" s="528"/>
      <c r="D270" s="528"/>
      <c r="E270" s="528"/>
      <c r="F270" s="528"/>
      <c r="G270" s="528"/>
      <c r="H270" s="528"/>
      <c r="I270" s="528"/>
      <c r="J270" s="528"/>
      <c r="K270" s="528"/>
      <c r="L270" s="528"/>
      <c r="M270" s="528"/>
      <c r="N270" s="528"/>
      <c r="O270" s="593"/>
      <c r="P270" s="594"/>
      <c r="Q270" s="594"/>
      <c r="R270" s="594"/>
      <c r="S270" s="594"/>
      <c r="T270" s="594"/>
      <c r="U270" s="594"/>
      <c r="V270" s="594"/>
      <c r="W270" s="594"/>
      <c r="X270" s="595"/>
    </row>
    <row r="271" ht="13.65" customHeight="1">
      <c r="A271" s="528"/>
      <c r="B271" s="528"/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93"/>
      <c r="P271" s="594"/>
      <c r="Q271" s="594"/>
      <c r="R271" s="594"/>
      <c r="S271" s="594"/>
      <c r="T271" s="594"/>
      <c r="U271" s="594"/>
      <c r="V271" s="594"/>
      <c r="W271" s="594"/>
      <c r="X271" s="595"/>
    </row>
    <row r="272" ht="13.65" customHeight="1">
      <c r="A272" s="528"/>
      <c r="B272" s="528"/>
      <c r="C272" s="528"/>
      <c r="D272" s="528"/>
      <c r="E272" s="528"/>
      <c r="F272" s="528"/>
      <c r="G272" s="528"/>
      <c r="H272" s="528"/>
      <c r="I272" s="528"/>
      <c r="J272" s="528"/>
      <c r="K272" s="528"/>
      <c r="L272" s="528"/>
      <c r="M272" s="528"/>
      <c r="N272" s="528"/>
      <c r="O272" s="593"/>
      <c r="P272" s="594"/>
      <c r="Q272" s="594"/>
      <c r="R272" s="594"/>
      <c r="S272" s="594"/>
      <c r="T272" s="594"/>
      <c r="U272" s="594"/>
      <c r="V272" s="594"/>
      <c r="W272" s="594"/>
      <c r="X272" s="595"/>
    </row>
    <row r="273" ht="13.65" customHeight="1">
      <c r="A273" s="528"/>
      <c r="B273" s="528"/>
      <c r="C273" s="528"/>
      <c r="D273" s="528"/>
      <c r="E273" s="528"/>
      <c r="F273" s="528"/>
      <c r="G273" s="528"/>
      <c r="H273" s="528"/>
      <c r="I273" s="528"/>
      <c r="J273" s="528"/>
      <c r="K273" s="528"/>
      <c r="L273" s="528"/>
      <c r="M273" s="528"/>
      <c r="N273" s="528"/>
      <c r="O273" s="644"/>
      <c r="P273" s="645"/>
      <c r="Q273" s="645"/>
      <c r="R273" s="645"/>
      <c r="S273" s="645"/>
      <c r="T273" s="645"/>
      <c r="U273" s="645"/>
      <c r="V273" s="645"/>
      <c r="W273" s="645"/>
      <c r="X273" s="646"/>
    </row>
  </sheetData>
  <pageMargins left="1.1811" right="0.787402" top="0.787402" bottom="0.52" header="0.511811" footer="0.511811"/>
  <pageSetup firstPageNumber="1" fitToHeight="1" fitToWidth="1" scale="96" useFirstPageNumber="0" orientation="landscape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X251"/>
  <sheetViews>
    <sheetView workbookViewId="0" showGridLines="0" defaultGridColor="1"/>
  </sheetViews>
  <sheetFormatPr defaultColWidth="9.33333" defaultRowHeight="15" customHeight="1" outlineLevelRow="0" outlineLevelCol="0"/>
  <cols>
    <col min="1" max="9" hidden="1" width="9.33333" style="647" customWidth="1"/>
    <col min="10" max="24" width="9.35156" style="647" customWidth="1"/>
    <col min="25" max="16384" width="9.35156" style="647" customWidth="1"/>
  </cols>
  <sheetData>
    <row r="1" ht="15.75" customHeight="1">
      <c r="A1" t="s" s="532">
        <v>0</v>
      </c>
      <c r="B1" s="530"/>
      <c r="C1" t="s" s="527">
        <v>713</v>
      </c>
      <c r="D1" s="528"/>
      <c r="E1" s="530"/>
      <c r="F1" s="530"/>
      <c r="G1" s="530"/>
      <c r="H1" s="530"/>
      <c r="I1" s="529"/>
      <c r="J1" s="528"/>
      <c r="K1" s="528"/>
      <c r="L1" s="590"/>
      <c r="M1" s="591"/>
      <c r="N1" s="591"/>
      <c r="O1" s="591"/>
      <c r="P1" s="591"/>
      <c r="Q1" s="591"/>
      <c r="R1" s="591"/>
      <c r="S1" s="591"/>
      <c r="T1" s="591"/>
      <c r="U1" s="591"/>
      <c r="V1" s="591"/>
      <c r="W1" s="591"/>
      <c r="X1" s="592"/>
    </row>
    <row r="2" ht="15.75" customHeight="1">
      <c r="A2" t="s" s="532">
        <v>2</v>
      </c>
      <c r="B2" s="530"/>
      <c r="C2" t="s" s="527">
        <v>714</v>
      </c>
      <c r="D2" s="528"/>
      <c r="E2" s="530"/>
      <c r="F2" s="530"/>
      <c r="G2" s="530"/>
      <c r="H2" s="530"/>
      <c r="I2" s="530"/>
      <c r="J2" s="528"/>
      <c r="K2" s="528"/>
      <c r="L2" s="593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ht="15.75" customHeight="1">
      <c r="A3" t="s" s="532">
        <v>671</v>
      </c>
      <c r="B3" s="530"/>
      <c r="C3" t="s" s="531">
        <v>672</v>
      </c>
      <c r="D3" s="589"/>
      <c r="E3" s="589"/>
      <c r="F3" s="589"/>
      <c r="G3" s="528"/>
      <c r="H3" s="528"/>
      <c r="I3" t="s" s="648">
        <v>4</v>
      </c>
      <c r="J3" s="528"/>
      <c r="K3" s="528"/>
      <c r="L3" s="593"/>
      <c r="M3" s="594"/>
      <c r="N3" s="594"/>
      <c r="O3" s="594"/>
      <c r="P3" s="594"/>
      <c r="Q3" s="594"/>
      <c r="R3" s="594"/>
      <c r="S3" s="594"/>
      <c r="T3" s="594"/>
      <c r="U3" s="594"/>
      <c r="V3" s="594"/>
      <c r="W3" s="594"/>
      <c r="X3" s="595"/>
    </row>
    <row r="4" ht="13.65" customHeight="1">
      <c r="A4" s="528"/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93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4"/>
      <c r="X4" s="595"/>
    </row>
    <row r="5" ht="13.65" customHeight="1">
      <c r="A5" s="528"/>
      <c r="B5" s="528"/>
      <c r="C5" s="528"/>
      <c r="D5" s="528"/>
      <c r="E5" s="528"/>
      <c r="F5" s="528"/>
      <c r="G5" s="528"/>
      <c r="H5" s="528"/>
      <c r="I5" s="528"/>
      <c r="J5" s="528"/>
      <c r="K5" s="528"/>
      <c r="L5" s="593"/>
      <c r="M5" s="594"/>
      <c r="N5" s="594"/>
      <c r="O5" s="594"/>
      <c r="P5" s="594"/>
      <c r="Q5" s="594"/>
      <c r="R5" s="594"/>
      <c r="S5" s="594"/>
      <c r="T5" s="594"/>
      <c r="U5" s="594"/>
      <c r="V5" s="594"/>
      <c r="W5" s="594"/>
      <c r="X5" s="595"/>
    </row>
    <row r="6" ht="18" customHeight="1">
      <c r="A6" t="s" s="533">
        <v>715</v>
      </c>
      <c r="B6" s="528"/>
      <c r="C6" s="528"/>
      <c r="D6" s="528"/>
      <c r="E6" s="528"/>
      <c r="F6" s="528"/>
      <c r="G6" s="528"/>
      <c r="H6" s="528"/>
      <c r="I6" s="528"/>
      <c r="J6" s="528"/>
      <c r="K6" s="528"/>
      <c r="L6" s="593"/>
      <c r="M6" s="594"/>
      <c r="N6" s="594"/>
      <c r="O6" s="594"/>
      <c r="P6" s="594"/>
      <c r="Q6" s="594"/>
      <c r="R6" s="594"/>
      <c r="S6" s="594"/>
      <c r="T6" s="594"/>
      <c r="U6" s="594"/>
      <c r="V6" s="594"/>
      <c r="W6" s="594"/>
      <c r="X6" s="595"/>
    </row>
    <row r="7" ht="15.75" customHeight="1">
      <c r="A7" s="528"/>
      <c r="B7" t="s" s="527">
        <v>716</v>
      </c>
      <c r="C7" s="528"/>
      <c r="D7" s="528"/>
      <c r="E7" s="528"/>
      <c r="F7" s="528"/>
      <c r="G7" s="528"/>
      <c r="H7" s="528"/>
      <c r="I7" s="528"/>
      <c r="J7" s="528"/>
      <c r="K7" s="528"/>
      <c r="L7" s="593"/>
      <c r="M7" s="594"/>
      <c r="N7" s="594"/>
      <c r="O7" s="594"/>
      <c r="P7" s="594"/>
      <c r="Q7" s="594"/>
      <c r="R7" s="594"/>
      <c r="S7" s="594"/>
      <c r="T7" s="594"/>
      <c r="U7" s="594"/>
      <c r="V7" s="594"/>
      <c r="W7" s="594"/>
      <c r="X7" s="595"/>
    </row>
    <row r="8" ht="13.65" customHeight="1">
      <c r="A8" s="600"/>
      <c r="B8" s="600"/>
      <c r="C8" s="600"/>
      <c r="D8" s="600"/>
      <c r="E8" s="600"/>
      <c r="F8" s="600"/>
      <c r="G8" s="600"/>
      <c r="H8" s="600"/>
      <c r="I8" s="600"/>
      <c r="J8" s="528"/>
      <c r="K8" s="528"/>
      <c r="L8" s="593"/>
      <c r="M8" s="594"/>
      <c r="N8" s="594"/>
      <c r="O8" s="594"/>
      <c r="P8" s="594"/>
      <c r="Q8" s="594"/>
      <c r="R8" s="594"/>
      <c r="S8" s="594"/>
      <c r="T8" s="594"/>
      <c r="U8" s="594"/>
      <c r="V8" s="594"/>
      <c r="W8" s="594"/>
      <c r="X8" s="595"/>
    </row>
    <row r="9" ht="15.75" customHeight="1">
      <c r="A9" t="s" s="649">
        <v>717</v>
      </c>
      <c r="B9" s="650"/>
      <c r="C9" t="s" s="651">
        <v>677</v>
      </c>
      <c r="D9" t="s" s="651">
        <v>678</v>
      </c>
      <c r="E9" t="s" s="651">
        <v>679</v>
      </c>
      <c r="F9" t="s" s="651">
        <v>680</v>
      </c>
      <c r="G9" t="s" s="651">
        <v>681</v>
      </c>
      <c r="H9" t="s" s="651">
        <v>682</v>
      </c>
      <c r="I9" t="s" s="651">
        <v>683</v>
      </c>
      <c r="J9" s="528"/>
      <c r="K9" s="528"/>
      <c r="L9" s="593"/>
      <c r="M9" s="594"/>
      <c r="N9" s="594"/>
      <c r="O9" s="594"/>
      <c r="P9" s="594"/>
      <c r="Q9" s="594"/>
      <c r="R9" s="594"/>
      <c r="S9" s="594"/>
      <c r="T9" s="594"/>
      <c r="U9" s="594"/>
      <c r="V9" s="594"/>
      <c r="W9" s="594"/>
      <c r="X9" s="595"/>
    </row>
    <row r="10" ht="15.75" customHeight="1">
      <c r="A10" t="s" s="652">
        <v>718</v>
      </c>
      <c r="B10" t="s" s="652">
        <v>719</v>
      </c>
      <c r="C10" t="s" s="653">
        <v>28</v>
      </c>
      <c r="D10" t="s" s="653">
        <v>28</v>
      </c>
      <c r="E10" t="s" s="653">
        <v>28</v>
      </c>
      <c r="F10" t="s" s="653">
        <v>28</v>
      </c>
      <c r="G10" t="s" s="653">
        <v>28</v>
      </c>
      <c r="H10" t="s" s="653">
        <v>28</v>
      </c>
      <c r="I10" t="s" s="653">
        <v>28</v>
      </c>
      <c r="J10" s="528"/>
      <c r="K10" s="528"/>
      <c r="L10" s="593"/>
      <c r="M10" s="594"/>
      <c r="N10" s="594"/>
      <c r="O10" s="594"/>
      <c r="P10" s="594"/>
      <c r="Q10" s="594"/>
      <c r="R10" s="594"/>
      <c r="S10" s="594"/>
      <c r="T10" s="594"/>
      <c r="U10" s="594"/>
      <c r="V10" s="594"/>
      <c r="W10" s="594"/>
      <c r="X10" s="595"/>
    </row>
    <row r="11" ht="13.65" customHeight="1">
      <c r="A11" s="601"/>
      <c r="B11" s="601"/>
      <c r="C11" s="601"/>
      <c r="D11" s="601"/>
      <c r="E11" s="601"/>
      <c r="F11" s="601"/>
      <c r="G11" s="601"/>
      <c r="H11" s="601"/>
      <c r="I11" s="601"/>
      <c r="J11" s="528"/>
      <c r="K11" s="528"/>
      <c r="L11" s="593"/>
      <c r="M11" s="594"/>
      <c r="N11" s="594"/>
      <c r="O11" s="594"/>
      <c r="P11" s="594"/>
      <c r="Q11" s="594"/>
      <c r="R11" s="594"/>
      <c r="S11" s="594"/>
      <c r="T11" s="594"/>
      <c r="U11" s="594"/>
      <c r="V11" s="594"/>
      <c r="W11" s="594"/>
      <c r="X11" s="595"/>
    </row>
    <row r="12" ht="15.75" customHeight="1">
      <c r="A12" t="s" s="654">
        <v>720</v>
      </c>
      <c r="B12" t="s" s="527">
        <v>697</v>
      </c>
      <c r="C12" s="655"/>
      <c r="D12" s="655"/>
      <c r="E12" s="655"/>
      <c r="F12" s="655"/>
      <c r="G12" s="655"/>
      <c r="H12" s="655"/>
      <c r="I12" s="655"/>
      <c r="J12" s="528"/>
      <c r="K12" s="528"/>
      <c r="L12" s="593"/>
      <c r="M12" s="594"/>
      <c r="N12" s="594"/>
      <c r="O12" s="594"/>
      <c r="P12" s="594"/>
      <c r="Q12" s="594"/>
      <c r="R12" s="594"/>
      <c r="S12" s="594"/>
      <c r="T12" s="594"/>
      <c r="U12" s="594"/>
      <c r="V12" s="594"/>
      <c r="W12" s="594"/>
      <c r="X12" s="595"/>
    </row>
    <row r="13" ht="13.65" customHeight="1">
      <c r="A13" s="656"/>
      <c r="B13" t="s" s="642">
        <v>721</v>
      </c>
      <c r="C13" t="s" s="642">
        <v>373</v>
      </c>
      <c r="D13" s="528"/>
      <c r="E13" s="657">
        <v>-0.0109</v>
      </c>
      <c r="F13" s="657">
        <v>-0.2332</v>
      </c>
      <c r="G13" s="657">
        <v>0.0331</v>
      </c>
      <c r="H13" s="657">
        <v>0.103</v>
      </c>
      <c r="I13" s="657">
        <v>-0.0389</v>
      </c>
      <c r="J13" s="528"/>
      <c r="K13" s="528"/>
      <c r="L13" s="593"/>
      <c r="M13" s="594"/>
      <c r="N13" s="594"/>
      <c r="O13" s="594"/>
      <c r="P13" s="594"/>
      <c r="Q13" s="594"/>
      <c r="R13" s="594"/>
      <c r="S13" s="594"/>
      <c r="T13" s="594"/>
      <c r="U13" s="594"/>
      <c r="V13" s="594"/>
      <c r="W13" s="594"/>
      <c r="X13" s="595"/>
    </row>
    <row r="14" ht="13.65" customHeight="1">
      <c r="A14" s="656"/>
      <c r="B14" t="s" s="658">
        <v>722</v>
      </c>
      <c r="C14" s="659"/>
      <c r="D14" s="660"/>
      <c r="E14" s="528"/>
      <c r="F14" s="528"/>
      <c r="G14" s="528"/>
      <c r="H14" s="528"/>
      <c r="I14" s="528"/>
      <c r="J14" s="528"/>
      <c r="K14" s="528"/>
      <c r="L14" s="593"/>
      <c r="M14" s="594"/>
      <c r="N14" s="594"/>
      <c r="O14" s="594"/>
      <c r="P14" s="594"/>
      <c r="Q14" s="594"/>
      <c r="R14" s="594"/>
      <c r="S14" s="594"/>
      <c r="T14" s="594"/>
      <c r="U14" s="594"/>
      <c r="V14" s="594"/>
      <c r="W14" s="594"/>
      <c r="X14" s="595"/>
    </row>
    <row r="15" ht="13.65" customHeight="1">
      <c r="A15" s="656"/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93"/>
      <c r="M15" s="594"/>
      <c r="N15" s="594"/>
      <c r="O15" s="594"/>
      <c r="P15" s="594"/>
      <c r="Q15" s="594"/>
      <c r="R15" s="594"/>
      <c r="S15" s="594"/>
      <c r="T15" s="594"/>
      <c r="U15" s="594"/>
      <c r="V15" s="594"/>
      <c r="W15" s="594"/>
      <c r="X15" s="595"/>
    </row>
    <row r="16" ht="15.75" customHeight="1">
      <c r="A16" t="s" s="654">
        <v>723</v>
      </c>
      <c r="B16" t="s" s="527">
        <v>702</v>
      </c>
      <c r="C16" s="655"/>
      <c r="D16" s="655"/>
      <c r="E16" s="655"/>
      <c r="F16" s="655"/>
      <c r="G16" s="655"/>
      <c r="H16" s="655"/>
      <c r="I16" s="655"/>
      <c r="J16" s="528"/>
      <c r="K16" s="528"/>
      <c r="L16" s="593"/>
      <c r="M16" s="594"/>
      <c r="N16" s="594"/>
      <c r="O16" s="594"/>
      <c r="P16" s="594"/>
      <c r="Q16" s="594"/>
      <c r="R16" s="594"/>
      <c r="S16" s="594"/>
      <c r="T16" s="594"/>
      <c r="U16" s="594"/>
      <c r="V16" s="594"/>
      <c r="W16" s="594"/>
      <c r="X16" s="595"/>
    </row>
    <row r="17" ht="13.65" customHeight="1">
      <c r="A17" s="656"/>
      <c r="B17" t="s" s="642">
        <v>722</v>
      </c>
      <c r="C17" s="528"/>
      <c r="D17" s="534"/>
      <c r="E17" s="528"/>
      <c r="F17" s="528"/>
      <c r="G17" s="528"/>
      <c r="H17" s="528"/>
      <c r="I17" s="528"/>
      <c r="J17" s="528"/>
      <c r="K17" s="528"/>
      <c r="L17" s="593"/>
      <c r="M17" s="594"/>
      <c r="N17" s="594"/>
      <c r="O17" s="594"/>
      <c r="P17" s="594"/>
      <c r="Q17" s="594"/>
      <c r="R17" s="594"/>
      <c r="S17" s="594"/>
      <c r="T17" s="594"/>
      <c r="U17" s="594"/>
      <c r="V17" s="594"/>
      <c r="W17" s="594"/>
      <c r="X17" s="595"/>
    </row>
    <row r="18" ht="13.65" customHeight="1">
      <c r="A18" s="656"/>
      <c r="B18" t="s" s="642">
        <v>724</v>
      </c>
      <c r="C18" s="534"/>
      <c r="D18" s="534"/>
      <c r="E18" s="534"/>
      <c r="F18" s="534"/>
      <c r="G18" s="534"/>
      <c r="H18" s="534"/>
      <c r="I18" s="534"/>
      <c r="J18" s="528"/>
      <c r="K18" s="528"/>
      <c r="L18" s="593"/>
      <c r="M18" s="594"/>
      <c r="N18" s="594"/>
      <c r="O18" s="594"/>
      <c r="P18" s="594"/>
      <c r="Q18" s="594"/>
      <c r="R18" s="594"/>
      <c r="S18" s="594"/>
      <c r="T18" s="594"/>
      <c r="U18" s="594"/>
      <c r="V18" s="594"/>
      <c r="W18" s="594"/>
      <c r="X18" s="595"/>
    </row>
    <row r="19" ht="13.65" customHeight="1">
      <c r="A19" s="656"/>
      <c r="B19" t="s" s="642">
        <v>725</v>
      </c>
      <c r="C19" s="534"/>
      <c r="D19" s="534"/>
      <c r="E19" s="534"/>
      <c r="F19" s="534"/>
      <c r="G19" s="534"/>
      <c r="H19" s="534"/>
      <c r="I19" s="534"/>
      <c r="J19" s="528"/>
      <c r="K19" s="528"/>
      <c r="L19" s="593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5"/>
    </row>
    <row r="20" ht="13.65" customHeight="1">
      <c r="A20" s="656"/>
      <c r="B20" t="s" s="642">
        <v>726</v>
      </c>
      <c r="C20" s="534"/>
      <c r="D20" s="534"/>
      <c r="E20" s="534"/>
      <c r="F20" s="534"/>
      <c r="G20" s="534"/>
      <c r="H20" s="534"/>
      <c r="I20" s="534"/>
      <c r="J20" s="528"/>
      <c r="K20" s="528"/>
      <c r="L20" s="593"/>
      <c r="M20" s="594"/>
      <c r="N20" s="594"/>
      <c r="O20" s="594"/>
      <c r="P20" s="594"/>
      <c r="Q20" s="594"/>
      <c r="R20" s="594"/>
      <c r="S20" s="594"/>
      <c r="T20" s="594"/>
      <c r="U20" s="594"/>
      <c r="V20" s="594"/>
      <c r="W20" s="594"/>
      <c r="X20" s="595"/>
    </row>
    <row r="21" ht="13.65" customHeight="1">
      <c r="A21" s="656"/>
      <c r="B21" t="s" s="642">
        <v>727</v>
      </c>
      <c r="C21" s="534"/>
      <c r="D21" s="534"/>
      <c r="E21" s="534"/>
      <c r="F21" s="534"/>
      <c r="G21" s="534"/>
      <c r="H21" s="534"/>
      <c r="I21" s="534"/>
      <c r="J21" s="528"/>
      <c r="K21" s="528"/>
      <c r="L21" s="593"/>
      <c r="M21" s="594"/>
      <c r="N21" s="594"/>
      <c r="O21" s="594"/>
      <c r="P21" s="594"/>
      <c r="Q21" s="594"/>
      <c r="R21" s="594"/>
      <c r="S21" s="594"/>
      <c r="T21" s="594"/>
      <c r="U21" s="594"/>
      <c r="V21" s="594"/>
      <c r="W21" s="594"/>
      <c r="X21" s="595"/>
    </row>
    <row r="22" ht="13.65" customHeight="1">
      <c r="A22" s="656"/>
      <c r="B22" t="s" s="642">
        <v>728</v>
      </c>
      <c r="C22" s="534"/>
      <c r="D22" s="534"/>
      <c r="E22" s="534"/>
      <c r="F22" s="534"/>
      <c r="G22" s="534"/>
      <c r="H22" s="534"/>
      <c r="I22" s="534"/>
      <c r="J22" s="528"/>
      <c r="K22" s="528"/>
      <c r="L22" s="593"/>
      <c r="M22" s="594"/>
      <c r="N22" s="594"/>
      <c r="O22" s="594"/>
      <c r="P22" s="594"/>
      <c r="Q22" s="594"/>
      <c r="R22" s="594"/>
      <c r="S22" s="594"/>
      <c r="T22" s="594"/>
      <c r="U22" s="594"/>
      <c r="V22" s="594"/>
      <c r="W22" s="594"/>
      <c r="X22" s="595"/>
    </row>
    <row r="23" ht="13.65" customHeight="1">
      <c r="A23" s="656"/>
      <c r="B23" t="s" s="642">
        <v>729</v>
      </c>
      <c r="C23" s="534"/>
      <c r="D23" s="534"/>
      <c r="E23" s="534"/>
      <c r="F23" s="534"/>
      <c r="G23" s="534"/>
      <c r="H23" s="534"/>
      <c r="I23" s="534"/>
      <c r="J23" s="528"/>
      <c r="K23" s="528"/>
      <c r="L23" s="593"/>
      <c r="M23" s="594"/>
      <c r="N23" s="594"/>
      <c r="O23" s="594"/>
      <c r="P23" s="594"/>
      <c r="Q23" s="594"/>
      <c r="R23" s="594"/>
      <c r="S23" s="594"/>
      <c r="T23" s="594"/>
      <c r="U23" s="594"/>
      <c r="V23" s="594"/>
      <c r="W23" s="594"/>
      <c r="X23" s="595"/>
    </row>
    <row r="24" ht="13.65" customHeight="1">
      <c r="A24" s="656"/>
      <c r="B24" t="s" s="642">
        <v>730</v>
      </c>
      <c r="C24" s="534"/>
      <c r="D24" s="534"/>
      <c r="E24" s="534"/>
      <c r="F24" s="534"/>
      <c r="G24" s="534"/>
      <c r="H24" s="534"/>
      <c r="I24" s="534"/>
      <c r="J24" s="528"/>
      <c r="K24" s="528"/>
      <c r="L24" s="593"/>
      <c r="M24" s="594"/>
      <c r="N24" s="594"/>
      <c r="O24" s="594"/>
      <c r="P24" s="594"/>
      <c r="Q24" s="594"/>
      <c r="R24" s="594"/>
      <c r="S24" s="594"/>
      <c r="T24" s="594"/>
      <c r="U24" s="594"/>
      <c r="V24" s="594"/>
      <c r="W24" s="594"/>
      <c r="X24" s="595"/>
    </row>
    <row r="25" ht="13.65" customHeight="1">
      <c r="A25" s="656"/>
      <c r="B25" s="528"/>
      <c r="C25" s="528"/>
      <c r="D25" s="528"/>
      <c r="E25" s="528"/>
      <c r="F25" s="528"/>
      <c r="G25" s="528"/>
      <c r="H25" s="528"/>
      <c r="I25" s="528"/>
      <c r="J25" s="528"/>
      <c r="K25" s="528"/>
      <c r="L25" s="593"/>
      <c r="M25" s="594"/>
      <c r="N25" s="594"/>
      <c r="O25" s="594"/>
      <c r="P25" s="594"/>
      <c r="Q25" s="594"/>
      <c r="R25" s="594"/>
      <c r="S25" s="594"/>
      <c r="T25" s="594"/>
      <c r="U25" s="594"/>
      <c r="V25" s="594"/>
      <c r="W25" s="594"/>
      <c r="X25" s="595"/>
    </row>
    <row r="26" ht="13.65" customHeight="1">
      <c r="A26" s="656"/>
      <c r="B26" t="s" s="642">
        <v>731</v>
      </c>
      <c r="C26" s="661"/>
      <c r="D26" s="661"/>
      <c r="E26" s="661"/>
      <c r="F26" s="661"/>
      <c r="G26" s="661"/>
      <c r="H26" s="661"/>
      <c r="I26" s="661"/>
      <c r="J26" s="528"/>
      <c r="K26" s="528"/>
      <c r="L26" s="593"/>
      <c r="M26" s="594"/>
      <c r="N26" s="594"/>
      <c r="O26" s="594"/>
      <c r="P26" s="594"/>
      <c r="Q26" s="594"/>
      <c r="R26" s="594"/>
      <c r="S26" s="594"/>
      <c r="T26" s="594"/>
      <c r="U26" s="594"/>
      <c r="V26" s="594"/>
      <c r="W26" s="594"/>
      <c r="X26" s="595"/>
    </row>
    <row r="27" ht="13.65" customHeight="1">
      <c r="A27" s="656"/>
      <c r="B27" t="s" s="642">
        <v>732</v>
      </c>
      <c r="C27" s="534"/>
      <c r="D27" s="534"/>
      <c r="E27" s="534"/>
      <c r="F27" s="534"/>
      <c r="G27" s="534"/>
      <c r="H27" s="534"/>
      <c r="I27" s="534"/>
      <c r="J27" s="528"/>
      <c r="K27" s="528"/>
      <c r="L27" s="593"/>
      <c r="M27" s="594"/>
      <c r="N27" s="594"/>
      <c r="O27" s="594"/>
      <c r="P27" s="594"/>
      <c r="Q27" s="594"/>
      <c r="R27" s="594"/>
      <c r="S27" s="594"/>
      <c r="T27" s="594"/>
      <c r="U27" s="594"/>
      <c r="V27" s="594"/>
      <c r="W27" s="594"/>
      <c r="X27" s="595"/>
    </row>
    <row r="28" ht="13.65" customHeight="1">
      <c r="A28" s="656"/>
      <c r="B28" t="s" s="642">
        <v>733</v>
      </c>
      <c r="C28" s="534"/>
      <c r="D28" s="534"/>
      <c r="E28" s="534"/>
      <c r="F28" s="534"/>
      <c r="G28" s="534"/>
      <c r="H28" s="534"/>
      <c r="I28" s="534"/>
      <c r="J28" s="528"/>
      <c r="K28" s="528"/>
      <c r="L28" s="593"/>
      <c r="M28" s="594"/>
      <c r="N28" s="594"/>
      <c r="O28" s="594"/>
      <c r="P28" s="594"/>
      <c r="Q28" s="594"/>
      <c r="R28" s="594"/>
      <c r="S28" s="594"/>
      <c r="T28" s="594"/>
      <c r="U28" s="594"/>
      <c r="V28" s="594"/>
      <c r="W28" s="594"/>
      <c r="X28" s="595"/>
    </row>
    <row r="29" ht="13.65" customHeight="1">
      <c r="A29" s="656"/>
      <c r="B29" t="s" s="642">
        <v>734</v>
      </c>
      <c r="C29" s="534"/>
      <c r="D29" s="534"/>
      <c r="E29" s="534"/>
      <c r="F29" s="534"/>
      <c r="G29" s="534"/>
      <c r="H29" s="534"/>
      <c r="I29" s="534"/>
      <c r="J29" s="528"/>
      <c r="K29" s="528"/>
      <c r="L29" s="593"/>
      <c r="M29" s="594"/>
      <c r="N29" s="594"/>
      <c r="O29" s="594"/>
      <c r="P29" s="594"/>
      <c r="Q29" s="594"/>
      <c r="R29" s="594"/>
      <c r="S29" s="594"/>
      <c r="T29" s="594"/>
      <c r="U29" s="594"/>
      <c r="V29" s="594"/>
      <c r="W29" s="594"/>
      <c r="X29" s="595"/>
    </row>
    <row r="30" ht="13.65" customHeight="1">
      <c r="A30" s="656"/>
      <c r="B30" t="s" s="642">
        <v>735</v>
      </c>
      <c r="C30" s="534"/>
      <c r="D30" s="534"/>
      <c r="E30" s="534"/>
      <c r="F30" s="534"/>
      <c r="G30" s="534"/>
      <c r="H30" s="534"/>
      <c r="I30" s="534"/>
      <c r="J30" s="528"/>
      <c r="K30" s="528"/>
      <c r="L30" s="593"/>
      <c r="M30" s="594"/>
      <c r="N30" s="594"/>
      <c r="O30" s="594"/>
      <c r="P30" s="594"/>
      <c r="Q30" s="594"/>
      <c r="R30" s="594"/>
      <c r="S30" s="594"/>
      <c r="T30" s="594"/>
      <c r="U30" s="594"/>
      <c r="V30" s="594"/>
      <c r="W30" s="594"/>
      <c r="X30" s="595"/>
    </row>
    <row r="31" ht="13.65" customHeight="1">
      <c r="A31" s="656"/>
      <c r="B31" t="s" s="642">
        <v>736</v>
      </c>
      <c r="C31" s="534"/>
      <c r="D31" s="534"/>
      <c r="E31" s="534"/>
      <c r="F31" s="534"/>
      <c r="G31" s="534"/>
      <c r="H31" s="534"/>
      <c r="I31" s="534"/>
      <c r="J31" s="528"/>
      <c r="K31" s="528"/>
      <c r="L31" s="593"/>
      <c r="M31" s="594"/>
      <c r="N31" s="594"/>
      <c r="O31" s="594"/>
      <c r="P31" s="594"/>
      <c r="Q31" s="594"/>
      <c r="R31" s="594"/>
      <c r="S31" s="594"/>
      <c r="T31" s="594"/>
      <c r="U31" s="594"/>
      <c r="V31" s="594"/>
      <c r="W31" s="594"/>
      <c r="X31" s="595"/>
    </row>
    <row r="32" ht="13.65" customHeight="1">
      <c r="A32" s="656"/>
      <c r="B32" t="s" s="642">
        <v>737</v>
      </c>
      <c r="C32" s="534"/>
      <c r="D32" s="534"/>
      <c r="E32" s="534"/>
      <c r="F32" s="534"/>
      <c r="G32" s="534"/>
      <c r="H32" s="534"/>
      <c r="I32" s="534"/>
      <c r="J32" s="528"/>
      <c r="K32" s="528"/>
      <c r="L32" s="593"/>
      <c r="M32" s="594"/>
      <c r="N32" s="594"/>
      <c r="O32" s="594"/>
      <c r="P32" s="594"/>
      <c r="Q32" s="594"/>
      <c r="R32" s="594"/>
      <c r="S32" s="594"/>
      <c r="T32" s="594"/>
      <c r="U32" s="594"/>
      <c r="V32" s="594"/>
      <c r="W32" s="594"/>
      <c r="X32" s="595"/>
    </row>
    <row r="33" ht="13.65" customHeight="1">
      <c r="A33" s="662"/>
      <c r="B33" s="600"/>
      <c r="C33" s="600"/>
      <c r="D33" s="600"/>
      <c r="E33" s="600"/>
      <c r="F33" s="600"/>
      <c r="G33" s="600"/>
      <c r="H33" s="600"/>
      <c r="I33" s="600"/>
      <c r="J33" s="528"/>
      <c r="K33" s="528"/>
      <c r="L33" s="593"/>
      <c r="M33" s="594"/>
      <c r="N33" s="594"/>
      <c r="O33" s="594"/>
      <c r="P33" s="594"/>
      <c r="Q33" s="594"/>
      <c r="R33" s="594"/>
      <c r="S33" s="594"/>
      <c r="T33" s="594"/>
      <c r="U33" s="594"/>
      <c r="V33" s="594"/>
      <c r="W33" s="594"/>
      <c r="X33" s="595"/>
    </row>
    <row r="34" ht="15.75" customHeight="1">
      <c r="A34" t="s" s="651">
        <v>738</v>
      </c>
      <c r="B34" t="s" s="649">
        <v>739</v>
      </c>
      <c r="C34" s="663"/>
      <c r="D34" s="663"/>
      <c r="E34" s="663"/>
      <c r="F34" s="663"/>
      <c r="G34" s="663"/>
      <c r="H34" s="663"/>
      <c r="I34" s="663"/>
      <c r="J34" s="528"/>
      <c r="K34" s="528"/>
      <c r="L34" s="593"/>
      <c r="M34" s="594"/>
      <c r="N34" s="594"/>
      <c r="O34" s="594"/>
      <c r="P34" s="594"/>
      <c r="Q34" s="594"/>
      <c r="R34" s="594"/>
      <c r="S34" s="594"/>
      <c r="T34" s="594"/>
      <c r="U34" s="594"/>
      <c r="V34" s="594"/>
      <c r="W34" s="594"/>
      <c r="X34" s="595"/>
    </row>
    <row r="35" ht="15.75" customHeight="1">
      <c r="A35" s="664"/>
      <c r="B35" t="s" s="527">
        <v>740</v>
      </c>
      <c r="C35" s="530"/>
      <c r="D35" s="530"/>
      <c r="E35" s="530"/>
      <c r="F35" s="530"/>
      <c r="G35" s="530"/>
      <c r="H35" s="530"/>
      <c r="I35" s="530"/>
      <c r="J35" s="528"/>
      <c r="K35" s="528"/>
      <c r="L35" s="593"/>
      <c r="M35" s="594"/>
      <c r="N35" s="594"/>
      <c r="O35" s="594"/>
      <c r="P35" s="594"/>
      <c r="Q35" s="594"/>
      <c r="R35" s="594"/>
      <c r="S35" s="594"/>
      <c r="T35" s="594"/>
      <c r="U35" s="594"/>
      <c r="V35" s="594"/>
      <c r="W35" s="594"/>
      <c r="X35" s="595"/>
    </row>
    <row r="36" ht="13.65" customHeight="1">
      <c r="A36" s="656"/>
      <c r="B36" t="s" s="658">
        <v>722</v>
      </c>
      <c r="C36" s="659"/>
      <c r="D36" s="660"/>
      <c r="E36" s="528"/>
      <c r="F36" s="528"/>
      <c r="G36" s="528"/>
      <c r="H36" s="528"/>
      <c r="I36" s="528"/>
      <c r="J36" s="528"/>
      <c r="K36" s="528"/>
      <c r="L36" s="593"/>
      <c r="M36" s="594"/>
      <c r="N36" s="594"/>
      <c r="O36" s="594"/>
      <c r="P36" s="594"/>
      <c r="Q36" s="594"/>
      <c r="R36" s="594"/>
      <c r="S36" s="594"/>
      <c r="T36" s="594"/>
      <c r="U36" s="594"/>
      <c r="V36" s="594"/>
      <c r="W36" s="594"/>
      <c r="X36" s="595"/>
    </row>
    <row r="37" ht="13.65" customHeight="1">
      <c r="A37" s="656"/>
      <c r="B37" t="s" s="642">
        <v>741</v>
      </c>
      <c r="C37" s="534"/>
      <c r="D37" s="534"/>
      <c r="E37" s="534"/>
      <c r="F37" s="534"/>
      <c r="G37" s="534"/>
      <c r="H37" s="534"/>
      <c r="I37" s="534"/>
      <c r="J37" s="528"/>
      <c r="K37" s="528"/>
      <c r="L37" s="593"/>
      <c r="M37" s="594"/>
      <c r="N37" s="594"/>
      <c r="O37" s="594"/>
      <c r="P37" s="594"/>
      <c r="Q37" s="594"/>
      <c r="R37" s="594"/>
      <c r="S37" s="594"/>
      <c r="T37" s="594"/>
      <c r="U37" s="594"/>
      <c r="V37" s="594"/>
      <c r="W37" s="594"/>
      <c r="X37" s="595"/>
    </row>
    <row r="38" ht="13.65" customHeight="1">
      <c r="A38" s="656"/>
      <c r="B38" t="s" s="642">
        <v>742</v>
      </c>
      <c r="C38" s="534"/>
      <c r="D38" s="534"/>
      <c r="E38" s="534"/>
      <c r="F38" s="534"/>
      <c r="G38" s="534"/>
      <c r="H38" s="534"/>
      <c r="I38" s="534"/>
      <c r="J38" s="528"/>
      <c r="K38" s="528"/>
      <c r="L38" s="593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5"/>
    </row>
    <row r="39" ht="13.65" customHeight="1">
      <c r="A39" s="656"/>
      <c r="B39" t="s" s="642">
        <v>743</v>
      </c>
      <c r="C39" s="534"/>
      <c r="D39" s="534"/>
      <c r="E39" s="534"/>
      <c r="F39" s="534"/>
      <c r="G39" s="534"/>
      <c r="H39" s="534"/>
      <c r="I39" s="534"/>
      <c r="J39" s="528"/>
      <c r="K39" s="528"/>
      <c r="L39" s="593"/>
      <c r="M39" s="594"/>
      <c r="N39" s="594"/>
      <c r="O39" s="594"/>
      <c r="P39" s="594"/>
      <c r="Q39" s="594"/>
      <c r="R39" s="594"/>
      <c r="S39" s="594"/>
      <c r="T39" s="594"/>
      <c r="U39" s="594"/>
      <c r="V39" s="594"/>
      <c r="W39" s="594"/>
      <c r="X39" s="595"/>
    </row>
    <row r="40" ht="13.65" customHeight="1">
      <c r="A40" s="656"/>
      <c r="B40" t="s" s="642">
        <v>744</v>
      </c>
      <c r="C40" s="534"/>
      <c r="D40" s="534"/>
      <c r="E40" s="534"/>
      <c r="F40" s="534"/>
      <c r="G40" s="534"/>
      <c r="H40" s="534"/>
      <c r="I40" s="534"/>
      <c r="J40" s="528"/>
      <c r="K40" s="528"/>
      <c r="L40" s="593"/>
      <c r="M40" s="594"/>
      <c r="N40" s="594"/>
      <c r="O40" s="594"/>
      <c r="P40" s="594"/>
      <c r="Q40" s="594"/>
      <c r="R40" s="594"/>
      <c r="S40" s="594"/>
      <c r="T40" s="594"/>
      <c r="U40" s="594"/>
      <c r="V40" s="594"/>
      <c r="W40" s="594"/>
      <c r="X40" s="595"/>
    </row>
    <row r="41" ht="13.65" customHeight="1">
      <c r="A41" s="656"/>
      <c r="B41" t="s" s="642">
        <v>745</v>
      </c>
      <c r="C41" s="534"/>
      <c r="D41" s="534"/>
      <c r="E41" s="534"/>
      <c r="F41" s="534"/>
      <c r="G41" s="534"/>
      <c r="H41" s="534"/>
      <c r="I41" s="534"/>
      <c r="J41" s="528"/>
      <c r="K41" s="528"/>
      <c r="L41" s="593"/>
      <c r="M41" s="594"/>
      <c r="N41" s="594"/>
      <c r="O41" s="594"/>
      <c r="P41" s="594"/>
      <c r="Q41" s="594"/>
      <c r="R41" s="594"/>
      <c r="S41" s="594"/>
      <c r="T41" s="594"/>
      <c r="U41" s="594"/>
      <c r="V41" s="594"/>
      <c r="W41" s="594"/>
      <c r="X41" s="595"/>
    </row>
    <row r="42" ht="13.65" customHeight="1">
      <c r="A42" s="656"/>
      <c r="B42" t="s" s="642">
        <v>746</v>
      </c>
      <c r="C42" s="534"/>
      <c r="D42" s="534"/>
      <c r="E42" s="534"/>
      <c r="F42" s="534"/>
      <c r="G42" s="534"/>
      <c r="H42" s="534"/>
      <c r="I42" s="534"/>
      <c r="J42" s="528"/>
      <c r="K42" s="528"/>
      <c r="L42" s="593"/>
      <c r="M42" s="594"/>
      <c r="N42" s="594"/>
      <c r="O42" s="594"/>
      <c r="P42" s="594"/>
      <c r="Q42" s="594"/>
      <c r="R42" s="594"/>
      <c r="S42" s="594"/>
      <c r="T42" s="594"/>
      <c r="U42" s="594"/>
      <c r="V42" s="594"/>
      <c r="W42" s="594"/>
      <c r="X42" s="595"/>
    </row>
    <row r="43" ht="13.65" customHeight="1">
      <c r="A43" s="656"/>
      <c r="B43" t="s" s="642">
        <v>747</v>
      </c>
      <c r="C43" s="661"/>
      <c r="D43" s="661"/>
      <c r="E43" s="661"/>
      <c r="F43" s="661"/>
      <c r="G43" s="661"/>
      <c r="H43" s="661"/>
      <c r="I43" s="661"/>
      <c r="J43" s="528"/>
      <c r="K43" s="528"/>
      <c r="L43" s="593"/>
      <c r="M43" s="594"/>
      <c r="N43" s="594"/>
      <c r="O43" s="594"/>
      <c r="P43" s="594"/>
      <c r="Q43" s="594"/>
      <c r="R43" s="594"/>
      <c r="S43" s="594"/>
      <c r="T43" s="594"/>
      <c r="U43" s="594"/>
      <c r="V43" s="594"/>
      <c r="W43" s="594"/>
      <c r="X43" s="595"/>
    </row>
    <row r="44" ht="13.65" customHeight="1">
      <c r="A44" t="s" s="665">
        <v>373</v>
      </c>
      <c r="B44" t="s" s="642">
        <v>748</v>
      </c>
      <c r="C44" s="534"/>
      <c r="D44" s="534"/>
      <c r="E44" s="534"/>
      <c r="F44" s="534"/>
      <c r="G44" s="534"/>
      <c r="H44" s="534"/>
      <c r="I44" s="534"/>
      <c r="J44" s="528"/>
      <c r="K44" s="528"/>
      <c r="L44" s="593"/>
      <c r="M44" s="594"/>
      <c r="N44" s="594"/>
      <c r="O44" s="594"/>
      <c r="P44" s="594"/>
      <c r="Q44" s="594"/>
      <c r="R44" s="594"/>
      <c r="S44" s="594"/>
      <c r="T44" s="594"/>
      <c r="U44" s="594"/>
      <c r="V44" s="594"/>
      <c r="W44" s="594"/>
      <c r="X44" s="595"/>
    </row>
    <row r="45" ht="13.65" customHeight="1">
      <c r="A45" s="656"/>
      <c r="B45" t="s" s="642">
        <v>749</v>
      </c>
      <c r="C45" s="534"/>
      <c r="D45" s="534"/>
      <c r="E45" s="534"/>
      <c r="F45" s="534"/>
      <c r="G45" s="534"/>
      <c r="H45" s="534"/>
      <c r="I45" s="534"/>
      <c r="J45" s="528"/>
      <c r="K45" s="528"/>
      <c r="L45" s="593"/>
      <c r="M45" s="594"/>
      <c r="N45" s="594"/>
      <c r="O45" s="594"/>
      <c r="P45" s="594"/>
      <c r="Q45" s="594"/>
      <c r="R45" s="594"/>
      <c r="S45" s="594"/>
      <c r="T45" s="594"/>
      <c r="U45" s="594"/>
      <c r="V45" s="594"/>
      <c r="W45" s="594"/>
      <c r="X45" s="595"/>
    </row>
    <row r="46" ht="13.65" customHeight="1">
      <c r="A46" s="656"/>
      <c r="B46" t="s" s="642">
        <v>750</v>
      </c>
      <c r="C46" s="534"/>
      <c r="D46" s="534"/>
      <c r="E46" s="534"/>
      <c r="F46" s="534"/>
      <c r="G46" s="534"/>
      <c r="H46" s="534"/>
      <c r="I46" s="534"/>
      <c r="J46" s="528"/>
      <c r="K46" s="528"/>
      <c r="L46" s="593"/>
      <c r="M46" s="594"/>
      <c r="N46" s="594"/>
      <c r="O46" s="594"/>
      <c r="P46" s="594"/>
      <c r="Q46" s="594"/>
      <c r="R46" s="594"/>
      <c r="S46" s="594"/>
      <c r="T46" s="594"/>
      <c r="U46" s="594"/>
      <c r="V46" s="594"/>
      <c r="W46" s="594"/>
      <c r="X46" s="595"/>
    </row>
    <row r="47" ht="13.65" customHeight="1">
      <c r="A47" s="656"/>
      <c r="B47" t="s" s="642">
        <v>751</v>
      </c>
      <c r="C47" s="534"/>
      <c r="D47" s="534"/>
      <c r="E47" s="534"/>
      <c r="F47" s="534"/>
      <c r="G47" s="534"/>
      <c r="H47" s="534"/>
      <c r="I47" s="534"/>
      <c r="J47" s="528"/>
      <c r="K47" s="528"/>
      <c r="L47" s="593"/>
      <c r="M47" s="594"/>
      <c r="N47" s="594"/>
      <c r="O47" s="594"/>
      <c r="P47" s="594"/>
      <c r="Q47" s="594"/>
      <c r="R47" s="594"/>
      <c r="S47" s="594"/>
      <c r="T47" s="594"/>
      <c r="U47" s="594"/>
      <c r="V47" s="594"/>
      <c r="W47" s="594"/>
      <c r="X47" s="595"/>
    </row>
    <row r="48" ht="13.65" customHeight="1">
      <c r="A48" s="656"/>
      <c r="B48" t="s" s="642">
        <v>752</v>
      </c>
      <c r="C48" s="534"/>
      <c r="D48" s="534"/>
      <c r="E48" s="534"/>
      <c r="F48" s="534"/>
      <c r="G48" s="534"/>
      <c r="H48" s="534"/>
      <c r="I48" s="534"/>
      <c r="J48" s="528"/>
      <c r="K48" s="528"/>
      <c r="L48" s="593"/>
      <c r="M48" s="594"/>
      <c r="N48" s="594"/>
      <c r="O48" s="594"/>
      <c r="P48" s="594"/>
      <c r="Q48" s="594"/>
      <c r="R48" s="594"/>
      <c r="S48" s="594"/>
      <c r="T48" s="594"/>
      <c r="U48" s="594"/>
      <c r="V48" s="594"/>
      <c r="W48" s="594"/>
      <c r="X48" s="595"/>
    </row>
    <row r="49" ht="13.65" customHeight="1">
      <c r="A49" s="662"/>
      <c r="B49" s="600"/>
      <c r="C49" s="600"/>
      <c r="D49" s="600"/>
      <c r="E49" s="600"/>
      <c r="F49" s="600"/>
      <c r="G49" s="600"/>
      <c r="H49" s="600"/>
      <c r="I49" s="600"/>
      <c r="J49" s="528"/>
      <c r="K49" s="528"/>
      <c r="L49" s="593"/>
      <c r="M49" s="594"/>
      <c r="N49" s="594"/>
      <c r="O49" s="594"/>
      <c r="P49" s="594"/>
      <c r="Q49" s="594"/>
      <c r="R49" s="594"/>
      <c r="S49" s="594"/>
      <c r="T49" s="594"/>
      <c r="U49" s="594"/>
      <c r="V49" s="594"/>
      <c r="W49" s="594"/>
      <c r="X49" s="595"/>
    </row>
    <row r="50" ht="15.75" customHeight="1">
      <c r="A50" t="s" s="651">
        <v>753</v>
      </c>
      <c r="B50" t="s" s="649">
        <v>704</v>
      </c>
      <c r="C50" s="663"/>
      <c r="D50" s="663"/>
      <c r="E50" s="663"/>
      <c r="F50" s="663"/>
      <c r="G50" s="663"/>
      <c r="H50" s="663"/>
      <c r="I50" s="663"/>
      <c r="J50" s="528"/>
      <c r="K50" s="528"/>
      <c r="L50" s="593"/>
      <c r="M50" s="594"/>
      <c r="N50" s="594"/>
      <c r="O50" s="594"/>
      <c r="P50" s="594"/>
      <c r="Q50" s="594"/>
      <c r="R50" s="594"/>
      <c r="S50" s="594"/>
      <c r="T50" s="594"/>
      <c r="U50" s="594"/>
      <c r="V50" s="594"/>
      <c r="W50" s="594"/>
      <c r="X50" s="595"/>
    </row>
    <row r="51" ht="13.65" customHeight="1">
      <c r="A51" s="656"/>
      <c r="B51" t="s" s="658">
        <v>722</v>
      </c>
      <c r="C51" s="659"/>
      <c r="D51" s="660"/>
      <c r="E51" s="528"/>
      <c r="F51" s="528"/>
      <c r="G51" s="528"/>
      <c r="H51" s="528"/>
      <c r="I51" s="528"/>
      <c r="J51" s="528"/>
      <c r="K51" s="528"/>
      <c r="L51" s="593"/>
      <c r="M51" s="594"/>
      <c r="N51" s="594"/>
      <c r="O51" s="594"/>
      <c r="P51" s="594"/>
      <c r="Q51" s="594"/>
      <c r="R51" s="594"/>
      <c r="S51" s="594"/>
      <c r="T51" s="594"/>
      <c r="U51" s="594"/>
      <c r="V51" s="594"/>
      <c r="W51" s="594"/>
      <c r="X51" s="595"/>
    </row>
    <row r="52" ht="13.65" customHeight="1">
      <c r="A52" s="656"/>
      <c r="B52" t="s" s="642">
        <v>754</v>
      </c>
      <c r="C52" s="534"/>
      <c r="D52" s="534"/>
      <c r="E52" s="534"/>
      <c r="F52" s="534"/>
      <c r="G52" s="534"/>
      <c r="H52" s="534"/>
      <c r="I52" s="534"/>
      <c r="J52" s="528"/>
      <c r="K52" s="528"/>
      <c r="L52" s="593"/>
      <c r="M52" s="594"/>
      <c r="N52" s="594"/>
      <c r="O52" s="594"/>
      <c r="P52" s="594"/>
      <c r="Q52" s="594"/>
      <c r="R52" s="594"/>
      <c r="S52" s="594"/>
      <c r="T52" s="594"/>
      <c r="U52" s="594"/>
      <c r="V52" s="594"/>
      <c r="W52" s="594"/>
      <c r="X52" s="595"/>
    </row>
    <row r="53" ht="13.65" customHeight="1">
      <c r="A53" s="656"/>
      <c r="B53" t="s" s="642">
        <v>755</v>
      </c>
      <c r="C53" s="534"/>
      <c r="D53" s="534"/>
      <c r="E53" s="534"/>
      <c r="F53" s="534"/>
      <c r="G53" s="534"/>
      <c r="H53" s="534"/>
      <c r="I53" s="534"/>
      <c r="J53" s="528"/>
      <c r="K53" s="528"/>
      <c r="L53" s="593"/>
      <c r="M53" s="594"/>
      <c r="N53" s="594"/>
      <c r="O53" s="594"/>
      <c r="P53" s="594"/>
      <c r="Q53" s="594"/>
      <c r="R53" s="594"/>
      <c r="S53" s="594"/>
      <c r="T53" s="594"/>
      <c r="U53" s="594"/>
      <c r="V53" s="594"/>
      <c r="W53" s="594"/>
      <c r="X53" s="595"/>
    </row>
    <row r="54" ht="13.65" customHeight="1">
      <c r="A54" s="656"/>
      <c r="B54" t="s" s="642">
        <v>756</v>
      </c>
      <c r="C54" s="534"/>
      <c r="D54" s="534"/>
      <c r="E54" s="534"/>
      <c r="F54" s="534"/>
      <c r="G54" s="534"/>
      <c r="H54" s="534"/>
      <c r="I54" s="534"/>
      <c r="J54" s="528"/>
      <c r="K54" s="528"/>
      <c r="L54" s="593"/>
      <c r="M54" s="594"/>
      <c r="N54" s="594"/>
      <c r="O54" s="594"/>
      <c r="P54" s="594"/>
      <c r="Q54" s="594"/>
      <c r="R54" s="594"/>
      <c r="S54" s="594"/>
      <c r="T54" s="594"/>
      <c r="U54" s="594"/>
      <c r="V54" s="594"/>
      <c r="W54" s="594"/>
      <c r="X54" s="595"/>
    </row>
    <row r="55" ht="13.65" customHeight="1">
      <c r="A55" s="656"/>
      <c r="B55" t="s" s="642">
        <v>757</v>
      </c>
      <c r="C55" s="534"/>
      <c r="D55" s="534"/>
      <c r="E55" s="534"/>
      <c r="F55" s="534"/>
      <c r="G55" s="534"/>
      <c r="H55" s="534"/>
      <c r="I55" s="534"/>
      <c r="J55" s="528"/>
      <c r="K55" s="528"/>
      <c r="L55" s="593"/>
      <c r="M55" s="594"/>
      <c r="N55" s="594"/>
      <c r="O55" s="594"/>
      <c r="P55" s="594"/>
      <c r="Q55" s="594"/>
      <c r="R55" s="594"/>
      <c r="S55" s="594"/>
      <c r="T55" s="594"/>
      <c r="U55" s="594"/>
      <c r="V55" s="594"/>
      <c r="W55" s="594"/>
      <c r="X55" s="595"/>
    </row>
    <row r="56" ht="13.65" customHeight="1">
      <c r="A56" s="656"/>
      <c r="B56" t="s" s="642">
        <v>758</v>
      </c>
      <c r="C56" s="534"/>
      <c r="D56" s="534"/>
      <c r="E56" s="534"/>
      <c r="F56" s="534"/>
      <c r="G56" s="534"/>
      <c r="H56" s="534"/>
      <c r="I56" s="534"/>
      <c r="J56" s="528"/>
      <c r="K56" s="528"/>
      <c r="L56" s="593"/>
      <c r="M56" s="594"/>
      <c r="N56" s="594"/>
      <c r="O56" s="594"/>
      <c r="P56" s="594"/>
      <c r="Q56" s="594"/>
      <c r="R56" s="594"/>
      <c r="S56" s="594"/>
      <c r="T56" s="594"/>
      <c r="U56" s="594"/>
      <c r="V56" s="594"/>
      <c r="W56" s="594"/>
      <c r="X56" s="595"/>
    </row>
    <row r="57" ht="13.65" customHeight="1">
      <c r="A57" s="656"/>
      <c r="B57" s="528"/>
      <c r="C57" s="528"/>
      <c r="D57" s="528"/>
      <c r="E57" s="528"/>
      <c r="F57" s="528"/>
      <c r="G57" s="528"/>
      <c r="H57" s="528"/>
      <c r="I57" s="528"/>
      <c r="J57" s="528"/>
      <c r="K57" s="528"/>
      <c r="L57" s="593"/>
      <c r="M57" s="594"/>
      <c r="N57" s="594"/>
      <c r="O57" s="594"/>
      <c r="P57" s="594"/>
      <c r="Q57" s="594"/>
      <c r="R57" s="594"/>
      <c r="S57" s="594"/>
      <c r="T57" s="594"/>
      <c r="U57" s="594"/>
      <c r="V57" s="594"/>
      <c r="W57" s="594"/>
      <c r="X57" s="595"/>
    </row>
    <row r="58" ht="15.75" customHeight="1">
      <c r="A58" t="s" s="654">
        <v>759</v>
      </c>
      <c r="B58" t="s" s="527">
        <v>760</v>
      </c>
      <c r="C58" s="655"/>
      <c r="D58" s="655"/>
      <c r="E58" s="655"/>
      <c r="F58" s="655"/>
      <c r="G58" s="655"/>
      <c r="H58" s="655"/>
      <c r="I58" s="655"/>
      <c r="J58" s="528"/>
      <c r="K58" s="528"/>
      <c r="L58" s="593"/>
      <c r="M58" s="594"/>
      <c r="N58" s="594"/>
      <c r="O58" s="594"/>
      <c r="P58" s="594"/>
      <c r="Q58" s="594"/>
      <c r="R58" s="594"/>
      <c r="S58" s="594"/>
      <c r="T58" s="594"/>
      <c r="U58" s="594"/>
      <c r="V58" s="594"/>
      <c r="W58" s="594"/>
      <c r="X58" s="595"/>
    </row>
    <row r="59" ht="13.65" customHeight="1">
      <c r="A59" s="656"/>
      <c r="B59" t="s" s="658">
        <v>722</v>
      </c>
      <c r="C59" s="659"/>
      <c r="D59" s="660"/>
      <c r="E59" s="528"/>
      <c r="F59" s="528"/>
      <c r="G59" s="528"/>
      <c r="H59" s="528"/>
      <c r="I59" s="528"/>
      <c r="J59" s="528"/>
      <c r="K59" s="528"/>
      <c r="L59" s="593"/>
      <c r="M59" s="594"/>
      <c r="N59" s="594"/>
      <c r="O59" s="594"/>
      <c r="P59" s="594"/>
      <c r="Q59" s="594"/>
      <c r="R59" s="594"/>
      <c r="S59" s="594"/>
      <c r="T59" s="594"/>
      <c r="U59" s="594"/>
      <c r="V59" s="594"/>
      <c r="W59" s="594"/>
      <c r="X59" s="595"/>
    </row>
    <row r="60" ht="13.65" customHeight="1">
      <c r="A60" s="656"/>
      <c r="B60" t="s" s="642">
        <v>761</v>
      </c>
      <c r="C60" s="534"/>
      <c r="D60" s="534"/>
      <c r="E60" s="534"/>
      <c r="F60" s="534"/>
      <c r="G60" s="534"/>
      <c r="H60" s="534"/>
      <c r="I60" s="534"/>
      <c r="J60" s="528"/>
      <c r="K60" s="528"/>
      <c r="L60" s="593"/>
      <c r="M60" s="594"/>
      <c r="N60" s="594"/>
      <c r="O60" s="594"/>
      <c r="P60" s="594"/>
      <c r="Q60" s="594"/>
      <c r="R60" s="594"/>
      <c r="S60" s="594"/>
      <c r="T60" s="594"/>
      <c r="U60" s="594"/>
      <c r="V60" s="594"/>
      <c r="W60" s="594"/>
      <c r="X60" s="595"/>
    </row>
    <row r="61" ht="13.65" customHeight="1">
      <c r="A61" s="662"/>
      <c r="B61" s="600"/>
      <c r="C61" s="600"/>
      <c r="D61" s="600"/>
      <c r="E61" s="600"/>
      <c r="F61" s="600"/>
      <c r="G61" s="600"/>
      <c r="H61" s="600"/>
      <c r="I61" s="600"/>
      <c r="J61" s="528"/>
      <c r="K61" s="528"/>
      <c r="L61" s="593"/>
      <c r="M61" s="594"/>
      <c r="N61" s="594"/>
      <c r="O61" s="594"/>
      <c r="P61" s="594"/>
      <c r="Q61" s="594"/>
      <c r="R61" s="594"/>
      <c r="S61" s="594"/>
      <c r="T61" s="594"/>
      <c r="U61" s="594"/>
      <c r="V61" s="594"/>
      <c r="W61" s="594"/>
      <c r="X61" s="595"/>
    </row>
    <row r="62" ht="15.75" customHeight="1">
      <c r="A62" t="s" s="651">
        <v>762</v>
      </c>
      <c r="B62" t="s" s="649">
        <v>706</v>
      </c>
      <c r="C62" s="663"/>
      <c r="D62" s="663"/>
      <c r="E62" s="663"/>
      <c r="F62" s="663"/>
      <c r="G62" s="663"/>
      <c r="H62" s="663"/>
      <c r="I62" s="663"/>
      <c r="J62" s="528"/>
      <c r="K62" s="528"/>
      <c r="L62" s="593"/>
      <c r="M62" s="594"/>
      <c r="N62" s="594"/>
      <c r="O62" s="594"/>
      <c r="P62" s="594"/>
      <c r="Q62" s="594"/>
      <c r="R62" s="594"/>
      <c r="S62" s="594"/>
      <c r="T62" s="594"/>
      <c r="U62" s="594"/>
      <c r="V62" s="594"/>
      <c r="W62" s="594"/>
      <c r="X62" s="595"/>
    </row>
    <row r="63" ht="13.65" customHeight="1">
      <c r="A63" s="656"/>
      <c r="B63" t="s" s="658">
        <v>722</v>
      </c>
      <c r="C63" s="659"/>
      <c r="D63" s="660"/>
      <c r="E63" s="528"/>
      <c r="F63" s="528"/>
      <c r="G63" s="528"/>
      <c r="H63" s="528"/>
      <c r="I63" s="528"/>
      <c r="J63" s="528"/>
      <c r="K63" s="528"/>
      <c r="L63" s="593"/>
      <c r="M63" s="594"/>
      <c r="N63" s="594"/>
      <c r="O63" s="594"/>
      <c r="P63" s="594"/>
      <c r="Q63" s="594"/>
      <c r="R63" s="594"/>
      <c r="S63" s="594"/>
      <c r="T63" s="594"/>
      <c r="U63" s="594"/>
      <c r="V63" s="594"/>
      <c r="W63" s="594"/>
      <c r="X63" s="595"/>
    </row>
    <row r="64" ht="13.65" customHeight="1">
      <c r="A64" s="656"/>
      <c r="B64" t="s" s="642">
        <v>763</v>
      </c>
      <c r="C64" s="534"/>
      <c r="D64" s="534"/>
      <c r="E64" s="534"/>
      <c r="F64" s="534"/>
      <c r="G64" s="534"/>
      <c r="H64" s="534"/>
      <c r="I64" s="534"/>
      <c r="J64" s="528"/>
      <c r="K64" s="528"/>
      <c r="L64" s="593"/>
      <c r="M64" s="594"/>
      <c r="N64" s="594"/>
      <c r="O64" s="594"/>
      <c r="P64" s="594"/>
      <c r="Q64" s="594"/>
      <c r="R64" s="594"/>
      <c r="S64" s="594"/>
      <c r="T64" s="594"/>
      <c r="U64" s="594"/>
      <c r="V64" s="594"/>
      <c r="W64" s="594"/>
      <c r="X64" s="595"/>
    </row>
    <row r="65" ht="13.65" customHeight="1">
      <c r="A65" s="656"/>
      <c r="B65" t="s" s="642">
        <v>764</v>
      </c>
      <c r="C65" s="534"/>
      <c r="D65" s="534"/>
      <c r="E65" s="534"/>
      <c r="F65" s="534"/>
      <c r="G65" s="534"/>
      <c r="H65" s="534"/>
      <c r="I65" s="534"/>
      <c r="J65" s="528"/>
      <c r="K65" s="528"/>
      <c r="L65" s="593"/>
      <c r="M65" s="594"/>
      <c r="N65" s="594"/>
      <c r="O65" s="594"/>
      <c r="P65" s="594"/>
      <c r="Q65" s="594"/>
      <c r="R65" s="594"/>
      <c r="S65" s="594"/>
      <c r="T65" s="594"/>
      <c r="U65" s="594"/>
      <c r="V65" s="594"/>
      <c r="W65" s="594"/>
      <c r="X65" s="595"/>
    </row>
    <row r="66" ht="13.65" customHeight="1">
      <c r="A66" s="656"/>
      <c r="B66" s="528"/>
      <c r="C66" s="528"/>
      <c r="D66" s="528"/>
      <c r="E66" s="528"/>
      <c r="F66" s="528"/>
      <c r="G66" s="528"/>
      <c r="H66" s="528"/>
      <c r="I66" s="528"/>
      <c r="J66" s="528"/>
      <c r="K66" s="528"/>
      <c r="L66" s="593"/>
      <c r="M66" s="594"/>
      <c r="N66" s="594"/>
      <c r="O66" s="594"/>
      <c r="P66" s="594"/>
      <c r="Q66" s="594"/>
      <c r="R66" s="594"/>
      <c r="S66" s="594"/>
      <c r="T66" s="594"/>
      <c r="U66" s="594"/>
      <c r="V66" s="594"/>
      <c r="W66" s="594"/>
      <c r="X66" s="595"/>
    </row>
    <row r="67" ht="15.75" customHeight="1">
      <c r="A67" t="s" s="654">
        <v>765</v>
      </c>
      <c r="B67" t="s" s="527">
        <v>707</v>
      </c>
      <c r="C67" s="655"/>
      <c r="D67" s="655"/>
      <c r="E67" s="655"/>
      <c r="F67" s="655"/>
      <c r="G67" s="655"/>
      <c r="H67" s="655"/>
      <c r="I67" s="655"/>
      <c r="J67" s="528"/>
      <c r="K67" s="528"/>
      <c r="L67" s="593"/>
      <c r="M67" s="594"/>
      <c r="N67" s="594"/>
      <c r="O67" s="594"/>
      <c r="P67" s="594"/>
      <c r="Q67" s="594"/>
      <c r="R67" s="594"/>
      <c r="S67" s="594"/>
      <c r="T67" s="594"/>
      <c r="U67" s="594"/>
      <c r="V67" s="594"/>
      <c r="W67" s="594"/>
      <c r="X67" s="595"/>
    </row>
    <row r="68" ht="13.65" customHeight="1">
      <c r="A68" s="656"/>
      <c r="B68" t="s" s="658">
        <v>722</v>
      </c>
      <c r="C68" s="659"/>
      <c r="D68" s="660"/>
      <c r="E68" s="528"/>
      <c r="F68" s="528"/>
      <c r="G68" s="528"/>
      <c r="H68" s="528"/>
      <c r="I68" s="528"/>
      <c r="J68" s="528"/>
      <c r="K68" s="528"/>
      <c r="L68" s="593"/>
      <c r="M68" s="594"/>
      <c r="N68" s="594"/>
      <c r="O68" s="594"/>
      <c r="P68" s="594"/>
      <c r="Q68" s="594"/>
      <c r="R68" s="594"/>
      <c r="S68" s="594"/>
      <c r="T68" s="594"/>
      <c r="U68" s="594"/>
      <c r="V68" s="594"/>
      <c r="W68" s="594"/>
      <c r="X68" s="595"/>
    </row>
    <row r="69" ht="13.65" customHeight="1">
      <c r="A69" s="656"/>
      <c r="B69" t="s" s="642">
        <v>766</v>
      </c>
      <c r="C69" s="534"/>
      <c r="D69" s="534"/>
      <c r="E69" s="534"/>
      <c r="F69" s="534"/>
      <c r="G69" s="534"/>
      <c r="H69" s="534"/>
      <c r="I69" s="534"/>
      <c r="J69" s="528"/>
      <c r="K69" s="528"/>
      <c r="L69" s="593"/>
      <c r="M69" s="594"/>
      <c r="N69" s="594"/>
      <c r="O69" s="594"/>
      <c r="P69" s="594"/>
      <c r="Q69" s="594"/>
      <c r="R69" s="594"/>
      <c r="S69" s="594"/>
      <c r="T69" s="594"/>
      <c r="U69" s="594"/>
      <c r="V69" s="594"/>
      <c r="W69" s="594"/>
      <c r="X69" s="595"/>
    </row>
    <row r="70" ht="13.65" customHeight="1">
      <c r="A70" s="656"/>
      <c r="B70" t="s" s="642">
        <v>767</v>
      </c>
      <c r="C70" s="534"/>
      <c r="D70" s="534"/>
      <c r="E70" s="534"/>
      <c r="F70" s="534"/>
      <c r="G70" s="534"/>
      <c r="H70" s="534"/>
      <c r="I70" s="534"/>
      <c r="J70" s="528"/>
      <c r="K70" s="528"/>
      <c r="L70" s="593"/>
      <c r="M70" s="594"/>
      <c r="N70" s="594"/>
      <c r="O70" s="594"/>
      <c r="P70" s="594"/>
      <c r="Q70" s="594"/>
      <c r="R70" s="594"/>
      <c r="S70" s="594"/>
      <c r="T70" s="594"/>
      <c r="U70" s="594"/>
      <c r="V70" s="594"/>
      <c r="W70" s="594"/>
      <c r="X70" s="595"/>
    </row>
    <row r="71" ht="13.65" customHeight="1">
      <c r="A71" s="600"/>
      <c r="B71" s="600"/>
      <c r="C71" s="600"/>
      <c r="D71" s="600"/>
      <c r="E71" s="600"/>
      <c r="F71" s="600"/>
      <c r="G71" s="600"/>
      <c r="H71" s="600"/>
      <c r="I71" s="600"/>
      <c r="J71" s="528"/>
      <c r="K71" s="528"/>
      <c r="L71" s="593"/>
      <c r="M71" s="594"/>
      <c r="N71" s="594"/>
      <c r="O71" s="594"/>
      <c r="P71" s="594"/>
      <c r="Q71" s="594"/>
      <c r="R71" s="594"/>
      <c r="S71" s="594"/>
      <c r="T71" s="594"/>
      <c r="U71" s="594"/>
      <c r="V71" s="594"/>
      <c r="W71" s="594"/>
      <c r="X71" s="595"/>
    </row>
    <row r="72" ht="13.65" customHeight="1">
      <c r="A72" s="601"/>
      <c r="B72" s="601"/>
      <c r="C72" s="601"/>
      <c r="D72" s="601"/>
      <c r="E72" s="601"/>
      <c r="F72" s="601"/>
      <c r="G72" s="601"/>
      <c r="H72" s="601"/>
      <c r="I72" s="601"/>
      <c r="J72" s="528"/>
      <c r="K72" s="528"/>
      <c r="L72" s="593"/>
      <c r="M72" s="594"/>
      <c r="N72" s="594"/>
      <c r="O72" s="594"/>
      <c r="P72" s="594"/>
      <c r="Q72" s="594"/>
      <c r="R72" s="594"/>
      <c r="S72" s="594"/>
      <c r="T72" s="594"/>
      <c r="U72" s="594"/>
      <c r="V72" s="594"/>
      <c r="W72" s="594"/>
      <c r="X72" s="595"/>
    </row>
    <row r="73" ht="13.65" customHeight="1">
      <c r="A73" s="528"/>
      <c r="B73" s="528"/>
      <c r="C73" s="528"/>
      <c r="D73" s="528"/>
      <c r="E73" s="528"/>
      <c r="F73" s="528"/>
      <c r="G73" s="528"/>
      <c r="H73" s="528"/>
      <c r="I73" s="528"/>
      <c r="J73" s="528"/>
      <c r="K73" s="528"/>
      <c r="L73" s="593"/>
      <c r="M73" s="594"/>
      <c r="N73" s="594"/>
      <c r="O73" s="594"/>
      <c r="P73" s="594"/>
      <c r="Q73" s="594"/>
      <c r="R73" s="594"/>
      <c r="S73" s="594"/>
      <c r="T73" s="594"/>
      <c r="U73" s="594"/>
      <c r="V73" s="594"/>
      <c r="W73" s="594"/>
      <c r="X73" s="595"/>
    </row>
    <row r="74" ht="15.75" customHeight="1">
      <c r="A74" t="s" s="535">
        <v>147</v>
      </c>
      <c r="B74" s="528"/>
      <c r="C74" s="528"/>
      <c r="D74" s="528"/>
      <c r="E74" s="528"/>
      <c r="F74" s="528"/>
      <c r="G74" s="528"/>
      <c r="H74" s="528"/>
      <c r="I74" s="528"/>
      <c r="J74" s="528"/>
      <c r="K74" s="528"/>
      <c r="L74" s="593"/>
      <c r="M74" s="594"/>
      <c r="N74" s="594"/>
      <c r="O74" s="594"/>
      <c r="P74" s="594"/>
      <c r="Q74" s="594"/>
      <c r="R74" s="594"/>
      <c r="S74" s="594"/>
      <c r="T74" s="594"/>
      <c r="U74" s="594"/>
      <c r="V74" s="594"/>
      <c r="W74" s="594"/>
      <c r="X74" s="595"/>
    </row>
    <row r="75" ht="13.65" customHeight="1">
      <c r="A75" s="528"/>
      <c r="B75" s="600"/>
      <c r="C75" s="600"/>
      <c r="D75" s="600"/>
      <c r="E75" s="600"/>
      <c r="F75" s="600"/>
      <c r="G75" s="600"/>
      <c r="H75" s="600"/>
      <c r="I75" s="600"/>
      <c r="J75" s="528"/>
      <c r="K75" s="528"/>
      <c r="L75" s="593"/>
      <c r="M75" s="594"/>
      <c r="N75" s="594"/>
      <c r="O75" s="594"/>
      <c r="P75" s="594"/>
      <c r="Q75" s="594"/>
      <c r="R75" s="594"/>
      <c r="S75" s="594"/>
      <c r="T75" s="594"/>
      <c r="U75" s="594"/>
      <c r="V75" s="594"/>
      <c r="W75" s="594"/>
      <c r="X75" s="595"/>
    </row>
    <row r="76" ht="13.65" customHeight="1">
      <c r="A76" s="528"/>
      <c r="B76" t="s" s="666">
        <v>724</v>
      </c>
      <c r="C76" s="601"/>
      <c r="D76" s="601"/>
      <c r="E76" s="667"/>
      <c r="F76" s="667"/>
      <c r="G76" s="667"/>
      <c r="H76" s="667"/>
      <c r="I76" s="667"/>
      <c r="J76" s="528"/>
      <c r="K76" s="528"/>
      <c r="L76" s="593"/>
      <c r="M76" s="594"/>
      <c r="N76" s="594"/>
      <c r="O76" s="594"/>
      <c r="P76" s="594"/>
      <c r="Q76" s="594"/>
      <c r="R76" s="594"/>
      <c r="S76" s="594"/>
      <c r="T76" s="594"/>
      <c r="U76" s="594"/>
      <c r="V76" s="594"/>
      <c r="W76" s="594"/>
      <c r="X76" s="595"/>
    </row>
    <row r="77" ht="13.65" customHeight="1">
      <c r="A77" s="528"/>
      <c r="B77" t="s" s="642">
        <v>725</v>
      </c>
      <c r="C77" s="528"/>
      <c r="D77" s="528"/>
      <c r="E77" s="668">
        <f>'LÄNTINEN'!L209</f>
        <v>1110</v>
      </c>
      <c r="F77" s="668">
        <f>'LÄNTINEN'!M209</f>
        <v>570</v>
      </c>
      <c r="G77" s="668">
        <f>'LÄNTINEN'!N209</f>
        <v>480</v>
      </c>
      <c r="H77" s="668">
        <f>'LÄNTINEN'!O209</f>
        <v>480</v>
      </c>
      <c r="I77" s="668">
        <f>'LÄNTINEN'!P209</f>
        <v>1000</v>
      </c>
      <c r="J77" s="528"/>
      <c r="K77" s="528"/>
      <c r="L77" s="593"/>
      <c r="M77" s="594"/>
      <c r="N77" s="594"/>
      <c r="O77" s="594"/>
      <c r="P77" s="594"/>
      <c r="Q77" s="594"/>
      <c r="R77" s="594"/>
      <c r="S77" s="594"/>
      <c r="T77" s="594"/>
      <c r="U77" s="594"/>
      <c r="V77" s="594"/>
      <c r="W77" s="594"/>
      <c r="X77" s="595"/>
    </row>
    <row r="78" ht="13.65" customHeight="1">
      <c r="A78" s="528"/>
      <c r="B78" t="s" s="642">
        <v>726</v>
      </c>
      <c r="C78" s="528"/>
      <c r="D78" s="528"/>
      <c r="E78" s="661"/>
      <c r="F78" s="661"/>
      <c r="G78" s="661"/>
      <c r="H78" s="661"/>
      <c r="I78" s="661"/>
      <c r="J78" s="528"/>
      <c r="K78" s="528"/>
      <c r="L78" s="593"/>
      <c r="M78" s="594"/>
      <c r="N78" s="594"/>
      <c r="O78" s="594"/>
      <c r="P78" s="594"/>
      <c r="Q78" s="594"/>
      <c r="R78" s="594"/>
      <c r="S78" s="594"/>
      <c r="T78" s="594"/>
      <c r="U78" s="594"/>
      <c r="V78" s="594"/>
      <c r="W78" s="594"/>
      <c r="X78" s="595"/>
    </row>
    <row r="79" ht="13.65" customHeight="1">
      <c r="A79" s="528"/>
      <c r="B79" t="s" s="642">
        <v>727</v>
      </c>
      <c r="C79" s="528"/>
      <c r="D79" s="528"/>
      <c r="E79" s="661"/>
      <c r="F79" s="661"/>
      <c r="G79" s="661"/>
      <c r="H79" s="661"/>
      <c r="I79" s="661"/>
      <c r="J79" s="528"/>
      <c r="K79" s="528"/>
      <c r="L79" s="593"/>
      <c r="M79" s="594"/>
      <c r="N79" s="594"/>
      <c r="O79" s="594"/>
      <c r="P79" s="594"/>
      <c r="Q79" s="594"/>
      <c r="R79" s="594"/>
      <c r="S79" s="594"/>
      <c r="T79" s="594"/>
      <c r="U79" s="594"/>
      <c r="V79" s="594"/>
      <c r="W79" s="594"/>
      <c r="X79" s="595"/>
    </row>
    <row r="80" ht="13.65" customHeight="1">
      <c r="A80" s="528"/>
      <c r="B80" t="s" s="642">
        <v>728</v>
      </c>
      <c r="C80" s="528"/>
      <c r="D80" s="528"/>
      <c r="E80" s="661"/>
      <c r="F80" s="661"/>
      <c r="G80" s="661"/>
      <c r="H80" s="661"/>
      <c r="I80" s="661"/>
      <c r="J80" s="528"/>
      <c r="K80" s="528"/>
      <c r="L80" s="593"/>
      <c r="M80" s="594"/>
      <c r="N80" s="594"/>
      <c r="O80" s="594"/>
      <c r="P80" s="594"/>
      <c r="Q80" s="594"/>
      <c r="R80" s="594"/>
      <c r="S80" s="594"/>
      <c r="T80" s="594"/>
      <c r="U80" s="594"/>
      <c r="V80" s="594"/>
      <c r="W80" s="594"/>
      <c r="X80" s="595"/>
    </row>
    <row r="81" ht="13.65" customHeight="1">
      <c r="A81" s="528"/>
      <c r="B81" t="s" s="642">
        <v>729</v>
      </c>
      <c r="C81" s="528"/>
      <c r="D81" s="528"/>
      <c r="E81" s="661"/>
      <c r="F81" s="661"/>
      <c r="G81" s="661"/>
      <c r="H81" s="661"/>
      <c r="I81" s="661"/>
      <c r="J81" s="528"/>
      <c r="K81" s="528"/>
      <c r="L81" s="593"/>
      <c r="M81" s="594"/>
      <c r="N81" s="594"/>
      <c r="O81" s="594"/>
      <c r="P81" s="594"/>
      <c r="Q81" s="594"/>
      <c r="R81" s="594"/>
      <c r="S81" s="594"/>
      <c r="T81" s="594"/>
      <c r="U81" s="594"/>
      <c r="V81" s="594"/>
      <c r="W81" s="594"/>
      <c r="X81" s="595"/>
    </row>
    <row r="82" ht="13.65" customHeight="1">
      <c r="A82" s="528"/>
      <c r="B82" t="s" s="669">
        <v>730</v>
      </c>
      <c r="C82" s="600"/>
      <c r="D82" s="600"/>
      <c r="E82" s="670">
        <f>'ITÄINEN'!L252</f>
        <v>10</v>
      </c>
      <c r="F82" s="600">
        <f>'ITÄINEN'!M252</f>
      </c>
      <c r="G82" s="600">
        <f>'ITÄINEN'!N252</f>
      </c>
      <c r="H82" s="600">
        <f>'ITÄINEN'!O252</f>
      </c>
      <c r="I82" s="600">
        <f>'ITÄINEN'!P252</f>
      </c>
      <c r="J82" s="528"/>
      <c r="K82" s="528"/>
      <c r="L82" s="593"/>
      <c r="M82" s="594"/>
      <c r="N82" s="594"/>
      <c r="O82" s="594"/>
      <c r="P82" s="594"/>
      <c r="Q82" s="594"/>
      <c r="R82" s="594"/>
      <c r="S82" s="594"/>
      <c r="T82" s="594"/>
      <c r="U82" s="594"/>
      <c r="V82" s="594"/>
      <c r="W82" s="594"/>
      <c r="X82" s="595"/>
    </row>
    <row r="83" ht="13.65" customHeight="1">
      <c r="A83" s="528"/>
      <c r="B83" s="601"/>
      <c r="C83" s="601"/>
      <c r="D83" s="601"/>
      <c r="E83" s="601"/>
      <c r="F83" s="601"/>
      <c r="G83" s="601"/>
      <c r="H83" s="601"/>
      <c r="I83" s="601"/>
      <c r="J83" s="528"/>
      <c r="K83" s="528"/>
      <c r="L83" s="593"/>
      <c r="M83" s="594"/>
      <c r="N83" s="594"/>
      <c r="O83" s="594"/>
      <c r="P83" s="594"/>
      <c r="Q83" s="594"/>
      <c r="R83" s="594"/>
      <c r="S83" s="594"/>
      <c r="T83" s="594"/>
      <c r="U83" s="594"/>
      <c r="V83" s="594"/>
      <c r="W83" s="594"/>
      <c r="X83" s="595"/>
    </row>
    <row r="84" ht="15.75" customHeight="1">
      <c r="A84" s="528"/>
      <c r="B84" t="s" s="527">
        <v>151</v>
      </c>
      <c r="C84" s="528"/>
      <c r="D84" s="528"/>
      <c r="E84" s="671">
        <f>SUM(E76:E83)</f>
        <v>1120</v>
      </c>
      <c r="F84" s="530">
        <f>SUM(F76:F83)</f>
      </c>
      <c r="G84" s="530">
        <f>SUM(G76:G83)</f>
      </c>
      <c r="H84" s="530">
        <f>SUM(H76:H83)</f>
      </c>
      <c r="I84" s="530">
        <f>SUM(I76:I83)</f>
      </c>
      <c r="J84" s="528"/>
      <c r="K84" s="528"/>
      <c r="L84" s="593"/>
      <c r="M84" s="594"/>
      <c r="N84" s="594"/>
      <c r="O84" s="594"/>
      <c r="P84" s="594"/>
      <c r="Q84" s="594"/>
      <c r="R84" s="594"/>
      <c r="S84" s="594"/>
      <c r="T84" s="594"/>
      <c r="U84" s="594"/>
      <c r="V84" s="594"/>
      <c r="W84" s="594"/>
      <c r="X84" s="595"/>
    </row>
    <row r="85" ht="15.75" customHeight="1">
      <c r="A85" s="528"/>
      <c r="B85" s="528"/>
      <c r="C85" s="528"/>
      <c r="D85" s="528"/>
      <c r="E85" s="672">
        <f>E84/1000</f>
        <v>1.12</v>
      </c>
      <c r="F85" s="672">
        <f>F84/1000</f>
      </c>
      <c r="G85" s="672">
        <f>G84/1000</f>
      </c>
      <c r="H85" s="672">
        <f>H84/1000</f>
      </c>
      <c r="I85" s="672">
        <f>I84/1000</f>
      </c>
      <c r="J85" s="528"/>
      <c r="K85" s="528"/>
      <c r="L85" s="593"/>
      <c r="M85" s="594"/>
      <c r="N85" s="594"/>
      <c r="O85" s="594"/>
      <c r="P85" s="594"/>
      <c r="Q85" s="594"/>
      <c r="R85" s="594"/>
      <c r="S85" s="594"/>
      <c r="T85" s="594"/>
      <c r="U85" s="594"/>
      <c r="V85" s="594"/>
      <c r="W85" s="594"/>
      <c r="X85" s="595"/>
    </row>
    <row r="86" ht="13.65" customHeight="1">
      <c r="A86" s="528"/>
      <c r="B86" s="528"/>
      <c r="C86" s="528"/>
      <c r="D86" s="528"/>
      <c r="E86" s="528"/>
      <c r="F86" s="528"/>
      <c r="G86" s="528"/>
      <c r="H86" s="528"/>
      <c r="I86" s="528"/>
      <c r="J86" s="528"/>
      <c r="K86" s="528"/>
      <c r="L86" s="593"/>
      <c r="M86" s="594"/>
      <c r="N86" s="594"/>
      <c r="O86" s="594"/>
      <c r="P86" s="594"/>
      <c r="Q86" s="594"/>
      <c r="R86" s="594"/>
      <c r="S86" s="594"/>
      <c r="T86" s="594"/>
      <c r="U86" s="594"/>
      <c r="V86" s="594"/>
      <c r="W86" s="594"/>
      <c r="X86" s="595"/>
    </row>
    <row r="87" ht="13.65" customHeight="1">
      <c r="A87" s="528"/>
      <c r="B87" s="528"/>
      <c r="C87" s="528"/>
      <c r="D87" s="528"/>
      <c r="E87" s="528"/>
      <c r="F87" s="528"/>
      <c r="G87" s="528"/>
      <c r="H87" s="528"/>
      <c r="I87" s="528"/>
      <c r="J87" s="528"/>
      <c r="K87" s="528"/>
      <c r="L87" s="593"/>
      <c r="M87" s="594"/>
      <c r="N87" s="594"/>
      <c r="O87" s="594"/>
      <c r="P87" s="594"/>
      <c r="Q87" s="594"/>
      <c r="R87" s="594"/>
      <c r="S87" s="594"/>
      <c r="T87" s="594"/>
      <c r="U87" s="594"/>
      <c r="V87" s="594"/>
      <c r="W87" s="594"/>
      <c r="X87" s="595"/>
    </row>
    <row r="88" ht="13.65" customHeight="1">
      <c r="A88" s="528"/>
      <c r="B88" s="528"/>
      <c r="C88" s="528"/>
      <c r="D88" s="589"/>
      <c r="E88" s="528"/>
      <c r="F88" s="528"/>
      <c r="G88" s="528"/>
      <c r="H88" s="528"/>
      <c r="I88" s="528"/>
      <c r="J88" s="528"/>
      <c r="K88" s="528"/>
      <c r="L88" s="593"/>
      <c r="M88" s="594"/>
      <c r="N88" s="594"/>
      <c r="O88" s="594"/>
      <c r="P88" s="594"/>
      <c r="Q88" s="594"/>
      <c r="R88" s="594"/>
      <c r="S88" s="594"/>
      <c r="T88" s="594"/>
      <c r="U88" s="594"/>
      <c r="V88" s="594"/>
      <c r="W88" s="594"/>
      <c r="X88" s="595"/>
    </row>
    <row r="89" ht="18" customHeight="1">
      <c r="A89" t="s" s="533">
        <v>768</v>
      </c>
      <c r="B89" s="597"/>
      <c r="C89" s="597"/>
      <c r="D89" s="597"/>
      <c r="E89" s="528"/>
      <c r="F89" s="528"/>
      <c r="G89" s="528"/>
      <c r="H89" s="528"/>
      <c r="I89" s="528"/>
      <c r="J89" s="528"/>
      <c r="K89" s="528"/>
      <c r="L89" s="593"/>
      <c r="M89" s="594"/>
      <c r="N89" s="594"/>
      <c r="O89" s="594"/>
      <c r="P89" s="594"/>
      <c r="Q89" s="594"/>
      <c r="R89" s="594"/>
      <c r="S89" s="594"/>
      <c r="T89" s="594"/>
      <c r="U89" s="594"/>
      <c r="V89" s="594"/>
      <c r="W89" s="594"/>
      <c r="X89" s="595"/>
    </row>
    <row r="90" ht="18" customHeight="1">
      <c r="A90" t="s" s="533">
        <v>769</v>
      </c>
      <c r="B90" s="597"/>
      <c r="C90" s="597"/>
      <c r="D90" s="597"/>
      <c r="E90" s="528"/>
      <c r="F90" s="528"/>
      <c r="G90" s="528"/>
      <c r="H90" s="528"/>
      <c r="I90" s="528"/>
      <c r="J90" s="528"/>
      <c r="K90" s="528"/>
      <c r="L90" s="593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5"/>
    </row>
    <row r="91" ht="18" customHeight="1">
      <c r="A91" s="599"/>
      <c r="B91" s="599"/>
      <c r="C91" s="599"/>
      <c r="D91" s="599"/>
      <c r="E91" s="600"/>
      <c r="F91" s="600"/>
      <c r="G91" s="600"/>
      <c r="H91" s="528"/>
      <c r="I91" s="528"/>
      <c r="J91" s="528"/>
      <c r="K91" s="528"/>
      <c r="L91" s="593"/>
      <c r="M91" s="594"/>
      <c r="N91" s="594"/>
      <c r="O91" s="594"/>
      <c r="P91" s="594"/>
      <c r="Q91" s="594"/>
      <c r="R91" s="594"/>
      <c r="S91" s="594"/>
      <c r="T91" s="594"/>
      <c r="U91" s="594"/>
      <c r="V91" s="594"/>
      <c r="W91" s="594"/>
      <c r="X91" s="595"/>
    </row>
    <row r="92" ht="13.65" customHeight="1">
      <c r="A92" s="601"/>
      <c r="B92" s="601"/>
      <c r="C92" s="602"/>
      <c r="D92" s="601"/>
      <c r="E92" s="601"/>
      <c r="F92" s="601"/>
      <c r="G92" s="601"/>
      <c r="H92" s="528"/>
      <c r="I92" s="528"/>
      <c r="J92" s="528"/>
      <c r="K92" s="528"/>
      <c r="L92" s="593"/>
      <c r="M92" s="594"/>
      <c r="N92" s="594"/>
      <c r="O92" s="594"/>
      <c r="P92" s="594"/>
      <c r="Q92" s="594"/>
      <c r="R92" s="594"/>
      <c r="S92" s="594"/>
      <c r="T92" s="594"/>
      <c r="U92" s="594"/>
      <c r="V92" s="594"/>
      <c r="W92" s="594"/>
      <c r="X92" s="595"/>
    </row>
    <row r="93" ht="15.75" customHeight="1">
      <c r="A93" t="s" s="603">
        <v>675</v>
      </c>
      <c r="B93" t="s" s="603">
        <v>676</v>
      </c>
      <c r="C93" t="s" s="605">
        <v>679</v>
      </c>
      <c r="D93" t="s" s="604">
        <v>680</v>
      </c>
      <c r="E93" t="s" s="604">
        <v>681</v>
      </c>
      <c r="F93" t="s" s="604">
        <v>682</v>
      </c>
      <c r="G93" t="s" s="604">
        <v>683</v>
      </c>
      <c r="H93" s="598"/>
      <c r="I93" s="598"/>
      <c r="J93" s="528"/>
      <c r="K93" s="528"/>
      <c r="L93" s="593"/>
      <c r="M93" s="594"/>
      <c r="N93" s="594"/>
      <c r="O93" s="594"/>
      <c r="P93" s="594"/>
      <c r="Q93" s="594"/>
      <c r="R93" s="594"/>
      <c r="S93" s="594"/>
      <c r="T93" s="594"/>
      <c r="U93" s="594"/>
      <c r="V93" s="594"/>
      <c r="W93" s="594"/>
      <c r="X93" s="595"/>
    </row>
    <row r="94" ht="13.65" customHeight="1">
      <c r="A94" s="606"/>
      <c r="B94" s="606"/>
      <c r="C94" s="608"/>
      <c r="D94" s="607"/>
      <c r="E94" s="607"/>
      <c r="F94" s="607"/>
      <c r="G94" s="607"/>
      <c r="H94" s="598"/>
      <c r="I94" s="598"/>
      <c r="J94" s="528"/>
      <c r="K94" s="528"/>
      <c r="L94" s="593"/>
      <c r="M94" s="594"/>
      <c r="N94" s="594"/>
      <c r="O94" s="594"/>
      <c r="P94" s="594"/>
      <c r="Q94" s="594"/>
      <c r="R94" s="594"/>
      <c r="S94" s="594"/>
      <c r="T94" s="594"/>
      <c r="U94" s="594"/>
      <c r="V94" s="594"/>
      <c r="W94" s="594"/>
      <c r="X94" s="595"/>
    </row>
    <row r="95" ht="13.65" customHeight="1">
      <c r="A95" s="634"/>
      <c r="B95" t="s" s="609">
        <v>770</v>
      </c>
      <c r="C95" s="611">
        <v>16.4</v>
      </c>
      <c r="D95" s="610">
        <v>15.3</v>
      </c>
      <c r="E95" s="610">
        <v>14.9</v>
      </c>
      <c r="F95" s="610">
        <v>12.4</v>
      </c>
      <c r="G95" s="610">
        <v>13.7</v>
      </c>
      <c r="H95" s="618"/>
      <c r="I95" s="618"/>
      <c r="J95" s="528"/>
      <c r="K95" s="528"/>
      <c r="L95" s="593"/>
      <c r="M95" s="594"/>
      <c r="N95" s="594"/>
      <c r="O95" s="594"/>
      <c r="P95" s="594"/>
      <c r="Q95" s="594"/>
      <c r="R95" s="594"/>
      <c r="S95" s="594"/>
      <c r="T95" s="594"/>
      <c r="U95" s="594"/>
      <c r="V95" s="594"/>
      <c r="W95" s="594"/>
      <c r="X95" s="595"/>
    </row>
    <row r="96" ht="13.65" customHeight="1">
      <c r="A96" s="634"/>
      <c r="B96" t="s" s="609">
        <v>426</v>
      </c>
      <c r="C96" s="611">
        <v>0.4</v>
      </c>
      <c r="D96" s="610">
        <v>0.9</v>
      </c>
      <c r="E96" s="610">
        <v>1.6</v>
      </c>
      <c r="F96" s="610">
        <v>1.6</v>
      </c>
      <c r="G96" s="610">
        <v>1.3</v>
      </c>
      <c r="H96" s="618"/>
      <c r="I96" s="618"/>
      <c r="J96" s="528"/>
      <c r="K96" s="528"/>
      <c r="L96" s="593"/>
      <c r="M96" s="594"/>
      <c r="N96" s="594"/>
      <c r="O96" s="594"/>
      <c r="P96" s="594"/>
      <c r="Q96" s="594"/>
      <c r="R96" s="594"/>
      <c r="S96" s="594"/>
      <c r="T96" s="594"/>
      <c r="U96" s="594"/>
      <c r="V96" s="594"/>
      <c r="W96" s="594"/>
      <c r="X96" s="595"/>
    </row>
    <row r="97" ht="13.65" customHeight="1">
      <c r="A97" s="634"/>
      <c r="B97" t="s" s="609">
        <v>771</v>
      </c>
      <c r="C97" s="611">
        <v>2.5</v>
      </c>
      <c r="D97" s="610">
        <v>2.5</v>
      </c>
      <c r="E97" s="610">
        <v>2.9</v>
      </c>
      <c r="F97" s="610">
        <v>3.6</v>
      </c>
      <c r="G97" s="610">
        <v>4.3</v>
      </c>
      <c r="H97" s="618"/>
      <c r="I97" s="618"/>
      <c r="J97" s="528"/>
      <c r="K97" s="528"/>
      <c r="L97" s="593"/>
      <c r="M97" s="594"/>
      <c r="N97" s="594"/>
      <c r="O97" s="594"/>
      <c r="P97" s="594"/>
      <c r="Q97" s="594"/>
      <c r="R97" s="594"/>
      <c r="S97" s="594"/>
      <c r="T97" s="594"/>
      <c r="U97" s="594"/>
      <c r="V97" s="594"/>
      <c r="W97" s="594"/>
      <c r="X97" s="595"/>
    </row>
    <row r="98" ht="13.65" customHeight="1">
      <c r="A98" s="634"/>
      <c r="B98" t="s" s="609">
        <v>109</v>
      </c>
      <c r="C98" s="611">
        <v>0.8</v>
      </c>
      <c r="D98" s="610">
        <v>0.8</v>
      </c>
      <c r="E98" s="610">
        <v>0.8</v>
      </c>
      <c r="F98" s="610">
        <v>0.8</v>
      </c>
      <c r="G98" s="610">
        <v>0.8</v>
      </c>
      <c r="H98" s="618"/>
      <c r="I98" s="618"/>
      <c r="J98" s="528"/>
      <c r="K98" s="528"/>
      <c r="L98" s="593"/>
      <c r="M98" s="594"/>
      <c r="N98" s="594"/>
      <c r="O98" s="594"/>
      <c r="P98" s="594"/>
      <c r="Q98" s="594"/>
      <c r="R98" s="594"/>
      <c r="S98" s="594"/>
      <c r="T98" s="594"/>
      <c r="U98" s="594"/>
      <c r="V98" s="594"/>
      <c r="W98" s="594"/>
      <c r="X98" s="595"/>
    </row>
    <row r="99" ht="13.65" customHeight="1">
      <c r="A99" s="634"/>
      <c r="B99" t="s" s="609">
        <v>772</v>
      </c>
      <c r="C99" s="611">
        <v>0.2</v>
      </c>
      <c r="D99" s="610"/>
      <c r="E99" s="610"/>
      <c r="F99" s="610"/>
      <c r="G99" s="610">
        <v>0</v>
      </c>
      <c r="H99" s="618"/>
      <c r="I99" s="618"/>
      <c r="J99" s="528"/>
      <c r="K99" s="528"/>
      <c r="L99" s="593"/>
      <c r="M99" s="594"/>
      <c r="N99" s="594"/>
      <c r="O99" s="594"/>
      <c r="P99" s="594"/>
      <c r="Q99" s="594"/>
      <c r="R99" s="594"/>
      <c r="S99" s="594"/>
      <c r="T99" s="594"/>
      <c r="U99" s="594"/>
      <c r="V99" s="594"/>
      <c r="W99" s="594"/>
      <c r="X99" s="595"/>
    </row>
    <row r="100" ht="15.75" customHeight="1">
      <c r="A100" s="673"/>
      <c r="B100" s="673"/>
      <c r="C100" s="614"/>
      <c r="D100" s="613"/>
      <c r="E100" s="613"/>
      <c r="F100" s="613"/>
      <c r="G100" s="613"/>
      <c r="H100" s="618"/>
      <c r="I100" s="618"/>
      <c r="J100" s="528"/>
      <c r="K100" s="528"/>
      <c r="L100" s="593"/>
      <c r="M100" s="594"/>
      <c r="N100" s="594"/>
      <c r="O100" s="594"/>
      <c r="P100" s="594"/>
      <c r="Q100" s="594"/>
      <c r="R100" s="594"/>
      <c r="S100" s="594"/>
      <c r="T100" s="594"/>
      <c r="U100" s="594"/>
      <c r="V100" s="594"/>
      <c r="W100" s="594"/>
      <c r="X100" s="595"/>
    </row>
    <row r="101" ht="13.65" customHeight="1">
      <c r="A101" s="615"/>
      <c r="B101" s="615"/>
      <c r="C101" s="617"/>
      <c r="D101" s="616"/>
      <c r="E101" s="616"/>
      <c r="F101" s="616"/>
      <c r="G101" s="616"/>
      <c r="H101" s="618"/>
      <c r="I101" s="618"/>
      <c r="J101" s="528"/>
      <c r="K101" s="528"/>
      <c r="L101" s="593"/>
      <c r="M101" s="594"/>
      <c r="N101" s="594"/>
      <c r="O101" s="594"/>
      <c r="P101" s="594"/>
      <c r="Q101" s="594"/>
      <c r="R101" s="594"/>
      <c r="S101" s="594"/>
      <c r="T101" s="594"/>
      <c r="U101" s="594"/>
      <c r="V101" s="594"/>
      <c r="W101" s="594"/>
      <c r="X101" s="595"/>
    </row>
    <row r="102" ht="13.65" customHeight="1">
      <c r="A102" t="s" s="532">
        <v>773</v>
      </c>
      <c r="B102" t="s" s="532">
        <v>702</v>
      </c>
      <c r="C102" s="619">
        <f>SUM(C95:C101)</f>
        <v>20.3</v>
      </c>
      <c r="D102" s="618">
        <f>SUM(D95:D101)</f>
        <v>19.5</v>
      </c>
      <c r="E102" s="618">
        <f>SUM(E95:E101)</f>
        <v>20.2</v>
      </c>
      <c r="F102" s="618">
        <f>SUM(F95:F101)</f>
        <v>18.4</v>
      </c>
      <c r="G102" s="618">
        <f>SUM(G95:G101)</f>
        <v>20.1</v>
      </c>
      <c r="H102" s="618"/>
      <c r="I102" s="618"/>
      <c r="J102" s="528"/>
      <c r="K102" s="528"/>
      <c r="L102" s="593"/>
      <c r="M102" s="594"/>
      <c r="N102" s="594"/>
      <c r="O102" s="594"/>
      <c r="P102" s="594"/>
      <c r="Q102" s="594"/>
      <c r="R102" s="594"/>
      <c r="S102" s="594"/>
      <c r="T102" s="594"/>
      <c r="U102" s="594"/>
      <c r="V102" s="594"/>
      <c r="W102" s="594"/>
      <c r="X102" s="595"/>
    </row>
    <row r="103" ht="13.65" customHeight="1">
      <c r="A103" s="600"/>
      <c r="B103" s="600"/>
      <c r="C103" s="621"/>
      <c r="D103" s="620"/>
      <c r="E103" s="620"/>
      <c r="F103" s="620"/>
      <c r="G103" s="620"/>
      <c r="H103" s="674"/>
      <c r="I103" s="674"/>
      <c r="J103" s="528"/>
      <c r="K103" s="528"/>
      <c r="L103" s="593"/>
      <c r="M103" s="594"/>
      <c r="N103" s="594"/>
      <c r="O103" s="594"/>
      <c r="P103" s="594"/>
      <c r="Q103" s="594"/>
      <c r="R103" s="594"/>
      <c r="S103" s="594"/>
      <c r="T103" s="594"/>
      <c r="U103" s="594"/>
      <c r="V103" s="594"/>
      <c r="W103" s="594"/>
      <c r="X103" s="595"/>
    </row>
    <row r="104" ht="13.65" customHeight="1">
      <c r="A104" s="601"/>
      <c r="B104" s="601"/>
      <c r="C104" s="601"/>
      <c r="D104" s="601"/>
      <c r="E104" s="601"/>
      <c r="F104" s="601"/>
      <c r="G104" s="601"/>
      <c r="H104" s="528"/>
      <c r="I104" s="528"/>
      <c r="J104" s="528"/>
      <c r="K104" s="528"/>
      <c r="L104" s="593"/>
      <c r="M104" s="594"/>
      <c r="N104" s="594"/>
      <c r="O104" s="594"/>
      <c r="P104" s="594"/>
      <c r="Q104" s="594"/>
      <c r="R104" s="594"/>
      <c r="S104" s="594"/>
      <c r="T104" s="594"/>
      <c r="U104" s="594"/>
      <c r="V104" s="594"/>
      <c r="W104" s="594"/>
      <c r="X104" s="595"/>
    </row>
    <row r="105" ht="13.65" customHeight="1">
      <c r="A105" s="528"/>
      <c r="B105" s="528"/>
      <c r="C105" s="528"/>
      <c r="D105" s="528"/>
      <c r="E105" s="528"/>
      <c r="F105" s="528"/>
      <c r="G105" s="528"/>
      <c r="H105" s="528"/>
      <c r="I105" s="528"/>
      <c r="J105" s="528"/>
      <c r="K105" s="528"/>
      <c r="L105" s="593"/>
      <c r="M105" s="594"/>
      <c r="N105" s="594"/>
      <c r="O105" s="594"/>
      <c r="P105" s="594"/>
      <c r="Q105" s="594"/>
      <c r="R105" s="594"/>
      <c r="S105" s="594"/>
      <c r="T105" s="594"/>
      <c r="U105" s="594"/>
      <c r="V105" s="594"/>
      <c r="W105" s="594"/>
      <c r="X105" s="595"/>
    </row>
    <row r="106" ht="13.65" customHeight="1">
      <c r="A106" s="528"/>
      <c r="B106" s="528"/>
      <c r="C106" s="528"/>
      <c r="D106" s="528"/>
      <c r="E106" s="528"/>
      <c r="F106" s="528"/>
      <c r="G106" s="528"/>
      <c r="H106" s="528"/>
      <c r="I106" s="528"/>
      <c r="J106" s="528"/>
      <c r="K106" s="528"/>
      <c r="L106" s="593"/>
      <c r="M106" s="594"/>
      <c r="N106" s="594"/>
      <c r="O106" s="594"/>
      <c r="P106" s="594"/>
      <c r="Q106" s="594"/>
      <c r="R106" s="594"/>
      <c r="S106" s="594"/>
      <c r="T106" s="594"/>
      <c r="U106" s="594"/>
      <c r="V106" s="594"/>
      <c r="W106" s="594"/>
      <c r="X106" s="595"/>
    </row>
    <row r="107" ht="13.65" customHeight="1">
      <c r="A107" s="528"/>
      <c r="B107" s="528"/>
      <c r="C107" s="528"/>
      <c r="D107" s="528"/>
      <c r="E107" s="528"/>
      <c r="F107" s="528"/>
      <c r="G107" s="528"/>
      <c r="H107" s="528"/>
      <c r="I107" s="528"/>
      <c r="J107" s="528"/>
      <c r="K107" s="528"/>
      <c r="L107" s="593"/>
      <c r="M107" s="594"/>
      <c r="N107" s="594"/>
      <c r="O107" s="594"/>
      <c r="P107" s="594"/>
      <c r="Q107" s="594"/>
      <c r="R107" s="594"/>
      <c r="S107" s="594"/>
      <c r="T107" s="594"/>
      <c r="U107" s="594"/>
      <c r="V107" s="594"/>
      <c r="W107" s="594"/>
      <c r="X107" s="595"/>
    </row>
    <row r="108" ht="13.65" customHeight="1">
      <c r="A108" s="528"/>
      <c r="B108" s="528"/>
      <c r="C108" s="528"/>
      <c r="D108" s="528"/>
      <c r="E108" s="528"/>
      <c r="F108" s="528"/>
      <c r="G108" s="528"/>
      <c r="H108" s="528"/>
      <c r="I108" s="528"/>
      <c r="J108" s="528"/>
      <c r="K108" s="528"/>
      <c r="L108" s="593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5"/>
    </row>
    <row r="109" ht="13.65" customHeight="1">
      <c r="A109" s="528"/>
      <c r="B109" s="528"/>
      <c r="C109" s="528"/>
      <c r="D109" s="528"/>
      <c r="E109" s="528"/>
      <c r="F109" s="528"/>
      <c r="G109" s="528"/>
      <c r="H109" s="528"/>
      <c r="I109" s="528"/>
      <c r="J109" s="528"/>
      <c r="K109" s="528"/>
      <c r="L109" s="593"/>
      <c r="M109" s="594"/>
      <c r="N109" s="594"/>
      <c r="O109" s="594"/>
      <c r="P109" s="594"/>
      <c r="Q109" s="594"/>
      <c r="R109" s="594"/>
      <c r="S109" s="594"/>
      <c r="T109" s="594"/>
      <c r="U109" s="594"/>
      <c r="V109" s="594"/>
      <c r="W109" s="594"/>
      <c r="X109" s="595"/>
    </row>
    <row r="110" ht="13.65" customHeight="1">
      <c r="A110" s="528"/>
      <c r="B110" s="528"/>
      <c r="C110" s="528"/>
      <c r="D110" s="528"/>
      <c r="E110" s="528"/>
      <c r="F110" s="528"/>
      <c r="G110" s="528"/>
      <c r="H110" s="528"/>
      <c r="I110" s="528"/>
      <c r="J110" s="528"/>
      <c r="K110" s="528"/>
      <c r="L110" s="593"/>
      <c r="M110" s="594"/>
      <c r="N110" s="594"/>
      <c r="O110" s="594"/>
      <c r="P110" s="594"/>
      <c r="Q110" s="594"/>
      <c r="R110" s="594"/>
      <c r="S110" s="594"/>
      <c r="T110" s="594"/>
      <c r="U110" s="594"/>
      <c r="V110" s="594"/>
      <c r="W110" s="594"/>
      <c r="X110" s="595"/>
    </row>
    <row r="111" ht="13.65" customHeight="1">
      <c r="A111" s="528"/>
      <c r="B111" s="528"/>
      <c r="C111" s="528"/>
      <c r="D111" s="528"/>
      <c r="E111" s="528"/>
      <c r="F111" s="528"/>
      <c r="G111" s="528"/>
      <c r="H111" s="528"/>
      <c r="I111" s="528"/>
      <c r="J111" s="528"/>
      <c r="K111" s="528"/>
      <c r="L111" s="593"/>
      <c r="M111" s="594"/>
      <c r="N111" s="594"/>
      <c r="O111" s="594"/>
      <c r="P111" s="594"/>
      <c r="Q111" s="594"/>
      <c r="R111" s="594"/>
      <c r="S111" s="594"/>
      <c r="T111" s="594"/>
      <c r="U111" s="594"/>
      <c r="V111" s="594"/>
      <c r="W111" s="594"/>
      <c r="X111" s="595"/>
    </row>
    <row r="112" ht="13.65" customHeight="1">
      <c r="A112" s="528"/>
      <c r="B112" s="528"/>
      <c r="C112" s="528"/>
      <c r="D112" s="528"/>
      <c r="E112" s="528"/>
      <c r="F112" s="528"/>
      <c r="G112" s="528"/>
      <c r="H112" s="528"/>
      <c r="I112" s="528"/>
      <c r="J112" s="528"/>
      <c r="K112" s="528"/>
      <c r="L112" s="593"/>
      <c r="M112" s="594"/>
      <c r="N112" s="594"/>
      <c r="O112" s="594"/>
      <c r="P112" s="594"/>
      <c r="Q112" s="594"/>
      <c r="R112" s="594"/>
      <c r="S112" s="594"/>
      <c r="T112" s="594"/>
      <c r="U112" s="594"/>
      <c r="V112" s="594"/>
      <c r="W112" s="594"/>
      <c r="X112" s="595"/>
    </row>
    <row r="113" ht="13.65" customHeight="1">
      <c r="A113" s="528"/>
      <c r="B113" s="528"/>
      <c r="C113" s="528"/>
      <c r="D113" s="528"/>
      <c r="E113" s="528"/>
      <c r="F113" s="528"/>
      <c r="G113" s="528"/>
      <c r="H113" s="528"/>
      <c r="I113" s="528"/>
      <c r="J113" s="528"/>
      <c r="K113" s="528"/>
      <c r="L113" s="593"/>
      <c r="M113" s="594"/>
      <c r="N113" s="594"/>
      <c r="O113" s="594"/>
      <c r="P113" s="594"/>
      <c r="Q113" s="594"/>
      <c r="R113" s="594"/>
      <c r="S113" s="594"/>
      <c r="T113" s="594"/>
      <c r="U113" s="594"/>
      <c r="V113" s="594"/>
      <c r="W113" s="594"/>
      <c r="X113" s="595"/>
    </row>
    <row r="114" ht="13.65" customHeight="1">
      <c r="A114" s="528"/>
      <c r="B114" s="528"/>
      <c r="C114" s="528"/>
      <c r="D114" s="528"/>
      <c r="E114" s="528"/>
      <c r="F114" s="528"/>
      <c r="G114" s="528"/>
      <c r="H114" s="528"/>
      <c r="I114" s="528"/>
      <c r="J114" s="528"/>
      <c r="K114" s="528"/>
      <c r="L114" s="593"/>
      <c r="M114" s="594"/>
      <c r="N114" s="594"/>
      <c r="O114" s="594"/>
      <c r="P114" s="594"/>
      <c r="Q114" s="594"/>
      <c r="R114" s="594"/>
      <c r="S114" s="594"/>
      <c r="T114" s="594"/>
      <c r="U114" s="594"/>
      <c r="V114" s="594"/>
      <c r="W114" s="594"/>
      <c r="X114" s="595"/>
    </row>
    <row r="115" ht="13.65" customHeight="1">
      <c r="A115" s="528"/>
      <c r="B115" s="528"/>
      <c r="C115" s="528"/>
      <c r="D115" s="528"/>
      <c r="E115" s="528"/>
      <c r="F115" s="528"/>
      <c r="G115" s="528"/>
      <c r="H115" s="528"/>
      <c r="I115" s="528"/>
      <c r="J115" s="528"/>
      <c r="K115" s="528"/>
      <c r="L115" s="593"/>
      <c r="M115" s="594"/>
      <c r="N115" s="594"/>
      <c r="O115" s="594"/>
      <c r="P115" s="594"/>
      <c r="Q115" s="594"/>
      <c r="R115" s="594"/>
      <c r="S115" s="594"/>
      <c r="T115" s="594"/>
      <c r="U115" s="594"/>
      <c r="V115" s="594"/>
      <c r="W115" s="594"/>
      <c r="X115" s="595"/>
    </row>
    <row r="116" ht="13.65" customHeight="1">
      <c r="A116" s="528"/>
      <c r="B116" s="528"/>
      <c r="C116" s="528"/>
      <c r="D116" s="528"/>
      <c r="E116" s="528"/>
      <c r="F116" s="528"/>
      <c r="G116" s="528"/>
      <c r="H116" s="528"/>
      <c r="I116" s="528"/>
      <c r="J116" s="528"/>
      <c r="K116" s="528"/>
      <c r="L116" s="593"/>
      <c r="M116" s="594"/>
      <c r="N116" s="594"/>
      <c r="O116" s="594"/>
      <c r="P116" s="594"/>
      <c r="Q116" s="594"/>
      <c r="R116" s="594"/>
      <c r="S116" s="594"/>
      <c r="T116" s="594"/>
      <c r="U116" s="594"/>
      <c r="V116" s="594"/>
      <c r="W116" s="594"/>
      <c r="X116" s="595"/>
    </row>
    <row r="117" ht="13.65" customHeight="1">
      <c r="A117" s="528"/>
      <c r="B117" s="528"/>
      <c r="C117" s="528"/>
      <c r="D117" s="528"/>
      <c r="E117" s="528"/>
      <c r="F117" s="528"/>
      <c r="G117" s="528"/>
      <c r="H117" s="528"/>
      <c r="I117" s="528"/>
      <c r="J117" s="528"/>
      <c r="K117" s="528"/>
      <c r="L117" s="593"/>
      <c r="M117" s="594"/>
      <c r="N117" s="594"/>
      <c r="O117" s="594"/>
      <c r="P117" s="594"/>
      <c r="Q117" s="594"/>
      <c r="R117" s="594"/>
      <c r="S117" s="594"/>
      <c r="T117" s="594"/>
      <c r="U117" s="594"/>
      <c r="V117" s="594"/>
      <c r="W117" s="594"/>
      <c r="X117" s="595"/>
    </row>
    <row r="118" ht="13.65" customHeight="1">
      <c r="A118" s="528"/>
      <c r="B118" s="528"/>
      <c r="C118" s="528"/>
      <c r="D118" s="528"/>
      <c r="E118" s="528"/>
      <c r="F118" s="528"/>
      <c r="G118" s="528"/>
      <c r="H118" s="528"/>
      <c r="I118" s="528"/>
      <c r="J118" s="528"/>
      <c r="K118" s="528"/>
      <c r="L118" s="593"/>
      <c r="M118" s="594"/>
      <c r="N118" s="594"/>
      <c r="O118" s="594"/>
      <c r="P118" s="594"/>
      <c r="Q118" s="594"/>
      <c r="R118" s="594"/>
      <c r="S118" s="594"/>
      <c r="T118" s="594"/>
      <c r="U118" s="594"/>
      <c r="V118" s="594"/>
      <c r="W118" s="594"/>
      <c r="X118" s="595"/>
    </row>
    <row r="119" ht="13.65" customHeight="1">
      <c r="A119" s="528"/>
      <c r="B119" s="528"/>
      <c r="C119" s="528"/>
      <c r="D119" s="528"/>
      <c r="E119" s="528"/>
      <c r="F119" s="528"/>
      <c r="G119" s="528"/>
      <c r="H119" s="528"/>
      <c r="I119" s="528"/>
      <c r="J119" s="528"/>
      <c r="K119" s="528"/>
      <c r="L119" s="593"/>
      <c r="M119" s="594"/>
      <c r="N119" s="594"/>
      <c r="O119" s="594"/>
      <c r="P119" s="594"/>
      <c r="Q119" s="594"/>
      <c r="R119" s="594"/>
      <c r="S119" s="594"/>
      <c r="T119" s="594"/>
      <c r="U119" s="594"/>
      <c r="V119" s="594"/>
      <c r="W119" s="594"/>
      <c r="X119" s="595"/>
    </row>
    <row r="120" ht="13.65" customHeight="1">
      <c r="A120" s="528"/>
      <c r="B120" s="528"/>
      <c r="C120" s="528"/>
      <c r="D120" s="528"/>
      <c r="E120" s="528"/>
      <c r="F120" s="528"/>
      <c r="G120" s="528"/>
      <c r="H120" s="528"/>
      <c r="I120" s="528"/>
      <c r="J120" s="528"/>
      <c r="K120" s="528"/>
      <c r="L120" s="593"/>
      <c r="M120" s="594"/>
      <c r="N120" s="594"/>
      <c r="O120" s="594"/>
      <c r="P120" s="594"/>
      <c r="Q120" s="594"/>
      <c r="R120" s="594"/>
      <c r="S120" s="594"/>
      <c r="T120" s="594"/>
      <c r="U120" s="594"/>
      <c r="V120" s="594"/>
      <c r="W120" s="594"/>
      <c r="X120" s="595"/>
    </row>
    <row r="121" ht="13.65" customHeight="1">
      <c r="A121" s="528"/>
      <c r="B121" s="528"/>
      <c r="C121" s="528"/>
      <c r="D121" s="528"/>
      <c r="E121" s="528"/>
      <c r="F121" s="528"/>
      <c r="G121" s="528"/>
      <c r="H121" s="528"/>
      <c r="I121" s="528"/>
      <c r="J121" s="528"/>
      <c r="K121" s="528"/>
      <c r="L121" s="593"/>
      <c r="M121" s="594"/>
      <c r="N121" s="594"/>
      <c r="O121" s="594"/>
      <c r="P121" s="594"/>
      <c r="Q121" s="594"/>
      <c r="R121" s="594"/>
      <c r="S121" s="594"/>
      <c r="T121" s="594"/>
      <c r="U121" s="594"/>
      <c r="V121" s="594"/>
      <c r="W121" s="594"/>
      <c r="X121" s="595"/>
    </row>
    <row r="122" ht="13.65" customHeight="1">
      <c r="A122" s="528"/>
      <c r="B122" s="528"/>
      <c r="C122" s="528"/>
      <c r="D122" s="528"/>
      <c r="E122" s="528"/>
      <c r="F122" s="528"/>
      <c r="G122" s="528"/>
      <c r="H122" s="528"/>
      <c r="I122" s="528"/>
      <c r="J122" s="528"/>
      <c r="K122" s="528"/>
      <c r="L122" s="593"/>
      <c r="M122" s="594"/>
      <c r="N122" s="594"/>
      <c r="O122" s="594"/>
      <c r="P122" s="594"/>
      <c r="Q122" s="594"/>
      <c r="R122" s="594"/>
      <c r="S122" s="594"/>
      <c r="T122" s="594"/>
      <c r="U122" s="594"/>
      <c r="V122" s="594"/>
      <c r="W122" s="594"/>
      <c r="X122" s="595"/>
    </row>
    <row r="123" ht="13.65" customHeight="1">
      <c r="A123" s="528"/>
      <c r="B123" s="528"/>
      <c r="C123" s="528"/>
      <c r="D123" s="528"/>
      <c r="E123" s="528"/>
      <c r="F123" s="528"/>
      <c r="G123" s="528"/>
      <c r="H123" s="528"/>
      <c r="I123" s="528"/>
      <c r="J123" s="528"/>
      <c r="K123" s="528"/>
      <c r="L123" s="593"/>
      <c r="M123" s="594"/>
      <c r="N123" s="594"/>
      <c r="O123" s="594"/>
      <c r="P123" s="594"/>
      <c r="Q123" s="594"/>
      <c r="R123" s="594"/>
      <c r="S123" s="594"/>
      <c r="T123" s="594"/>
      <c r="U123" s="594"/>
      <c r="V123" s="594"/>
      <c r="W123" s="594"/>
      <c r="X123" s="595"/>
    </row>
    <row r="124" ht="13.65" customHeight="1">
      <c r="A124" s="528"/>
      <c r="B124" s="528"/>
      <c r="C124" s="528"/>
      <c r="D124" s="528"/>
      <c r="E124" s="528"/>
      <c r="F124" s="528"/>
      <c r="G124" s="528"/>
      <c r="H124" s="528"/>
      <c r="I124" s="528"/>
      <c r="J124" s="528"/>
      <c r="K124" s="528"/>
      <c r="L124" s="593"/>
      <c r="M124" s="594"/>
      <c r="N124" s="594"/>
      <c r="O124" s="594"/>
      <c r="P124" s="594"/>
      <c r="Q124" s="594"/>
      <c r="R124" s="594"/>
      <c r="S124" s="594"/>
      <c r="T124" s="594"/>
      <c r="U124" s="594"/>
      <c r="V124" s="594"/>
      <c r="W124" s="594"/>
      <c r="X124" s="595"/>
    </row>
    <row r="125" ht="13.65" customHeight="1">
      <c r="A125" s="528"/>
      <c r="B125" s="528"/>
      <c r="C125" s="528"/>
      <c r="D125" s="528"/>
      <c r="E125" s="528"/>
      <c r="F125" s="528"/>
      <c r="G125" s="528"/>
      <c r="H125" s="528"/>
      <c r="I125" s="528"/>
      <c r="J125" s="528"/>
      <c r="K125" s="528"/>
      <c r="L125" s="593"/>
      <c r="M125" s="594"/>
      <c r="N125" s="594"/>
      <c r="O125" s="594"/>
      <c r="P125" s="594"/>
      <c r="Q125" s="594"/>
      <c r="R125" s="594"/>
      <c r="S125" s="594"/>
      <c r="T125" s="594"/>
      <c r="U125" s="594"/>
      <c r="V125" s="594"/>
      <c r="W125" s="594"/>
      <c r="X125" s="595"/>
    </row>
    <row r="126" ht="13.65" customHeight="1">
      <c r="A126" s="528"/>
      <c r="B126" s="528"/>
      <c r="C126" s="528"/>
      <c r="D126" s="528"/>
      <c r="E126" s="528"/>
      <c r="F126" s="528"/>
      <c r="G126" s="528"/>
      <c r="H126" s="528"/>
      <c r="I126" s="528"/>
      <c r="J126" s="528"/>
      <c r="K126" s="528"/>
      <c r="L126" s="593"/>
      <c r="M126" s="594"/>
      <c r="N126" s="594"/>
      <c r="O126" s="594"/>
      <c r="P126" s="594"/>
      <c r="Q126" s="594"/>
      <c r="R126" s="594"/>
      <c r="S126" s="594"/>
      <c r="T126" s="594"/>
      <c r="U126" s="594"/>
      <c r="V126" s="594"/>
      <c r="W126" s="594"/>
      <c r="X126" s="595"/>
    </row>
    <row r="127" ht="13.65" customHeight="1">
      <c r="A127" s="528"/>
      <c r="B127" s="528"/>
      <c r="C127" s="528"/>
      <c r="D127" s="528"/>
      <c r="E127" s="528"/>
      <c r="F127" s="528"/>
      <c r="G127" s="528"/>
      <c r="H127" s="528"/>
      <c r="I127" s="528"/>
      <c r="J127" s="528"/>
      <c r="K127" s="528"/>
      <c r="L127" s="593"/>
      <c r="M127" s="594"/>
      <c r="N127" s="594"/>
      <c r="O127" s="594"/>
      <c r="P127" s="594"/>
      <c r="Q127" s="594"/>
      <c r="R127" s="594"/>
      <c r="S127" s="594"/>
      <c r="T127" s="594"/>
      <c r="U127" s="594"/>
      <c r="V127" s="594"/>
      <c r="W127" s="594"/>
      <c r="X127" s="595"/>
    </row>
    <row r="128" ht="13.65" customHeight="1">
      <c r="A128" s="528"/>
      <c r="B128" s="528"/>
      <c r="C128" s="528"/>
      <c r="D128" s="528"/>
      <c r="E128" s="528"/>
      <c r="F128" s="528"/>
      <c r="G128" s="528"/>
      <c r="H128" s="528"/>
      <c r="I128" s="528"/>
      <c r="J128" s="528"/>
      <c r="K128" s="528"/>
      <c r="L128" s="593"/>
      <c r="M128" s="594"/>
      <c r="N128" s="594"/>
      <c r="O128" s="594"/>
      <c r="P128" s="594"/>
      <c r="Q128" s="594"/>
      <c r="R128" s="594"/>
      <c r="S128" s="594"/>
      <c r="T128" s="594"/>
      <c r="U128" s="594"/>
      <c r="V128" s="594"/>
      <c r="W128" s="594"/>
      <c r="X128" s="595"/>
    </row>
    <row r="129" ht="13.65" customHeight="1">
      <c r="A129" s="528"/>
      <c r="B129" s="528"/>
      <c r="C129" s="528"/>
      <c r="D129" s="528"/>
      <c r="E129" s="528"/>
      <c r="F129" s="528"/>
      <c r="G129" s="528"/>
      <c r="H129" s="528"/>
      <c r="I129" s="528"/>
      <c r="J129" s="528"/>
      <c r="K129" s="528"/>
      <c r="L129" s="593"/>
      <c r="M129" s="594"/>
      <c r="N129" s="594"/>
      <c r="O129" s="594"/>
      <c r="P129" s="594"/>
      <c r="Q129" s="594"/>
      <c r="R129" s="594"/>
      <c r="S129" s="594"/>
      <c r="T129" s="594"/>
      <c r="U129" s="594"/>
      <c r="V129" s="594"/>
      <c r="W129" s="594"/>
      <c r="X129" s="595"/>
    </row>
    <row r="130" ht="13.65" customHeight="1">
      <c r="A130" s="528"/>
      <c r="B130" s="528"/>
      <c r="C130" s="528"/>
      <c r="D130" s="528"/>
      <c r="E130" s="528"/>
      <c r="F130" s="528"/>
      <c r="G130" s="528"/>
      <c r="H130" s="528"/>
      <c r="I130" s="528"/>
      <c r="J130" s="528"/>
      <c r="K130" s="528"/>
      <c r="L130" s="593"/>
      <c r="M130" s="594"/>
      <c r="N130" s="594"/>
      <c r="O130" s="594"/>
      <c r="P130" s="594"/>
      <c r="Q130" s="594"/>
      <c r="R130" s="594"/>
      <c r="S130" s="594"/>
      <c r="T130" s="594"/>
      <c r="U130" s="594"/>
      <c r="V130" s="594"/>
      <c r="W130" s="594"/>
      <c r="X130" s="595"/>
    </row>
    <row r="131" ht="13.65" customHeight="1">
      <c r="A131" s="528"/>
      <c r="B131" s="528"/>
      <c r="C131" s="528"/>
      <c r="D131" s="528"/>
      <c r="E131" s="528"/>
      <c r="F131" s="528"/>
      <c r="G131" s="528"/>
      <c r="H131" s="528"/>
      <c r="I131" s="528"/>
      <c r="J131" s="528"/>
      <c r="K131" s="528"/>
      <c r="L131" s="593"/>
      <c r="M131" s="594"/>
      <c r="N131" s="594"/>
      <c r="O131" s="594"/>
      <c r="P131" s="594"/>
      <c r="Q131" s="594"/>
      <c r="R131" s="594"/>
      <c r="S131" s="594"/>
      <c r="T131" s="594"/>
      <c r="U131" s="594"/>
      <c r="V131" s="594"/>
      <c r="W131" s="594"/>
      <c r="X131" s="595"/>
    </row>
    <row r="132" ht="13.65" customHeight="1">
      <c r="A132" s="528"/>
      <c r="B132" s="528"/>
      <c r="C132" s="528"/>
      <c r="D132" s="528"/>
      <c r="E132" s="528"/>
      <c r="F132" s="528"/>
      <c r="G132" s="528"/>
      <c r="H132" s="528"/>
      <c r="I132" s="528"/>
      <c r="J132" s="528"/>
      <c r="K132" s="528"/>
      <c r="L132" s="593"/>
      <c r="M132" s="594"/>
      <c r="N132" s="594"/>
      <c r="O132" s="594"/>
      <c r="P132" s="594"/>
      <c r="Q132" s="594"/>
      <c r="R132" s="594"/>
      <c r="S132" s="594"/>
      <c r="T132" s="594"/>
      <c r="U132" s="594"/>
      <c r="V132" s="594"/>
      <c r="W132" s="594"/>
      <c r="X132" s="595"/>
    </row>
    <row r="133" ht="13.65" customHeight="1">
      <c r="A133" s="528"/>
      <c r="B133" s="528"/>
      <c r="C133" s="528"/>
      <c r="D133" s="528"/>
      <c r="E133" s="528"/>
      <c r="F133" s="528"/>
      <c r="G133" s="528"/>
      <c r="H133" s="528"/>
      <c r="I133" s="528"/>
      <c r="J133" s="528"/>
      <c r="K133" s="528"/>
      <c r="L133" s="593"/>
      <c r="M133" s="594"/>
      <c r="N133" s="594"/>
      <c r="O133" s="594"/>
      <c r="P133" s="594"/>
      <c r="Q133" s="594"/>
      <c r="R133" s="594"/>
      <c r="S133" s="594"/>
      <c r="T133" s="594"/>
      <c r="U133" s="594"/>
      <c r="V133" s="594"/>
      <c r="W133" s="594"/>
      <c r="X133" s="595"/>
    </row>
    <row r="134" ht="13.65" customHeight="1">
      <c r="A134" s="528"/>
      <c r="B134" s="528"/>
      <c r="C134" s="528"/>
      <c r="D134" s="528"/>
      <c r="E134" s="528"/>
      <c r="F134" s="528"/>
      <c r="G134" s="528"/>
      <c r="H134" s="528"/>
      <c r="I134" s="528"/>
      <c r="J134" s="528"/>
      <c r="K134" s="528"/>
      <c r="L134" s="593"/>
      <c r="M134" s="594"/>
      <c r="N134" s="594"/>
      <c r="O134" s="594"/>
      <c r="P134" s="594"/>
      <c r="Q134" s="594"/>
      <c r="R134" s="594"/>
      <c r="S134" s="594"/>
      <c r="T134" s="594"/>
      <c r="U134" s="594"/>
      <c r="V134" s="594"/>
      <c r="W134" s="594"/>
      <c r="X134" s="595"/>
    </row>
    <row r="135" ht="13.65" customHeight="1">
      <c r="A135" s="528"/>
      <c r="B135" s="528"/>
      <c r="C135" s="528"/>
      <c r="D135" s="528"/>
      <c r="E135" s="528"/>
      <c r="F135" s="528"/>
      <c r="G135" s="528"/>
      <c r="H135" s="528"/>
      <c r="I135" s="528"/>
      <c r="J135" s="528"/>
      <c r="K135" s="528"/>
      <c r="L135" s="593"/>
      <c r="M135" s="594"/>
      <c r="N135" s="594"/>
      <c r="O135" s="594"/>
      <c r="P135" s="594"/>
      <c r="Q135" s="594"/>
      <c r="R135" s="594"/>
      <c r="S135" s="594"/>
      <c r="T135" s="594"/>
      <c r="U135" s="594"/>
      <c r="V135" s="594"/>
      <c r="W135" s="594"/>
      <c r="X135" s="595"/>
    </row>
    <row r="136" ht="13.65" customHeight="1">
      <c r="A136" s="528"/>
      <c r="B136" s="528"/>
      <c r="C136" s="528"/>
      <c r="D136" s="528"/>
      <c r="E136" s="528"/>
      <c r="F136" s="528"/>
      <c r="G136" s="528"/>
      <c r="H136" s="528"/>
      <c r="I136" s="528"/>
      <c r="J136" s="528"/>
      <c r="K136" s="528"/>
      <c r="L136" s="593"/>
      <c r="M136" s="594"/>
      <c r="N136" s="594"/>
      <c r="O136" s="594"/>
      <c r="P136" s="594"/>
      <c r="Q136" s="594"/>
      <c r="R136" s="594"/>
      <c r="S136" s="594"/>
      <c r="T136" s="594"/>
      <c r="U136" s="594"/>
      <c r="V136" s="594"/>
      <c r="W136" s="594"/>
      <c r="X136" s="595"/>
    </row>
    <row r="137" ht="13.65" customHeight="1">
      <c r="A137" s="528"/>
      <c r="B137" s="528"/>
      <c r="C137" s="528"/>
      <c r="D137" s="528"/>
      <c r="E137" s="528"/>
      <c r="F137" s="528"/>
      <c r="G137" s="528"/>
      <c r="H137" s="528"/>
      <c r="I137" s="528"/>
      <c r="J137" s="528"/>
      <c r="K137" s="528"/>
      <c r="L137" s="593"/>
      <c r="M137" s="594"/>
      <c r="N137" s="594"/>
      <c r="O137" s="594"/>
      <c r="P137" s="594"/>
      <c r="Q137" s="594"/>
      <c r="R137" s="594"/>
      <c r="S137" s="594"/>
      <c r="T137" s="594"/>
      <c r="U137" s="594"/>
      <c r="V137" s="594"/>
      <c r="W137" s="594"/>
      <c r="X137" s="595"/>
    </row>
    <row r="138" ht="18" customHeight="1">
      <c r="A138" t="s" s="533">
        <v>768</v>
      </c>
      <c r="B138" s="597"/>
      <c r="C138" s="597"/>
      <c r="D138" s="597"/>
      <c r="E138" s="528"/>
      <c r="F138" s="528"/>
      <c r="G138" s="528"/>
      <c r="H138" s="528"/>
      <c r="I138" s="528"/>
      <c r="J138" s="528"/>
      <c r="K138" s="528"/>
      <c r="L138" s="593"/>
      <c r="M138" s="594"/>
      <c r="N138" s="594"/>
      <c r="O138" s="594"/>
      <c r="P138" s="594"/>
      <c r="Q138" s="594"/>
      <c r="R138" s="594"/>
      <c r="S138" s="594"/>
      <c r="T138" s="594"/>
      <c r="U138" s="594"/>
      <c r="V138" s="594"/>
      <c r="W138" s="594"/>
      <c r="X138" s="595"/>
    </row>
    <row r="139" ht="18" customHeight="1">
      <c r="A139" t="s" s="533">
        <v>774</v>
      </c>
      <c r="B139" s="597"/>
      <c r="C139" s="597"/>
      <c r="D139" s="597"/>
      <c r="E139" s="528"/>
      <c r="F139" s="528"/>
      <c r="G139" s="528"/>
      <c r="H139" s="528"/>
      <c r="I139" s="528"/>
      <c r="J139" s="528"/>
      <c r="K139" s="528"/>
      <c r="L139" s="593"/>
      <c r="M139" s="594"/>
      <c r="N139" s="594"/>
      <c r="O139" s="594"/>
      <c r="P139" s="594"/>
      <c r="Q139" s="594"/>
      <c r="R139" s="594"/>
      <c r="S139" s="594"/>
      <c r="T139" s="594"/>
      <c r="U139" s="594"/>
      <c r="V139" s="594"/>
      <c r="W139" s="594"/>
      <c r="X139" s="595"/>
    </row>
    <row r="140" ht="18" customHeight="1">
      <c r="A140" s="599"/>
      <c r="B140" s="599"/>
      <c r="C140" s="599"/>
      <c r="D140" s="599"/>
      <c r="E140" s="600"/>
      <c r="F140" s="600"/>
      <c r="G140" s="600"/>
      <c r="H140" s="528"/>
      <c r="I140" s="528"/>
      <c r="J140" s="528"/>
      <c r="K140" s="528"/>
      <c r="L140" s="593"/>
      <c r="M140" s="594"/>
      <c r="N140" s="594"/>
      <c r="O140" s="594"/>
      <c r="P140" s="594"/>
      <c r="Q140" s="594"/>
      <c r="R140" s="594"/>
      <c r="S140" s="594"/>
      <c r="T140" s="594"/>
      <c r="U140" s="594"/>
      <c r="V140" s="594"/>
      <c r="W140" s="594"/>
      <c r="X140" s="595"/>
    </row>
    <row r="141" ht="13.65" customHeight="1">
      <c r="A141" s="601"/>
      <c r="B141" s="601"/>
      <c r="C141" s="602"/>
      <c r="D141" s="601"/>
      <c r="E141" s="601"/>
      <c r="F141" s="601"/>
      <c r="G141" s="601"/>
      <c r="H141" s="528"/>
      <c r="I141" s="528"/>
      <c r="J141" s="528"/>
      <c r="K141" s="528"/>
      <c r="L141" s="593"/>
      <c r="M141" s="594"/>
      <c r="N141" s="594"/>
      <c r="O141" s="594"/>
      <c r="P141" s="594"/>
      <c r="Q141" s="594"/>
      <c r="R141" s="594"/>
      <c r="S141" s="594"/>
      <c r="T141" s="594"/>
      <c r="U141" s="594"/>
      <c r="V141" s="594"/>
      <c r="W141" s="594"/>
      <c r="X141" s="595"/>
    </row>
    <row r="142" ht="15.75" customHeight="1">
      <c r="A142" t="s" s="603">
        <v>675</v>
      </c>
      <c r="B142" t="s" s="603">
        <v>676</v>
      </c>
      <c r="C142" t="s" s="605">
        <v>679</v>
      </c>
      <c r="D142" t="s" s="604">
        <v>680</v>
      </c>
      <c r="E142" t="s" s="604">
        <v>681</v>
      </c>
      <c r="F142" t="s" s="604">
        <v>682</v>
      </c>
      <c r="G142" t="s" s="604">
        <v>683</v>
      </c>
      <c r="H142" s="528"/>
      <c r="I142" s="528"/>
      <c r="J142" s="528"/>
      <c r="K142" s="528"/>
      <c r="L142" s="593"/>
      <c r="M142" s="594"/>
      <c r="N142" s="594"/>
      <c r="O142" s="594"/>
      <c r="P142" s="594"/>
      <c r="Q142" s="594"/>
      <c r="R142" s="594"/>
      <c r="S142" s="594"/>
      <c r="T142" s="594"/>
      <c r="U142" s="594"/>
      <c r="V142" s="594"/>
      <c r="W142" s="594"/>
      <c r="X142" s="595"/>
    </row>
    <row r="143" ht="13.65" customHeight="1">
      <c r="A143" s="606"/>
      <c r="B143" s="606"/>
      <c r="C143" s="608"/>
      <c r="D143" s="607"/>
      <c r="E143" s="607"/>
      <c r="F143" s="607"/>
      <c r="G143" s="607"/>
      <c r="H143" s="528"/>
      <c r="I143" s="528"/>
      <c r="J143" s="528"/>
      <c r="K143" s="528"/>
      <c r="L143" s="593"/>
      <c r="M143" s="594"/>
      <c r="N143" s="594"/>
      <c r="O143" s="594"/>
      <c r="P143" s="594"/>
      <c r="Q143" s="594"/>
      <c r="R143" s="594"/>
      <c r="S143" s="594"/>
      <c r="T143" s="594"/>
      <c r="U143" s="594"/>
      <c r="V143" s="594"/>
      <c r="W143" s="594"/>
      <c r="X143" s="595"/>
    </row>
    <row r="144" ht="13.65" customHeight="1">
      <c r="A144" s="634"/>
      <c r="B144" t="s" s="609">
        <v>775</v>
      </c>
      <c r="C144" s="611">
        <v>3.8</v>
      </c>
      <c r="D144" s="610">
        <v>3.5</v>
      </c>
      <c r="E144" s="610">
        <v>3.5</v>
      </c>
      <c r="F144" s="610">
        <v>3.6</v>
      </c>
      <c r="G144" s="610">
        <v>3.7</v>
      </c>
      <c r="H144" s="528"/>
      <c r="I144" s="528"/>
      <c r="J144" s="528"/>
      <c r="K144" s="528"/>
      <c r="L144" s="593"/>
      <c r="M144" s="594"/>
      <c r="N144" s="594"/>
      <c r="O144" s="594"/>
      <c r="P144" s="594"/>
      <c r="Q144" s="594"/>
      <c r="R144" s="594"/>
      <c r="S144" s="594"/>
      <c r="T144" s="594"/>
      <c r="U144" s="594"/>
      <c r="V144" s="594"/>
      <c r="W144" s="594"/>
      <c r="X144" s="595"/>
    </row>
    <row r="145" ht="13.65" customHeight="1">
      <c r="A145" s="634"/>
      <c r="B145" t="s" s="609">
        <v>776</v>
      </c>
      <c r="C145" s="611">
        <v>4</v>
      </c>
      <c r="D145" s="610">
        <v>4</v>
      </c>
      <c r="E145" s="610">
        <v>4</v>
      </c>
      <c r="F145" s="610">
        <v>4</v>
      </c>
      <c r="G145" s="610">
        <v>4</v>
      </c>
      <c r="H145" s="528"/>
      <c r="I145" s="528"/>
      <c r="J145" s="528"/>
      <c r="K145" s="528"/>
      <c r="L145" s="593"/>
      <c r="M145" s="594"/>
      <c r="N145" s="594"/>
      <c r="O145" s="594"/>
      <c r="P145" s="594"/>
      <c r="Q145" s="594"/>
      <c r="R145" s="594"/>
      <c r="S145" s="594"/>
      <c r="T145" s="594"/>
      <c r="U145" s="594"/>
      <c r="V145" s="594"/>
      <c r="W145" s="594"/>
      <c r="X145" s="595"/>
    </row>
    <row r="146" ht="13.65" customHeight="1">
      <c r="A146" s="634"/>
      <c r="B146" t="s" s="609">
        <v>777</v>
      </c>
      <c r="C146" s="611">
        <v>2.4</v>
      </c>
      <c r="D146" s="610">
        <v>2.2</v>
      </c>
      <c r="E146" s="610">
        <v>2.5</v>
      </c>
      <c r="F146" s="610">
        <v>2.5</v>
      </c>
      <c r="G146" s="610">
        <v>2.3</v>
      </c>
      <c r="H146" s="528"/>
      <c r="I146" s="528"/>
      <c r="J146" s="528"/>
      <c r="K146" s="528"/>
      <c r="L146" s="593"/>
      <c r="M146" s="594"/>
      <c r="N146" s="594"/>
      <c r="O146" s="594"/>
      <c r="P146" s="594"/>
      <c r="Q146" s="594"/>
      <c r="R146" s="594"/>
      <c r="S146" s="594"/>
      <c r="T146" s="594"/>
      <c r="U146" s="594"/>
      <c r="V146" s="594"/>
      <c r="W146" s="594"/>
      <c r="X146" s="595"/>
    </row>
    <row r="147" ht="13.65" customHeight="1">
      <c r="A147" s="634"/>
      <c r="B147" t="s" s="609">
        <v>135</v>
      </c>
      <c r="C147" s="611">
        <v>1.6</v>
      </c>
      <c r="D147" s="610">
        <v>1.6</v>
      </c>
      <c r="E147" s="610">
        <v>1.5</v>
      </c>
      <c r="F147" s="610">
        <v>1</v>
      </c>
      <c r="G147" s="610">
        <v>1</v>
      </c>
      <c r="H147" s="528"/>
      <c r="I147" s="528"/>
      <c r="J147" s="528"/>
      <c r="K147" s="528"/>
      <c r="L147" s="593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5"/>
    </row>
    <row r="148" ht="13.65" customHeight="1">
      <c r="A148" s="634"/>
      <c r="B148" t="s" s="609">
        <v>778</v>
      </c>
      <c r="C148" s="611">
        <v>1</v>
      </c>
      <c r="D148" s="610">
        <v>0.7</v>
      </c>
      <c r="E148" s="610">
        <v>0.7</v>
      </c>
      <c r="F148" s="610">
        <v>1</v>
      </c>
      <c r="G148" s="610">
        <v>0.9</v>
      </c>
      <c r="H148" s="528"/>
      <c r="I148" s="528"/>
      <c r="J148" s="528"/>
      <c r="K148" s="528"/>
      <c r="L148" s="593"/>
      <c r="M148" s="594"/>
      <c r="N148" s="594"/>
      <c r="O148" s="594"/>
      <c r="P148" s="594"/>
      <c r="Q148" s="594"/>
      <c r="R148" s="594"/>
      <c r="S148" s="594"/>
      <c r="T148" s="594"/>
      <c r="U148" s="594"/>
      <c r="V148" s="594"/>
      <c r="W148" s="594"/>
      <c r="X148" s="595"/>
    </row>
    <row r="149" ht="15.75" customHeight="1">
      <c r="A149" s="673"/>
      <c r="B149" s="673"/>
      <c r="C149" s="614"/>
      <c r="D149" s="613"/>
      <c r="E149" s="613"/>
      <c r="F149" s="613"/>
      <c r="G149" s="613"/>
      <c r="H149" s="528"/>
      <c r="I149" s="528"/>
      <c r="J149" s="528"/>
      <c r="K149" s="528"/>
      <c r="L149" s="593"/>
      <c r="M149" s="594"/>
      <c r="N149" s="594"/>
      <c r="O149" s="594"/>
      <c r="P149" s="594"/>
      <c r="Q149" s="594"/>
      <c r="R149" s="594"/>
      <c r="S149" s="594"/>
      <c r="T149" s="594"/>
      <c r="U149" s="594"/>
      <c r="V149" s="594"/>
      <c r="W149" s="594"/>
      <c r="X149" s="595"/>
    </row>
    <row r="150" ht="13.65" customHeight="1">
      <c r="A150" s="615"/>
      <c r="B150" s="615"/>
      <c r="C150" s="617"/>
      <c r="D150" s="616"/>
      <c r="E150" s="616"/>
      <c r="F150" s="616"/>
      <c r="G150" s="616"/>
      <c r="H150" s="528"/>
      <c r="I150" s="528"/>
      <c r="J150" s="528"/>
      <c r="K150" s="528"/>
      <c r="L150" s="593"/>
      <c r="M150" s="594"/>
      <c r="N150" s="594"/>
      <c r="O150" s="594"/>
      <c r="P150" s="594"/>
      <c r="Q150" s="594"/>
      <c r="R150" s="594"/>
      <c r="S150" s="594"/>
      <c r="T150" s="594"/>
      <c r="U150" s="594"/>
      <c r="V150" s="594"/>
      <c r="W150" s="594"/>
      <c r="X150" s="595"/>
    </row>
    <row r="151" ht="13.65" customHeight="1">
      <c r="A151" t="s" s="532">
        <v>773</v>
      </c>
      <c r="B151" t="s" s="532">
        <v>685</v>
      </c>
      <c r="C151" s="619">
        <f>SUM(C144:C150)</f>
        <v>12.8</v>
      </c>
      <c r="D151" s="618">
        <f>SUM(D144:D150)</f>
        <v>12</v>
      </c>
      <c r="E151" s="618">
        <f>SUM(E144:E150)</f>
        <v>12.2</v>
      </c>
      <c r="F151" s="618">
        <f>SUM(F144:F150)</f>
        <v>12.1</v>
      </c>
      <c r="G151" s="618">
        <f>SUM(G144:G150)</f>
        <v>11.9</v>
      </c>
      <c r="H151" s="528"/>
      <c r="I151" s="528"/>
      <c r="J151" s="528"/>
      <c r="K151" s="528"/>
      <c r="L151" s="593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5"/>
    </row>
    <row r="152" ht="13.65" customHeight="1">
      <c r="A152" s="600"/>
      <c r="B152" s="600"/>
      <c r="C152" s="621"/>
      <c r="D152" s="620"/>
      <c r="E152" s="620"/>
      <c r="F152" s="620"/>
      <c r="G152" s="620"/>
      <c r="H152" s="528"/>
      <c r="I152" s="528"/>
      <c r="J152" s="528"/>
      <c r="K152" s="528"/>
      <c r="L152" s="593"/>
      <c r="M152" s="594"/>
      <c r="N152" s="594"/>
      <c r="O152" s="594"/>
      <c r="P152" s="594"/>
      <c r="Q152" s="594"/>
      <c r="R152" s="594"/>
      <c r="S152" s="594"/>
      <c r="T152" s="594"/>
      <c r="U152" s="594"/>
      <c r="V152" s="594"/>
      <c r="W152" s="594"/>
      <c r="X152" s="595"/>
    </row>
    <row r="153" ht="13.65" customHeight="1">
      <c r="A153" s="601"/>
      <c r="B153" s="601"/>
      <c r="C153" s="601"/>
      <c r="D153" s="601"/>
      <c r="E153" s="601"/>
      <c r="F153" s="601"/>
      <c r="G153" s="601"/>
      <c r="H153" s="528"/>
      <c r="I153" s="528"/>
      <c r="J153" s="528"/>
      <c r="K153" s="528"/>
      <c r="L153" s="593"/>
      <c r="M153" s="594"/>
      <c r="N153" s="594"/>
      <c r="O153" s="594"/>
      <c r="P153" s="594"/>
      <c r="Q153" s="594"/>
      <c r="R153" s="594"/>
      <c r="S153" s="594"/>
      <c r="T153" s="594"/>
      <c r="U153" s="594"/>
      <c r="V153" s="594"/>
      <c r="W153" s="594"/>
      <c r="X153" s="595"/>
    </row>
    <row r="154" ht="13.65" customHeight="1">
      <c r="A154" s="528"/>
      <c r="B154" s="528"/>
      <c r="C154" s="528"/>
      <c r="D154" s="528"/>
      <c r="E154" s="528"/>
      <c r="F154" s="528"/>
      <c r="G154" s="528"/>
      <c r="H154" s="528"/>
      <c r="I154" s="528"/>
      <c r="J154" s="528"/>
      <c r="K154" s="528"/>
      <c r="L154" s="593"/>
      <c r="M154" s="594"/>
      <c r="N154" s="594"/>
      <c r="O154" s="594"/>
      <c r="P154" s="594"/>
      <c r="Q154" s="594"/>
      <c r="R154" s="594"/>
      <c r="S154" s="594"/>
      <c r="T154" s="594"/>
      <c r="U154" s="594"/>
      <c r="V154" s="594"/>
      <c r="W154" s="594"/>
      <c r="X154" s="595"/>
    </row>
    <row r="155" ht="13.65" customHeight="1">
      <c r="A155" s="528"/>
      <c r="B155" s="528"/>
      <c r="C155" s="528"/>
      <c r="D155" s="528"/>
      <c r="E155" s="528"/>
      <c r="F155" s="528"/>
      <c r="G155" s="528"/>
      <c r="H155" s="528"/>
      <c r="I155" s="528"/>
      <c r="J155" s="528"/>
      <c r="K155" s="528"/>
      <c r="L155" s="593"/>
      <c r="M155" s="594"/>
      <c r="N155" s="594"/>
      <c r="O155" s="594"/>
      <c r="P155" s="594"/>
      <c r="Q155" s="594"/>
      <c r="R155" s="594"/>
      <c r="S155" s="594"/>
      <c r="T155" s="594"/>
      <c r="U155" s="594"/>
      <c r="V155" s="594"/>
      <c r="W155" s="594"/>
      <c r="X155" s="595"/>
    </row>
    <row r="156" ht="13.65" customHeight="1">
      <c r="A156" s="528"/>
      <c r="B156" s="528"/>
      <c r="C156" s="528"/>
      <c r="D156" s="528"/>
      <c r="E156" s="528"/>
      <c r="F156" s="528"/>
      <c r="G156" s="528"/>
      <c r="H156" s="528"/>
      <c r="I156" s="528"/>
      <c r="J156" s="528"/>
      <c r="K156" s="528"/>
      <c r="L156" s="593"/>
      <c r="M156" s="594"/>
      <c r="N156" s="594"/>
      <c r="O156" s="594"/>
      <c r="P156" s="594"/>
      <c r="Q156" s="594"/>
      <c r="R156" s="594"/>
      <c r="S156" s="594"/>
      <c r="T156" s="594"/>
      <c r="U156" s="594"/>
      <c r="V156" s="594"/>
      <c r="W156" s="594"/>
      <c r="X156" s="595"/>
    </row>
    <row r="157" ht="13.65" customHeight="1">
      <c r="A157" s="528"/>
      <c r="B157" s="528"/>
      <c r="C157" s="528"/>
      <c r="D157" s="528"/>
      <c r="E157" s="528"/>
      <c r="F157" s="528"/>
      <c r="G157" s="528"/>
      <c r="H157" s="528"/>
      <c r="I157" s="528"/>
      <c r="J157" s="528"/>
      <c r="K157" s="528"/>
      <c r="L157" s="593"/>
      <c r="M157" s="594"/>
      <c r="N157" s="594"/>
      <c r="O157" s="594"/>
      <c r="P157" s="594"/>
      <c r="Q157" s="594"/>
      <c r="R157" s="594"/>
      <c r="S157" s="594"/>
      <c r="T157" s="594"/>
      <c r="U157" s="594"/>
      <c r="V157" s="594"/>
      <c r="W157" s="594"/>
      <c r="X157" s="595"/>
    </row>
    <row r="158" ht="13.65" customHeight="1">
      <c r="A158" s="528"/>
      <c r="B158" s="528"/>
      <c r="C158" s="528"/>
      <c r="D158" s="528"/>
      <c r="E158" s="528"/>
      <c r="F158" s="528"/>
      <c r="G158" s="528"/>
      <c r="H158" s="528"/>
      <c r="I158" s="528"/>
      <c r="J158" s="528"/>
      <c r="K158" s="528"/>
      <c r="L158" s="593"/>
      <c r="M158" s="594"/>
      <c r="N158" s="594"/>
      <c r="O158" s="594"/>
      <c r="P158" s="594"/>
      <c r="Q158" s="594"/>
      <c r="R158" s="594"/>
      <c r="S158" s="594"/>
      <c r="T158" s="594"/>
      <c r="U158" s="594"/>
      <c r="V158" s="594"/>
      <c r="W158" s="594"/>
      <c r="X158" s="595"/>
    </row>
    <row r="159" ht="13.65" customHeight="1">
      <c r="A159" s="528"/>
      <c r="B159" s="528"/>
      <c r="C159" s="528"/>
      <c r="D159" s="528"/>
      <c r="E159" s="528"/>
      <c r="F159" s="528"/>
      <c r="G159" s="528"/>
      <c r="H159" s="528"/>
      <c r="I159" s="528"/>
      <c r="J159" s="528"/>
      <c r="K159" s="528"/>
      <c r="L159" s="593"/>
      <c r="M159" s="594"/>
      <c r="N159" s="594"/>
      <c r="O159" s="594"/>
      <c r="P159" s="594"/>
      <c r="Q159" s="594"/>
      <c r="R159" s="594"/>
      <c r="S159" s="594"/>
      <c r="T159" s="594"/>
      <c r="U159" s="594"/>
      <c r="V159" s="594"/>
      <c r="W159" s="594"/>
      <c r="X159" s="595"/>
    </row>
    <row r="160" ht="13.65" customHeight="1">
      <c r="A160" s="528"/>
      <c r="B160" s="528"/>
      <c r="C160" s="528"/>
      <c r="D160" s="528"/>
      <c r="E160" s="528"/>
      <c r="F160" s="528"/>
      <c r="G160" s="528"/>
      <c r="H160" s="528"/>
      <c r="I160" s="528"/>
      <c r="J160" s="528"/>
      <c r="K160" s="528"/>
      <c r="L160" s="593"/>
      <c r="M160" s="594"/>
      <c r="N160" s="594"/>
      <c r="O160" s="594"/>
      <c r="P160" s="594"/>
      <c r="Q160" s="594"/>
      <c r="R160" s="594"/>
      <c r="S160" s="594"/>
      <c r="T160" s="594"/>
      <c r="U160" s="594"/>
      <c r="V160" s="594"/>
      <c r="W160" s="594"/>
      <c r="X160" s="595"/>
    </row>
    <row r="161" ht="13.65" customHeight="1">
      <c r="A161" s="528"/>
      <c r="B161" s="528"/>
      <c r="C161" s="528"/>
      <c r="D161" s="528"/>
      <c r="E161" s="528"/>
      <c r="F161" s="528"/>
      <c r="G161" s="528"/>
      <c r="H161" s="528"/>
      <c r="I161" s="528"/>
      <c r="J161" s="528"/>
      <c r="K161" s="528"/>
      <c r="L161" s="593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5"/>
    </row>
    <row r="162" ht="13.65" customHeight="1">
      <c r="A162" s="528"/>
      <c r="B162" s="528"/>
      <c r="C162" s="528"/>
      <c r="D162" s="528"/>
      <c r="E162" s="528"/>
      <c r="F162" s="528"/>
      <c r="G162" s="528"/>
      <c r="H162" s="528"/>
      <c r="I162" s="528"/>
      <c r="J162" s="528"/>
      <c r="K162" s="528"/>
      <c r="L162" s="593"/>
      <c r="M162" s="594"/>
      <c r="N162" s="594"/>
      <c r="O162" s="594"/>
      <c r="P162" s="594"/>
      <c r="Q162" s="594"/>
      <c r="R162" s="594"/>
      <c r="S162" s="594"/>
      <c r="T162" s="594"/>
      <c r="U162" s="594"/>
      <c r="V162" s="594"/>
      <c r="W162" s="594"/>
      <c r="X162" s="595"/>
    </row>
    <row r="163" ht="13.65" customHeight="1">
      <c r="A163" s="528"/>
      <c r="B163" s="528"/>
      <c r="C163" s="528"/>
      <c r="D163" s="528"/>
      <c r="E163" s="528"/>
      <c r="F163" s="528"/>
      <c r="G163" s="528"/>
      <c r="H163" s="528"/>
      <c r="I163" s="528"/>
      <c r="J163" s="528"/>
      <c r="K163" s="528"/>
      <c r="L163" s="593"/>
      <c r="M163" s="594"/>
      <c r="N163" s="594"/>
      <c r="O163" s="594"/>
      <c r="P163" s="594"/>
      <c r="Q163" s="594"/>
      <c r="R163" s="594"/>
      <c r="S163" s="594"/>
      <c r="T163" s="594"/>
      <c r="U163" s="594"/>
      <c r="V163" s="594"/>
      <c r="W163" s="594"/>
      <c r="X163" s="595"/>
    </row>
    <row r="164" ht="13.65" customHeight="1">
      <c r="A164" s="528"/>
      <c r="B164" s="528"/>
      <c r="C164" s="528"/>
      <c r="D164" s="528"/>
      <c r="E164" s="528"/>
      <c r="F164" s="528"/>
      <c r="G164" s="528"/>
      <c r="H164" s="528"/>
      <c r="I164" s="528"/>
      <c r="J164" s="528"/>
      <c r="K164" s="528"/>
      <c r="L164" s="593"/>
      <c r="M164" s="594"/>
      <c r="N164" s="594"/>
      <c r="O164" s="594"/>
      <c r="P164" s="594"/>
      <c r="Q164" s="594"/>
      <c r="R164" s="594"/>
      <c r="S164" s="594"/>
      <c r="T164" s="594"/>
      <c r="U164" s="594"/>
      <c r="V164" s="594"/>
      <c r="W164" s="594"/>
      <c r="X164" s="595"/>
    </row>
    <row r="165" ht="13.65" customHeight="1">
      <c r="A165" s="528"/>
      <c r="B165" s="528"/>
      <c r="C165" s="528"/>
      <c r="D165" s="528"/>
      <c r="E165" s="528"/>
      <c r="F165" s="528"/>
      <c r="G165" s="528"/>
      <c r="H165" s="528"/>
      <c r="I165" s="528"/>
      <c r="J165" s="528"/>
      <c r="K165" s="528"/>
      <c r="L165" s="593"/>
      <c r="M165" s="594"/>
      <c r="N165" s="594"/>
      <c r="O165" s="594"/>
      <c r="P165" s="594"/>
      <c r="Q165" s="594"/>
      <c r="R165" s="594"/>
      <c r="S165" s="594"/>
      <c r="T165" s="594"/>
      <c r="U165" s="594"/>
      <c r="V165" s="594"/>
      <c r="W165" s="594"/>
      <c r="X165" s="595"/>
    </row>
    <row r="166" ht="13.65" customHeight="1">
      <c r="A166" s="528"/>
      <c r="B166" s="528"/>
      <c r="C166" s="528"/>
      <c r="D166" s="528"/>
      <c r="E166" s="528"/>
      <c r="F166" s="528"/>
      <c r="G166" s="528"/>
      <c r="H166" s="528"/>
      <c r="I166" s="528"/>
      <c r="J166" s="528"/>
      <c r="K166" s="528"/>
      <c r="L166" s="593"/>
      <c r="M166" s="594"/>
      <c r="N166" s="594"/>
      <c r="O166" s="594"/>
      <c r="P166" s="594"/>
      <c r="Q166" s="594"/>
      <c r="R166" s="594"/>
      <c r="S166" s="594"/>
      <c r="T166" s="594"/>
      <c r="U166" s="594"/>
      <c r="V166" s="594"/>
      <c r="W166" s="594"/>
      <c r="X166" s="595"/>
    </row>
    <row r="167" ht="13.65" customHeight="1">
      <c r="A167" s="528"/>
      <c r="B167" s="528"/>
      <c r="C167" s="528"/>
      <c r="D167" s="528"/>
      <c r="E167" s="528"/>
      <c r="F167" s="528"/>
      <c r="G167" s="528"/>
      <c r="H167" s="528"/>
      <c r="I167" s="528"/>
      <c r="J167" s="528"/>
      <c r="K167" s="528"/>
      <c r="L167" s="593"/>
      <c r="M167" s="594"/>
      <c r="N167" s="594"/>
      <c r="O167" s="594"/>
      <c r="P167" s="594"/>
      <c r="Q167" s="594"/>
      <c r="R167" s="594"/>
      <c r="S167" s="594"/>
      <c r="T167" s="594"/>
      <c r="U167" s="594"/>
      <c r="V167" s="594"/>
      <c r="W167" s="594"/>
      <c r="X167" s="595"/>
    </row>
    <row r="168" ht="13.65" customHeight="1">
      <c r="A168" s="528"/>
      <c r="B168" s="528"/>
      <c r="C168" s="528"/>
      <c r="D168" s="528"/>
      <c r="E168" s="528"/>
      <c r="F168" s="528"/>
      <c r="G168" s="528"/>
      <c r="H168" s="528"/>
      <c r="I168" s="528"/>
      <c r="J168" s="528"/>
      <c r="K168" s="528"/>
      <c r="L168" s="593"/>
      <c r="M168" s="594"/>
      <c r="N168" s="594"/>
      <c r="O168" s="594"/>
      <c r="P168" s="594"/>
      <c r="Q168" s="594"/>
      <c r="R168" s="594"/>
      <c r="S168" s="594"/>
      <c r="T168" s="594"/>
      <c r="U168" s="594"/>
      <c r="V168" s="594"/>
      <c r="W168" s="594"/>
      <c r="X168" s="595"/>
    </row>
    <row r="169" ht="13.65" customHeight="1">
      <c r="A169" s="528"/>
      <c r="B169" s="528"/>
      <c r="C169" s="528"/>
      <c r="D169" s="528"/>
      <c r="E169" s="528"/>
      <c r="F169" s="528"/>
      <c r="G169" s="528"/>
      <c r="H169" s="528"/>
      <c r="I169" s="528"/>
      <c r="J169" s="528"/>
      <c r="K169" s="528"/>
      <c r="L169" s="593"/>
      <c r="M169" s="594"/>
      <c r="N169" s="594"/>
      <c r="O169" s="594"/>
      <c r="P169" s="594"/>
      <c r="Q169" s="594"/>
      <c r="R169" s="594"/>
      <c r="S169" s="594"/>
      <c r="T169" s="594"/>
      <c r="U169" s="594"/>
      <c r="V169" s="594"/>
      <c r="W169" s="594"/>
      <c r="X169" s="595"/>
    </row>
    <row r="170" ht="13.65" customHeight="1">
      <c r="A170" s="528"/>
      <c r="B170" s="528"/>
      <c r="C170" s="528"/>
      <c r="D170" s="528"/>
      <c r="E170" s="528"/>
      <c r="F170" s="528"/>
      <c r="G170" s="528"/>
      <c r="H170" s="528"/>
      <c r="I170" s="528"/>
      <c r="J170" s="528"/>
      <c r="K170" s="528"/>
      <c r="L170" s="593"/>
      <c r="M170" s="594"/>
      <c r="N170" s="594"/>
      <c r="O170" s="594"/>
      <c r="P170" s="594"/>
      <c r="Q170" s="594"/>
      <c r="R170" s="594"/>
      <c r="S170" s="594"/>
      <c r="T170" s="594"/>
      <c r="U170" s="594"/>
      <c r="V170" s="594"/>
      <c r="W170" s="594"/>
      <c r="X170" s="595"/>
    </row>
    <row r="171" ht="13.65" customHeight="1">
      <c r="A171" s="528"/>
      <c r="B171" s="528"/>
      <c r="C171" s="528"/>
      <c r="D171" s="528"/>
      <c r="E171" s="528"/>
      <c r="F171" s="528"/>
      <c r="G171" s="528"/>
      <c r="H171" s="528"/>
      <c r="I171" s="528"/>
      <c r="J171" s="528"/>
      <c r="K171" s="528"/>
      <c r="L171" s="593"/>
      <c r="M171" s="594"/>
      <c r="N171" s="594"/>
      <c r="O171" s="594"/>
      <c r="P171" s="594"/>
      <c r="Q171" s="594"/>
      <c r="R171" s="594"/>
      <c r="S171" s="594"/>
      <c r="T171" s="594"/>
      <c r="U171" s="594"/>
      <c r="V171" s="594"/>
      <c r="W171" s="594"/>
      <c r="X171" s="595"/>
    </row>
    <row r="172" ht="13.65" customHeight="1">
      <c r="A172" s="528"/>
      <c r="B172" s="528"/>
      <c r="C172" s="528"/>
      <c r="D172" s="528"/>
      <c r="E172" s="528"/>
      <c r="F172" s="528"/>
      <c r="G172" s="528"/>
      <c r="H172" s="528"/>
      <c r="I172" s="528"/>
      <c r="J172" s="528"/>
      <c r="K172" s="528"/>
      <c r="L172" s="593"/>
      <c r="M172" s="594"/>
      <c r="N172" s="594"/>
      <c r="O172" s="594"/>
      <c r="P172" s="594"/>
      <c r="Q172" s="594"/>
      <c r="R172" s="594"/>
      <c r="S172" s="594"/>
      <c r="T172" s="594"/>
      <c r="U172" s="594"/>
      <c r="V172" s="594"/>
      <c r="W172" s="594"/>
      <c r="X172" s="595"/>
    </row>
    <row r="173" ht="13.65" customHeight="1">
      <c r="A173" s="528"/>
      <c r="B173" s="528"/>
      <c r="C173" s="528"/>
      <c r="D173" s="528"/>
      <c r="E173" s="528"/>
      <c r="F173" s="528"/>
      <c r="G173" s="528"/>
      <c r="H173" s="528"/>
      <c r="I173" s="528"/>
      <c r="J173" s="528"/>
      <c r="K173" s="528"/>
      <c r="L173" s="593"/>
      <c r="M173" s="594"/>
      <c r="N173" s="594"/>
      <c r="O173" s="594"/>
      <c r="P173" s="594"/>
      <c r="Q173" s="594"/>
      <c r="R173" s="594"/>
      <c r="S173" s="594"/>
      <c r="T173" s="594"/>
      <c r="U173" s="594"/>
      <c r="V173" s="594"/>
      <c r="W173" s="594"/>
      <c r="X173" s="595"/>
    </row>
    <row r="174" ht="13.65" customHeight="1">
      <c r="A174" s="528"/>
      <c r="B174" s="528"/>
      <c r="C174" s="528"/>
      <c r="D174" s="528"/>
      <c r="E174" s="528"/>
      <c r="F174" s="528"/>
      <c r="G174" s="528"/>
      <c r="H174" s="528"/>
      <c r="I174" s="528"/>
      <c r="J174" s="528"/>
      <c r="K174" s="528"/>
      <c r="L174" s="593"/>
      <c r="M174" s="594"/>
      <c r="N174" s="594"/>
      <c r="O174" s="594"/>
      <c r="P174" s="594"/>
      <c r="Q174" s="594"/>
      <c r="R174" s="594"/>
      <c r="S174" s="594"/>
      <c r="T174" s="594"/>
      <c r="U174" s="594"/>
      <c r="V174" s="594"/>
      <c r="W174" s="594"/>
      <c r="X174" s="595"/>
    </row>
    <row r="175" ht="13.65" customHeight="1">
      <c r="A175" s="528"/>
      <c r="B175" s="528"/>
      <c r="C175" s="528"/>
      <c r="D175" s="528"/>
      <c r="E175" s="528"/>
      <c r="F175" s="528"/>
      <c r="G175" s="528"/>
      <c r="H175" s="528"/>
      <c r="I175" s="528"/>
      <c r="J175" s="528"/>
      <c r="K175" s="528"/>
      <c r="L175" s="593"/>
      <c r="M175" s="594"/>
      <c r="N175" s="594"/>
      <c r="O175" s="594"/>
      <c r="P175" s="594"/>
      <c r="Q175" s="594"/>
      <c r="R175" s="594"/>
      <c r="S175" s="594"/>
      <c r="T175" s="594"/>
      <c r="U175" s="594"/>
      <c r="V175" s="594"/>
      <c r="W175" s="594"/>
      <c r="X175" s="595"/>
    </row>
    <row r="176" ht="13.65" customHeight="1">
      <c r="A176" s="528"/>
      <c r="B176" s="528"/>
      <c r="C176" s="528"/>
      <c r="D176" s="528"/>
      <c r="E176" s="528"/>
      <c r="F176" s="528"/>
      <c r="G176" s="528"/>
      <c r="H176" s="528"/>
      <c r="I176" s="528"/>
      <c r="J176" s="528"/>
      <c r="K176" s="528"/>
      <c r="L176" s="593"/>
      <c r="M176" s="594"/>
      <c r="N176" s="594"/>
      <c r="O176" s="594"/>
      <c r="P176" s="594"/>
      <c r="Q176" s="594"/>
      <c r="R176" s="594"/>
      <c r="S176" s="594"/>
      <c r="T176" s="594"/>
      <c r="U176" s="594"/>
      <c r="V176" s="594"/>
      <c r="W176" s="594"/>
      <c r="X176" s="595"/>
    </row>
    <row r="177" ht="13.65" customHeight="1">
      <c r="A177" s="528"/>
      <c r="B177" s="528"/>
      <c r="C177" s="528"/>
      <c r="D177" s="528"/>
      <c r="E177" s="528"/>
      <c r="F177" s="528"/>
      <c r="G177" s="528"/>
      <c r="H177" s="528"/>
      <c r="I177" s="528"/>
      <c r="J177" s="528"/>
      <c r="K177" s="528"/>
      <c r="L177" s="593"/>
      <c r="M177" s="594"/>
      <c r="N177" s="594"/>
      <c r="O177" s="594"/>
      <c r="P177" s="594"/>
      <c r="Q177" s="594"/>
      <c r="R177" s="594"/>
      <c r="S177" s="594"/>
      <c r="T177" s="594"/>
      <c r="U177" s="594"/>
      <c r="V177" s="594"/>
      <c r="W177" s="594"/>
      <c r="X177" s="595"/>
    </row>
    <row r="178" ht="13.65" customHeight="1">
      <c r="A178" s="528"/>
      <c r="B178" s="528"/>
      <c r="C178" s="528"/>
      <c r="D178" s="528"/>
      <c r="E178" s="528"/>
      <c r="F178" s="528"/>
      <c r="G178" s="528"/>
      <c r="H178" s="528"/>
      <c r="I178" s="528"/>
      <c r="J178" s="528"/>
      <c r="K178" s="528"/>
      <c r="L178" s="593"/>
      <c r="M178" s="594"/>
      <c r="N178" s="594"/>
      <c r="O178" s="594"/>
      <c r="P178" s="594"/>
      <c r="Q178" s="594"/>
      <c r="R178" s="594"/>
      <c r="S178" s="594"/>
      <c r="T178" s="594"/>
      <c r="U178" s="594"/>
      <c r="V178" s="594"/>
      <c r="W178" s="594"/>
      <c r="X178" s="595"/>
    </row>
    <row r="179" ht="13.65" customHeight="1">
      <c r="A179" s="528"/>
      <c r="B179" s="528"/>
      <c r="C179" s="528"/>
      <c r="D179" s="528"/>
      <c r="E179" s="528"/>
      <c r="F179" s="528"/>
      <c r="G179" s="528"/>
      <c r="H179" s="528"/>
      <c r="I179" s="528"/>
      <c r="J179" s="528"/>
      <c r="K179" s="528"/>
      <c r="L179" s="593"/>
      <c r="M179" s="594"/>
      <c r="N179" s="594"/>
      <c r="O179" s="594"/>
      <c r="P179" s="594"/>
      <c r="Q179" s="594"/>
      <c r="R179" s="594"/>
      <c r="S179" s="594"/>
      <c r="T179" s="594"/>
      <c r="U179" s="594"/>
      <c r="V179" s="594"/>
      <c r="W179" s="594"/>
      <c r="X179" s="595"/>
    </row>
    <row r="180" ht="13.65" customHeight="1">
      <c r="A180" s="528"/>
      <c r="B180" s="528"/>
      <c r="C180" s="528"/>
      <c r="D180" s="528"/>
      <c r="E180" s="528"/>
      <c r="F180" s="528"/>
      <c r="G180" s="528"/>
      <c r="H180" s="528"/>
      <c r="I180" s="528"/>
      <c r="J180" s="528"/>
      <c r="K180" s="528"/>
      <c r="L180" s="593"/>
      <c r="M180" s="594"/>
      <c r="N180" s="594"/>
      <c r="O180" s="594"/>
      <c r="P180" s="594"/>
      <c r="Q180" s="594"/>
      <c r="R180" s="594"/>
      <c r="S180" s="594"/>
      <c r="T180" s="594"/>
      <c r="U180" s="594"/>
      <c r="V180" s="594"/>
      <c r="W180" s="594"/>
      <c r="X180" s="595"/>
    </row>
    <row r="181" ht="13.65" customHeight="1">
      <c r="A181" s="528"/>
      <c r="B181" s="528"/>
      <c r="C181" s="528"/>
      <c r="D181" s="528"/>
      <c r="E181" s="528"/>
      <c r="F181" s="528"/>
      <c r="G181" s="528"/>
      <c r="H181" s="528"/>
      <c r="I181" s="528"/>
      <c r="J181" s="528"/>
      <c r="K181" s="528"/>
      <c r="L181" s="593"/>
      <c r="M181" s="594"/>
      <c r="N181" s="594"/>
      <c r="O181" s="594"/>
      <c r="P181" s="594"/>
      <c r="Q181" s="594"/>
      <c r="R181" s="594"/>
      <c r="S181" s="594"/>
      <c r="T181" s="594"/>
      <c r="U181" s="594"/>
      <c r="V181" s="594"/>
      <c r="W181" s="594"/>
      <c r="X181" s="595"/>
    </row>
    <row r="182" ht="13.65" customHeight="1">
      <c r="A182" s="528"/>
      <c r="B182" s="528"/>
      <c r="C182" s="528"/>
      <c r="D182" s="528"/>
      <c r="E182" s="528"/>
      <c r="F182" s="528"/>
      <c r="G182" s="528"/>
      <c r="H182" s="528"/>
      <c r="I182" s="528"/>
      <c r="J182" s="528"/>
      <c r="K182" s="528"/>
      <c r="L182" s="593"/>
      <c r="M182" s="594"/>
      <c r="N182" s="594"/>
      <c r="O182" s="594"/>
      <c r="P182" s="594"/>
      <c r="Q182" s="594"/>
      <c r="R182" s="594"/>
      <c r="S182" s="594"/>
      <c r="T182" s="594"/>
      <c r="U182" s="594"/>
      <c r="V182" s="594"/>
      <c r="W182" s="594"/>
      <c r="X182" s="595"/>
    </row>
    <row r="183" ht="13.65" customHeight="1">
      <c r="A183" s="528"/>
      <c r="B183" s="528"/>
      <c r="C183" s="528"/>
      <c r="D183" s="528"/>
      <c r="E183" s="528"/>
      <c r="F183" s="528"/>
      <c r="G183" s="528"/>
      <c r="H183" s="528"/>
      <c r="I183" s="528"/>
      <c r="J183" s="528"/>
      <c r="K183" s="528"/>
      <c r="L183" s="593"/>
      <c r="M183" s="594"/>
      <c r="N183" s="594"/>
      <c r="O183" s="594"/>
      <c r="P183" s="594"/>
      <c r="Q183" s="594"/>
      <c r="R183" s="594"/>
      <c r="S183" s="594"/>
      <c r="T183" s="594"/>
      <c r="U183" s="594"/>
      <c r="V183" s="594"/>
      <c r="W183" s="594"/>
      <c r="X183" s="595"/>
    </row>
    <row r="184" ht="13.65" customHeight="1">
      <c r="A184" s="528"/>
      <c r="B184" s="528"/>
      <c r="C184" s="528"/>
      <c r="D184" s="528"/>
      <c r="E184" s="528"/>
      <c r="F184" s="528"/>
      <c r="G184" s="528"/>
      <c r="H184" s="528"/>
      <c r="I184" s="528"/>
      <c r="J184" s="528"/>
      <c r="K184" s="528"/>
      <c r="L184" s="593"/>
      <c r="M184" s="594"/>
      <c r="N184" s="594"/>
      <c r="O184" s="594"/>
      <c r="P184" s="594"/>
      <c r="Q184" s="594"/>
      <c r="R184" s="594"/>
      <c r="S184" s="594"/>
      <c r="T184" s="594"/>
      <c r="U184" s="594"/>
      <c r="V184" s="594"/>
      <c r="W184" s="594"/>
      <c r="X184" s="595"/>
    </row>
    <row r="185" ht="13.65" customHeight="1">
      <c r="A185" s="528"/>
      <c r="B185" s="528"/>
      <c r="C185" s="528"/>
      <c r="D185" s="528"/>
      <c r="E185" s="528"/>
      <c r="F185" s="528"/>
      <c r="G185" s="528"/>
      <c r="H185" s="528"/>
      <c r="I185" s="528"/>
      <c r="J185" s="528"/>
      <c r="K185" s="528"/>
      <c r="L185" s="593"/>
      <c r="M185" s="594"/>
      <c r="N185" s="594"/>
      <c r="O185" s="594"/>
      <c r="P185" s="594"/>
      <c r="Q185" s="594"/>
      <c r="R185" s="594"/>
      <c r="S185" s="594"/>
      <c r="T185" s="594"/>
      <c r="U185" s="594"/>
      <c r="V185" s="594"/>
      <c r="W185" s="594"/>
      <c r="X185" s="595"/>
    </row>
    <row r="186" ht="18" customHeight="1">
      <c r="A186" t="s" s="533">
        <v>768</v>
      </c>
      <c r="B186" s="597"/>
      <c r="C186" s="597"/>
      <c r="D186" s="597"/>
      <c r="E186" s="528"/>
      <c r="F186" s="528"/>
      <c r="G186" s="528"/>
      <c r="H186" s="528"/>
      <c r="I186" s="528"/>
      <c r="J186" s="528"/>
      <c r="K186" s="528"/>
      <c r="L186" s="593"/>
      <c r="M186" s="594"/>
      <c r="N186" s="594"/>
      <c r="O186" s="594"/>
      <c r="P186" s="594"/>
      <c r="Q186" s="594"/>
      <c r="R186" s="594"/>
      <c r="S186" s="594"/>
      <c r="T186" s="594"/>
      <c r="U186" s="594"/>
      <c r="V186" s="594"/>
      <c r="W186" s="594"/>
      <c r="X186" s="595"/>
    </row>
    <row r="187" ht="18" customHeight="1">
      <c r="A187" t="s" s="533">
        <v>779</v>
      </c>
      <c r="B187" s="597"/>
      <c r="C187" s="597"/>
      <c r="D187" s="597"/>
      <c r="E187" s="528"/>
      <c r="F187" s="528"/>
      <c r="G187" s="528"/>
      <c r="H187" s="528"/>
      <c r="I187" s="528"/>
      <c r="J187" s="528"/>
      <c r="K187" s="528"/>
      <c r="L187" s="593"/>
      <c r="M187" s="594"/>
      <c r="N187" s="594"/>
      <c r="O187" s="594"/>
      <c r="P187" s="594"/>
      <c r="Q187" s="594"/>
      <c r="R187" s="594"/>
      <c r="S187" s="594"/>
      <c r="T187" s="594"/>
      <c r="U187" s="594"/>
      <c r="V187" s="594"/>
      <c r="W187" s="594"/>
      <c r="X187" s="595"/>
    </row>
    <row r="188" ht="18" customHeight="1">
      <c r="A188" s="599"/>
      <c r="B188" s="599"/>
      <c r="C188" s="599"/>
      <c r="D188" s="599"/>
      <c r="E188" s="600"/>
      <c r="F188" s="600"/>
      <c r="G188" s="600"/>
      <c r="H188" s="528"/>
      <c r="I188" s="528"/>
      <c r="J188" s="528"/>
      <c r="K188" s="528"/>
      <c r="L188" s="593"/>
      <c r="M188" s="594"/>
      <c r="N188" s="594"/>
      <c r="O188" s="594"/>
      <c r="P188" s="594"/>
      <c r="Q188" s="594"/>
      <c r="R188" s="594"/>
      <c r="S188" s="594"/>
      <c r="T188" s="594"/>
      <c r="U188" s="594"/>
      <c r="V188" s="594"/>
      <c r="W188" s="594"/>
      <c r="X188" s="595"/>
    </row>
    <row r="189" ht="13.65" customHeight="1">
      <c r="A189" s="601"/>
      <c r="B189" s="601"/>
      <c r="C189" s="602"/>
      <c r="D189" s="601"/>
      <c r="E189" s="601"/>
      <c r="F189" s="601"/>
      <c r="G189" s="601"/>
      <c r="H189" s="528"/>
      <c r="I189" s="528"/>
      <c r="J189" s="528"/>
      <c r="K189" s="528"/>
      <c r="L189" s="593"/>
      <c r="M189" s="594"/>
      <c r="N189" s="594"/>
      <c r="O189" s="594"/>
      <c r="P189" s="594"/>
      <c r="Q189" s="594"/>
      <c r="R189" s="594"/>
      <c r="S189" s="594"/>
      <c r="T189" s="594"/>
      <c r="U189" s="594"/>
      <c r="V189" s="594"/>
      <c r="W189" s="594"/>
      <c r="X189" s="595"/>
    </row>
    <row r="190" ht="15.75" customHeight="1">
      <c r="A190" t="s" s="603">
        <v>675</v>
      </c>
      <c r="B190" t="s" s="603">
        <v>676</v>
      </c>
      <c r="C190" t="s" s="605">
        <v>679</v>
      </c>
      <c r="D190" t="s" s="604">
        <v>680</v>
      </c>
      <c r="E190" t="s" s="604">
        <v>681</v>
      </c>
      <c r="F190" t="s" s="604">
        <v>682</v>
      </c>
      <c r="G190" t="s" s="604">
        <v>683</v>
      </c>
      <c r="H190" s="528"/>
      <c r="I190" s="528"/>
      <c r="J190" s="528"/>
      <c r="K190" s="528"/>
      <c r="L190" s="593"/>
      <c r="M190" s="594"/>
      <c r="N190" s="594"/>
      <c r="O190" s="594"/>
      <c r="P190" s="594"/>
      <c r="Q190" s="594"/>
      <c r="R190" s="594"/>
      <c r="S190" s="594"/>
      <c r="T190" s="594"/>
      <c r="U190" s="594"/>
      <c r="V190" s="594"/>
      <c r="W190" s="594"/>
      <c r="X190" s="595"/>
    </row>
    <row r="191" ht="13.65" customHeight="1">
      <c r="A191" s="606"/>
      <c r="B191" s="606"/>
      <c r="C191" s="608"/>
      <c r="D191" s="607"/>
      <c r="E191" s="607"/>
      <c r="F191" s="607"/>
      <c r="G191" s="607"/>
      <c r="H191" s="528"/>
      <c r="I191" s="528"/>
      <c r="J191" s="528"/>
      <c r="K191" s="528"/>
      <c r="L191" s="593"/>
      <c r="M191" s="594"/>
      <c r="N191" s="594"/>
      <c r="O191" s="594"/>
      <c r="P191" s="594"/>
      <c r="Q191" s="594"/>
      <c r="R191" s="594"/>
      <c r="S191" s="594"/>
      <c r="T191" s="594"/>
      <c r="U191" s="594"/>
      <c r="V191" s="594"/>
      <c r="W191" s="594"/>
      <c r="X191" s="595"/>
    </row>
    <row r="192" ht="13.65" customHeight="1">
      <c r="A192" s="634"/>
      <c r="B192" t="s" s="609">
        <v>780</v>
      </c>
      <c r="C192" s="611">
        <v>1</v>
      </c>
      <c r="D192" s="610">
        <v>1</v>
      </c>
      <c r="E192" s="610">
        <v>1</v>
      </c>
      <c r="F192" s="610">
        <v>0.8</v>
      </c>
      <c r="G192" s="610">
        <v>0.8</v>
      </c>
      <c r="H192" s="528"/>
      <c r="I192" s="528"/>
      <c r="J192" s="528"/>
      <c r="K192" s="528"/>
      <c r="L192" s="593"/>
      <c r="M192" s="594"/>
      <c r="N192" s="594"/>
      <c r="O192" s="594"/>
      <c r="P192" s="594"/>
      <c r="Q192" s="594"/>
      <c r="R192" s="594"/>
      <c r="S192" s="594"/>
      <c r="T192" s="594"/>
      <c r="U192" s="594"/>
      <c r="V192" s="594"/>
      <c r="W192" s="594"/>
      <c r="X192" s="595"/>
    </row>
    <row r="193" ht="13.65" customHeight="1">
      <c r="A193" s="634"/>
      <c r="B193" t="s" s="609">
        <v>781</v>
      </c>
      <c r="C193" s="611">
        <v>0.5</v>
      </c>
      <c r="D193" s="610">
        <v>6</v>
      </c>
      <c r="E193" s="610">
        <v>6</v>
      </c>
      <c r="F193" s="610">
        <v>6</v>
      </c>
      <c r="G193" s="610">
        <v>6</v>
      </c>
      <c r="H193" s="528"/>
      <c r="I193" s="528"/>
      <c r="J193" s="528"/>
      <c r="K193" s="528"/>
      <c r="L193" s="593"/>
      <c r="M193" s="594"/>
      <c r="N193" s="594"/>
      <c r="O193" s="594"/>
      <c r="P193" s="594"/>
      <c r="Q193" s="594"/>
      <c r="R193" s="594"/>
      <c r="S193" s="594"/>
      <c r="T193" s="594"/>
      <c r="U193" s="594"/>
      <c r="V193" s="594"/>
      <c r="W193" s="594"/>
      <c r="X193" s="595"/>
    </row>
    <row r="194" ht="13.65" customHeight="1">
      <c r="A194" s="634"/>
      <c r="B194" t="s" s="609">
        <v>782</v>
      </c>
      <c r="C194" s="611">
        <v>0</v>
      </c>
      <c r="D194" s="610">
        <v>0</v>
      </c>
      <c r="E194" s="610">
        <v>0</v>
      </c>
      <c r="F194" s="610">
        <v>0.4</v>
      </c>
      <c r="G194" s="610">
        <v>1</v>
      </c>
      <c r="H194" s="528"/>
      <c r="I194" s="528"/>
      <c r="J194" s="528"/>
      <c r="K194" s="528"/>
      <c r="L194" s="593"/>
      <c r="M194" s="594"/>
      <c r="N194" s="594"/>
      <c r="O194" s="594"/>
      <c r="P194" s="594"/>
      <c r="Q194" s="594"/>
      <c r="R194" s="594"/>
      <c r="S194" s="594"/>
      <c r="T194" s="594"/>
      <c r="U194" s="594"/>
      <c r="V194" s="594"/>
      <c r="W194" s="594"/>
      <c r="X194" s="595"/>
    </row>
    <row r="195" ht="13.65" customHeight="1">
      <c r="A195" s="634"/>
      <c r="B195" t="s" s="609">
        <v>783</v>
      </c>
      <c r="C195" s="611">
        <v>0.6</v>
      </c>
      <c r="D195" s="610">
        <v>0</v>
      </c>
      <c r="E195" s="610">
        <v>0</v>
      </c>
      <c r="F195" s="610">
        <v>0</v>
      </c>
      <c r="G195" s="610">
        <v>0</v>
      </c>
      <c r="H195" s="528"/>
      <c r="I195" s="528"/>
      <c r="J195" s="528"/>
      <c r="K195" s="528"/>
      <c r="L195" s="593"/>
      <c r="M195" s="594"/>
      <c r="N195" s="594"/>
      <c r="O195" s="594"/>
      <c r="P195" s="594"/>
      <c r="Q195" s="594"/>
      <c r="R195" s="594"/>
      <c r="S195" s="594"/>
      <c r="T195" s="594"/>
      <c r="U195" s="594"/>
      <c r="V195" s="594"/>
      <c r="W195" s="594"/>
      <c r="X195" s="595"/>
    </row>
    <row r="196" ht="13.65" customHeight="1">
      <c r="A196" s="634"/>
      <c r="B196" t="s" s="609">
        <v>784</v>
      </c>
      <c r="C196" s="611">
        <v>0</v>
      </c>
      <c r="D196" s="610">
        <v>0.4</v>
      </c>
      <c r="E196" s="610">
        <v>0.5</v>
      </c>
      <c r="F196" s="610"/>
      <c r="G196" s="610">
        <v>0</v>
      </c>
      <c r="H196" s="528"/>
      <c r="I196" s="528"/>
      <c r="J196" s="528"/>
      <c r="K196" s="528"/>
      <c r="L196" s="593"/>
      <c r="M196" s="594"/>
      <c r="N196" s="594"/>
      <c r="O196" s="594"/>
      <c r="P196" s="594"/>
      <c r="Q196" s="594"/>
      <c r="R196" s="594"/>
      <c r="S196" s="594"/>
      <c r="T196" s="594"/>
      <c r="U196" s="594"/>
      <c r="V196" s="594"/>
      <c r="W196" s="594"/>
      <c r="X196" s="595"/>
    </row>
    <row r="197" ht="15.75" customHeight="1">
      <c r="A197" s="673"/>
      <c r="B197" t="s" s="612">
        <v>785</v>
      </c>
      <c r="C197" s="614">
        <v>0.8</v>
      </c>
      <c r="D197" s="613">
        <v>0</v>
      </c>
      <c r="E197" s="613">
        <v>0</v>
      </c>
      <c r="F197" s="613">
        <v>0</v>
      </c>
      <c r="G197" s="613">
        <v>0</v>
      </c>
      <c r="H197" s="528"/>
      <c r="I197" s="528"/>
      <c r="J197" s="528"/>
      <c r="K197" s="528"/>
      <c r="L197" s="593"/>
      <c r="M197" s="594"/>
      <c r="N197" s="594"/>
      <c r="O197" s="594"/>
      <c r="P197" s="594"/>
      <c r="Q197" s="594"/>
      <c r="R197" s="594"/>
      <c r="S197" s="594"/>
      <c r="T197" s="594"/>
      <c r="U197" s="594"/>
      <c r="V197" s="594"/>
      <c r="W197" s="594"/>
      <c r="X197" s="595"/>
    </row>
    <row r="198" ht="13.65" customHeight="1">
      <c r="A198" s="615"/>
      <c r="B198" s="615"/>
      <c r="C198" s="617"/>
      <c r="D198" s="616"/>
      <c r="E198" s="616"/>
      <c r="F198" s="616"/>
      <c r="G198" s="616"/>
      <c r="H198" s="528"/>
      <c r="I198" s="528"/>
      <c r="J198" s="528"/>
      <c r="K198" s="528"/>
      <c r="L198" s="593"/>
      <c r="M198" s="594"/>
      <c r="N198" s="594"/>
      <c r="O198" s="594"/>
      <c r="P198" s="594"/>
      <c r="Q198" s="594"/>
      <c r="R198" s="594"/>
      <c r="S198" s="594"/>
      <c r="T198" s="594"/>
      <c r="U198" s="594"/>
      <c r="V198" s="594"/>
      <c r="W198" s="594"/>
      <c r="X198" s="595"/>
    </row>
    <row r="199" ht="13.65" customHeight="1">
      <c r="A199" t="s" s="532">
        <v>773</v>
      </c>
      <c r="B199" t="s" s="532">
        <v>702</v>
      </c>
      <c r="C199" s="619">
        <f>SUM(C192:C198)</f>
        <v>2.9</v>
      </c>
      <c r="D199" s="618">
        <f>SUM(D192:D198)</f>
        <v>7.4</v>
      </c>
      <c r="E199" s="618">
        <f>SUM(E192:E198)</f>
        <v>7.5</v>
      </c>
      <c r="F199" s="618">
        <f>SUM(F192:F198)</f>
        <v>7.2</v>
      </c>
      <c r="G199" s="618">
        <f>SUM(G192:G198)</f>
        <v>7.8</v>
      </c>
      <c r="H199" s="528"/>
      <c r="I199" s="528"/>
      <c r="J199" s="528"/>
      <c r="K199" s="528"/>
      <c r="L199" s="593"/>
      <c r="M199" s="594"/>
      <c r="N199" s="594"/>
      <c r="O199" s="594"/>
      <c r="P199" s="594"/>
      <c r="Q199" s="594"/>
      <c r="R199" s="594"/>
      <c r="S199" s="594"/>
      <c r="T199" s="594"/>
      <c r="U199" s="594"/>
      <c r="V199" s="594"/>
      <c r="W199" s="594"/>
      <c r="X199" s="595"/>
    </row>
    <row r="200" ht="13.65" customHeight="1">
      <c r="A200" s="600"/>
      <c r="B200" s="600"/>
      <c r="C200" s="621"/>
      <c r="D200" s="620"/>
      <c r="E200" s="620"/>
      <c r="F200" s="620"/>
      <c r="G200" s="620"/>
      <c r="H200" s="528"/>
      <c r="I200" s="528"/>
      <c r="J200" s="528"/>
      <c r="K200" s="528"/>
      <c r="L200" s="593"/>
      <c r="M200" s="594"/>
      <c r="N200" s="594"/>
      <c r="O200" s="594"/>
      <c r="P200" s="594"/>
      <c r="Q200" s="594"/>
      <c r="R200" s="594"/>
      <c r="S200" s="594"/>
      <c r="T200" s="594"/>
      <c r="U200" s="594"/>
      <c r="V200" s="594"/>
      <c r="W200" s="594"/>
      <c r="X200" s="595"/>
    </row>
    <row r="201" ht="13.65" customHeight="1">
      <c r="A201" s="601"/>
      <c r="B201" s="601"/>
      <c r="C201" s="601"/>
      <c r="D201" s="601"/>
      <c r="E201" s="601"/>
      <c r="F201" s="601"/>
      <c r="G201" s="601"/>
      <c r="H201" s="528"/>
      <c r="I201" s="528"/>
      <c r="J201" s="528"/>
      <c r="K201" s="528"/>
      <c r="L201" s="593"/>
      <c r="M201" s="594"/>
      <c r="N201" s="594"/>
      <c r="O201" s="594"/>
      <c r="P201" s="594"/>
      <c r="Q201" s="594"/>
      <c r="R201" s="594"/>
      <c r="S201" s="594"/>
      <c r="T201" s="594"/>
      <c r="U201" s="594"/>
      <c r="V201" s="594"/>
      <c r="W201" s="594"/>
      <c r="X201" s="595"/>
    </row>
    <row r="202" ht="13.65" customHeight="1">
      <c r="A202" s="528"/>
      <c r="B202" s="528"/>
      <c r="C202" s="528"/>
      <c r="D202" s="528"/>
      <c r="E202" s="528"/>
      <c r="F202" s="528"/>
      <c r="G202" s="528"/>
      <c r="H202" s="528"/>
      <c r="I202" s="528"/>
      <c r="J202" s="528"/>
      <c r="K202" s="528"/>
      <c r="L202" s="593"/>
      <c r="M202" s="594"/>
      <c r="N202" s="594"/>
      <c r="O202" s="594"/>
      <c r="P202" s="594"/>
      <c r="Q202" s="594"/>
      <c r="R202" s="594"/>
      <c r="S202" s="594"/>
      <c r="T202" s="594"/>
      <c r="U202" s="594"/>
      <c r="V202" s="594"/>
      <c r="W202" s="594"/>
      <c r="X202" s="595"/>
    </row>
    <row r="203" ht="13.65" customHeight="1">
      <c r="A203" s="528"/>
      <c r="B203" s="528"/>
      <c r="C203" s="528"/>
      <c r="D203" s="528"/>
      <c r="E203" s="528"/>
      <c r="F203" s="528"/>
      <c r="G203" s="528"/>
      <c r="H203" s="528"/>
      <c r="I203" s="528"/>
      <c r="J203" s="528"/>
      <c r="K203" s="528"/>
      <c r="L203" s="593"/>
      <c r="M203" s="594"/>
      <c r="N203" s="594"/>
      <c r="O203" s="594"/>
      <c r="P203" s="594"/>
      <c r="Q203" s="594"/>
      <c r="R203" s="594"/>
      <c r="S203" s="594"/>
      <c r="T203" s="594"/>
      <c r="U203" s="594"/>
      <c r="V203" s="594"/>
      <c r="W203" s="594"/>
      <c r="X203" s="595"/>
    </row>
    <row r="204" ht="13.65" customHeight="1">
      <c r="A204" s="528"/>
      <c r="B204" s="528"/>
      <c r="C204" s="528"/>
      <c r="D204" s="528"/>
      <c r="E204" s="528"/>
      <c r="F204" s="528"/>
      <c r="G204" s="528"/>
      <c r="H204" s="528"/>
      <c r="I204" s="528"/>
      <c r="J204" s="528"/>
      <c r="K204" s="528"/>
      <c r="L204" s="593"/>
      <c r="M204" s="594"/>
      <c r="N204" s="594"/>
      <c r="O204" s="594"/>
      <c r="P204" s="594"/>
      <c r="Q204" s="594"/>
      <c r="R204" s="594"/>
      <c r="S204" s="594"/>
      <c r="T204" s="594"/>
      <c r="U204" s="594"/>
      <c r="V204" s="594"/>
      <c r="W204" s="594"/>
      <c r="X204" s="595"/>
    </row>
    <row r="205" ht="13.65" customHeight="1">
      <c r="A205" s="528"/>
      <c r="B205" s="528"/>
      <c r="C205" s="528"/>
      <c r="D205" s="528"/>
      <c r="E205" s="528"/>
      <c r="F205" s="528"/>
      <c r="G205" s="528"/>
      <c r="H205" s="528"/>
      <c r="I205" s="528"/>
      <c r="J205" s="528"/>
      <c r="K205" s="528"/>
      <c r="L205" s="593"/>
      <c r="M205" s="594"/>
      <c r="N205" s="594"/>
      <c r="O205" s="594"/>
      <c r="P205" s="594"/>
      <c r="Q205" s="594"/>
      <c r="R205" s="594"/>
      <c r="S205" s="594"/>
      <c r="T205" s="594"/>
      <c r="U205" s="594"/>
      <c r="V205" s="594"/>
      <c r="W205" s="594"/>
      <c r="X205" s="595"/>
    </row>
    <row r="206" ht="13.65" customHeight="1">
      <c r="A206" s="528"/>
      <c r="B206" s="528"/>
      <c r="C206" s="528"/>
      <c r="D206" s="528"/>
      <c r="E206" s="528"/>
      <c r="F206" s="528"/>
      <c r="G206" s="528"/>
      <c r="H206" s="528"/>
      <c r="I206" s="528"/>
      <c r="J206" s="528"/>
      <c r="K206" s="528"/>
      <c r="L206" s="593"/>
      <c r="M206" s="594"/>
      <c r="N206" s="594"/>
      <c r="O206" s="594"/>
      <c r="P206" s="594"/>
      <c r="Q206" s="594"/>
      <c r="R206" s="594"/>
      <c r="S206" s="594"/>
      <c r="T206" s="594"/>
      <c r="U206" s="594"/>
      <c r="V206" s="594"/>
      <c r="W206" s="594"/>
      <c r="X206" s="595"/>
    </row>
    <row r="207" ht="13.65" customHeight="1">
      <c r="A207" s="528"/>
      <c r="B207" s="528"/>
      <c r="C207" s="528"/>
      <c r="D207" s="528"/>
      <c r="E207" s="528"/>
      <c r="F207" s="528"/>
      <c r="G207" s="528"/>
      <c r="H207" s="528"/>
      <c r="I207" s="528"/>
      <c r="J207" s="528"/>
      <c r="K207" s="528"/>
      <c r="L207" s="593"/>
      <c r="M207" s="594"/>
      <c r="N207" s="594"/>
      <c r="O207" s="594"/>
      <c r="P207" s="594"/>
      <c r="Q207" s="594"/>
      <c r="R207" s="594"/>
      <c r="S207" s="594"/>
      <c r="T207" s="594"/>
      <c r="U207" s="594"/>
      <c r="V207" s="594"/>
      <c r="W207" s="594"/>
      <c r="X207" s="595"/>
    </row>
    <row r="208" ht="13.65" customHeight="1">
      <c r="A208" s="528"/>
      <c r="B208" s="528"/>
      <c r="C208" s="528"/>
      <c r="D208" s="528"/>
      <c r="E208" s="528"/>
      <c r="F208" s="528"/>
      <c r="G208" s="528"/>
      <c r="H208" s="528"/>
      <c r="I208" s="528"/>
      <c r="J208" s="528"/>
      <c r="K208" s="528"/>
      <c r="L208" s="593"/>
      <c r="M208" s="594"/>
      <c r="N208" s="594"/>
      <c r="O208" s="594"/>
      <c r="P208" s="594"/>
      <c r="Q208" s="594"/>
      <c r="R208" s="594"/>
      <c r="S208" s="594"/>
      <c r="T208" s="594"/>
      <c r="U208" s="594"/>
      <c r="V208" s="594"/>
      <c r="W208" s="594"/>
      <c r="X208" s="595"/>
    </row>
    <row r="209" ht="13.65" customHeight="1">
      <c r="A209" s="528"/>
      <c r="B209" s="528"/>
      <c r="C209" s="528"/>
      <c r="D209" s="528"/>
      <c r="E209" s="528"/>
      <c r="F209" s="528"/>
      <c r="G209" s="528"/>
      <c r="H209" s="528"/>
      <c r="I209" s="528"/>
      <c r="J209" s="528"/>
      <c r="K209" s="528"/>
      <c r="L209" s="593"/>
      <c r="M209" s="594"/>
      <c r="N209" s="594"/>
      <c r="O209" s="594"/>
      <c r="P209" s="594"/>
      <c r="Q209" s="594"/>
      <c r="R209" s="594"/>
      <c r="S209" s="594"/>
      <c r="T209" s="594"/>
      <c r="U209" s="594"/>
      <c r="V209" s="594"/>
      <c r="W209" s="594"/>
      <c r="X209" s="595"/>
    </row>
    <row r="210" ht="13.65" customHeight="1">
      <c r="A210" s="528"/>
      <c r="B210" s="528"/>
      <c r="C210" s="528"/>
      <c r="D210" s="528"/>
      <c r="E210" s="528"/>
      <c r="F210" s="528"/>
      <c r="G210" s="528"/>
      <c r="H210" s="528"/>
      <c r="I210" s="528"/>
      <c r="J210" s="528"/>
      <c r="K210" s="528"/>
      <c r="L210" s="593"/>
      <c r="M210" s="594"/>
      <c r="N210" s="594"/>
      <c r="O210" s="594"/>
      <c r="P210" s="594"/>
      <c r="Q210" s="594"/>
      <c r="R210" s="594"/>
      <c r="S210" s="594"/>
      <c r="T210" s="594"/>
      <c r="U210" s="594"/>
      <c r="V210" s="594"/>
      <c r="W210" s="594"/>
      <c r="X210" s="595"/>
    </row>
    <row r="211" ht="13.65" customHeight="1">
      <c r="A211" s="528"/>
      <c r="B211" s="528"/>
      <c r="C211" s="528"/>
      <c r="D211" s="528"/>
      <c r="E211" s="528"/>
      <c r="F211" s="528"/>
      <c r="G211" s="528"/>
      <c r="H211" s="528"/>
      <c r="I211" s="528"/>
      <c r="J211" s="528"/>
      <c r="K211" s="528"/>
      <c r="L211" s="593"/>
      <c r="M211" s="594"/>
      <c r="N211" s="594"/>
      <c r="O211" s="594"/>
      <c r="P211" s="594"/>
      <c r="Q211" s="594"/>
      <c r="R211" s="594"/>
      <c r="S211" s="594"/>
      <c r="T211" s="594"/>
      <c r="U211" s="594"/>
      <c r="V211" s="594"/>
      <c r="W211" s="594"/>
      <c r="X211" s="595"/>
    </row>
    <row r="212" ht="13.65" customHeight="1">
      <c r="A212" s="528"/>
      <c r="B212" s="528"/>
      <c r="C212" s="528"/>
      <c r="D212" s="528"/>
      <c r="E212" s="528"/>
      <c r="F212" s="528"/>
      <c r="G212" s="528"/>
      <c r="H212" s="528"/>
      <c r="I212" s="528"/>
      <c r="J212" s="528"/>
      <c r="K212" s="528"/>
      <c r="L212" s="593"/>
      <c r="M212" s="594"/>
      <c r="N212" s="594"/>
      <c r="O212" s="594"/>
      <c r="P212" s="594"/>
      <c r="Q212" s="594"/>
      <c r="R212" s="594"/>
      <c r="S212" s="594"/>
      <c r="T212" s="594"/>
      <c r="U212" s="594"/>
      <c r="V212" s="594"/>
      <c r="W212" s="594"/>
      <c r="X212" s="595"/>
    </row>
    <row r="213" ht="13.65" customHeight="1">
      <c r="A213" s="528"/>
      <c r="B213" s="528"/>
      <c r="C213" s="528"/>
      <c r="D213" s="528"/>
      <c r="E213" s="528"/>
      <c r="F213" s="528"/>
      <c r="G213" s="528"/>
      <c r="H213" s="528"/>
      <c r="I213" s="528"/>
      <c r="J213" s="528"/>
      <c r="K213" s="528"/>
      <c r="L213" s="593"/>
      <c r="M213" s="594"/>
      <c r="N213" s="594"/>
      <c r="O213" s="594"/>
      <c r="P213" s="594"/>
      <c r="Q213" s="594"/>
      <c r="R213" s="594"/>
      <c r="S213" s="594"/>
      <c r="T213" s="594"/>
      <c r="U213" s="594"/>
      <c r="V213" s="594"/>
      <c r="W213" s="594"/>
      <c r="X213" s="595"/>
    </row>
    <row r="214" ht="13.65" customHeight="1">
      <c r="A214" s="528"/>
      <c r="B214" s="528"/>
      <c r="C214" s="528"/>
      <c r="D214" s="528"/>
      <c r="E214" s="528"/>
      <c r="F214" s="528"/>
      <c r="G214" s="528"/>
      <c r="H214" s="528"/>
      <c r="I214" s="528"/>
      <c r="J214" s="528"/>
      <c r="K214" s="528"/>
      <c r="L214" s="593"/>
      <c r="M214" s="594"/>
      <c r="N214" s="594"/>
      <c r="O214" s="594"/>
      <c r="P214" s="594"/>
      <c r="Q214" s="594"/>
      <c r="R214" s="594"/>
      <c r="S214" s="594"/>
      <c r="T214" s="594"/>
      <c r="U214" s="594"/>
      <c r="V214" s="594"/>
      <c r="W214" s="594"/>
      <c r="X214" s="595"/>
    </row>
    <row r="215" ht="13.65" customHeight="1">
      <c r="A215" s="528"/>
      <c r="B215" s="528"/>
      <c r="C215" s="528"/>
      <c r="D215" s="528"/>
      <c r="E215" s="528"/>
      <c r="F215" s="528"/>
      <c r="G215" s="528"/>
      <c r="H215" s="528"/>
      <c r="I215" s="528"/>
      <c r="J215" s="528"/>
      <c r="K215" s="528"/>
      <c r="L215" s="593"/>
      <c r="M215" s="594"/>
      <c r="N215" s="594"/>
      <c r="O215" s="594"/>
      <c r="P215" s="594"/>
      <c r="Q215" s="594"/>
      <c r="R215" s="594"/>
      <c r="S215" s="594"/>
      <c r="T215" s="594"/>
      <c r="U215" s="594"/>
      <c r="V215" s="594"/>
      <c r="W215" s="594"/>
      <c r="X215" s="595"/>
    </row>
    <row r="216" ht="13.65" customHeight="1">
      <c r="A216" s="528"/>
      <c r="B216" s="528"/>
      <c r="C216" s="528"/>
      <c r="D216" s="528"/>
      <c r="E216" s="528"/>
      <c r="F216" s="528"/>
      <c r="G216" s="528"/>
      <c r="H216" s="528"/>
      <c r="I216" s="528"/>
      <c r="J216" s="528"/>
      <c r="K216" s="528"/>
      <c r="L216" s="593"/>
      <c r="M216" s="594"/>
      <c r="N216" s="594"/>
      <c r="O216" s="594"/>
      <c r="P216" s="594"/>
      <c r="Q216" s="594"/>
      <c r="R216" s="594"/>
      <c r="S216" s="594"/>
      <c r="T216" s="594"/>
      <c r="U216" s="594"/>
      <c r="V216" s="594"/>
      <c r="W216" s="594"/>
      <c r="X216" s="595"/>
    </row>
    <row r="217" ht="13.65" customHeight="1">
      <c r="A217" s="528"/>
      <c r="B217" s="528"/>
      <c r="C217" s="528"/>
      <c r="D217" s="528"/>
      <c r="E217" s="528"/>
      <c r="F217" s="528"/>
      <c r="G217" s="528"/>
      <c r="H217" s="528"/>
      <c r="I217" s="528"/>
      <c r="J217" s="528"/>
      <c r="K217" s="528"/>
      <c r="L217" s="593"/>
      <c r="M217" s="594"/>
      <c r="N217" s="594"/>
      <c r="O217" s="594"/>
      <c r="P217" s="594"/>
      <c r="Q217" s="594"/>
      <c r="R217" s="594"/>
      <c r="S217" s="594"/>
      <c r="T217" s="594"/>
      <c r="U217" s="594"/>
      <c r="V217" s="594"/>
      <c r="W217" s="594"/>
      <c r="X217" s="595"/>
    </row>
    <row r="218" ht="13.65" customHeight="1">
      <c r="A218" s="528"/>
      <c r="B218" s="528"/>
      <c r="C218" s="528"/>
      <c r="D218" s="528"/>
      <c r="E218" s="528"/>
      <c r="F218" s="528"/>
      <c r="G218" s="528"/>
      <c r="H218" s="528"/>
      <c r="I218" s="528"/>
      <c r="J218" s="528"/>
      <c r="K218" s="528"/>
      <c r="L218" s="593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5"/>
    </row>
    <row r="219" ht="13.65" customHeight="1">
      <c r="A219" s="528"/>
      <c r="B219" s="528"/>
      <c r="C219" s="528"/>
      <c r="D219" s="528"/>
      <c r="E219" s="528"/>
      <c r="F219" s="528"/>
      <c r="G219" s="528"/>
      <c r="H219" s="528"/>
      <c r="I219" s="528"/>
      <c r="J219" s="528"/>
      <c r="K219" s="528"/>
      <c r="L219" s="593"/>
      <c r="M219" s="594"/>
      <c r="N219" s="594"/>
      <c r="O219" s="594"/>
      <c r="P219" s="594"/>
      <c r="Q219" s="594"/>
      <c r="R219" s="594"/>
      <c r="S219" s="594"/>
      <c r="T219" s="594"/>
      <c r="U219" s="594"/>
      <c r="V219" s="594"/>
      <c r="W219" s="594"/>
      <c r="X219" s="595"/>
    </row>
    <row r="220" ht="13.65" customHeight="1">
      <c r="A220" s="528"/>
      <c r="B220" s="528"/>
      <c r="C220" s="528"/>
      <c r="D220" s="528"/>
      <c r="E220" s="528"/>
      <c r="F220" s="528"/>
      <c r="G220" s="528"/>
      <c r="H220" s="528"/>
      <c r="I220" s="528"/>
      <c r="J220" s="528"/>
      <c r="K220" s="528"/>
      <c r="L220" s="593"/>
      <c r="M220" s="594"/>
      <c r="N220" s="594"/>
      <c r="O220" s="594"/>
      <c r="P220" s="594"/>
      <c r="Q220" s="594"/>
      <c r="R220" s="594"/>
      <c r="S220" s="594"/>
      <c r="T220" s="594"/>
      <c r="U220" s="594"/>
      <c r="V220" s="594"/>
      <c r="W220" s="594"/>
      <c r="X220" s="595"/>
    </row>
    <row r="221" ht="13.65" customHeight="1">
      <c r="A221" s="528"/>
      <c r="B221" s="528"/>
      <c r="C221" s="528"/>
      <c r="D221" s="528"/>
      <c r="E221" s="528"/>
      <c r="F221" s="528"/>
      <c r="G221" s="528"/>
      <c r="H221" s="528"/>
      <c r="I221" s="528"/>
      <c r="J221" s="528"/>
      <c r="K221" s="528"/>
      <c r="L221" s="593"/>
      <c r="M221" s="594"/>
      <c r="N221" s="594"/>
      <c r="O221" s="594"/>
      <c r="P221" s="594"/>
      <c r="Q221" s="594"/>
      <c r="R221" s="594"/>
      <c r="S221" s="594"/>
      <c r="T221" s="594"/>
      <c r="U221" s="594"/>
      <c r="V221" s="594"/>
      <c r="W221" s="594"/>
      <c r="X221" s="595"/>
    </row>
    <row r="222" ht="13.65" customHeight="1">
      <c r="A222" s="528"/>
      <c r="B222" s="528"/>
      <c r="C222" s="528"/>
      <c r="D222" s="528"/>
      <c r="E222" s="528"/>
      <c r="F222" s="528"/>
      <c r="G222" s="528"/>
      <c r="H222" s="528"/>
      <c r="I222" s="528"/>
      <c r="J222" s="528"/>
      <c r="K222" s="528"/>
      <c r="L222" s="593"/>
      <c r="M222" s="594"/>
      <c r="N222" s="594"/>
      <c r="O222" s="594"/>
      <c r="P222" s="594"/>
      <c r="Q222" s="594"/>
      <c r="R222" s="594"/>
      <c r="S222" s="594"/>
      <c r="T222" s="594"/>
      <c r="U222" s="594"/>
      <c r="V222" s="594"/>
      <c r="W222" s="594"/>
      <c r="X222" s="595"/>
    </row>
    <row r="223" ht="13.65" customHeight="1">
      <c r="A223" s="528"/>
      <c r="B223" s="528"/>
      <c r="C223" s="528"/>
      <c r="D223" s="528"/>
      <c r="E223" s="528"/>
      <c r="F223" s="528"/>
      <c r="G223" s="528"/>
      <c r="H223" s="528"/>
      <c r="I223" s="528"/>
      <c r="J223" s="528"/>
      <c r="K223" s="528"/>
      <c r="L223" s="593"/>
      <c r="M223" s="594"/>
      <c r="N223" s="594"/>
      <c r="O223" s="594"/>
      <c r="P223" s="594"/>
      <c r="Q223" s="594"/>
      <c r="R223" s="594"/>
      <c r="S223" s="594"/>
      <c r="T223" s="594"/>
      <c r="U223" s="594"/>
      <c r="V223" s="594"/>
      <c r="W223" s="594"/>
      <c r="X223" s="595"/>
    </row>
    <row r="224" ht="13.65" customHeight="1">
      <c r="A224" s="528"/>
      <c r="B224" s="528"/>
      <c r="C224" s="528"/>
      <c r="D224" s="528"/>
      <c r="E224" s="528"/>
      <c r="F224" s="528"/>
      <c r="G224" s="528"/>
      <c r="H224" s="528"/>
      <c r="I224" s="528"/>
      <c r="J224" s="528"/>
      <c r="K224" s="528"/>
      <c r="L224" s="593"/>
      <c r="M224" s="594"/>
      <c r="N224" s="594"/>
      <c r="O224" s="594"/>
      <c r="P224" s="594"/>
      <c r="Q224" s="594"/>
      <c r="R224" s="594"/>
      <c r="S224" s="594"/>
      <c r="T224" s="594"/>
      <c r="U224" s="594"/>
      <c r="V224" s="594"/>
      <c r="W224" s="594"/>
      <c r="X224" s="595"/>
    </row>
    <row r="225" ht="13.65" customHeight="1">
      <c r="A225" s="528"/>
      <c r="B225" s="528"/>
      <c r="C225" s="528"/>
      <c r="D225" s="528"/>
      <c r="E225" s="528"/>
      <c r="F225" s="528"/>
      <c r="G225" s="528"/>
      <c r="H225" s="528"/>
      <c r="I225" s="528"/>
      <c r="J225" s="528"/>
      <c r="K225" s="528"/>
      <c r="L225" s="593"/>
      <c r="M225" s="594"/>
      <c r="N225" s="594"/>
      <c r="O225" s="594"/>
      <c r="P225" s="594"/>
      <c r="Q225" s="594"/>
      <c r="R225" s="594"/>
      <c r="S225" s="594"/>
      <c r="T225" s="594"/>
      <c r="U225" s="594"/>
      <c r="V225" s="594"/>
      <c r="W225" s="594"/>
      <c r="X225" s="595"/>
    </row>
    <row r="226" ht="13.65" customHeight="1">
      <c r="A226" s="528"/>
      <c r="B226" s="528"/>
      <c r="C226" s="528"/>
      <c r="D226" s="528"/>
      <c r="E226" s="528"/>
      <c r="F226" s="528"/>
      <c r="G226" s="528"/>
      <c r="H226" s="528"/>
      <c r="I226" s="528"/>
      <c r="J226" s="528"/>
      <c r="K226" s="528"/>
      <c r="L226" s="593"/>
      <c r="M226" s="594"/>
      <c r="N226" s="594"/>
      <c r="O226" s="594"/>
      <c r="P226" s="594"/>
      <c r="Q226" s="594"/>
      <c r="R226" s="594"/>
      <c r="S226" s="594"/>
      <c r="T226" s="594"/>
      <c r="U226" s="594"/>
      <c r="V226" s="594"/>
      <c r="W226" s="594"/>
      <c r="X226" s="595"/>
    </row>
    <row r="227" ht="13.65" customHeight="1">
      <c r="A227" s="528"/>
      <c r="B227" s="528"/>
      <c r="C227" s="528"/>
      <c r="D227" s="528"/>
      <c r="E227" s="528"/>
      <c r="F227" s="528"/>
      <c r="G227" s="528"/>
      <c r="H227" s="528"/>
      <c r="I227" s="528"/>
      <c r="J227" s="528"/>
      <c r="K227" s="528"/>
      <c r="L227" s="593"/>
      <c r="M227" s="594"/>
      <c r="N227" s="594"/>
      <c r="O227" s="594"/>
      <c r="P227" s="594"/>
      <c r="Q227" s="594"/>
      <c r="R227" s="594"/>
      <c r="S227" s="594"/>
      <c r="T227" s="594"/>
      <c r="U227" s="594"/>
      <c r="V227" s="594"/>
      <c r="W227" s="594"/>
      <c r="X227" s="595"/>
    </row>
    <row r="228" ht="13.65" customHeight="1">
      <c r="A228" s="528"/>
      <c r="B228" s="528"/>
      <c r="C228" s="528"/>
      <c r="D228" s="528"/>
      <c r="E228" s="528"/>
      <c r="F228" s="528"/>
      <c r="G228" s="528"/>
      <c r="H228" s="528"/>
      <c r="I228" s="528"/>
      <c r="J228" s="528"/>
      <c r="K228" s="528"/>
      <c r="L228" s="593"/>
      <c r="M228" s="594"/>
      <c r="N228" s="594"/>
      <c r="O228" s="594"/>
      <c r="P228" s="594"/>
      <c r="Q228" s="594"/>
      <c r="R228" s="594"/>
      <c r="S228" s="594"/>
      <c r="T228" s="594"/>
      <c r="U228" s="594"/>
      <c r="V228" s="594"/>
      <c r="W228" s="594"/>
      <c r="X228" s="595"/>
    </row>
    <row r="229" ht="13.65" customHeight="1">
      <c r="A229" s="528"/>
      <c r="B229" s="528"/>
      <c r="C229" s="528"/>
      <c r="D229" s="528"/>
      <c r="E229" s="528"/>
      <c r="F229" s="528"/>
      <c r="G229" s="528"/>
      <c r="H229" s="528"/>
      <c r="I229" s="528"/>
      <c r="J229" s="528"/>
      <c r="K229" s="528"/>
      <c r="L229" s="593"/>
      <c r="M229" s="594"/>
      <c r="N229" s="594"/>
      <c r="O229" s="594"/>
      <c r="P229" s="594"/>
      <c r="Q229" s="594"/>
      <c r="R229" s="594"/>
      <c r="S229" s="594"/>
      <c r="T229" s="594"/>
      <c r="U229" s="594"/>
      <c r="V229" s="594"/>
      <c r="W229" s="594"/>
      <c r="X229" s="595"/>
    </row>
    <row r="230" ht="13.65" customHeight="1">
      <c r="A230" s="528"/>
      <c r="B230" s="528"/>
      <c r="C230" s="528"/>
      <c r="D230" s="528"/>
      <c r="E230" s="528"/>
      <c r="F230" s="528"/>
      <c r="G230" s="528"/>
      <c r="H230" s="528"/>
      <c r="I230" s="528"/>
      <c r="J230" s="528"/>
      <c r="K230" s="528"/>
      <c r="L230" s="593"/>
      <c r="M230" s="594"/>
      <c r="N230" s="594"/>
      <c r="O230" s="594"/>
      <c r="P230" s="594"/>
      <c r="Q230" s="594"/>
      <c r="R230" s="594"/>
      <c r="S230" s="594"/>
      <c r="T230" s="594"/>
      <c r="U230" s="594"/>
      <c r="V230" s="594"/>
      <c r="W230" s="594"/>
      <c r="X230" s="595"/>
    </row>
    <row r="231" ht="13.65" customHeight="1">
      <c r="A231" s="528"/>
      <c r="B231" s="528"/>
      <c r="C231" s="528"/>
      <c r="D231" s="528"/>
      <c r="E231" s="528"/>
      <c r="F231" s="528"/>
      <c r="G231" s="528"/>
      <c r="H231" s="528"/>
      <c r="I231" s="528"/>
      <c r="J231" s="528"/>
      <c r="K231" s="528"/>
      <c r="L231" s="593"/>
      <c r="M231" s="594"/>
      <c r="N231" s="594"/>
      <c r="O231" s="594"/>
      <c r="P231" s="594"/>
      <c r="Q231" s="594"/>
      <c r="R231" s="594"/>
      <c r="S231" s="594"/>
      <c r="T231" s="594"/>
      <c r="U231" s="594"/>
      <c r="V231" s="594"/>
      <c r="W231" s="594"/>
      <c r="X231" s="595"/>
    </row>
    <row r="232" ht="13.65" customHeight="1">
      <c r="A232" s="528"/>
      <c r="B232" s="528"/>
      <c r="C232" s="528"/>
      <c r="D232" s="528"/>
      <c r="E232" s="528"/>
      <c r="F232" s="528"/>
      <c r="G232" s="528"/>
      <c r="H232" s="528"/>
      <c r="I232" s="528"/>
      <c r="J232" s="528"/>
      <c r="K232" s="528"/>
      <c r="L232" s="593"/>
      <c r="M232" s="594"/>
      <c r="N232" s="594"/>
      <c r="O232" s="594"/>
      <c r="P232" s="594"/>
      <c r="Q232" s="594"/>
      <c r="R232" s="594"/>
      <c r="S232" s="594"/>
      <c r="T232" s="594"/>
      <c r="U232" s="594"/>
      <c r="V232" s="594"/>
      <c r="W232" s="594"/>
      <c r="X232" s="595"/>
    </row>
    <row r="233" ht="13.65" customHeight="1">
      <c r="A233" s="528"/>
      <c r="B233" s="528"/>
      <c r="C233" s="528"/>
      <c r="D233" s="528"/>
      <c r="E233" s="528"/>
      <c r="F233" s="528"/>
      <c r="G233" s="528"/>
      <c r="H233" s="528"/>
      <c r="I233" s="528"/>
      <c r="J233" s="528"/>
      <c r="K233" s="528"/>
      <c r="L233" s="593"/>
      <c r="M233" s="594"/>
      <c r="N233" s="594"/>
      <c r="O233" s="594"/>
      <c r="P233" s="594"/>
      <c r="Q233" s="594"/>
      <c r="R233" s="594"/>
      <c r="S233" s="594"/>
      <c r="T233" s="594"/>
      <c r="U233" s="594"/>
      <c r="V233" s="594"/>
      <c r="W233" s="594"/>
      <c r="X233" s="595"/>
    </row>
    <row r="234" ht="13.65" customHeight="1">
      <c r="A234" s="675"/>
      <c r="B234" s="675"/>
      <c r="C234" s="675"/>
      <c r="D234" s="675"/>
      <c r="E234" s="675"/>
      <c r="F234" s="675"/>
      <c r="G234" s="675"/>
      <c r="H234" s="675"/>
      <c r="I234" s="675"/>
      <c r="J234" s="590"/>
      <c r="K234" s="591"/>
      <c r="L234" s="594"/>
      <c r="M234" s="594"/>
      <c r="N234" s="594"/>
      <c r="O234" s="594"/>
      <c r="P234" s="594"/>
      <c r="Q234" s="594"/>
      <c r="R234" s="594"/>
      <c r="S234" s="594"/>
      <c r="T234" s="594"/>
      <c r="U234" s="594"/>
      <c r="V234" s="594"/>
      <c r="W234" s="594"/>
      <c r="X234" s="595"/>
    </row>
    <row r="235" ht="13.65" customHeight="1">
      <c r="A235" s="676"/>
      <c r="B235" s="676"/>
      <c r="C235" s="676"/>
      <c r="D235" s="676"/>
      <c r="E235" s="676"/>
      <c r="F235" s="676"/>
      <c r="G235" s="676"/>
      <c r="H235" s="676"/>
      <c r="I235" s="676"/>
      <c r="J235" s="593"/>
      <c r="K235" s="594"/>
      <c r="L235" s="594"/>
      <c r="M235" s="594"/>
      <c r="N235" s="594"/>
      <c r="O235" s="594"/>
      <c r="P235" s="594"/>
      <c r="Q235" s="594"/>
      <c r="R235" s="594"/>
      <c r="S235" s="594"/>
      <c r="T235" s="594"/>
      <c r="U235" s="594"/>
      <c r="V235" s="594"/>
      <c r="W235" s="594"/>
      <c r="X235" s="595"/>
    </row>
    <row r="236" ht="13.65" customHeight="1">
      <c r="A236" s="676"/>
      <c r="B236" s="676"/>
      <c r="C236" s="676"/>
      <c r="D236" s="676"/>
      <c r="E236" s="676"/>
      <c r="F236" s="676"/>
      <c r="G236" s="676"/>
      <c r="H236" s="676"/>
      <c r="I236" s="676"/>
      <c r="J236" s="593"/>
      <c r="K236" s="594"/>
      <c r="L236" s="594"/>
      <c r="M236" s="594"/>
      <c r="N236" s="594"/>
      <c r="O236" s="594"/>
      <c r="P236" s="594"/>
      <c r="Q236" s="594"/>
      <c r="R236" s="594"/>
      <c r="S236" s="594"/>
      <c r="T236" s="594"/>
      <c r="U236" s="594"/>
      <c r="V236" s="594"/>
      <c r="W236" s="594"/>
      <c r="X236" s="595"/>
    </row>
    <row r="237" ht="13.65" customHeight="1">
      <c r="A237" s="676"/>
      <c r="B237" s="676"/>
      <c r="C237" s="676"/>
      <c r="D237" s="676"/>
      <c r="E237" s="676"/>
      <c r="F237" s="676"/>
      <c r="G237" s="676"/>
      <c r="H237" s="676"/>
      <c r="I237" s="676"/>
      <c r="J237" s="593"/>
      <c r="K237" s="594"/>
      <c r="L237" s="594"/>
      <c r="M237" s="594"/>
      <c r="N237" s="594"/>
      <c r="O237" s="594"/>
      <c r="P237" s="594"/>
      <c r="Q237" s="594"/>
      <c r="R237" s="594"/>
      <c r="S237" s="594"/>
      <c r="T237" s="594"/>
      <c r="U237" s="594"/>
      <c r="V237" s="594"/>
      <c r="W237" s="594"/>
      <c r="X237" s="595"/>
    </row>
    <row r="238" ht="13.65" customHeight="1">
      <c r="A238" s="676"/>
      <c r="B238" s="676"/>
      <c r="C238" s="676"/>
      <c r="D238" s="676"/>
      <c r="E238" s="676"/>
      <c r="F238" s="676"/>
      <c r="G238" s="676"/>
      <c r="H238" s="676"/>
      <c r="I238" s="676"/>
      <c r="J238" s="593"/>
      <c r="K238" s="594"/>
      <c r="L238" s="594"/>
      <c r="M238" s="594"/>
      <c r="N238" s="594"/>
      <c r="O238" s="594"/>
      <c r="P238" s="594"/>
      <c r="Q238" s="594"/>
      <c r="R238" s="594"/>
      <c r="S238" s="594"/>
      <c r="T238" s="594"/>
      <c r="U238" s="594"/>
      <c r="V238" s="594"/>
      <c r="W238" s="594"/>
      <c r="X238" s="595"/>
    </row>
    <row r="239" ht="13.65" customHeight="1">
      <c r="A239" s="676"/>
      <c r="B239" s="676"/>
      <c r="C239" s="676"/>
      <c r="D239" s="676"/>
      <c r="E239" s="676"/>
      <c r="F239" s="676"/>
      <c r="G239" s="676"/>
      <c r="H239" s="676"/>
      <c r="I239" s="676"/>
      <c r="J239" s="593"/>
      <c r="K239" s="594"/>
      <c r="L239" s="594"/>
      <c r="M239" s="594"/>
      <c r="N239" s="594"/>
      <c r="O239" s="594"/>
      <c r="P239" s="594"/>
      <c r="Q239" s="594"/>
      <c r="R239" s="594"/>
      <c r="S239" s="594"/>
      <c r="T239" s="594"/>
      <c r="U239" s="594"/>
      <c r="V239" s="594"/>
      <c r="W239" s="594"/>
      <c r="X239" s="595"/>
    </row>
    <row r="240" ht="13.65" customHeight="1">
      <c r="A240" s="676"/>
      <c r="B240" s="676"/>
      <c r="C240" s="676"/>
      <c r="D240" s="676"/>
      <c r="E240" s="676"/>
      <c r="F240" s="676"/>
      <c r="G240" s="676"/>
      <c r="H240" s="676"/>
      <c r="I240" s="676"/>
      <c r="J240" s="593"/>
      <c r="K240" s="594"/>
      <c r="L240" s="594"/>
      <c r="M240" s="594"/>
      <c r="N240" s="594"/>
      <c r="O240" s="594"/>
      <c r="P240" s="594"/>
      <c r="Q240" s="594"/>
      <c r="R240" s="594"/>
      <c r="S240" s="594"/>
      <c r="T240" s="594"/>
      <c r="U240" s="594"/>
      <c r="V240" s="594"/>
      <c r="W240" s="594"/>
      <c r="X240" s="595"/>
    </row>
    <row r="241" ht="13.65" customHeight="1">
      <c r="A241" s="676"/>
      <c r="B241" s="676"/>
      <c r="C241" s="676"/>
      <c r="D241" s="676"/>
      <c r="E241" s="676"/>
      <c r="F241" s="676"/>
      <c r="G241" s="676"/>
      <c r="H241" s="676"/>
      <c r="I241" s="676"/>
      <c r="J241" s="593"/>
      <c r="K241" s="594"/>
      <c r="L241" s="594"/>
      <c r="M241" s="594"/>
      <c r="N241" s="594"/>
      <c r="O241" s="594"/>
      <c r="P241" s="594"/>
      <c r="Q241" s="594"/>
      <c r="R241" s="594"/>
      <c r="S241" s="594"/>
      <c r="T241" s="594"/>
      <c r="U241" s="594"/>
      <c r="V241" s="594"/>
      <c r="W241" s="594"/>
      <c r="X241" s="595"/>
    </row>
    <row r="242" ht="13.65" customHeight="1">
      <c r="A242" s="676"/>
      <c r="B242" s="676"/>
      <c r="C242" s="676"/>
      <c r="D242" s="676"/>
      <c r="E242" s="676"/>
      <c r="F242" s="676"/>
      <c r="G242" s="676"/>
      <c r="H242" s="676"/>
      <c r="I242" s="676"/>
      <c r="J242" s="593"/>
      <c r="K242" s="594"/>
      <c r="L242" s="594"/>
      <c r="M242" s="594"/>
      <c r="N242" s="594"/>
      <c r="O242" s="594"/>
      <c r="P242" s="594"/>
      <c r="Q242" s="594"/>
      <c r="R242" s="594"/>
      <c r="S242" s="594"/>
      <c r="T242" s="594"/>
      <c r="U242" s="594"/>
      <c r="V242" s="594"/>
      <c r="W242" s="594"/>
      <c r="X242" s="595"/>
    </row>
    <row r="243" ht="13.65" customHeight="1">
      <c r="A243" s="676"/>
      <c r="B243" s="676"/>
      <c r="C243" s="676"/>
      <c r="D243" s="676"/>
      <c r="E243" s="676"/>
      <c r="F243" s="676"/>
      <c r="G243" s="676"/>
      <c r="H243" s="676"/>
      <c r="I243" s="676"/>
      <c r="J243" s="593"/>
      <c r="K243" s="594"/>
      <c r="L243" s="594"/>
      <c r="M243" s="594"/>
      <c r="N243" s="594"/>
      <c r="O243" s="594"/>
      <c r="P243" s="594"/>
      <c r="Q243" s="594"/>
      <c r="R243" s="594"/>
      <c r="S243" s="594"/>
      <c r="T243" s="594"/>
      <c r="U243" s="594"/>
      <c r="V243" s="594"/>
      <c r="W243" s="594"/>
      <c r="X243" s="595"/>
    </row>
    <row r="244" ht="13.65" customHeight="1">
      <c r="A244" s="676"/>
      <c r="B244" s="676"/>
      <c r="C244" s="676"/>
      <c r="D244" s="676"/>
      <c r="E244" s="676"/>
      <c r="F244" s="676"/>
      <c r="G244" s="676"/>
      <c r="H244" s="676"/>
      <c r="I244" s="676"/>
      <c r="J244" s="593"/>
      <c r="K244" s="594"/>
      <c r="L244" s="594"/>
      <c r="M244" s="594"/>
      <c r="N244" s="594"/>
      <c r="O244" s="594"/>
      <c r="P244" s="594"/>
      <c r="Q244" s="594"/>
      <c r="R244" s="594"/>
      <c r="S244" s="594"/>
      <c r="T244" s="594"/>
      <c r="U244" s="594"/>
      <c r="V244" s="594"/>
      <c r="W244" s="594"/>
      <c r="X244" s="595"/>
    </row>
    <row r="245" ht="13.65" customHeight="1">
      <c r="A245" s="676"/>
      <c r="B245" s="676"/>
      <c r="C245" s="676"/>
      <c r="D245" s="676"/>
      <c r="E245" s="676"/>
      <c r="F245" s="676"/>
      <c r="G245" s="676"/>
      <c r="H245" s="676"/>
      <c r="I245" s="676"/>
      <c r="J245" s="593"/>
      <c r="K245" s="594"/>
      <c r="L245" s="594"/>
      <c r="M245" s="594"/>
      <c r="N245" s="594"/>
      <c r="O245" s="594"/>
      <c r="P245" s="594"/>
      <c r="Q245" s="594"/>
      <c r="R245" s="594"/>
      <c r="S245" s="594"/>
      <c r="T245" s="594"/>
      <c r="U245" s="594"/>
      <c r="V245" s="594"/>
      <c r="W245" s="594"/>
      <c r="X245" s="595"/>
    </row>
    <row r="246" ht="13.65" customHeight="1">
      <c r="A246" s="676"/>
      <c r="B246" s="676"/>
      <c r="C246" s="676"/>
      <c r="D246" s="676"/>
      <c r="E246" s="676"/>
      <c r="F246" s="676"/>
      <c r="G246" s="676"/>
      <c r="H246" s="676"/>
      <c r="I246" s="676"/>
      <c r="J246" s="593"/>
      <c r="K246" s="594"/>
      <c r="L246" s="594"/>
      <c r="M246" s="594"/>
      <c r="N246" s="594"/>
      <c r="O246" s="594"/>
      <c r="P246" s="594"/>
      <c r="Q246" s="594"/>
      <c r="R246" s="594"/>
      <c r="S246" s="594"/>
      <c r="T246" s="594"/>
      <c r="U246" s="594"/>
      <c r="V246" s="594"/>
      <c r="W246" s="594"/>
      <c r="X246" s="595"/>
    </row>
    <row r="247" ht="13.65" customHeight="1">
      <c r="A247" s="676"/>
      <c r="B247" s="676"/>
      <c r="C247" s="676"/>
      <c r="D247" s="676"/>
      <c r="E247" s="676"/>
      <c r="F247" s="676"/>
      <c r="G247" s="676"/>
      <c r="H247" s="676"/>
      <c r="I247" s="676"/>
      <c r="J247" s="593"/>
      <c r="K247" s="594"/>
      <c r="L247" s="594"/>
      <c r="M247" s="594"/>
      <c r="N247" s="594"/>
      <c r="O247" s="594"/>
      <c r="P247" s="594"/>
      <c r="Q247" s="594"/>
      <c r="R247" s="594"/>
      <c r="S247" s="594"/>
      <c r="T247" s="594"/>
      <c r="U247" s="594"/>
      <c r="V247" s="594"/>
      <c r="W247" s="594"/>
      <c r="X247" s="595"/>
    </row>
    <row r="248" ht="13.65" customHeight="1">
      <c r="A248" s="676"/>
      <c r="B248" s="676"/>
      <c r="C248" s="676"/>
      <c r="D248" s="676"/>
      <c r="E248" s="676"/>
      <c r="F248" s="676"/>
      <c r="G248" s="676"/>
      <c r="H248" s="676"/>
      <c r="I248" s="676"/>
      <c r="J248" s="593"/>
      <c r="K248" s="594"/>
      <c r="L248" s="594"/>
      <c r="M248" s="594"/>
      <c r="N248" s="594"/>
      <c r="O248" s="594"/>
      <c r="P248" s="594"/>
      <c r="Q248" s="594"/>
      <c r="R248" s="594"/>
      <c r="S248" s="594"/>
      <c r="T248" s="594"/>
      <c r="U248" s="594"/>
      <c r="V248" s="594"/>
      <c r="W248" s="594"/>
      <c r="X248" s="595"/>
    </row>
    <row r="249" ht="13.65" customHeight="1">
      <c r="A249" s="676"/>
      <c r="B249" s="676"/>
      <c r="C249" s="676"/>
      <c r="D249" s="676"/>
      <c r="E249" s="676"/>
      <c r="F249" s="676"/>
      <c r="G249" s="676"/>
      <c r="H249" s="676"/>
      <c r="I249" s="676"/>
      <c r="J249" s="593"/>
      <c r="K249" s="594"/>
      <c r="L249" s="594"/>
      <c r="M249" s="594"/>
      <c r="N249" s="594"/>
      <c r="O249" s="594"/>
      <c r="P249" s="594"/>
      <c r="Q249" s="594"/>
      <c r="R249" s="594"/>
      <c r="S249" s="594"/>
      <c r="T249" s="594"/>
      <c r="U249" s="594"/>
      <c r="V249" s="594"/>
      <c r="W249" s="594"/>
      <c r="X249" s="595"/>
    </row>
    <row r="250" ht="13.65" customHeight="1">
      <c r="A250" s="676"/>
      <c r="B250" s="676"/>
      <c r="C250" s="676"/>
      <c r="D250" s="676"/>
      <c r="E250" s="676"/>
      <c r="F250" s="676"/>
      <c r="G250" s="676"/>
      <c r="H250" s="676"/>
      <c r="I250" s="676"/>
      <c r="J250" s="593"/>
      <c r="K250" s="594"/>
      <c r="L250" s="594"/>
      <c r="M250" s="594"/>
      <c r="N250" s="594"/>
      <c r="O250" s="594"/>
      <c r="P250" s="594"/>
      <c r="Q250" s="594"/>
      <c r="R250" s="594"/>
      <c r="S250" s="594"/>
      <c r="T250" s="594"/>
      <c r="U250" s="594"/>
      <c r="V250" s="594"/>
      <c r="W250" s="594"/>
      <c r="X250" s="595"/>
    </row>
    <row r="251" ht="13.65" customHeight="1">
      <c r="A251" s="677"/>
      <c r="B251" s="677"/>
      <c r="C251" s="677"/>
      <c r="D251" s="677"/>
      <c r="E251" s="677"/>
      <c r="F251" s="677"/>
      <c r="G251" s="677"/>
      <c r="H251" s="677"/>
      <c r="I251" s="677"/>
      <c r="J251" s="644"/>
      <c r="K251" s="645"/>
      <c r="L251" s="645"/>
      <c r="M251" s="645"/>
      <c r="N251" s="645"/>
      <c r="O251" s="645"/>
      <c r="P251" s="645"/>
      <c r="Q251" s="645"/>
      <c r="R251" s="645"/>
      <c r="S251" s="645"/>
      <c r="T251" s="645"/>
      <c r="U251" s="645"/>
      <c r="V251" s="645"/>
      <c r="W251" s="645"/>
      <c r="X251" s="646"/>
    </row>
  </sheetData>
  <pageMargins left="0.75" right="0.75" top="1" bottom="1" header="0.492126" footer="0.492126"/>
  <pageSetup firstPageNumber="1" fitToHeight="1" fitToWidth="1" scale="73" useFirstPageNumber="0" orientation="landscape" pageOrder="downThenOver"/>
  <headerFooter>
    <oddFooter>&amp;C&amp;"Arial,Regular"&amp;10&amp;K000000&amp;P(&amp;N)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384"/>
  <sheetViews>
    <sheetView workbookViewId="0" showGridLines="0" defaultGridColor="1"/>
  </sheetViews>
  <sheetFormatPr defaultColWidth="8.83333" defaultRowHeight="15" customHeight="1" outlineLevelRow="0" outlineLevelCol="0"/>
  <cols>
    <col min="1" max="1" width="46.5" style="678" customWidth="1"/>
    <col min="2" max="4" width="14" style="678" customWidth="1"/>
    <col min="5" max="5" width="13.6719" style="678" customWidth="1"/>
    <col min="6" max="6" width="12.6719" style="678" customWidth="1"/>
    <col min="7" max="7" width="15.8516" style="678" customWidth="1"/>
    <col min="8" max="8" width="12.6719" style="678" customWidth="1"/>
    <col min="9" max="18" width="7.67188" style="678" customWidth="1"/>
    <col min="19" max="19" width="8.67188" style="678" customWidth="1"/>
    <col min="20" max="20" width="19.3516" style="678" customWidth="1"/>
    <col min="21" max="21" width="13.6719" style="678" customWidth="1"/>
    <col min="22" max="22" width="15" style="678" customWidth="1"/>
    <col min="23" max="23" width="14.1719" style="678" customWidth="1"/>
    <col min="24" max="24" width="13.1719" style="678" customWidth="1"/>
    <col min="25" max="29" width="9.67188" style="678" customWidth="1"/>
    <col min="30" max="30" width="20.8516" style="678" customWidth="1"/>
    <col min="31" max="31" width="15.6719" style="678" customWidth="1"/>
    <col min="32" max="16384" width="8.85156" style="678" customWidth="1"/>
  </cols>
  <sheetData>
    <row r="1" ht="16.15" customHeight="1">
      <c r="A1" t="s" s="80">
        <v>9</v>
      </c>
      <c r="B1" t="s" s="81">
        <v>152</v>
      </c>
      <c r="C1" t="s" s="81">
        <v>786</v>
      </c>
      <c r="D1" t="s" s="81">
        <v>787</v>
      </c>
      <c r="E1" t="s" s="81">
        <v>10</v>
      </c>
      <c r="F1" t="s" s="81">
        <v>11</v>
      </c>
      <c r="G1" t="s" s="81">
        <v>12</v>
      </c>
      <c r="H1" t="s" s="83">
        <v>13</v>
      </c>
      <c r="I1" t="s" s="85">
        <v>14</v>
      </c>
      <c r="J1" t="s" s="80">
        <v>15</v>
      </c>
      <c r="K1" t="s" s="81">
        <v>15</v>
      </c>
      <c r="L1" t="s" s="81">
        <v>15</v>
      </c>
      <c r="M1" t="s" s="81">
        <v>15</v>
      </c>
      <c r="N1" t="s" s="88">
        <v>16</v>
      </c>
      <c r="O1" t="s" s="81">
        <v>15</v>
      </c>
      <c r="P1" t="s" s="81">
        <v>15</v>
      </c>
      <c r="Q1" t="s" s="81">
        <v>15</v>
      </c>
      <c r="R1" t="s" s="81">
        <v>15</v>
      </c>
      <c r="S1" t="s" s="83">
        <v>290</v>
      </c>
      <c r="T1" t="s" s="85">
        <v>17</v>
      </c>
      <c r="U1" t="s" s="80">
        <v>291</v>
      </c>
      <c r="V1" t="s" s="90">
        <v>292</v>
      </c>
      <c r="W1" t="s" s="92">
        <v>293</v>
      </c>
      <c r="X1" s="679"/>
      <c r="Y1" s="679"/>
      <c r="Z1" s="679"/>
      <c r="AA1" s="679"/>
      <c r="AB1" s="679"/>
      <c r="AC1" s="680"/>
      <c r="AD1" t="s" s="85">
        <v>180</v>
      </c>
      <c r="AE1" s="349"/>
    </row>
    <row r="2" ht="16.15" customHeight="1">
      <c r="A2" s="681"/>
      <c r="B2" t="s" s="682">
        <v>788</v>
      </c>
      <c r="C2" t="s" s="682">
        <v>789</v>
      </c>
      <c r="D2" t="s" s="682">
        <v>790</v>
      </c>
      <c r="E2" t="s" s="350">
        <v>19</v>
      </c>
      <c r="F2" t="s" s="350">
        <v>20</v>
      </c>
      <c r="G2" t="s" s="350">
        <v>21</v>
      </c>
      <c r="H2" s="351">
        <v>2023</v>
      </c>
      <c r="I2" s="352">
        <v>2022</v>
      </c>
      <c r="J2" s="353">
        <v>2023</v>
      </c>
      <c r="K2" s="354">
        <v>2024</v>
      </c>
      <c r="L2" s="354">
        <v>2025</v>
      </c>
      <c r="M2" s="354">
        <v>2026</v>
      </c>
      <c r="N2" s="354">
        <v>2027</v>
      </c>
      <c r="O2" s="354">
        <v>2028</v>
      </c>
      <c r="P2" s="354">
        <v>2029</v>
      </c>
      <c r="Q2" s="354">
        <v>2030</v>
      </c>
      <c r="R2" s="354">
        <v>2031</v>
      </c>
      <c r="S2" s="351">
        <v>2032</v>
      </c>
      <c r="T2" s="352">
        <v>2023</v>
      </c>
      <c r="U2" s="353">
        <v>2024</v>
      </c>
      <c r="V2" s="351">
        <v>2025</v>
      </c>
      <c r="W2" s="355">
        <v>2026</v>
      </c>
      <c r="X2" s="356">
        <v>2027</v>
      </c>
      <c r="Y2" s="356">
        <v>2028</v>
      </c>
      <c r="Z2" s="356">
        <v>2029</v>
      </c>
      <c r="AA2" s="356">
        <v>2030</v>
      </c>
      <c r="AB2" s="356">
        <v>2031</v>
      </c>
      <c r="AC2" s="357">
        <v>2032</v>
      </c>
      <c r="AD2" s="358"/>
      <c r="AE2" t="s" s="359">
        <v>294</v>
      </c>
    </row>
    <row r="3" ht="16.15" customHeight="1">
      <c r="A3" s="683"/>
      <c r="B3" s="684"/>
      <c r="C3" t="s" s="685">
        <v>791</v>
      </c>
      <c r="D3" s="684"/>
      <c r="E3" t="s" s="360">
        <v>26</v>
      </c>
      <c r="F3" t="s" s="360">
        <v>295</v>
      </c>
      <c r="G3" t="s" s="360">
        <v>28</v>
      </c>
      <c r="H3" t="s" s="361">
        <v>29</v>
      </c>
      <c r="I3" t="s" s="362">
        <v>30</v>
      </c>
      <c r="J3" t="s" s="360">
        <v>30</v>
      </c>
      <c r="K3" t="s" s="360">
        <v>30</v>
      </c>
      <c r="L3" t="s" s="360">
        <v>30</v>
      </c>
      <c r="M3" t="s" s="360">
        <v>30</v>
      </c>
      <c r="N3" t="s" s="360">
        <v>30</v>
      </c>
      <c r="O3" t="s" s="360">
        <v>30</v>
      </c>
      <c r="P3" t="s" s="360">
        <v>30</v>
      </c>
      <c r="Q3" t="s" s="360">
        <v>30</v>
      </c>
      <c r="R3" t="s" s="360">
        <v>30</v>
      </c>
      <c r="S3" t="s" s="363">
        <v>30</v>
      </c>
      <c r="T3" t="s" s="686">
        <v>28</v>
      </c>
      <c r="U3" t="s" s="362">
        <v>28</v>
      </c>
      <c r="V3" t="s" s="360">
        <v>28</v>
      </c>
      <c r="W3" t="s" s="360">
        <v>28</v>
      </c>
      <c r="X3" t="s" s="360">
        <v>28</v>
      </c>
      <c r="Y3" t="s" s="360">
        <v>28</v>
      </c>
      <c r="Z3" t="s" s="360">
        <v>28</v>
      </c>
      <c r="AA3" t="s" s="360">
        <v>28</v>
      </c>
      <c r="AB3" t="s" s="360">
        <v>28</v>
      </c>
      <c r="AC3" t="s" s="363">
        <v>28</v>
      </c>
      <c r="AD3" s="366"/>
      <c r="AE3" t="s" s="367">
        <v>296</v>
      </c>
    </row>
    <row r="4" ht="15.75" customHeight="1">
      <c r="A4" s="687"/>
      <c r="B4" s="407"/>
      <c r="C4" s="407"/>
      <c r="D4" s="408"/>
      <c r="E4" s="119"/>
      <c r="F4" s="119"/>
      <c r="G4" s="119"/>
      <c r="H4" s="127"/>
      <c r="I4" s="192"/>
      <c r="J4" s="368"/>
      <c r="K4" s="120"/>
      <c r="L4" s="121"/>
      <c r="M4" s="121"/>
      <c r="N4" s="122"/>
      <c r="O4" s="122"/>
      <c r="P4" s="122"/>
      <c r="Q4" s="122"/>
      <c r="R4" s="122"/>
      <c r="S4" s="123"/>
      <c r="T4" s="124"/>
      <c r="U4" s="688"/>
      <c r="V4" s="689"/>
      <c r="W4" s="690"/>
      <c r="X4" s="690"/>
      <c r="Y4" s="690"/>
      <c r="Z4" s="690"/>
      <c r="AA4" s="690"/>
      <c r="AB4" s="690"/>
      <c r="AC4" s="691"/>
      <c r="AD4" s="128"/>
      <c r="AE4" s="129"/>
    </row>
    <row r="5" ht="15.75" customHeight="1">
      <c r="A5" t="s" s="130">
        <v>182</v>
      </c>
      <c r="B5" s="131"/>
      <c r="C5" s="131"/>
      <c r="D5" s="131"/>
      <c r="E5" s="132">
        <f>E12</f>
        <v>408016.67</v>
      </c>
      <c r="F5" s="132"/>
      <c r="G5" s="132">
        <f>G12</f>
        <v>59647.86</v>
      </c>
      <c r="H5" s="371"/>
      <c r="I5" s="205"/>
      <c r="J5" s="372"/>
      <c r="K5" s="133"/>
      <c r="L5" s="134"/>
      <c r="M5" s="135"/>
      <c r="N5" s="136"/>
      <c r="O5" s="136"/>
      <c r="P5" s="136"/>
      <c r="Q5" s="136"/>
      <c r="R5" s="136"/>
      <c r="S5" s="137"/>
      <c r="T5" s="138">
        <f>T12</f>
        <v>4660</v>
      </c>
      <c r="U5" s="156">
        <f>U12</f>
        <v>6070</v>
      </c>
      <c r="V5" s="132">
        <f>V12</f>
        <v>7790</v>
      </c>
      <c r="W5" s="469">
        <f>W12</f>
        <v>7330</v>
      </c>
      <c r="X5" s="469">
        <f>X12</f>
        <v>5420</v>
      </c>
      <c r="Y5" s="469">
        <f>Y12</f>
        <v>5270</v>
      </c>
      <c r="Z5" s="469">
        <f>Z12</f>
        <v>7980</v>
      </c>
      <c r="AA5" s="469">
        <f>AA12</f>
        <v>6790</v>
      </c>
      <c r="AB5" s="692">
        <f>AB12</f>
        <v>8590</v>
      </c>
      <c r="AC5" s="693">
        <f>AC12</f>
        <v>9030</v>
      </c>
      <c r="AD5" s="142"/>
      <c r="AE5" s="129"/>
    </row>
    <row r="6" ht="15.75" customHeight="1">
      <c r="A6" s="143"/>
      <c r="B6" s="159"/>
      <c r="C6" s="159"/>
      <c r="D6" s="159"/>
      <c r="E6" s="160"/>
      <c r="F6" s="160"/>
      <c r="G6" s="160"/>
      <c r="H6" s="191"/>
      <c r="I6" s="196"/>
      <c r="J6" s="193"/>
      <c r="K6" s="161"/>
      <c r="L6" s="162"/>
      <c r="M6" s="694"/>
      <c r="N6" s="695"/>
      <c r="O6" s="695"/>
      <c r="P6" s="695"/>
      <c r="Q6" s="695"/>
      <c r="R6" s="695"/>
      <c r="S6" s="696"/>
      <c r="T6" s="151"/>
      <c r="U6" s="697"/>
      <c r="V6" s="698"/>
      <c r="W6" s="698"/>
      <c r="X6" s="698"/>
      <c r="Y6" s="698"/>
      <c r="Z6" s="698"/>
      <c r="AA6" s="698"/>
      <c r="AB6" s="699"/>
      <c r="AC6" s="297"/>
      <c r="AD6" s="700"/>
      <c r="AE6" s="129"/>
    </row>
    <row r="7" ht="15.75" customHeight="1">
      <c r="A7" t="s" s="130">
        <v>183</v>
      </c>
      <c r="B7" s="701"/>
      <c r="C7" s="701"/>
      <c r="D7" s="701"/>
      <c r="E7" s="383">
        <f>E363</f>
        <v>9980</v>
      </c>
      <c r="F7" s="383"/>
      <c r="G7" s="383">
        <f>G363</f>
        <v>6570</v>
      </c>
      <c r="H7" s="702"/>
      <c r="I7" s="703"/>
      <c r="J7" s="704"/>
      <c r="K7" s="705"/>
      <c r="L7" s="387"/>
      <c r="M7" s="387"/>
      <c r="N7" s="387"/>
      <c r="O7" s="387"/>
      <c r="P7" s="387"/>
      <c r="Q7" s="387"/>
      <c r="R7" s="387"/>
      <c r="S7" s="388"/>
      <c r="T7" s="202">
        <f>T363</f>
        <v>1100</v>
      </c>
      <c r="U7" s="139">
        <f>U363</f>
        <v>220</v>
      </c>
      <c r="V7" s="140">
        <f>V363</f>
        <v>120</v>
      </c>
      <c r="W7" s="140">
        <f>W363</f>
        <v>720</v>
      </c>
      <c r="X7" s="140">
        <f>X363</f>
        <v>820</v>
      </c>
      <c r="Y7" s="140">
        <f>Y363</f>
        <v>720</v>
      </c>
      <c r="Z7" s="140">
        <f>Z363</f>
        <v>670</v>
      </c>
      <c r="AA7" s="140">
        <f>AA363</f>
        <v>830</v>
      </c>
      <c r="AB7" s="140">
        <f>AB363</f>
        <v>590</v>
      </c>
      <c r="AC7" s="141">
        <f>AC363</f>
        <v>590</v>
      </c>
      <c r="AD7" s="142"/>
      <c r="AE7" s="129"/>
    </row>
    <row r="8" ht="15.75" customHeight="1">
      <c r="A8" s="158"/>
      <c r="B8" s="706"/>
      <c r="C8" s="706"/>
      <c r="D8" s="706"/>
      <c r="E8" s="390"/>
      <c r="F8" s="393"/>
      <c r="G8" s="390"/>
      <c r="H8" s="391"/>
      <c r="I8" s="707"/>
      <c r="J8" s="392"/>
      <c r="K8" s="393"/>
      <c r="L8" s="394"/>
      <c r="M8" s="394"/>
      <c r="N8" s="395"/>
      <c r="O8" s="395"/>
      <c r="P8" s="395"/>
      <c r="Q8" s="395"/>
      <c r="R8" s="395"/>
      <c r="S8" s="396"/>
      <c r="T8" s="151"/>
      <c r="U8" s="167"/>
      <c r="V8" s="390"/>
      <c r="W8" s="390"/>
      <c r="X8" s="390"/>
      <c r="Y8" s="390"/>
      <c r="Z8" s="390"/>
      <c r="AA8" s="390"/>
      <c r="AB8" s="708"/>
      <c r="AC8" s="709"/>
      <c r="AD8" s="169"/>
      <c r="AE8" s="129"/>
    </row>
    <row r="9" ht="15.75" customHeight="1">
      <c r="A9" t="s" s="170">
        <v>792</v>
      </c>
      <c r="B9" s="171"/>
      <c r="C9" s="171"/>
      <c r="D9" s="171"/>
      <c r="E9" s="172">
        <f>SUM(E4:E7)</f>
        <v>417996.67</v>
      </c>
      <c r="F9" s="172"/>
      <c r="G9" s="172">
        <f>SUM(G5:G8)</f>
        <v>66217.86</v>
      </c>
      <c r="H9" s="173"/>
      <c r="I9" s="174"/>
      <c r="J9" s="171"/>
      <c r="K9" s="171"/>
      <c r="L9" s="171"/>
      <c r="M9" s="175"/>
      <c r="N9" s="399"/>
      <c r="O9" s="399"/>
      <c r="P9" s="399"/>
      <c r="Q9" s="399"/>
      <c r="R9" s="399"/>
      <c r="S9" s="400"/>
      <c r="T9" s="401">
        <f>T5+T7</f>
        <v>5760</v>
      </c>
      <c r="U9" s="179">
        <f>SUM(U5:U8)</f>
        <v>6290</v>
      </c>
      <c r="V9" s="172">
        <f>SUM(V5:V8)</f>
        <v>7910</v>
      </c>
      <c r="W9" s="172">
        <f>SUM(W5:W8)</f>
        <v>8050</v>
      </c>
      <c r="X9" s="172">
        <f>SUM(X5:X8)</f>
        <v>6240</v>
      </c>
      <c r="Y9" s="172">
        <f>SUM(Y5:Y8)</f>
        <v>5990</v>
      </c>
      <c r="Z9" s="172">
        <f>SUM(Z5:Z8)</f>
        <v>8650</v>
      </c>
      <c r="AA9" s="172">
        <f>SUM(AA5:AA8)</f>
        <v>7620</v>
      </c>
      <c r="AB9" s="172">
        <f>SUM(AB5:AB8)</f>
        <v>9180</v>
      </c>
      <c r="AC9" s="180">
        <f>SUM(AC5:AC8)</f>
        <v>9620</v>
      </c>
      <c r="AD9" s="181"/>
      <c r="AE9" s="129"/>
    </row>
    <row r="10" ht="16.5" customHeight="1">
      <c r="A10" s="710"/>
      <c r="B10" s="187"/>
      <c r="C10" s="187"/>
      <c r="D10" s="187"/>
      <c r="E10" s="187"/>
      <c r="F10" s="187"/>
      <c r="G10" s="187"/>
      <c r="H10" s="188"/>
      <c r="I10" s="711"/>
      <c r="J10" s="402"/>
      <c r="K10" s="183"/>
      <c r="L10" s="403"/>
      <c r="M10" s="403"/>
      <c r="N10" s="403"/>
      <c r="O10" s="403"/>
      <c r="P10" s="403"/>
      <c r="Q10" s="403"/>
      <c r="R10" s="403"/>
      <c r="S10" s="404"/>
      <c r="T10" s="489"/>
      <c r="U10" s="182"/>
      <c r="V10" s="187"/>
      <c r="W10" s="187"/>
      <c r="X10" s="187"/>
      <c r="Y10" s="187"/>
      <c r="Z10" s="187"/>
      <c r="AA10" s="187"/>
      <c r="AB10" s="187"/>
      <c r="AC10" s="188"/>
      <c r="AD10" s="169"/>
      <c r="AE10" s="129"/>
    </row>
    <row r="11" ht="15.75" customHeight="1">
      <c r="A11" s="406"/>
      <c r="B11" s="407"/>
      <c r="C11" s="407"/>
      <c r="D11" s="408"/>
      <c r="E11" s="119"/>
      <c r="F11" s="119"/>
      <c r="G11" s="119"/>
      <c r="H11" s="127"/>
      <c r="I11" s="192"/>
      <c r="J11" s="368"/>
      <c r="K11" s="120"/>
      <c r="L11" s="120"/>
      <c r="M11" s="120"/>
      <c r="N11" s="120"/>
      <c r="O11" s="120"/>
      <c r="P11" s="120"/>
      <c r="Q11" s="120"/>
      <c r="R11" s="120"/>
      <c r="S11" s="409"/>
      <c r="T11" s="195"/>
      <c r="U11" s="125"/>
      <c r="V11" s="126"/>
      <c r="W11" s="126"/>
      <c r="X11" s="126"/>
      <c r="Y11" s="126"/>
      <c r="Z11" s="126"/>
      <c r="AA11" s="126"/>
      <c r="AB11" s="126"/>
      <c r="AC11" s="127"/>
      <c r="AD11" s="196"/>
      <c r="AE11" s="129"/>
    </row>
    <row r="12" ht="15.75" customHeight="1">
      <c r="A12" t="s" s="170">
        <v>793</v>
      </c>
      <c r="B12" s="712"/>
      <c r="C12" s="712"/>
      <c r="D12" s="712"/>
      <c r="E12" s="132">
        <f>E16+E58+E77+E85+E165+E258+E357</f>
        <v>408016.67</v>
      </c>
      <c r="F12" s="713"/>
      <c r="G12" s="132">
        <f>G16+G58+G77+G85+G165+G258+G357</f>
        <v>59647.86</v>
      </c>
      <c r="H12" s="157"/>
      <c r="I12" s="142"/>
      <c r="J12" s="200"/>
      <c r="K12" s="134"/>
      <c r="L12" s="134"/>
      <c r="M12" s="134"/>
      <c r="N12" s="134"/>
      <c r="O12" s="134"/>
      <c r="P12" s="134"/>
      <c r="Q12" s="134"/>
      <c r="R12" s="134"/>
      <c r="S12" s="201"/>
      <c r="T12" s="202">
        <f>T16+T58+T77+T85+T165+T258+T357</f>
        <v>4660</v>
      </c>
      <c r="U12" s="139">
        <f>U16+U58+U77+U85+U165+U258+U357</f>
        <v>6070</v>
      </c>
      <c r="V12" s="140">
        <f>V16+V58+V77+V85+V165+V258+V357</f>
        <v>7790</v>
      </c>
      <c r="W12" s="140">
        <f>W16+W58+W77+W85+W165+W258+W357</f>
        <v>7330</v>
      </c>
      <c r="X12" s="140">
        <f>X16+X58+X77+X85+X165+X258+X357</f>
        <v>5420</v>
      </c>
      <c r="Y12" s="140">
        <f>Y16+Y58+Y77+Y85+Y165+Y258+Y357</f>
        <v>5270</v>
      </c>
      <c r="Z12" s="140">
        <f>Z16+Z58+Z77+Z85+Z165+Z258+Z357</f>
        <v>7980</v>
      </c>
      <c r="AA12" s="140">
        <f>AA16+AA58+AA77+AA85+AA165+AA258+AA357</f>
        <v>6790</v>
      </c>
      <c r="AB12" s="140">
        <f>AB16+AB58+AB77+AB85+AB165+AB258+AB357</f>
        <v>8590</v>
      </c>
      <c r="AC12" s="141">
        <f>AC16+AC58+AC77+AC85+AC165+AC258+AC357</f>
        <v>9030</v>
      </c>
      <c r="AD12" s="169"/>
      <c r="AE12" s="129"/>
    </row>
    <row r="13" ht="15.75" customHeight="1">
      <c r="A13" t="s" s="316">
        <v>186</v>
      </c>
      <c r="B13" s="159"/>
      <c r="C13" s="159"/>
      <c r="D13" s="159"/>
      <c r="E13" s="160"/>
      <c r="F13" s="160"/>
      <c r="G13" s="160"/>
      <c r="H13" s="168"/>
      <c r="I13" s="169"/>
      <c r="J13" s="225"/>
      <c r="K13" s="162"/>
      <c r="L13" s="162"/>
      <c r="M13" s="162"/>
      <c r="N13" s="162"/>
      <c r="O13" s="162"/>
      <c r="P13" s="162"/>
      <c r="Q13" s="162"/>
      <c r="R13" s="162"/>
      <c r="S13" s="226"/>
      <c r="T13" s="214">
        <v>3600</v>
      </c>
      <c r="U13" s="714">
        <v>5200</v>
      </c>
      <c r="V13" s="216">
        <v>6000</v>
      </c>
      <c r="W13" s="216">
        <v>4600</v>
      </c>
      <c r="X13" s="216">
        <v>4000</v>
      </c>
      <c r="Y13" s="216">
        <v>4000</v>
      </c>
      <c r="Z13" s="216">
        <v>7200</v>
      </c>
      <c r="AA13" s="216">
        <v>7200</v>
      </c>
      <c r="AB13" s="216">
        <v>8700</v>
      </c>
      <c r="AC13" s="715">
        <v>8700</v>
      </c>
      <c r="AD13" s="169"/>
      <c r="AE13" s="219"/>
    </row>
    <row r="14" ht="15.75" customHeight="1">
      <c r="A14" t="s" s="716">
        <v>187</v>
      </c>
      <c r="B14" s="159"/>
      <c r="C14" s="159"/>
      <c r="D14" s="159"/>
      <c r="E14" s="160"/>
      <c r="F14" s="160"/>
      <c r="G14" s="160"/>
      <c r="H14" s="168"/>
      <c r="I14" s="169"/>
      <c r="J14" s="225"/>
      <c r="K14" s="162"/>
      <c r="L14" s="162"/>
      <c r="M14" s="162"/>
      <c r="N14" s="162"/>
      <c r="O14" s="162"/>
      <c r="P14" s="162"/>
      <c r="Q14" s="162"/>
      <c r="R14" s="162"/>
      <c r="S14" s="226"/>
      <c r="T14" s="318">
        <f>T13-T12</f>
        <v>-1060</v>
      </c>
      <c r="U14" s="319">
        <f>U13-U12</f>
        <v>-870</v>
      </c>
      <c r="V14" s="320">
        <f>V13-V12</f>
        <v>-1790</v>
      </c>
      <c r="W14" s="320">
        <f>W13-W12</f>
        <v>-2730</v>
      </c>
      <c r="X14" s="320">
        <f>X13-X12</f>
        <v>-1420</v>
      </c>
      <c r="Y14" s="320">
        <f>Y13-Y12</f>
        <v>-1270</v>
      </c>
      <c r="Z14" s="320">
        <f>Z13-Z12</f>
        <v>-780</v>
      </c>
      <c r="AA14" s="320">
        <f>AA13-AA12</f>
        <v>410</v>
      </c>
      <c r="AB14" s="320">
        <f>AB13-AB12</f>
        <v>110</v>
      </c>
      <c r="AC14" s="321">
        <f>AC13-AC12</f>
        <v>-330</v>
      </c>
      <c r="AD14" s="717"/>
      <c r="AE14" s="219"/>
    </row>
    <row r="15" ht="15.75" customHeight="1">
      <c r="A15" s="317"/>
      <c r="B15" s="159"/>
      <c r="C15" s="159"/>
      <c r="D15" s="159"/>
      <c r="E15" s="160"/>
      <c r="F15" s="160"/>
      <c r="G15" s="160"/>
      <c r="H15" s="168"/>
      <c r="I15" s="169"/>
      <c r="J15" s="225"/>
      <c r="K15" s="162"/>
      <c r="L15" s="162"/>
      <c r="M15" s="162"/>
      <c r="N15" s="162"/>
      <c r="O15" s="162"/>
      <c r="P15" s="162"/>
      <c r="Q15" s="162"/>
      <c r="R15" s="162"/>
      <c r="S15" s="226"/>
      <c r="T15" s="420"/>
      <c r="U15" s="718"/>
      <c r="V15" s="719"/>
      <c r="W15" s="719"/>
      <c r="X15" s="719"/>
      <c r="Y15" s="719"/>
      <c r="Z15" s="719"/>
      <c r="AA15" s="719"/>
      <c r="AB15" s="719"/>
      <c r="AC15" s="423"/>
      <c r="AD15" s="169"/>
      <c r="AE15" s="219"/>
    </row>
    <row r="16" ht="15.75" customHeight="1">
      <c r="A16" t="s" s="286">
        <v>794</v>
      </c>
      <c r="B16" s="159"/>
      <c r="C16" s="159"/>
      <c r="D16" s="159"/>
      <c r="E16" s="160">
        <f>SUM(E32:E45)</f>
        <v>30155</v>
      </c>
      <c r="F16" s="160">
        <f>G16/E16*1000</f>
        <v>0</v>
      </c>
      <c r="G16" s="160">
        <f>SUM(G32:G46)</f>
        <v>0</v>
      </c>
      <c r="H16" s="168"/>
      <c r="I16" s="169"/>
      <c r="J16" s="225"/>
      <c r="K16" s="162"/>
      <c r="L16" s="162"/>
      <c r="M16" s="162"/>
      <c r="N16" s="162"/>
      <c r="O16" s="162"/>
      <c r="P16" s="162"/>
      <c r="Q16" s="162"/>
      <c r="R16" s="162"/>
      <c r="S16" s="226"/>
      <c r="T16" s="202">
        <f>SUM(T17:T57)</f>
        <v>700</v>
      </c>
      <c r="U16" s="139">
        <f>SUM(U17:U57)</f>
        <v>1400</v>
      </c>
      <c r="V16" s="240">
        <f>SUM(V17:V57)</f>
        <v>2250</v>
      </c>
      <c r="W16" s="240">
        <f>SUM(W17:W57)</f>
        <v>1250</v>
      </c>
      <c r="X16" s="240">
        <f>SUM(X17:X57)</f>
        <v>1100</v>
      </c>
      <c r="Y16" s="240">
        <f>SUM(Y17:Y57)</f>
        <v>1600</v>
      </c>
      <c r="Z16" s="240">
        <f>SUM(Z17:Z57)</f>
        <v>1240</v>
      </c>
      <c r="AA16" s="240">
        <f>SUM(AA17:AA57)</f>
        <v>1380</v>
      </c>
      <c r="AB16" s="240">
        <f>SUM(AB17:AB57)</f>
        <v>3060</v>
      </c>
      <c r="AC16" s="141">
        <f>SUM(AC17:AC57)</f>
        <v>0</v>
      </c>
      <c r="AD16" s="169"/>
      <c r="AE16" s="236"/>
    </row>
    <row r="17" ht="15.75" customHeight="1">
      <c r="A17" t="s" s="301">
        <v>795</v>
      </c>
      <c r="B17" t="s" s="329">
        <v>197</v>
      </c>
      <c r="C17" t="s" s="329">
        <v>193</v>
      </c>
      <c r="D17" s="330"/>
      <c r="E17" s="330"/>
      <c r="F17" s="330"/>
      <c r="G17" s="330">
        <v>5000</v>
      </c>
      <c r="H17" s="720"/>
      <c r="I17" s="721"/>
      <c r="J17" s="722"/>
      <c r="K17" s="722"/>
      <c r="L17" s="722">
        <v>0.15</v>
      </c>
      <c r="M17" s="722">
        <v>0.15</v>
      </c>
      <c r="N17" s="722">
        <v>0.1</v>
      </c>
      <c r="O17" s="722">
        <v>0.2</v>
      </c>
      <c r="P17" s="722">
        <v>0.1</v>
      </c>
      <c r="Q17" s="722"/>
      <c r="R17" s="722"/>
      <c r="S17" s="723"/>
      <c r="T17" s="255">
        <f>ROUND(J17*$G17,-1)</f>
        <v>0</v>
      </c>
      <c r="U17" s="724">
        <f>ROUND(K17*$G17,-1)</f>
        <v>0</v>
      </c>
      <c r="V17" s="330">
        <f>ROUND(L17*$G17,-1)</f>
        <v>750</v>
      </c>
      <c r="W17" s="330">
        <f>ROUND(M17*$G17,-1)</f>
        <v>750</v>
      </c>
      <c r="X17" s="330">
        <f>ROUND(N17*$G17,-1)</f>
        <v>500</v>
      </c>
      <c r="Y17" s="330">
        <f>ROUND(O17*$G17,-1)</f>
        <v>1000</v>
      </c>
      <c r="Z17" s="330">
        <f>ROUND(P17*$G17,-1)</f>
        <v>500</v>
      </c>
      <c r="AA17" s="330">
        <f>ROUND(Q17*$G17,-1)</f>
        <v>0</v>
      </c>
      <c r="AB17" s="330">
        <f>ROUND(R17*$G17,-1)</f>
        <v>0</v>
      </c>
      <c r="AC17" s="720">
        <f>ROUND(S17*$G17,-1)</f>
        <v>0</v>
      </c>
      <c r="AD17" s="725"/>
      <c r="AE17" s="129"/>
    </row>
    <row r="18" ht="15.75" customHeight="1">
      <c r="A18" t="s" s="726">
        <v>796</v>
      </c>
      <c r="B18" s="727"/>
      <c r="C18" s="727"/>
      <c r="D18" s="727"/>
      <c r="E18" s="727">
        <v>2000</v>
      </c>
      <c r="F18" s="727">
        <v>150</v>
      </c>
      <c r="G18" s="727">
        <f>F18*E18/1000</f>
        <v>300</v>
      </c>
      <c r="H18" s="728"/>
      <c r="I18" s="729">
        <v>0.65</v>
      </c>
      <c r="J18" s="730"/>
      <c r="K18" s="731"/>
      <c r="L18" s="731"/>
      <c r="M18" s="731"/>
      <c r="N18" s="731"/>
      <c r="O18" s="731"/>
      <c r="P18" s="731"/>
      <c r="Q18" s="731"/>
      <c r="R18" s="731"/>
      <c r="S18" s="732"/>
      <c r="T18" s="733">
        <f>ROUND(J18*$G18,-1)</f>
        <v>0</v>
      </c>
      <c r="U18" s="734">
        <f>ROUND(K18*$G18,-1)</f>
        <v>0</v>
      </c>
      <c r="V18" s="727">
        <f>ROUND(L18*$G18,-1)</f>
        <v>0</v>
      </c>
      <c r="W18" s="727">
        <f>ROUND(M18*$G18,-1)</f>
        <v>0</v>
      </c>
      <c r="X18" s="727">
        <f>ROUND(N18*$G18,-1)</f>
        <v>0</v>
      </c>
      <c r="Y18" s="727">
        <f>ROUND(O18*$G18,-1)</f>
        <v>0</v>
      </c>
      <c r="Z18" s="727">
        <f>ROUND(P18*$G18,-1)</f>
        <v>0</v>
      </c>
      <c r="AA18" s="727">
        <f>ROUND(Q18*$G18,-1)</f>
        <v>0</v>
      </c>
      <c r="AB18" s="727">
        <f>ROUND(R18*$G18,-1)</f>
        <v>0</v>
      </c>
      <c r="AC18" s="728">
        <f>ROUND(S18*$G18,-1)</f>
        <v>0</v>
      </c>
      <c r="AD18" s="729"/>
      <c r="AE18" s="236"/>
    </row>
    <row r="19" ht="15.75" customHeight="1">
      <c r="A19" t="s" s="726">
        <v>797</v>
      </c>
      <c r="B19" s="727"/>
      <c r="C19" s="727"/>
      <c r="D19" s="727"/>
      <c r="E19" s="727">
        <v>1600</v>
      </c>
      <c r="F19" s="727">
        <v>150</v>
      </c>
      <c r="G19" s="727">
        <f>F19*E19/1000</f>
        <v>240</v>
      </c>
      <c r="H19" s="728"/>
      <c r="I19" s="729"/>
      <c r="J19" s="730"/>
      <c r="K19" s="731"/>
      <c r="L19" s="731"/>
      <c r="M19" s="731"/>
      <c r="N19" s="731"/>
      <c r="O19" s="731"/>
      <c r="P19" s="731"/>
      <c r="Q19" s="731"/>
      <c r="R19" s="731"/>
      <c r="S19" s="732"/>
      <c r="T19" s="733">
        <f>ROUND(J19*$G19,-1)</f>
        <v>0</v>
      </c>
      <c r="U19" s="734">
        <f>ROUND(K19*$G19,-1)</f>
        <v>0</v>
      </c>
      <c r="V19" s="727">
        <f>ROUND(L19*$G19,-1)</f>
        <v>0</v>
      </c>
      <c r="W19" s="727">
        <f>ROUND(M19*$G19,-1)</f>
        <v>0</v>
      </c>
      <c r="X19" s="727">
        <f>ROUND(N19*$G19,-1)</f>
        <v>0</v>
      </c>
      <c r="Y19" s="727">
        <f>ROUND(O19*$G19,-1)</f>
        <v>0</v>
      </c>
      <c r="Z19" s="727">
        <f>ROUND(P19*$G19,-1)</f>
        <v>0</v>
      </c>
      <c r="AA19" s="727">
        <f>ROUND(Q19*$G19,-1)</f>
        <v>0</v>
      </c>
      <c r="AB19" s="727">
        <f>ROUND(R19*$G19,-1)</f>
        <v>0</v>
      </c>
      <c r="AC19" s="728">
        <f>ROUND(S19*$G19,-1)</f>
        <v>0</v>
      </c>
      <c r="AD19" s="729"/>
      <c r="AE19" s="129"/>
    </row>
    <row r="20" ht="15.75" customHeight="1">
      <c r="A20" t="s" s="735">
        <v>798</v>
      </c>
      <c r="B20" t="s" s="329">
        <v>197</v>
      </c>
      <c r="C20" t="s" s="329">
        <v>193</v>
      </c>
      <c r="D20" s="330"/>
      <c r="E20" s="330">
        <v>995</v>
      </c>
      <c r="F20" s="330"/>
      <c r="G20" s="330">
        <v>600</v>
      </c>
      <c r="H20" s="720"/>
      <c r="I20" s="725"/>
      <c r="J20" s="721"/>
      <c r="K20" s="722"/>
      <c r="L20" s="722"/>
      <c r="M20" s="722"/>
      <c r="N20" s="722"/>
      <c r="O20" s="722"/>
      <c r="P20" s="722"/>
      <c r="Q20" s="722"/>
      <c r="R20" s="722">
        <v>1</v>
      </c>
      <c r="S20" s="723"/>
      <c r="T20" s="255">
        <f>ROUND(J20*$G20,-1)</f>
        <v>0</v>
      </c>
      <c r="U20" s="724">
        <f>ROUND(K20*$G20,-1)</f>
        <v>0</v>
      </c>
      <c r="V20" s="330">
        <f>ROUND(L20*$G20,-1)</f>
        <v>0</v>
      </c>
      <c r="W20" s="330">
        <f>ROUND(M20*$G20,-1)</f>
        <v>0</v>
      </c>
      <c r="X20" s="330">
        <f>ROUND(N20*$G20,-1)</f>
        <v>0</v>
      </c>
      <c r="Y20" s="330">
        <f>ROUND(O20*$G20,-1)</f>
        <v>0</v>
      </c>
      <c r="Z20" s="330">
        <f>ROUND(P20*$G20,-1)</f>
        <v>0</v>
      </c>
      <c r="AA20" s="330">
        <f>ROUND(Q20*$G20,-1)</f>
        <v>0</v>
      </c>
      <c r="AB20" s="330">
        <f>ROUND(R20*$G20,-1)</f>
        <v>600</v>
      </c>
      <c r="AC20" s="720">
        <f>ROUND(S20*$G20,-1)</f>
        <v>0</v>
      </c>
      <c r="AD20" t="s" s="736">
        <v>799</v>
      </c>
      <c r="AE20" s="129"/>
    </row>
    <row r="21" ht="15.75" customHeight="1">
      <c r="A21" t="s" s="735">
        <v>800</v>
      </c>
      <c r="B21" t="s" s="329">
        <v>197</v>
      </c>
      <c r="C21" t="s" s="329">
        <v>193</v>
      </c>
      <c r="D21" s="330"/>
      <c r="E21" s="330">
        <v>1115</v>
      </c>
      <c r="F21" s="330"/>
      <c r="G21" s="330">
        <v>800</v>
      </c>
      <c r="H21" s="720"/>
      <c r="I21" s="725"/>
      <c r="J21" s="721"/>
      <c r="K21" s="722"/>
      <c r="L21" s="722"/>
      <c r="M21" s="722"/>
      <c r="N21" s="722"/>
      <c r="O21" s="722"/>
      <c r="P21" s="722"/>
      <c r="Q21" s="722"/>
      <c r="R21" s="722">
        <v>1</v>
      </c>
      <c r="S21" s="723"/>
      <c r="T21" s="255">
        <f>ROUND(J21*$G21,-1)</f>
        <v>0</v>
      </c>
      <c r="U21" s="724">
        <f>ROUND(K21*$G21,-1)</f>
        <v>0</v>
      </c>
      <c r="V21" s="330">
        <f>ROUND(L21*$G21,-1)</f>
        <v>0</v>
      </c>
      <c r="W21" s="330">
        <f>ROUND(M21*$G21,-1)</f>
        <v>0</v>
      </c>
      <c r="X21" s="330">
        <f>ROUND(N21*$G21,-1)</f>
        <v>0</v>
      </c>
      <c r="Y21" s="330">
        <f>ROUND(O21*$G21,-1)</f>
        <v>0</v>
      </c>
      <c r="Z21" s="330">
        <f>ROUND(P21*$G21,-1)</f>
        <v>0</v>
      </c>
      <c r="AA21" s="330">
        <f>ROUND(Q21*$G21,-1)</f>
        <v>0</v>
      </c>
      <c r="AB21" s="330">
        <f>ROUND(R21*$G21,-1)</f>
        <v>800</v>
      </c>
      <c r="AC21" s="720">
        <f>ROUND(S21*$G21,-1)</f>
        <v>0</v>
      </c>
      <c r="AD21" s="725"/>
      <c r="AE21" s="129"/>
    </row>
    <row r="22" ht="15.75" customHeight="1">
      <c r="A22" t="s" s="735">
        <v>801</v>
      </c>
      <c r="B22" t="s" s="329">
        <v>197</v>
      </c>
      <c r="C22" t="s" s="329">
        <v>193</v>
      </c>
      <c r="D22" s="330"/>
      <c r="E22" s="330">
        <v>959</v>
      </c>
      <c r="F22" s="330"/>
      <c r="G22" s="330">
        <v>600</v>
      </c>
      <c r="H22" s="720"/>
      <c r="I22" s="725"/>
      <c r="J22" s="721"/>
      <c r="K22" s="722"/>
      <c r="L22" s="722"/>
      <c r="M22" s="722"/>
      <c r="N22" s="722"/>
      <c r="O22" s="722"/>
      <c r="P22" s="722"/>
      <c r="Q22" s="722"/>
      <c r="R22" s="722">
        <v>1</v>
      </c>
      <c r="S22" s="723"/>
      <c r="T22" s="255">
        <f>ROUND(J22*$G22,-1)</f>
        <v>0</v>
      </c>
      <c r="U22" s="724">
        <f>ROUND(K22*$G22,-1)</f>
        <v>0</v>
      </c>
      <c r="V22" s="330">
        <f>ROUND(L22*$G22,-1)</f>
        <v>0</v>
      </c>
      <c r="W22" s="330">
        <f>ROUND(M22*$G22,-1)</f>
        <v>0</v>
      </c>
      <c r="X22" s="330">
        <f>ROUND(N22*$G22,-1)</f>
        <v>0</v>
      </c>
      <c r="Y22" s="330">
        <f>ROUND(O22*$G22,-1)</f>
        <v>0</v>
      </c>
      <c r="Z22" s="330">
        <f>ROUND(P22*$G22,-1)</f>
        <v>0</v>
      </c>
      <c r="AA22" s="330">
        <f>ROUND(Q22*$G22,-1)</f>
        <v>0</v>
      </c>
      <c r="AB22" s="330">
        <f>ROUND(R22*$G22,-1)</f>
        <v>600</v>
      </c>
      <c r="AC22" s="720">
        <f>ROUND(S22*$G22,-1)</f>
        <v>0</v>
      </c>
      <c r="AD22" s="725"/>
      <c r="AE22" s="129"/>
    </row>
    <row r="23" ht="15.75" customHeight="1">
      <c r="A23" s="737"/>
      <c r="B23" s="330"/>
      <c r="C23" s="330"/>
      <c r="D23" s="330"/>
      <c r="E23" s="330"/>
      <c r="F23" s="330"/>
      <c r="G23" s="330"/>
      <c r="H23" s="720"/>
      <c r="I23" s="721"/>
      <c r="J23" s="722"/>
      <c r="K23" s="722"/>
      <c r="L23" s="722"/>
      <c r="M23" s="722"/>
      <c r="N23" s="722"/>
      <c r="O23" s="722"/>
      <c r="P23" s="722"/>
      <c r="Q23" s="722"/>
      <c r="R23" s="722"/>
      <c r="S23" s="723"/>
      <c r="T23" s="270"/>
      <c r="U23" s="724"/>
      <c r="V23" s="330"/>
      <c r="W23" s="330"/>
      <c r="X23" s="330"/>
      <c r="Y23" s="330"/>
      <c r="Z23" s="330"/>
      <c r="AA23" s="330"/>
      <c r="AB23" s="330"/>
      <c r="AC23" s="720"/>
      <c r="AD23" s="725"/>
      <c r="AE23" s="129"/>
    </row>
    <row r="24" ht="15.75" customHeight="1">
      <c r="A24" s="737"/>
      <c r="B24" s="330"/>
      <c r="C24" s="330"/>
      <c r="D24" s="330"/>
      <c r="E24" s="330"/>
      <c r="F24" s="330"/>
      <c r="G24" s="330"/>
      <c r="H24" s="720"/>
      <c r="I24" s="721"/>
      <c r="J24" s="722"/>
      <c r="K24" s="722"/>
      <c r="L24" s="722"/>
      <c r="M24" s="722"/>
      <c r="N24" s="722"/>
      <c r="O24" s="722"/>
      <c r="P24" s="722"/>
      <c r="Q24" s="722"/>
      <c r="R24" s="722"/>
      <c r="S24" s="723"/>
      <c r="T24" s="270"/>
      <c r="U24" s="724"/>
      <c r="V24" s="330"/>
      <c r="W24" s="330"/>
      <c r="X24" s="330"/>
      <c r="Y24" s="330"/>
      <c r="Z24" s="330"/>
      <c r="AA24" s="330"/>
      <c r="AB24" s="330"/>
      <c r="AC24" s="720"/>
      <c r="AD24" s="725"/>
      <c r="AE24" s="129"/>
    </row>
    <row r="25" ht="15.75" customHeight="1">
      <c r="A25" t="s" s="735">
        <v>802</v>
      </c>
      <c r="B25" t="s" s="329">
        <v>192</v>
      </c>
      <c r="C25" t="s" s="329">
        <v>200</v>
      </c>
      <c r="D25" s="330"/>
      <c r="E25" s="160"/>
      <c r="F25" s="160"/>
      <c r="G25" s="330">
        <v>1500</v>
      </c>
      <c r="H25" s="720"/>
      <c r="I25" s="721">
        <v>0.1</v>
      </c>
      <c r="J25" s="722">
        <v>0.4</v>
      </c>
      <c r="K25" s="722">
        <v>0.5</v>
      </c>
      <c r="L25" s="162"/>
      <c r="M25" s="162"/>
      <c r="N25" s="162"/>
      <c r="O25" s="162"/>
      <c r="P25" s="162"/>
      <c r="Q25" s="162"/>
      <c r="R25" s="162"/>
      <c r="S25" s="226"/>
      <c r="T25" s="270"/>
      <c r="U25" s="724"/>
      <c r="V25" s="330">
        <f>ROUND(L25*$G25,-1)</f>
        <v>0</v>
      </c>
      <c r="W25" s="330">
        <f>ROUND(M25*$G25,-1)</f>
        <v>0</v>
      </c>
      <c r="X25" s="330">
        <f>ROUND(N25*$G25,-1)</f>
        <v>0</v>
      </c>
      <c r="Y25" s="330">
        <f>ROUND(O25*$G25,-1)</f>
        <v>0</v>
      </c>
      <c r="Z25" s="330">
        <f>ROUND(P25*$G25,-1)</f>
        <v>0</v>
      </c>
      <c r="AA25" s="330">
        <f>ROUND(Q25*$G25,-1)</f>
        <v>0</v>
      </c>
      <c r="AB25" s="330">
        <f>ROUND(R25*$G25,-1)</f>
        <v>0</v>
      </c>
      <c r="AC25" s="720">
        <f>ROUND(S25*$G25,-1)</f>
        <v>0</v>
      </c>
      <c r="AD25" t="s" s="736">
        <v>803</v>
      </c>
      <c r="AE25" s="129"/>
    </row>
    <row r="26" ht="15.75" customHeight="1">
      <c r="A26" t="s" s="735">
        <v>804</v>
      </c>
      <c r="B26" t="s" s="329">
        <v>197</v>
      </c>
      <c r="C26" t="s" s="329">
        <v>193</v>
      </c>
      <c r="D26" s="330"/>
      <c r="E26" s="330">
        <v>4971</v>
      </c>
      <c r="F26" s="330"/>
      <c r="G26" s="330">
        <v>1000</v>
      </c>
      <c r="H26" s="720"/>
      <c r="I26" s="721"/>
      <c r="J26" s="722">
        <v>0.1</v>
      </c>
      <c r="K26" s="722">
        <v>0.4</v>
      </c>
      <c r="L26" s="722">
        <v>0.6</v>
      </c>
      <c r="M26" s="722"/>
      <c r="N26" s="722"/>
      <c r="O26" s="722"/>
      <c r="P26" s="722"/>
      <c r="Q26" s="722"/>
      <c r="R26" s="722"/>
      <c r="S26" s="723"/>
      <c r="T26" s="255">
        <f>ROUND(J26*$G26,-1)</f>
        <v>100</v>
      </c>
      <c r="U26" s="724">
        <v>800</v>
      </c>
      <c r="V26" s="330">
        <v>1000</v>
      </c>
      <c r="W26" s="330">
        <f>ROUND(M26*$G26,-1)</f>
        <v>0</v>
      </c>
      <c r="X26" s="330">
        <f>ROUND(N26*$G26,-1)</f>
        <v>0</v>
      </c>
      <c r="Y26" s="330">
        <f>ROUND(O26*$G26,-1)</f>
        <v>0</v>
      </c>
      <c r="Z26" s="330">
        <f>ROUND(P26*$G26,-1)</f>
        <v>0</v>
      </c>
      <c r="AA26" s="330">
        <f>ROUND(Q26*$G26,-1)</f>
        <v>0</v>
      </c>
      <c r="AB26" s="330">
        <f>ROUND(R26*$G26,-1)</f>
        <v>0</v>
      </c>
      <c r="AC26" s="720">
        <f>ROUND(S26*$G26,-1)</f>
        <v>0</v>
      </c>
      <c r="AD26" t="s" s="736">
        <v>805</v>
      </c>
      <c r="AE26" s="129"/>
    </row>
    <row r="27" ht="16.6" customHeight="1">
      <c r="A27" s="737"/>
      <c r="B27" s="330"/>
      <c r="C27" s="330"/>
      <c r="D27" s="330"/>
      <c r="E27" s="330"/>
      <c r="F27" s="330"/>
      <c r="G27" s="330"/>
      <c r="H27" s="720"/>
      <c r="I27" s="725"/>
      <c r="J27" s="721"/>
      <c r="K27" s="722"/>
      <c r="L27" s="722"/>
      <c r="M27" s="722"/>
      <c r="N27" s="722"/>
      <c r="O27" s="722"/>
      <c r="P27" s="722"/>
      <c r="Q27" s="722"/>
      <c r="R27" s="722"/>
      <c r="S27" s="723"/>
      <c r="T27" s="270"/>
      <c r="U27" s="724"/>
      <c r="V27" s="330"/>
      <c r="W27" s="330"/>
      <c r="X27" s="330"/>
      <c r="Y27" s="330"/>
      <c r="Z27" s="330"/>
      <c r="AA27" s="330"/>
      <c r="AB27" s="330"/>
      <c r="AC27" s="720"/>
      <c r="AD27" s="725"/>
      <c r="AE27" s="219"/>
    </row>
    <row r="28" ht="16.6" customHeight="1">
      <c r="A28" t="s" s="726">
        <v>806</v>
      </c>
      <c r="B28" t="s" s="329">
        <v>197</v>
      </c>
      <c r="C28" t="s" s="738">
        <v>193</v>
      </c>
      <c r="D28" s="727"/>
      <c r="E28" s="727"/>
      <c r="F28" s="727"/>
      <c r="G28" s="727">
        <v>10000</v>
      </c>
      <c r="H28" s="728"/>
      <c r="I28" s="729"/>
      <c r="J28" s="730"/>
      <c r="K28" s="731"/>
      <c r="L28" s="731"/>
      <c r="M28" s="731"/>
      <c r="N28" s="731"/>
      <c r="O28" s="731"/>
      <c r="P28" s="731"/>
      <c r="Q28" s="731"/>
      <c r="R28" s="731"/>
      <c r="S28" s="732"/>
      <c r="T28" s="733">
        <f>ROUND(J28*$G28,-1)</f>
        <v>0</v>
      </c>
      <c r="U28" s="734">
        <f>ROUND(K28*$G28,-1)</f>
        <v>0</v>
      </c>
      <c r="V28" s="727">
        <f>ROUND(L28*$G28,-1)</f>
        <v>0</v>
      </c>
      <c r="W28" s="727">
        <f>ROUND(M28*$G28,-1)</f>
        <v>0</v>
      </c>
      <c r="X28" s="727">
        <f>ROUND(N28*$G28,-1)</f>
        <v>0</v>
      </c>
      <c r="Y28" s="727">
        <f>ROUND(O28*$G28,-1)</f>
        <v>0</v>
      </c>
      <c r="Z28" s="727">
        <f>ROUND(P28*$G28,-1)</f>
        <v>0</v>
      </c>
      <c r="AA28" s="727">
        <f>ROUND(Q28*$G28,-1)</f>
        <v>0</v>
      </c>
      <c r="AB28" s="727">
        <f>ROUND(R28*$G28,-1)</f>
        <v>0</v>
      </c>
      <c r="AC28" s="728">
        <f>ROUND(S28*$G28,-1)</f>
        <v>0</v>
      </c>
      <c r="AD28" s="729"/>
      <c r="AE28" s="219"/>
    </row>
    <row r="29" ht="16.6" customHeight="1">
      <c r="A29" s="739"/>
      <c r="B29" s="330"/>
      <c r="C29" s="727"/>
      <c r="D29" s="727"/>
      <c r="E29" s="727"/>
      <c r="F29" s="727"/>
      <c r="G29" s="727"/>
      <c r="H29" s="728"/>
      <c r="I29" s="729"/>
      <c r="J29" s="730"/>
      <c r="K29" s="731"/>
      <c r="L29" s="731"/>
      <c r="M29" s="731"/>
      <c r="N29" s="731"/>
      <c r="O29" s="731"/>
      <c r="P29" s="731"/>
      <c r="Q29" s="731"/>
      <c r="R29" s="731"/>
      <c r="S29" s="732"/>
      <c r="T29" s="740"/>
      <c r="U29" s="734"/>
      <c r="V29" s="727"/>
      <c r="W29" s="727"/>
      <c r="X29" s="727"/>
      <c r="Y29" s="727"/>
      <c r="Z29" s="727"/>
      <c r="AA29" s="727"/>
      <c r="AB29" s="727"/>
      <c r="AC29" s="728"/>
      <c r="AD29" s="729"/>
      <c r="AE29" s="219"/>
    </row>
    <row r="30" ht="16.6" customHeight="1">
      <c r="A30" t="s" s="735">
        <v>807</v>
      </c>
      <c r="B30" t="s" s="329">
        <v>808</v>
      </c>
      <c r="C30" t="s" s="329">
        <v>193</v>
      </c>
      <c r="D30" s="330"/>
      <c r="E30" s="330"/>
      <c r="F30" s="330"/>
      <c r="G30" s="330">
        <v>2000</v>
      </c>
      <c r="H30" s="720"/>
      <c r="I30" s="725"/>
      <c r="J30" s="721"/>
      <c r="K30" s="722"/>
      <c r="L30" s="722"/>
      <c r="M30" s="722">
        <v>0.1</v>
      </c>
      <c r="N30" s="722">
        <v>0.3</v>
      </c>
      <c r="O30" s="722">
        <v>0.3</v>
      </c>
      <c r="P30" s="722">
        <v>0.3</v>
      </c>
      <c r="Q30" s="722"/>
      <c r="R30" s="722"/>
      <c r="S30" s="723"/>
      <c r="T30" s="255">
        <f>ROUND(J30*$G30,-1)</f>
        <v>0</v>
      </c>
      <c r="U30" s="724">
        <f>ROUND(K30*$G30,-1)</f>
        <v>0</v>
      </c>
      <c r="V30" s="330">
        <f>ROUND(L30*$G30,-1)</f>
        <v>0</v>
      </c>
      <c r="W30" s="330">
        <f>ROUND(M30*$G30,-1)</f>
        <v>200</v>
      </c>
      <c r="X30" s="330">
        <f>ROUND(N30*$G30,-1)</f>
        <v>600</v>
      </c>
      <c r="Y30" s="330">
        <f>ROUND(O30*$G30,-1)</f>
        <v>600</v>
      </c>
      <c r="Z30" s="330">
        <f>ROUND(P30*$G30,-1)</f>
        <v>600</v>
      </c>
      <c r="AA30" s="330">
        <f>ROUND(Q30*$G30,-1)</f>
        <v>0</v>
      </c>
      <c r="AB30" s="330">
        <f>ROUND(R30*$G30,-1)</f>
        <v>0</v>
      </c>
      <c r="AC30" s="720">
        <f>ROUND(S30*$G30,-1)</f>
        <v>0</v>
      </c>
      <c r="AD30" s="725"/>
      <c r="AE30" s="219"/>
    </row>
    <row r="31" ht="16.6" customHeight="1">
      <c r="A31" s="739"/>
      <c r="B31" s="330"/>
      <c r="C31" s="727"/>
      <c r="D31" s="727"/>
      <c r="E31" s="727"/>
      <c r="F31" s="727"/>
      <c r="G31" s="727"/>
      <c r="H31" s="728"/>
      <c r="I31" s="729"/>
      <c r="J31" s="730"/>
      <c r="K31" s="731"/>
      <c r="L31" s="731"/>
      <c r="M31" s="731"/>
      <c r="N31" s="731"/>
      <c r="O31" s="731"/>
      <c r="P31" s="731"/>
      <c r="Q31" s="731"/>
      <c r="R31" s="731"/>
      <c r="S31" s="732"/>
      <c r="T31" s="740"/>
      <c r="U31" s="734"/>
      <c r="V31" s="727"/>
      <c r="W31" s="727"/>
      <c r="X31" s="727"/>
      <c r="Y31" s="727"/>
      <c r="Z31" s="727"/>
      <c r="AA31" s="727"/>
      <c r="AB31" s="727"/>
      <c r="AC31" s="728"/>
      <c r="AD31" s="729"/>
      <c r="AE31" s="219"/>
    </row>
    <row r="32" ht="16.6" customHeight="1">
      <c r="A32" t="s" s="735">
        <v>809</v>
      </c>
      <c r="B32" s="330"/>
      <c r="C32" s="330"/>
      <c r="D32" s="330"/>
      <c r="E32" s="275"/>
      <c r="F32" s="275"/>
      <c r="G32" s="275"/>
      <c r="H32" s="327"/>
      <c r="I32" s="717"/>
      <c r="J32" s="741"/>
      <c r="K32" s="453"/>
      <c r="L32" s="453"/>
      <c r="M32" s="453"/>
      <c r="N32" s="453"/>
      <c r="O32" s="453"/>
      <c r="P32" s="453"/>
      <c r="Q32" s="453"/>
      <c r="R32" s="453"/>
      <c r="S32" s="742"/>
      <c r="T32" s="255">
        <f>ROUND(J32*$G32,-1)</f>
        <v>0</v>
      </c>
      <c r="U32" s="724">
        <f>ROUND(K32*$G32,-1)</f>
        <v>0</v>
      </c>
      <c r="V32" s="330">
        <f>ROUND(L32*$G32,-1)</f>
        <v>0</v>
      </c>
      <c r="W32" s="330">
        <f>ROUND(M32*$G32,-1)</f>
        <v>0</v>
      </c>
      <c r="X32" s="330">
        <f>ROUND(N32*$G32,-1)</f>
        <v>0</v>
      </c>
      <c r="Y32" s="330">
        <f>ROUND(O32*$G32,-1)</f>
        <v>0</v>
      </c>
      <c r="Z32" s="330">
        <f>ROUND(P32*$G32,-1)</f>
        <v>0</v>
      </c>
      <c r="AA32" s="330">
        <f>ROUND(Q32*$G32,-1)</f>
        <v>0</v>
      </c>
      <c r="AB32" s="330">
        <f>ROUND(R32*$G32,-1)</f>
        <v>0</v>
      </c>
      <c r="AC32" s="720">
        <f>ROUND(S32*$G32,-1)</f>
        <v>0</v>
      </c>
      <c r="AD32" s="717"/>
      <c r="AE32" s="219"/>
    </row>
    <row r="33" ht="16.6" customHeight="1">
      <c r="A33" s="743"/>
      <c r="B33" s="330"/>
      <c r="C33" s="330"/>
      <c r="D33" s="330"/>
      <c r="E33" s="275"/>
      <c r="F33" s="275"/>
      <c r="G33" s="275"/>
      <c r="H33" s="327"/>
      <c r="I33" s="741"/>
      <c r="J33" s="453"/>
      <c r="K33" s="453"/>
      <c r="L33" s="453"/>
      <c r="M33" s="453"/>
      <c r="N33" s="453"/>
      <c r="O33" s="453"/>
      <c r="P33" s="453"/>
      <c r="Q33" s="453"/>
      <c r="R33" s="453"/>
      <c r="S33" s="742"/>
      <c r="T33" s="322"/>
      <c r="U33" s="326"/>
      <c r="V33" s="275"/>
      <c r="W33" s="275"/>
      <c r="X33" s="275"/>
      <c r="Y33" s="275"/>
      <c r="Z33" s="275"/>
      <c r="AA33" s="275"/>
      <c r="AB33" s="275"/>
      <c r="AC33" s="327"/>
      <c r="AD33" s="717"/>
      <c r="AE33" s="219"/>
    </row>
    <row r="34" ht="15.75" customHeight="1">
      <c r="A34" t="s" s="301">
        <v>810</v>
      </c>
      <c r="B34" t="s" s="248">
        <v>197</v>
      </c>
      <c r="C34" t="s" s="248">
        <v>193</v>
      </c>
      <c r="D34" s="159"/>
      <c r="E34" s="160"/>
      <c r="F34" s="744"/>
      <c r="G34" s="160"/>
      <c r="H34" t="s" s="249">
        <v>194</v>
      </c>
      <c r="I34" s="225"/>
      <c r="J34" s="162"/>
      <c r="K34" s="162"/>
      <c r="L34" s="162"/>
      <c r="M34" s="162"/>
      <c r="N34" s="162"/>
      <c r="O34" s="162"/>
      <c r="P34" s="162"/>
      <c r="Q34" s="162"/>
      <c r="R34" s="162"/>
      <c r="S34" s="226"/>
      <c r="T34" s="255">
        <v>600</v>
      </c>
      <c r="U34" s="234">
        <v>600</v>
      </c>
      <c r="V34" s="159">
        <v>500</v>
      </c>
      <c r="W34" s="159">
        <v>300</v>
      </c>
      <c r="X34" s="159">
        <v>0</v>
      </c>
      <c r="Y34" s="159">
        <f>ROUND(O34*$G34,-1)</f>
        <v>0</v>
      </c>
      <c r="Z34" s="159">
        <f>ROUND(P34*$G34,-1)</f>
        <v>0</v>
      </c>
      <c r="AA34" s="159">
        <f>ROUND(Q34*$G34,-1)</f>
        <v>0</v>
      </c>
      <c r="AB34" s="159">
        <f>ROUND(R34*$G34,-1)</f>
        <v>0</v>
      </c>
      <c r="AC34" s="191">
        <f>ROUND(S34*$G34,-1)</f>
        <v>0</v>
      </c>
      <c r="AD34" s="169"/>
      <c r="AE34" s="268">
        <v>1124</v>
      </c>
    </row>
    <row r="35" ht="15.75" customHeight="1">
      <c r="A35" t="s" s="247">
        <v>811</v>
      </c>
      <c r="B35" t="s" s="248">
        <v>197</v>
      </c>
      <c r="C35" t="s" s="248">
        <v>193</v>
      </c>
      <c r="D35" s="159"/>
      <c r="E35" s="159">
        <v>14000</v>
      </c>
      <c r="F35" s="159"/>
      <c r="G35" s="159"/>
      <c r="H35" s="191"/>
      <c r="I35" s="193"/>
      <c r="J35" s="161"/>
      <c r="K35" s="161"/>
      <c r="L35" s="161"/>
      <c r="M35" s="161"/>
      <c r="N35" s="161"/>
      <c r="O35" s="161"/>
      <c r="P35" s="161"/>
      <c r="Q35" s="161"/>
      <c r="R35" s="161"/>
      <c r="S35" s="194"/>
      <c r="T35" s="270"/>
      <c r="U35" s="234"/>
      <c r="V35" s="159"/>
      <c r="W35" s="159"/>
      <c r="X35" s="159"/>
      <c r="Y35" s="159"/>
      <c r="Z35" s="159"/>
      <c r="AA35" s="159"/>
      <c r="AB35" s="159"/>
      <c r="AC35" s="191"/>
      <c r="AD35" s="196"/>
      <c r="AE35" s="251">
        <v>118</v>
      </c>
    </row>
    <row r="36" ht="16.6" customHeight="1">
      <c r="A36" t="s" s="247">
        <v>812</v>
      </c>
      <c r="B36" t="s" s="248">
        <v>197</v>
      </c>
      <c r="C36" t="s" s="248">
        <v>193</v>
      </c>
      <c r="D36" s="159"/>
      <c r="E36" s="159">
        <v>1100</v>
      </c>
      <c r="F36" s="159"/>
      <c r="G36" s="159"/>
      <c r="H36" s="191"/>
      <c r="I36" s="193"/>
      <c r="J36" s="161"/>
      <c r="K36" s="161"/>
      <c r="L36" s="161"/>
      <c r="M36" s="161"/>
      <c r="N36" s="161"/>
      <c r="O36" s="161"/>
      <c r="P36" s="161"/>
      <c r="Q36" s="161"/>
      <c r="R36" s="161"/>
      <c r="S36" s="194"/>
      <c r="T36" s="270"/>
      <c r="U36" s="234"/>
      <c r="V36" s="159"/>
      <c r="W36" s="159"/>
      <c r="X36" s="159"/>
      <c r="Y36" s="159"/>
      <c r="Z36" s="159"/>
      <c r="AA36" s="159"/>
      <c r="AB36" s="159"/>
      <c r="AC36" s="191"/>
      <c r="AD36" s="196"/>
      <c r="AE36" s="268">
        <v>793</v>
      </c>
    </row>
    <row r="37" ht="16.6" customHeight="1">
      <c r="A37" t="s" s="247">
        <v>813</v>
      </c>
      <c r="B37" t="s" s="248">
        <v>197</v>
      </c>
      <c r="C37" t="s" s="248">
        <v>193</v>
      </c>
      <c r="D37" s="159"/>
      <c r="E37" s="159">
        <v>2500</v>
      </c>
      <c r="F37" s="159"/>
      <c r="G37" s="159"/>
      <c r="H37" s="191"/>
      <c r="I37" s="193"/>
      <c r="J37" s="161"/>
      <c r="K37" s="161"/>
      <c r="L37" s="161"/>
      <c r="M37" s="161"/>
      <c r="N37" s="161"/>
      <c r="O37" s="161"/>
      <c r="P37" s="161"/>
      <c r="Q37" s="161"/>
      <c r="R37" s="161"/>
      <c r="S37" s="194"/>
      <c r="T37" s="270"/>
      <c r="U37" s="234"/>
      <c r="V37" s="159"/>
      <c r="W37" s="159"/>
      <c r="X37" s="159"/>
      <c r="Y37" s="159"/>
      <c r="Z37" s="159"/>
      <c r="AA37" s="159"/>
      <c r="AB37" s="159"/>
      <c r="AC37" s="191"/>
      <c r="AD37" s="196"/>
      <c r="AE37" s="268">
        <v>367</v>
      </c>
    </row>
    <row r="38" ht="16.6" customHeight="1">
      <c r="A38" t="s" s="247">
        <v>814</v>
      </c>
      <c r="B38" t="s" s="248">
        <v>197</v>
      </c>
      <c r="C38" t="s" s="248">
        <v>193</v>
      </c>
      <c r="D38" s="159"/>
      <c r="E38" s="159">
        <v>7820</v>
      </c>
      <c r="F38" s="159"/>
      <c r="G38" s="159"/>
      <c r="H38" s="191"/>
      <c r="I38" s="193"/>
      <c r="J38" s="161"/>
      <c r="K38" s="161"/>
      <c r="L38" s="161"/>
      <c r="M38" s="161"/>
      <c r="N38" s="161"/>
      <c r="O38" s="161"/>
      <c r="P38" s="161"/>
      <c r="Q38" s="161"/>
      <c r="R38" s="161"/>
      <c r="S38" s="194"/>
      <c r="T38" s="270"/>
      <c r="U38" s="234"/>
      <c r="V38" s="159"/>
      <c r="W38" s="159"/>
      <c r="X38" s="159"/>
      <c r="Y38" s="159"/>
      <c r="Z38" s="159"/>
      <c r="AA38" s="159"/>
      <c r="AB38" s="159"/>
      <c r="AC38" s="191"/>
      <c r="AD38" s="196"/>
      <c r="AE38" s="268">
        <v>119</v>
      </c>
    </row>
    <row r="39" ht="16.6" customHeight="1">
      <c r="A39" t="s" s="735">
        <v>815</v>
      </c>
      <c r="B39" t="s" s="329">
        <v>197</v>
      </c>
      <c r="C39" t="s" s="329">
        <v>193</v>
      </c>
      <c r="D39" s="330"/>
      <c r="E39" s="330">
        <v>210</v>
      </c>
      <c r="F39" s="330"/>
      <c r="G39" s="330"/>
      <c r="H39" s="720"/>
      <c r="I39" s="721"/>
      <c r="J39" s="453"/>
      <c r="K39" s="453"/>
      <c r="L39" s="453"/>
      <c r="M39" s="453"/>
      <c r="N39" s="453"/>
      <c r="O39" s="453"/>
      <c r="P39" s="453"/>
      <c r="Q39" s="453"/>
      <c r="R39" s="453"/>
      <c r="S39" s="742"/>
      <c r="T39" s="322"/>
      <c r="U39" s="326"/>
      <c r="V39" s="275"/>
      <c r="W39" s="275"/>
      <c r="X39" s="275"/>
      <c r="Y39" s="275"/>
      <c r="Z39" s="275"/>
      <c r="AA39" s="275"/>
      <c r="AB39" s="275"/>
      <c r="AC39" s="327"/>
      <c r="AD39" s="717"/>
      <c r="AE39" s="268">
        <v>120</v>
      </c>
    </row>
    <row r="40" ht="16.6" customHeight="1">
      <c r="A40" t="s" s="247">
        <v>816</v>
      </c>
      <c r="B40" t="s" s="248">
        <v>197</v>
      </c>
      <c r="C40" t="s" s="248">
        <v>193</v>
      </c>
      <c r="D40" s="159"/>
      <c r="E40" s="159">
        <v>440</v>
      </c>
      <c r="F40" s="159"/>
      <c r="G40" s="159"/>
      <c r="H40" s="191"/>
      <c r="I40" s="196"/>
      <c r="J40" s="193"/>
      <c r="K40" s="161"/>
      <c r="L40" s="161"/>
      <c r="M40" s="161"/>
      <c r="N40" s="161"/>
      <c r="O40" s="161"/>
      <c r="P40" s="161"/>
      <c r="Q40" s="161"/>
      <c r="R40" s="161"/>
      <c r="S40" s="194"/>
      <c r="T40" s="270"/>
      <c r="U40" s="234"/>
      <c r="V40" s="159"/>
      <c r="W40" s="159"/>
      <c r="X40" s="159"/>
      <c r="Y40" s="159"/>
      <c r="Z40" s="159"/>
      <c r="AA40" s="159"/>
      <c r="AB40" s="159"/>
      <c r="AC40" s="191"/>
      <c r="AD40" s="196"/>
      <c r="AE40" s="268">
        <v>315</v>
      </c>
    </row>
    <row r="41" ht="16.6" customHeight="1">
      <c r="A41" t="s" s="247">
        <v>817</v>
      </c>
      <c r="B41" t="s" s="248">
        <v>197</v>
      </c>
      <c r="C41" t="s" s="248">
        <v>193</v>
      </c>
      <c r="D41" s="159"/>
      <c r="E41" s="159">
        <v>950</v>
      </c>
      <c r="F41" s="159"/>
      <c r="G41" s="159"/>
      <c r="H41" s="191"/>
      <c r="I41" s="196"/>
      <c r="J41" s="193"/>
      <c r="K41" s="161"/>
      <c r="L41" s="161"/>
      <c r="M41" s="161"/>
      <c r="N41" s="161"/>
      <c r="O41" s="161"/>
      <c r="P41" s="161"/>
      <c r="Q41" s="161"/>
      <c r="R41" s="161"/>
      <c r="S41" s="194"/>
      <c r="T41" s="270"/>
      <c r="U41" s="234"/>
      <c r="V41" s="159"/>
      <c r="W41" s="159"/>
      <c r="X41" s="159"/>
      <c r="Y41" s="159"/>
      <c r="Z41" s="159"/>
      <c r="AA41" s="159"/>
      <c r="AB41" s="159"/>
      <c r="AC41" s="191"/>
      <c r="AD41" s="196"/>
      <c r="AE41" s="268">
        <v>314</v>
      </c>
    </row>
    <row r="42" ht="16.6" customHeight="1">
      <c r="A42" t="s" s="735">
        <v>818</v>
      </c>
      <c r="B42" t="s" s="329">
        <v>197</v>
      </c>
      <c r="C42" t="s" s="329">
        <v>193</v>
      </c>
      <c r="D42" s="330"/>
      <c r="E42" s="330">
        <v>580</v>
      </c>
      <c r="F42" s="330"/>
      <c r="G42" s="330"/>
      <c r="H42" s="720"/>
      <c r="I42" s="725"/>
      <c r="J42" s="721"/>
      <c r="K42" s="722"/>
      <c r="L42" s="722"/>
      <c r="M42" s="722"/>
      <c r="N42" s="722"/>
      <c r="O42" s="722"/>
      <c r="P42" s="722"/>
      <c r="Q42" s="722"/>
      <c r="R42" s="722"/>
      <c r="S42" s="723"/>
      <c r="T42" s="270"/>
      <c r="U42" s="724"/>
      <c r="V42" s="330"/>
      <c r="W42" s="330"/>
      <c r="X42" s="330"/>
      <c r="Y42" s="330"/>
      <c r="Z42" s="330"/>
      <c r="AA42" s="330"/>
      <c r="AB42" s="330"/>
      <c r="AC42" s="720"/>
      <c r="AD42" s="725"/>
      <c r="AE42" t="s" s="281">
        <v>210</v>
      </c>
    </row>
    <row r="43" ht="16.6" customHeight="1">
      <c r="A43" t="s" s="735">
        <v>819</v>
      </c>
      <c r="B43" t="s" s="329">
        <v>197</v>
      </c>
      <c r="C43" t="s" s="329">
        <v>193</v>
      </c>
      <c r="D43" s="330"/>
      <c r="E43" s="330">
        <v>275</v>
      </c>
      <c r="F43" s="330"/>
      <c r="G43" s="330"/>
      <c r="H43" s="720"/>
      <c r="I43" s="725"/>
      <c r="J43" s="721"/>
      <c r="K43" s="722"/>
      <c r="L43" s="722"/>
      <c r="M43" s="722"/>
      <c r="N43" s="722"/>
      <c r="O43" s="722"/>
      <c r="P43" s="722"/>
      <c r="Q43" s="722"/>
      <c r="R43" s="722"/>
      <c r="S43" s="723"/>
      <c r="T43" s="270"/>
      <c r="U43" s="724"/>
      <c r="V43" s="330"/>
      <c r="W43" s="330"/>
      <c r="X43" s="330"/>
      <c r="Y43" s="330"/>
      <c r="Z43" s="330"/>
      <c r="AA43" s="330"/>
      <c r="AB43" s="330"/>
      <c r="AC43" s="720"/>
      <c r="AD43" s="725"/>
      <c r="AE43" s="268">
        <v>1955</v>
      </c>
    </row>
    <row r="44" ht="16.6" customHeight="1">
      <c r="A44" t="s" s="247">
        <v>820</v>
      </c>
      <c r="B44" t="s" s="248">
        <v>197</v>
      </c>
      <c r="C44" t="s" s="248">
        <v>193</v>
      </c>
      <c r="D44" s="159"/>
      <c r="E44" s="159">
        <v>2280</v>
      </c>
      <c r="F44" s="159"/>
      <c r="G44" s="159"/>
      <c r="H44" s="191"/>
      <c r="I44" s="196"/>
      <c r="J44" s="193"/>
      <c r="K44" s="161"/>
      <c r="L44" s="161"/>
      <c r="M44" s="161"/>
      <c r="N44" s="161"/>
      <c r="O44" s="161"/>
      <c r="P44" s="161"/>
      <c r="Q44" s="161"/>
      <c r="R44" s="161"/>
      <c r="S44" s="194"/>
      <c r="T44" s="151"/>
      <c r="U44" s="234"/>
      <c r="V44" s="159"/>
      <c r="W44" s="159"/>
      <c r="X44" s="159"/>
      <c r="Y44" s="159"/>
      <c r="Z44" s="159"/>
      <c r="AA44" s="159"/>
      <c r="AB44" s="159"/>
      <c r="AC44" s="191"/>
      <c r="AD44" s="196"/>
      <c r="AE44" s="268">
        <v>279</v>
      </c>
    </row>
    <row r="45" ht="16.6" customHeight="1">
      <c r="A45" s="434"/>
      <c r="B45" s="433"/>
      <c r="C45" s="433"/>
      <c r="D45" s="435"/>
      <c r="E45" s="159"/>
      <c r="F45" s="159"/>
      <c r="G45" s="159"/>
      <c r="H45" s="191"/>
      <c r="I45" s="196"/>
      <c r="J45" s="193"/>
      <c r="K45" s="161"/>
      <c r="L45" s="161"/>
      <c r="M45" s="161"/>
      <c r="N45" s="161"/>
      <c r="O45" s="161"/>
      <c r="P45" s="161"/>
      <c r="Q45" s="161"/>
      <c r="R45" s="161"/>
      <c r="S45" s="194"/>
      <c r="T45" s="745"/>
      <c r="U45" s="234"/>
      <c r="V45" s="159"/>
      <c r="W45" s="159"/>
      <c r="X45" s="159"/>
      <c r="Y45" s="159"/>
      <c r="Z45" s="159"/>
      <c r="AA45" s="159"/>
      <c r="AB45" s="159"/>
      <c r="AC45" s="191"/>
      <c r="AD45" s="196"/>
      <c r="AE45" s="219"/>
    </row>
    <row r="46" ht="16.6" customHeight="1">
      <c r="A46" t="s" s="302">
        <v>821</v>
      </c>
      <c r="B46" s="159"/>
      <c r="C46" s="159"/>
      <c r="D46" s="159"/>
      <c r="E46" s="159"/>
      <c r="F46" s="159"/>
      <c r="G46" s="159"/>
      <c r="H46" s="191"/>
      <c r="I46" s="196"/>
      <c r="J46" s="193"/>
      <c r="K46" s="161"/>
      <c r="L46" s="161"/>
      <c r="M46" s="161"/>
      <c r="N46" s="161"/>
      <c r="O46" s="161"/>
      <c r="P46" s="161"/>
      <c r="Q46" s="161"/>
      <c r="R46" s="161"/>
      <c r="S46" s="194"/>
      <c r="T46" s="270"/>
      <c r="U46" s="234"/>
      <c r="V46" s="159"/>
      <c r="W46" s="159"/>
      <c r="X46" s="159"/>
      <c r="Y46" s="159"/>
      <c r="Z46" s="159"/>
      <c r="AA46" s="159"/>
      <c r="AB46" s="159"/>
      <c r="AC46" s="191"/>
      <c r="AD46" s="196"/>
      <c r="AE46" s="219"/>
    </row>
    <row r="47" ht="16.6" customHeight="1">
      <c r="A47" t="s" s="302">
        <v>822</v>
      </c>
      <c r="B47" s="159"/>
      <c r="C47" s="159"/>
      <c r="D47" s="159"/>
      <c r="E47" s="159"/>
      <c r="F47" s="159"/>
      <c r="G47" s="159"/>
      <c r="H47" s="191"/>
      <c r="I47" s="196"/>
      <c r="J47" s="193"/>
      <c r="K47" s="161"/>
      <c r="L47" s="161"/>
      <c r="M47" s="161"/>
      <c r="N47" s="161"/>
      <c r="O47" s="161"/>
      <c r="P47" s="161"/>
      <c r="Q47" s="161"/>
      <c r="R47" s="161"/>
      <c r="S47" s="194"/>
      <c r="T47" s="270"/>
      <c r="U47" s="234"/>
      <c r="V47" s="159"/>
      <c r="W47" s="159"/>
      <c r="X47" s="159"/>
      <c r="Y47" s="159"/>
      <c r="Z47" s="159"/>
      <c r="AA47" s="159"/>
      <c r="AB47" s="159"/>
      <c r="AC47" s="191"/>
      <c r="AD47" s="196"/>
      <c r="AE47" s="219"/>
    </row>
    <row r="48" ht="16.6" customHeight="1">
      <c r="A48" t="s" s="735">
        <v>823</v>
      </c>
      <c r="B48" t="s" s="329">
        <v>197</v>
      </c>
      <c r="C48" t="s" s="329">
        <v>200</v>
      </c>
      <c r="D48" s="330"/>
      <c r="E48" s="330">
        <v>2186</v>
      </c>
      <c r="F48" s="330"/>
      <c r="G48" s="330">
        <v>400</v>
      </c>
      <c r="H48" s="720"/>
      <c r="I48" s="725"/>
      <c r="J48" s="721"/>
      <c r="K48" s="722"/>
      <c r="L48" s="722"/>
      <c r="M48" s="722"/>
      <c r="N48" s="722"/>
      <c r="O48" s="722"/>
      <c r="P48" s="722">
        <v>0.05</v>
      </c>
      <c r="Q48" s="722">
        <v>0.6</v>
      </c>
      <c r="R48" s="722">
        <v>0.45</v>
      </c>
      <c r="S48" s="723"/>
      <c r="T48" s="255">
        <f>ROUND(J48*$G48,-1)</f>
        <v>0</v>
      </c>
      <c r="U48" s="724">
        <f>ROUND(K48*$G48,-1)</f>
        <v>0</v>
      </c>
      <c r="V48" s="330">
        <f>ROUND(L48*$G48,-1)</f>
        <v>0</v>
      </c>
      <c r="W48" s="330">
        <f>ROUND(M48*$G48,-1)</f>
        <v>0</v>
      </c>
      <c r="X48" s="330">
        <f>ROUND(N48*$G48,-1)</f>
        <v>0</v>
      </c>
      <c r="Y48" s="330">
        <f>ROUND(O48*$G48,-1)</f>
        <v>0</v>
      </c>
      <c r="Z48" s="330">
        <f>ROUND(P48*$G48,-1)</f>
        <v>20</v>
      </c>
      <c r="AA48" s="330">
        <f>ROUND(Q48*$G48,-1)</f>
        <v>240</v>
      </c>
      <c r="AB48" s="330">
        <f>ROUND(R48*$G48,-1)</f>
        <v>180</v>
      </c>
      <c r="AC48" s="720">
        <f>ROUND(S48*$G48,-1)</f>
        <v>0</v>
      </c>
      <c r="AD48" s="725"/>
      <c r="AE48" s="219"/>
    </row>
    <row r="49" ht="16.6" customHeight="1">
      <c r="A49" t="s" s="735">
        <v>824</v>
      </c>
      <c r="B49" t="s" s="329">
        <v>197</v>
      </c>
      <c r="C49" t="s" s="329">
        <v>200</v>
      </c>
      <c r="D49" s="330"/>
      <c r="E49" s="330">
        <v>2208</v>
      </c>
      <c r="F49" s="330"/>
      <c r="G49" s="330">
        <v>400</v>
      </c>
      <c r="H49" s="720"/>
      <c r="I49" s="725"/>
      <c r="J49" s="721"/>
      <c r="K49" s="722"/>
      <c r="L49" s="722"/>
      <c r="M49" s="722"/>
      <c r="N49" s="722"/>
      <c r="O49" s="722"/>
      <c r="P49" s="722">
        <v>0.05</v>
      </c>
      <c r="Q49" s="722">
        <v>0.6</v>
      </c>
      <c r="R49" s="722">
        <v>0.45</v>
      </c>
      <c r="S49" s="723"/>
      <c r="T49" s="255">
        <f>ROUND(J49*$G49,-1)</f>
        <v>0</v>
      </c>
      <c r="U49" s="724">
        <f>ROUND(K49*$G49,-1)</f>
        <v>0</v>
      </c>
      <c r="V49" s="330">
        <f>ROUND(L49*$G49,-1)</f>
        <v>0</v>
      </c>
      <c r="W49" s="330">
        <f>ROUND(M49*$G49,-1)</f>
        <v>0</v>
      </c>
      <c r="X49" s="330">
        <f>ROUND(N49*$G49,-1)</f>
        <v>0</v>
      </c>
      <c r="Y49" s="330">
        <f>ROUND(O49*$G49,-1)</f>
        <v>0</v>
      </c>
      <c r="Z49" s="330">
        <f>ROUND(P49*$G49,-1)</f>
        <v>20</v>
      </c>
      <c r="AA49" s="330">
        <f>ROUND(Q49*$G49,-1)</f>
        <v>240</v>
      </c>
      <c r="AB49" s="330">
        <f>ROUND(R49*$G49,-1)</f>
        <v>180</v>
      </c>
      <c r="AC49" s="720">
        <f>ROUND(S49*$G49,-1)</f>
        <v>0</v>
      </c>
      <c r="AD49" s="725"/>
      <c r="AE49" s="219"/>
    </row>
    <row r="50" ht="16.6" customHeight="1">
      <c r="A50" t="s" s="735">
        <v>825</v>
      </c>
      <c r="B50" t="s" s="329">
        <v>197</v>
      </c>
      <c r="C50" t="s" s="329">
        <v>200</v>
      </c>
      <c r="D50" s="330"/>
      <c r="E50" s="330">
        <v>532</v>
      </c>
      <c r="F50" s="330"/>
      <c r="G50" s="330">
        <v>100</v>
      </c>
      <c r="H50" s="720"/>
      <c r="I50" s="725"/>
      <c r="J50" s="721"/>
      <c r="K50" s="722"/>
      <c r="L50" s="722"/>
      <c r="M50" s="722"/>
      <c r="N50" s="722"/>
      <c r="O50" s="722"/>
      <c r="P50" s="722">
        <v>0.05</v>
      </c>
      <c r="Q50" s="722">
        <v>0.6</v>
      </c>
      <c r="R50" s="722">
        <v>0.45</v>
      </c>
      <c r="S50" s="723"/>
      <c r="T50" s="255">
        <f>ROUND(J50*$G50,-1)</f>
        <v>0</v>
      </c>
      <c r="U50" s="724">
        <f>ROUND(K50*$G50,-1)</f>
        <v>0</v>
      </c>
      <c r="V50" s="330">
        <f>ROUND(L50*$G50,-1)</f>
        <v>0</v>
      </c>
      <c r="W50" s="330">
        <f>ROUND(M50*$G50,-1)</f>
        <v>0</v>
      </c>
      <c r="X50" s="330">
        <f>ROUND(N50*$G50,-1)</f>
        <v>0</v>
      </c>
      <c r="Y50" s="330">
        <f>ROUND(O50*$G50,-1)</f>
        <v>0</v>
      </c>
      <c r="Z50" s="330">
        <f>ROUND(P50*$G50,-1)</f>
        <v>10</v>
      </c>
      <c r="AA50" s="330">
        <f>ROUND(Q50*$G50,-1)</f>
        <v>60</v>
      </c>
      <c r="AB50" s="330">
        <f>ROUND(R50*$G50,-1)</f>
        <v>50</v>
      </c>
      <c r="AC50" s="720">
        <f>ROUND(S50*$G50,-1)</f>
        <v>0</v>
      </c>
      <c r="AD50" s="725"/>
      <c r="AE50" s="219"/>
    </row>
    <row r="51" ht="15.75" customHeight="1">
      <c r="A51" t="s" s="735">
        <v>826</v>
      </c>
      <c r="B51" t="s" s="329">
        <v>197</v>
      </c>
      <c r="C51" t="s" s="329">
        <v>200</v>
      </c>
      <c r="D51" s="330"/>
      <c r="E51" s="330">
        <v>6645</v>
      </c>
      <c r="F51" s="330"/>
      <c r="G51" s="330">
        <v>700</v>
      </c>
      <c r="H51" s="720"/>
      <c r="I51" s="725"/>
      <c r="J51" s="721"/>
      <c r="K51" s="722"/>
      <c r="L51" s="722"/>
      <c r="M51" s="722"/>
      <c r="N51" s="722"/>
      <c r="O51" s="722"/>
      <c r="P51" s="722">
        <v>0.05</v>
      </c>
      <c r="Q51" s="722">
        <v>0.6</v>
      </c>
      <c r="R51" s="722">
        <v>0.45</v>
      </c>
      <c r="S51" s="723"/>
      <c r="T51" s="255">
        <f>ROUND(J51*$G51,-1)</f>
        <v>0</v>
      </c>
      <c r="U51" s="724">
        <f>ROUND(K51*$G51,-1)</f>
        <v>0</v>
      </c>
      <c r="V51" s="330">
        <f>ROUND(L51*$G51,-1)</f>
        <v>0</v>
      </c>
      <c r="W51" s="330">
        <f>ROUND(M51*$G51,-1)</f>
        <v>0</v>
      </c>
      <c r="X51" s="330">
        <f>ROUND(N51*$G51,-1)</f>
        <v>0</v>
      </c>
      <c r="Y51" s="330">
        <f>ROUND(O51*$G51,-1)</f>
        <v>0</v>
      </c>
      <c r="Z51" s="330">
        <f>ROUND(P51*$G51,-1)</f>
        <v>40</v>
      </c>
      <c r="AA51" s="330">
        <f>ROUND(Q51*$G51,-1)</f>
        <v>420</v>
      </c>
      <c r="AB51" s="330">
        <f>ROUND(R51*$G51,-1)</f>
        <v>320</v>
      </c>
      <c r="AC51" s="720">
        <f>ROUND(S51*$G51,-1)</f>
        <v>0</v>
      </c>
      <c r="AD51" s="725"/>
      <c r="AE51" s="236"/>
    </row>
    <row r="52" ht="15.75" customHeight="1">
      <c r="A52" t="s" s="735">
        <v>827</v>
      </c>
      <c r="B52" t="s" s="329">
        <v>197</v>
      </c>
      <c r="C52" t="s" s="329">
        <v>200</v>
      </c>
      <c r="D52" s="330"/>
      <c r="E52" s="330">
        <v>272</v>
      </c>
      <c r="F52" s="330"/>
      <c r="G52" s="330">
        <v>100</v>
      </c>
      <c r="H52" s="720"/>
      <c r="I52" s="725"/>
      <c r="J52" s="721"/>
      <c r="K52" s="722"/>
      <c r="L52" s="722"/>
      <c r="M52" s="722"/>
      <c r="N52" s="722"/>
      <c r="O52" s="722"/>
      <c r="P52" s="722">
        <v>0.05</v>
      </c>
      <c r="Q52" s="722">
        <v>0.6</v>
      </c>
      <c r="R52" s="722">
        <v>0.45</v>
      </c>
      <c r="S52" s="723"/>
      <c r="T52" s="255">
        <f>ROUND(J52*$G52,-1)</f>
        <v>0</v>
      </c>
      <c r="U52" s="724">
        <f>ROUND(K52*$G52,-1)</f>
        <v>0</v>
      </c>
      <c r="V52" s="330">
        <f>ROUND(L52*$G52,-1)</f>
        <v>0</v>
      </c>
      <c r="W52" s="330">
        <f>ROUND(M52*$G52,-1)</f>
        <v>0</v>
      </c>
      <c r="X52" s="330">
        <f>ROUND(N52*$G52,-1)</f>
        <v>0</v>
      </c>
      <c r="Y52" s="330">
        <f>ROUND(O52*$G52,-1)</f>
        <v>0</v>
      </c>
      <c r="Z52" s="330">
        <f>ROUND(P52*$G52,-1)</f>
        <v>10</v>
      </c>
      <c r="AA52" s="330">
        <f>ROUND(Q52*$G52,-1)</f>
        <v>60</v>
      </c>
      <c r="AB52" s="330">
        <f>ROUND(R52*$G52,-1)</f>
        <v>50</v>
      </c>
      <c r="AC52" s="720">
        <f>ROUND(S52*$G52,-1)</f>
        <v>0</v>
      </c>
      <c r="AD52" s="725"/>
      <c r="AE52" s="236"/>
    </row>
    <row r="53" ht="15.75" customHeight="1">
      <c r="A53" t="s" s="735">
        <v>828</v>
      </c>
      <c r="B53" t="s" s="329">
        <v>197</v>
      </c>
      <c r="C53" t="s" s="329">
        <v>200</v>
      </c>
      <c r="D53" s="330"/>
      <c r="E53" s="330">
        <v>120</v>
      </c>
      <c r="F53" s="330"/>
      <c r="G53" s="330">
        <v>100</v>
      </c>
      <c r="H53" s="720"/>
      <c r="I53" s="725"/>
      <c r="J53" s="721"/>
      <c r="K53" s="722"/>
      <c r="L53" s="722"/>
      <c r="M53" s="746"/>
      <c r="N53" s="746"/>
      <c r="O53" s="722"/>
      <c r="P53" s="722">
        <v>0.05</v>
      </c>
      <c r="Q53" s="722">
        <v>0.6</v>
      </c>
      <c r="R53" s="722">
        <v>0.45</v>
      </c>
      <c r="S53" s="723"/>
      <c r="T53" s="255">
        <f>ROUND(J53*$G53,-1)</f>
        <v>0</v>
      </c>
      <c r="U53" s="724">
        <f>ROUND(K53*$G53,-1)</f>
        <v>0</v>
      </c>
      <c r="V53" s="330">
        <f>ROUND(L53*$G53,-1)</f>
        <v>0</v>
      </c>
      <c r="W53" s="330">
        <f>ROUND(M53*$G53,-1)</f>
        <v>0</v>
      </c>
      <c r="X53" s="330">
        <f>ROUND(N53*$G53,-1)</f>
        <v>0</v>
      </c>
      <c r="Y53" s="330">
        <f>ROUND(O53*$G53,-1)</f>
        <v>0</v>
      </c>
      <c r="Z53" s="330">
        <f>ROUND(P53*$G53,-1)</f>
        <v>10</v>
      </c>
      <c r="AA53" s="330">
        <f>ROUND(Q53*$G53,-1)</f>
        <v>60</v>
      </c>
      <c r="AB53" s="330">
        <f>ROUND(R53*$G53,-1)</f>
        <v>50</v>
      </c>
      <c r="AC53" s="720">
        <f>ROUND(S53*$G53,-1)</f>
        <v>0</v>
      </c>
      <c r="AD53" s="725"/>
      <c r="AE53" s="236"/>
    </row>
    <row r="54" ht="15.75" customHeight="1">
      <c r="A54" t="s" s="735">
        <v>829</v>
      </c>
      <c r="B54" t="s" s="329">
        <v>197</v>
      </c>
      <c r="C54" t="s" s="329">
        <v>200</v>
      </c>
      <c r="D54" s="330"/>
      <c r="E54" s="330">
        <v>3063</v>
      </c>
      <c r="F54" s="330"/>
      <c r="G54" s="330">
        <v>400</v>
      </c>
      <c r="H54" s="720"/>
      <c r="I54" s="725"/>
      <c r="J54" s="721"/>
      <c r="K54" s="722"/>
      <c r="L54" s="747"/>
      <c r="M54" s="748"/>
      <c r="N54" s="749"/>
      <c r="O54" s="722"/>
      <c r="P54" s="722">
        <v>0.05</v>
      </c>
      <c r="Q54" s="722">
        <v>0.6</v>
      </c>
      <c r="R54" s="722">
        <v>0.45</v>
      </c>
      <c r="S54" s="723"/>
      <c r="T54" s="255">
        <f>ROUND(J54*$G54,-1)</f>
        <v>0</v>
      </c>
      <c r="U54" s="724">
        <f>ROUND(K54*$G54,-1)</f>
        <v>0</v>
      </c>
      <c r="V54" s="330">
        <f>ROUND(L54*$G54,-1)</f>
        <v>0</v>
      </c>
      <c r="W54" s="330">
        <f>ROUND(M54*$G54,-1)</f>
        <v>0</v>
      </c>
      <c r="X54" s="330">
        <f>ROUND(N54*$G54,-1)</f>
        <v>0</v>
      </c>
      <c r="Y54" s="330">
        <f>ROUND(O54*$G54,-1)</f>
        <v>0</v>
      </c>
      <c r="Z54" s="330">
        <f>ROUND(P54*$G54,-1)</f>
        <v>20</v>
      </c>
      <c r="AA54" s="330">
        <f>ROUND(Q54*$G54,-1)</f>
        <v>240</v>
      </c>
      <c r="AB54" s="330">
        <f>ROUND(R54*$G54,-1)</f>
        <v>180</v>
      </c>
      <c r="AC54" s="720">
        <f>ROUND(S54*$G54,-1)</f>
        <v>0</v>
      </c>
      <c r="AD54" s="725"/>
      <c r="AE54" s="236"/>
    </row>
    <row r="55" ht="15.75" customHeight="1">
      <c r="A55" t="s" s="735">
        <v>830</v>
      </c>
      <c r="B55" t="s" s="329">
        <v>197</v>
      </c>
      <c r="C55" t="s" s="329">
        <v>200</v>
      </c>
      <c r="D55" s="330"/>
      <c r="E55" s="330">
        <v>285</v>
      </c>
      <c r="F55" s="330"/>
      <c r="G55" s="330">
        <v>100</v>
      </c>
      <c r="H55" s="720"/>
      <c r="I55" s="725"/>
      <c r="J55" s="721"/>
      <c r="K55" s="722"/>
      <c r="L55" s="722"/>
      <c r="M55" s="750"/>
      <c r="N55" s="750"/>
      <c r="O55" s="722"/>
      <c r="P55" s="722">
        <v>0.05</v>
      </c>
      <c r="Q55" s="722">
        <v>0.6</v>
      </c>
      <c r="R55" s="722">
        <v>0.45</v>
      </c>
      <c r="S55" s="723"/>
      <c r="T55" s="255">
        <f>ROUND(J55*$G55,-1)</f>
        <v>0</v>
      </c>
      <c r="U55" s="724">
        <f>ROUND(K55*$G55,-1)</f>
        <v>0</v>
      </c>
      <c r="V55" s="330">
        <f>ROUND(L55*$G55,-1)</f>
        <v>0</v>
      </c>
      <c r="W55" s="330">
        <f>ROUND(M55*$G55,-1)</f>
        <v>0</v>
      </c>
      <c r="X55" s="330">
        <f>ROUND(N55*$G55,-1)</f>
        <v>0</v>
      </c>
      <c r="Y55" s="330">
        <f>ROUND(O55*$G55,-1)</f>
        <v>0</v>
      </c>
      <c r="Z55" s="330">
        <f>ROUND(P55*$G55,-1)</f>
        <v>10</v>
      </c>
      <c r="AA55" s="330">
        <f>ROUND(Q55*$G55,-1)</f>
        <v>60</v>
      </c>
      <c r="AB55" s="330">
        <f>ROUND(R55*$G55,-1)</f>
        <v>50</v>
      </c>
      <c r="AC55" s="720">
        <f>ROUND(S55*$G55,-1)</f>
        <v>0</v>
      </c>
      <c r="AD55" s="725"/>
      <c r="AE55" s="236"/>
    </row>
    <row r="56" ht="15.75" customHeight="1">
      <c r="A56" t="s" s="751">
        <v>831</v>
      </c>
      <c r="B56" t="s" s="248">
        <v>197</v>
      </c>
      <c r="C56" t="s" s="248">
        <v>200</v>
      </c>
      <c r="D56" s="159"/>
      <c r="E56" s="159"/>
      <c r="F56" s="159"/>
      <c r="G56" s="159">
        <v>7000</v>
      </c>
      <c r="H56" s="191"/>
      <c r="I56" s="193"/>
      <c r="J56" s="161"/>
      <c r="K56" s="161"/>
      <c r="L56" s="161"/>
      <c r="M56" s="161"/>
      <c r="N56" s="161"/>
      <c r="O56" s="161"/>
      <c r="P56" s="161"/>
      <c r="Q56" s="161"/>
      <c r="R56" s="161"/>
      <c r="S56" s="194"/>
      <c r="T56" s="255">
        <f>ROUND(J56*$G56,-1)</f>
        <v>0</v>
      </c>
      <c r="U56" s="234">
        <f>ROUND(K56*$G56,-1)</f>
        <v>0</v>
      </c>
      <c r="V56" s="159">
        <f>ROUND(L56*$G56,-1)</f>
        <v>0</v>
      </c>
      <c r="W56" s="159">
        <f>ROUND(M56*$G56,-1)</f>
        <v>0</v>
      </c>
      <c r="X56" s="159">
        <f>ROUND(N56*$G56,-1)</f>
        <v>0</v>
      </c>
      <c r="Y56" s="159">
        <f>ROUND(O56*$G56,-1)</f>
        <v>0</v>
      </c>
      <c r="Z56" s="159">
        <f>ROUND(P56*$G56,-1)</f>
        <v>0</v>
      </c>
      <c r="AA56" s="159">
        <f>ROUND(Q56*$G56,-1)</f>
        <v>0</v>
      </c>
      <c r="AB56" s="159">
        <f>ROUND(R56*$G56,-1)</f>
        <v>0</v>
      </c>
      <c r="AC56" s="191">
        <f>ROUND(S56*$G56,-1)</f>
        <v>0</v>
      </c>
      <c r="AD56" s="752"/>
      <c r="AE56" s="236"/>
    </row>
    <row r="57" ht="15.75" customHeight="1">
      <c r="A57" s="106"/>
      <c r="B57" s="159"/>
      <c r="C57" s="159"/>
      <c r="D57" s="159"/>
      <c r="E57" s="159"/>
      <c r="F57" s="159"/>
      <c r="G57" s="159"/>
      <c r="H57" s="191"/>
      <c r="I57" s="196"/>
      <c r="J57" s="193"/>
      <c r="K57" s="161"/>
      <c r="L57" s="161"/>
      <c r="M57" s="161"/>
      <c r="N57" s="161"/>
      <c r="O57" s="161"/>
      <c r="P57" s="161"/>
      <c r="Q57" s="161"/>
      <c r="R57" s="161"/>
      <c r="S57" s="194"/>
      <c r="T57" s="151"/>
      <c r="U57" s="234"/>
      <c r="V57" s="190"/>
      <c r="W57" s="190"/>
      <c r="X57" s="190"/>
      <c r="Y57" s="190"/>
      <c r="Z57" s="190"/>
      <c r="AA57" s="190"/>
      <c r="AB57" s="190"/>
      <c r="AC57" s="191"/>
      <c r="AD57" s="196"/>
      <c r="AE57" s="236"/>
    </row>
    <row r="58" ht="15.75" customHeight="1">
      <c r="A58" t="s" s="753">
        <v>832</v>
      </c>
      <c r="B58" s="159"/>
      <c r="C58" s="159"/>
      <c r="D58" s="159"/>
      <c r="E58" s="160">
        <f>SUM(E61:E76)</f>
        <v>8512</v>
      </c>
      <c r="F58" s="160">
        <f>G58/E58*1000</f>
        <v>998.5902255639101</v>
      </c>
      <c r="G58" s="160">
        <f>SUM(G61:G76)</f>
        <v>8500</v>
      </c>
      <c r="H58" s="168"/>
      <c r="I58" s="169"/>
      <c r="J58" s="225"/>
      <c r="K58" s="162"/>
      <c r="L58" s="162"/>
      <c r="M58" s="162"/>
      <c r="N58" s="162"/>
      <c r="O58" s="162"/>
      <c r="P58" s="162"/>
      <c r="Q58" s="162"/>
      <c r="R58" s="162"/>
      <c r="S58" s="226"/>
      <c r="T58" s="202">
        <f>SUM(T59:T76)</f>
        <v>80</v>
      </c>
      <c r="U58" s="139">
        <f>SUM(U59:U76)</f>
        <v>0</v>
      </c>
      <c r="V58" s="240">
        <f>SUM(V59:V76)</f>
        <v>1120</v>
      </c>
      <c r="W58" s="240">
        <f>SUM(W59:W76)</f>
        <v>3200</v>
      </c>
      <c r="X58" s="240">
        <f>SUM(X59:X76)</f>
        <v>1600</v>
      </c>
      <c r="Y58" s="240">
        <f>SUM(Y59:Y76)</f>
        <v>800</v>
      </c>
      <c r="Z58" s="240">
        <f>SUM(Z59:Z76)</f>
        <v>1600</v>
      </c>
      <c r="AA58" s="240">
        <f>SUM(AA59:AA76)</f>
        <v>400</v>
      </c>
      <c r="AB58" s="240">
        <f>SUM(AB59:AB76)</f>
        <v>0</v>
      </c>
      <c r="AC58" s="141">
        <f>SUM(AC59:AC76)</f>
        <v>0</v>
      </c>
      <c r="AD58" s="169"/>
      <c r="AE58" s="236"/>
    </row>
    <row r="59" ht="15.75" customHeight="1">
      <c r="A59" t="s" s="754">
        <v>833</v>
      </c>
      <c r="B59" t="s" s="755">
        <v>197</v>
      </c>
      <c r="C59" t="s" s="329">
        <v>200</v>
      </c>
      <c r="D59" s="330"/>
      <c r="E59" s="330"/>
      <c r="F59" s="330"/>
      <c r="G59" s="330">
        <v>300</v>
      </c>
      <c r="H59" s="720"/>
      <c r="I59" s="725"/>
      <c r="J59" s="721">
        <v>0.1</v>
      </c>
      <c r="K59" s="722"/>
      <c r="L59" s="722">
        <v>0.9</v>
      </c>
      <c r="M59" s="722"/>
      <c r="N59" s="722"/>
      <c r="O59" s="722"/>
      <c r="P59" s="722"/>
      <c r="Q59" s="722"/>
      <c r="R59" s="722"/>
      <c r="S59" s="723"/>
      <c r="T59" s="255">
        <f>ROUND(J59*$G59,-1)</f>
        <v>30</v>
      </c>
      <c r="U59" s="724">
        <f>ROUND(K59*$G59,-1)</f>
        <v>0</v>
      </c>
      <c r="V59" s="330">
        <f>ROUND(L59*$G59,-1)</f>
        <v>270</v>
      </c>
      <c r="W59" s="330">
        <f>ROUND(M59*$G59,-1)</f>
        <v>0</v>
      </c>
      <c r="X59" s="330">
        <f>ROUND(N59*$G59,-1)</f>
        <v>0</v>
      </c>
      <c r="Y59" s="330">
        <f>ROUND(O59*$G59,-1)</f>
        <v>0</v>
      </c>
      <c r="Z59" s="330">
        <f>ROUND(P59*$G59,-1)</f>
        <v>0</v>
      </c>
      <c r="AA59" s="330">
        <f>ROUND(Q59*$G59,-1)</f>
        <v>0</v>
      </c>
      <c r="AB59" s="330">
        <f>ROUND(R59*$G59,-1)</f>
        <v>0</v>
      </c>
      <c r="AC59" s="720">
        <f>ROUND(S59*$G59,-1)</f>
        <v>0</v>
      </c>
      <c r="AD59" s="725"/>
      <c r="AE59" s="236"/>
    </row>
    <row r="60" ht="15.75" customHeight="1">
      <c r="A60" s="756"/>
      <c r="B60" s="757"/>
      <c r="C60" s="330"/>
      <c r="D60" s="330"/>
      <c r="E60" s="330"/>
      <c r="F60" s="330"/>
      <c r="G60" s="330"/>
      <c r="H60" s="720"/>
      <c r="I60" s="725"/>
      <c r="J60" s="721"/>
      <c r="K60" s="722"/>
      <c r="L60" s="722"/>
      <c r="M60" s="722"/>
      <c r="N60" s="722"/>
      <c r="O60" s="722"/>
      <c r="P60" s="722"/>
      <c r="Q60" s="722"/>
      <c r="R60" s="722"/>
      <c r="S60" s="723"/>
      <c r="T60" s="270"/>
      <c r="U60" s="724"/>
      <c r="V60" s="330"/>
      <c r="W60" s="330"/>
      <c r="X60" s="330"/>
      <c r="Y60" s="330"/>
      <c r="Z60" s="330"/>
      <c r="AA60" s="330"/>
      <c r="AB60" s="330"/>
      <c r="AC60" s="720"/>
      <c r="AD60" s="725"/>
      <c r="AE60" s="236"/>
    </row>
    <row r="61" ht="14.25" customHeight="1">
      <c r="A61" t="s" s="754">
        <v>834</v>
      </c>
      <c r="B61" t="s" s="755">
        <v>197</v>
      </c>
      <c r="C61" t="s" s="329">
        <v>193</v>
      </c>
      <c r="D61" s="330"/>
      <c r="E61" s="330"/>
      <c r="F61" s="330"/>
      <c r="G61" s="330">
        <v>200</v>
      </c>
      <c r="H61" s="720"/>
      <c r="I61" s="725"/>
      <c r="J61" s="721">
        <v>0.1</v>
      </c>
      <c r="K61" s="722"/>
      <c r="L61" s="722">
        <v>0.9</v>
      </c>
      <c r="M61" s="722"/>
      <c r="N61" s="722"/>
      <c r="O61" s="722"/>
      <c r="P61" s="722"/>
      <c r="Q61" s="722"/>
      <c r="R61" s="722"/>
      <c r="S61" s="723"/>
      <c r="T61" s="255">
        <f>ROUND(J61*$G61,-1)</f>
        <v>20</v>
      </c>
      <c r="U61" s="724">
        <f>ROUND(K61*$G61,-1)</f>
        <v>0</v>
      </c>
      <c r="V61" s="330">
        <f>ROUND(L61*$G61,-1)</f>
        <v>180</v>
      </c>
      <c r="W61" s="330">
        <f>ROUND(M61*$G61,-1)</f>
        <v>0</v>
      </c>
      <c r="X61" s="330">
        <f>ROUND(N61*$G61,-1)</f>
        <v>0</v>
      </c>
      <c r="Y61" s="330">
        <f>ROUND(O61*$G61,-1)</f>
        <v>0</v>
      </c>
      <c r="Z61" s="330">
        <f>ROUND(P61*$G61,-1)</f>
        <v>0</v>
      </c>
      <c r="AA61" s="330">
        <f>ROUND(Q61*$G61,-1)</f>
        <v>0</v>
      </c>
      <c r="AB61" s="330">
        <f>ROUND(R61*$G61,-1)</f>
        <v>0</v>
      </c>
      <c r="AC61" s="720">
        <f>ROUND(S61*$G61,-1)</f>
        <v>0</v>
      </c>
      <c r="AD61" s="725"/>
      <c r="AE61" s="129"/>
    </row>
    <row r="62" ht="14.25" customHeight="1">
      <c r="A62" s="756"/>
      <c r="B62" s="757"/>
      <c r="C62" s="330"/>
      <c r="D62" s="330"/>
      <c r="E62" s="330"/>
      <c r="F62" s="330"/>
      <c r="G62" s="330"/>
      <c r="H62" s="720"/>
      <c r="I62" s="725"/>
      <c r="J62" s="721"/>
      <c r="K62" s="722"/>
      <c r="L62" s="722"/>
      <c r="M62" s="722"/>
      <c r="N62" s="722"/>
      <c r="O62" s="722"/>
      <c r="P62" s="722"/>
      <c r="Q62" s="722"/>
      <c r="R62" s="722"/>
      <c r="S62" s="723"/>
      <c r="T62" s="270"/>
      <c r="U62" s="724"/>
      <c r="V62" s="330"/>
      <c r="W62" s="330"/>
      <c r="X62" s="330"/>
      <c r="Y62" s="330"/>
      <c r="Z62" s="330"/>
      <c r="AA62" s="330"/>
      <c r="AB62" s="330"/>
      <c r="AC62" s="720"/>
      <c r="AD62" s="725"/>
      <c r="AE62" s="219"/>
    </row>
    <row r="63" ht="14.25" customHeight="1">
      <c r="A63" t="s" s="754">
        <v>835</v>
      </c>
      <c r="B63" t="s" s="755">
        <v>197</v>
      </c>
      <c r="C63" t="s" s="329">
        <v>193</v>
      </c>
      <c r="D63" s="330"/>
      <c r="E63" s="330"/>
      <c r="F63" s="330"/>
      <c r="G63" s="330">
        <v>8000</v>
      </c>
      <c r="H63" s="720"/>
      <c r="I63" s="725"/>
      <c r="J63" s="721"/>
      <c r="K63" s="722"/>
      <c r="L63" s="722">
        <v>0.05</v>
      </c>
      <c r="M63" s="722">
        <v>0.4</v>
      </c>
      <c r="N63" s="722">
        <v>0.2</v>
      </c>
      <c r="O63" s="722">
        <v>0.1</v>
      </c>
      <c r="P63" s="722">
        <v>0.2</v>
      </c>
      <c r="Q63" s="722">
        <v>0.05</v>
      </c>
      <c r="R63" s="722"/>
      <c r="S63" s="723"/>
      <c r="T63" s="255">
        <f>ROUND(J63*$G63,-1)</f>
        <v>0</v>
      </c>
      <c r="U63" s="724">
        <f>ROUND(K63*$G63,-1)</f>
        <v>0</v>
      </c>
      <c r="V63" s="330">
        <f>ROUND(L63*$G63,-1)</f>
        <v>400</v>
      </c>
      <c r="W63" s="330">
        <f>ROUND(M63*$G63,-1)</f>
        <v>3200</v>
      </c>
      <c r="X63" s="330">
        <f>ROUND(N63*$G63,-1)</f>
        <v>1600</v>
      </c>
      <c r="Y63" s="330">
        <f>ROUND(O63*$G63,-1)</f>
        <v>800</v>
      </c>
      <c r="Z63" s="330">
        <f>ROUND(P63*$G63,-1)</f>
        <v>1600</v>
      </c>
      <c r="AA63" s="330">
        <f>ROUND(Q63*$G63,-1)</f>
        <v>400</v>
      </c>
      <c r="AB63" s="330">
        <f>ROUND(R63*$G63,-1)</f>
        <v>0</v>
      </c>
      <c r="AC63" s="720">
        <f>ROUND(S63*$G63,-1)</f>
        <v>0</v>
      </c>
      <c r="AD63" t="s" s="736">
        <v>836</v>
      </c>
      <c r="AE63" s="219"/>
    </row>
    <row r="64" ht="14.25" customHeight="1">
      <c r="A64" s="758"/>
      <c r="B64" s="330"/>
      <c r="C64" s="330"/>
      <c r="D64" s="330"/>
      <c r="E64" s="330"/>
      <c r="F64" s="330"/>
      <c r="G64" s="330"/>
      <c r="H64" s="720"/>
      <c r="I64" s="725"/>
      <c r="J64" s="721"/>
      <c r="K64" s="722"/>
      <c r="L64" s="722"/>
      <c r="M64" s="722"/>
      <c r="N64" s="722"/>
      <c r="O64" s="722"/>
      <c r="P64" s="722"/>
      <c r="Q64" s="722"/>
      <c r="R64" s="722"/>
      <c r="S64" s="723"/>
      <c r="T64" s="270"/>
      <c r="U64" s="724"/>
      <c r="V64" s="330"/>
      <c r="W64" s="330"/>
      <c r="X64" s="330"/>
      <c r="Y64" s="330"/>
      <c r="Z64" s="330"/>
      <c r="AA64" s="330"/>
      <c r="AB64" s="330"/>
      <c r="AC64" s="720"/>
      <c r="AD64" s="725"/>
      <c r="AE64" s="219"/>
    </row>
    <row r="65" ht="14.25" customHeight="1">
      <c r="A65" t="s" s="735">
        <v>837</v>
      </c>
      <c r="B65" t="s" s="329">
        <v>808</v>
      </c>
      <c r="C65" t="s" s="329">
        <v>193</v>
      </c>
      <c r="D65" s="330"/>
      <c r="E65" s="330"/>
      <c r="F65" s="330"/>
      <c r="G65" s="330">
        <v>300</v>
      </c>
      <c r="H65" s="720"/>
      <c r="I65" s="725"/>
      <c r="J65" s="721">
        <v>0.1</v>
      </c>
      <c r="K65" s="722"/>
      <c r="L65" s="722">
        <v>0.9</v>
      </c>
      <c r="M65" s="722"/>
      <c r="N65" s="722"/>
      <c r="O65" s="722"/>
      <c r="P65" s="722"/>
      <c r="Q65" s="722"/>
      <c r="R65" s="722"/>
      <c r="S65" s="723"/>
      <c r="T65" s="255">
        <f>ROUND(J65*$G65,-1)</f>
        <v>30</v>
      </c>
      <c r="U65" s="724">
        <f>ROUND(K65*$G65,-1)</f>
        <v>0</v>
      </c>
      <c r="V65" s="330">
        <f>ROUND(L65*$G65,-1)</f>
        <v>270</v>
      </c>
      <c r="W65" s="330">
        <f>ROUND(M65*$G65,-1)</f>
        <v>0</v>
      </c>
      <c r="X65" s="330">
        <f>ROUND(N65*$G65,-1)</f>
        <v>0</v>
      </c>
      <c r="Y65" s="330">
        <f>ROUND(O65*$G65,-1)</f>
        <v>0</v>
      </c>
      <c r="Z65" s="330">
        <f>ROUND(P65*$G65,-1)</f>
        <v>0</v>
      </c>
      <c r="AA65" s="330">
        <f>ROUND(Q65*$G65,-1)</f>
        <v>0</v>
      </c>
      <c r="AB65" s="330">
        <f>ROUND(R65*$G65,-1)</f>
        <v>0</v>
      </c>
      <c r="AC65" s="720">
        <f>ROUND(S65*$G65,-1)</f>
        <v>0</v>
      </c>
      <c r="AD65" s="725"/>
      <c r="AE65" s="219"/>
    </row>
    <row r="66" ht="14.25" customHeight="1">
      <c r="A66" s="106"/>
      <c r="B66" s="159"/>
      <c r="C66" s="159"/>
      <c r="D66" s="159"/>
      <c r="E66" s="159"/>
      <c r="F66" s="159"/>
      <c r="G66" s="159"/>
      <c r="H66" s="191"/>
      <c r="I66" s="196"/>
      <c r="J66" s="193"/>
      <c r="K66" s="161"/>
      <c r="L66" s="161"/>
      <c r="M66" s="161"/>
      <c r="N66" s="161"/>
      <c r="O66" s="161"/>
      <c r="P66" s="161"/>
      <c r="Q66" s="161"/>
      <c r="R66" s="161"/>
      <c r="S66" s="194"/>
      <c r="T66" s="270"/>
      <c r="U66" s="234"/>
      <c r="V66" s="159"/>
      <c r="W66" s="159"/>
      <c r="X66" s="159"/>
      <c r="Y66" s="159"/>
      <c r="Z66" s="159"/>
      <c r="AA66" s="159"/>
      <c r="AB66" s="159"/>
      <c r="AC66" s="191"/>
      <c r="AD66" s="196"/>
      <c r="AE66" s="219"/>
    </row>
    <row r="67" ht="15.75" customHeight="1">
      <c r="A67" t="s" s="286">
        <v>344</v>
      </c>
      <c r="B67" s="330"/>
      <c r="C67" s="330"/>
      <c r="D67" s="330"/>
      <c r="E67" s="330"/>
      <c r="F67" s="330"/>
      <c r="G67" s="330"/>
      <c r="H67" s="720"/>
      <c r="I67" s="725"/>
      <c r="J67" s="721"/>
      <c r="K67" s="722"/>
      <c r="L67" s="722"/>
      <c r="M67" s="722"/>
      <c r="N67" s="722"/>
      <c r="O67" s="722"/>
      <c r="P67" s="722"/>
      <c r="Q67" s="722"/>
      <c r="R67" s="722"/>
      <c r="S67" s="723"/>
      <c r="T67" s="270"/>
      <c r="U67" s="724"/>
      <c r="V67" s="330"/>
      <c r="W67" s="330"/>
      <c r="X67" s="330"/>
      <c r="Y67" s="330"/>
      <c r="Z67" s="330"/>
      <c r="AA67" s="330"/>
      <c r="AB67" s="330"/>
      <c r="AC67" s="720"/>
      <c r="AD67" s="725"/>
      <c r="AE67" s="129"/>
    </row>
    <row r="68" ht="15.75" customHeight="1">
      <c r="A68" t="s" s="331">
        <v>838</v>
      </c>
      <c r="B68" s="330"/>
      <c r="C68" s="330"/>
      <c r="D68" s="330"/>
      <c r="E68" s="275">
        <v>1970</v>
      </c>
      <c r="F68" s="275"/>
      <c r="G68" s="275"/>
      <c r="H68" s="327"/>
      <c r="I68" s="717"/>
      <c r="J68" s="741"/>
      <c r="K68" s="453"/>
      <c r="L68" s="453"/>
      <c r="M68" s="453"/>
      <c r="N68" s="453"/>
      <c r="O68" s="453"/>
      <c r="P68" s="453"/>
      <c r="Q68" s="453"/>
      <c r="R68" s="453"/>
      <c r="S68" s="742"/>
      <c r="T68" s="322"/>
      <c r="U68" s="326"/>
      <c r="V68" s="275"/>
      <c r="W68" s="275"/>
      <c r="X68" s="275"/>
      <c r="Y68" s="275"/>
      <c r="Z68" s="275"/>
      <c r="AA68" s="275"/>
      <c r="AB68" s="275"/>
      <c r="AC68" s="327"/>
      <c r="AD68" s="717"/>
      <c r="AE68" s="303">
        <v>844</v>
      </c>
    </row>
    <row r="69" ht="16.6" customHeight="1">
      <c r="A69" t="s" s="331">
        <v>839</v>
      </c>
      <c r="B69" s="330"/>
      <c r="C69" s="330"/>
      <c r="D69" s="330"/>
      <c r="E69" s="275">
        <v>408</v>
      </c>
      <c r="F69" s="275"/>
      <c r="G69" s="275"/>
      <c r="H69" s="327"/>
      <c r="I69" s="717"/>
      <c r="J69" s="741"/>
      <c r="K69" s="453"/>
      <c r="L69" s="453"/>
      <c r="M69" s="453"/>
      <c r="N69" s="453"/>
      <c r="O69" s="453"/>
      <c r="P69" s="453"/>
      <c r="Q69" s="453"/>
      <c r="R69" s="453"/>
      <c r="S69" s="742"/>
      <c r="T69" s="322"/>
      <c r="U69" s="326"/>
      <c r="V69" s="275"/>
      <c r="W69" s="275"/>
      <c r="X69" s="275"/>
      <c r="Y69" s="275"/>
      <c r="Z69" s="275"/>
      <c r="AA69" s="275"/>
      <c r="AB69" s="275"/>
      <c r="AC69" s="327"/>
      <c r="AD69" s="717"/>
      <c r="AE69" s="268">
        <v>843</v>
      </c>
    </row>
    <row r="70" ht="15.75" customHeight="1">
      <c r="A70" t="s" s="331">
        <v>840</v>
      </c>
      <c r="B70" s="330"/>
      <c r="C70" s="330"/>
      <c r="D70" s="330"/>
      <c r="E70" s="275">
        <v>365</v>
      </c>
      <c r="F70" s="275"/>
      <c r="G70" s="275"/>
      <c r="H70" s="327"/>
      <c r="I70" s="717"/>
      <c r="J70" s="741"/>
      <c r="K70" s="453"/>
      <c r="L70" s="453"/>
      <c r="M70" s="453"/>
      <c r="N70" s="453"/>
      <c r="O70" s="453"/>
      <c r="P70" s="453"/>
      <c r="Q70" s="453"/>
      <c r="R70" s="453"/>
      <c r="S70" s="742"/>
      <c r="T70" s="322"/>
      <c r="U70" s="326"/>
      <c r="V70" s="275"/>
      <c r="W70" s="275"/>
      <c r="X70" s="275"/>
      <c r="Y70" s="275"/>
      <c r="Z70" s="275"/>
      <c r="AA70" s="275"/>
      <c r="AB70" s="275"/>
      <c r="AC70" s="327"/>
      <c r="AD70" s="717"/>
      <c r="AE70" s="251">
        <v>842</v>
      </c>
    </row>
    <row r="71" ht="15.75" customHeight="1">
      <c r="A71" t="s" s="331">
        <v>841</v>
      </c>
      <c r="B71" s="330"/>
      <c r="C71" s="330"/>
      <c r="D71" s="330"/>
      <c r="E71" s="275">
        <v>946</v>
      </c>
      <c r="F71" s="275"/>
      <c r="G71" s="275"/>
      <c r="H71" s="327"/>
      <c r="I71" s="717"/>
      <c r="J71" s="741"/>
      <c r="K71" s="453"/>
      <c r="L71" s="453"/>
      <c r="M71" s="453"/>
      <c r="N71" s="453"/>
      <c r="O71" s="453"/>
      <c r="P71" s="453"/>
      <c r="Q71" s="453"/>
      <c r="R71" s="453"/>
      <c r="S71" s="742"/>
      <c r="T71" s="322"/>
      <c r="U71" s="326"/>
      <c r="V71" s="275"/>
      <c r="W71" s="275"/>
      <c r="X71" s="275"/>
      <c r="Y71" s="275"/>
      <c r="Z71" s="275"/>
      <c r="AA71" s="275"/>
      <c r="AB71" s="275"/>
      <c r="AC71" s="327"/>
      <c r="AD71" s="717"/>
      <c r="AE71" s="251">
        <v>682</v>
      </c>
    </row>
    <row r="72" ht="15.75" customHeight="1">
      <c r="A72" t="s" s="331">
        <v>842</v>
      </c>
      <c r="B72" s="330"/>
      <c r="C72" s="330"/>
      <c r="D72" s="330"/>
      <c r="E72" s="275">
        <v>1452</v>
      </c>
      <c r="F72" s="275"/>
      <c r="G72" s="275"/>
      <c r="H72" s="327"/>
      <c r="I72" s="717"/>
      <c r="J72" s="741"/>
      <c r="K72" s="453"/>
      <c r="L72" s="453"/>
      <c r="M72" s="453"/>
      <c r="N72" s="453"/>
      <c r="O72" s="453"/>
      <c r="P72" s="453"/>
      <c r="Q72" s="453"/>
      <c r="R72" s="453"/>
      <c r="S72" s="742"/>
      <c r="T72" s="322"/>
      <c r="U72" s="326"/>
      <c r="V72" s="275"/>
      <c r="W72" s="275"/>
      <c r="X72" s="275"/>
      <c r="Y72" s="275"/>
      <c r="Z72" s="275"/>
      <c r="AA72" s="275"/>
      <c r="AB72" s="275"/>
      <c r="AC72" s="327"/>
      <c r="AD72" s="717"/>
      <c r="AE72" s="251">
        <v>604</v>
      </c>
    </row>
    <row r="73" ht="15.75" customHeight="1">
      <c r="A73" t="s" s="331">
        <v>843</v>
      </c>
      <c r="B73" s="330"/>
      <c r="C73" s="330"/>
      <c r="D73" s="330"/>
      <c r="E73" s="275">
        <v>1672</v>
      </c>
      <c r="F73" s="275"/>
      <c r="G73" s="275"/>
      <c r="H73" s="327"/>
      <c r="I73" s="717"/>
      <c r="J73" s="741"/>
      <c r="K73" s="453"/>
      <c r="L73" s="453"/>
      <c r="M73" s="453"/>
      <c r="N73" s="453"/>
      <c r="O73" s="453"/>
      <c r="P73" s="453"/>
      <c r="Q73" s="453"/>
      <c r="R73" s="453"/>
      <c r="S73" s="742"/>
      <c r="T73" s="322"/>
      <c r="U73" s="326"/>
      <c r="V73" s="275"/>
      <c r="W73" s="275"/>
      <c r="X73" s="275"/>
      <c r="Y73" s="275"/>
      <c r="Z73" s="275"/>
      <c r="AA73" s="275"/>
      <c r="AB73" s="275"/>
      <c r="AC73" s="327"/>
      <c r="AD73" s="717"/>
      <c r="AE73" s="251">
        <v>420</v>
      </c>
    </row>
    <row r="74" ht="15.75" customHeight="1">
      <c r="A74" t="s" s="331">
        <v>844</v>
      </c>
      <c r="B74" s="330"/>
      <c r="C74" s="330"/>
      <c r="D74" s="330"/>
      <c r="E74" s="275">
        <v>1174</v>
      </c>
      <c r="F74" s="275"/>
      <c r="G74" s="275"/>
      <c r="H74" s="327"/>
      <c r="I74" s="717"/>
      <c r="J74" s="741"/>
      <c r="K74" s="453"/>
      <c r="L74" s="453"/>
      <c r="M74" s="453"/>
      <c r="N74" s="453"/>
      <c r="O74" s="453"/>
      <c r="P74" s="453"/>
      <c r="Q74" s="453"/>
      <c r="R74" s="453"/>
      <c r="S74" s="742"/>
      <c r="T74" s="322"/>
      <c r="U74" s="326"/>
      <c r="V74" s="275"/>
      <c r="W74" s="275"/>
      <c r="X74" s="275"/>
      <c r="Y74" s="275"/>
      <c r="Z74" s="275"/>
      <c r="AA74" s="275"/>
      <c r="AB74" s="275"/>
      <c r="AC74" s="327"/>
      <c r="AD74" s="717"/>
      <c r="AE74" s="251">
        <v>480</v>
      </c>
    </row>
    <row r="75" ht="15.75" customHeight="1">
      <c r="A75" t="s" s="331">
        <v>845</v>
      </c>
      <c r="B75" s="330"/>
      <c r="C75" s="330"/>
      <c r="D75" s="330"/>
      <c r="E75" s="275">
        <v>525</v>
      </c>
      <c r="F75" s="275"/>
      <c r="G75" s="275"/>
      <c r="H75" s="327"/>
      <c r="I75" s="717"/>
      <c r="J75" s="741"/>
      <c r="K75" s="453"/>
      <c r="L75" s="453"/>
      <c r="M75" s="453"/>
      <c r="N75" s="453"/>
      <c r="O75" s="453"/>
      <c r="P75" s="453"/>
      <c r="Q75" s="453"/>
      <c r="R75" s="453"/>
      <c r="S75" s="742"/>
      <c r="T75" s="322"/>
      <c r="U75" s="326"/>
      <c r="V75" s="275"/>
      <c r="W75" s="275"/>
      <c r="X75" s="275"/>
      <c r="Y75" s="275"/>
      <c r="Z75" s="275"/>
      <c r="AA75" s="275"/>
      <c r="AB75" s="275"/>
      <c r="AC75" s="327"/>
      <c r="AD75" s="717"/>
      <c r="AE75" s="251">
        <v>479</v>
      </c>
    </row>
    <row r="76" ht="15.75" customHeight="1">
      <c r="A76" s="737"/>
      <c r="B76" s="330"/>
      <c r="C76" s="330"/>
      <c r="D76" s="330"/>
      <c r="E76" s="330"/>
      <c r="F76" s="330"/>
      <c r="G76" s="330"/>
      <c r="H76" s="720"/>
      <c r="I76" s="725"/>
      <c r="J76" s="721"/>
      <c r="K76" s="722"/>
      <c r="L76" s="722"/>
      <c r="M76" s="722"/>
      <c r="N76" s="722"/>
      <c r="O76" s="722"/>
      <c r="P76" s="722"/>
      <c r="Q76" s="722"/>
      <c r="R76" s="722"/>
      <c r="S76" s="723"/>
      <c r="T76" s="151"/>
      <c r="U76" s="724"/>
      <c r="V76" s="759"/>
      <c r="W76" s="759"/>
      <c r="X76" s="759"/>
      <c r="Y76" s="759"/>
      <c r="Z76" s="759"/>
      <c r="AA76" s="759"/>
      <c r="AB76" s="759"/>
      <c r="AC76" s="720"/>
      <c r="AD76" s="725"/>
      <c r="AE76" s="129"/>
    </row>
    <row r="77" ht="15.75" customHeight="1">
      <c r="A77" t="s" s="286">
        <v>846</v>
      </c>
      <c r="B77" s="159"/>
      <c r="C77" s="159"/>
      <c r="D77" s="159"/>
      <c r="E77" s="160">
        <f>SUM(E78:E84)</f>
        <v>1990</v>
      </c>
      <c r="F77" s="160">
        <f>G77/E77*1000</f>
        <v>502.512562814070</v>
      </c>
      <c r="G77" s="160">
        <f>SUM(G78:G84)</f>
        <v>1000</v>
      </c>
      <c r="H77" s="168"/>
      <c r="I77" s="169"/>
      <c r="J77" s="225"/>
      <c r="K77" s="162"/>
      <c r="L77" s="162"/>
      <c r="M77" s="162"/>
      <c r="N77" s="162"/>
      <c r="O77" s="162"/>
      <c r="P77" s="162"/>
      <c r="Q77" s="162"/>
      <c r="R77" s="162"/>
      <c r="S77" s="226"/>
      <c r="T77" s="202">
        <f>SUM(T78:T84)</f>
        <v>700</v>
      </c>
      <c r="U77" s="139">
        <f>SUM(U78:U84)</f>
        <v>0</v>
      </c>
      <c r="V77" s="240">
        <f>SUM(V78:V84)</f>
        <v>0</v>
      </c>
      <c r="W77" s="240">
        <f>SUM(W78:W84)</f>
        <v>0</v>
      </c>
      <c r="X77" s="240">
        <f>SUM(X78:X84)</f>
        <v>0</v>
      </c>
      <c r="Y77" s="240">
        <f>SUM(Y78:Y84)</f>
        <v>0</v>
      </c>
      <c r="Z77" s="240">
        <f>SUM(Z78:Z84)</f>
        <v>0</v>
      </c>
      <c r="AA77" s="240">
        <f>SUM(AA78:AA84)</f>
        <v>0</v>
      </c>
      <c r="AB77" s="240">
        <f>SUM(AB78:AB84)</f>
        <v>0</v>
      </c>
      <c r="AC77" s="141">
        <f>SUM(AC78:AC84)</f>
        <v>0</v>
      </c>
      <c r="AD77" s="169"/>
      <c r="AE77" s="129"/>
    </row>
    <row r="78" ht="15.75" customHeight="1">
      <c r="A78" s="743"/>
      <c r="B78" s="159"/>
      <c r="C78" s="159"/>
      <c r="D78" s="159"/>
      <c r="E78" s="275"/>
      <c r="F78" s="275"/>
      <c r="G78" s="275"/>
      <c r="H78" s="327"/>
      <c r="I78" s="741"/>
      <c r="J78" s="161"/>
      <c r="K78" s="161"/>
      <c r="L78" s="161"/>
      <c r="M78" s="161"/>
      <c r="N78" s="161"/>
      <c r="O78" s="161"/>
      <c r="P78" s="161"/>
      <c r="Q78" s="161"/>
      <c r="R78" s="161"/>
      <c r="S78" s="194"/>
      <c r="T78" s="270"/>
      <c r="U78" s="234"/>
      <c r="V78" s="159"/>
      <c r="W78" s="159"/>
      <c r="X78" s="159"/>
      <c r="Y78" s="159"/>
      <c r="Z78" s="159"/>
      <c r="AA78" s="159"/>
      <c r="AB78" s="159"/>
      <c r="AC78" s="191"/>
      <c r="AD78" s="196"/>
      <c r="AE78" s="129"/>
    </row>
    <row r="79" ht="16.6" customHeight="1">
      <c r="A79" t="s" s="302">
        <v>847</v>
      </c>
      <c r="B79" t="s" s="329">
        <v>848</v>
      </c>
      <c r="C79" s="330"/>
      <c r="D79" s="330"/>
      <c r="E79" s="275"/>
      <c r="F79" s="275"/>
      <c r="G79" s="275"/>
      <c r="H79" s="327"/>
      <c r="I79" s="717"/>
      <c r="J79" s="741"/>
      <c r="K79" s="453"/>
      <c r="L79" s="453"/>
      <c r="M79" s="453"/>
      <c r="N79" s="453"/>
      <c r="O79" s="453"/>
      <c r="P79" s="453"/>
      <c r="Q79" s="453"/>
      <c r="R79" s="453"/>
      <c r="S79" s="742"/>
      <c r="T79" s="322"/>
      <c r="U79" s="326"/>
      <c r="V79" s="275"/>
      <c r="W79" s="275"/>
      <c r="X79" s="275"/>
      <c r="Y79" s="275"/>
      <c r="Z79" s="275"/>
      <c r="AA79" s="275"/>
      <c r="AB79" s="275"/>
      <c r="AC79" s="327"/>
      <c r="AD79" s="717"/>
      <c r="AE79" s="219"/>
    </row>
    <row r="80" ht="15.75" customHeight="1">
      <c r="A80" t="s" s="735">
        <v>849</v>
      </c>
      <c r="B80" t="s" s="329">
        <v>848</v>
      </c>
      <c r="C80" t="s" s="329">
        <v>200</v>
      </c>
      <c r="D80" s="330"/>
      <c r="E80" s="330">
        <v>1220</v>
      </c>
      <c r="F80" s="330">
        <v>100</v>
      </c>
      <c r="G80" s="330">
        <v>600</v>
      </c>
      <c r="H80" s="720"/>
      <c r="I80" s="725">
        <v>0.5</v>
      </c>
      <c r="J80" s="760">
        <v>0.5</v>
      </c>
      <c r="K80" s="761"/>
      <c r="L80" s="722"/>
      <c r="M80" s="722"/>
      <c r="N80" s="722"/>
      <c r="O80" s="722"/>
      <c r="P80" s="722"/>
      <c r="Q80" s="722"/>
      <c r="R80" s="722"/>
      <c r="S80" s="723"/>
      <c r="T80" s="255">
        <f>ROUND(J80*$G80,-1)</f>
        <v>300</v>
      </c>
      <c r="U80" s="724">
        <f>ROUND(K80*$G80,-1)</f>
        <v>0</v>
      </c>
      <c r="V80" s="330">
        <f>ROUND(L80*$G80,-1)</f>
        <v>0</v>
      </c>
      <c r="W80" s="330">
        <f>ROUND(M80*$G80,-1)</f>
        <v>0</v>
      </c>
      <c r="X80" s="330">
        <f>ROUND(N80*$G80,-1)</f>
        <v>0</v>
      </c>
      <c r="Y80" s="330">
        <f>ROUND(O80*$G80,-1)</f>
        <v>0</v>
      </c>
      <c r="Z80" s="330">
        <f>ROUND(P80*$G80,-1)</f>
        <v>0</v>
      </c>
      <c r="AA80" s="330">
        <f>ROUND(Q80*$G80,-1)</f>
        <v>0</v>
      </c>
      <c r="AB80" s="330">
        <f>ROUND(R80*$G80,-1)</f>
        <v>0</v>
      </c>
      <c r="AC80" s="720">
        <f>ROUND(S80*$G80,-1)</f>
        <v>0</v>
      </c>
      <c r="AD80" s="725"/>
      <c r="AE80" s="315"/>
    </row>
    <row r="81" ht="15.75" customHeight="1">
      <c r="A81" t="s" s="735">
        <v>850</v>
      </c>
      <c r="B81" t="s" s="329">
        <v>848</v>
      </c>
      <c r="C81" t="s" s="329">
        <v>200</v>
      </c>
      <c r="D81" s="330"/>
      <c r="E81" s="330">
        <v>770</v>
      </c>
      <c r="F81" s="330">
        <v>100</v>
      </c>
      <c r="G81" s="330">
        <v>400</v>
      </c>
      <c r="H81" s="720"/>
      <c r="I81" s="725"/>
      <c r="J81" s="760">
        <v>1</v>
      </c>
      <c r="K81" s="761"/>
      <c r="L81" s="722"/>
      <c r="M81" s="722"/>
      <c r="N81" s="722"/>
      <c r="O81" s="722"/>
      <c r="P81" s="722"/>
      <c r="Q81" s="722"/>
      <c r="R81" s="722"/>
      <c r="S81" s="723"/>
      <c r="T81" s="255">
        <f>ROUND(J81*$G81,-1)</f>
        <v>400</v>
      </c>
      <c r="U81" s="724">
        <f>ROUND(K81*$G81,-1)</f>
        <v>0</v>
      </c>
      <c r="V81" s="330">
        <f>ROUND(L81*$G81,-1)</f>
        <v>0</v>
      </c>
      <c r="W81" s="330">
        <f>ROUND(M81*$G81,-1)</f>
        <v>0</v>
      </c>
      <c r="X81" s="330">
        <f>ROUND(N81*$G81,-1)</f>
        <v>0</v>
      </c>
      <c r="Y81" s="330">
        <f>ROUND(O81*$G81,-1)</f>
        <v>0</v>
      </c>
      <c r="Z81" s="330">
        <f>ROUND(P81*$G81,-1)</f>
        <v>0</v>
      </c>
      <c r="AA81" s="330">
        <f>ROUND(Q81*$G81,-1)</f>
        <v>0</v>
      </c>
      <c r="AB81" s="330">
        <f>ROUND(R81*$G81,-1)</f>
        <v>0</v>
      </c>
      <c r="AC81" s="720">
        <f>ROUND(S81*$G81,-1)</f>
        <v>0</v>
      </c>
      <c r="AD81" s="725"/>
      <c r="AE81" s="315"/>
    </row>
    <row r="82" ht="15.75" customHeight="1">
      <c r="A82" s="743"/>
      <c r="B82" s="330"/>
      <c r="C82" s="330"/>
      <c r="D82" s="330"/>
      <c r="E82" s="275"/>
      <c r="F82" s="275"/>
      <c r="G82" s="275"/>
      <c r="H82" s="327"/>
      <c r="I82" s="717"/>
      <c r="J82" s="762"/>
      <c r="K82" s="763"/>
      <c r="L82" s="453"/>
      <c r="M82" s="453"/>
      <c r="N82" s="453"/>
      <c r="O82" s="453"/>
      <c r="P82" s="453"/>
      <c r="Q82" s="453"/>
      <c r="R82" s="453"/>
      <c r="S82" s="742"/>
      <c r="T82" s="270"/>
      <c r="U82" s="724"/>
      <c r="V82" s="330"/>
      <c r="W82" s="330"/>
      <c r="X82" s="330"/>
      <c r="Y82" s="330"/>
      <c r="Z82" s="330"/>
      <c r="AA82" s="330"/>
      <c r="AB82" s="330"/>
      <c r="AC82" s="720"/>
      <c r="AD82" s="717"/>
      <c r="AE82" s="315"/>
    </row>
    <row r="83" ht="15.75" customHeight="1">
      <c r="A83" t="s" s="331">
        <v>851</v>
      </c>
      <c r="B83" s="330"/>
      <c r="C83" s="330"/>
      <c r="D83" s="330"/>
      <c r="E83" s="275"/>
      <c r="F83" s="275"/>
      <c r="G83" s="275"/>
      <c r="H83" s="327"/>
      <c r="I83" s="717"/>
      <c r="J83" s="741"/>
      <c r="K83" s="453"/>
      <c r="L83" s="453"/>
      <c r="M83" s="453"/>
      <c r="N83" s="453"/>
      <c r="O83" s="453"/>
      <c r="P83" s="453"/>
      <c r="Q83" s="453"/>
      <c r="R83" s="453"/>
      <c r="S83" s="742"/>
      <c r="T83" s="270"/>
      <c r="U83" s="326"/>
      <c r="V83" s="275"/>
      <c r="W83" s="275"/>
      <c r="X83" s="275"/>
      <c r="Y83" s="275"/>
      <c r="Z83" s="275"/>
      <c r="AA83" s="275"/>
      <c r="AB83" s="275"/>
      <c r="AC83" s="327"/>
      <c r="AD83" s="717"/>
      <c r="AE83" s="462">
        <v>990</v>
      </c>
    </row>
    <row r="84" ht="16.6" customHeight="1">
      <c r="A84" s="106"/>
      <c r="B84" s="159"/>
      <c r="C84" s="159"/>
      <c r="D84" s="159"/>
      <c r="E84" s="159"/>
      <c r="F84" s="159"/>
      <c r="G84" s="159"/>
      <c r="H84" s="191"/>
      <c r="I84" s="196"/>
      <c r="J84" s="193"/>
      <c r="K84" s="161"/>
      <c r="L84" s="161"/>
      <c r="M84" s="161"/>
      <c r="N84" s="161"/>
      <c r="O84" s="161"/>
      <c r="P84" s="161"/>
      <c r="Q84" s="161"/>
      <c r="R84" s="161"/>
      <c r="S84" s="194"/>
      <c r="T84" s="151"/>
      <c r="U84" s="234"/>
      <c r="V84" s="159"/>
      <c r="W84" s="159"/>
      <c r="X84" s="159"/>
      <c r="Y84" s="159"/>
      <c r="Z84" s="159"/>
      <c r="AA84" s="159"/>
      <c r="AB84" s="159"/>
      <c r="AC84" s="191"/>
      <c r="AD84" s="196"/>
      <c r="AE84" s="219"/>
    </row>
    <row r="85" ht="15.75" customHeight="1">
      <c r="A85" t="s" s="286">
        <v>852</v>
      </c>
      <c r="B85" s="159"/>
      <c r="C85" s="159"/>
      <c r="D85" s="159"/>
      <c r="E85" s="160">
        <f>SUM(E91:E164)</f>
        <v>100602.9</v>
      </c>
      <c r="F85" s="160">
        <f>G85/E85*1000</f>
        <v>98.33871588194771</v>
      </c>
      <c r="G85" s="160">
        <f>SUM(G91:G164)</f>
        <v>9893.16</v>
      </c>
      <c r="H85" s="168"/>
      <c r="I85" s="169"/>
      <c r="J85" s="225"/>
      <c r="K85" s="162"/>
      <c r="L85" s="162"/>
      <c r="M85" s="162"/>
      <c r="N85" s="162"/>
      <c r="O85" s="162"/>
      <c r="P85" s="162"/>
      <c r="Q85" s="162"/>
      <c r="R85" s="162"/>
      <c r="S85" s="226"/>
      <c r="T85" s="202">
        <f>SUM(T86+T91+T96+T102+T115+T135)+T89</f>
        <v>1880</v>
      </c>
      <c r="U85" s="155">
        <f>SUM(U86+U91+U96+U102+U115+U135)+U89</f>
        <v>940</v>
      </c>
      <c r="V85" s="155">
        <f>SUM(V86+V91+V96+V102+V115+V135)+V89</f>
        <v>950</v>
      </c>
      <c r="W85" s="155">
        <f>SUM(W86+W91+W96+W102+W115+W135)+W89</f>
        <v>210</v>
      </c>
      <c r="X85" s="155">
        <f>SUM(X86+X91+X96+X102+X115+X135)+X89</f>
        <v>400</v>
      </c>
      <c r="Y85" s="155">
        <f>SUM(Y86+Y91+Y96+Y102+Y115+Y135)+Y89</f>
        <v>50</v>
      </c>
      <c r="Z85" s="155">
        <f>SUM(Z86+Z91+Z96+Z102+Z115+Z135)+Z89</f>
        <v>0</v>
      </c>
      <c r="AA85" s="155">
        <f>SUM(AA86+AA91+AA96+AA102+AA115+AA135)+AA89</f>
        <v>0</v>
      </c>
      <c r="AB85" s="155">
        <f>SUM(AB86+AB91+AB96+AB102+AB115+AB135)+AB89</f>
        <v>0</v>
      </c>
      <c r="AC85" s="764">
        <f>SUM(AC86+AC91+AC96+AC102+AC115+AC135)+AC89</f>
        <v>0</v>
      </c>
      <c r="AD85" s="765"/>
      <c r="AE85" s="129"/>
    </row>
    <row r="86" ht="15.75" customHeight="1">
      <c r="A86" t="s" s="247">
        <v>853</v>
      </c>
      <c r="B86" s="159"/>
      <c r="C86" s="159"/>
      <c r="D86" s="159"/>
      <c r="E86" s="160"/>
      <c r="F86" s="160"/>
      <c r="G86" s="159">
        <v>200</v>
      </c>
      <c r="H86" s="191"/>
      <c r="I86" s="196"/>
      <c r="J86" s="193"/>
      <c r="K86" s="161">
        <v>1</v>
      </c>
      <c r="L86" s="162"/>
      <c r="M86" s="162"/>
      <c r="N86" s="162"/>
      <c r="O86" s="162"/>
      <c r="P86" s="162"/>
      <c r="Q86" s="162"/>
      <c r="R86" s="162"/>
      <c r="S86" s="226"/>
      <c r="T86" s="255">
        <f>ROUND(J86*$G86,-1)</f>
        <v>0</v>
      </c>
      <c r="U86" s="234">
        <f>ROUND(K86*$G86,-1)</f>
        <v>200</v>
      </c>
      <c r="V86" s="159">
        <f>ROUND(L86*$G86,-1)</f>
        <v>0</v>
      </c>
      <c r="W86" s="159">
        <f>ROUND(M86*$G86,-1)</f>
        <v>0</v>
      </c>
      <c r="X86" s="159">
        <f>ROUND(N86*$G86,-1)</f>
        <v>0</v>
      </c>
      <c r="Y86" s="159">
        <f>ROUND(O86*$G86,-1)</f>
        <v>0</v>
      </c>
      <c r="Z86" s="159">
        <f>ROUND(P86*$G86,-1)</f>
        <v>0</v>
      </c>
      <c r="AA86" s="159">
        <f>ROUND(Q86*$G86,-1)</f>
        <v>0</v>
      </c>
      <c r="AB86" s="159">
        <f>ROUND(R86*$G86,-1)</f>
        <v>0</v>
      </c>
      <c r="AC86" s="191">
        <f>ROUND(S86*$G86,-1)</f>
        <v>0</v>
      </c>
      <c r="AD86" s="169"/>
      <c r="AE86" t="s" s="278">
        <v>210</v>
      </c>
    </row>
    <row r="87" ht="15.75" customHeight="1">
      <c r="A87" s="158"/>
      <c r="B87" s="159"/>
      <c r="C87" s="159"/>
      <c r="D87" s="159"/>
      <c r="E87" s="160"/>
      <c r="F87" s="160"/>
      <c r="G87" s="160"/>
      <c r="H87" s="168"/>
      <c r="I87" s="169"/>
      <c r="J87" s="225"/>
      <c r="K87" s="162"/>
      <c r="L87" s="162"/>
      <c r="M87" s="162"/>
      <c r="N87" s="162"/>
      <c r="O87" s="162"/>
      <c r="P87" s="162"/>
      <c r="Q87" s="162"/>
      <c r="R87" s="162"/>
      <c r="S87" s="226"/>
      <c r="T87" s="322"/>
      <c r="U87" s="326"/>
      <c r="V87" s="275"/>
      <c r="W87" s="275"/>
      <c r="X87" s="275"/>
      <c r="Y87" s="275"/>
      <c r="Z87" s="275"/>
      <c r="AA87" s="275"/>
      <c r="AB87" s="275"/>
      <c r="AC87" s="327"/>
      <c r="AD87" s="169"/>
      <c r="AE87" s="236"/>
    </row>
    <row r="88" ht="15.75" customHeight="1">
      <c r="A88" t="s" s="301">
        <v>854</v>
      </c>
      <c r="B88" s="330"/>
      <c r="C88" s="330"/>
      <c r="D88" s="330"/>
      <c r="E88" s="160"/>
      <c r="F88" s="160"/>
      <c r="G88" s="160"/>
      <c r="H88" s="168"/>
      <c r="I88" s="169"/>
      <c r="J88" s="225"/>
      <c r="K88" s="162"/>
      <c r="L88" s="162"/>
      <c r="M88" s="162"/>
      <c r="N88" s="162"/>
      <c r="O88" s="162"/>
      <c r="P88" s="162"/>
      <c r="Q88" s="162"/>
      <c r="R88" s="162"/>
      <c r="S88" s="226"/>
      <c r="T88" s="270"/>
      <c r="U88" s="724"/>
      <c r="V88" s="330"/>
      <c r="W88" s="330"/>
      <c r="X88" s="330"/>
      <c r="Y88" s="330"/>
      <c r="Z88" s="330"/>
      <c r="AA88" s="330"/>
      <c r="AB88" s="330"/>
      <c r="AC88" s="720"/>
      <c r="AD88" s="169"/>
      <c r="AE88" s="236"/>
    </row>
    <row r="89" ht="15.75" customHeight="1">
      <c r="A89" t="s" s="735">
        <v>855</v>
      </c>
      <c r="B89" t="s" s="329">
        <v>197</v>
      </c>
      <c r="C89" t="s" s="329">
        <v>193</v>
      </c>
      <c r="D89" s="330"/>
      <c r="E89" s="160"/>
      <c r="F89" s="160"/>
      <c r="G89" s="330">
        <v>800</v>
      </c>
      <c r="H89" s="168"/>
      <c r="I89" s="169"/>
      <c r="J89" s="721">
        <v>0.1</v>
      </c>
      <c r="K89" s="722">
        <v>0.3</v>
      </c>
      <c r="L89" s="722">
        <v>0.7</v>
      </c>
      <c r="M89" s="722"/>
      <c r="N89" s="722"/>
      <c r="O89" s="162"/>
      <c r="P89" s="162"/>
      <c r="Q89" s="162"/>
      <c r="R89" s="162"/>
      <c r="S89" s="226"/>
      <c r="T89" s="255">
        <f>ROUND(J89*$G89,-1)</f>
        <v>80</v>
      </c>
      <c r="U89" s="724">
        <f>ROUND(K89*$G89,-1)</f>
        <v>240</v>
      </c>
      <c r="V89" s="330">
        <f>ROUND(L89*$G89,-1)</f>
        <v>560</v>
      </c>
      <c r="W89" s="330">
        <f>ROUND(M89*$G89,-1)</f>
        <v>0</v>
      </c>
      <c r="X89" s="330">
        <f>ROUND(N89*$G89,-1)</f>
        <v>0</v>
      </c>
      <c r="Y89" s="330">
        <f>ROUND(O89*$G89,-1)</f>
        <v>0</v>
      </c>
      <c r="Z89" s="330">
        <f>ROUND(P89*$G89,-1)</f>
        <v>0</v>
      </c>
      <c r="AA89" s="330">
        <f>ROUND(Q89*$G89,-1)</f>
        <v>0</v>
      </c>
      <c r="AB89" s="330">
        <f>ROUND(R89*$G89,-1)</f>
        <v>0</v>
      </c>
      <c r="AC89" s="720">
        <f>ROUND(S89*$G89,-1)</f>
        <v>0</v>
      </c>
      <c r="AD89" s="169"/>
      <c r="AE89" t="s" s="300">
        <v>210</v>
      </c>
    </row>
    <row r="90" ht="15.75" customHeight="1">
      <c r="A90" s="158"/>
      <c r="B90" s="159"/>
      <c r="C90" s="159"/>
      <c r="D90" s="159"/>
      <c r="E90" s="160"/>
      <c r="F90" s="160"/>
      <c r="G90" s="160"/>
      <c r="H90" s="168"/>
      <c r="I90" s="169"/>
      <c r="J90" s="225"/>
      <c r="K90" s="162"/>
      <c r="L90" s="162"/>
      <c r="M90" s="162"/>
      <c r="N90" s="162"/>
      <c r="O90" s="162"/>
      <c r="P90" s="162"/>
      <c r="Q90" s="162"/>
      <c r="R90" s="162"/>
      <c r="S90" s="226"/>
      <c r="T90" s="238"/>
      <c r="U90" s="167"/>
      <c r="V90" s="305"/>
      <c r="W90" s="305"/>
      <c r="X90" s="305"/>
      <c r="Y90" s="305"/>
      <c r="Z90" s="305"/>
      <c r="AA90" s="305"/>
      <c r="AB90" s="305"/>
      <c r="AC90" s="168"/>
      <c r="AD90" s="169"/>
      <c r="AE90" s="236"/>
    </row>
    <row r="91" ht="15.75" customHeight="1">
      <c r="A91" t="s" s="301">
        <v>856</v>
      </c>
      <c r="B91" s="330"/>
      <c r="C91" s="330"/>
      <c r="D91" s="330"/>
      <c r="E91" s="744"/>
      <c r="F91" s="744"/>
      <c r="G91" s="744"/>
      <c r="H91" s="766"/>
      <c r="I91" s="700"/>
      <c r="J91" s="767"/>
      <c r="K91" s="768"/>
      <c r="L91" s="768"/>
      <c r="M91" s="694"/>
      <c r="N91" s="694"/>
      <c r="O91" s="694"/>
      <c r="P91" s="694"/>
      <c r="Q91" s="694"/>
      <c r="R91" s="694"/>
      <c r="S91" s="696"/>
      <c r="T91" s="202">
        <f>SUM(T92:T94)</f>
        <v>50</v>
      </c>
      <c r="U91" s="769">
        <f>SUM(U92:U94)</f>
        <v>0</v>
      </c>
      <c r="V91" s="770">
        <f>SUM(V92:V94)</f>
        <v>0</v>
      </c>
      <c r="W91" s="770">
        <f>SUM(W92:W94)</f>
        <v>0</v>
      </c>
      <c r="X91" s="770">
        <f>SUM(X92:X94)</f>
        <v>400</v>
      </c>
      <c r="Y91" s="770">
        <f>SUM(Y92:Y94)</f>
        <v>50</v>
      </c>
      <c r="Z91" s="770">
        <f>SUM(Z92:Z94)</f>
        <v>0</v>
      </c>
      <c r="AA91" s="770">
        <f>SUM(AA92:AA94)</f>
        <v>0</v>
      </c>
      <c r="AB91" s="770">
        <f>SUM(AB92:AB94)</f>
        <v>0</v>
      </c>
      <c r="AC91" s="771">
        <f>SUM(AC92:AC94)</f>
        <v>0</v>
      </c>
      <c r="AD91" s="700"/>
      <c r="AE91" s="299">
        <v>2283</v>
      </c>
    </row>
    <row r="92" ht="15.75" customHeight="1">
      <c r="A92" t="s" s="247">
        <v>857</v>
      </c>
      <c r="B92" t="s" s="248">
        <v>227</v>
      </c>
      <c r="C92" t="s" s="248">
        <v>200</v>
      </c>
      <c r="D92" s="159"/>
      <c r="E92" s="159">
        <v>1093</v>
      </c>
      <c r="F92" s="159">
        <v>200</v>
      </c>
      <c r="G92" s="159">
        <f>F92*E92/1000</f>
        <v>218.6</v>
      </c>
      <c r="H92" s="191"/>
      <c r="I92" s="196"/>
      <c r="J92" s="243"/>
      <c r="K92" s="74"/>
      <c r="L92" s="772"/>
      <c r="M92" s="161"/>
      <c r="N92" s="161">
        <v>1</v>
      </c>
      <c r="O92" s="161"/>
      <c r="P92" s="161"/>
      <c r="Q92" s="161"/>
      <c r="R92" s="161"/>
      <c r="S92" s="194"/>
      <c r="T92" s="255">
        <f>ROUND(J92*$G92,-1)</f>
        <v>0</v>
      </c>
      <c r="U92" s="234">
        <f>ROUND(K92*$G92,-1)</f>
        <v>0</v>
      </c>
      <c r="V92" s="159">
        <f>ROUND(L92*$G92,-1)</f>
        <v>0</v>
      </c>
      <c r="W92" s="159">
        <f>ROUND(M92*$G92,-1)</f>
        <v>0</v>
      </c>
      <c r="X92" s="159">
        <f>ROUND(N92*$G92,-1)</f>
        <v>220</v>
      </c>
      <c r="Y92" s="159">
        <f>ROUND(O92*$G92,-1)</f>
        <v>0</v>
      </c>
      <c r="Z92" s="159">
        <f>ROUND(P92*$G92,-1)</f>
        <v>0</v>
      </c>
      <c r="AA92" s="159">
        <f>ROUND(Q92*$G92,-1)</f>
        <v>0</v>
      </c>
      <c r="AB92" s="159">
        <f>ROUND(R92*$G92,-1)</f>
        <v>0</v>
      </c>
      <c r="AC92" s="191">
        <f>ROUND(S92*$G92,-1)</f>
        <v>0</v>
      </c>
      <c r="AD92" s="196"/>
      <c r="AE92" s="299">
        <v>678</v>
      </c>
    </row>
    <row r="93" ht="15.75" customHeight="1">
      <c r="A93" t="s" s="247">
        <v>858</v>
      </c>
      <c r="B93" t="s" s="248">
        <v>227</v>
      </c>
      <c r="C93" t="s" s="248">
        <v>200</v>
      </c>
      <c r="D93" s="159"/>
      <c r="E93" s="159">
        <v>1125</v>
      </c>
      <c r="F93" s="159">
        <v>200</v>
      </c>
      <c r="G93" s="159">
        <f>F93*E93/1000</f>
        <v>225</v>
      </c>
      <c r="H93" s="191"/>
      <c r="I93" s="196"/>
      <c r="J93" s="243"/>
      <c r="K93" s="77"/>
      <c r="L93" s="773"/>
      <c r="M93" s="161"/>
      <c r="N93" s="161">
        <v>0.8</v>
      </c>
      <c r="O93" s="161">
        <v>0.2</v>
      </c>
      <c r="P93" s="161"/>
      <c r="Q93" s="161"/>
      <c r="R93" s="161"/>
      <c r="S93" s="194"/>
      <c r="T93" s="255">
        <f>ROUND(J93*$G93,-1)</f>
        <v>0</v>
      </c>
      <c r="U93" s="234">
        <f>ROUND(K93*$G93,-1)</f>
        <v>0</v>
      </c>
      <c r="V93" s="159">
        <f>ROUND(L93*$G93,-1)</f>
        <v>0</v>
      </c>
      <c r="W93" s="159">
        <f>ROUND(M93*$G93,-1)</f>
        <v>0</v>
      </c>
      <c r="X93" s="159">
        <f>ROUND(N93*$G93,-1)</f>
        <v>180</v>
      </c>
      <c r="Y93" s="159">
        <f>ROUND(O93*$G93,-1)</f>
        <v>50</v>
      </c>
      <c r="Z93" s="159">
        <f>ROUND(P93*$G93,-1)</f>
        <v>0</v>
      </c>
      <c r="AA93" s="159">
        <f>ROUND(Q93*$G93,-1)</f>
        <v>0</v>
      </c>
      <c r="AB93" s="159">
        <f>ROUND(R93*$G93,-1)</f>
        <v>0</v>
      </c>
      <c r="AC93" s="191">
        <f>ROUND(S93*$G93,-1)</f>
        <v>0</v>
      </c>
      <c r="AD93" s="196"/>
      <c r="AE93" s="299">
        <v>796</v>
      </c>
    </row>
    <row r="94" ht="15.75" customHeight="1">
      <c r="A94" t="s" s="247">
        <v>859</v>
      </c>
      <c r="B94" t="s" s="248">
        <v>227</v>
      </c>
      <c r="C94" t="s" s="248">
        <v>200</v>
      </c>
      <c r="D94" s="159"/>
      <c r="E94" s="159">
        <v>1442</v>
      </c>
      <c r="F94" s="159">
        <v>180</v>
      </c>
      <c r="G94" s="159">
        <f>F94*E94/1000</f>
        <v>259.56</v>
      </c>
      <c r="H94" s="191"/>
      <c r="I94" s="196">
        <v>0.8</v>
      </c>
      <c r="J94" s="193">
        <v>0.2</v>
      </c>
      <c r="K94" s="161"/>
      <c r="L94" s="161"/>
      <c r="M94" s="161"/>
      <c r="N94" s="161"/>
      <c r="O94" s="161"/>
      <c r="P94" s="161"/>
      <c r="Q94" s="161"/>
      <c r="R94" s="161"/>
      <c r="S94" s="194"/>
      <c r="T94" s="255">
        <f>ROUND(J94*$G94,-1)</f>
        <v>50</v>
      </c>
      <c r="U94" s="234">
        <f>ROUND(K94*$G94,-1)</f>
        <v>0</v>
      </c>
      <c r="V94" s="159">
        <f>ROUND(L94*$G94,-1)</f>
        <v>0</v>
      </c>
      <c r="W94" s="159">
        <f>ROUND(M94*$G94,-1)</f>
        <v>0</v>
      </c>
      <c r="X94" s="159">
        <f>ROUND(N94*$G94,-1)</f>
        <v>0</v>
      </c>
      <c r="Y94" s="159">
        <f>ROUND(O94*$G94,-1)</f>
        <v>0</v>
      </c>
      <c r="Z94" s="159">
        <f>ROUND(P94*$G94,-1)</f>
        <v>0</v>
      </c>
      <c r="AA94" s="159">
        <f>ROUND(Q94*$G94,-1)</f>
        <v>0</v>
      </c>
      <c r="AB94" s="159">
        <f>ROUND(R94*$G94,-1)</f>
        <v>0</v>
      </c>
      <c r="AC94" s="191">
        <f>ROUND(S94*$G94,-1)</f>
        <v>0</v>
      </c>
      <c r="AD94" s="196"/>
      <c r="AE94" t="s" s="300">
        <v>210</v>
      </c>
    </row>
    <row r="95" ht="15.75" customHeight="1">
      <c r="A95" s="106"/>
      <c r="B95" s="159"/>
      <c r="C95" s="159"/>
      <c r="D95" s="159"/>
      <c r="E95" s="159"/>
      <c r="F95" s="159"/>
      <c r="G95" s="159"/>
      <c r="H95" s="191"/>
      <c r="I95" s="196"/>
      <c r="J95" s="193"/>
      <c r="K95" s="161"/>
      <c r="L95" s="161"/>
      <c r="M95" s="161"/>
      <c r="N95" s="161"/>
      <c r="O95" s="161"/>
      <c r="P95" s="161"/>
      <c r="Q95" s="161"/>
      <c r="R95" s="161"/>
      <c r="S95" s="194"/>
      <c r="T95" s="151"/>
      <c r="U95" s="234"/>
      <c r="V95" s="159"/>
      <c r="W95" s="159"/>
      <c r="X95" s="159"/>
      <c r="Y95" s="159"/>
      <c r="Z95" s="159"/>
      <c r="AA95" s="159"/>
      <c r="AB95" s="159"/>
      <c r="AC95" s="191"/>
      <c r="AD95" s="196"/>
      <c r="AE95" s="129"/>
    </row>
    <row r="96" ht="15.75" customHeight="1">
      <c r="A96" t="s" s="301">
        <v>860</v>
      </c>
      <c r="B96" s="330"/>
      <c r="C96" s="330"/>
      <c r="D96" s="330"/>
      <c r="E96" s="744"/>
      <c r="F96" s="744"/>
      <c r="G96" s="744"/>
      <c r="H96" s="766"/>
      <c r="I96" s="700"/>
      <c r="J96" s="767"/>
      <c r="K96" s="694"/>
      <c r="L96" s="694"/>
      <c r="M96" s="694"/>
      <c r="N96" s="694"/>
      <c r="O96" s="694"/>
      <c r="P96" s="694"/>
      <c r="Q96" s="694"/>
      <c r="R96" s="694"/>
      <c r="S96" s="696"/>
      <c r="T96" s="202">
        <f>SUM(T97:T100)</f>
        <v>1220</v>
      </c>
      <c r="U96" s="724">
        <f>SUM(U97:U100)</f>
        <v>0</v>
      </c>
      <c r="V96" s="330">
        <f>SUM(V97:V100)</f>
        <v>0</v>
      </c>
      <c r="W96" s="330">
        <f>SUM(W97:W100)</f>
        <v>0</v>
      </c>
      <c r="X96" s="330">
        <f>SUM(X97:X100)</f>
        <v>0</v>
      </c>
      <c r="Y96" s="330">
        <f>SUM(Y97:Y100)</f>
        <v>0</v>
      </c>
      <c r="Z96" s="330">
        <f>SUM(Z97:Z100)</f>
        <v>0</v>
      </c>
      <c r="AA96" s="330">
        <f>SUM(AA97:AA100)</f>
        <v>0</v>
      </c>
      <c r="AB96" s="330">
        <f>SUM(AB97:AB100)</f>
        <v>0</v>
      </c>
      <c r="AC96" s="720">
        <f>SUM(AC97:AC100)</f>
        <v>0</v>
      </c>
      <c r="AD96" s="700"/>
      <c r="AE96" s="251">
        <v>22</v>
      </c>
    </row>
    <row r="97" ht="15.75" customHeight="1">
      <c r="A97" t="s" s="247">
        <v>861</v>
      </c>
      <c r="B97" t="s" s="248">
        <v>227</v>
      </c>
      <c r="C97" t="s" s="248">
        <v>200</v>
      </c>
      <c r="D97" s="159"/>
      <c r="E97" s="159">
        <v>2825</v>
      </c>
      <c r="F97" s="159">
        <v>150</v>
      </c>
      <c r="G97" s="159">
        <v>500</v>
      </c>
      <c r="H97" s="191"/>
      <c r="I97" s="193">
        <v>0.5</v>
      </c>
      <c r="J97" s="161">
        <v>0.5</v>
      </c>
      <c r="K97" s="161"/>
      <c r="L97" s="161"/>
      <c r="M97" s="161"/>
      <c r="N97" s="161"/>
      <c r="O97" s="161"/>
      <c r="P97" s="161"/>
      <c r="Q97" s="161"/>
      <c r="R97" s="161"/>
      <c r="S97" s="194"/>
      <c r="T97" s="255">
        <f>ROUND(J97*$G97,-1)</f>
        <v>250</v>
      </c>
      <c r="U97" s="234">
        <f>ROUND(K97*$G97,-1)</f>
        <v>0</v>
      </c>
      <c r="V97" s="159">
        <f>ROUND(L97*$G97,-1)</f>
        <v>0</v>
      </c>
      <c r="W97" s="159">
        <f>ROUND(M97*$G97,-1)</f>
        <v>0</v>
      </c>
      <c r="X97" s="159">
        <f>ROUND(N97*$G97,-1)</f>
        <v>0</v>
      </c>
      <c r="Y97" s="159">
        <f>ROUND(O97*$G97,-1)</f>
        <v>0</v>
      </c>
      <c r="Z97" s="159">
        <f>ROUND(P97*$G97,-1)</f>
        <v>0</v>
      </c>
      <c r="AA97" s="159">
        <f>ROUND(Q97*$G97,-1)</f>
        <v>0</v>
      </c>
      <c r="AB97" s="159">
        <f>ROUND(R97*$G97,-1)</f>
        <v>0</v>
      </c>
      <c r="AC97" s="191">
        <f>ROUND(S97*$G97,-1)</f>
        <v>0</v>
      </c>
      <c r="AD97" s="196"/>
      <c r="AE97" s="251">
        <v>150</v>
      </c>
    </row>
    <row r="98" ht="15.75" customHeight="1">
      <c r="A98" t="s" s="247">
        <v>862</v>
      </c>
      <c r="B98" t="s" s="248">
        <v>227</v>
      </c>
      <c r="C98" t="s" s="248">
        <v>200</v>
      </c>
      <c r="D98" s="159"/>
      <c r="E98" s="159">
        <v>930</v>
      </c>
      <c r="F98" s="159">
        <v>150</v>
      </c>
      <c r="G98" s="159">
        <v>200</v>
      </c>
      <c r="H98" s="191"/>
      <c r="I98" s="196">
        <v>0.5</v>
      </c>
      <c r="J98" s="193">
        <v>0.5</v>
      </c>
      <c r="K98" s="161"/>
      <c r="L98" s="161"/>
      <c r="M98" s="161"/>
      <c r="N98" s="161"/>
      <c r="O98" s="161"/>
      <c r="P98" s="161"/>
      <c r="Q98" s="161"/>
      <c r="R98" s="161"/>
      <c r="S98" s="194"/>
      <c r="T98" s="255">
        <f>ROUND(J98*$G98,-1)</f>
        <v>100</v>
      </c>
      <c r="U98" s="234">
        <f>ROUND(K98*$G98,-1)</f>
        <v>0</v>
      </c>
      <c r="V98" s="159">
        <f>ROUND(L98*$G98,-1)</f>
        <v>0</v>
      </c>
      <c r="W98" s="159">
        <f>ROUND(M98*$G98,-1)</f>
        <v>0</v>
      </c>
      <c r="X98" s="159">
        <f>ROUND(N98*$G98,-1)</f>
        <v>0</v>
      </c>
      <c r="Y98" s="159">
        <f>ROUND(O98*$G98,-1)</f>
        <v>0</v>
      </c>
      <c r="Z98" s="159">
        <f>ROUND(P98*$G98,-1)</f>
        <v>0</v>
      </c>
      <c r="AA98" s="159">
        <f>ROUND(Q98*$G98,-1)</f>
        <v>0</v>
      </c>
      <c r="AB98" s="159">
        <f>ROUND(R98*$G98,-1)</f>
        <v>0</v>
      </c>
      <c r="AC98" s="191">
        <f>ROUND(S98*$G98,-1)</f>
        <v>0</v>
      </c>
      <c r="AD98" s="196"/>
      <c r="AE98" s="251">
        <v>151</v>
      </c>
    </row>
    <row r="99" ht="15.75" customHeight="1">
      <c r="A99" t="s" s="247">
        <v>863</v>
      </c>
      <c r="B99" t="s" s="248">
        <v>227</v>
      </c>
      <c r="C99" t="s" s="248">
        <v>200</v>
      </c>
      <c r="D99" s="159"/>
      <c r="E99" s="159">
        <v>7930</v>
      </c>
      <c r="F99" s="159">
        <v>100</v>
      </c>
      <c r="G99" s="159">
        <v>2000</v>
      </c>
      <c r="H99" t="s" s="249">
        <v>334</v>
      </c>
      <c r="I99" s="196">
        <v>0.7</v>
      </c>
      <c r="J99" s="193">
        <v>0.3</v>
      </c>
      <c r="K99" s="161"/>
      <c r="L99" s="161"/>
      <c r="M99" s="161"/>
      <c r="N99" s="161"/>
      <c r="O99" s="161"/>
      <c r="P99" s="161"/>
      <c r="Q99" s="161"/>
      <c r="R99" s="161"/>
      <c r="S99" s="194"/>
      <c r="T99" s="255">
        <f>ROUND(J99*$G99,-1)</f>
        <v>600</v>
      </c>
      <c r="U99" s="234">
        <f>ROUND(K99*$G99,-1)</f>
        <v>0</v>
      </c>
      <c r="V99" s="159">
        <f>ROUND(L99*$G99,-1)</f>
        <v>0</v>
      </c>
      <c r="W99" s="159">
        <f>ROUND(M99*$G99,-1)</f>
        <v>0</v>
      </c>
      <c r="X99" s="159">
        <f>ROUND(N99*$G99,-1)</f>
        <v>0</v>
      </c>
      <c r="Y99" s="159">
        <f>ROUND(O99*$G99,-1)</f>
        <v>0</v>
      </c>
      <c r="Z99" s="159">
        <f>ROUND(P99*$G99,-1)</f>
        <v>0</v>
      </c>
      <c r="AA99" s="159">
        <f>ROUND(Q99*$G99,-1)</f>
        <v>0</v>
      </c>
      <c r="AB99" s="159">
        <f>ROUND(R99*$G99,-1)</f>
        <v>0</v>
      </c>
      <c r="AC99" s="191">
        <f>ROUND(S99*$G99,-1)</f>
        <v>0</v>
      </c>
      <c r="AD99" s="196"/>
      <c r="AE99" s="251">
        <v>152</v>
      </c>
    </row>
    <row r="100" ht="16.6" customHeight="1">
      <c r="A100" t="s" s="247">
        <v>864</v>
      </c>
      <c r="B100" t="s" s="248">
        <v>227</v>
      </c>
      <c r="C100" t="s" s="248">
        <v>200</v>
      </c>
      <c r="D100" s="159"/>
      <c r="E100" s="159"/>
      <c r="F100" s="159"/>
      <c r="G100" s="159">
        <v>300</v>
      </c>
      <c r="H100" s="191"/>
      <c r="I100" s="196">
        <v>0.1</v>
      </c>
      <c r="J100" s="193">
        <v>0.9</v>
      </c>
      <c r="K100" s="161"/>
      <c r="L100" s="161"/>
      <c r="M100" s="161"/>
      <c r="N100" s="161"/>
      <c r="O100" s="161"/>
      <c r="P100" s="161"/>
      <c r="Q100" s="161"/>
      <c r="R100" s="161"/>
      <c r="S100" s="194"/>
      <c r="T100" s="255">
        <f>ROUND(J100*$G100,-1)</f>
        <v>270</v>
      </c>
      <c r="U100" s="234">
        <f>ROUND(K100*$G100,-1)</f>
        <v>0</v>
      </c>
      <c r="V100" s="159">
        <f>ROUND(L100*$G100,-1)</f>
        <v>0</v>
      </c>
      <c r="W100" s="159">
        <f>ROUND(M100*$G100,-1)</f>
        <v>0</v>
      </c>
      <c r="X100" s="159">
        <f>ROUND(N100*$G100,-1)</f>
        <v>0</v>
      </c>
      <c r="Y100" s="159">
        <f>ROUND(O100*$G100,-1)</f>
        <v>0</v>
      </c>
      <c r="Z100" s="159">
        <f>ROUND(P100*$G100,-1)</f>
        <v>0</v>
      </c>
      <c r="AA100" s="159">
        <f>ROUND(Q100*$G100,-1)</f>
        <v>0</v>
      </c>
      <c r="AB100" s="159">
        <f>ROUND(R100*$G100,-1)</f>
        <v>0</v>
      </c>
      <c r="AC100" s="191">
        <f>ROUND(S100*$G100,-1)</f>
        <v>0</v>
      </c>
      <c r="AD100" s="196"/>
      <c r="AE100" s="268">
        <v>149</v>
      </c>
    </row>
    <row r="101" ht="16.6" customHeight="1">
      <c r="A101" s="743"/>
      <c r="B101" s="159"/>
      <c r="C101" s="159"/>
      <c r="D101" s="159"/>
      <c r="E101" s="159"/>
      <c r="F101" s="159"/>
      <c r="G101" s="159"/>
      <c r="H101" s="191"/>
      <c r="I101" s="196"/>
      <c r="J101" s="193"/>
      <c r="K101" s="161"/>
      <c r="L101" s="161"/>
      <c r="M101" s="161"/>
      <c r="N101" s="161"/>
      <c r="O101" s="161"/>
      <c r="P101" s="161"/>
      <c r="Q101" s="161"/>
      <c r="R101" s="161"/>
      <c r="S101" s="194"/>
      <c r="T101" s="270"/>
      <c r="U101" s="234"/>
      <c r="V101" s="159"/>
      <c r="W101" s="159"/>
      <c r="X101" s="159"/>
      <c r="Y101" s="159"/>
      <c r="Z101" s="159"/>
      <c r="AA101" s="159"/>
      <c r="AB101" s="159"/>
      <c r="AC101" s="191"/>
      <c r="AD101" s="196"/>
      <c r="AE101" s="219"/>
    </row>
    <row r="102" ht="15.75" customHeight="1">
      <c r="A102" t="s" s="301">
        <v>865</v>
      </c>
      <c r="B102" s="330"/>
      <c r="C102" s="330"/>
      <c r="D102" s="330"/>
      <c r="E102" s="744"/>
      <c r="F102" s="744"/>
      <c r="G102" s="744"/>
      <c r="H102" t="s" s="774">
        <v>334</v>
      </c>
      <c r="I102" s="700"/>
      <c r="J102" s="767"/>
      <c r="K102" s="694"/>
      <c r="L102" s="694"/>
      <c r="M102" s="694"/>
      <c r="N102" s="694"/>
      <c r="O102" s="694"/>
      <c r="P102" s="694"/>
      <c r="Q102" s="694"/>
      <c r="R102" s="694"/>
      <c r="S102" s="696"/>
      <c r="T102" s="291">
        <v>500</v>
      </c>
      <c r="U102" s="167">
        <v>500</v>
      </c>
      <c r="V102" s="160">
        <v>300</v>
      </c>
      <c r="W102" s="160">
        <v>0</v>
      </c>
      <c r="X102" s="160">
        <v>0</v>
      </c>
      <c r="Y102" s="160">
        <v>0</v>
      </c>
      <c r="Z102" s="160">
        <v>0</v>
      </c>
      <c r="AA102" s="160">
        <v>0</v>
      </c>
      <c r="AB102" s="160">
        <v>0</v>
      </c>
      <c r="AC102" s="168">
        <v>0</v>
      </c>
      <c r="AD102" s="154"/>
      <c r="AE102" s="268">
        <v>1298</v>
      </c>
    </row>
    <row r="103" ht="16.6" customHeight="1">
      <c r="A103" t="s" s="247">
        <v>866</v>
      </c>
      <c r="B103" t="s" s="248">
        <v>197</v>
      </c>
      <c r="C103" t="s" s="248">
        <v>193</v>
      </c>
      <c r="D103" s="159"/>
      <c r="E103" s="159"/>
      <c r="F103" s="159"/>
      <c r="G103" s="159"/>
      <c r="H103" s="191"/>
      <c r="I103" s="193"/>
      <c r="J103" s="161"/>
      <c r="K103" s="161"/>
      <c r="L103" s="161"/>
      <c r="M103" s="161"/>
      <c r="N103" s="161"/>
      <c r="O103" s="161"/>
      <c r="P103" s="161"/>
      <c r="Q103" s="161"/>
      <c r="R103" s="161"/>
      <c r="S103" s="194"/>
      <c r="T103" s="255">
        <f>ROUND(J103*$G103,-1)</f>
        <v>0</v>
      </c>
      <c r="U103" s="234">
        <f>ROUND(K103*$G103,-1)</f>
        <v>0</v>
      </c>
      <c r="V103" s="159">
        <f>ROUND(L103*$G103,-1)</f>
        <v>0</v>
      </c>
      <c r="W103" s="159">
        <f>ROUND(M103*$G103,-1)</f>
        <v>0</v>
      </c>
      <c r="X103" s="159">
        <f>ROUND(N103*$G103,-1)</f>
        <v>0</v>
      </c>
      <c r="Y103" s="159">
        <f>ROUND(O103*$G103,-1)</f>
        <v>0</v>
      </c>
      <c r="Z103" s="159">
        <f>ROUND(P103*$G103,-1)</f>
        <v>0</v>
      </c>
      <c r="AA103" s="159">
        <f>ROUND(Q103*$G103,-1)</f>
        <v>0</v>
      </c>
      <c r="AB103" s="159">
        <f>ROUND(R103*$G103,-1)</f>
        <v>0</v>
      </c>
      <c r="AC103" s="191">
        <f>ROUND(S103*$G103,-1)</f>
        <v>0</v>
      </c>
      <c r="AD103" s="196"/>
      <c r="AE103" s="268">
        <v>2036</v>
      </c>
    </row>
    <row r="104" ht="15.75" customHeight="1">
      <c r="A104" t="s" s="247">
        <v>867</v>
      </c>
      <c r="B104" t="s" s="248">
        <v>197</v>
      </c>
      <c r="C104" t="s" s="248">
        <v>193</v>
      </c>
      <c r="D104" s="159"/>
      <c r="E104" s="159"/>
      <c r="F104" s="159"/>
      <c r="G104" s="159"/>
      <c r="H104" s="191"/>
      <c r="I104" s="193"/>
      <c r="J104" s="161"/>
      <c r="K104" s="161"/>
      <c r="L104" s="161"/>
      <c r="M104" s="161"/>
      <c r="N104" s="161"/>
      <c r="O104" s="161"/>
      <c r="P104" s="161"/>
      <c r="Q104" s="161"/>
      <c r="R104" s="161"/>
      <c r="S104" s="194"/>
      <c r="T104" s="255">
        <f>ROUND(J104*$G104,-1)</f>
        <v>0</v>
      </c>
      <c r="U104" s="234">
        <f>ROUND(K104*$G104,-1)</f>
        <v>0</v>
      </c>
      <c r="V104" s="159">
        <f>ROUND(L104*$G104,-1)</f>
        <v>0</v>
      </c>
      <c r="W104" s="159">
        <f>ROUND(M104*$G104,-1)</f>
        <v>0</v>
      </c>
      <c r="X104" s="159">
        <f>ROUND(N104*$G104,-1)</f>
        <v>0</v>
      </c>
      <c r="Y104" s="159">
        <f>ROUND(O104*$G104,-1)</f>
        <v>0</v>
      </c>
      <c r="Z104" s="159">
        <f>ROUND(P104*$G104,-1)</f>
        <v>0</v>
      </c>
      <c r="AA104" s="159">
        <f>ROUND(Q104*$G104,-1)</f>
        <v>0</v>
      </c>
      <c r="AB104" s="159">
        <f>ROUND(R104*$G104,-1)</f>
        <v>0</v>
      </c>
      <c r="AC104" s="191">
        <f>ROUND(S104*$G104,-1)</f>
        <v>0</v>
      </c>
      <c r="AD104" s="196"/>
      <c r="AE104" s="299">
        <v>2038</v>
      </c>
    </row>
    <row r="105" ht="15.75" customHeight="1">
      <c r="A105" t="s" s="247">
        <v>868</v>
      </c>
      <c r="B105" t="s" s="248">
        <v>197</v>
      </c>
      <c r="C105" t="s" s="248">
        <v>193</v>
      </c>
      <c r="D105" s="159"/>
      <c r="E105" s="159"/>
      <c r="F105" s="159"/>
      <c r="G105" s="159"/>
      <c r="H105" s="191"/>
      <c r="I105" s="193"/>
      <c r="J105" s="161"/>
      <c r="K105" s="161"/>
      <c r="L105" s="161"/>
      <c r="M105" s="161"/>
      <c r="N105" s="161"/>
      <c r="O105" s="161"/>
      <c r="P105" s="161"/>
      <c r="Q105" s="161"/>
      <c r="R105" s="161"/>
      <c r="S105" s="194"/>
      <c r="T105" s="255">
        <f>ROUND(J105*$G105,-1)</f>
        <v>0</v>
      </c>
      <c r="U105" s="234">
        <f>ROUND(K105*$G105,-1)</f>
        <v>0</v>
      </c>
      <c r="V105" s="159">
        <f>ROUND(L105*$G105,-1)</f>
        <v>0</v>
      </c>
      <c r="W105" s="159">
        <f>ROUND(M105*$G105,-1)</f>
        <v>0</v>
      </c>
      <c r="X105" s="159">
        <f>ROUND(N105*$G105,-1)</f>
        <v>0</v>
      </c>
      <c r="Y105" s="159">
        <f>ROUND(O105*$G105,-1)</f>
        <v>0</v>
      </c>
      <c r="Z105" s="159">
        <f>ROUND(P105*$G105,-1)</f>
        <v>0</v>
      </c>
      <c r="AA105" s="159">
        <f>ROUND(Q105*$G105,-1)</f>
        <v>0</v>
      </c>
      <c r="AB105" s="159">
        <f>ROUND(R105*$G105,-1)</f>
        <v>0</v>
      </c>
      <c r="AC105" s="191">
        <f>ROUND(S105*$G105,-1)</f>
        <v>0</v>
      </c>
      <c r="AD105" s="196"/>
      <c r="AE105" s="299">
        <v>2037</v>
      </c>
    </row>
    <row r="106" ht="16.6" customHeight="1">
      <c r="A106" t="s" s="247">
        <v>869</v>
      </c>
      <c r="B106" t="s" s="248">
        <v>197</v>
      </c>
      <c r="C106" t="s" s="248">
        <v>193</v>
      </c>
      <c r="D106" s="159"/>
      <c r="E106" s="159"/>
      <c r="F106" s="159"/>
      <c r="G106" s="159"/>
      <c r="H106" s="191"/>
      <c r="I106" s="193"/>
      <c r="J106" s="161"/>
      <c r="K106" s="161"/>
      <c r="L106" s="161"/>
      <c r="M106" s="161"/>
      <c r="N106" s="161"/>
      <c r="O106" s="161"/>
      <c r="P106" s="161"/>
      <c r="Q106" s="161"/>
      <c r="R106" s="161"/>
      <c r="S106" s="194"/>
      <c r="T106" s="255">
        <f>ROUND(J106*$G106,-1)</f>
        <v>0</v>
      </c>
      <c r="U106" s="234">
        <f>ROUND(K106*$G106,-1)</f>
        <v>0</v>
      </c>
      <c r="V106" s="159">
        <f>ROUND(L106*$G106,-1)</f>
        <v>0</v>
      </c>
      <c r="W106" s="159">
        <f>ROUND(M106*$G106,-1)</f>
        <v>0</v>
      </c>
      <c r="X106" s="159">
        <f>ROUND(N106*$G106,-1)</f>
        <v>0</v>
      </c>
      <c r="Y106" s="159">
        <f>ROUND(O106*$G106,-1)</f>
        <v>0</v>
      </c>
      <c r="Z106" s="159">
        <f>ROUND(P106*$G106,-1)</f>
        <v>0</v>
      </c>
      <c r="AA106" s="159">
        <f>ROUND(Q106*$G106,-1)</f>
        <v>0</v>
      </c>
      <c r="AB106" s="159">
        <f>ROUND(R106*$G106,-1)</f>
        <v>0</v>
      </c>
      <c r="AC106" s="191">
        <f>ROUND(S106*$G106,-1)</f>
        <v>0</v>
      </c>
      <c r="AD106" s="196"/>
      <c r="AE106" s="268">
        <v>2028</v>
      </c>
    </row>
    <row r="107" ht="15.75" customHeight="1">
      <c r="A107" t="s" s="247">
        <v>870</v>
      </c>
      <c r="B107" t="s" s="248">
        <v>197</v>
      </c>
      <c r="C107" t="s" s="248">
        <v>193</v>
      </c>
      <c r="D107" s="159"/>
      <c r="E107" s="159"/>
      <c r="F107" s="159"/>
      <c r="G107" s="159"/>
      <c r="H107" s="191"/>
      <c r="I107" s="193"/>
      <c r="J107" s="161"/>
      <c r="K107" s="161"/>
      <c r="L107" s="161"/>
      <c r="M107" s="161"/>
      <c r="N107" s="161"/>
      <c r="O107" s="161"/>
      <c r="P107" s="161"/>
      <c r="Q107" s="161"/>
      <c r="R107" s="161"/>
      <c r="S107" s="194"/>
      <c r="T107" s="255">
        <f>ROUND(J107*$G107,-1)</f>
        <v>0</v>
      </c>
      <c r="U107" s="234">
        <f>ROUND(K107*$G107,-1)</f>
        <v>0</v>
      </c>
      <c r="V107" s="159">
        <f>ROUND(L107*$G107,-1)</f>
        <v>0</v>
      </c>
      <c r="W107" s="159">
        <f>ROUND(M107*$G107,-1)</f>
        <v>0</v>
      </c>
      <c r="X107" s="159">
        <f>ROUND(N107*$G107,-1)</f>
        <v>0</v>
      </c>
      <c r="Y107" s="159">
        <f>ROUND(O107*$G107,-1)</f>
        <v>0</v>
      </c>
      <c r="Z107" s="159">
        <f>ROUND(P107*$G107,-1)</f>
        <v>0</v>
      </c>
      <c r="AA107" s="159">
        <f>ROUND(Q107*$G107,-1)</f>
        <v>0</v>
      </c>
      <c r="AB107" s="159">
        <f>ROUND(R107*$G107,-1)</f>
        <v>0</v>
      </c>
      <c r="AC107" s="191">
        <f>ROUND(S107*$G107,-1)</f>
        <v>0</v>
      </c>
      <c r="AD107" s="196"/>
      <c r="AE107" s="251">
        <v>2031</v>
      </c>
    </row>
    <row r="108" ht="15.75" customHeight="1">
      <c r="A108" t="s" s="247">
        <v>871</v>
      </c>
      <c r="B108" t="s" s="248">
        <v>197</v>
      </c>
      <c r="C108" t="s" s="248">
        <v>193</v>
      </c>
      <c r="D108" s="159"/>
      <c r="E108" s="159"/>
      <c r="F108" s="159"/>
      <c r="G108" s="159"/>
      <c r="H108" s="191"/>
      <c r="I108" s="193"/>
      <c r="J108" s="161"/>
      <c r="K108" s="161"/>
      <c r="L108" s="161"/>
      <c r="M108" s="161"/>
      <c r="N108" s="161"/>
      <c r="O108" s="161"/>
      <c r="P108" s="161"/>
      <c r="Q108" s="161"/>
      <c r="R108" s="161"/>
      <c r="S108" s="194"/>
      <c r="T108" s="255">
        <f>ROUND(J108*$G108,-1)</f>
        <v>0</v>
      </c>
      <c r="U108" s="234">
        <f>ROUND(K108*$G108,-1)</f>
        <v>0</v>
      </c>
      <c r="V108" s="159">
        <f>ROUND(L108*$G108,-1)</f>
        <v>0</v>
      </c>
      <c r="W108" s="159">
        <f>ROUND(M108*$G108,-1)</f>
        <v>0</v>
      </c>
      <c r="X108" s="159">
        <f>ROUND(N108*$G108,-1)</f>
        <v>0</v>
      </c>
      <c r="Y108" s="159">
        <f>ROUND(O108*$G108,-1)</f>
        <v>0</v>
      </c>
      <c r="Z108" s="159">
        <f>ROUND(P108*$G108,-1)</f>
        <v>0</v>
      </c>
      <c r="AA108" s="159">
        <f>ROUND(Q108*$G108,-1)</f>
        <v>0</v>
      </c>
      <c r="AB108" s="159">
        <f>ROUND(R108*$G108,-1)</f>
        <v>0</v>
      </c>
      <c r="AC108" s="191">
        <f>ROUND(S108*$G108,-1)</f>
        <v>0</v>
      </c>
      <c r="AD108" s="196"/>
      <c r="AE108" s="299">
        <v>2029</v>
      </c>
    </row>
    <row r="109" ht="15.75" customHeight="1">
      <c r="A109" t="s" s="247">
        <v>872</v>
      </c>
      <c r="B109" t="s" s="248">
        <v>197</v>
      </c>
      <c r="C109" t="s" s="248">
        <v>193</v>
      </c>
      <c r="D109" s="159"/>
      <c r="E109" s="159"/>
      <c r="F109" s="159"/>
      <c r="G109" s="159"/>
      <c r="H109" s="191"/>
      <c r="I109" s="193"/>
      <c r="J109" s="161"/>
      <c r="K109" s="161"/>
      <c r="L109" s="161"/>
      <c r="M109" s="161"/>
      <c r="N109" s="161"/>
      <c r="O109" s="161"/>
      <c r="P109" s="161"/>
      <c r="Q109" s="161"/>
      <c r="R109" s="161"/>
      <c r="S109" s="194"/>
      <c r="T109" s="255">
        <f>ROUND(J109*$G109,-1)</f>
        <v>0</v>
      </c>
      <c r="U109" s="234">
        <f>ROUND(K109*$G109,-1)</f>
        <v>0</v>
      </c>
      <c r="V109" s="159">
        <f>ROUND(L109*$G109,-1)</f>
        <v>0</v>
      </c>
      <c r="W109" s="159">
        <f>ROUND(M109*$G109,-1)</f>
        <v>0</v>
      </c>
      <c r="X109" s="159">
        <f>ROUND(N109*$G109,-1)</f>
        <v>0</v>
      </c>
      <c r="Y109" s="159">
        <f>ROUND(O109*$G109,-1)</f>
        <v>0</v>
      </c>
      <c r="Z109" s="159">
        <f>ROUND(P109*$G109,-1)</f>
        <v>0</v>
      </c>
      <c r="AA109" s="159">
        <f>ROUND(Q109*$G109,-1)</f>
        <v>0</v>
      </c>
      <c r="AB109" s="159">
        <f>ROUND(R109*$G109,-1)</f>
        <v>0</v>
      </c>
      <c r="AC109" s="191">
        <f>ROUND(S109*$G109,-1)</f>
        <v>0</v>
      </c>
      <c r="AD109" s="196"/>
      <c r="AE109" s="251">
        <v>2032</v>
      </c>
    </row>
    <row r="110" ht="15.75" customHeight="1">
      <c r="A110" t="s" s="247">
        <v>873</v>
      </c>
      <c r="B110" t="s" s="248">
        <v>197</v>
      </c>
      <c r="C110" t="s" s="248">
        <v>193</v>
      </c>
      <c r="D110" s="159"/>
      <c r="E110" s="159"/>
      <c r="F110" s="159"/>
      <c r="G110" s="159"/>
      <c r="H110" s="191"/>
      <c r="I110" s="193"/>
      <c r="J110" s="161"/>
      <c r="K110" s="161"/>
      <c r="L110" s="161"/>
      <c r="M110" s="161"/>
      <c r="N110" s="161"/>
      <c r="O110" s="161"/>
      <c r="P110" s="161"/>
      <c r="Q110" s="161"/>
      <c r="R110" s="161"/>
      <c r="S110" s="194"/>
      <c r="T110" s="255">
        <f>ROUND(J110*$G110,-1)</f>
        <v>0</v>
      </c>
      <c r="U110" s="234">
        <f>ROUND(K110*$G110,-1)</f>
        <v>0</v>
      </c>
      <c r="V110" s="159">
        <f>ROUND(L110*$G110,-1)</f>
        <v>0</v>
      </c>
      <c r="W110" s="159">
        <f>ROUND(M110*$G110,-1)</f>
        <v>0</v>
      </c>
      <c r="X110" s="159">
        <f>ROUND(N110*$G110,-1)</f>
        <v>0</v>
      </c>
      <c r="Y110" s="159">
        <f>ROUND(O110*$G110,-1)</f>
        <v>0</v>
      </c>
      <c r="Z110" s="159">
        <f>ROUND(P110*$G110,-1)</f>
        <v>0</v>
      </c>
      <c r="AA110" s="159">
        <f>ROUND(Q110*$G110,-1)</f>
        <v>0</v>
      </c>
      <c r="AB110" s="159">
        <f>ROUND(R110*$G110,-1)</f>
        <v>0</v>
      </c>
      <c r="AC110" s="191">
        <f>ROUND(S110*$G110,-1)</f>
        <v>0</v>
      </c>
      <c r="AD110" s="196"/>
      <c r="AE110" s="251">
        <v>2033</v>
      </c>
    </row>
    <row r="111" ht="16.6" customHeight="1">
      <c r="A111" t="s" s="247">
        <v>874</v>
      </c>
      <c r="B111" t="s" s="248">
        <v>197</v>
      </c>
      <c r="C111" t="s" s="248">
        <v>193</v>
      </c>
      <c r="D111" s="159"/>
      <c r="E111" s="159"/>
      <c r="F111" s="159"/>
      <c r="G111" s="159"/>
      <c r="H111" s="191"/>
      <c r="I111" s="193"/>
      <c r="J111" s="161"/>
      <c r="K111" s="161"/>
      <c r="L111" s="161"/>
      <c r="M111" s="161"/>
      <c r="N111" s="161"/>
      <c r="O111" s="161"/>
      <c r="P111" s="161"/>
      <c r="Q111" s="161"/>
      <c r="R111" s="161"/>
      <c r="S111" s="194"/>
      <c r="T111" s="255">
        <f>ROUND(J111*$G111,-1)</f>
        <v>0</v>
      </c>
      <c r="U111" s="234">
        <f>ROUND(K111*$G111,-1)</f>
        <v>0</v>
      </c>
      <c r="V111" s="159">
        <f>ROUND(L111*$G111,-1)</f>
        <v>0</v>
      </c>
      <c r="W111" s="159">
        <f>ROUND(M111*$G111,-1)</f>
        <v>0</v>
      </c>
      <c r="X111" s="159">
        <f>ROUND(N111*$G111,-1)</f>
        <v>0</v>
      </c>
      <c r="Y111" s="159">
        <f>ROUND(O111*$G111,-1)</f>
        <v>0</v>
      </c>
      <c r="Z111" s="159">
        <f>ROUND(P111*$G111,-1)</f>
        <v>0</v>
      </c>
      <c r="AA111" s="159">
        <f>ROUND(Q111*$G111,-1)</f>
        <v>0</v>
      </c>
      <c r="AB111" s="159">
        <f>ROUND(R111*$G111,-1)</f>
        <v>0</v>
      </c>
      <c r="AC111" s="191">
        <f>ROUND(S111*$G111,-1)</f>
        <v>0</v>
      </c>
      <c r="AD111" s="196"/>
      <c r="AE111" s="268">
        <v>2034</v>
      </c>
    </row>
    <row r="112" ht="16.6" customHeight="1">
      <c r="A112" t="s" s="247">
        <v>875</v>
      </c>
      <c r="B112" t="s" s="248">
        <v>197</v>
      </c>
      <c r="C112" t="s" s="248">
        <v>193</v>
      </c>
      <c r="D112" s="159"/>
      <c r="E112" s="159"/>
      <c r="F112" s="159"/>
      <c r="G112" s="159"/>
      <c r="H112" s="191"/>
      <c r="I112" s="193"/>
      <c r="J112" s="161"/>
      <c r="K112" s="161"/>
      <c r="L112" s="161"/>
      <c r="M112" s="161"/>
      <c r="N112" s="161"/>
      <c r="O112" s="161"/>
      <c r="P112" s="161"/>
      <c r="Q112" s="161"/>
      <c r="R112" s="161"/>
      <c r="S112" s="194"/>
      <c r="T112" s="255">
        <f>ROUND(J112*$G112,-1)</f>
        <v>0</v>
      </c>
      <c r="U112" s="234">
        <f>ROUND(K112*$G112,-1)</f>
        <v>0</v>
      </c>
      <c r="V112" s="159">
        <f>ROUND(L112*$G112,-1)</f>
        <v>0</v>
      </c>
      <c r="W112" s="159">
        <f>ROUND(M112*$G112,-1)</f>
        <v>0</v>
      </c>
      <c r="X112" s="159">
        <f>ROUND(N112*$G112,-1)</f>
        <v>0</v>
      </c>
      <c r="Y112" s="159">
        <f>ROUND(O112*$G112,-1)</f>
        <v>0</v>
      </c>
      <c r="Z112" s="159">
        <f>ROUND(P112*$G112,-1)</f>
        <v>0</v>
      </c>
      <c r="AA112" s="159">
        <f>ROUND(Q112*$G112,-1)</f>
        <v>0</v>
      </c>
      <c r="AB112" s="159">
        <f>ROUND(R112*$G112,-1)</f>
        <v>0</v>
      </c>
      <c r="AC112" s="191">
        <f>ROUND(S112*$G112,-1)</f>
        <v>0</v>
      </c>
      <c r="AD112" s="196"/>
      <c r="AE112" s="268">
        <v>2027</v>
      </c>
    </row>
    <row r="113" ht="16.6" customHeight="1">
      <c r="A113" t="s" s="247">
        <v>876</v>
      </c>
      <c r="B113" t="s" s="248">
        <v>197</v>
      </c>
      <c r="C113" t="s" s="248">
        <v>193</v>
      </c>
      <c r="D113" s="159"/>
      <c r="E113" s="159"/>
      <c r="F113" s="159"/>
      <c r="G113" s="159"/>
      <c r="H113" s="191"/>
      <c r="I113" s="193"/>
      <c r="J113" s="161"/>
      <c r="K113" s="161"/>
      <c r="L113" s="161"/>
      <c r="M113" s="161"/>
      <c r="N113" s="161"/>
      <c r="O113" s="161"/>
      <c r="P113" s="161"/>
      <c r="Q113" s="161"/>
      <c r="R113" s="161"/>
      <c r="S113" s="194"/>
      <c r="T113" s="255">
        <f>ROUND(J113*$G113,-1)</f>
        <v>0</v>
      </c>
      <c r="U113" s="234">
        <f>ROUND(K113*$G113,-1)</f>
        <v>0</v>
      </c>
      <c r="V113" s="159">
        <f>ROUND(L113*$G113,-1)</f>
        <v>0</v>
      </c>
      <c r="W113" s="159">
        <f>ROUND(M113*$G113,-1)</f>
        <v>0</v>
      </c>
      <c r="X113" s="159">
        <f>ROUND(N113*$G113,-1)</f>
        <v>0</v>
      </c>
      <c r="Y113" s="159">
        <f>ROUND(O113*$G113,-1)</f>
        <v>0</v>
      </c>
      <c r="Z113" s="159">
        <f>ROUND(P113*$G113,-1)</f>
        <v>0</v>
      </c>
      <c r="AA113" s="159">
        <f>ROUND(Q113*$G113,-1)</f>
        <v>0</v>
      </c>
      <c r="AB113" s="159">
        <f>ROUND(R113*$G113,-1)</f>
        <v>0</v>
      </c>
      <c r="AC113" s="191">
        <f>ROUND(S113*$G113,-1)</f>
        <v>0</v>
      </c>
      <c r="AD113" s="196"/>
      <c r="AE113" s="268">
        <v>2040</v>
      </c>
    </row>
    <row r="114" ht="15.75" customHeight="1">
      <c r="A114" s="106"/>
      <c r="B114" s="159"/>
      <c r="C114" s="159"/>
      <c r="D114" s="159"/>
      <c r="E114" s="159"/>
      <c r="F114" s="159"/>
      <c r="G114" s="159"/>
      <c r="H114" s="191"/>
      <c r="I114" s="196"/>
      <c r="J114" s="193"/>
      <c r="K114" s="161"/>
      <c r="L114" s="161"/>
      <c r="M114" s="161"/>
      <c r="N114" s="161"/>
      <c r="O114" s="161"/>
      <c r="P114" s="161"/>
      <c r="Q114" s="161"/>
      <c r="R114" s="161"/>
      <c r="S114" s="194"/>
      <c r="T114" s="151"/>
      <c r="U114" s="234"/>
      <c r="V114" s="190"/>
      <c r="W114" s="190"/>
      <c r="X114" s="190"/>
      <c r="Y114" s="190"/>
      <c r="Z114" s="190"/>
      <c r="AA114" s="190"/>
      <c r="AB114" s="190"/>
      <c r="AC114" s="191"/>
      <c r="AD114" s="196"/>
      <c r="AE114" s="236"/>
    </row>
    <row r="115" ht="15.75" customHeight="1">
      <c r="A115" t="s" s="301">
        <v>877</v>
      </c>
      <c r="B115" s="330"/>
      <c r="C115" s="330"/>
      <c r="D115" s="330"/>
      <c r="E115" s="744"/>
      <c r="F115" s="744"/>
      <c r="G115" s="744"/>
      <c r="H115" s="766"/>
      <c r="I115" s="700"/>
      <c r="J115" s="767"/>
      <c r="K115" s="694"/>
      <c r="L115" s="694"/>
      <c r="M115" s="694"/>
      <c r="N115" s="694"/>
      <c r="O115" s="694"/>
      <c r="P115" s="694"/>
      <c r="Q115" s="694"/>
      <c r="R115" s="694"/>
      <c r="S115" s="696"/>
      <c r="T115" s="202">
        <f>SUM(T116:T134)</f>
        <v>30</v>
      </c>
      <c r="U115" s="769">
        <f>SUM(U116:U134)</f>
        <v>0</v>
      </c>
      <c r="V115" s="770">
        <f>SUM(V116:V134)</f>
        <v>90</v>
      </c>
      <c r="W115" s="770">
        <f>SUM(W116:W134)</f>
        <v>210</v>
      </c>
      <c r="X115" s="770">
        <f>SUM(X116:X134)</f>
        <v>0</v>
      </c>
      <c r="Y115" s="770">
        <f>SUM(Y116:Y134)</f>
        <v>0</v>
      </c>
      <c r="Z115" s="770">
        <f>SUM(Z116:Z134)</f>
        <v>0</v>
      </c>
      <c r="AA115" s="770">
        <f>SUM(AA116:AA134)</f>
        <v>0</v>
      </c>
      <c r="AB115" s="770">
        <f>SUM(AB116:AB134)</f>
        <v>0</v>
      </c>
      <c r="AC115" s="771">
        <f>SUM(AC116:AC134)</f>
        <v>0</v>
      </c>
      <c r="AD115" s="700"/>
      <c r="AE115" s="129"/>
    </row>
    <row r="116" ht="15.75" customHeight="1">
      <c r="A116" t="s" s="247">
        <v>878</v>
      </c>
      <c r="B116" t="s" s="248">
        <v>227</v>
      </c>
      <c r="C116" t="s" s="248">
        <v>193</v>
      </c>
      <c r="D116" s="159"/>
      <c r="E116" s="275"/>
      <c r="F116" s="275"/>
      <c r="G116" s="159">
        <v>300</v>
      </c>
      <c r="H116" s="191"/>
      <c r="I116" s="196"/>
      <c r="J116" s="193">
        <v>0.1</v>
      </c>
      <c r="K116" s="161"/>
      <c r="L116" s="161">
        <v>0.3</v>
      </c>
      <c r="M116" s="161">
        <v>0.7</v>
      </c>
      <c r="N116" s="161"/>
      <c r="O116" s="161"/>
      <c r="P116" s="161"/>
      <c r="Q116" s="161"/>
      <c r="R116" s="161"/>
      <c r="S116" s="194"/>
      <c r="T116" s="255">
        <f>ROUND(J116*$G116,-1)</f>
        <v>30</v>
      </c>
      <c r="U116" s="234">
        <f>ROUND(K116*$G116,-1)</f>
        <v>0</v>
      </c>
      <c r="V116" s="159">
        <f>ROUND(L116*$G116,-1)</f>
        <v>90</v>
      </c>
      <c r="W116" s="159">
        <f>ROUND(M116*$G116,-1)</f>
        <v>210</v>
      </c>
      <c r="X116" s="159">
        <f>ROUND(N116*$G116,-1)</f>
        <v>0</v>
      </c>
      <c r="Y116" s="159">
        <f>ROUND(O116*$G116,-1)</f>
        <v>0</v>
      </c>
      <c r="Z116" s="159">
        <f>ROUND(P116*$G116,-1)</f>
        <v>0</v>
      </c>
      <c r="AA116" s="159">
        <f>ROUND(Q116*$G116,-1)</f>
        <v>0</v>
      </c>
      <c r="AB116" s="159">
        <f>ROUND(R116*$G116,-1)</f>
        <v>0</v>
      </c>
      <c r="AC116" s="191">
        <f>ROUND(S116*$G116,-1)</f>
        <v>0</v>
      </c>
      <c r="AD116" t="s" s="259">
        <v>879</v>
      </c>
      <c r="AE116" s="129"/>
    </row>
    <row r="117" ht="14.6" customHeight="1">
      <c r="A117" t="s" s="247">
        <v>880</v>
      </c>
      <c r="B117" t="s" s="248">
        <v>227</v>
      </c>
      <c r="C117" s="159"/>
      <c r="D117" s="159"/>
      <c r="E117" s="159">
        <v>4800</v>
      </c>
      <c r="F117" s="159">
        <v>150</v>
      </c>
      <c r="G117" s="159">
        <f>F117*E117/1000</f>
        <v>720</v>
      </c>
      <c r="H117" s="191"/>
      <c r="I117" s="196">
        <v>0.6</v>
      </c>
      <c r="J117" s="193"/>
      <c r="K117" s="161"/>
      <c r="L117" s="161"/>
      <c r="M117" s="161"/>
      <c r="N117" s="161"/>
      <c r="O117" s="161"/>
      <c r="P117" s="161"/>
      <c r="Q117" s="161"/>
      <c r="R117" s="161"/>
      <c r="S117" s="194"/>
      <c r="T117" s="775">
        <f>ROUND(J117*$G117,-1)</f>
        <v>0</v>
      </c>
      <c r="U117" s="234">
        <f>ROUND(K117*$G117,-1)</f>
        <v>0</v>
      </c>
      <c r="V117" s="159">
        <f>ROUND(L117*$G117,-1)</f>
        <v>0</v>
      </c>
      <c r="W117" s="159">
        <f>ROUND(M117*$G117,-1)</f>
        <v>0</v>
      </c>
      <c r="X117" s="159">
        <f>ROUND(N117*$G117,-1)</f>
        <v>0</v>
      </c>
      <c r="Y117" s="159">
        <f>ROUND(O117*$G117,-1)</f>
        <v>0</v>
      </c>
      <c r="Z117" s="159">
        <f>ROUND(P117*$G117,-1)</f>
        <v>0</v>
      </c>
      <c r="AA117" s="159">
        <f>ROUND(Q117*$G117,-1)</f>
        <v>0</v>
      </c>
      <c r="AB117" s="159">
        <f>ROUND(R117*$G117,-1)</f>
        <v>0</v>
      </c>
      <c r="AC117" s="191">
        <f>ROUND(S117*$G117,-1)</f>
        <v>0</v>
      </c>
      <c r="AD117" s="196"/>
      <c r="AE117" s="129"/>
    </row>
    <row r="118" ht="14.6" customHeight="1">
      <c r="A118" t="s" s="247">
        <v>881</v>
      </c>
      <c r="B118" t="s" s="248">
        <v>227</v>
      </c>
      <c r="C118" s="159"/>
      <c r="D118" s="159"/>
      <c r="E118" s="159">
        <v>700</v>
      </c>
      <c r="F118" s="159">
        <v>150</v>
      </c>
      <c r="G118" s="159">
        <v>200</v>
      </c>
      <c r="H118" s="191"/>
      <c r="I118" s="196">
        <v>0.1</v>
      </c>
      <c r="J118" s="193"/>
      <c r="K118" s="161"/>
      <c r="L118" s="161"/>
      <c r="M118" s="161"/>
      <c r="N118" s="161"/>
      <c r="O118" s="161"/>
      <c r="P118" s="161"/>
      <c r="Q118" s="161"/>
      <c r="R118" s="161"/>
      <c r="S118" s="194"/>
      <c r="T118" s="775">
        <f>ROUND(J118*$G118,-1)</f>
        <v>0</v>
      </c>
      <c r="U118" s="234">
        <f>ROUND(K118*$G118,-1)</f>
        <v>0</v>
      </c>
      <c r="V118" s="159">
        <f>ROUND(L118*$G118,-1)</f>
        <v>0</v>
      </c>
      <c r="W118" s="159">
        <f>ROUND(M118*$G118,-1)</f>
        <v>0</v>
      </c>
      <c r="X118" s="159">
        <f>ROUND(N118*$G118,-1)</f>
        <v>0</v>
      </c>
      <c r="Y118" s="159">
        <f>ROUND(O118*$G118,-1)</f>
        <v>0</v>
      </c>
      <c r="Z118" s="159">
        <f>ROUND(P118*$G118,-1)</f>
        <v>0</v>
      </c>
      <c r="AA118" s="159">
        <f>ROUND(Q118*$G118,-1)</f>
        <v>0</v>
      </c>
      <c r="AB118" s="159">
        <f>ROUND(R118*$G118,-1)</f>
        <v>0</v>
      </c>
      <c r="AC118" s="191">
        <f>ROUND(S118*$G118,-1)</f>
        <v>0</v>
      </c>
      <c r="AD118" t="s" s="259">
        <v>882</v>
      </c>
      <c r="AE118" s="129"/>
    </row>
    <row r="119" ht="14.6" customHeight="1">
      <c r="A119" t="s" s="247">
        <v>883</v>
      </c>
      <c r="B119" t="s" s="248">
        <v>227</v>
      </c>
      <c r="C119" s="159"/>
      <c r="D119" s="159"/>
      <c r="E119" s="159">
        <v>6500</v>
      </c>
      <c r="F119" s="159">
        <v>100</v>
      </c>
      <c r="G119" s="159">
        <f>F119*E119/1000</f>
        <v>650</v>
      </c>
      <c r="H119" s="191"/>
      <c r="I119" s="196"/>
      <c r="J119" s="193"/>
      <c r="K119" s="161"/>
      <c r="L119" s="161"/>
      <c r="M119" s="161"/>
      <c r="N119" s="161"/>
      <c r="O119" s="161"/>
      <c r="P119" s="161"/>
      <c r="Q119" s="161"/>
      <c r="R119" s="161"/>
      <c r="S119" s="194"/>
      <c r="T119" s="775">
        <f>ROUND(J119*$G119,-1)</f>
        <v>0</v>
      </c>
      <c r="U119" s="234">
        <f>ROUND(K119*$G119,-1)</f>
        <v>0</v>
      </c>
      <c r="V119" s="159">
        <f>ROUND(L119*$G119,-1)</f>
        <v>0</v>
      </c>
      <c r="W119" s="159">
        <f>ROUND(M119*$G119,-1)</f>
        <v>0</v>
      </c>
      <c r="X119" s="159">
        <f>ROUND(N119*$G119,-1)</f>
        <v>0</v>
      </c>
      <c r="Y119" s="159">
        <f>ROUND(O119*$G119,-1)</f>
        <v>0</v>
      </c>
      <c r="Z119" s="159">
        <f>ROUND(P119*$G119,-1)</f>
        <v>0</v>
      </c>
      <c r="AA119" s="159">
        <f>ROUND(Q119*$G119,-1)</f>
        <v>0</v>
      </c>
      <c r="AB119" s="159">
        <f>ROUND(R119*$G119,-1)</f>
        <v>0</v>
      </c>
      <c r="AC119" s="191">
        <f>ROUND(S119*$G119,-1)</f>
        <v>0</v>
      </c>
      <c r="AD119" s="196"/>
      <c r="AE119" s="129"/>
    </row>
    <row r="120" ht="14.6" customHeight="1">
      <c r="A120" s="106"/>
      <c r="B120" s="159"/>
      <c r="C120" s="159"/>
      <c r="D120" s="159"/>
      <c r="E120" s="159"/>
      <c r="F120" s="159"/>
      <c r="G120" s="159"/>
      <c r="H120" s="191"/>
      <c r="I120" s="196"/>
      <c r="J120" s="193"/>
      <c r="K120" s="443"/>
      <c r="L120" s="776"/>
      <c r="M120" s="776"/>
      <c r="N120" s="776"/>
      <c r="O120" s="776"/>
      <c r="P120" s="776"/>
      <c r="Q120" s="776"/>
      <c r="R120" s="776"/>
      <c r="S120" s="455"/>
      <c r="T120" s="777"/>
      <c r="U120" s="234"/>
      <c r="V120" s="159"/>
      <c r="W120" s="159"/>
      <c r="X120" s="159"/>
      <c r="Y120" s="159"/>
      <c r="Z120" s="159"/>
      <c r="AA120" s="159"/>
      <c r="AB120" s="159"/>
      <c r="AC120" s="191"/>
      <c r="AD120" s="196"/>
      <c r="AE120" s="129"/>
    </row>
    <row r="121" ht="15.75" customHeight="1">
      <c r="A121" t="s" s="331">
        <v>884</v>
      </c>
      <c r="B121" t="s" s="778">
        <v>227</v>
      </c>
      <c r="C121" s="330"/>
      <c r="D121" s="330"/>
      <c r="E121" s="275">
        <v>380</v>
      </c>
      <c r="F121" s="275"/>
      <c r="G121" s="275"/>
      <c r="H121" s="327"/>
      <c r="I121" s="717"/>
      <c r="J121" s="741"/>
      <c r="K121" s="779"/>
      <c r="L121" s="780"/>
      <c r="M121" s="780"/>
      <c r="N121" s="780"/>
      <c r="O121" s="780"/>
      <c r="P121" s="780"/>
      <c r="Q121" s="780"/>
      <c r="R121" s="780"/>
      <c r="S121" s="781"/>
      <c r="T121" s="322"/>
      <c r="U121" s="326"/>
      <c r="V121" s="275"/>
      <c r="W121" s="275"/>
      <c r="X121" s="275"/>
      <c r="Y121" s="275"/>
      <c r="Z121" s="275"/>
      <c r="AA121" s="275"/>
      <c r="AB121" s="275"/>
      <c r="AC121" s="327"/>
      <c r="AD121" s="717"/>
      <c r="AE121" t="s" s="278">
        <v>210</v>
      </c>
    </row>
    <row r="122" ht="15.75" customHeight="1">
      <c r="A122" t="s" s="331">
        <v>885</v>
      </c>
      <c r="B122" t="s" s="778">
        <v>227</v>
      </c>
      <c r="C122" s="330"/>
      <c r="D122" s="330"/>
      <c r="E122" s="275">
        <v>1087</v>
      </c>
      <c r="F122" s="275"/>
      <c r="G122" s="275"/>
      <c r="H122" s="327"/>
      <c r="I122" s="717"/>
      <c r="J122" s="741"/>
      <c r="K122" s="779"/>
      <c r="L122" s="780"/>
      <c r="M122" s="780"/>
      <c r="N122" s="780"/>
      <c r="O122" s="780"/>
      <c r="P122" s="780"/>
      <c r="Q122" s="780"/>
      <c r="R122" s="780"/>
      <c r="S122" s="781"/>
      <c r="T122" s="322"/>
      <c r="U122" s="326"/>
      <c r="V122" s="275"/>
      <c r="W122" s="275"/>
      <c r="X122" s="275"/>
      <c r="Y122" s="275"/>
      <c r="Z122" s="275"/>
      <c r="AA122" s="275"/>
      <c r="AB122" s="275"/>
      <c r="AC122" s="327"/>
      <c r="AD122" s="717"/>
      <c r="AE122" t="s" s="278">
        <v>210</v>
      </c>
    </row>
    <row r="123" ht="16.6" customHeight="1">
      <c r="A123" t="s" s="331">
        <v>886</v>
      </c>
      <c r="B123" t="s" s="778">
        <v>227</v>
      </c>
      <c r="C123" s="330"/>
      <c r="D123" s="330"/>
      <c r="E123" s="275">
        <v>1368</v>
      </c>
      <c r="F123" s="275"/>
      <c r="G123" s="275"/>
      <c r="H123" s="327"/>
      <c r="I123" s="717"/>
      <c r="J123" s="741"/>
      <c r="K123" s="779"/>
      <c r="L123" s="780"/>
      <c r="M123" s="780"/>
      <c r="N123" s="780"/>
      <c r="O123" s="780"/>
      <c r="P123" s="780"/>
      <c r="Q123" s="780"/>
      <c r="R123" s="780"/>
      <c r="S123" s="781"/>
      <c r="T123" s="322"/>
      <c r="U123" s="326"/>
      <c r="V123" s="275"/>
      <c r="W123" s="275"/>
      <c r="X123" s="275"/>
      <c r="Y123" s="275"/>
      <c r="Z123" s="275"/>
      <c r="AA123" s="275"/>
      <c r="AB123" s="275"/>
      <c r="AC123" s="327"/>
      <c r="AD123" s="717"/>
      <c r="AE123" s="268">
        <v>408</v>
      </c>
    </row>
    <row r="124" ht="16.6" customHeight="1">
      <c r="A124" t="s" s="331">
        <v>887</v>
      </c>
      <c r="B124" t="s" s="778">
        <v>227</v>
      </c>
      <c r="C124" s="330"/>
      <c r="D124" s="330"/>
      <c r="E124" s="275">
        <v>1130</v>
      </c>
      <c r="F124" s="275"/>
      <c r="G124" s="275"/>
      <c r="H124" s="327"/>
      <c r="I124" s="717"/>
      <c r="J124" s="741"/>
      <c r="K124" s="779"/>
      <c r="L124" s="782"/>
      <c r="M124" s="782"/>
      <c r="N124" s="782"/>
      <c r="O124" s="782"/>
      <c r="P124" s="782"/>
      <c r="Q124" s="780"/>
      <c r="R124" s="780"/>
      <c r="S124" s="781"/>
      <c r="T124" s="322"/>
      <c r="U124" s="326"/>
      <c r="V124" s="275"/>
      <c r="W124" s="275"/>
      <c r="X124" s="275"/>
      <c r="Y124" s="275"/>
      <c r="Z124" s="275"/>
      <c r="AA124" s="275"/>
      <c r="AB124" s="275"/>
      <c r="AC124" s="327"/>
      <c r="AD124" s="717"/>
      <c r="AE124" s="268">
        <v>775</v>
      </c>
    </row>
    <row r="125" ht="16.6" customHeight="1">
      <c r="A125" t="s" s="331">
        <v>888</v>
      </c>
      <c r="B125" t="s" s="778">
        <v>227</v>
      </c>
      <c r="C125" s="330"/>
      <c r="D125" s="330"/>
      <c r="E125" s="783">
        <v>1153</v>
      </c>
      <c r="F125" s="275"/>
      <c r="G125" s="275"/>
      <c r="H125" s="784"/>
      <c r="I125" s="741"/>
      <c r="J125" s="453"/>
      <c r="K125" s="453"/>
      <c r="L125" s="453"/>
      <c r="M125" s="453"/>
      <c r="N125" s="453"/>
      <c r="O125" s="453"/>
      <c r="P125" s="453"/>
      <c r="Q125" s="785"/>
      <c r="R125" s="785"/>
      <c r="S125" s="742"/>
      <c r="T125" s="322"/>
      <c r="U125" s="326"/>
      <c r="V125" s="275"/>
      <c r="W125" s="275"/>
      <c r="X125" s="275"/>
      <c r="Y125" s="275"/>
      <c r="Z125" s="275"/>
      <c r="AA125" s="275"/>
      <c r="AB125" s="275"/>
      <c r="AC125" s="327"/>
      <c r="AD125" s="717"/>
      <c r="AE125" s="268">
        <v>782</v>
      </c>
    </row>
    <row r="126" ht="16.6" customHeight="1">
      <c r="A126" t="s" s="331">
        <v>889</v>
      </c>
      <c r="B126" t="s" s="778">
        <v>227</v>
      </c>
      <c r="C126" s="330"/>
      <c r="D126" s="330"/>
      <c r="E126" s="783">
        <v>388</v>
      </c>
      <c r="F126" s="275"/>
      <c r="G126" s="275"/>
      <c r="H126" s="784"/>
      <c r="I126" s="717"/>
      <c r="J126" s="741"/>
      <c r="K126" s="453"/>
      <c r="L126" s="453"/>
      <c r="M126" s="453"/>
      <c r="N126" s="453"/>
      <c r="O126" s="453"/>
      <c r="P126" s="453"/>
      <c r="Q126" s="453"/>
      <c r="R126" s="453"/>
      <c r="S126" s="742"/>
      <c r="T126" s="322"/>
      <c r="U126" s="326"/>
      <c r="V126" s="275"/>
      <c r="W126" s="275"/>
      <c r="X126" s="275"/>
      <c r="Y126" s="275"/>
      <c r="Z126" s="275"/>
      <c r="AA126" s="275"/>
      <c r="AB126" s="275"/>
      <c r="AC126" s="327"/>
      <c r="AD126" s="717"/>
      <c r="AE126" s="268">
        <v>780</v>
      </c>
    </row>
    <row r="127" ht="16.6" customHeight="1">
      <c r="A127" t="s" s="331">
        <v>890</v>
      </c>
      <c r="B127" t="s" s="778">
        <v>227</v>
      </c>
      <c r="C127" s="330"/>
      <c r="D127" s="330"/>
      <c r="E127" s="783">
        <v>358</v>
      </c>
      <c r="F127" s="275"/>
      <c r="G127" s="275"/>
      <c r="H127" s="784"/>
      <c r="I127" s="717"/>
      <c r="J127" s="741"/>
      <c r="K127" s="453"/>
      <c r="L127" s="453"/>
      <c r="M127" s="453"/>
      <c r="N127" s="453"/>
      <c r="O127" s="453"/>
      <c r="P127" s="453"/>
      <c r="Q127" s="453"/>
      <c r="R127" s="453"/>
      <c r="S127" s="742"/>
      <c r="T127" s="322"/>
      <c r="U127" s="326"/>
      <c r="V127" s="275"/>
      <c r="W127" s="275"/>
      <c r="X127" s="275"/>
      <c r="Y127" s="275"/>
      <c r="Z127" s="275"/>
      <c r="AA127" s="275"/>
      <c r="AB127" s="275"/>
      <c r="AC127" s="327"/>
      <c r="AD127" s="717"/>
      <c r="AE127" s="268">
        <v>781</v>
      </c>
    </row>
    <row r="128" ht="16.6" customHeight="1">
      <c r="A128" t="s" s="331">
        <v>891</v>
      </c>
      <c r="B128" t="s" s="778">
        <v>227</v>
      </c>
      <c r="C128" s="330"/>
      <c r="D128" s="330"/>
      <c r="E128" s="275">
        <v>890</v>
      </c>
      <c r="F128" s="275"/>
      <c r="G128" s="275"/>
      <c r="H128" s="327"/>
      <c r="I128" s="717"/>
      <c r="J128" s="741"/>
      <c r="K128" s="453"/>
      <c r="L128" s="453"/>
      <c r="M128" s="453"/>
      <c r="N128" s="453"/>
      <c r="O128" s="453"/>
      <c r="P128" s="453"/>
      <c r="Q128" s="453"/>
      <c r="R128" s="453"/>
      <c r="S128" s="742"/>
      <c r="T128" s="322"/>
      <c r="U128" s="326"/>
      <c r="V128" s="275"/>
      <c r="W128" s="275"/>
      <c r="X128" s="275"/>
      <c r="Y128" s="275"/>
      <c r="Z128" s="275"/>
      <c r="AA128" s="275"/>
      <c r="AB128" s="275"/>
      <c r="AC128" s="327"/>
      <c r="AD128" s="717"/>
      <c r="AE128" s="268">
        <v>407</v>
      </c>
    </row>
    <row r="129" ht="15.75" customHeight="1">
      <c r="A129" t="s" s="331">
        <v>892</v>
      </c>
      <c r="B129" t="s" s="778">
        <v>227</v>
      </c>
      <c r="C129" s="330"/>
      <c r="D129" s="330"/>
      <c r="E129" s="275">
        <v>1500</v>
      </c>
      <c r="F129" s="275"/>
      <c r="G129" s="275"/>
      <c r="H129" s="327"/>
      <c r="I129" s="717"/>
      <c r="J129" s="741"/>
      <c r="K129" s="453"/>
      <c r="L129" s="453"/>
      <c r="M129" s="453"/>
      <c r="N129" s="453"/>
      <c r="O129" s="453"/>
      <c r="P129" s="453"/>
      <c r="Q129" s="453"/>
      <c r="R129" s="453"/>
      <c r="S129" s="742"/>
      <c r="T129" s="322"/>
      <c r="U129" s="326"/>
      <c r="V129" s="275"/>
      <c r="W129" s="275"/>
      <c r="X129" s="275"/>
      <c r="Y129" s="275"/>
      <c r="Z129" s="275"/>
      <c r="AA129" s="275"/>
      <c r="AB129" s="275"/>
      <c r="AC129" s="327"/>
      <c r="AD129" s="717"/>
      <c r="AE129" s="303">
        <v>470</v>
      </c>
    </row>
    <row r="130" ht="16.6" customHeight="1">
      <c r="A130" t="s" s="331">
        <v>893</v>
      </c>
      <c r="B130" t="s" s="778">
        <v>227</v>
      </c>
      <c r="C130" s="330"/>
      <c r="D130" s="330"/>
      <c r="E130" s="275">
        <v>3510</v>
      </c>
      <c r="F130" s="275"/>
      <c r="G130" s="275"/>
      <c r="H130" s="327"/>
      <c r="I130" s="741"/>
      <c r="J130" s="453"/>
      <c r="K130" s="453"/>
      <c r="L130" s="453"/>
      <c r="M130" s="453"/>
      <c r="N130" s="453"/>
      <c r="O130" s="453"/>
      <c r="P130" s="453"/>
      <c r="Q130" s="453"/>
      <c r="R130" s="453"/>
      <c r="S130" s="742"/>
      <c r="T130" s="322"/>
      <c r="U130" s="326"/>
      <c r="V130" s="275"/>
      <c r="W130" s="275"/>
      <c r="X130" s="275"/>
      <c r="Y130" s="275"/>
      <c r="Z130" s="275"/>
      <c r="AA130" s="275"/>
      <c r="AB130" s="275"/>
      <c r="AC130" s="327"/>
      <c r="AD130" s="717"/>
      <c r="AE130" s="268">
        <v>962</v>
      </c>
    </row>
    <row r="131" ht="16.6" customHeight="1">
      <c r="A131" t="s" s="331">
        <v>894</v>
      </c>
      <c r="B131" t="s" s="778">
        <v>895</v>
      </c>
      <c r="C131" s="330"/>
      <c r="D131" s="330"/>
      <c r="E131" s="275">
        <v>1600</v>
      </c>
      <c r="F131" s="275"/>
      <c r="G131" s="275"/>
      <c r="H131" s="327"/>
      <c r="I131" s="717"/>
      <c r="J131" s="741"/>
      <c r="K131" s="453"/>
      <c r="L131" s="453"/>
      <c r="M131" s="453"/>
      <c r="N131" s="453"/>
      <c r="O131" s="453"/>
      <c r="P131" s="453"/>
      <c r="Q131" s="453"/>
      <c r="R131" s="453"/>
      <c r="S131" s="742"/>
      <c r="T131" s="322"/>
      <c r="U131" s="326"/>
      <c r="V131" s="275"/>
      <c r="W131" s="275"/>
      <c r="X131" s="275"/>
      <c r="Y131" s="275"/>
      <c r="Z131" s="275"/>
      <c r="AA131" s="275"/>
      <c r="AB131" s="275"/>
      <c r="AC131" s="327"/>
      <c r="AD131" s="717"/>
      <c r="AE131" s="268">
        <v>1488</v>
      </c>
    </row>
    <row r="132" ht="16.6" customHeight="1">
      <c r="A132" t="s" s="331">
        <v>896</v>
      </c>
      <c r="B132" t="s" s="778">
        <v>895</v>
      </c>
      <c r="C132" s="330"/>
      <c r="D132" s="330"/>
      <c r="E132" s="275">
        <v>700</v>
      </c>
      <c r="F132" s="275"/>
      <c r="G132" s="275"/>
      <c r="H132" s="327"/>
      <c r="I132" s="741"/>
      <c r="J132" s="453"/>
      <c r="K132" s="453"/>
      <c r="L132" s="453"/>
      <c r="M132" s="453"/>
      <c r="N132" s="453"/>
      <c r="O132" s="453"/>
      <c r="P132" s="453"/>
      <c r="Q132" s="453"/>
      <c r="R132" s="453"/>
      <c r="S132" s="742"/>
      <c r="T132" s="322"/>
      <c r="U132" s="326"/>
      <c r="V132" s="275"/>
      <c r="W132" s="275"/>
      <c r="X132" s="275"/>
      <c r="Y132" s="275"/>
      <c r="Z132" s="275"/>
      <c r="AA132" s="275"/>
      <c r="AB132" s="275"/>
      <c r="AC132" s="327"/>
      <c r="AD132" s="717"/>
      <c r="AE132" s="268">
        <v>1489</v>
      </c>
    </row>
    <row r="133" ht="18" customHeight="1">
      <c r="A133" t="s" s="331">
        <v>897</v>
      </c>
      <c r="B133" t="s" s="778">
        <v>895</v>
      </c>
      <c r="C133" s="330"/>
      <c r="D133" s="330"/>
      <c r="E133" s="275">
        <v>1890</v>
      </c>
      <c r="F133" s="275"/>
      <c r="G133" s="275"/>
      <c r="H133" s="327"/>
      <c r="I133" s="741"/>
      <c r="J133" s="453"/>
      <c r="K133" s="453"/>
      <c r="L133" s="453"/>
      <c r="M133" s="453"/>
      <c r="N133" s="453"/>
      <c r="O133" s="453"/>
      <c r="P133" s="453"/>
      <c r="Q133" s="453"/>
      <c r="R133" s="453"/>
      <c r="S133" s="742"/>
      <c r="T133" s="322"/>
      <c r="U133" s="326"/>
      <c r="V133" s="275"/>
      <c r="W133" s="275"/>
      <c r="X133" s="275"/>
      <c r="Y133" s="275"/>
      <c r="Z133" s="275"/>
      <c r="AA133" s="275"/>
      <c r="AB133" s="275"/>
      <c r="AC133" s="327"/>
      <c r="AD133" s="717"/>
      <c r="AE133" s="251">
        <v>1490</v>
      </c>
    </row>
    <row r="134" ht="15.75" customHeight="1">
      <c r="A134" s="743"/>
      <c r="B134" s="330"/>
      <c r="C134" s="330"/>
      <c r="D134" s="330"/>
      <c r="E134" s="275"/>
      <c r="F134" s="275"/>
      <c r="G134" s="275"/>
      <c r="H134" s="327"/>
      <c r="I134" s="741"/>
      <c r="J134" s="453"/>
      <c r="K134" s="453"/>
      <c r="L134" s="453"/>
      <c r="M134" s="453"/>
      <c r="N134" s="453"/>
      <c r="O134" s="453"/>
      <c r="P134" s="453"/>
      <c r="Q134" s="453"/>
      <c r="R134" s="453"/>
      <c r="S134" s="742"/>
      <c r="T134" s="322"/>
      <c r="U134" s="326"/>
      <c r="V134" s="275"/>
      <c r="W134" s="275"/>
      <c r="X134" s="275"/>
      <c r="Y134" s="275"/>
      <c r="Z134" s="275"/>
      <c r="AA134" s="275"/>
      <c r="AB134" s="275"/>
      <c r="AC134" s="327"/>
      <c r="AD134" s="717"/>
      <c r="AE134" s="129"/>
    </row>
    <row r="135" ht="15.75" customHeight="1">
      <c r="A135" t="s" s="301">
        <v>898</v>
      </c>
      <c r="B135" s="330"/>
      <c r="C135" s="330"/>
      <c r="D135" s="330"/>
      <c r="E135" s="744">
        <f>28800</f>
        <v>28800</v>
      </c>
      <c r="F135" s="744">
        <v>150</v>
      </c>
      <c r="G135" s="744">
        <f>F135*E135/1000</f>
        <v>4320</v>
      </c>
      <c r="H135" s="766"/>
      <c r="I135" s="767"/>
      <c r="J135" s="722"/>
      <c r="K135" s="722"/>
      <c r="L135" s="722"/>
      <c r="M135" s="722"/>
      <c r="N135" s="722"/>
      <c r="O135" s="722"/>
      <c r="P135" s="722"/>
      <c r="Q135" s="722"/>
      <c r="R135" s="722"/>
      <c r="S135" s="696"/>
      <c r="T135" s="786"/>
      <c r="U135" s="787"/>
      <c r="V135" s="744"/>
      <c r="W135" s="744"/>
      <c r="X135" s="744"/>
      <c r="Y135" s="744"/>
      <c r="Z135" s="744"/>
      <c r="AA135" s="744"/>
      <c r="AB135" s="744"/>
      <c r="AC135" s="766"/>
      <c r="AD135" s="700"/>
      <c r="AE135" s="129"/>
    </row>
    <row r="136" ht="15.75" customHeight="1">
      <c r="A136" t="s" s="334">
        <v>899</v>
      </c>
      <c r="B136" s="159"/>
      <c r="C136" s="159"/>
      <c r="D136" s="159"/>
      <c r="E136" s="159"/>
      <c r="F136" s="159"/>
      <c r="G136" s="159"/>
      <c r="H136" s="191"/>
      <c r="I136" s="193"/>
      <c r="J136" s="453"/>
      <c r="K136" s="453"/>
      <c r="L136" s="453"/>
      <c r="M136" s="453"/>
      <c r="N136" s="453"/>
      <c r="O136" s="453"/>
      <c r="P136" s="453"/>
      <c r="Q136" s="453"/>
      <c r="R136" s="453"/>
      <c r="S136" s="194"/>
      <c r="T136" s="270"/>
      <c r="U136" s="234"/>
      <c r="V136" s="159"/>
      <c r="W136" s="159"/>
      <c r="X136" s="159"/>
      <c r="Y136" s="159"/>
      <c r="Z136" s="159"/>
      <c r="AA136" s="159"/>
      <c r="AB136" s="159"/>
      <c r="AC136" s="191"/>
      <c r="AD136" s="196"/>
      <c r="AE136" s="129"/>
    </row>
    <row r="137" ht="15.75" customHeight="1">
      <c r="A137" t="s" s="331">
        <v>900</v>
      </c>
      <c r="B137" t="s" s="248">
        <v>227</v>
      </c>
      <c r="C137" s="159"/>
      <c r="D137" s="159"/>
      <c r="E137" s="275">
        <v>1500</v>
      </c>
      <c r="F137" s="275"/>
      <c r="G137" s="275"/>
      <c r="H137" s="327"/>
      <c r="I137" s="741"/>
      <c r="J137" s="453"/>
      <c r="K137" s="453"/>
      <c r="L137" s="453"/>
      <c r="M137" s="453"/>
      <c r="N137" s="453"/>
      <c r="O137" s="453"/>
      <c r="P137" s="453"/>
      <c r="Q137" s="453"/>
      <c r="R137" s="453"/>
      <c r="S137" s="742"/>
      <c r="T137" s="270"/>
      <c r="U137" s="234"/>
      <c r="V137" s="159"/>
      <c r="W137" s="159"/>
      <c r="X137" s="159"/>
      <c r="Y137" s="159"/>
      <c r="Z137" s="159"/>
      <c r="AA137" s="159"/>
      <c r="AB137" s="159"/>
      <c r="AC137" s="191"/>
      <c r="AD137" s="717"/>
      <c r="AE137" s="251">
        <v>2254</v>
      </c>
    </row>
    <row r="138" ht="15.75" customHeight="1">
      <c r="A138" t="s" s="331">
        <v>901</v>
      </c>
      <c r="B138" t="s" s="248">
        <v>227</v>
      </c>
      <c r="C138" s="159"/>
      <c r="D138" s="159"/>
      <c r="E138" s="275">
        <v>1470</v>
      </c>
      <c r="F138" s="275"/>
      <c r="G138" s="275"/>
      <c r="H138" s="327"/>
      <c r="I138" s="741"/>
      <c r="J138" s="453"/>
      <c r="K138" s="453"/>
      <c r="L138" s="453"/>
      <c r="M138" s="453"/>
      <c r="N138" s="453"/>
      <c r="O138" s="453"/>
      <c r="P138" s="453"/>
      <c r="Q138" s="453"/>
      <c r="R138" s="453"/>
      <c r="S138" s="742"/>
      <c r="T138" s="270"/>
      <c r="U138" s="234"/>
      <c r="V138" s="159"/>
      <c r="W138" s="159"/>
      <c r="X138" s="159"/>
      <c r="Y138" s="159"/>
      <c r="Z138" s="159"/>
      <c r="AA138" s="159"/>
      <c r="AB138" s="159"/>
      <c r="AC138" s="191"/>
      <c r="AD138" s="717"/>
      <c r="AE138" s="251">
        <v>2258</v>
      </c>
    </row>
    <row r="139" ht="15.75" customHeight="1">
      <c r="A139" t="s" s="331">
        <v>902</v>
      </c>
      <c r="B139" t="s" s="248">
        <v>227</v>
      </c>
      <c r="C139" s="159"/>
      <c r="D139" s="159"/>
      <c r="E139" s="275">
        <v>780</v>
      </c>
      <c r="F139" s="275"/>
      <c r="G139" s="275"/>
      <c r="H139" s="327"/>
      <c r="I139" s="741"/>
      <c r="J139" s="453"/>
      <c r="K139" s="453"/>
      <c r="L139" s="453"/>
      <c r="M139" s="453"/>
      <c r="N139" s="453"/>
      <c r="O139" s="453"/>
      <c r="P139" s="453"/>
      <c r="Q139" s="453"/>
      <c r="R139" s="453"/>
      <c r="S139" s="742"/>
      <c r="T139" s="270"/>
      <c r="U139" s="234"/>
      <c r="V139" s="159"/>
      <c r="W139" s="159"/>
      <c r="X139" s="159"/>
      <c r="Y139" s="159"/>
      <c r="Z139" s="159"/>
      <c r="AA139" s="159"/>
      <c r="AB139" s="159"/>
      <c r="AC139" s="191"/>
      <c r="AD139" s="717"/>
      <c r="AE139" s="251">
        <v>2268</v>
      </c>
    </row>
    <row r="140" ht="15.75" customHeight="1">
      <c r="A140" t="s" s="331">
        <v>903</v>
      </c>
      <c r="B140" t="s" s="248">
        <v>227</v>
      </c>
      <c r="C140" s="159"/>
      <c r="D140" s="159"/>
      <c r="E140" s="275">
        <v>800</v>
      </c>
      <c r="F140" s="275"/>
      <c r="G140" s="275"/>
      <c r="H140" s="327"/>
      <c r="I140" s="741"/>
      <c r="J140" s="453"/>
      <c r="K140" s="453"/>
      <c r="L140" s="453"/>
      <c r="M140" s="453"/>
      <c r="N140" s="453"/>
      <c r="O140" s="453"/>
      <c r="P140" s="453"/>
      <c r="Q140" s="453"/>
      <c r="R140" s="453"/>
      <c r="S140" s="742"/>
      <c r="T140" s="270"/>
      <c r="U140" s="234"/>
      <c r="V140" s="159"/>
      <c r="W140" s="159"/>
      <c r="X140" s="159"/>
      <c r="Y140" s="159"/>
      <c r="Z140" s="159"/>
      <c r="AA140" s="159"/>
      <c r="AB140" s="159"/>
      <c r="AC140" s="191"/>
      <c r="AD140" s="717"/>
      <c r="AE140" s="251">
        <v>2256</v>
      </c>
    </row>
    <row r="141" ht="15.75" customHeight="1">
      <c r="A141" t="s" s="788">
        <v>904</v>
      </c>
      <c r="B141" t="s" s="248">
        <v>227</v>
      </c>
      <c r="C141" s="159"/>
      <c r="D141" s="159"/>
      <c r="E141" s="789">
        <v>800</v>
      </c>
      <c r="F141" s="275"/>
      <c r="G141" s="275"/>
      <c r="H141" s="327"/>
      <c r="I141" s="741"/>
      <c r="J141" s="453"/>
      <c r="K141" s="453"/>
      <c r="L141" s="453"/>
      <c r="M141" s="453"/>
      <c r="N141" s="453"/>
      <c r="O141" s="453"/>
      <c r="P141" s="453"/>
      <c r="Q141" s="453"/>
      <c r="R141" s="453"/>
      <c r="S141" s="742"/>
      <c r="T141" s="270"/>
      <c r="U141" s="234"/>
      <c r="V141" s="159"/>
      <c r="W141" s="159"/>
      <c r="X141" s="159"/>
      <c r="Y141" s="159"/>
      <c r="Z141" s="159"/>
      <c r="AA141" s="159"/>
      <c r="AB141" s="159"/>
      <c r="AC141" s="191"/>
      <c r="AD141" s="717"/>
      <c r="AE141" s="299">
        <v>2270</v>
      </c>
    </row>
    <row r="142" ht="15.75" customHeight="1">
      <c r="A142" t="s" s="790">
        <v>905</v>
      </c>
      <c r="B142" t="s" s="791">
        <v>227</v>
      </c>
      <c r="C142" s="554"/>
      <c r="D142" s="792"/>
      <c r="E142" s="793">
        <v>675</v>
      </c>
      <c r="F142" s="275"/>
      <c r="G142" s="275"/>
      <c r="H142" s="327"/>
      <c r="I142" s="741"/>
      <c r="J142" s="453"/>
      <c r="K142" s="453"/>
      <c r="L142" s="453"/>
      <c r="M142" s="453"/>
      <c r="N142" s="453"/>
      <c r="O142" s="453"/>
      <c r="P142" s="453"/>
      <c r="Q142" s="453"/>
      <c r="R142" s="453"/>
      <c r="S142" s="742"/>
      <c r="T142" s="270"/>
      <c r="U142" s="234"/>
      <c r="V142" s="159"/>
      <c r="W142" s="159"/>
      <c r="X142" s="159"/>
      <c r="Y142" s="159"/>
      <c r="Z142" s="159"/>
      <c r="AA142" s="159"/>
      <c r="AB142" s="159"/>
      <c r="AC142" s="191"/>
      <c r="AD142" s="717"/>
      <c r="AE142" s="299">
        <v>2265</v>
      </c>
    </row>
    <row r="143" ht="15.75" customHeight="1">
      <c r="A143" t="s" s="331">
        <v>906</v>
      </c>
      <c r="B143" t="s" s="248">
        <v>227</v>
      </c>
      <c r="C143" s="159"/>
      <c r="D143" s="159"/>
      <c r="E143" s="275">
        <v>300</v>
      </c>
      <c r="F143" s="275"/>
      <c r="G143" s="275"/>
      <c r="H143" s="327"/>
      <c r="I143" s="741"/>
      <c r="J143" s="453"/>
      <c r="K143" s="453"/>
      <c r="L143" s="453"/>
      <c r="M143" s="453"/>
      <c r="N143" s="453"/>
      <c r="O143" s="453"/>
      <c r="P143" s="453"/>
      <c r="Q143" s="453"/>
      <c r="R143" s="453"/>
      <c r="S143" s="742"/>
      <c r="T143" s="270"/>
      <c r="U143" s="234"/>
      <c r="V143" s="159"/>
      <c r="W143" s="159"/>
      <c r="X143" s="159"/>
      <c r="Y143" s="159"/>
      <c r="Z143" s="159"/>
      <c r="AA143" s="159"/>
      <c r="AB143" s="159"/>
      <c r="AC143" s="191"/>
      <c r="AD143" s="717"/>
      <c r="AE143" s="251">
        <v>2263</v>
      </c>
    </row>
    <row r="144" ht="15.75" customHeight="1">
      <c r="A144" t="s" s="331">
        <v>907</v>
      </c>
      <c r="B144" t="s" s="248">
        <v>227</v>
      </c>
      <c r="C144" s="159"/>
      <c r="D144" s="159"/>
      <c r="E144" s="275">
        <v>400</v>
      </c>
      <c r="F144" s="275"/>
      <c r="G144" s="275"/>
      <c r="H144" s="327"/>
      <c r="I144" s="741"/>
      <c r="J144" s="453"/>
      <c r="K144" s="453"/>
      <c r="L144" s="453"/>
      <c r="M144" s="453"/>
      <c r="N144" s="453"/>
      <c r="O144" s="453"/>
      <c r="P144" s="453"/>
      <c r="Q144" s="453"/>
      <c r="R144" s="453"/>
      <c r="S144" s="742"/>
      <c r="T144" s="270"/>
      <c r="U144" s="234"/>
      <c r="V144" s="159"/>
      <c r="W144" s="159"/>
      <c r="X144" s="159"/>
      <c r="Y144" s="159"/>
      <c r="Z144" s="159"/>
      <c r="AA144" s="159"/>
      <c r="AB144" s="159"/>
      <c r="AC144" s="191"/>
      <c r="AD144" s="717"/>
      <c r="AE144" s="251">
        <v>2275</v>
      </c>
    </row>
    <row r="145" ht="16.6" customHeight="1">
      <c r="A145" t="s" s="331">
        <v>908</v>
      </c>
      <c r="B145" t="s" s="248">
        <v>227</v>
      </c>
      <c r="C145" s="159"/>
      <c r="D145" s="159"/>
      <c r="E145" s="275">
        <v>130</v>
      </c>
      <c r="F145" s="275"/>
      <c r="G145" s="275"/>
      <c r="H145" s="327"/>
      <c r="I145" s="717"/>
      <c r="J145" s="741"/>
      <c r="K145" s="453"/>
      <c r="L145" s="794"/>
      <c r="M145" s="794"/>
      <c r="N145" s="794"/>
      <c r="O145" s="794"/>
      <c r="P145" s="794"/>
      <c r="Q145" s="794"/>
      <c r="R145" s="794"/>
      <c r="S145" s="742"/>
      <c r="T145" s="270"/>
      <c r="U145" s="234"/>
      <c r="V145" s="159"/>
      <c r="W145" s="159"/>
      <c r="X145" s="159"/>
      <c r="Y145" s="159"/>
      <c r="Z145" s="159"/>
      <c r="AA145" s="159"/>
      <c r="AB145" s="159"/>
      <c r="AC145" s="191"/>
      <c r="AD145" s="717"/>
      <c r="AE145" s="268">
        <v>2274</v>
      </c>
    </row>
    <row r="146" ht="16.6" customHeight="1">
      <c r="A146" t="s" s="331">
        <v>909</v>
      </c>
      <c r="B146" t="s" s="248">
        <v>227</v>
      </c>
      <c r="C146" s="159"/>
      <c r="D146" s="159"/>
      <c r="E146" s="159"/>
      <c r="F146" s="159"/>
      <c r="G146" s="159"/>
      <c r="H146" s="191"/>
      <c r="I146" s="196"/>
      <c r="J146" s="193"/>
      <c r="K146" s="245"/>
      <c r="L146" s="74"/>
      <c r="M146" s="74"/>
      <c r="N146" s="74"/>
      <c r="O146" s="74"/>
      <c r="P146" s="74"/>
      <c r="Q146" s="74"/>
      <c r="R146" s="74"/>
      <c r="S146" s="452"/>
      <c r="T146" s="270"/>
      <c r="U146" s="234"/>
      <c r="V146" s="159"/>
      <c r="W146" s="159"/>
      <c r="X146" s="159"/>
      <c r="Y146" s="159"/>
      <c r="Z146" s="159"/>
      <c r="AA146" s="159"/>
      <c r="AB146" s="159"/>
      <c r="AC146" s="191"/>
      <c r="AD146" s="468"/>
      <c r="AE146" s="268">
        <v>2262</v>
      </c>
    </row>
    <row r="147" ht="16.6" customHeight="1">
      <c r="A147" t="s" s="331">
        <v>910</v>
      </c>
      <c r="B147" t="s" s="248">
        <v>227</v>
      </c>
      <c r="C147" s="159"/>
      <c r="D147" s="159"/>
      <c r="E147" s="275">
        <v>1461</v>
      </c>
      <c r="F147" s="159"/>
      <c r="G147" s="275"/>
      <c r="H147" s="327"/>
      <c r="I147" s="717"/>
      <c r="J147" s="741"/>
      <c r="K147" s="453"/>
      <c r="L147" s="795"/>
      <c r="M147" s="780"/>
      <c r="N147" s="780"/>
      <c r="O147" s="780"/>
      <c r="P147" s="780"/>
      <c r="Q147" s="780"/>
      <c r="R147" s="780"/>
      <c r="S147" s="781"/>
      <c r="T147" s="270"/>
      <c r="U147" s="326"/>
      <c r="V147" s="275"/>
      <c r="W147" s="275"/>
      <c r="X147" s="275"/>
      <c r="Y147" s="275"/>
      <c r="Z147" s="275"/>
      <c r="AA147" s="275"/>
      <c r="AB147" s="275"/>
      <c r="AC147" s="327"/>
      <c r="AD147" s="796"/>
      <c r="AE147" s="268">
        <v>2260</v>
      </c>
    </row>
    <row r="148" ht="15.75" customHeight="1">
      <c r="A148" t="s" s="331">
        <v>911</v>
      </c>
      <c r="B148" t="s" s="248">
        <v>227</v>
      </c>
      <c r="C148" s="159"/>
      <c r="D148" s="159"/>
      <c r="E148" s="275">
        <v>230</v>
      </c>
      <c r="F148" s="159"/>
      <c r="G148" s="275"/>
      <c r="H148" s="327"/>
      <c r="I148" s="717"/>
      <c r="J148" s="741"/>
      <c r="K148" s="453"/>
      <c r="L148" s="779"/>
      <c r="M148" s="780"/>
      <c r="N148" s="780"/>
      <c r="O148" s="780"/>
      <c r="P148" s="780"/>
      <c r="Q148" s="780"/>
      <c r="R148" s="780"/>
      <c r="S148" s="781"/>
      <c r="T148" s="270"/>
      <c r="U148" s="326"/>
      <c r="V148" s="275"/>
      <c r="W148" s="275"/>
      <c r="X148" s="275"/>
      <c r="Y148" s="275"/>
      <c r="Z148" s="275"/>
      <c r="AA148" s="275"/>
      <c r="AB148" s="275"/>
      <c r="AC148" s="327"/>
      <c r="AD148" s="796"/>
      <c r="AE148" s="299">
        <v>3330</v>
      </c>
    </row>
    <row r="149" ht="16.6" customHeight="1">
      <c r="A149" t="s" s="331">
        <v>912</v>
      </c>
      <c r="B149" t="s" s="248">
        <v>227</v>
      </c>
      <c r="C149" s="159"/>
      <c r="D149" s="159"/>
      <c r="E149" s="275">
        <v>1600</v>
      </c>
      <c r="F149" s="275"/>
      <c r="G149" s="275"/>
      <c r="H149" s="327"/>
      <c r="I149" s="717"/>
      <c r="J149" s="741"/>
      <c r="K149" s="453"/>
      <c r="L149" s="453"/>
      <c r="M149" s="785"/>
      <c r="N149" s="797"/>
      <c r="O149" s="797"/>
      <c r="P149" s="797"/>
      <c r="Q149" s="797"/>
      <c r="R149" s="797"/>
      <c r="S149" s="742"/>
      <c r="T149" s="270"/>
      <c r="U149" s="326"/>
      <c r="V149" s="275"/>
      <c r="W149" s="275"/>
      <c r="X149" s="275"/>
      <c r="Y149" s="275"/>
      <c r="Z149" s="275"/>
      <c r="AA149" s="275"/>
      <c r="AB149" s="275"/>
      <c r="AC149" s="327"/>
      <c r="AD149" s="798"/>
      <c r="AE149" s="268">
        <v>2253</v>
      </c>
    </row>
    <row r="150" ht="16.6" customHeight="1">
      <c r="A150" t="s" s="788">
        <v>913</v>
      </c>
      <c r="B150" t="s" s="248">
        <v>227</v>
      </c>
      <c r="C150" s="159"/>
      <c r="D150" s="159"/>
      <c r="E150" s="789">
        <v>2300</v>
      </c>
      <c r="F150" s="275"/>
      <c r="G150" s="275"/>
      <c r="H150" s="327"/>
      <c r="I150" s="717"/>
      <c r="J150" s="741"/>
      <c r="K150" s="453"/>
      <c r="L150" s="453"/>
      <c r="M150" s="779"/>
      <c r="N150" s="782"/>
      <c r="O150" s="782"/>
      <c r="P150" s="782"/>
      <c r="Q150" s="782"/>
      <c r="R150" s="782"/>
      <c r="S150" s="781"/>
      <c r="T150" s="270"/>
      <c r="U150" s="326"/>
      <c r="V150" s="275"/>
      <c r="W150" s="275"/>
      <c r="X150" s="275"/>
      <c r="Y150" s="275"/>
      <c r="Z150" s="275"/>
      <c r="AA150" s="275"/>
      <c r="AB150" s="275"/>
      <c r="AC150" s="327"/>
      <c r="AD150" s="717"/>
      <c r="AE150" s="268">
        <v>2255</v>
      </c>
    </row>
    <row r="151" ht="15.75" customHeight="1">
      <c r="A151" t="s" s="799">
        <v>914</v>
      </c>
      <c r="B151" t="s" s="248">
        <v>227</v>
      </c>
      <c r="C151" s="159"/>
      <c r="D151" s="306"/>
      <c r="E151" s="800">
        <v>1675</v>
      </c>
      <c r="F151" s="275"/>
      <c r="G151" s="275"/>
      <c r="H151" s="327"/>
      <c r="I151" s="717"/>
      <c r="J151" s="741"/>
      <c r="K151" s="453"/>
      <c r="L151" s="453"/>
      <c r="M151" s="453"/>
      <c r="N151" s="453"/>
      <c r="O151" s="453"/>
      <c r="P151" s="453"/>
      <c r="Q151" s="453"/>
      <c r="R151" s="453"/>
      <c r="S151" s="742"/>
      <c r="T151" s="270"/>
      <c r="U151" s="326"/>
      <c r="V151" s="275"/>
      <c r="W151" s="275"/>
      <c r="X151" s="275"/>
      <c r="Y151" s="275"/>
      <c r="Z151" s="275"/>
      <c r="AA151" s="275"/>
      <c r="AB151" s="275"/>
      <c r="AC151" s="327"/>
      <c r="AD151" s="717"/>
      <c r="AE151" s="299">
        <v>2257</v>
      </c>
    </row>
    <row r="152" ht="16.6" customHeight="1">
      <c r="A152" t="s" s="799">
        <v>915</v>
      </c>
      <c r="B152" t="s" s="248">
        <v>227</v>
      </c>
      <c r="C152" s="159"/>
      <c r="D152" s="306"/>
      <c r="E152" s="800">
        <v>2070</v>
      </c>
      <c r="F152" s="275"/>
      <c r="G152" s="275"/>
      <c r="H152" s="327"/>
      <c r="I152" s="717"/>
      <c r="J152" s="741"/>
      <c r="K152" s="453"/>
      <c r="L152" s="453"/>
      <c r="M152" s="453"/>
      <c r="N152" s="453"/>
      <c r="O152" s="453"/>
      <c r="P152" s="453"/>
      <c r="Q152" s="453"/>
      <c r="R152" s="453"/>
      <c r="S152" s="742"/>
      <c r="T152" s="270"/>
      <c r="U152" s="326"/>
      <c r="V152" s="275"/>
      <c r="W152" s="275"/>
      <c r="X152" s="275"/>
      <c r="Y152" s="275"/>
      <c r="Z152" s="275"/>
      <c r="AA152" s="275"/>
      <c r="AB152" s="275"/>
      <c r="AC152" s="327"/>
      <c r="AD152" s="717"/>
      <c r="AE152" s="268">
        <v>2259</v>
      </c>
    </row>
    <row r="153" ht="16.6" customHeight="1">
      <c r="A153" t="s" s="799">
        <v>916</v>
      </c>
      <c r="B153" t="s" s="248">
        <v>227</v>
      </c>
      <c r="C153" s="159"/>
      <c r="D153" s="306"/>
      <c r="E153" s="800">
        <v>1460</v>
      </c>
      <c r="F153" s="275"/>
      <c r="G153" s="275"/>
      <c r="H153" s="327"/>
      <c r="I153" s="717"/>
      <c r="J153" s="741"/>
      <c r="K153" s="453"/>
      <c r="L153" s="453"/>
      <c r="M153" s="453"/>
      <c r="N153" s="453"/>
      <c r="O153" s="453"/>
      <c r="P153" s="453"/>
      <c r="Q153" s="453"/>
      <c r="R153" s="453"/>
      <c r="S153" s="742"/>
      <c r="T153" s="270"/>
      <c r="U153" s="326"/>
      <c r="V153" s="275"/>
      <c r="W153" s="275"/>
      <c r="X153" s="275"/>
      <c r="Y153" s="275"/>
      <c r="Z153" s="275"/>
      <c r="AA153" s="275"/>
      <c r="AB153" s="275"/>
      <c r="AC153" s="327"/>
      <c r="AD153" s="717"/>
      <c r="AE153" s="268">
        <v>2261</v>
      </c>
    </row>
    <row r="154" ht="15.75" customHeight="1">
      <c r="A154" t="s" s="799">
        <v>917</v>
      </c>
      <c r="B154" t="s" s="248">
        <v>227</v>
      </c>
      <c r="C154" s="159"/>
      <c r="D154" s="306"/>
      <c r="E154" s="800">
        <v>2050</v>
      </c>
      <c r="F154" s="275"/>
      <c r="G154" s="275"/>
      <c r="H154" s="327"/>
      <c r="I154" s="717"/>
      <c r="J154" s="741"/>
      <c r="K154" s="453"/>
      <c r="L154" s="453"/>
      <c r="M154" s="453"/>
      <c r="N154" s="453"/>
      <c r="O154" s="453"/>
      <c r="P154" s="453"/>
      <c r="Q154" s="453"/>
      <c r="R154" s="453"/>
      <c r="S154" s="742"/>
      <c r="T154" s="270"/>
      <c r="U154" s="326"/>
      <c r="V154" s="275"/>
      <c r="W154" s="275"/>
      <c r="X154" s="275"/>
      <c r="Y154" s="275"/>
      <c r="Z154" s="275"/>
      <c r="AA154" s="275"/>
      <c r="AB154" s="275"/>
      <c r="AC154" s="327"/>
      <c r="AD154" s="717"/>
      <c r="AE154" s="801">
        <v>2264</v>
      </c>
    </row>
    <row r="155" ht="15.75" customHeight="1">
      <c r="A155" t="s" s="799">
        <v>918</v>
      </c>
      <c r="B155" t="s" s="248">
        <v>227</v>
      </c>
      <c r="C155" s="159"/>
      <c r="D155" s="306"/>
      <c r="E155" s="800">
        <v>1365</v>
      </c>
      <c r="F155" s="275"/>
      <c r="G155" s="275"/>
      <c r="H155" s="327"/>
      <c r="I155" s="717"/>
      <c r="J155" s="741"/>
      <c r="K155" s="453"/>
      <c r="L155" s="453"/>
      <c r="M155" s="453"/>
      <c r="N155" s="453"/>
      <c r="O155" s="453"/>
      <c r="P155" s="453"/>
      <c r="Q155" s="453"/>
      <c r="R155" s="453"/>
      <c r="S155" s="742"/>
      <c r="T155" s="270"/>
      <c r="U155" s="326"/>
      <c r="V155" s="275"/>
      <c r="W155" s="275"/>
      <c r="X155" s="275"/>
      <c r="Y155" s="275"/>
      <c r="Z155" s="275"/>
      <c r="AA155" s="275"/>
      <c r="AB155" s="275"/>
      <c r="AC155" s="327"/>
      <c r="AD155" s="717"/>
      <c r="AE155" s="802">
        <v>2266</v>
      </c>
    </row>
    <row r="156" ht="15.75" customHeight="1">
      <c r="A156" t="s" s="799">
        <v>919</v>
      </c>
      <c r="B156" t="s" s="248">
        <v>227</v>
      </c>
      <c r="C156" s="159"/>
      <c r="D156" s="306"/>
      <c r="E156" s="800">
        <v>1315</v>
      </c>
      <c r="F156" s="275"/>
      <c r="G156" s="275"/>
      <c r="H156" s="327"/>
      <c r="I156" s="717"/>
      <c r="J156" s="741"/>
      <c r="K156" s="453"/>
      <c r="L156" s="453"/>
      <c r="M156" s="453"/>
      <c r="N156" s="453"/>
      <c r="O156" s="453"/>
      <c r="P156" s="453"/>
      <c r="Q156" s="453"/>
      <c r="R156" s="453"/>
      <c r="S156" s="742"/>
      <c r="T156" s="270"/>
      <c r="U156" s="326"/>
      <c r="V156" s="275"/>
      <c r="W156" s="275"/>
      <c r="X156" s="275"/>
      <c r="Y156" s="275"/>
      <c r="Z156" s="275"/>
      <c r="AA156" s="275"/>
      <c r="AB156" s="275"/>
      <c r="AC156" s="327"/>
      <c r="AD156" s="717"/>
      <c r="AE156" s="801">
        <v>2267</v>
      </c>
    </row>
    <row r="157" ht="15.75" customHeight="1">
      <c r="A157" t="s" s="799">
        <v>920</v>
      </c>
      <c r="B157" t="s" s="248">
        <v>227</v>
      </c>
      <c r="C157" s="159"/>
      <c r="D157" s="306"/>
      <c r="E157" s="800">
        <v>716</v>
      </c>
      <c r="F157" s="275"/>
      <c r="G157" s="275"/>
      <c r="H157" s="327"/>
      <c r="I157" s="717"/>
      <c r="J157" s="741"/>
      <c r="K157" s="453"/>
      <c r="L157" s="453"/>
      <c r="M157" s="453"/>
      <c r="N157" s="453"/>
      <c r="O157" s="453"/>
      <c r="P157" s="453"/>
      <c r="Q157" s="453"/>
      <c r="R157" s="453"/>
      <c r="S157" s="742"/>
      <c r="T157" s="270"/>
      <c r="U157" s="326"/>
      <c r="V157" s="275"/>
      <c r="W157" s="275"/>
      <c r="X157" s="275"/>
      <c r="Y157" s="275"/>
      <c r="Z157" s="275"/>
      <c r="AA157" s="275"/>
      <c r="AB157" s="275"/>
      <c r="AC157" s="327"/>
      <c r="AD157" s="717"/>
      <c r="AE157" s="802">
        <v>2269</v>
      </c>
    </row>
    <row r="158" ht="15.75" customHeight="1">
      <c r="A158" t="s" s="799">
        <v>921</v>
      </c>
      <c r="B158" t="s" s="248">
        <v>227</v>
      </c>
      <c r="C158" s="159"/>
      <c r="D158" s="306"/>
      <c r="E158" s="800">
        <v>955</v>
      </c>
      <c r="F158" s="275"/>
      <c r="G158" s="275"/>
      <c r="H158" s="327"/>
      <c r="I158" s="717"/>
      <c r="J158" s="741"/>
      <c r="K158" s="453"/>
      <c r="L158" s="453"/>
      <c r="M158" s="453"/>
      <c r="N158" s="453"/>
      <c r="O158" s="453"/>
      <c r="P158" s="453"/>
      <c r="Q158" s="453"/>
      <c r="R158" s="453"/>
      <c r="S158" s="742"/>
      <c r="T158" s="270"/>
      <c r="U158" s="326"/>
      <c r="V158" s="275"/>
      <c r="W158" s="275"/>
      <c r="X158" s="275"/>
      <c r="Y158" s="275"/>
      <c r="Z158" s="275"/>
      <c r="AA158" s="275"/>
      <c r="AB158" s="275"/>
      <c r="AC158" s="327"/>
      <c r="AD158" s="717"/>
      <c r="AE158" s="801">
        <v>2271</v>
      </c>
    </row>
    <row r="159" ht="15.75" customHeight="1">
      <c r="A159" t="s" s="799">
        <v>922</v>
      </c>
      <c r="B159" t="s" s="248">
        <v>227</v>
      </c>
      <c r="C159" s="159"/>
      <c r="D159" s="306"/>
      <c r="E159" s="800">
        <v>980</v>
      </c>
      <c r="F159" s="275"/>
      <c r="G159" s="275"/>
      <c r="H159" s="327"/>
      <c r="I159" s="717"/>
      <c r="J159" s="741"/>
      <c r="K159" s="453"/>
      <c r="L159" s="453"/>
      <c r="M159" s="453"/>
      <c r="N159" s="453"/>
      <c r="O159" s="453"/>
      <c r="P159" s="453"/>
      <c r="Q159" s="453"/>
      <c r="R159" s="453"/>
      <c r="S159" s="742"/>
      <c r="T159" s="270"/>
      <c r="U159" s="326"/>
      <c r="V159" s="275"/>
      <c r="W159" s="275"/>
      <c r="X159" s="275"/>
      <c r="Y159" s="275"/>
      <c r="Z159" s="275"/>
      <c r="AA159" s="275"/>
      <c r="AB159" s="275"/>
      <c r="AC159" s="327"/>
      <c r="AD159" s="717"/>
      <c r="AE159" t="s" s="803">
        <v>210</v>
      </c>
    </row>
    <row r="160" ht="15.75" customHeight="1">
      <c r="A160" t="s" s="799">
        <v>923</v>
      </c>
      <c r="B160" t="s" s="248">
        <v>227</v>
      </c>
      <c r="C160" s="159"/>
      <c r="D160" s="306"/>
      <c r="E160" s="800">
        <v>485</v>
      </c>
      <c r="F160" s="275"/>
      <c r="G160" s="275"/>
      <c r="H160" s="327"/>
      <c r="I160" s="717"/>
      <c r="J160" s="741"/>
      <c r="K160" s="453"/>
      <c r="L160" s="453"/>
      <c r="M160" s="453"/>
      <c r="N160" s="453"/>
      <c r="O160" s="453"/>
      <c r="P160" s="453"/>
      <c r="Q160" s="453"/>
      <c r="R160" s="453"/>
      <c r="S160" s="742"/>
      <c r="T160" s="270"/>
      <c r="U160" s="326"/>
      <c r="V160" s="275"/>
      <c r="W160" s="275"/>
      <c r="X160" s="275"/>
      <c r="Y160" s="275"/>
      <c r="Z160" s="275"/>
      <c r="AA160" s="275"/>
      <c r="AB160" s="275"/>
      <c r="AC160" s="327"/>
      <c r="AD160" s="717"/>
      <c r="AE160" s="802">
        <v>2272</v>
      </c>
    </row>
    <row r="161" ht="15.75" customHeight="1">
      <c r="A161" t="s" s="799">
        <v>924</v>
      </c>
      <c r="B161" t="s" s="248">
        <v>227</v>
      </c>
      <c r="C161" s="159"/>
      <c r="D161" s="306"/>
      <c r="E161" s="800">
        <v>470</v>
      </c>
      <c r="F161" s="275"/>
      <c r="G161" s="275"/>
      <c r="H161" s="327"/>
      <c r="I161" s="717"/>
      <c r="J161" s="741"/>
      <c r="K161" s="453"/>
      <c r="L161" s="453"/>
      <c r="M161" s="453"/>
      <c r="N161" s="453"/>
      <c r="O161" s="453"/>
      <c r="P161" s="453"/>
      <c r="Q161" s="453"/>
      <c r="R161" s="453"/>
      <c r="S161" s="742"/>
      <c r="T161" s="270"/>
      <c r="U161" s="326"/>
      <c r="V161" s="275"/>
      <c r="W161" s="275"/>
      <c r="X161" s="275"/>
      <c r="Y161" s="275"/>
      <c r="Z161" s="275"/>
      <c r="AA161" s="275"/>
      <c r="AB161" s="275"/>
      <c r="AC161" s="327"/>
      <c r="AD161" s="717"/>
      <c r="AE161" s="802">
        <v>2273</v>
      </c>
    </row>
    <row r="162" ht="15.75" customHeight="1">
      <c r="A162" t="s" s="799">
        <v>925</v>
      </c>
      <c r="B162" t="s" s="248">
        <v>227</v>
      </c>
      <c r="C162" s="159"/>
      <c r="D162" s="306"/>
      <c r="E162" s="800">
        <v>1696.2</v>
      </c>
      <c r="F162" s="159"/>
      <c r="G162" s="159"/>
      <c r="H162" s="191"/>
      <c r="I162" s="196"/>
      <c r="J162" s="193"/>
      <c r="K162" s="161"/>
      <c r="L162" s="161"/>
      <c r="M162" s="161"/>
      <c r="N162" s="161"/>
      <c r="O162" s="161"/>
      <c r="P162" s="161"/>
      <c r="Q162" s="161"/>
      <c r="R162" s="161"/>
      <c r="S162" s="194"/>
      <c r="T162" s="270"/>
      <c r="U162" s="234"/>
      <c r="V162" s="159"/>
      <c r="W162" s="159"/>
      <c r="X162" s="159"/>
      <c r="Y162" s="159"/>
      <c r="Z162" s="159"/>
      <c r="AA162" s="159"/>
      <c r="AB162" s="159"/>
      <c r="AC162" s="191"/>
      <c r="AD162" s="196"/>
      <c r="AE162" s="251">
        <v>1494</v>
      </c>
    </row>
    <row r="163" ht="15.75" customHeight="1">
      <c r="A163" t="s" s="790">
        <v>926</v>
      </c>
      <c r="B163" t="s" s="248">
        <v>227</v>
      </c>
      <c r="C163" s="159"/>
      <c r="D163" s="306"/>
      <c r="E163" s="793">
        <v>820.7</v>
      </c>
      <c r="F163" s="159"/>
      <c r="G163" s="159"/>
      <c r="H163" s="191"/>
      <c r="I163" s="196"/>
      <c r="J163" s="193"/>
      <c r="K163" s="161"/>
      <c r="L163" s="161"/>
      <c r="M163" s="161"/>
      <c r="N163" s="161"/>
      <c r="O163" s="161"/>
      <c r="P163" s="161"/>
      <c r="Q163" s="161"/>
      <c r="R163" s="161"/>
      <c r="S163" s="194"/>
      <c r="T163" s="270"/>
      <c r="U163" s="234"/>
      <c r="V163" s="159"/>
      <c r="W163" s="159"/>
      <c r="X163" s="159"/>
      <c r="Y163" s="159"/>
      <c r="Z163" s="159"/>
      <c r="AA163" s="159"/>
      <c r="AB163" s="159"/>
      <c r="AC163" s="191"/>
      <c r="AD163" s="196"/>
      <c r="AE163" s="462">
        <v>1495</v>
      </c>
    </row>
    <row r="164" ht="16.6" customHeight="1">
      <c r="A164" s="743"/>
      <c r="B164" s="159"/>
      <c r="C164" s="159"/>
      <c r="D164" s="159"/>
      <c r="E164" s="275"/>
      <c r="F164" s="275"/>
      <c r="G164" s="275"/>
      <c r="H164" s="327"/>
      <c r="I164" s="717"/>
      <c r="J164" s="741"/>
      <c r="K164" s="453"/>
      <c r="L164" s="453"/>
      <c r="M164" s="453"/>
      <c r="N164" s="453"/>
      <c r="O164" s="453"/>
      <c r="P164" s="453"/>
      <c r="Q164" s="453"/>
      <c r="R164" s="453"/>
      <c r="S164" s="742"/>
      <c r="T164" s="151"/>
      <c r="U164" s="326"/>
      <c r="V164" s="789"/>
      <c r="W164" s="789"/>
      <c r="X164" s="789"/>
      <c r="Y164" s="789"/>
      <c r="Z164" s="789"/>
      <c r="AA164" s="789"/>
      <c r="AB164" s="789"/>
      <c r="AC164" s="327"/>
      <c r="AD164" s="717"/>
      <c r="AE164" s="219"/>
    </row>
    <row r="165" ht="15.75" customHeight="1">
      <c r="A165" t="s" s="286">
        <v>927</v>
      </c>
      <c r="B165" s="159"/>
      <c r="C165" s="159"/>
      <c r="D165" s="159"/>
      <c r="E165" s="160">
        <f>SUM(E166:E257)</f>
        <v>116849</v>
      </c>
      <c r="F165" s="160">
        <f>G165/E165*1000</f>
        <v>82.6215885459011</v>
      </c>
      <c r="G165" s="160">
        <f>SUM(G166:G224)</f>
        <v>9654.25</v>
      </c>
      <c r="H165" s="168"/>
      <c r="I165" s="169"/>
      <c r="J165" s="225"/>
      <c r="K165" s="162"/>
      <c r="L165" s="162"/>
      <c r="M165" t="s" s="804">
        <v>373</v>
      </c>
      <c r="N165" s="162"/>
      <c r="O165" s="162"/>
      <c r="P165" s="162"/>
      <c r="Q165" s="162"/>
      <c r="R165" s="162"/>
      <c r="S165" s="226"/>
      <c r="T165" s="202">
        <f>SUM(T166:T256)</f>
        <v>520</v>
      </c>
      <c r="U165" s="139">
        <f>SUM(U166:U256)</f>
        <v>2450</v>
      </c>
      <c r="V165" s="240">
        <f>SUM(V166:V256)</f>
        <v>1390</v>
      </c>
      <c r="W165" s="240">
        <f>SUM(W166:W256)</f>
        <v>1140</v>
      </c>
      <c r="X165" s="240">
        <f>SUM(X166:X256)</f>
        <v>1590</v>
      </c>
      <c r="Y165" s="240">
        <f>SUM(Y166:Y256)</f>
        <v>540</v>
      </c>
      <c r="Z165" s="240">
        <f>SUM(Z166:Z256)</f>
        <v>610</v>
      </c>
      <c r="AA165" s="240">
        <f>SUM(AA166:AA256)</f>
        <v>480</v>
      </c>
      <c r="AB165" s="240">
        <f>SUM(AB166:AB256)</f>
        <v>0</v>
      </c>
      <c r="AC165" s="141">
        <f>SUM(AC166:AC256)</f>
        <v>0</v>
      </c>
      <c r="AD165" s="169"/>
      <c r="AE165" s="219"/>
    </row>
    <row r="166" ht="16.6" customHeight="1">
      <c r="A166" t="s" s="247">
        <v>928</v>
      </c>
      <c r="B166" t="s" s="248">
        <v>197</v>
      </c>
      <c r="C166" t="s" s="248">
        <v>193</v>
      </c>
      <c r="D166" s="159"/>
      <c r="E166" s="159"/>
      <c r="F166" s="159"/>
      <c r="G166" s="159">
        <v>100</v>
      </c>
      <c r="H166" s="191"/>
      <c r="I166" s="196"/>
      <c r="J166" s="193"/>
      <c r="K166" s="161">
        <v>0.5</v>
      </c>
      <c r="L166" s="161">
        <v>0.5</v>
      </c>
      <c r="M166" s="161"/>
      <c r="N166" s="161"/>
      <c r="O166" s="161"/>
      <c r="P166" s="161"/>
      <c r="Q166" s="161"/>
      <c r="R166" s="161"/>
      <c r="S166" s="194"/>
      <c r="T166" s="255">
        <f>ROUND(J166*$G166,-1)</f>
        <v>0</v>
      </c>
      <c r="U166" s="234">
        <f>ROUND(K166*$G166,-1)</f>
        <v>50</v>
      </c>
      <c r="V166" s="159">
        <f>ROUND(L166*$G166,-1)</f>
        <v>50</v>
      </c>
      <c r="W166" s="159">
        <f>ROUND(M166*$G166,-1)</f>
        <v>0</v>
      </c>
      <c r="X166" s="159">
        <f>ROUND(N166*$G166,-1)</f>
        <v>0</v>
      </c>
      <c r="Y166" s="159">
        <f>ROUND(O166*$G166,-1)</f>
        <v>0</v>
      </c>
      <c r="Z166" s="159">
        <f>ROUND(P166*$G166,-1)</f>
        <v>0</v>
      </c>
      <c r="AA166" s="159">
        <f>ROUND(Q166*$G166,-1)</f>
        <v>0</v>
      </c>
      <c r="AB166" s="159">
        <f>ROUND(R166*$G166,-1)</f>
        <v>0</v>
      </c>
      <c r="AC166" s="191">
        <f>ROUND(S166*$G166,-1)</f>
        <v>0</v>
      </c>
      <c r="AD166" t="s" s="259">
        <v>929</v>
      </c>
      <c r="AE166" s="268">
        <v>165</v>
      </c>
    </row>
    <row r="167" ht="16.6" customHeight="1">
      <c r="A167" s="743"/>
      <c r="B167" s="330"/>
      <c r="C167" s="330"/>
      <c r="D167" s="330"/>
      <c r="E167" s="275"/>
      <c r="F167" s="275"/>
      <c r="G167" s="275"/>
      <c r="H167" s="327"/>
      <c r="I167" s="717"/>
      <c r="J167" s="741"/>
      <c r="K167" s="453"/>
      <c r="L167" s="453"/>
      <c r="M167" s="453"/>
      <c r="N167" s="453"/>
      <c r="O167" s="453"/>
      <c r="P167" s="453"/>
      <c r="Q167" s="453"/>
      <c r="R167" s="453"/>
      <c r="S167" s="742"/>
      <c r="T167" s="322"/>
      <c r="U167" s="326"/>
      <c r="V167" s="275"/>
      <c r="W167" s="275"/>
      <c r="X167" s="275"/>
      <c r="Y167" s="275"/>
      <c r="Z167" s="275"/>
      <c r="AA167" s="275"/>
      <c r="AB167" s="275"/>
      <c r="AC167" s="327"/>
      <c r="AD167" s="717"/>
      <c r="AE167" s="219"/>
    </row>
    <row r="168" ht="16.6" customHeight="1">
      <c r="A168" t="s" s="735">
        <v>930</v>
      </c>
      <c r="B168" t="s" s="329">
        <v>282</v>
      </c>
      <c r="C168" t="s" s="329">
        <v>200</v>
      </c>
      <c r="D168" s="330"/>
      <c r="E168" s="330"/>
      <c r="F168" s="330"/>
      <c r="G168" s="330">
        <v>200</v>
      </c>
      <c r="H168" s="720"/>
      <c r="I168" s="725"/>
      <c r="J168" s="721">
        <v>1</v>
      </c>
      <c r="K168" s="722"/>
      <c r="L168" s="722"/>
      <c r="M168" s="722"/>
      <c r="N168" s="722"/>
      <c r="O168" s="722"/>
      <c r="P168" s="722"/>
      <c r="Q168" s="722"/>
      <c r="R168" s="722"/>
      <c r="S168" s="723"/>
      <c r="T168" s="255">
        <f>ROUND(J168*$G168,-1)</f>
        <v>200</v>
      </c>
      <c r="U168" s="724">
        <f>ROUND(K168*$G168,-1)</f>
        <v>0</v>
      </c>
      <c r="V168" s="330">
        <f>ROUND(L168*$G168,-1)</f>
        <v>0</v>
      </c>
      <c r="W168" s="330">
        <f>ROUND(M168*$G168,-1)</f>
        <v>0</v>
      </c>
      <c r="X168" s="330">
        <f>ROUND(N168*$G168,-1)</f>
        <v>0</v>
      </c>
      <c r="Y168" s="330">
        <f>ROUND(O168*$G168,-1)</f>
        <v>0</v>
      </c>
      <c r="Z168" s="330">
        <f>ROUND(P168*$G168,-1)</f>
        <v>0</v>
      </c>
      <c r="AA168" s="330">
        <f>ROUND(Q168*$G168,-1)</f>
        <v>0</v>
      </c>
      <c r="AB168" s="330">
        <f>ROUND(R168*$G168,-1)</f>
        <v>0</v>
      </c>
      <c r="AC168" s="720">
        <f>ROUND(S168*$G168,-1)</f>
        <v>0</v>
      </c>
      <c r="AD168" s="725"/>
      <c r="AE168" t="s" s="281">
        <v>210</v>
      </c>
    </row>
    <row r="169" ht="15.75" customHeight="1">
      <c r="A169" s="737"/>
      <c r="B169" s="330"/>
      <c r="C169" s="330"/>
      <c r="D169" s="330"/>
      <c r="E169" s="330"/>
      <c r="F169" s="330"/>
      <c r="G169" s="330"/>
      <c r="H169" s="720"/>
      <c r="I169" s="725"/>
      <c r="J169" s="721"/>
      <c r="K169" s="722"/>
      <c r="L169" s="722"/>
      <c r="M169" s="722"/>
      <c r="N169" s="722"/>
      <c r="O169" s="722"/>
      <c r="P169" s="722"/>
      <c r="Q169" s="722"/>
      <c r="R169" s="722"/>
      <c r="S169" s="723"/>
      <c r="T169" s="270"/>
      <c r="U169" s="724"/>
      <c r="V169" s="330"/>
      <c r="W169" s="330"/>
      <c r="X169" s="330"/>
      <c r="Y169" s="330"/>
      <c r="Z169" s="330"/>
      <c r="AA169" s="330"/>
      <c r="AB169" s="330"/>
      <c r="AC169" s="720"/>
      <c r="AD169" s="725"/>
      <c r="AE169" s="805"/>
    </row>
    <row r="170" ht="16.6" customHeight="1">
      <c r="A170" t="s" s="735">
        <v>931</v>
      </c>
      <c r="B170" t="s" s="329">
        <v>808</v>
      </c>
      <c r="C170" s="330"/>
      <c r="D170" s="330"/>
      <c r="E170" s="330"/>
      <c r="F170" s="330"/>
      <c r="G170" s="330">
        <v>200</v>
      </c>
      <c r="H170" s="720"/>
      <c r="I170" s="725"/>
      <c r="J170" s="721">
        <v>0.1</v>
      </c>
      <c r="K170" s="722">
        <v>0.4</v>
      </c>
      <c r="L170" s="722">
        <v>0.5</v>
      </c>
      <c r="M170" s="722"/>
      <c r="N170" s="722"/>
      <c r="O170" s="722"/>
      <c r="P170" s="722"/>
      <c r="Q170" s="722"/>
      <c r="R170" s="722"/>
      <c r="S170" s="723"/>
      <c r="T170" s="255">
        <f>ROUND(J170*$G170,-1)</f>
        <v>20</v>
      </c>
      <c r="U170" s="724">
        <f>ROUND(K170*$G170,-1)</f>
        <v>80</v>
      </c>
      <c r="V170" s="330">
        <f>ROUND(L170*$G170,-1)</f>
        <v>100</v>
      </c>
      <c r="W170" s="330">
        <f>ROUND(M170*$G170,-1)</f>
        <v>0</v>
      </c>
      <c r="X170" s="330">
        <f>ROUND(N170*$G170,-1)</f>
        <v>0</v>
      </c>
      <c r="Y170" s="330">
        <f>ROUND(O170*$G170,-1)</f>
        <v>0</v>
      </c>
      <c r="Z170" s="330">
        <f>ROUND(P170*$G170,-1)</f>
        <v>0</v>
      </c>
      <c r="AA170" s="330">
        <f>ROUND(Q170*$G170,-1)</f>
        <v>0</v>
      </c>
      <c r="AB170" s="330">
        <f>ROUND(R170*$G170,-1)</f>
        <v>0</v>
      </c>
      <c r="AC170" s="720">
        <f>ROUND(S170*$G170,-1)</f>
        <v>0</v>
      </c>
      <c r="AD170" s="725"/>
      <c r="AE170" s="268">
        <v>891</v>
      </c>
    </row>
    <row r="171" ht="16.6" customHeight="1">
      <c r="A171" s="106"/>
      <c r="B171" s="159"/>
      <c r="C171" s="159"/>
      <c r="D171" s="159"/>
      <c r="E171" s="159"/>
      <c r="F171" s="159"/>
      <c r="G171" s="159"/>
      <c r="H171" s="191"/>
      <c r="I171" s="196"/>
      <c r="J171" s="193"/>
      <c r="K171" s="161"/>
      <c r="L171" s="161"/>
      <c r="M171" s="161"/>
      <c r="N171" s="161"/>
      <c r="O171" s="161"/>
      <c r="P171" s="161"/>
      <c r="Q171" s="161"/>
      <c r="R171" s="161"/>
      <c r="S171" s="194"/>
      <c r="T171" s="270"/>
      <c r="U171" s="234"/>
      <c r="V171" s="159"/>
      <c r="W171" s="159"/>
      <c r="X171" s="159"/>
      <c r="Y171" s="159"/>
      <c r="Z171" s="159"/>
      <c r="AA171" s="159"/>
      <c r="AB171" s="159"/>
      <c r="AC171" s="191"/>
      <c r="AD171" s="196"/>
      <c r="AE171" s="219"/>
    </row>
    <row r="172" ht="15.75" customHeight="1">
      <c r="A172" t="s" s="302">
        <v>932</v>
      </c>
      <c r="B172" s="159"/>
      <c r="C172" s="159"/>
      <c r="D172" s="159"/>
      <c r="E172" s="159"/>
      <c r="F172" s="159"/>
      <c r="G172" s="159"/>
      <c r="H172" s="191"/>
      <c r="I172" s="196"/>
      <c r="J172" s="193"/>
      <c r="K172" s="161"/>
      <c r="L172" s="161"/>
      <c r="M172" s="161"/>
      <c r="N172" s="161"/>
      <c r="O172" s="161"/>
      <c r="P172" s="161"/>
      <c r="Q172" s="161"/>
      <c r="R172" s="161"/>
      <c r="S172" s="194"/>
      <c r="T172" s="270"/>
      <c r="U172" s="234"/>
      <c r="V172" s="159"/>
      <c r="W172" s="159"/>
      <c r="X172" s="159"/>
      <c r="Y172" s="159"/>
      <c r="Z172" s="159"/>
      <c r="AA172" s="159"/>
      <c r="AB172" s="159"/>
      <c r="AC172" s="191"/>
      <c r="AD172" s="196"/>
      <c r="AE172" s="236"/>
    </row>
    <row r="173" ht="15.75" customHeight="1">
      <c r="A173" t="s" s="331">
        <v>933</v>
      </c>
      <c r="B173" t="s" s="329">
        <v>197</v>
      </c>
      <c r="C173" s="330"/>
      <c r="D173" s="330"/>
      <c r="E173" s="275">
        <v>720</v>
      </c>
      <c r="F173" s="275">
        <v>100</v>
      </c>
      <c r="G173" s="275"/>
      <c r="H173" s="327"/>
      <c r="I173" s="717"/>
      <c r="J173" s="741"/>
      <c r="K173" s="453"/>
      <c r="L173" s="453"/>
      <c r="M173" s="453"/>
      <c r="N173" s="453"/>
      <c r="O173" s="453"/>
      <c r="P173" s="453"/>
      <c r="Q173" s="453"/>
      <c r="R173" s="453"/>
      <c r="S173" s="742"/>
      <c r="T173" s="271">
        <f>ROUND(J173*$G173,-1)</f>
        <v>0</v>
      </c>
      <c r="U173" s="326">
        <f>ROUND(K173*$G173,-1)</f>
        <v>0</v>
      </c>
      <c r="V173" s="275">
        <f>ROUND(L173*$G173,-1)</f>
        <v>0</v>
      </c>
      <c r="W173" s="275">
        <f>ROUND(M173*$G173,-1)</f>
        <v>0</v>
      </c>
      <c r="X173" s="275">
        <f>ROUND(N173*$G173,-1)</f>
        <v>0</v>
      </c>
      <c r="Y173" s="275">
        <f>ROUND(O173*$G173,-1)</f>
        <v>0</v>
      </c>
      <c r="Z173" s="275">
        <f>ROUND(P173*$G173,-1)</f>
        <v>0</v>
      </c>
      <c r="AA173" s="275">
        <f>ROUND(Q173*$G173,-1)</f>
        <v>0</v>
      </c>
      <c r="AB173" s="275">
        <f>ROUND(R173*$G173,-1)</f>
        <v>0</v>
      </c>
      <c r="AC173" s="327">
        <f>ROUND(S173*$G173,-1)</f>
        <v>0</v>
      </c>
      <c r="AD173" s="717"/>
      <c r="AE173" t="s" s="278">
        <v>210</v>
      </c>
    </row>
    <row r="174" ht="15.75" customHeight="1">
      <c r="A174" t="s" s="331">
        <v>934</v>
      </c>
      <c r="B174" t="s" s="329">
        <v>197</v>
      </c>
      <c r="C174" s="330"/>
      <c r="D174" s="330"/>
      <c r="E174" s="275">
        <v>1000</v>
      </c>
      <c r="F174" s="275">
        <v>100</v>
      </c>
      <c r="G174" s="275"/>
      <c r="H174" s="327"/>
      <c r="I174" s="717"/>
      <c r="J174" s="741"/>
      <c r="K174" s="453"/>
      <c r="L174" s="453"/>
      <c r="M174" s="453"/>
      <c r="N174" s="453"/>
      <c r="O174" s="453"/>
      <c r="P174" s="453"/>
      <c r="Q174" s="453"/>
      <c r="R174" s="453"/>
      <c r="S174" s="742"/>
      <c r="T174" s="271">
        <f>ROUND(J174*$G174,-1)</f>
        <v>0</v>
      </c>
      <c r="U174" s="326">
        <f>ROUND(K174*$G174,-1)</f>
        <v>0</v>
      </c>
      <c r="V174" s="275">
        <f>ROUND(L174*$G174,-1)</f>
        <v>0</v>
      </c>
      <c r="W174" s="275">
        <f>ROUND(M174*$G174,-1)</f>
        <v>0</v>
      </c>
      <c r="X174" s="275">
        <f>ROUND(N174*$G174,-1)</f>
        <v>0</v>
      </c>
      <c r="Y174" s="275">
        <f>ROUND(O174*$G174,-1)</f>
        <v>0</v>
      </c>
      <c r="Z174" s="275">
        <f>ROUND(P174*$G174,-1)</f>
        <v>0</v>
      </c>
      <c r="AA174" s="275">
        <f>ROUND(Q174*$G174,-1)</f>
        <v>0</v>
      </c>
      <c r="AB174" s="275">
        <f>ROUND(R174*$G174,-1)</f>
        <v>0</v>
      </c>
      <c r="AC174" s="327">
        <f>ROUND(S174*$G174,-1)</f>
        <v>0</v>
      </c>
      <c r="AD174" s="717"/>
      <c r="AE174" t="s" s="300">
        <v>210</v>
      </c>
    </row>
    <row r="175" ht="15.75" customHeight="1">
      <c r="A175" s="106"/>
      <c r="B175" s="159"/>
      <c r="C175" s="159"/>
      <c r="D175" s="159"/>
      <c r="E175" s="159"/>
      <c r="F175" s="159"/>
      <c r="G175" s="159"/>
      <c r="H175" s="191"/>
      <c r="I175" s="196"/>
      <c r="J175" s="193"/>
      <c r="K175" s="161"/>
      <c r="L175" s="161"/>
      <c r="M175" s="161"/>
      <c r="N175" s="161"/>
      <c r="O175" s="161"/>
      <c r="P175" s="161"/>
      <c r="Q175" s="161"/>
      <c r="R175" s="161"/>
      <c r="S175" s="194"/>
      <c r="T175" s="270"/>
      <c r="U175" s="234"/>
      <c r="V175" s="159"/>
      <c r="W175" s="159"/>
      <c r="X175" s="159"/>
      <c r="Y175" s="159"/>
      <c r="Z175" s="159"/>
      <c r="AA175" s="159"/>
      <c r="AB175" s="159"/>
      <c r="AC175" s="191"/>
      <c r="AD175" s="196"/>
      <c r="AE175" s="236"/>
    </row>
    <row r="176" ht="15.75" customHeight="1">
      <c r="A176" t="s" s="301">
        <v>935</v>
      </c>
      <c r="B176" t="s" s="248">
        <v>197</v>
      </c>
      <c r="C176" s="159"/>
      <c r="D176" s="159"/>
      <c r="E176" s="144"/>
      <c r="F176" s="144"/>
      <c r="G176" s="806"/>
      <c r="H176" t="s" s="249">
        <v>936</v>
      </c>
      <c r="I176" s="196"/>
      <c r="J176" s="193"/>
      <c r="K176" s="161"/>
      <c r="L176" s="161"/>
      <c r="M176" s="161"/>
      <c r="N176" s="161"/>
      <c r="O176" s="161"/>
      <c r="P176" s="161"/>
      <c r="Q176" s="161"/>
      <c r="R176" s="161"/>
      <c r="S176" s="194"/>
      <c r="T176" s="255">
        <v>100</v>
      </c>
      <c r="U176" s="234">
        <v>100</v>
      </c>
      <c r="V176" s="159">
        <v>100</v>
      </c>
      <c r="W176" s="159">
        <v>100</v>
      </c>
      <c r="X176" s="159">
        <f>ROUND(N176*$G176,-1)</f>
        <v>0</v>
      </c>
      <c r="Y176" s="159">
        <f>ROUND(O176*$G176,-1)</f>
        <v>0</v>
      </c>
      <c r="Z176" s="159">
        <f>ROUND(P176*$G176,-1)</f>
        <v>0</v>
      </c>
      <c r="AA176" s="159">
        <f>ROUND(Q176*$G176,-1)</f>
        <v>0</v>
      </c>
      <c r="AB176" s="159">
        <f>ROUND(R176*$G176,-1)</f>
        <v>0</v>
      </c>
      <c r="AC176" s="191">
        <f>ROUND(S176*$G176,-1)</f>
        <v>0</v>
      </c>
      <c r="AD176" s="196"/>
      <c r="AE176" s="299">
        <v>10</v>
      </c>
    </row>
    <row r="177" ht="16.6" customHeight="1">
      <c r="A177" t="s" s="247">
        <v>937</v>
      </c>
      <c r="B177" t="s" s="248">
        <v>197</v>
      </c>
      <c r="C177" t="s" s="248">
        <v>193</v>
      </c>
      <c r="D177" s="159"/>
      <c r="E177" s="144">
        <v>780</v>
      </c>
      <c r="F177" s="144"/>
      <c r="G177" s="806"/>
      <c r="H177" s="108"/>
      <c r="I177" s="196"/>
      <c r="J177" s="193"/>
      <c r="K177" s="161"/>
      <c r="L177" s="161"/>
      <c r="M177" s="161"/>
      <c r="N177" s="161"/>
      <c r="O177" s="161"/>
      <c r="P177" s="161"/>
      <c r="Q177" s="161"/>
      <c r="R177" s="161"/>
      <c r="S177" s="194"/>
      <c r="T177" s="270"/>
      <c r="U177" s="234"/>
      <c r="V177" s="159"/>
      <c r="W177" s="159"/>
      <c r="X177" s="159"/>
      <c r="Y177" s="159"/>
      <c r="Z177" s="159"/>
      <c r="AA177" s="159"/>
      <c r="AB177" s="159"/>
      <c r="AC177" s="191"/>
      <c r="AD177" s="196"/>
      <c r="AE177" s="268">
        <v>1813</v>
      </c>
    </row>
    <row r="178" ht="16.6" customHeight="1">
      <c r="A178" t="s" s="247">
        <v>938</v>
      </c>
      <c r="B178" t="s" s="248">
        <v>197</v>
      </c>
      <c r="C178" t="s" s="248">
        <v>193</v>
      </c>
      <c r="D178" s="159"/>
      <c r="E178" s="144">
        <v>795</v>
      </c>
      <c r="F178" s="144"/>
      <c r="G178" s="806"/>
      <c r="H178" s="108"/>
      <c r="I178" s="196"/>
      <c r="J178" s="193"/>
      <c r="K178" s="161"/>
      <c r="L178" s="161"/>
      <c r="M178" s="161"/>
      <c r="N178" s="161"/>
      <c r="O178" s="161"/>
      <c r="P178" s="161"/>
      <c r="Q178" s="161"/>
      <c r="R178" s="161"/>
      <c r="S178" s="194"/>
      <c r="T178" s="270"/>
      <c r="U178" s="234"/>
      <c r="V178" s="159"/>
      <c r="W178" s="159"/>
      <c r="X178" s="159"/>
      <c r="Y178" s="159"/>
      <c r="Z178" s="159"/>
      <c r="AA178" s="159"/>
      <c r="AB178" s="159"/>
      <c r="AC178" s="191"/>
      <c r="AD178" s="196"/>
      <c r="AE178" s="268">
        <v>716</v>
      </c>
    </row>
    <row r="179" ht="16.6" customHeight="1">
      <c r="A179" t="s" s="247">
        <v>939</v>
      </c>
      <c r="B179" t="s" s="248">
        <v>197</v>
      </c>
      <c r="C179" t="s" s="248">
        <v>193</v>
      </c>
      <c r="D179" s="159"/>
      <c r="E179" s="144">
        <v>1915</v>
      </c>
      <c r="F179" s="144"/>
      <c r="G179" s="806"/>
      <c r="H179" s="108"/>
      <c r="I179" s="196"/>
      <c r="J179" s="193"/>
      <c r="K179" s="161"/>
      <c r="L179" s="161"/>
      <c r="M179" s="161"/>
      <c r="N179" s="161"/>
      <c r="O179" s="161"/>
      <c r="P179" s="161"/>
      <c r="Q179" s="161"/>
      <c r="R179" s="161"/>
      <c r="S179" s="194"/>
      <c r="T179" s="270"/>
      <c r="U179" s="234"/>
      <c r="V179" s="159"/>
      <c r="W179" s="159"/>
      <c r="X179" s="159"/>
      <c r="Y179" s="159"/>
      <c r="Z179" s="159"/>
      <c r="AA179" s="159"/>
      <c r="AB179" s="159"/>
      <c r="AC179" s="191"/>
      <c r="AD179" s="196"/>
      <c r="AE179" s="268">
        <v>717</v>
      </c>
    </row>
    <row r="180" ht="16.6" customHeight="1">
      <c r="A180" t="s" s="247">
        <v>940</v>
      </c>
      <c r="B180" t="s" s="248">
        <v>197</v>
      </c>
      <c r="C180" t="s" s="248">
        <v>193</v>
      </c>
      <c r="D180" s="159"/>
      <c r="E180" s="144">
        <v>1400</v>
      </c>
      <c r="F180" s="144"/>
      <c r="G180" s="806"/>
      <c r="H180" s="108"/>
      <c r="I180" s="196"/>
      <c r="J180" s="193"/>
      <c r="K180" s="161"/>
      <c r="L180" s="161"/>
      <c r="M180" s="161"/>
      <c r="N180" s="161"/>
      <c r="O180" s="161"/>
      <c r="P180" s="161"/>
      <c r="Q180" s="161"/>
      <c r="R180" s="161"/>
      <c r="S180" s="194"/>
      <c r="T180" s="270"/>
      <c r="U180" s="234"/>
      <c r="V180" s="159"/>
      <c r="W180" s="159"/>
      <c r="X180" s="159"/>
      <c r="Y180" s="159"/>
      <c r="Z180" s="159"/>
      <c r="AA180" s="159"/>
      <c r="AB180" s="159"/>
      <c r="AC180" s="191"/>
      <c r="AD180" s="196"/>
      <c r="AE180" s="268">
        <v>1812</v>
      </c>
    </row>
    <row r="181" ht="15.75" customHeight="1">
      <c r="A181" t="s" s="247">
        <v>941</v>
      </c>
      <c r="B181" t="s" s="248">
        <v>197</v>
      </c>
      <c r="C181" t="s" s="248">
        <v>193</v>
      </c>
      <c r="D181" s="159"/>
      <c r="E181" s="144">
        <v>963</v>
      </c>
      <c r="F181" s="144"/>
      <c r="G181" s="806"/>
      <c r="H181" s="108"/>
      <c r="I181" s="196"/>
      <c r="J181" s="193"/>
      <c r="K181" s="161"/>
      <c r="L181" s="161"/>
      <c r="M181" s="161"/>
      <c r="N181" s="161"/>
      <c r="O181" s="161"/>
      <c r="P181" s="161"/>
      <c r="Q181" s="161"/>
      <c r="R181" s="161"/>
      <c r="S181" s="194"/>
      <c r="T181" s="270"/>
      <c r="U181" s="234"/>
      <c r="V181" s="159"/>
      <c r="W181" s="159"/>
      <c r="X181" s="159"/>
      <c r="Y181" s="159"/>
      <c r="Z181" s="159"/>
      <c r="AA181" s="159"/>
      <c r="AB181" s="159"/>
      <c r="AC181" s="191"/>
      <c r="AD181" s="196"/>
      <c r="AE181" s="251">
        <v>725</v>
      </c>
    </row>
    <row r="182" ht="15.75" customHeight="1">
      <c r="A182" t="s" s="247">
        <v>942</v>
      </c>
      <c r="B182" t="s" s="248">
        <v>197</v>
      </c>
      <c r="C182" t="s" s="248">
        <v>193</v>
      </c>
      <c r="D182" s="159"/>
      <c r="E182" s="144">
        <v>925</v>
      </c>
      <c r="F182" s="144"/>
      <c r="G182" s="806"/>
      <c r="H182" s="108"/>
      <c r="I182" s="196"/>
      <c r="J182" s="193"/>
      <c r="K182" s="161"/>
      <c r="L182" s="161"/>
      <c r="M182" s="161"/>
      <c r="N182" s="161"/>
      <c r="O182" s="161"/>
      <c r="P182" s="161"/>
      <c r="Q182" s="161"/>
      <c r="R182" s="161"/>
      <c r="S182" s="194"/>
      <c r="T182" s="270"/>
      <c r="U182" s="234"/>
      <c r="V182" s="159"/>
      <c r="W182" s="159"/>
      <c r="X182" s="159"/>
      <c r="Y182" s="159"/>
      <c r="Z182" s="159"/>
      <c r="AA182" s="159"/>
      <c r="AB182" s="159"/>
      <c r="AC182" s="191"/>
      <c r="AD182" s="196"/>
      <c r="AE182" s="251">
        <v>724</v>
      </c>
    </row>
    <row r="183" ht="15.75" customHeight="1">
      <c r="A183" t="s" s="247">
        <v>943</v>
      </c>
      <c r="B183" t="s" s="248">
        <v>197</v>
      </c>
      <c r="C183" t="s" s="248">
        <v>193</v>
      </c>
      <c r="D183" s="159"/>
      <c r="E183" s="144">
        <v>1119</v>
      </c>
      <c r="F183" s="144"/>
      <c r="G183" s="806"/>
      <c r="H183" s="108"/>
      <c r="I183" s="196"/>
      <c r="J183" s="193"/>
      <c r="K183" s="161"/>
      <c r="L183" s="161"/>
      <c r="M183" s="161"/>
      <c r="N183" s="161"/>
      <c r="O183" s="161"/>
      <c r="P183" s="161"/>
      <c r="Q183" s="161"/>
      <c r="R183" s="161"/>
      <c r="S183" s="194"/>
      <c r="T183" s="270"/>
      <c r="U183" s="234"/>
      <c r="V183" s="159"/>
      <c r="W183" s="159"/>
      <c r="X183" s="159"/>
      <c r="Y183" s="159"/>
      <c r="Z183" s="159"/>
      <c r="AA183" s="159"/>
      <c r="AB183" s="159"/>
      <c r="AC183" s="191"/>
      <c r="AD183" s="196"/>
      <c r="AE183" s="251">
        <v>726</v>
      </c>
    </row>
    <row r="184" ht="15.75" customHeight="1">
      <c r="A184" t="s" s="247">
        <v>944</v>
      </c>
      <c r="B184" t="s" s="248">
        <v>197</v>
      </c>
      <c r="C184" t="s" s="248">
        <v>193</v>
      </c>
      <c r="D184" s="159"/>
      <c r="E184" s="144">
        <v>1225</v>
      </c>
      <c r="F184" s="144"/>
      <c r="G184" s="806"/>
      <c r="H184" s="108"/>
      <c r="I184" s="196"/>
      <c r="J184" s="193"/>
      <c r="K184" s="161"/>
      <c r="L184" s="161"/>
      <c r="M184" s="161"/>
      <c r="N184" s="161"/>
      <c r="O184" s="161"/>
      <c r="P184" s="161"/>
      <c r="Q184" s="161"/>
      <c r="R184" s="161"/>
      <c r="S184" s="194"/>
      <c r="T184" s="270"/>
      <c r="U184" s="234"/>
      <c r="V184" s="159"/>
      <c r="W184" s="159"/>
      <c r="X184" s="159"/>
      <c r="Y184" s="159"/>
      <c r="Z184" s="159"/>
      <c r="AA184" s="159"/>
      <c r="AB184" s="159"/>
      <c r="AC184" s="191"/>
      <c r="AD184" s="196"/>
      <c r="AE184" s="299">
        <v>727</v>
      </c>
    </row>
    <row r="185" ht="15.75" customHeight="1">
      <c r="A185" t="s" s="247">
        <v>945</v>
      </c>
      <c r="B185" t="s" s="248">
        <v>197</v>
      </c>
      <c r="C185" t="s" s="248">
        <v>193</v>
      </c>
      <c r="D185" s="159"/>
      <c r="E185" s="144">
        <v>890</v>
      </c>
      <c r="F185" s="144"/>
      <c r="G185" s="806"/>
      <c r="H185" s="108"/>
      <c r="I185" s="196"/>
      <c r="J185" s="193"/>
      <c r="K185" s="161"/>
      <c r="L185" s="161"/>
      <c r="M185" s="161"/>
      <c r="N185" s="161"/>
      <c r="O185" s="161"/>
      <c r="P185" s="161"/>
      <c r="Q185" s="161"/>
      <c r="R185" s="161"/>
      <c r="S185" s="194"/>
      <c r="T185" s="270"/>
      <c r="U185" s="234"/>
      <c r="V185" s="159"/>
      <c r="W185" s="159"/>
      <c r="X185" s="159"/>
      <c r="Y185" s="159"/>
      <c r="Z185" s="159"/>
      <c r="AA185" s="159"/>
      <c r="AB185" s="159"/>
      <c r="AC185" s="191"/>
      <c r="AD185" s="196"/>
      <c r="AE185" s="251">
        <v>744</v>
      </c>
    </row>
    <row r="186" ht="15.75" customHeight="1">
      <c r="A186" t="s" s="247">
        <v>946</v>
      </c>
      <c r="B186" t="s" s="248">
        <v>197</v>
      </c>
      <c r="C186" t="s" s="248">
        <v>193</v>
      </c>
      <c r="D186" s="159"/>
      <c r="E186" s="144">
        <v>1240</v>
      </c>
      <c r="F186" s="144"/>
      <c r="G186" s="806"/>
      <c r="H186" s="108"/>
      <c r="I186" s="196"/>
      <c r="J186" s="193"/>
      <c r="K186" s="161"/>
      <c r="L186" s="161"/>
      <c r="M186" s="161"/>
      <c r="N186" s="161"/>
      <c r="O186" s="161"/>
      <c r="P186" s="161"/>
      <c r="Q186" s="161"/>
      <c r="R186" s="161"/>
      <c r="S186" s="194"/>
      <c r="T186" s="270"/>
      <c r="U186" s="234"/>
      <c r="V186" s="159"/>
      <c r="W186" s="159"/>
      <c r="X186" s="159"/>
      <c r="Y186" s="159"/>
      <c r="Z186" s="159"/>
      <c r="AA186" s="159"/>
      <c r="AB186" s="159"/>
      <c r="AC186" s="191"/>
      <c r="AD186" s="196"/>
      <c r="AE186" s="251">
        <v>834</v>
      </c>
    </row>
    <row r="187" ht="16.6" customHeight="1">
      <c r="A187" t="s" s="247">
        <v>947</v>
      </c>
      <c r="B187" t="s" s="248">
        <v>197</v>
      </c>
      <c r="C187" t="s" s="248">
        <v>193</v>
      </c>
      <c r="D187" s="159"/>
      <c r="E187" s="144">
        <v>585</v>
      </c>
      <c r="F187" s="144"/>
      <c r="G187" s="806"/>
      <c r="H187" s="108"/>
      <c r="I187" s="196"/>
      <c r="J187" s="193"/>
      <c r="K187" s="161"/>
      <c r="L187" s="161"/>
      <c r="M187" s="161"/>
      <c r="N187" s="161"/>
      <c r="O187" s="161"/>
      <c r="P187" s="161"/>
      <c r="Q187" s="161"/>
      <c r="R187" s="161"/>
      <c r="S187" s="194"/>
      <c r="T187" s="270"/>
      <c r="U187" s="234"/>
      <c r="V187" s="159"/>
      <c r="W187" s="159"/>
      <c r="X187" s="159"/>
      <c r="Y187" s="159"/>
      <c r="Z187" s="159"/>
      <c r="AA187" s="159"/>
      <c r="AB187" s="159"/>
      <c r="AC187" s="191"/>
      <c r="AD187" s="196"/>
      <c r="AE187" s="268">
        <v>835</v>
      </c>
    </row>
    <row r="188" ht="15.75" customHeight="1">
      <c r="A188" t="s" s="247">
        <v>948</v>
      </c>
      <c r="B188" t="s" s="248">
        <v>197</v>
      </c>
      <c r="C188" t="s" s="248">
        <v>193</v>
      </c>
      <c r="D188" s="159"/>
      <c r="E188" s="144">
        <v>630</v>
      </c>
      <c r="F188" s="144"/>
      <c r="G188" s="806"/>
      <c r="H188" s="108"/>
      <c r="I188" s="196"/>
      <c r="J188" s="193"/>
      <c r="K188" s="161"/>
      <c r="L188" s="161"/>
      <c r="M188" s="161"/>
      <c r="N188" s="161"/>
      <c r="O188" s="161"/>
      <c r="P188" s="161"/>
      <c r="Q188" s="161"/>
      <c r="R188" s="161"/>
      <c r="S188" s="194"/>
      <c r="T188" s="270"/>
      <c r="U188" s="234"/>
      <c r="V188" s="159"/>
      <c r="W188" s="159"/>
      <c r="X188" s="159"/>
      <c r="Y188" s="159"/>
      <c r="Z188" s="159"/>
      <c r="AA188" s="159"/>
      <c r="AB188" s="159"/>
      <c r="AC188" s="191"/>
      <c r="AD188" s="196"/>
      <c r="AE188" s="251">
        <v>836</v>
      </c>
    </row>
    <row r="189" ht="16.6" customHeight="1">
      <c r="A189" t="s" s="247">
        <v>949</v>
      </c>
      <c r="B189" t="s" s="248">
        <v>197</v>
      </c>
      <c r="C189" t="s" s="248">
        <v>193</v>
      </c>
      <c r="D189" s="159"/>
      <c r="E189" s="144">
        <v>670</v>
      </c>
      <c r="F189" s="144"/>
      <c r="G189" s="806"/>
      <c r="H189" s="108"/>
      <c r="I189" s="196"/>
      <c r="J189" s="193"/>
      <c r="K189" s="161"/>
      <c r="L189" s="161"/>
      <c r="M189" s="161"/>
      <c r="N189" s="161"/>
      <c r="O189" s="161"/>
      <c r="P189" s="161"/>
      <c r="Q189" s="161"/>
      <c r="R189" s="161"/>
      <c r="S189" s="194"/>
      <c r="T189" s="270"/>
      <c r="U189" s="234"/>
      <c r="V189" s="159"/>
      <c r="W189" s="159"/>
      <c r="X189" s="159"/>
      <c r="Y189" s="159"/>
      <c r="Z189" s="159"/>
      <c r="AA189" s="159"/>
      <c r="AB189" s="159"/>
      <c r="AC189" s="191"/>
      <c r="AD189" s="196"/>
      <c r="AE189" s="268">
        <v>838</v>
      </c>
    </row>
    <row r="190" ht="15.75" customHeight="1">
      <c r="A190" s="106"/>
      <c r="B190" s="159"/>
      <c r="C190" s="159"/>
      <c r="D190" s="159"/>
      <c r="E190" s="144"/>
      <c r="F190" s="144"/>
      <c r="G190" s="806"/>
      <c r="H190" s="108"/>
      <c r="I190" s="196"/>
      <c r="J190" s="193"/>
      <c r="K190" s="161"/>
      <c r="L190" s="161"/>
      <c r="M190" s="161"/>
      <c r="N190" s="161"/>
      <c r="O190" s="161"/>
      <c r="P190" s="161"/>
      <c r="Q190" s="161"/>
      <c r="R190" s="161"/>
      <c r="S190" s="194"/>
      <c r="T190" s="270"/>
      <c r="U190" s="234"/>
      <c r="V190" s="159"/>
      <c r="W190" s="159"/>
      <c r="X190" s="159"/>
      <c r="Y190" s="159"/>
      <c r="Z190" s="159"/>
      <c r="AA190" s="159"/>
      <c r="AB190" s="159"/>
      <c r="AC190" s="191"/>
      <c r="AD190" s="196"/>
      <c r="AE190" s="129"/>
    </row>
    <row r="191" ht="15.75" customHeight="1">
      <c r="A191" t="s" s="302">
        <v>950</v>
      </c>
      <c r="B191" s="159"/>
      <c r="C191" s="159"/>
      <c r="D191" s="159"/>
      <c r="E191" s="159"/>
      <c r="F191" s="159"/>
      <c r="G191" s="159"/>
      <c r="H191" s="191"/>
      <c r="I191" s="196"/>
      <c r="J191" s="193"/>
      <c r="K191" s="335"/>
      <c r="L191" s="161"/>
      <c r="M191" s="161"/>
      <c r="N191" s="161"/>
      <c r="O191" s="161"/>
      <c r="P191" s="161"/>
      <c r="Q191" s="161"/>
      <c r="R191" s="161"/>
      <c r="S191" s="194"/>
      <c r="T191" s="270"/>
      <c r="U191" s="234"/>
      <c r="V191" s="159"/>
      <c r="W191" s="159"/>
      <c r="X191" s="159"/>
      <c r="Y191" s="159"/>
      <c r="Z191" s="159"/>
      <c r="AA191" s="159"/>
      <c r="AB191" s="159"/>
      <c r="AC191" s="191"/>
      <c r="AD191" s="196"/>
      <c r="AE191" s="129"/>
    </row>
    <row r="192" ht="15.75" customHeight="1">
      <c r="A192" t="s" s="247">
        <v>951</v>
      </c>
      <c r="B192" t="s" s="248">
        <v>197</v>
      </c>
      <c r="C192" t="s" s="248">
        <v>193</v>
      </c>
      <c r="D192" s="159"/>
      <c r="E192" s="159">
        <v>1965</v>
      </c>
      <c r="F192" s="159">
        <v>120</v>
      </c>
      <c r="G192" s="159">
        <v>400</v>
      </c>
      <c r="H192" t="s" s="249">
        <v>194</v>
      </c>
      <c r="I192" s="196">
        <v>0.5</v>
      </c>
      <c r="J192" s="243">
        <v>0.5</v>
      </c>
      <c r="K192" s="74"/>
      <c r="L192" s="244"/>
      <c r="M192" s="161"/>
      <c r="N192" s="161"/>
      <c r="O192" s="161"/>
      <c r="P192" s="161"/>
      <c r="Q192" s="161"/>
      <c r="R192" s="161"/>
      <c r="S192" s="194"/>
      <c r="T192" s="255">
        <f>ROUND(J192*$G192,-1)</f>
        <v>200</v>
      </c>
      <c r="U192" s="234">
        <f>ROUND(K192*$G192,-1)</f>
        <v>0</v>
      </c>
      <c r="V192" s="159">
        <f>ROUND(L192*$G192,-1)</f>
        <v>0</v>
      </c>
      <c r="W192" s="159">
        <f>ROUND(M192*$G192,-1)</f>
        <v>0</v>
      </c>
      <c r="X192" s="159">
        <f>ROUND(N192*$G192,-1)</f>
        <v>0</v>
      </c>
      <c r="Y192" s="159">
        <f>ROUND(O192*$G192,-1)</f>
        <v>0</v>
      </c>
      <c r="Z192" s="159">
        <f>ROUND(P192*$G192,-1)</f>
        <v>0</v>
      </c>
      <c r="AA192" s="159">
        <f>ROUND(Q192*$G192,-1)</f>
        <v>0</v>
      </c>
      <c r="AB192" s="159">
        <f>ROUND(R192*$G192,-1)</f>
        <v>0</v>
      </c>
      <c r="AC192" s="191">
        <f>ROUND(S192*$G192,-1)</f>
        <v>0</v>
      </c>
      <c r="AD192" s="196"/>
      <c r="AE192" s="299">
        <v>1015</v>
      </c>
    </row>
    <row r="193" ht="15.75" customHeight="1">
      <c r="A193" s="106"/>
      <c r="B193" s="159"/>
      <c r="C193" s="159"/>
      <c r="D193" s="159"/>
      <c r="E193" s="159"/>
      <c r="F193" s="159"/>
      <c r="G193" s="159"/>
      <c r="H193" s="191"/>
      <c r="I193" s="196"/>
      <c r="J193" s="193"/>
      <c r="K193" s="442"/>
      <c r="L193" s="161"/>
      <c r="M193" s="161"/>
      <c r="N193" s="161"/>
      <c r="O193" s="161"/>
      <c r="P193" s="161"/>
      <c r="Q193" s="161"/>
      <c r="R193" s="161"/>
      <c r="S193" s="194"/>
      <c r="T193" s="270"/>
      <c r="U193" s="234"/>
      <c r="V193" s="159"/>
      <c r="W193" s="159"/>
      <c r="X193" s="159"/>
      <c r="Y193" s="159"/>
      <c r="Z193" s="159"/>
      <c r="AA193" s="159"/>
      <c r="AB193" s="159"/>
      <c r="AC193" s="191"/>
      <c r="AD193" s="196"/>
      <c r="AE193" s="129"/>
    </row>
    <row r="194" ht="15.75" customHeight="1">
      <c r="A194" t="s" s="302">
        <v>952</v>
      </c>
      <c r="B194" s="159"/>
      <c r="C194" s="159"/>
      <c r="D194" s="159"/>
      <c r="E194" s="159"/>
      <c r="F194" s="159"/>
      <c r="G194" s="159"/>
      <c r="H194" s="191"/>
      <c r="I194" s="196"/>
      <c r="J194" s="193"/>
      <c r="K194" s="161"/>
      <c r="L194" s="161"/>
      <c r="M194" s="161"/>
      <c r="N194" s="161"/>
      <c r="O194" s="161"/>
      <c r="P194" s="161"/>
      <c r="Q194" s="161"/>
      <c r="R194" s="161"/>
      <c r="S194" s="194"/>
      <c r="T194" s="270"/>
      <c r="U194" s="234"/>
      <c r="V194" s="159"/>
      <c r="W194" s="159"/>
      <c r="X194" s="159"/>
      <c r="Y194" s="159"/>
      <c r="Z194" s="159"/>
      <c r="AA194" s="159"/>
      <c r="AB194" s="159"/>
      <c r="AC194" s="191"/>
      <c r="AD194" s="196"/>
      <c r="AE194" s="129"/>
    </row>
    <row r="195" ht="15.75" customHeight="1">
      <c r="A195" t="s" s="247">
        <v>953</v>
      </c>
      <c r="B195" t="s" s="248">
        <v>197</v>
      </c>
      <c r="C195" t="s" s="248">
        <v>193</v>
      </c>
      <c r="D195" s="159"/>
      <c r="E195" s="159">
        <v>2000</v>
      </c>
      <c r="F195" s="159">
        <v>80</v>
      </c>
      <c r="G195" s="159">
        <f>F195*E195/1000</f>
        <v>160</v>
      </c>
      <c r="H195" s="191"/>
      <c r="I195" s="196"/>
      <c r="J195" s="193"/>
      <c r="K195" s="161"/>
      <c r="L195" s="161"/>
      <c r="M195" s="161"/>
      <c r="N195" s="161"/>
      <c r="O195" s="161">
        <v>0.6</v>
      </c>
      <c r="P195" s="161">
        <v>0.4</v>
      </c>
      <c r="Q195" s="161"/>
      <c r="R195" s="161"/>
      <c r="S195" s="194"/>
      <c r="T195" s="255">
        <f>ROUND(J195*$G195,-1)</f>
        <v>0</v>
      </c>
      <c r="U195" s="234">
        <f>ROUND(K195*$G195,-1)</f>
        <v>0</v>
      </c>
      <c r="V195" s="159">
        <f>ROUND(L195*$G195,-1)</f>
        <v>0</v>
      </c>
      <c r="W195" s="159">
        <f>ROUND(M195*$G195,-1)</f>
        <v>0</v>
      </c>
      <c r="X195" s="159">
        <f>ROUND(N195*$G195,-1)</f>
        <v>0</v>
      </c>
      <c r="Y195" s="159">
        <f>ROUND(O195*$G195,-1)</f>
        <v>100</v>
      </c>
      <c r="Z195" s="159">
        <f>ROUND(P195*$G195,-1)</f>
        <v>60</v>
      </c>
      <c r="AA195" s="159">
        <f>ROUND(Q195*$G195,-1)</f>
        <v>0</v>
      </c>
      <c r="AB195" s="159">
        <f>ROUND(R195*$G195,-1)</f>
        <v>0</v>
      </c>
      <c r="AC195" s="191">
        <f>ROUND(S195*$G195,-1)</f>
        <v>0</v>
      </c>
      <c r="AD195" s="196"/>
      <c r="AE195" s="251">
        <v>495</v>
      </c>
    </row>
    <row r="196" ht="15.75" customHeight="1">
      <c r="A196" s="106"/>
      <c r="B196" s="159"/>
      <c r="C196" s="159"/>
      <c r="D196" s="159"/>
      <c r="E196" s="159"/>
      <c r="F196" s="159"/>
      <c r="G196" s="159"/>
      <c r="H196" s="191"/>
      <c r="I196" s="196"/>
      <c r="J196" s="193"/>
      <c r="K196" s="161"/>
      <c r="L196" s="161"/>
      <c r="M196" s="161"/>
      <c r="N196" s="161"/>
      <c r="O196" s="161"/>
      <c r="P196" s="161"/>
      <c r="Q196" s="161"/>
      <c r="R196" s="161"/>
      <c r="S196" s="194"/>
      <c r="T196" s="270"/>
      <c r="U196" s="234"/>
      <c r="V196" s="159"/>
      <c r="W196" s="159"/>
      <c r="X196" s="159"/>
      <c r="Y196" s="159"/>
      <c r="Z196" s="159"/>
      <c r="AA196" s="159"/>
      <c r="AB196" s="159"/>
      <c r="AC196" s="191"/>
      <c r="AD196" s="196"/>
      <c r="AE196" s="129"/>
    </row>
    <row r="197" ht="16.6" customHeight="1">
      <c r="A197" t="s" s="302">
        <v>954</v>
      </c>
      <c r="B197" s="159"/>
      <c r="C197" s="159"/>
      <c r="D197" s="159"/>
      <c r="E197" s="159"/>
      <c r="F197" s="159"/>
      <c r="G197" s="159"/>
      <c r="H197" s="191"/>
      <c r="I197" s="196"/>
      <c r="J197" s="193"/>
      <c r="K197" s="161"/>
      <c r="L197" s="161"/>
      <c r="M197" s="161"/>
      <c r="N197" s="161"/>
      <c r="O197" s="161"/>
      <c r="P197" s="161"/>
      <c r="Q197" s="161"/>
      <c r="R197" s="161"/>
      <c r="S197" s="194"/>
      <c r="T197" s="270"/>
      <c r="U197" s="234"/>
      <c r="V197" s="159"/>
      <c r="W197" s="159"/>
      <c r="X197" s="159"/>
      <c r="Y197" s="159"/>
      <c r="Z197" s="159"/>
      <c r="AA197" s="159"/>
      <c r="AB197" s="159"/>
      <c r="AC197" s="191"/>
      <c r="AD197" s="196"/>
      <c r="AE197" s="219"/>
    </row>
    <row r="198" ht="16.6" customHeight="1">
      <c r="A198" t="s" s="247">
        <v>955</v>
      </c>
      <c r="B198" t="s" s="248">
        <v>197</v>
      </c>
      <c r="C198" t="s" s="248">
        <v>200</v>
      </c>
      <c r="D198" s="159"/>
      <c r="E198" s="159">
        <v>8500</v>
      </c>
      <c r="F198" s="159">
        <v>120</v>
      </c>
      <c r="G198" s="159">
        <f>F198*E198/1000</f>
        <v>1020</v>
      </c>
      <c r="H198" s="191"/>
      <c r="I198" s="196">
        <v>0.8</v>
      </c>
      <c r="J198" s="193"/>
      <c r="K198" s="161"/>
      <c r="L198" s="161"/>
      <c r="M198" s="161"/>
      <c r="N198" s="161"/>
      <c r="O198" s="161"/>
      <c r="P198" s="161"/>
      <c r="Q198" s="161">
        <v>0.2</v>
      </c>
      <c r="R198" s="161"/>
      <c r="S198" s="194"/>
      <c r="T198" s="255">
        <f>ROUND(J198*$G198,-1)</f>
        <v>0</v>
      </c>
      <c r="U198" s="234">
        <f>ROUND(K198*$G198,-1)</f>
        <v>0</v>
      </c>
      <c r="V198" s="159">
        <f>ROUND(L198*$G198,-1)</f>
        <v>0</v>
      </c>
      <c r="W198" s="159">
        <f>ROUND(M198*$G198,-1)</f>
        <v>0</v>
      </c>
      <c r="X198" s="159">
        <f>ROUND(N198*$G198,-1)</f>
        <v>0</v>
      </c>
      <c r="Y198" s="159">
        <f>ROUND(O198*$G198,-1)</f>
        <v>0</v>
      </c>
      <c r="Z198" s="159">
        <f>ROUND(P198*$G198,-1)</f>
        <v>0</v>
      </c>
      <c r="AA198" s="159">
        <f>ROUND(Q198*$G198,-1)</f>
        <v>200</v>
      </c>
      <c r="AB198" s="159">
        <f>ROUND(R198*$G198,-1)</f>
        <v>0</v>
      </c>
      <c r="AC198" s="191">
        <f>ROUND(S198*$G198,-1)</f>
        <v>0</v>
      </c>
      <c r="AD198" s="196"/>
      <c r="AE198" s="268">
        <v>955</v>
      </c>
    </row>
    <row r="199" ht="16.6" customHeight="1">
      <c r="A199" s="106"/>
      <c r="B199" s="159"/>
      <c r="C199" s="159"/>
      <c r="D199" s="159"/>
      <c r="E199" s="159"/>
      <c r="F199" s="159"/>
      <c r="G199" s="159"/>
      <c r="H199" s="191"/>
      <c r="I199" s="196"/>
      <c r="J199" s="193"/>
      <c r="K199" s="161"/>
      <c r="L199" s="161"/>
      <c r="M199" s="161"/>
      <c r="N199" s="161"/>
      <c r="O199" s="161"/>
      <c r="P199" s="161"/>
      <c r="Q199" s="161"/>
      <c r="R199" s="161"/>
      <c r="S199" s="194"/>
      <c r="T199" s="270"/>
      <c r="U199" s="234"/>
      <c r="V199" s="159"/>
      <c r="W199" s="159"/>
      <c r="X199" s="159"/>
      <c r="Y199" s="159"/>
      <c r="Z199" s="159"/>
      <c r="AA199" s="159"/>
      <c r="AB199" s="159"/>
      <c r="AC199" s="191"/>
      <c r="AD199" s="196"/>
      <c r="AE199" s="219"/>
    </row>
    <row r="200" ht="16.6" customHeight="1">
      <c r="A200" t="s" s="302">
        <v>956</v>
      </c>
      <c r="B200" s="159"/>
      <c r="C200" s="159"/>
      <c r="D200" s="159"/>
      <c r="E200" s="107"/>
      <c r="F200" s="159"/>
      <c r="G200" s="159"/>
      <c r="H200" s="108"/>
      <c r="I200" s="196"/>
      <c r="J200" s="193"/>
      <c r="K200" s="161"/>
      <c r="L200" s="161"/>
      <c r="M200" s="161"/>
      <c r="N200" s="161"/>
      <c r="O200" s="161"/>
      <c r="P200" s="161"/>
      <c r="Q200" s="161"/>
      <c r="R200" s="161"/>
      <c r="S200" s="194"/>
      <c r="T200" s="270"/>
      <c r="U200" s="234"/>
      <c r="V200" s="159"/>
      <c r="W200" s="159"/>
      <c r="X200" s="159"/>
      <c r="Y200" s="159"/>
      <c r="Z200" s="159"/>
      <c r="AA200" s="159"/>
      <c r="AB200" s="159"/>
      <c r="AC200" s="191"/>
      <c r="AD200" s="196"/>
      <c r="AE200" t="s" s="281">
        <v>210</v>
      </c>
    </row>
    <row r="201" ht="16.6" customHeight="1">
      <c r="A201" t="s" s="247">
        <v>957</v>
      </c>
      <c r="B201" t="s" s="248">
        <v>227</v>
      </c>
      <c r="C201" t="s" s="248">
        <v>200</v>
      </c>
      <c r="D201" s="159"/>
      <c r="E201" s="159">
        <v>973</v>
      </c>
      <c r="F201" s="807">
        <v>150</v>
      </c>
      <c r="G201" s="159">
        <v>300</v>
      </c>
      <c r="H201" s="191"/>
      <c r="I201" s="196"/>
      <c r="J201" s="193"/>
      <c r="K201" s="161"/>
      <c r="L201" s="161"/>
      <c r="M201" s="161">
        <v>0.1</v>
      </c>
      <c r="N201" s="161">
        <v>0.5</v>
      </c>
      <c r="O201" s="161">
        <v>0.4</v>
      </c>
      <c r="P201" s="161"/>
      <c r="Q201" s="161"/>
      <c r="R201" s="161"/>
      <c r="S201" s="194"/>
      <c r="T201" s="255">
        <f>ROUND(J201*$G201,-1)</f>
        <v>0</v>
      </c>
      <c r="U201" s="234">
        <f>ROUND(K201*$G201,-1)</f>
        <v>0</v>
      </c>
      <c r="V201" s="159">
        <f>ROUND(L201*$G201,-1)</f>
        <v>0</v>
      </c>
      <c r="W201" s="159">
        <f>ROUND(M201*$G201,-1)</f>
        <v>30</v>
      </c>
      <c r="X201" s="159">
        <f>ROUND(N201*$G201,-1)</f>
        <v>150</v>
      </c>
      <c r="Y201" s="159">
        <f>ROUND(O201*$G201,-1)</f>
        <v>120</v>
      </c>
      <c r="Z201" s="159">
        <f>ROUND(P201*$G201,-1)</f>
        <v>0</v>
      </c>
      <c r="AA201" s="159">
        <f>ROUND(Q201*$G201,-1)</f>
        <v>0</v>
      </c>
      <c r="AB201" s="159">
        <f>ROUND(R201*$G201,-1)</f>
        <v>0</v>
      </c>
      <c r="AC201" s="191">
        <f>ROUND(S201*$G201,-1)</f>
        <v>0</v>
      </c>
      <c r="AD201" s="196"/>
      <c r="AE201" s="268">
        <v>1493</v>
      </c>
    </row>
    <row r="202" ht="16.6" customHeight="1">
      <c r="A202" t="s" s="247">
        <v>925</v>
      </c>
      <c r="B202" t="s" s="248">
        <v>227</v>
      </c>
      <c r="C202" t="s" s="248">
        <v>200</v>
      </c>
      <c r="D202" s="159"/>
      <c r="E202" s="159">
        <v>1670</v>
      </c>
      <c r="F202" s="807">
        <v>150</v>
      </c>
      <c r="G202" s="159">
        <v>300</v>
      </c>
      <c r="H202" s="191"/>
      <c r="I202" s="196"/>
      <c r="J202" s="193"/>
      <c r="K202" s="161"/>
      <c r="L202" s="161"/>
      <c r="M202" s="161">
        <v>0.1</v>
      </c>
      <c r="N202" s="161">
        <v>0.5</v>
      </c>
      <c r="O202" s="161">
        <v>0.4</v>
      </c>
      <c r="P202" s="161"/>
      <c r="Q202" s="161"/>
      <c r="R202" s="161"/>
      <c r="S202" s="194"/>
      <c r="T202" s="255">
        <f>ROUND(J202*$G202,-1)</f>
        <v>0</v>
      </c>
      <c r="U202" s="234">
        <f>ROUND(K202*$G202,-1)</f>
        <v>0</v>
      </c>
      <c r="V202" s="159">
        <f>ROUND(L202*$G202,-1)</f>
        <v>0</v>
      </c>
      <c r="W202" s="159">
        <f>ROUND(M202*$G202,-1)</f>
        <v>30</v>
      </c>
      <c r="X202" s="159">
        <f>ROUND(N202*$G202,-1)</f>
        <v>150</v>
      </c>
      <c r="Y202" s="159">
        <f>ROUND(O202*$G202,-1)</f>
        <v>120</v>
      </c>
      <c r="Z202" s="159">
        <f>ROUND(P202*$G202,-1)</f>
        <v>0</v>
      </c>
      <c r="AA202" s="159">
        <f>ROUND(Q202*$G202,-1)</f>
        <v>0</v>
      </c>
      <c r="AB202" s="159">
        <f>ROUND(R202*$G202,-1)</f>
        <v>0</v>
      </c>
      <c r="AC202" s="191">
        <f>ROUND(S202*$G202,-1)</f>
        <v>0</v>
      </c>
      <c r="AD202" s="196"/>
      <c r="AE202" s="219"/>
    </row>
    <row r="203" ht="16.6" customHeight="1">
      <c r="A203" t="s" s="247">
        <v>926</v>
      </c>
      <c r="B203" t="s" s="248">
        <v>227</v>
      </c>
      <c r="C203" t="s" s="248">
        <v>200</v>
      </c>
      <c r="D203" s="159"/>
      <c r="E203" s="159">
        <v>952</v>
      </c>
      <c r="F203" s="807">
        <v>150</v>
      </c>
      <c r="G203" s="159">
        <v>300</v>
      </c>
      <c r="H203" s="191"/>
      <c r="I203" s="196"/>
      <c r="J203" s="193"/>
      <c r="K203" s="161"/>
      <c r="L203" s="161"/>
      <c r="M203" s="161">
        <v>0.1</v>
      </c>
      <c r="N203" s="161">
        <v>0.5</v>
      </c>
      <c r="O203" s="161">
        <v>0.4</v>
      </c>
      <c r="P203" s="161"/>
      <c r="Q203" s="161"/>
      <c r="R203" s="161"/>
      <c r="S203" s="194"/>
      <c r="T203" s="255">
        <f>ROUND(J203*$G203,-1)</f>
        <v>0</v>
      </c>
      <c r="U203" s="234">
        <f>ROUND(K203*$G203,-1)</f>
        <v>0</v>
      </c>
      <c r="V203" s="159">
        <f>ROUND(L203*$G203,-1)</f>
        <v>0</v>
      </c>
      <c r="W203" s="159">
        <f>ROUND(M203*$G203,-1)</f>
        <v>30</v>
      </c>
      <c r="X203" s="159">
        <f>ROUND(N203*$G203,-1)</f>
        <v>150</v>
      </c>
      <c r="Y203" s="159">
        <f>ROUND(O203*$G203,-1)</f>
        <v>120</v>
      </c>
      <c r="Z203" s="159">
        <f>ROUND(P203*$G203,-1)</f>
        <v>0</v>
      </c>
      <c r="AA203" s="159">
        <f>ROUND(Q203*$G203,-1)</f>
        <v>0</v>
      </c>
      <c r="AB203" s="159">
        <f>ROUND(R203*$G203,-1)</f>
        <v>0</v>
      </c>
      <c r="AC203" s="191">
        <f>ROUND(S203*$G203,-1)</f>
        <v>0</v>
      </c>
      <c r="AD203" s="196"/>
      <c r="AE203" s="268">
        <v>1495</v>
      </c>
    </row>
    <row r="204" ht="15.75" customHeight="1">
      <c r="A204" t="s" s="247">
        <v>958</v>
      </c>
      <c r="B204" t="s" s="248">
        <v>227</v>
      </c>
      <c r="C204" t="s" s="248">
        <v>200</v>
      </c>
      <c r="D204" s="159"/>
      <c r="E204" s="159">
        <v>303</v>
      </c>
      <c r="F204" s="807">
        <v>150</v>
      </c>
      <c r="G204" s="159">
        <v>200</v>
      </c>
      <c r="H204" s="191"/>
      <c r="I204" s="196"/>
      <c r="J204" s="193"/>
      <c r="K204" s="161"/>
      <c r="L204" s="161"/>
      <c r="M204" s="161">
        <v>0.1</v>
      </c>
      <c r="N204" s="161">
        <v>0.5</v>
      </c>
      <c r="O204" s="161">
        <v>0.4</v>
      </c>
      <c r="P204" s="161"/>
      <c r="Q204" s="161"/>
      <c r="R204" s="161"/>
      <c r="S204" s="194"/>
      <c r="T204" s="255">
        <f>ROUND(J204*$G204,-1)</f>
        <v>0</v>
      </c>
      <c r="U204" s="234">
        <f>ROUND(K204*$G204,-1)</f>
        <v>0</v>
      </c>
      <c r="V204" s="159">
        <f>ROUND(L204*$G204,-1)</f>
        <v>0</v>
      </c>
      <c r="W204" s="159">
        <f>ROUND(M204*$G204,-1)</f>
        <v>20</v>
      </c>
      <c r="X204" s="159">
        <f>ROUND(N204*$G204,-1)</f>
        <v>100</v>
      </c>
      <c r="Y204" s="159">
        <f>ROUND(O204*$G204,-1)</f>
        <v>80</v>
      </c>
      <c r="Z204" s="159">
        <f>ROUND(P204*$G204,-1)</f>
        <v>0</v>
      </c>
      <c r="AA204" s="159">
        <f>ROUND(Q204*$G204,-1)</f>
        <v>0</v>
      </c>
      <c r="AB204" s="159">
        <f>ROUND(R204*$G204,-1)</f>
        <v>0</v>
      </c>
      <c r="AC204" s="191">
        <f>ROUND(S204*$G204,-1)</f>
        <v>0</v>
      </c>
      <c r="AD204" s="196"/>
      <c r="AE204" s="303">
        <v>1496</v>
      </c>
    </row>
    <row r="205" ht="16.6" customHeight="1">
      <c r="A205" s="106"/>
      <c r="B205" s="159"/>
      <c r="C205" s="159"/>
      <c r="D205" s="159"/>
      <c r="E205" s="107"/>
      <c r="F205" s="159"/>
      <c r="G205" s="159"/>
      <c r="H205" s="108"/>
      <c r="I205" s="193"/>
      <c r="J205" s="161"/>
      <c r="K205" s="161"/>
      <c r="L205" s="161"/>
      <c r="M205" s="161"/>
      <c r="N205" s="161"/>
      <c r="O205" s="161"/>
      <c r="P205" s="161"/>
      <c r="Q205" s="161"/>
      <c r="R205" s="161"/>
      <c r="S205" s="194"/>
      <c r="T205" s="270"/>
      <c r="U205" s="234"/>
      <c r="V205" s="159"/>
      <c r="W205" s="159"/>
      <c r="X205" s="159"/>
      <c r="Y205" s="159"/>
      <c r="Z205" s="159"/>
      <c r="AA205" s="159"/>
      <c r="AB205" s="159"/>
      <c r="AC205" s="191"/>
      <c r="AD205" s="196"/>
      <c r="AE205" s="219"/>
    </row>
    <row r="206" ht="16.6" customHeight="1">
      <c r="A206" t="s" s="302">
        <v>959</v>
      </c>
      <c r="B206" s="159"/>
      <c r="C206" s="159"/>
      <c r="D206" s="159"/>
      <c r="E206" s="159"/>
      <c r="F206" s="159"/>
      <c r="G206" s="159"/>
      <c r="H206" s="191"/>
      <c r="I206" s="196"/>
      <c r="J206" s="193"/>
      <c r="K206" s="161"/>
      <c r="L206" s="161"/>
      <c r="M206" s="161"/>
      <c r="N206" s="161"/>
      <c r="O206" s="161"/>
      <c r="P206" s="161"/>
      <c r="Q206" s="161"/>
      <c r="R206" s="161"/>
      <c r="S206" s="194"/>
      <c r="T206" s="270"/>
      <c r="U206" s="234"/>
      <c r="V206" s="159"/>
      <c r="W206" s="159"/>
      <c r="X206" s="159"/>
      <c r="Y206" s="159"/>
      <c r="Z206" s="159"/>
      <c r="AA206" s="159"/>
      <c r="AB206" s="159"/>
      <c r="AC206" s="191"/>
      <c r="AD206" s="196"/>
      <c r="AE206" t="s" s="281">
        <v>210</v>
      </c>
    </row>
    <row r="207" ht="15.75" customHeight="1">
      <c r="A207" t="s" s="247">
        <v>960</v>
      </c>
      <c r="B207" t="s" s="248">
        <v>227</v>
      </c>
      <c r="C207" t="s" s="248">
        <v>200</v>
      </c>
      <c r="D207" s="159"/>
      <c r="E207" s="159">
        <v>1800</v>
      </c>
      <c r="F207" s="159"/>
      <c r="G207" s="159">
        <v>600</v>
      </c>
      <c r="H207" s="191"/>
      <c r="I207" s="193">
        <v>0.05</v>
      </c>
      <c r="J207" s="161"/>
      <c r="K207" s="161">
        <v>0.9</v>
      </c>
      <c r="L207" s="161"/>
      <c r="M207" s="161"/>
      <c r="N207" s="161"/>
      <c r="O207" s="161"/>
      <c r="P207" s="161"/>
      <c r="Q207" s="161"/>
      <c r="R207" s="161"/>
      <c r="S207" s="194"/>
      <c r="T207" s="255">
        <f>ROUND(J207*$G207,-1)</f>
        <v>0</v>
      </c>
      <c r="U207" s="234">
        <f>ROUND(K207*$G207,-1)</f>
        <v>540</v>
      </c>
      <c r="V207" s="159">
        <f>ROUND(L207*$G207,-1)</f>
        <v>0</v>
      </c>
      <c r="W207" s="159">
        <f>ROUND(M207*$G207,-1)</f>
        <v>0</v>
      </c>
      <c r="X207" s="159">
        <f>ROUND(N207*$G207,-1)</f>
        <v>0</v>
      </c>
      <c r="Y207" s="159">
        <f>ROUND(O207*$G207,-1)</f>
        <v>0</v>
      </c>
      <c r="Z207" s="159">
        <f>ROUND(P207*$G207,-1)</f>
        <v>0</v>
      </c>
      <c r="AA207" s="159">
        <f>ROUND(Q207*$G207,-1)</f>
        <v>0</v>
      </c>
      <c r="AB207" s="159">
        <f>ROUND(R207*$G207,-1)</f>
        <v>0</v>
      </c>
      <c r="AC207" s="191">
        <f>ROUND(S207*$G207,-1)</f>
        <v>0</v>
      </c>
      <c r="AD207" s="196"/>
      <c r="AE207" s="236"/>
    </row>
    <row r="208" ht="16.6" customHeight="1">
      <c r="A208" t="s" s="247">
        <v>961</v>
      </c>
      <c r="B208" t="s" s="248">
        <v>227</v>
      </c>
      <c r="C208" t="s" s="248">
        <v>200</v>
      </c>
      <c r="D208" s="159"/>
      <c r="E208" s="807">
        <v>1800</v>
      </c>
      <c r="F208" s="159"/>
      <c r="G208" s="159">
        <v>600</v>
      </c>
      <c r="H208" s="108"/>
      <c r="I208" s="193">
        <v>0.05</v>
      </c>
      <c r="J208" s="161"/>
      <c r="K208" s="161">
        <v>0.9</v>
      </c>
      <c r="L208" s="161"/>
      <c r="M208" s="161"/>
      <c r="N208" s="161"/>
      <c r="O208" s="161"/>
      <c r="P208" s="161"/>
      <c r="Q208" s="161"/>
      <c r="R208" s="161"/>
      <c r="S208" s="194"/>
      <c r="T208" s="255">
        <f>ROUND(J208*$G208,-1)</f>
        <v>0</v>
      </c>
      <c r="U208" s="234">
        <f>ROUND(K208*$G208,-1)</f>
        <v>540</v>
      </c>
      <c r="V208" s="159">
        <f>ROUND(L208*$G208,-1)</f>
        <v>0</v>
      </c>
      <c r="W208" s="159">
        <f>ROUND(M208*$G208,-1)</f>
        <v>0</v>
      </c>
      <c r="X208" s="159">
        <f>ROUND(N208*$G208,-1)</f>
        <v>0</v>
      </c>
      <c r="Y208" s="159">
        <f>ROUND(O208*$G208,-1)</f>
        <v>0</v>
      </c>
      <c r="Z208" s="159">
        <f>ROUND(P208*$G208,-1)</f>
        <v>0</v>
      </c>
      <c r="AA208" s="159">
        <f>ROUND(Q208*$G208,-1)</f>
        <v>0</v>
      </c>
      <c r="AB208" s="159">
        <f>ROUND(R208*$G208,-1)</f>
        <v>0</v>
      </c>
      <c r="AC208" s="191">
        <f>ROUND(S208*$G208,-1)</f>
        <v>0</v>
      </c>
      <c r="AD208" s="196"/>
      <c r="AE208" s="219"/>
    </row>
    <row r="209" ht="16.6" customHeight="1">
      <c r="A209" t="s" s="247">
        <v>962</v>
      </c>
      <c r="B209" t="s" s="248">
        <v>227</v>
      </c>
      <c r="C209" t="s" s="248">
        <v>200</v>
      </c>
      <c r="D209" s="159"/>
      <c r="E209" s="807">
        <v>1200</v>
      </c>
      <c r="F209" s="159"/>
      <c r="G209" s="159">
        <v>400</v>
      </c>
      <c r="H209" s="108"/>
      <c r="I209" s="193">
        <v>0.05</v>
      </c>
      <c r="J209" s="161"/>
      <c r="K209" s="161"/>
      <c r="L209" s="161">
        <v>0.9</v>
      </c>
      <c r="M209" s="161"/>
      <c r="N209" s="161"/>
      <c r="O209" s="161"/>
      <c r="P209" s="161"/>
      <c r="Q209" s="161"/>
      <c r="R209" s="161"/>
      <c r="S209" s="194"/>
      <c r="T209" s="255">
        <f>ROUND(J209*$G209,-1)</f>
        <v>0</v>
      </c>
      <c r="U209" s="234">
        <f>ROUND(K209*$G209,-1)</f>
        <v>0</v>
      </c>
      <c r="V209" s="159">
        <f>ROUND(L209*$G209,-1)</f>
        <v>360</v>
      </c>
      <c r="W209" s="159">
        <f>ROUND(M209*$G209,-1)</f>
        <v>0</v>
      </c>
      <c r="X209" s="159">
        <f>ROUND(N209*$G209,-1)</f>
        <v>0</v>
      </c>
      <c r="Y209" s="159">
        <f>ROUND(O209*$G209,-1)</f>
        <v>0</v>
      </c>
      <c r="Z209" s="159">
        <f>ROUND(P209*$G209,-1)</f>
        <v>0</v>
      </c>
      <c r="AA209" s="159">
        <f>ROUND(Q209*$G209,-1)</f>
        <v>0</v>
      </c>
      <c r="AB209" s="159">
        <f>ROUND(R209*$G209,-1)</f>
        <v>0</v>
      </c>
      <c r="AC209" s="191">
        <f>ROUND(S209*$G209,-1)</f>
        <v>0</v>
      </c>
      <c r="AD209" s="196"/>
      <c r="AE209" s="219"/>
    </row>
    <row r="210" ht="15.75" customHeight="1">
      <c r="A210" t="s" s="247">
        <v>963</v>
      </c>
      <c r="B210" t="s" s="248">
        <v>227</v>
      </c>
      <c r="C210" t="s" s="248">
        <v>200</v>
      </c>
      <c r="D210" s="159"/>
      <c r="E210" s="159">
        <v>3600</v>
      </c>
      <c r="F210" s="159"/>
      <c r="G210" s="159">
        <v>700</v>
      </c>
      <c r="H210" s="191"/>
      <c r="I210" s="193">
        <v>0.05</v>
      </c>
      <c r="J210" s="161"/>
      <c r="K210" s="161">
        <v>0.6</v>
      </c>
      <c r="L210" s="161">
        <v>0.4</v>
      </c>
      <c r="M210" s="161"/>
      <c r="N210" s="161"/>
      <c r="O210" s="161"/>
      <c r="P210" s="161"/>
      <c r="Q210" s="161"/>
      <c r="R210" s="161"/>
      <c r="S210" s="194"/>
      <c r="T210" s="255">
        <f>ROUND(J210*$G210,-1)</f>
        <v>0</v>
      </c>
      <c r="U210" s="234">
        <f>ROUND(K210*$G210,-1)</f>
        <v>420</v>
      </c>
      <c r="V210" s="159">
        <f>ROUND(L210*$G210,-1)</f>
        <v>280</v>
      </c>
      <c r="W210" s="159">
        <f>ROUND(M210*$G210,-1)</f>
        <v>0</v>
      </c>
      <c r="X210" s="159">
        <f>ROUND(N210*$G210,-1)</f>
        <v>0</v>
      </c>
      <c r="Y210" s="159">
        <f>ROUND(O210*$G210,-1)</f>
        <v>0</v>
      </c>
      <c r="Z210" s="159">
        <f>ROUND(P210*$G210,-1)</f>
        <v>0</v>
      </c>
      <c r="AA210" s="159">
        <f>ROUND(Q210*$G210,-1)</f>
        <v>0</v>
      </c>
      <c r="AB210" s="159">
        <f>ROUND(R210*$G210,-1)</f>
        <v>0</v>
      </c>
      <c r="AC210" s="191">
        <f>ROUND(S210*$G210,-1)</f>
        <v>0</v>
      </c>
      <c r="AD210" s="196"/>
      <c r="AE210" s="315"/>
    </row>
    <row r="211" ht="15.75" customHeight="1">
      <c r="A211" t="s" s="247">
        <v>964</v>
      </c>
      <c r="B211" t="s" s="248">
        <v>227</v>
      </c>
      <c r="C211" t="s" s="248">
        <v>200</v>
      </c>
      <c r="D211" s="159"/>
      <c r="E211" s="159">
        <v>2090</v>
      </c>
      <c r="F211" s="159"/>
      <c r="G211" s="159">
        <v>700</v>
      </c>
      <c r="H211" s="191"/>
      <c r="I211" s="193">
        <v>0.05</v>
      </c>
      <c r="J211" s="161"/>
      <c r="K211" s="161"/>
      <c r="L211" s="161">
        <v>0.6</v>
      </c>
      <c r="M211" s="161">
        <v>0.3</v>
      </c>
      <c r="N211" s="161"/>
      <c r="O211" s="161"/>
      <c r="P211" s="161"/>
      <c r="Q211" s="161"/>
      <c r="R211" s="161"/>
      <c r="S211" s="194"/>
      <c r="T211" s="255">
        <f>ROUND(J211*$G211,-1)</f>
        <v>0</v>
      </c>
      <c r="U211" s="234">
        <f>ROUND(K211*$G211,-1)</f>
        <v>0</v>
      </c>
      <c r="V211" s="159">
        <f>ROUND(L211*$G211,-1)</f>
        <v>420</v>
      </c>
      <c r="W211" s="159">
        <f>ROUND(M211*$G211,-1)</f>
        <v>210</v>
      </c>
      <c r="X211" s="159">
        <f>ROUND(N211*$G211,-1)</f>
        <v>0</v>
      </c>
      <c r="Y211" s="159">
        <f>ROUND(O211*$G211,-1)</f>
        <v>0</v>
      </c>
      <c r="Z211" s="159">
        <f>ROUND(P211*$G211,-1)</f>
        <v>0</v>
      </c>
      <c r="AA211" s="159">
        <f>ROUND(Q211*$G211,-1)</f>
        <v>0</v>
      </c>
      <c r="AB211" s="159">
        <f>ROUND(R211*$G211,-1)</f>
        <v>0</v>
      </c>
      <c r="AC211" s="191">
        <f>ROUND(S211*$G211,-1)</f>
        <v>0</v>
      </c>
      <c r="AD211" s="196"/>
      <c r="AE211" s="315"/>
    </row>
    <row r="212" ht="15.75" customHeight="1">
      <c r="A212" t="s" s="247">
        <v>965</v>
      </c>
      <c r="B212" t="s" s="248">
        <v>227</v>
      </c>
      <c r="C212" t="s" s="248">
        <v>200</v>
      </c>
      <c r="D212" s="159"/>
      <c r="E212" s="159">
        <v>2800</v>
      </c>
      <c r="F212" s="159"/>
      <c r="G212" s="159">
        <v>800</v>
      </c>
      <c r="H212" s="191"/>
      <c r="I212" s="193">
        <v>0.05</v>
      </c>
      <c r="J212" s="161"/>
      <c r="K212" s="161">
        <v>0.9</v>
      </c>
      <c r="L212" s="161">
        <v>0.1</v>
      </c>
      <c r="M212" s="161"/>
      <c r="N212" s="161"/>
      <c r="O212" s="161"/>
      <c r="P212" s="161"/>
      <c r="Q212" s="161"/>
      <c r="R212" s="161"/>
      <c r="S212" s="194"/>
      <c r="T212" s="255">
        <f>ROUND(J212*$G212,-1)</f>
        <v>0</v>
      </c>
      <c r="U212" s="234">
        <f>ROUND(K212*$G212,-1)</f>
        <v>720</v>
      </c>
      <c r="V212" s="159">
        <f>ROUND(L212*$G212,-1)</f>
        <v>80</v>
      </c>
      <c r="W212" s="159">
        <f>ROUND(M212*$G212,-1)</f>
        <v>0</v>
      </c>
      <c r="X212" s="159">
        <f>ROUND(N212*$G212,-1)</f>
        <v>0</v>
      </c>
      <c r="Y212" s="159">
        <f>ROUND(O212*$G212,-1)</f>
        <v>0</v>
      </c>
      <c r="Z212" s="159">
        <f>ROUND(P212*$G212,-1)</f>
        <v>0</v>
      </c>
      <c r="AA212" s="159">
        <f>ROUND(Q212*$G212,-1)</f>
        <v>0</v>
      </c>
      <c r="AB212" s="159">
        <f>ROUND(R212*$G212,-1)</f>
        <v>0</v>
      </c>
      <c r="AC212" s="191">
        <f>ROUND(S212*$G212,-1)</f>
        <v>0</v>
      </c>
      <c r="AD212" s="196"/>
      <c r="AE212" s="315"/>
    </row>
    <row r="213" ht="15.75" customHeight="1">
      <c r="A213" t="s" s="735">
        <v>966</v>
      </c>
      <c r="B213" t="s" s="329">
        <v>227</v>
      </c>
      <c r="C213" t="s" s="329">
        <v>200</v>
      </c>
      <c r="D213" s="330"/>
      <c r="E213" s="330"/>
      <c r="F213" s="330"/>
      <c r="G213" s="330">
        <v>200</v>
      </c>
      <c r="H213" s="720"/>
      <c r="I213" s="721">
        <v>0.05</v>
      </c>
      <c r="J213" s="722"/>
      <c r="K213" s="722"/>
      <c r="L213" s="722"/>
      <c r="M213" s="722">
        <v>0.9</v>
      </c>
      <c r="N213" s="722"/>
      <c r="O213" s="722"/>
      <c r="P213" s="722"/>
      <c r="Q213" s="722"/>
      <c r="R213" s="722"/>
      <c r="S213" s="723"/>
      <c r="T213" s="255">
        <f>ROUND(J213*$G213,-1)</f>
        <v>0</v>
      </c>
      <c r="U213" s="724">
        <f>ROUND(K213*$G213,-1)</f>
        <v>0</v>
      </c>
      <c r="V213" s="330">
        <f>ROUND(L213*$G213,-1)</f>
        <v>0</v>
      </c>
      <c r="W213" s="330">
        <f>ROUND(M213*$G213,-1)</f>
        <v>180</v>
      </c>
      <c r="X213" s="330">
        <f>ROUND(N213*$G213,-1)</f>
        <v>0</v>
      </c>
      <c r="Y213" s="330">
        <f>ROUND(O213*$G213,-1)</f>
        <v>0</v>
      </c>
      <c r="Z213" s="330">
        <f>ROUND(P213*$G213,-1)</f>
        <v>0</v>
      </c>
      <c r="AA213" s="330">
        <f>ROUND(Q213*$G213,-1)</f>
        <v>0</v>
      </c>
      <c r="AB213" s="330">
        <f>ROUND(R213*$G213,-1)</f>
        <v>0</v>
      </c>
      <c r="AC213" s="720">
        <f>ROUND(S213*$G213,-1)</f>
        <v>0</v>
      </c>
      <c r="AD213" s="725"/>
      <c r="AE213" s="129"/>
    </row>
    <row r="214" ht="16.6" customHeight="1">
      <c r="A214" t="s" s="735">
        <v>967</v>
      </c>
      <c r="B214" t="s" s="329">
        <v>227</v>
      </c>
      <c r="C214" t="s" s="329">
        <v>200</v>
      </c>
      <c r="D214" s="330"/>
      <c r="E214" s="330"/>
      <c r="F214" s="330"/>
      <c r="G214" s="330">
        <v>200</v>
      </c>
      <c r="H214" s="720"/>
      <c r="I214" s="721">
        <v>0.05</v>
      </c>
      <c r="J214" s="722"/>
      <c r="K214" s="722"/>
      <c r="L214" s="722"/>
      <c r="M214" s="722">
        <v>0.9</v>
      </c>
      <c r="N214" s="722"/>
      <c r="O214" s="722"/>
      <c r="P214" s="722"/>
      <c r="Q214" s="722"/>
      <c r="R214" s="722"/>
      <c r="S214" s="723"/>
      <c r="T214" s="255">
        <f>ROUND(J214*$G214,-1)</f>
        <v>0</v>
      </c>
      <c r="U214" s="724">
        <f>ROUND(K214*$G214,-1)</f>
        <v>0</v>
      </c>
      <c r="V214" s="330">
        <f>ROUND(L214*$G214,-1)</f>
        <v>0</v>
      </c>
      <c r="W214" s="330">
        <f>ROUND(M214*$G214,-1)</f>
        <v>180</v>
      </c>
      <c r="X214" s="330">
        <f>ROUND(N214*$G214,-1)</f>
        <v>0</v>
      </c>
      <c r="Y214" s="330">
        <f>ROUND(O214*$G214,-1)</f>
        <v>0</v>
      </c>
      <c r="Z214" s="330">
        <f>ROUND(P214*$G214,-1)</f>
        <v>0</v>
      </c>
      <c r="AA214" s="330">
        <f>ROUND(Q214*$G214,-1)</f>
        <v>0</v>
      </c>
      <c r="AB214" s="330">
        <f>ROUND(R214*$G214,-1)</f>
        <v>0</v>
      </c>
      <c r="AC214" s="720">
        <f>ROUND(S214*$G214,-1)</f>
        <v>0</v>
      </c>
      <c r="AD214" s="725"/>
      <c r="AE214" s="219"/>
    </row>
    <row r="215" ht="16.6" customHeight="1">
      <c r="A215" t="s" s="735">
        <v>968</v>
      </c>
      <c r="B215" t="s" s="329">
        <v>227</v>
      </c>
      <c r="C215" t="s" s="329">
        <v>200</v>
      </c>
      <c r="D215" s="330"/>
      <c r="E215" s="330"/>
      <c r="F215" s="330"/>
      <c r="G215" s="330">
        <v>200</v>
      </c>
      <c r="H215" s="720"/>
      <c r="I215" s="721">
        <v>0.05</v>
      </c>
      <c r="J215" s="722"/>
      <c r="K215" s="722"/>
      <c r="L215" s="722"/>
      <c r="M215" s="722">
        <v>0.9</v>
      </c>
      <c r="N215" s="722"/>
      <c r="O215" s="722"/>
      <c r="P215" s="722"/>
      <c r="Q215" s="722"/>
      <c r="R215" s="722"/>
      <c r="S215" s="723"/>
      <c r="T215" s="255">
        <f>ROUND(J215*$G215,-1)</f>
        <v>0</v>
      </c>
      <c r="U215" s="724">
        <f>ROUND(K215*$G215,-1)</f>
        <v>0</v>
      </c>
      <c r="V215" s="330">
        <f>ROUND(L215*$G215,-1)</f>
        <v>0</v>
      </c>
      <c r="W215" s="330">
        <f>ROUND(M215*$G215,-1)</f>
        <v>180</v>
      </c>
      <c r="X215" s="330">
        <f>ROUND(N215*$G215,-1)</f>
        <v>0</v>
      </c>
      <c r="Y215" s="330">
        <f>ROUND(O215*$G215,-1)</f>
        <v>0</v>
      </c>
      <c r="Z215" s="330">
        <f>ROUND(P215*$G215,-1)</f>
        <v>0</v>
      </c>
      <c r="AA215" s="330">
        <f>ROUND(Q215*$G215,-1)</f>
        <v>0</v>
      </c>
      <c r="AB215" s="330">
        <f>ROUND(R215*$G215,-1)</f>
        <v>0</v>
      </c>
      <c r="AC215" s="720">
        <f>ROUND(S215*$G215,-1)</f>
        <v>0</v>
      </c>
      <c r="AD215" s="725"/>
      <c r="AE215" s="219"/>
    </row>
    <row r="216" ht="16.6" customHeight="1">
      <c r="A216" t="s" s="735">
        <v>969</v>
      </c>
      <c r="B216" t="s" s="329">
        <v>227</v>
      </c>
      <c r="C216" t="s" s="329">
        <v>200</v>
      </c>
      <c r="D216" s="330"/>
      <c r="E216" s="330"/>
      <c r="F216" s="330"/>
      <c r="G216" s="330">
        <v>200</v>
      </c>
      <c r="H216" s="720"/>
      <c r="I216" s="721">
        <v>0.05</v>
      </c>
      <c r="J216" s="722"/>
      <c r="K216" s="722"/>
      <c r="L216" s="722"/>
      <c r="M216" s="722">
        <v>0.9</v>
      </c>
      <c r="N216" s="722"/>
      <c r="O216" s="722"/>
      <c r="P216" s="722"/>
      <c r="Q216" s="722"/>
      <c r="R216" s="722"/>
      <c r="S216" s="723"/>
      <c r="T216" s="255">
        <f>ROUND(J216*$G216,-1)</f>
        <v>0</v>
      </c>
      <c r="U216" s="724">
        <f>ROUND(K216*$G216,-1)</f>
        <v>0</v>
      </c>
      <c r="V216" s="330">
        <f>ROUND(L216*$G216,-1)</f>
        <v>0</v>
      </c>
      <c r="W216" s="330">
        <f>ROUND(M216*$G216,-1)</f>
        <v>180</v>
      </c>
      <c r="X216" s="330">
        <f>ROUND(N216*$G216,-1)</f>
        <v>0</v>
      </c>
      <c r="Y216" s="330">
        <f>ROUND(O216*$G216,-1)</f>
        <v>0</v>
      </c>
      <c r="Z216" s="330">
        <f>ROUND(P216*$G216,-1)</f>
        <v>0</v>
      </c>
      <c r="AA216" s="330">
        <f>ROUND(Q216*$G216,-1)</f>
        <v>0</v>
      </c>
      <c r="AB216" s="330">
        <f>ROUND(R216*$G216,-1)</f>
        <v>0</v>
      </c>
      <c r="AC216" s="720">
        <f>ROUND(S216*$G216,-1)</f>
        <v>0</v>
      </c>
      <c r="AD216" s="725"/>
      <c r="AE216" s="219"/>
    </row>
    <row r="217" ht="16.6" customHeight="1">
      <c r="A217" s="106"/>
      <c r="B217" s="159"/>
      <c r="C217" s="159"/>
      <c r="D217" s="159"/>
      <c r="E217" s="107"/>
      <c r="F217" s="159"/>
      <c r="G217" s="159"/>
      <c r="H217" s="108"/>
      <c r="I217" s="193"/>
      <c r="J217" s="161"/>
      <c r="K217" s="161"/>
      <c r="L217" s="161"/>
      <c r="M217" s="161"/>
      <c r="N217" s="161"/>
      <c r="O217" s="161"/>
      <c r="P217" s="161"/>
      <c r="Q217" s="161"/>
      <c r="R217" s="161"/>
      <c r="S217" s="194"/>
      <c r="T217" s="270"/>
      <c r="U217" s="234"/>
      <c r="V217" s="159"/>
      <c r="W217" s="159"/>
      <c r="X217" s="159"/>
      <c r="Y217" s="159"/>
      <c r="Z217" s="159"/>
      <c r="AA217" s="159"/>
      <c r="AB217" s="159"/>
      <c r="AC217" s="191"/>
      <c r="AD217" s="196"/>
      <c r="AE217" s="219"/>
    </row>
    <row r="218" ht="15.75" customHeight="1">
      <c r="A218" t="s" s="735">
        <v>970</v>
      </c>
      <c r="B218" t="s" s="329">
        <v>227</v>
      </c>
      <c r="C218" t="s" s="329">
        <v>200</v>
      </c>
      <c r="D218" s="330"/>
      <c r="E218" s="808">
        <v>4085</v>
      </c>
      <c r="F218" s="330">
        <v>150</v>
      </c>
      <c r="G218" s="330">
        <f>F218*E218/1000</f>
        <v>612.75</v>
      </c>
      <c r="H218" s="720"/>
      <c r="I218" s="721"/>
      <c r="J218" s="722"/>
      <c r="K218" s="722"/>
      <c r="L218" s="722"/>
      <c r="M218" s="722"/>
      <c r="N218" s="722">
        <v>1</v>
      </c>
      <c r="O218" s="722"/>
      <c r="P218" s="722"/>
      <c r="Q218" s="722"/>
      <c r="R218" s="722"/>
      <c r="S218" s="723"/>
      <c r="T218" s="255">
        <f>ROUND(J218*$G218,-1)</f>
        <v>0</v>
      </c>
      <c r="U218" s="724">
        <f>ROUND(K218*$G218,-1)</f>
        <v>0</v>
      </c>
      <c r="V218" s="330">
        <f>ROUND(L218*$G218,-1)</f>
        <v>0</v>
      </c>
      <c r="W218" s="330">
        <f>ROUND(M218*$G218,-1)</f>
        <v>0</v>
      </c>
      <c r="X218" s="330">
        <f>ROUND(N218*$G218,-1)</f>
        <v>610</v>
      </c>
      <c r="Y218" s="330">
        <f>ROUND(O218*$G218,-1)</f>
        <v>0</v>
      </c>
      <c r="Z218" s="330">
        <f>ROUND(P218*$G218,-1)</f>
        <v>0</v>
      </c>
      <c r="AA218" s="330">
        <f>ROUND(Q218*$G218,-1)</f>
        <v>0</v>
      </c>
      <c r="AB218" s="330">
        <f>ROUND(R218*$G218,-1)</f>
        <v>0</v>
      </c>
      <c r="AC218" s="720">
        <f>ROUND(S218*$G218,-1)</f>
        <v>0</v>
      </c>
      <c r="AD218" s="725"/>
      <c r="AE218" s="299">
        <v>944</v>
      </c>
    </row>
    <row r="219" ht="16.6" customHeight="1">
      <c r="A219" t="s" s="247">
        <v>971</v>
      </c>
      <c r="B219" t="s" s="248">
        <v>227</v>
      </c>
      <c r="C219" t="s" s="248">
        <v>200</v>
      </c>
      <c r="D219" s="159"/>
      <c r="E219" s="807">
        <v>2545</v>
      </c>
      <c r="F219" s="159">
        <v>150</v>
      </c>
      <c r="G219" s="159">
        <f>F219*E219/1000</f>
        <v>381.75</v>
      </c>
      <c r="H219" s="191"/>
      <c r="I219" s="193"/>
      <c r="J219" s="161"/>
      <c r="K219" s="161"/>
      <c r="L219" s="161"/>
      <c r="M219" s="161"/>
      <c r="N219" s="161">
        <v>1</v>
      </c>
      <c r="O219" s="161"/>
      <c r="P219" s="161"/>
      <c r="Q219" s="161"/>
      <c r="R219" s="161"/>
      <c r="S219" s="194"/>
      <c r="T219" s="255">
        <f>ROUND(J219*$G219,-1)</f>
        <v>0</v>
      </c>
      <c r="U219" s="234">
        <f>ROUND(K219*$G219,-1)</f>
        <v>0</v>
      </c>
      <c r="V219" s="159">
        <f>ROUND(L219*$G219,-1)</f>
        <v>0</v>
      </c>
      <c r="W219" s="159">
        <f>ROUND(M219*$G219,-1)</f>
        <v>0</v>
      </c>
      <c r="X219" s="159">
        <f>ROUND(N219*$G219,-1)</f>
        <v>380</v>
      </c>
      <c r="Y219" s="159">
        <f>ROUND(O219*$G219,-1)</f>
        <v>0</v>
      </c>
      <c r="Z219" s="159">
        <f>ROUND(P219*$G219,-1)</f>
        <v>0</v>
      </c>
      <c r="AA219" s="159">
        <f>ROUND(Q219*$G219,-1)</f>
        <v>0</v>
      </c>
      <c r="AB219" s="159">
        <f>ROUND(R219*$G219,-1)</f>
        <v>0</v>
      </c>
      <c r="AC219" s="191">
        <f>ROUND(S219*$G219,-1)</f>
        <v>0</v>
      </c>
      <c r="AD219" s="196"/>
      <c r="AE219" s="268">
        <v>943</v>
      </c>
    </row>
    <row r="220" ht="16.6" customHeight="1">
      <c r="A220" t="s" s="247">
        <v>972</v>
      </c>
      <c r="B220" t="s" s="248">
        <v>227</v>
      </c>
      <c r="C220" t="s" s="248">
        <v>200</v>
      </c>
      <c r="D220" s="159"/>
      <c r="E220" s="807">
        <v>365</v>
      </c>
      <c r="F220" s="159">
        <v>150</v>
      </c>
      <c r="G220" s="159">
        <f>F220*E220/1000</f>
        <v>54.75</v>
      </c>
      <c r="H220" s="191"/>
      <c r="I220" s="193"/>
      <c r="J220" s="161"/>
      <c r="K220" s="161"/>
      <c r="L220" s="161"/>
      <c r="M220" s="161"/>
      <c r="N220" s="161">
        <v>1</v>
      </c>
      <c r="O220" s="161"/>
      <c r="P220" s="161"/>
      <c r="Q220" s="161"/>
      <c r="R220" s="161"/>
      <c r="S220" s="194"/>
      <c r="T220" s="255">
        <f>ROUND(J220*$G220,-1)</f>
        <v>0</v>
      </c>
      <c r="U220" s="234">
        <f>ROUND(K220*$G220,-1)</f>
        <v>0</v>
      </c>
      <c r="V220" s="159">
        <f>ROUND(L220*$G220,-1)</f>
        <v>0</v>
      </c>
      <c r="W220" s="159">
        <f>ROUND(M220*$G220,-1)</f>
        <v>0</v>
      </c>
      <c r="X220" s="159">
        <f>ROUND(N220*$G220,-1)</f>
        <v>50</v>
      </c>
      <c r="Y220" s="159">
        <f>ROUND(O220*$G220,-1)</f>
        <v>0</v>
      </c>
      <c r="Z220" s="159">
        <f>ROUND(P220*$G220,-1)</f>
        <v>0</v>
      </c>
      <c r="AA220" s="159">
        <f>ROUND(Q220*$G220,-1)</f>
        <v>0</v>
      </c>
      <c r="AB220" s="159">
        <f>ROUND(R220*$G220,-1)</f>
        <v>0</v>
      </c>
      <c r="AC220" s="191">
        <f>ROUND(S220*$G220,-1)</f>
        <v>0</v>
      </c>
      <c r="AD220" s="196"/>
      <c r="AE220" s="268">
        <v>1497</v>
      </c>
    </row>
    <row r="221" ht="16.6" customHeight="1">
      <c r="A221" t="s" s="247">
        <v>973</v>
      </c>
      <c r="B221" t="s" s="248">
        <v>227</v>
      </c>
      <c r="C221" t="s" s="248">
        <v>200</v>
      </c>
      <c r="D221" s="159"/>
      <c r="E221" s="807">
        <v>3700</v>
      </c>
      <c r="F221" s="159">
        <v>150</v>
      </c>
      <c r="G221" s="159">
        <f>F221*E221/1000</f>
        <v>555</v>
      </c>
      <c r="H221" s="108"/>
      <c r="I221" s="196"/>
      <c r="J221" s="193"/>
      <c r="K221" s="161"/>
      <c r="L221" s="161"/>
      <c r="M221" s="161"/>
      <c r="N221" s="161"/>
      <c r="O221" s="161"/>
      <c r="P221" s="161">
        <v>0.5</v>
      </c>
      <c r="Q221" s="161">
        <v>0.5</v>
      </c>
      <c r="R221" s="161"/>
      <c r="S221" s="194"/>
      <c r="T221" s="255">
        <f>ROUND(J221*$G221,-1)</f>
        <v>0</v>
      </c>
      <c r="U221" s="234">
        <f>ROUND(K221*$G221,-1)</f>
        <v>0</v>
      </c>
      <c r="V221" s="159">
        <f>ROUND(L221*$G221,-1)</f>
        <v>0</v>
      </c>
      <c r="W221" s="159">
        <f>ROUND(M221*$G221,-1)</f>
        <v>0</v>
      </c>
      <c r="X221" s="159">
        <f>ROUND(N221*$G221,-1)</f>
        <v>0</v>
      </c>
      <c r="Y221" s="159">
        <f>ROUND(O221*$G221,-1)</f>
        <v>0</v>
      </c>
      <c r="Z221" s="159">
        <f>ROUND(P221*$G221,-1)</f>
        <v>280</v>
      </c>
      <c r="AA221" s="159">
        <f>ROUND(Q221*$G221,-1)</f>
        <v>280</v>
      </c>
      <c r="AB221" s="159">
        <f>ROUND(R221*$G221,-1)</f>
        <v>0</v>
      </c>
      <c r="AC221" s="191">
        <f>ROUND(S221*$G221,-1)</f>
        <v>0</v>
      </c>
      <c r="AD221" s="196"/>
      <c r="AE221" s="268">
        <v>961</v>
      </c>
    </row>
    <row r="222" ht="16.6" customHeight="1">
      <c r="A222" t="s" s="247">
        <v>974</v>
      </c>
      <c r="B222" t="s" s="248">
        <v>227</v>
      </c>
      <c r="C222" t="s" s="248">
        <v>200</v>
      </c>
      <c r="D222" s="159"/>
      <c r="E222" s="807">
        <v>2250</v>
      </c>
      <c r="F222" s="159">
        <v>120</v>
      </c>
      <c r="G222" s="159">
        <f>F222*E222/1000</f>
        <v>270</v>
      </c>
      <c r="H222" s="108"/>
      <c r="I222" s="196"/>
      <c r="J222" s="193"/>
      <c r="K222" s="161"/>
      <c r="L222" s="161"/>
      <c r="M222" s="161"/>
      <c r="N222" s="161"/>
      <c r="O222" s="161"/>
      <c r="P222" s="161">
        <v>1</v>
      </c>
      <c r="Q222" s="161"/>
      <c r="R222" s="161"/>
      <c r="S222" s="194"/>
      <c r="T222" s="255">
        <f>ROUND(J222*$G222,-1)</f>
        <v>0</v>
      </c>
      <c r="U222" s="234">
        <f>ROUND(K222*$G222,-1)</f>
        <v>0</v>
      </c>
      <c r="V222" s="159">
        <f>ROUND(L222*$G222,-1)</f>
        <v>0</v>
      </c>
      <c r="W222" s="159">
        <f>ROUND(M222*$G222,-1)</f>
        <v>0</v>
      </c>
      <c r="X222" s="159">
        <f>ROUND(N222*$G222,-1)</f>
        <v>0</v>
      </c>
      <c r="Y222" s="159">
        <f>ROUND(O222*$G222,-1)</f>
        <v>0</v>
      </c>
      <c r="Z222" s="159">
        <f>ROUND(P222*$G222,-1)</f>
        <v>270</v>
      </c>
      <c r="AA222" s="159">
        <f>ROUND(Q222*$G222,-1)</f>
        <v>0</v>
      </c>
      <c r="AB222" s="159">
        <f>ROUND(R222*$G222,-1)</f>
        <v>0</v>
      </c>
      <c r="AC222" s="191">
        <f>ROUND(S222*$G222,-1)</f>
        <v>0</v>
      </c>
      <c r="AD222" s="196"/>
      <c r="AE222" s="268">
        <v>954</v>
      </c>
    </row>
    <row r="223" ht="16.6" customHeight="1">
      <c r="A223" s="106"/>
      <c r="B223" s="159"/>
      <c r="C223" s="159"/>
      <c r="D223" s="159"/>
      <c r="E223" s="159"/>
      <c r="F223" s="159"/>
      <c r="G223" s="159"/>
      <c r="H223" s="191"/>
      <c r="I223" s="196"/>
      <c r="J223" s="193"/>
      <c r="K223" s="161"/>
      <c r="L223" s="161"/>
      <c r="M223" s="161"/>
      <c r="N223" s="161"/>
      <c r="O223" s="161"/>
      <c r="P223" s="161"/>
      <c r="Q223" s="161"/>
      <c r="R223" s="161"/>
      <c r="S223" s="194"/>
      <c r="T223" s="270"/>
      <c r="U223" s="234"/>
      <c r="V223" s="159"/>
      <c r="W223" s="159"/>
      <c r="X223" s="159"/>
      <c r="Y223" s="159"/>
      <c r="Z223" s="159"/>
      <c r="AA223" s="159"/>
      <c r="AB223" s="159"/>
      <c r="AC223" s="191"/>
      <c r="AD223" s="196"/>
      <c r="AE223" s="219"/>
    </row>
    <row r="224" ht="15.75" customHeight="1">
      <c r="A224" t="s" s="301">
        <v>975</v>
      </c>
      <c r="B224" s="330"/>
      <c r="C224" s="330"/>
      <c r="D224" s="330"/>
      <c r="E224" s="809">
        <v>29300</v>
      </c>
      <c r="F224" s="809"/>
      <c r="G224" s="809"/>
      <c r="H224" s="810"/>
      <c r="I224" s="811"/>
      <c r="J224" s="812"/>
      <c r="K224" s="813"/>
      <c r="L224" s="813"/>
      <c r="M224" s="813"/>
      <c r="N224" s="813"/>
      <c r="O224" s="813"/>
      <c r="P224" s="813"/>
      <c r="Q224" s="813"/>
      <c r="R224" s="813"/>
      <c r="S224" s="814"/>
      <c r="T224" s="815"/>
      <c r="U224" s="816"/>
      <c r="V224" s="809"/>
      <c r="W224" s="809"/>
      <c r="X224" s="809"/>
      <c r="Y224" s="809"/>
      <c r="Z224" s="809"/>
      <c r="AA224" s="809"/>
      <c r="AB224" s="809"/>
      <c r="AC224" s="810"/>
      <c r="AD224" s="811"/>
      <c r="AE224" s="219"/>
    </row>
    <row r="225" ht="16.6" customHeight="1">
      <c r="A225" t="s" s="331">
        <v>976</v>
      </c>
      <c r="B225" t="s" s="329">
        <v>227</v>
      </c>
      <c r="C225" s="330"/>
      <c r="D225" s="330"/>
      <c r="E225" s="783">
        <v>2555</v>
      </c>
      <c r="F225" s="275"/>
      <c r="G225" s="275"/>
      <c r="H225" s="327"/>
      <c r="I225" s="741"/>
      <c r="J225" s="453"/>
      <c r="K225" s="453"/>
      <c r="L225" s="453"/>
      <c r="M225" s="453"/>
      <c r="N225" s="453"/>
      <c r="O225" s="453"/>
      <c r="P225" s="453"/>
      <c r="Q225" s="453"/>
      <c r="R225" s="453"/>
      <c r="S225" s="742"/>
      <c r="T225" s="322"/>
      <c r="U225" s="326"/>
      <c r="V225" s="275"/>
      <c r="W225" s="275"/>
      <c r="X225" s="275"/>
      <c r="Y225" s="275"/>
      <c r="Z225" s="275"/>
      <c r="AA225" s="275"/>
      <c r="AB225" s="275"/>
      <c r="AC225" s="327"/>
      <c r="AD225" s="717"/>
      <c r="AE225" s="219"/>
    </row>
    <row r="226" ht="15.75" customHeight="1">
      <c r="A226" t="s" s="788">
        <v>977</v>
      </c>
      <c r="B226" t="s" s="329">
        <v>227</v>
      </c>
      <c r="C226" s="330"/>
      <c r="D226" s="330"/>
      <c r="E226" s="817">
        <v>2500</v>
      </c>
      <c r="F226" s="275"/>
      <c r="G226" s="275"/>
      <c r="H226" s="784"/>
      <c r="I226" s="717"/>
      <c r="J226" s="741"/>
      <c r="K226" s="453"/>
      <c r="L226" s="453"/>
      <c r="M226" s="453"/>
      <c r="N226" s="453"/>
      <c r="O226" s="453"/>
      <c r="P226" s="453"/>
      <c r="Q226" s="453"/>
      <c r="R226" s="453"/>
      <c r="S226" s="742"/>
      <c r="T226" s="322"/>
      <c r="U226" s="326"/>
      <c r="V226" s="275"/>
      <c r="W226" s="275"/>
      <c r="X226" s="275"/>
      <c r="Y226" s="275"/>
      <c r="Z226" s="275"/>
      <c r="AA226" s="275"/>
      <c r="AB226" s="275"/>
      <c r="AC226" s="327"/>
      <c r="AD226" s="717"/>
      <c r="AE226" s="299">
        <v>966</v>
      </c>
    </row>
    <row r="227" ht="16.6" customHeight="1">
      <c r="A227" t="s" s="799">
        <v>978</v>
      </c>
      <c r="B227" t="s" s="248">
        <v>227</v>
      </c>
      <c r="C227" s="159"/>
      <c r="D227" s="306"/>
      <c r="E227" s="800">
        <v>3381.6</v>
      </c>
      <c r="F227" s="159"/>
      <c r="G227" s="159"/>
      <c r="H227" s="191"/>
      <c r="I227" s="196"/>
      <c r="J227" s="193"/>
      <c r="K227" s="161"/>
      <c r="L227" s="161"/>
      <c r="M227" s="161"/>
      <c r="N227" s="161"/>
      <c r="O227" s="161"/>
      <c r="P227" s="161"/>
      <c r="Q227" s="161"/>
      <c r="R227" s="161"/>
      <c r="S227" s="194"/>
      <c r="T227" s="270"/>
      <c r="U227" s="234"/>
      <c r="V227" s="159"/>
      <c r="W227" s="159"/>
      <c r="X227" s="159"/>
      <c r="Y227" s="159"/>
      <c r="Z227" s="159"/>
      <c r="AA227" s="159"/>
      <c r="AB227" s="159"/>
      <c r="AC227" s="191"/>
      <c r="AD227" s="196"/>
      <c r="AE227" s="219"/>
    </row>
    <row r="228" ht="16.6" customHeight="1">
      <c r="A228" t="s" s="799">
        <v>979</v>
      </c>
      <c r="B228" t="s" s="248">
        <v>227</v>
      </c>
      <c r="C228" s="159"/>
      <c r="D228" s="306"/>
      <c r="E228" s="800">
        <v>1306.2</v>
      </c>
      <c r="F228" s="159"/>
      <c r="G228" s="159"/>
      <c r="H228" s="191"/>
      <c r="I228" s="196"/>
      <c r="J228" s="193"/>
      <c r="K228" s="161"/>
      <c r="L228" s="161"/>
      <c r="M228" s="161"/>
      <c r="N228" s="161"/>
      <c r="O228" s="161"/>
      <c r="P228" s="161"/>
      <c r="Q228" s="161"/>
      <c r="R228" s="161"/>
      <c r="S228" s="194"/>
      <c r="T228" s="270"/>
      <c r="U228" s="234"/>
      <c r="V228" s="159"/>
      <c r="W228" s="159"/>
      <c r="X228" s="159"/>
      <c r="Y228" s="159"/>
      <c r="Z228" s="159"/>
      <c r="AA228" s="159"/>
      <c r="AB228" s="159"/>
      <c r="AC228" s="191"/>
      <c r="AD228" s="196"/>
      <c r="AE228" s="219"/>
    </row>
    <row r="229" ht="15.75" customHeight="1">
      <c r="A229" t="s" s="799">
        <v>980</v>
      </c>
      <c r="B229" t="s" s="248">
        <v>227</v>
      </c>
      <c r="C229" s="159"/>
      <c r="D229" s="306"/>
      <c r="E229" s="800">
        <v>995.9</v>
      </c>
      <c r="F229" s="159"/>
      <c r="G229" s="159"/>
      <c r="H229" s="191"/>
      <c r="I229" s="196"/>
      <c r="J229" s="193"/>
      <c r="K229" s="161"/>
      <c r="L229" s="161"/>
      <c r="M229" s="161"/>
      <c r="N229" s="161"/>
      <c r="O229" s="161"/>
      <c r="P229" s="161"/>
      <c r="Q229" s="161"/>
      <c r="R229" s="161"/>
      <c r="S229" s="194"/>
      <c r="T229" s="270"/>
      <c r="U229" s="234"/>
      <c r="V229" s="159"/>
      <c r="W229" s="159"/>
      <c r="X229" s="159"/>
      <c r="Y229" s="159"/>
      <c r="Z229" s="159"/>
      <c r="AA229" s="159"/>
      <c r="AB229" s="159"/>
      <c r="AC229" s="191"/>
      <c r="AD229" s="196"/>
      <c r="AE229" s="251">
        <v>1499</v>
      </c>
    </row>
    <row r="230" ht="15.75" customHeight="1">
      <c r="A230" t="s" s="799">
        <v>981</v>
      </c>
      <c r="B230" t="s" s="248">
        <v>227</v>
      </c>
      <c r="C230" s="159"/>
      <c r="D230" s="306"/>
      <c r="E230" s="800">
        <v>1008.2</v>
      </c>
      <c r="F230" s="159"/>
      <c r="G230" s="159"/>
      <c r="H230" s="191"/>
      <c r="I230" s="196"/>
      <c r="J230" s="193"/>
      <c r="K230" s="161"/>
      <c r="L230" s="161"/>
      <c r="M230" s="161"/>
      <c r="N230" s="161"/>
      <c r="O230" s="161"/>
      <c r="P230" s="161"/>
      <c r="Q230" s="161"/>
      <c r="R230" s="161"/>
      <c r="S230" s="194"/>
      <c r="T230" s="270"/>
      <c r="U230" s="234"/>
      <c r="V230" s="159"/>
      <c r="W230" s="159"/>
      <c r="X230" s="159"/>
      <c r="Y230" s="159"/>
      <c r="Z230" s="159"/>
      <c r="AA230" s="159"/>
      <c r="AB230" s="159"/>
      <c r="AC230" s="191"/>
      <c r="AD230" s="196"/>
      <c r="AE230" s="129"/>
    </row>
    <row r="231" ht="15.75" customHeight="1">
      <c r="A231" t="s" s="799">
        <v>982</v>
      </c>
      <c r="B231" t="s" s="248">
        <v>227</v>
      </c>
      <c r="C231" s="159"/>
      <c r="D231" s="306"/>
      <c r="E231" s="800">
        <v>654.7</v>
      </c>
      <c r="F231" s="159"/>
      <c r="G231" s="159"/>
      <c r="H231" s="191"/>
      <c r="I231" s="196"/>
      <c r="J231" s="193"/>
      <c r="K231" s="161"/>
      <c r="L231" s="161"/>
      <c r="M231" s="161"/>
      <c r="N231" s="161"/>
      <c r="O231" s="161"/>
      <c r="P231" s="161"/>
      <c r="Q231" s="161"/>
      <c r="R231" s="161"/>
      <c r="S231" s="194"/>
      <c r="T231" s="270"/>
      <c r="U231" s="234"/>
      <c r="V231" s="159"/>
      <c r="W231" s="159"/>
      <c r="X231" s="159"/>
      <c r="Y231" s="159"/>
      <c r="Z231" s="159"/>
      <c r="AA231" s="159"/>
      <c r="AB231" s="159"/>
      <c r="AC231" s="191"/>
      <c r="AD231" s="196"/>
      <c r="AE231" s="251">
        <v>1501</v>
      </c>
    </row>
    <row r="232" ht="15.75" customHeight="1">
      <c r="A232" t="s" s="799">
        <v>957</v>
      </c>
      <c r="B232" t="s" s="248">
        <v>227</v>
      </c>
      <c r="C232" s="159"/>
      <c r="D232" s="306"/>
      <c r="E232" s="800">
        <v>976.2</v>
      </c>
      <c r="F232" s="159"/>
      <c r="G232" s="159"/>
      <c r="H232" s="191"/>
      <c r="I232" s="196"/>
      <c r="J232" s="193"/>
      <c r="K232" s="161"/>
      <c r="L232" s="161"/>
      <c r="M232" s="161"/>
      <c r="N232" s="161"/>
      <c r="O232" s="161"/>
      <c r="P232" s="161"/>
      <c r="Q232" s="161"/>
      <c r="R232" s="161"/>
      <c r="S232" s="194"/>
      <c r="T232" s="270"/>
      <c r="U232" s="234"/>
      <c r="V232" s="159"/>
      <c r="W232" s="159"/>
      <c r="X232" s="159"/>
      <c r="Y232" s="159"/>
      <c r="Z232" s="159"/>
      <c r="AA232" s="159"/>
      <c r="AB232" s="159"/>
      <c r="AC232" s="191"/>
      <c r="AD232" s="196"/>
      <c r="AE232" s="129"/>
    </row>
    <row r="233" ht="15.75" customHeight="1">
      <c r="A233" t="s" s="799">
        <v>983</v>
      </c>
      <c r="B233" t="s" s="248">
        <v>227</v>
      </c>
      <c r="C233" s="159"/>
      <c r="D233" s="306"/>
      <c r="E233" s="800">
        <v>1077</v>
      </c>
      <c r="F233" s="159"/>
      <c r="G233" s="159"/>
      <c r="H233" s="191"/>
      <c r="I233" s="196"/>
      <c r="J233" s="193"/>
      <c r="K233" s="161"/>
      <c r="L233" s="161"/>
      <c r="M233" s="161"/>
      <c r="N233" s="161"/>
      <c r="O233" s="161"/>
      <c r="P233" s="161"/>
      <c r="Q233" s="161"/>
      <c r="R233" s="161"/>
      <c r="S233" s="194"/>
      <c r="T233" s="270"/>
      <c r="U233" s="234"/>
      <c r="V233" s="159"/>
      <c r="W233" s="159"/>
      <c r="X233" s="159"/>
      <c r="Y233" s="159"/>
      <c r="Z233" s="159"/>
      <c r="AA233" s="159"/>
      <c r="AB233" s="159"/>
      <c r="AC233" s="191"/>
      <c r="AD233" s="196"/>
      <c r="AE233" s="129"/>
    </row>
    <row r="234" ht="15.75" customHeight="1">
      <c r="A234" t="s" s="799">
        <v>984</v>
      </c>
      <c r="B234" t="s" s="248">
        <v>227</v>
      </c>
      <c r="C234" s="159"/>
      <c r="D234" s="306"/>
      <c r="E234" s="800">
        <v>867.8</v>
      </c>
      <c r="F234" s="159"/>
      <c r="G234" s="159"/>
      <c r="H234" s="191"/>
      <c r="I234" s="196"/>
      <c r="J234" s="193"/>
      <c r="K234" s="161"/>
      <c r="L234" s="161"/>
      <c r="M234" s="161"/>
      <c r="N234" s="161"/>
      <c r="O234" s="161"/>
      <c r="P234" s="161"/>
      <c r="Q234" s="161"/>
      <c r="R234" s="161"/>
      <c r="S234" s="194"/>
      <c r="T234" s="270"/>
      <c r="U234" s="234"/>
      <c r="V234" s="159"/>
      <c r="W234" s="159"/>
      <c r="X234" s="159"/>
      <c r="Y234" s="159"/>
      <c r="Z234" s="159"/>
      <c r="AA234" s="159"/>
      <c r="AB234" s="159"/>
      <c r="AC234" s="191"/>
      <c r="AD234" s="196"/>
      <c r="AE234" s="129"/>
    </row>
    <row r="235" ht="15.75" customHeight="1">
      <c r="A235" t="s" s="799">
        <v>985</v>
      </c>
      <c r="B235" t="s" s="248">
        <v>227</v>
      </c>
      <c r="C235" s="159"/>
      <c r="D235" s="306"/>
      <c r="E235" s="800">
        <v>957.5</v>
      </c>
      <c r="F235" s="159"/>
      <c r="G235" s="159"/>
      <c r="H235" s="191"/>
      <c r="I235" s="196"/>
      <c r="J235" s="193"/>
      <c r="K235" s="161"/>
      <c r="L235" s="161"/>
      <c r="M235" s="161"/>
      <c r="N235" s="161"/>
      <c r="O235" s="161"/>
      <c r="P235" s="161"/>
      <c r="Q235" s="161"/>
      <c r="R235" s="161"/>
      <c r="S235" s="194"/>
      <c r="T235" s="270"/>
      <c r="U235" s="234"/>
      <c r="V235" s="159"/>
      <c r="W235" s="159"/>
      <c r="X235" s="159"/>
      <c r="Y235" s="159"/>
      <c r="Z235" s="159"/>
      <c r="AA235" s="159"/>
      <c r="AB235" s="159"/>
      <c r="AC235" s="191"/>
      <c r="AD235" s="196"/>
      <c r="AE235" s="315"/>
    </row>
    <row r="236" ht="15.75" customHeight="1">
      <c r="A236" t="s" s="799">
        <v>986</v>
      </c>
      <c r="B236" t="s" s="248">
        <v>227</v>
      </c>
      <c r="C236" s="159"/>
      <c r="D236" s="306"/>
      <c r="E236" s="800">
        <v>646.3</v>
      </c>
      <c r="F236" s="159"/>
      <c r="G236" s="159"/>
      <c r="H236" s="191"/>
      <c r="I236" s="196"/>
      <c r="J236" s="193"/>
      <c r="K236" s="161"/>
      <c r="L236" s="161"/>
      <c r="M236" s="161"/>
      <c r="N236" s="161"/>
      <c r="O236" s="161"/>
      <c r="P236" s="161"/>
      <c r="Q236" s="161"/>
      <c r="R236" s="161"/>
      <c r="S236" s="194"/>
      <c r="T236" s="270"/>
      <c r="U236" s="234"/>
      <c r="V236" s="159"/>
      <c r="W236" s="159"/>
      <c r="X236" s="159"/>
      <c r="Y236" s="159"/>
      <c r="Z236" s="159"/>
      <c r="AA236" s="159"/>
      <c r="AB236" s="159"/>
      <c r="AC236" s="191"/>
      <c r="AD236" s="196"/>
      <c r="AE236" s="315"/>
    </row>
    <row r="237" ht="15.75" customHeight="1">
      <c r="A237" t="s" s="799">
        <v>987</v>
      </c>
      <c r="B237" t="s" s="248">
        <v>227</v>
      </c>
      <c r="C237" s="159"/>
      <c r="D237" s="306"/>
      <c r="E237" s="800">
        <v>552.9</v>
      </c>
      <c r="F237" s="159"/>
      <c r="G237" s="159"/>
      <c r="H237" s="191"/>
      <c r="I237" s="196"/>
      <c r="J237" s="193"/>
      <c r="K237" s="161"/>
      <c r="L237" s="161"/>
      <c r="M237" s="161"/>
      <c r="N237" s="161"/>
      <c r="O237" s="161"/>
      <c r="P237" s="161"/>
      <c r="Q237" s="161"/>
      <c r="R237" s="161"/>
      <c r="S237" s="194"/>
      <c r="T237" s="270"/>
      <c r="U237" s="234"/>
      <c r="V237" s="159"/>
      <c r="W237" s="159"/>
      <c r="X237" s="159"/>
      <c r="Y237" s="159"/>
      <c r="Z237" s="159"/>
      <c r="AA237" s="159"/>
      <c r="AB237" s="159"/>
      <c r="AC237" s="191"/>
      <c r="AD237" s="196"/>
      <c r="AE237" s="315"/>
    </row>
    <row r="238" ht="15.75" customHeight="1">
      <c r="A238" t="s" s="799">
        <v>988</v>
      </c>
      <c r="B238" t="s" s="248">
        <v>227</v>
      </c>
      <c r="C238" s="159"/>
      <c r="D238" s="306"/>
      <c r="E238" s="800">
        <v>1957.7</v>
      </c>
      <c r="F238" s="159"/>
      <c r="G238" s="159"/>
      <c r="H238" s="191"/>
      <c r="I238" s="196"/>
      <c r="J238" s="193"/>
      <c r="K238" s="161"/>
      <c r="L238" s="161"/>
      <c r="M238" s="161"/>
      <c r="N238" s="161"/>
      <c r="O238" s="161"/>
      <c r="P238" s="161"/>
      <c r="Q238" s="161"/>
      <c r="R238" s="161"/>
      <c r="S238" s="194"/>
      <c r="T238" s="270"/>
      <c r="U238" s="234"/>
      <c r="V238" s="159"/>
      <c r="W238" s="159"/>
      <c r="X238" s="159"/>
      <c r="Y238" s="159"/>
      <c r="Z238" s="159"/>
      <c r="AA238" s="159"/>
      <c r="AB238" s="159"/>
      <c r="AC238" s="191"/>
      <c r="AD238" s="196"/>
      <c r="AE238" s="251">
        <v>1507</v>
      </c>
    </row>
    <row r="239" ht="15.75" customHeight="1">
      <c r="A239" t="s" s="799">
        <v>989</v>
      </c>
      <c r="B239" t="s" s="248">
        <v>227</v>
      </c>
      <c r="C239" s="159"/>
      <c r="D239" s="306"/>
      <c r="E239" s="800">
        <v>1099.2</v>
      </c>
      <c r="F239" s="159"/>
      <c r="G239" s="159"/>
      <c r="H239" s="191"/>
      <c r="I239" s="196"/>
      <c r="J239" s="193"/>
      <c r="K239" s="161"/>
      <c r="L239" s="161"/>
      <c r="M239" s="161"/>
      <c r="N239" s="161"/>
      <c r="O239" s="161"/>
      <c r="P239" s="161"/>
      <c r="Q239" s="161"/>
      <c r="R239" s="161"/>
      <c r="S239" s="194"/>
      <c r="T239" s="270"/>
      <c r="U239" s="234"/>
      <c r="V239" s="159"/>
      <c r="W239" s="159"/>
      <c r="X239" s="159"/>
      <c r="Y239" s="159"/>
      <c r="Z239" s="159"/>
      <c r="AA239" s="159"/>
      <c r="AB239" s="159"/>
      <c r="AC239" s="191"/>
      <c r="AD239" s="196"/>
      <c r="AE239" s="129"/>
    </row>
    <row r="240" ht="15.75" customHeight="1">
      <c r="A240" t="s" s="799">
        <v>990</v>
      </c>
      <c r="B240" t="s" s="248">
        <v>227</v>
      </c>
      <c r="C240" s="159"/>
      <c r="D240" s="306"/>
      <c r="E240" s="800">
        <v>722.1</v>
      </c>
      <c r="F240" s="159"/>
      <c r="G240" s="159"/>
      <c r="H240" s="191"/>
      <c r="I240" s="196"/>
      <c r="J240" s="193"/>
      <c r="K240" s="161"/>
      <c r="L240" s="161"/>
      <c r="M240" s="161"/>
      <c r="N240" s="161"/>
      <c r="O240" s="161"/>
      <c r="P240" s="161"/>
      <c r="Q240" s="161"/>
      <c r="R240" s="161"/>
      <c r="S240" s="194"/>
      <c r="T240" s="270"/>
      <c r="U240" s="234"/>
      <c r="V240" s="159"/>
      <c r="W240" s="159"/>
      <c r="X240" s="159"/>
      <c r="Y240" s="159"/>
      <c r="Z240" s="159"/>
      <c r="AA240" s="159"/>
      <c r="AB240" s="159"/>
      <c r="AC240" s="191"/>
      <c r="AD240" s="196"/>
      <c r="AE240" s="251">
        <v>1509</v>
      </c>
    </row>
    <row r="241" ht="15.75" customHeight="1">
      <c r="A241" t="s" s="799">
        <v>991</v>
      </c>
      <c r="B241" t="s" s="248">
        <v>227</v>
      </c>
      <c r="C241" s="159"/>
      <c r="D241" s="306"/>
      <c r="E241" s="800">
        <v>407.7</v>
      </c>
      <c r="F241" s="159"/>
      <c r="G241" s="159"/>
      <c r="H241" s="191"/>
      <c r="I241" s="196"/>
      <c r="J241" s="193"/>
      <c r="K241" s="161"/>
      <c r="L241" s="161"/>
      <c r="M241" s="161"/>
      <c r="N241" s="161"/>
      <c r="O241" s="161"/>
      <c r="P241" s="161"/>
      <c r="Q241" s="161"/>
      <c r="R241" s="161"/>
      <c r="S241" s="194"/>
      <c r="T241" s="270"/>
      <c r="U241" s="234"/>
      <c r="V241" s="159"/>
      <c r="W241" s="159"/>
      <c r="X241" s="159"/>
      <c r="Y241" s="159"/>
      <c r="Z241" s="159"/>
      <c r="AA241" s="159"/>
      <c r="AB241" s="159"/>
      <c r="AC241" s="191"/>
      <c r="AD241" s="196"/>
      <c r="AE241" s="251">
        <v>1510</v>
      </c>
    </row>
    <row r="242" ht="15.75" customHeight="1">
      <c r="A242" t="s" s="799">
        <v>992</v>
      </c>
      <c r="B242" t="s" s="248">
        <v>227</v>
      </c>
      <c r="C242" s="159"/>
      <c r="D242" s="306"/>
      <c r="E242" s="800">
        <v>915.5</v>
      </c>
      <c r="F242" s="159"/>
      <c r="G242" s="159"/>
      <c r="H242" s="191"/>
      <c r="I242" s="196"/>
      <c r="J242" s="193"/>
      <c r="K242" s="161"/>
      <c r="L242" s="161"/>
      <c r="M242" s="161"/>
      <c r="N242" s="161"/>
      <c r="O242" s="161"/>
      <c r="P242" s="161"/>
      <c r="Q242" s="161"/>
      <c r="R242" s="161"/>
      <c r="S242" s="194"/>
      <c r="T242" s="270"/>
      <c r="U242" s="234"/>
      <c r="V242" s="159"/>
      <c r="W242" s="159"/>
      <c r="X242" s="159"/>
      <c r="Y242" s="159"/>
      <c r="Z242" s="159"/>
      <c r="AA242" s="159"/>
      <c r="AB242" s="159"/>
      <c r="AC242" s="191"/>
      <c r="AD242" s="196"/>
      <c r="AE242" s="315"/>
    </row>
    <row r="243" ht="16.6" customHeight="1">
      <c r="A243" t="s" s="799">
        <v>969</v>
      </c>
      <c r="B243" t="s" s="248">
        <v>227</v>
      </c>
      <c r="C243" s="159"/>
      <c r="D243" s="306"/>
      <c r="E243" s="800">
        <v>1133.4</v>
      </c>
      <c r="F243" s="159"/>
      <c r="G243" s="159"/>
      <c r="H243" s="191"/>
      <c r="I243" s="196"/>
      <c r="J243" s="193"/>
      <c r="K243" s="161"/>
      <c r="L243" s="161"/>
      <c r="M243" s="161"/>
      <c r="N243" s="161"/>
      <c r="O243" s="161"/>
      <c r="P243" s="161"/>
      <c r="Q243" s="161"/>
      <c r="R243" s="161"/>
      <c r="S243" s="194"/>
      <c r="T243" s="270"/>
      <c r="U243" s="234"/>
      <c r="V243" s="159"/>
      <c r="W243" s="159"/>
      <c r="X243" s="159"/>
      <c r="Y243" s="159"/>
      <c r="Z243" s="159"/>
      <c r="AA243" s="159"/>
      <c r="AB243" s="159"/>
      <c r="AC243" s="191"/>
      <c r="AD243" s="196"/>
      <c r="AE243" s="219"/>
    </row>
    <row r="244" ht="16.6" customHeight="1">
      <c r="A244" t="s" s="799">
        <v>993</v>
      </c>
      <c r="B244" t="s" s="248">
        <v>227</v>
      </c>
      <c r="C244" s="159"/>
      <c r="D244" s="306"/>
      <c r="E244" s="800">
        <v>409.7</v>
      </c>
      <c r="F244" s="159"/>
      <c r="G244" s="159"/>
      <c r="H244" s="191"/>
      <c r="I244" s="196"/>
      <c r="J244" s="193"/>
      <c r="K244" s="161"/>
      <c r="L244" s="161"/>
      <c r="M244" s="161"/>
      <c r="N244" s="161"/>
      <c r="O244" s="161"/>
      <c r="P244" s="161"/>
      <c r="Q244" s="161"/>
      <c r="R244" s="161"/>
      <c r="S244" s="194"/>
      <c r="T244" s="270"/>
      <c r="U244" s="234"/>
      <c r="V244" s="159"/>
      <c r="W244" s="159"/>
      <c r="X244" s="159"/>
      <c r="Y244" s="159"/>
      <c r="Z244" s="159"/>
      <c r="AA244" s="159"/>
      <c r="AB244" s="159"/>
      <c r="AC244" s="191"/>
      <c r="AD244" s="196"/>
      <c r="AE244" s="268">
        <v>1503</v>
      </c>
    </row>
    <row r="245" ht="16.6" customHeight="1">
      <c r="A245" t="s" s="799">
        <v>994</v>
      </c>
      <c r="B245" t="s" s="248">
        <v>227</v>
      </c>
      <c r="C245" s="159"/>
      <c r="D245" s="306"/>
      <c r="E245" s="800">
        <v>282.5</v>
      </c>
      <c r="F245" s="159"/>
      <c r="G245" s="159"/>
      <c r="H245" s="191"/>
      <c r="I245" s="196"/>
      <c r="J245" s="193"/>
      <c r="K245" s="161"/>
      <c r="L245" s="161"/>
      <c r="M245" s="161"/>
      <c r="N245" s="161"/>
      <c r="O245" s="161"/>
      <c r="P245" s="161"/>
      <c r="Q245" s="161"/>
      <c r="R245" s="161"/>
      <c r="S245" s="194"/>
      <c r="T245" s="270"/>
      <c r="U245" s="234"/>
      <c r="V245" s="159"/>
      <c r="W245" s="159"/>
      <c r="X245" s="159"/>
      <c r="Y245" s="159"/>
      <c r="Z245" s="159"/>
      <c r="AA245" s="159"/>
      <c r="AB245" s="159"/>
      <c r="AC245" s="191"/>
      <c r="AD245" s="196"/>
      <c r="AE245" s="219"/>
    </row>
    <row r="246" ht="16.6" customHeight="1">
      <c r="A246" t="s" s="799">
        <v>995</v>
      </c>
      <c r="B246" t="s" s="248">
        <v>227</v>
      </c>
      <c r="C246" s="159"/>
      <c r="D246" s="306"/>
      <c r="E246" s="800">
        <v>430.5</v>
      </c>
      <c r="F246" s="159"/>
      <c r="G246" s="159"/>
      <c r="H246" s="191"/>
      <c r="I246" s="196"/>
      <c r="J246" s="193"/>
      <c r="K246" s="161"/>
      <c r="L246" s="161"/>
      <c r="M246" s="161"/>
      <c r="N246" s="161"/>
      <c r="O246" s="161"/>
      <c r="P246" s="161"/>
      <c r="Q246" s="161"/>
      <c r="R246" s="161"/>
      <c r="S246" s="194"/>
      <c r="T246" s="270"/>
      <c r="U246" s="234"/>
      <c r="V246" s="159"/>
      <c r="W246" s="159"/>
      <c r="X246" s="159"/>
      <c r="Y246" s="159"/>
      <c r="Z246" s="159"/>
      <c r="AA246" s="159"/>
      <c r="AB246" s="159"/>
      <c r="AC246" s="191"/>
      <c r="AD246" s="196"/>
      <c r="AE246" s="268">
        <v>1515</v>
      </c>
    </row>
    <row r="247" ht="16.6" customHeight="1">
      <c r="A247" t="s" s="799">
        <v>972</v>
      </c>
      <c r="B247" t="s" s="248">
        <v>227</v>
      </c>
      <c r="C247" s="159"/>
      <c r="D247" s="306"/>
      <c r="E247" s="800">
        <v>363.4</v>
      </c>
      <c r="F247" s="159"/>
      <c r="G247" s="159"/>
      <c r="H247" s="191"/>
      <c r="I247" s="196"/>
      <c r="J247" s="193"/>
      <c r="K247" s="161"/>
      <c r="L247" s="161"/>
      <c r="M247" s="161"/>
      <c r="N247" s="161"/>
      <c r="O247" s="161"/>
      <c r="P247" s="161"/>
      <c r="Q247" s="161"/>
      <c r="R247" s="161"/>
      <c r="S247" s="194"/>
      <c r="T247" s="270"/>
      <c r="U247" s="234"/>
      <c r="V247" s="159"/>
      <c r="W247" s="159"/>
      <c r="X247" s="159"/>
      <c r="Y247" s="159"/>
      <c r="Z247" s="159"/>
      <c r="AA247" s="159"/>
      <c r="AB247" s="159"/>
      <c r="AC247" s="191"/>
      <c r="AD247" s="196"/>
      <c r="AE247" s="219"/>
    </row>
    <row r="248" ht="15.75" customHeight="1">
      <c r="A248" t="s" s="799">
        <v>996</v>
      </c>
      <c r="B248" t="s" s="248">
        <v>227</v>
      </c>
      <c r="C248" s="159"/>
      <c r="D248" s="306"/>
      <c r="E248" s="800">
        <v>184.8</v>
      </c>
      <c r="F248" s="159"/>
      <c r="G248" s="159"/>
      <c r="H248" s="191"/>
      <c r="I248" s="196"/>
      <c r="J248" s="193"/>
      <c r="K248" s="161"/>
      <c r="L248" s="161"/>
      <c r="M248" s="161"/>
      <c r="N248" s="161"/>
      <c r="O248" s="161"/>
      <c r="P248" s="161"/>
      <c r="Q248" s="161"/>
      <c r="R248" s="161"/>
      <c r="S248" s="194"/>
      <c r="T248" s="270"/>
      <c r="U248" s="234"/>
      <c r="V248" s="159"/>
      <c r="W248" s="159"/>
      <c r="X248" s="159"/>
      <c r="Y248" s="159"/>
      <c r="Z248" s="159"/>
      <c r="AA248" s="159"/>
      <c r="AB248" s="159"/>
      <c r="AC248" s="191"/>
      <c r="AD248" s="196"/>
      <c r="AE248" s="236"/>
    </row>
    <row r="249" ht="15.75" customHeight="1">
      <c r="A249" t="s" s="799">
        <v>997</v>
      </c>
      <c r="B249" t="s" s="248">
        <v>227</v>
      </c>
      <c r="C249" s="159"/>
      <c r="D249" s="306"/>
      <c r="E249" s="800">
        <v>284.9</v>
      </c>
      <c r="F249" s="159"/>
      <c r="G249" s="159"/>
      <c r="H249" s="191"/>
      <c r="I249" s="196"/>
      <c r="J249" s="193"/>
      <c r="K249" s="161"/>
      <c r="L249" s="161"/>
      <c r="M249" s="161"/>
      <c r="N249" s="161"/>
      <c r="O249" s="161"/>
      <c r="P249" s="161"/>
      <c r="Q249" s="161"/>
      <c r="R249" s="161"/>
      <c r="S249" s="194"/>
      <c r="T249" s="270"/>
      <c r="U249" s="234"/>
      <c r="V249" s="159"/>
      <c r="W249" s="159"/>
      <c r="X249" s="159"/>
      <c r="Y249" s="159"/>
      <c r="Z249" s="159"/>
      <c r="AA249" s="159"/>
      <c r="AB249" s="159"/>
      <c r="AC249" s="191"/>
      <c r="AD249" s="196"/>
      <c r="AE249" s="236"/>
    </row>
    <row r="250" ht="15.75" customHeight="1">
      <c r="A250" t="s" s="799">
        <v>966</v>
      </c>
      <c r="B250" t="s" s="248">
        <v>227</v>
      </c>
      <c r="C250" s="159"/>
      <c r="D250" s="306"/>
      <c r="E250" s="800">
        <v>313.1</v>
      </c>
      <c r="F250" s="159"/>
      <c r="G250" s="159"/>
      <c r="H250" s="191"/>
      <c r="I250" s="196"/>
      <c r="J250" s="193"/>
      <c r="K250" s="161"/>
      <c r="L250" s="161"/>
      <c r="M250" s="161"/>
      <c r="N250" s="161"/>
      <c r="O250" s="161"/>
      <c r="P250" s="161"/>
      <c r="Q250" s="161"/>
      <c r="R250" s="161"/>
      <c r="S250" s="194"/>
      <c r="T250" s="270"/>
      <c r="U250" s="234"/>
      <c r="V250" s="159"/>
      <c r="W250" s="159"/>
      <c r="X250" s="159"/>
      <c r="Y250" s="159"/>
      <c r="Z250" s="159"/>
      <c r="AA250" s="159"/>
      <c r="AB250" s="159"/>
      <c r="AC250" s="191"/>
      <c r="AD250" s="196"/>
      <c r="AE250" s="236"/>
    </row>
    <row r="251" ht="16.6" customHeight="1">
      <c r="A251" t="s" s="799">
        <v>968</v>
      </c>
      <c r="B251" t="s" s="248">
        <v>227</v>
      </c>
      <c r="C251" s="159"/>
      <c r="D251" s="306"/>
      <c r="E251" s="800">
        <v>334</v>
      </c>
      <c r="F251" s="159"/>
      <c r="G251" s="159"/>
      <c r="H251" s="191"/>
      <c r="I251" s="196"/>
      <c r="J251" s="193"/>
      <c r="K251" s="161"/>
      <c r="L251" s="161"/>
      <c r="M251" s="161"/>
      <c r="N251" s="161"/>
      <c r="O251" s="161"/>
      <c r="P251" s="161"/>
      <c r="Q251" s="161"/>
      <c r="R251" s="161"/>
      <c r="S251" s="194"/>
      <c r="T251" s="270"/>
      <c r="U251" s="234"/>
      <c r="V251" s="159"/>
      <c r="W251" s="159"/>
      <c r="X251" s="159"/>
      <c r="Y251" s="159"/>
      <c r="Z251" s="159"/>
      <c r="AA251" s="159"/>
      <c r="AB251" s="159"/>
      <c r="AC251" s="191"/>
      <c r="AD251" s="196"/>
      <c r="AE251" s="219"/>
    </row>
    <row r="252" ht="16.6" customHeight="1">
      <c r="A252" t="s" s="799">
        <v>998</v>
      </c>
      <c r="B252" t="s" s="248">
        <v>227</v>
      </c>
      <c r="C252" s="159"/>
      <c r="D252" s="306"/>
      <c r="E252" s="800">
        <v>194</v>
      </c>
      <c r="F252" s="159"/>
      <c r="G252" s="159"/>
      <c r="H252" s="191"/>
      <c r="I252" s="196"/>
      <c r="J252" s="193"/>
      <c r="K252" s="161"/>
      <c r="L252" s="161"/>
      <c r="M252" s="161"/>
      <c r="N252" s="161"/>
      <c r="O252" s="161"/>
      <c r="P252" s="161"/>
      <c r="Q252" s="161"/>
      <c r="R252" s="161"/>
      <c r="S252" s="194"/>
      <c r="T252" s="270"/>
      <c r="U252" s="234"/>
      <c r="V252" s="159"/>
      <c r="W252" s="159"/>
      <c r="X252" s="159"/>
      <c r="Y252" s="159"/>
      <c r="Z252" s="159"/>
      <c r="AA252" s="159"/>
      <c r="AB252" s="159"/>
      <c r="AC252" s="191"/>
      <c r="AD252" s="196"/>
      <c r="AE252" s="219"/>
    </row>
    <row r="253" ht="16.6" customHeight="1">
      <c r="A253" t="s" s="799">
        <v>999</v>
      </c>
      <c r="B253" t="s" s="248">
        <v>227</v>
      </c>
      <c r="C253" s="159"/>
      <c r="D253" s="306"/>
      <c r="E253" s="800">
        <v>245.2</v>
      </c>
      <c r="F253" s="159"/>
      <c r="G253" s="159"/>
      <c r="H253" s="191"/>
      <c r="I253" s="196"/>
      <c r="J253" s="193"/>
      <c r="K253" s="161"/>
      <c r="L253" s="161"/>
      <c r="M253" s="161"/>
      <c r="N253" s="161"/>
      <c r="O253" s="161"/>
      <c r="P253" s="161"/>
      <c r="Q253" s="161"/>
      <c r="R253" s="161"/>
      <c r="S253" s="194"/>
      <c r="T253" s="270"/>
      <c r="U253" s="234"/>
      <c r="V253" s="159"/>
      <c r="W253" s="159"/>
      <c r="X253" s="159"/>
      <c r="Y253" s="159"/>
      <c r="Z253" s="159"/>
      <c r="AA253" s="159"/>
      <c r="AB253" s="159"/>
      <c r="AC253" s="191"/>
      <c r="AD253" s="196"/>
      <c r="AE253" s="219"/>
    </row>
    <row r="254" ht="16.6" customHeight="1">
      <c r="A254" t="s" s="799">
        <v>1000</v>
      </c>
      <c r="B254" t="s" s="329">
        <v>227</v>
      </c>
      <c r="C254" s="330"/>
      <c r="D254" s="818"/>
      <c r="E254" s="800">
        <v>2790</v>
      </c>
      <c r="F254" s="275"/>
      <c r="G254" s="275"/>
      <c r="H254" s="327"/>
      <c r="I254" s="717"/>
      <c r="J254" s="741"/>
      <c r="K254" s="453"/>
      <c r="L254" s="453"/>
      <c r="M254" s="453"/>
      <c r="N254" s="453"/>
      <c r="O254" s="453"/>
      <c r="P254" s="453"/>
      <c r="Q254" s="453"/>
      <c r="R254" s="453"/>
      <c r="S254" s="742"/>
      <c r="T254" s="322"/>
      <c r="U254" s="326"/>
      <c r="V254" s="275"/>
      <c r="W254" s="275"/>
      <c r="X254" s="275"/>
      <c r="Y254" s="275"/>
      <c r="Z254" s="275"/>
      <c r="AA254" s="275"/>
      <c r="AB254" s="275"/>
      <c r="AC254" s="327"/>
      <c r="AD254" s="717"/>
      <c r="AE254" s="219"/>
    </row>
    <row r="255" ht="15.75" customHeight="1">
      <c r="A255" t="s" s="799">
        <v>1001</v>
      </c>
      <c r="B255" t="s" s="248">
        <v>227</v>
      </c>
      <c r="C255" s="159"/>
      <c r="D255" s="306"/>
      <c r="E255" s="800">
        <v>262.7</v>
      </c>
      <c r="F255" s="159"/>
      <c r="G255" s="159"/>
      <c r="H255" s="191"/>
      <c r="I255" s="196"/>
      <c r="J255" s="193"/>
      <c r="K255" s="161"/>
      <c r="L255" s="161"/>
      <c r="M255" s="161"/>
      <c r="N255" s="161"/>
      <c r="O255" s="161"/>
      <c r="P255" s="161"/>
      <c r="Q255" s="161"/>
      <c r="R255" s="161"/>
      <c r="S255" s="194"/>
      <c r="T255" s="270"/>
      <c r="U255" s="234"/>
      <c r="V255" s="159"/>
      <c r="W255" s="159"/>
      <c r="X255" s="159"/>
      <c r="Y255" s="159"/>
      <c r="Z255" s="159"/>
      <c r="AA255" s="159"/>
      <c r="AB255" s="159"/>
      <c r="AC255" s="191"/>
      <c r="AD255" s="196"/>
      <c r="AE255" s="236"/>
    </row>
    <row r="256" ht="15.75" customHeight="1">
      <c r="A256" t="s" s="790">
        <v>1002</v>
      </c>
      <c r="B256" t="s" s="248">
        <v>227</v>
      </c>
      <c r="C256" s="159"/>
      <c r="D256" s="306"/>
      <c r="E256" s="793">
        <v>284.3</v>
      </c>
      <c r="F256" s="159"/>
      <c r="G256" s="159"/>
      <c r="H256" s="191"/>
      <c r="I256" s="196"/>
      <c r="J256" s="193"/>
      <c r="K256" s="161"/>
      <c r="L256" s="161"/>
      <c r="M256" s="161"/>
      <c r="N256" s="161"/>
      <c r="O256" s="161"/>
      <c r="P256" s="161"/>
      <c r="Q256" s="161"/>
      <c r="R256" s="161"/>
      <c r="S256" s="194"/>
      <c r="T256" s="270"/>
      <c r="U256" s="234"/>
      <c r="V256" s="159"/>
      <c r="W256" s="159"/>
      <c r="X256" s="159"/>
      <c r="Y256" s="159"/>
      <c r="Z256" s="159"/>
      <c r="AA256" s="159"/>
      <c r="AB256" s="159"/>
      <c r="AC256" s="191"/>
      <c r="AD256" s="196"/>
      <c r="AE256" s="236"/>
    </row>
    <row r="257" ht="16.6" customHeight="1">
      <c r="A257" s="106"/>
      <c r="B257" s="159"/>
      <c r="C257" s="159"/>
      <c r="D257" s="159"/>
      <c r="E257" s="159"/>
      <c r="F257" s="159"/>
      <c r="G257" s="159"/>
      <c r="H257" s="191"/>
      <c r="I257" s="196"/>
      <c r="J257" s="193"/>
      <c r="K257" s="161"/>
      <c r="L257" s="161"/>
      <c r="M257" s="161"/>
      <c r="N257" s="161"/>
      <c r="O257" s="161"/>
      <c r="P257" s="161"/>
      <c r="Q257" s="161"/>
      <c r="R257" s="161"/>
      <c r="S257" s="194"/>
      <c r="T257" s="270"/>
      <c r="U257" s="234"/>
      <c r="V257" s="159"/>
      <c r="W257" s="159"/>
      <c r="X257" s="159"/>
      <c r="Y257" s="159"/>
      <c r="Z257" s="159"/>
      <c r="AA257" s="159"/>
      <c r="AB257" s="159"/>
      <c r="AC257" s="191"/>
      <c r="AD257" s="196"/>
      <c r="AE257" s="219"/>
    </row>
    <row r="258" ht="15.75" customHeight="1">
      <c r="A258" t="s" s="286">
        <v>1003</v>
      </c>
      <c r="B258" s="159"/>
      <c r="C258" s="159"/>
      <c r="D258" s="159"/>
      <c r="E258" s="160">
        <f>SUM(E259:E356)</f>
        <v>149907.77</v>
      </c>
      <c r="F258" s="160">
        <f>G258/E258*1000</f>
        <v>128.748830030625</v>
      </c>
      <c r="G258" s="160">
        <f>SUM(G259:G321)</f>
        <v>19300.45</v>
      </c>
      <c r="H258" s="168"/>
      <c r="I258" s="225"/>
      <c r="J258" s="453"/>
      <c r="K258" s="453"/>
      <c r="L258" s="453"/>
      <c r="M258" s="453"/>
      <c r="N258" s="453"/>
      <c r="O258" s="239"/>
      <c r="P258" s="239"/>
      <c r="Q258" s="239"/>
      <c r="R258" s="239"/>
      <c r="S258" s="226"/>
      <c r="T258" s="291">
        <f>SUM(T259:T356)</f>
        <v>550</v>
      </c>
      <c r="U258" s="292">
        <f>SUM(U259:U356)</f>
        <v>1050</v>
      </c>
      <c r="V258" s="293">
        <f>SUM(V259:V356)</f>
        <v>1050</v>
      </c>
      <c r="W258" s="293">
        <f>SUM(W259:W356)</f>
        <v>500</v>
      </c>
      <c r="X258" s="293">
        <f>SUM(X259:X356)</f>
        <v>500</v>
      </c>
      <c r="Y258" s="293">
        <f>SUM(Y259:Y356)</f>
        <v>500</v>
      </c>
      <c r="Z258" s="293">
        <f>SUM(Z259:Z356)</f>
        <v>500</v>
      </c>
      <c r="AA258" s="293">
        <f>SUM(AA259:AA356)</f>
        <v>500</v>
      </c>
      <c r="AB258" s="293">
        <f>SUM(AB259:AB356)</f>
        <v>500</v>
      </c>
      <c r="AC258" s="294">
        <f>SUM(AC259:AC356)</f>
        <v>2000</v>
      </c>
      <c r="AD258" s="169"/>
      <c r="AE258" s="219"/>
    </row>
    <row r="259" ht="14.25" customHeight="1">
      <c r="A259" s="304"/>
      <c r="B259" s="159"/>
      <c r="C259" s="159"/>
      <c r="D259" s="159"/>
      <c r="E259" s="159"/>
      <c r="F259" s="159"/>
      <c r="G259" s="159"/>
      <c r="H259" s="285"/>
      <c r="I259" s="193"/>
      <c r="J259" s="161"/>
      <c r="K259" s="161"/>
      <c r="L259" s="161"/>
      <c r="M259" s="161"/>
      <c r="N259" s="245"/>
      <c r="O259" s="74"/>
      <c r="P259" s="74"/>
      <c r="Q259" s="74"/>
      <c r="R259" s="74"/>
      <c r="S259" s="452"/>
      <c r="T259" s="270"/>
      <c r="U259" s="234"/>
      <c r="V259" s="159"/>
      <c r="W259" s="159"/>
      <c r="X259" s="159"/>
      <c r="Y259" s="159"/>
      <c r="Z259" s="159"/>
      <c r="AA259" s="159"/>
      <c r="AB259" s="159"/>
      <c r="AC259" s="191"/>
      <c r="AD259" s="819"/>
      <c r="AE259" s="129"/>
    </row>
    <row r="260" ht="14.25" customHeight="1">
      <c r="A260" t="s" s="301">
        <v>1004</v>
      </c>
      <c r="B260" t="s" s="248">
        <v>197</v>
      </c>
      <c r="C260" s="159"/>
      <c r="D260" s="159"/>
      <c r="E260" s="159"/>
      <c r="F260" s="159"/>
      <c r="G260" s="159"/>
      <c r="H260" t="s" s="249">
        <v>936</v>
      </c>
      <c r="I260" s="193"/>
      <c r="J260" s="161"/>
      <c r="K260" s="161"/>
      <c r="L260" s="161"/>
      <c r="M260" s="161"/>
      <c r="N260" s="245"/>
      <c r="O260" s="74"/>
      <c r="P260" s="74"/>
      <c r="Q260" s="74"/>
      <c r="R260" s="74"/>
      <c r="S260" s="452"/>
      <c r="T260" s="255">
        <v>50</v>
      </c>
      <c r="U260" s="234">
        <v>50</v>
      </c>
      <c r="V260" s="159">
        <v>50</v>
      </c>
      <c r="W260" s="159">
        <f>ROUND(M260*$G260,-1)</f>
        <v>0</v>
      </c>
      <c r="X260" s="159">
        <f>ROUND(N260*$G260,-1)</f>
        <v>0</v>
      </c>
      <c r="Y260" s="159">
        <f>ROUND(O260*$G260,-1)</f>
        <v>0</v>
      </c>
      <c r="Z260" s="159">
        <f>ROUND(P260*$G260,-1)</f>
        <v>0</v>
      </c>
      <c r="AA260" s="159">
        <f>ROUND(Q260*$G260,-1)</f>
        <v>0</v>
      </c>
      <c r="AB260" s="159">
        <f>ROUND(R260*$G260,-1)</f>
        <v>0</v>
      </c>
      <c r="AC260" s="191">
        <f>ROUND(S260*$G260,-1)</f>
        <v>0</v>
      </c>
      <c r="AD260" s="820"/>
      <c r="AE260" s="129"/>
    </row>
    <row r="261" ht="16.6" customHeight="1">
      <c r="A261" t="s" s="247">
        <v>1005</v>
      </c>
      <c r="B261" t="s" s="248">
        <v>197</v>
      </c>
      <c r="C261" s="159"/>
      <c r="D261" s="159"/>
      <c r="E261" s="159"/>
      <c r="F261" s="159"/>
      <c r="G261" s="159"/>
      <c r="H261" s="191"/>
      <c r="I261" s="193"/>
      <c r="J261" s="453"/>
      <c r="K261" s="453"/>
      <c r="L261" s="453"/>
      <c r="M261" s="453"/>
      <c r="N261" s="779"/>
      <c r="O261" s="74"/>
      <c r="P261" s="74"/>
      <c r="Q261" s="74"/>
      <c r="R261" s="74"/>
      <c r="S261" s="452"/>
      <c r="T261" s="270"/>
      <c r="U261" s="234"/>
      <c r="V261" s="159"/>
      <c r="W261" s="159"/>
      <c r="X261" s="159"/>
      <c r="Y261" s="159"/>
      <c r="Z261" s="159"/>
      <c r="AA261" s="159"/>
      <c r="AB261" s="159"/>
      <c r="AC261" s="191"/>
      <c r="AD261" s="821"/>
      <c r="AE261" s="219"/>
    </row>
    <row r="262" ht="16.6" customHeight="1">
      <c r="A262" t="s" s="247">
        <v>1006</v>
      </c>
      <c r="B262" t="s" s="248">
        <v>197</v>
      </c>
      <c r="C262" t="s" s="248">
        <v>193</v>
      </c>
      <c r="D262" s="159"/>
      <c r="E262" s="159">
        <v>4110</v>
      </c>
      <c r="F262" s="159"/>
      <c r="G262" s="159"/>
      <c r="H262" s="191"/>
      <c r="I262" s="193"/>
      <c r="J262" s="161"/>
      <c r="K262" s="161"/>
      <c r="L262" s="161"/>
      <c r="M262" s="161"/>
      <c r="N262" s="161"/>
      <c r="O262" s="442"/>
      <c r="P262" s="442"/>
      <c r="Q262" s="442"/>
      <c r="R262" s="442"/>
      <c r="S262" s="194"/>
      <c r="T262" s="270"/>
      <c r="U262" s="234"/>
      <c r="V262" s="159"/>
      <c r="W262" s="159"/>
      <c r="X262" s="159"/>
      <c r="Y262" s="159"/>
      <c r="Z262" s="159"/>
      <c r="AA262" s="159"/>
      <c r="AB262" s="159"/>
      <c r="AC262" s="191"/>
      <c r="AD262" s="196"/>
      <c r="AE262" s="219"/>
    </row>
    <row r="263" ht="16.6" customHeight="1">
      <c r="A263" t="s" s="247">
        <v>1007</v>
      </c>
      <c r="B263" t="s" s="248">
        <v>197</v>
      </c>
      <c r="C263" t="s" s="248">
        <v>193</v>
      </c>
      <c r="D263" s="159"/>
      <c r="E263" s="159">
        <v>11200</v>
      </c>
      <c r="F263" s="159"/>
      <c r="G263" s="159"/>
      <c r="H263" s="191"/>
      <c r="I263" s="193"/>
      <c r="J263" s="161"/>
      <c r="K263" s="161"/>
      <c r="L263" s="161"/>
      <c r="M263" s="161"/>
      <c r="N263" s="161"/>
      <c r="O263" s="161"/>
      <c r="P263" s="161"/>
      <c r="Q263" s="161"/>
      <c r="R263" s="161"/>
      <c r="S263" s="194"/>
      <c r="T263" s="270"/>
      <c r="U263" s="234"/>
      <c r="V263" s="159"/>
      <c r="W263" s="159"/>
      <c r="X263" s="159"/>
      <c r="Y263" s="159"/>
      <c r="Z263" s="159"/>
      <c r="AA263" s="159"/>
      <c r="AB263" s="159"/>
      <c r="AC263" s="191"/>
      <c r="AD263" s="196"/>
      <c r="AE263" s="219"/>
    </row>
    <row r="264" ht="16.6" customHeight="1">
      <c r="A264" t="s" s="247">
        <v>1008</v>
      </c>
      <c r="B264" t="s" s="248">
        <v>197</v>
      </c>
      <c r="C264" t="s" s="248">
        <v>193</v>
      </c>
      <c r="D264" s="159"/>
      <c r="E264" s="159">
        <v>2160</v>
      </c>
      <c r="F264" s="159"/>
      <c r="G264" s="159"/>
      <c r="H264" s="191"/>
      <c r="I264" s="196"/>
      <c r="J264" s="193"/>
      <c r="K264" s="161"/>
      <c r="L264" s="161"/>
      <c r="M264" s="161"/>
      <c r="N264" s="161"/>
      <c r="O264" s="161"/>
      <c r="P264" s="161"/>
      <c r="Q264" s="161"/>
      <c r="R264" s="161"/>
      <c r="S264" s="194"/>
      <c r="T264" s="270"/>
      <c r="U264" s="234"/>
      <c r="V264" s="159"/>
      <c r="W264" s="159"/>
      <c r="X264" s="159"/>
      <c r="Y264" s="159"/>
      <c r="Z264" s="159"/>
      <c r="AA264" s="159"/>
      <c r="AB264" s="159"/>
      <c r="AC264" s="191"/>
      <c r="AD264" s="196"/>
      <c r="AE264" s="219"/>
    </row>
    <row r="265" ht="16.6" customHeight="1">
      <c r="A265" t="s" s="735">
        <v>1009</v>
      </c>
      <c r="B265" t="s" s="329">
        <v>197</v>
      </c>
      <c r="C265" t="s" s="329">
        <v>193</v>
      </c>
      <c r="D265" s="330"/>
      <c r="E265" s="330">
        <v>1100</v>
      </c>
      <c r="F265" s="330"/>
      <c r="G265" s="330"/>
      <c r="H265" s="720"/>
      <c r="I265" s="725"/>
      <c r="J265" s="741"/>
      <c r="K265" s="453"/>
      <c r="L265" s="453"/>
      <c r="M265" s="453"/>
      <c r="N265" s="453"/>
      <c r="O265" s="453"/>
      <c r="P265" s="453"/>
      <c r="Q265" s="453"/>
      <c r="R265" s="453"/>
      <c r="S265" s="742"/>
      <c r="T265" s="322"/>
      <c r="U265" s="326"/>
      <c r="V265" s="275"/>
      <c r="W265" s="275"/>
      <c r="X265" s="275"/>
      <c r="Y265" s="275"/>
      <c r="Z265" s="275"/>
      <c r="AA265" s="275"/>
      <c r="AB265" s="275"/>
      <c r="AC265" s="327"/>
      <c r="AD265" s="717"/>
      <c r="AE265" s="219"/>
    </row>
    <row r="266" ht="16.6" customHeight="1">
      <c r="A266" t="s" s="247">
        <v>1010</v>
      </c>
      <c r="B266" t="s" s="248">
        <v>197</v>
      </c>
      <c r="C266" t="s" s="248">
        <v>193</v>
      </c>
      <c r="D266" s="159"/>
      <c r="E266" s="159">
        <v>610</v>
      </c>
      <c r="F266" s="159"/>
      <c r="G266" s="159"/>
      <c r="H266" s="191"/>
      <c r="I266" s="196"/>
      <c r="J266" s="193"/>
      <c r="K266" s="161"/>
      <c r="L266" s="161"/>
      <c r="M266" s="161"/>
      <c r="N266" s="161"/>
      <c r="O266" s="161"/>
      <c r="P266" s="161"/>
      <c r="Q266" s="161"/>
      <c r="R266" s="161"/>
      <c r="S266" s="194"/>
      <c r="T266" s="270"/>
      <c r="U266" s="234"/>
      <c r="V266" s="159"/>
      <c r="W266" s="159"/>
      <c r="X266" s="159"/>
      <c r="Y266" s="159"/>
      <c r="Z266" s="159"/>
      <c r="AA266" s="159"/>
      <c r="AB266" s="159"/>
      <c r="AC266" s="191"/>
      <c r="AD266" s="196"/>
      <c r="AE266" s="219"/>
    </row>
    <row r="267" ht="15.75" customHeight="1">
      <c r="A267" t="s" s="247">
        <v>1011</v>
      </c>
      <c r="B267" t="s" s="248">
        <v>197</v>
      </c>
      <c r="C267" t="s" s="248">
        <v>193</v>
      </c>
      <c r="D267" s="159"/>
      <c r="E267" s="159">
        <v>610</v>
      </c>
      <c r="F267" s="159"/>
      <c r="G267" s="159"/>
      <c r="H267" s="191"/>
      <c r="I267" s="196"/>
      <c r="J267" s="193"/>
      <c r="K267" s="161"/>
      <c r="L267" s="161"/>
      <c r="M267" s="161"/>
      <c r="N267" s="161"/>
      <c r="O267" s="161"/>
      <c r="P267" s="161"/>
      <c r="Q267" s="161"/>
      <c r="R267" s="161"/>
      <c r="S267" s="194"/>
      <c r="T267" s="270"/>
      <c r="U267" s="234"/>
      <c r="V267" s="159"/>
      <c r="W267" s="159"/>
      <c r="X267" s="159"/>
      <c r="Y267" s="159"/>
      <c r="Z267" s="159"/>
      <c r="AA267" s="159"/>
      <c r="AB267" s="159"/>
      <c r="AC267" s="191"/>
      <c r="AD267" s="196"/>
      <c r="AE267" s="805"/>
    </row>
    <row r="268" ht="16.6" customHeight="1">
      <c r="A268" t="s" s="247">
        <v>1012</v>
      </c>
      <c r="B268" t="s" s="248">
        <v>197</v>
      </c>
      <c r="C268" t="s" s="248">
        <v>193</v>
      </c>
      <c r="D268" s="159"/>
      <c r="E268" s="159">
        <v>4500</v>
      </c>
      <c r="F268" s="159"/>
      <c r="G268" s="159"/>
      <c r="H268" s="191"/>
      <c r="I268" s="196"/>
      <c r="J268" s="193"/>
      <c r="K268" s="161"/>
      <c r="L268" s="161"/>
      <c r="M268" s="161"/>
      <c r="N268" s="161"/>
      <c r="O268" s="161"/>
      <c r="P268" s="161"/>
      <c r="Q268" s="161"/>
      <c r="R268" s="161"/>
      <c r="S268" s="194"/>
      <c r="T268" s="270"/>
      <c r="U268" s="234"/>
      <c r="V268" s="159"/>
      <c r="W268" s="159"/>
      <c r="X268" s="159"/>
      <c r="Y268" s="159"/>
      <c r="Z268" s="159"/>
      <c r="AA268" s="159"/>
      <c r="AB268" s="159"/>
      <c r="AC268" s="191"/>
      <c r="AD268" s="196"/>
      <c r="AE268" s="219"/>
    </row>
    <row r="269" ht="16.6" customHeight="1">
      <c r="A269" t="s" s="247">
        <v>1013</v>
      </c>
      <c r="B269" t="s" s="248">
        <v>197</v>
      </c>
      <c r="C269" t="s" s="248">
        <v>193</v>
      </c>
      <c r="D269" s="159"/>
      <c r="E269" s="159">
        <v>1000</v>
      </c>
      <c r="F269" s="159"/>
      <c r="G269" s="159"/>
      <c r="H269" s="191"/>
      <c r="I269" s="193"/>
      <c r="J269" s="161"/>
      <c r="K269" s="161"/>
      <c r="L269" s="161"/>
      <c r="M269" s="161"/>
      <c r="N269" s="161"/>
      <c r="O269" s="161"/>
      <c r="P269" s="161"/>
      <c r="Q269" s="161"/>
      <c r="R269" s="161"/>
      <c r="S269" s="194"/>
      <c r="T269" s="270"/>
      <c r="U269" s="234"/>
      <c r="V269" s="159"/>
      <c r="W269" s="159"/>
      <c r="X269" s="159"/>
      <c r="Y269" s="159"/>
      <c r="Z269" s="159"/>
      <c r="AA269" s="159"/>
      <c r="AB269" s="159"/>
      <c r="AC269" s="191"/>
      <c r="AD269" s="196"/>
      <c r="AE269" s="219"/>
    </row>
    <row r="270" ht="16.6" customHeight="1">
      <c r="A270" t="s" s="247">
        <v>1014</v>
      </c>
      <c r="B270" t="s" s="248">
        <v>197</v>
      </c>
      <c r="C270" t="s" s="248">
        <v>193</v>
      </c>
      <c r="D270" s="159"/>
      <c r="E270" s="159">
        <v>200</v>
      </c>
      <c r="F270" s="159"/>
      <c r="G270" s="159"/>
      <c r="H270" s="191"/>
      <c r="I270" s="193"/>
      <c r="J270" s="161"/>
      <c r="K270" s="161"/>
      <c r="L270" s="161"/>
      <c r="M270" s="161"/>
      <c r="N270" s="161"/>
      <c r="O270" s="161"/>
      <c r="P270" s="161"/>
      <c r="Q270" s="161"/>
      <c r="R270" s="161"/>
      <c r="S270" s="194"/>
      <c r="T270" s="270"/>
      <c r="U270" s="234"/>
      <c r="V270" s="159"/>
      <c r="W270" s="159"/>
      <c r="X270" s="159"/>
      <c r="Y270" s="159"/>
      <c r="Z270" s="159"/>
      <c r="AA270" s="159"/>
      <c r="AB270" s="159"/>
      <c r="AC270" s="191"/>
      <c r="AD270" s="196"/>
      <c r="AE270" s="219"/>
    </row>
    <row r="271" ht="16.6" customHeight="1">
      <c r="A271" t="s" s="247">
        <v>1015</v>
      </c>
      <c r="B271" t="s" s="248">
        <v>197</v>
      </c>
      <c r="C271" t="s" s="248">
        <v>193</v>
      </c>
      <c r="D271" s="159"/>
      <c r="E271" s="159">
        <v>1100</v>
      </c>
      <c r="F271" s="159"/>
      <c r="G271" s="159"/>
      <c r="H271" s="191"/>
      <c r="I271" s="193"/>
      <c r="J271" s="161"/>
      <c r="K271" s="161"/>
      <c r="L271" s="161"/>
      <c r="M271" s="161"/>
      <c r="N271" s="161"/>
      <c r="O271" s="161"/>
      <c r="P271" s="161"/>
      <c r="Q271" s="161"/>
      <c r="R271" s="161"/>
      <c r="S271" s="194"/>
      <c r="T271" s="270"/>
      <c r="U271" s="234"/>
      <c r="V271" s="159"/>
      <c r="W271" s="159"/>
      <c r="X271" s="159"/>
      <c r="Y271" s="159"/>
      <c r="Z271" s="159"/>
      <c r="AA271" s="159"/>
      <c r="AB271" s="159"/>
      <c r="AC271" s="191"/>
      <c r="AD271" s="196"/>
      <c r="AE271" s="219"/>
    </row>
    <row r="272" ht="16.6" customHeight="1">
      <c r="A272" t="s" s="247">
        <v>1016</v>
      </c>
      <c r="B272" t="s" s="248">
        <v>197</v>
      </c>
      <c r="C272" t="s" s="248">
        <v>193</v>
      </c>
      <c r="D272" s="159"/>
      <c r="E272" s="159">
        <v>5750</v>
      </c>
      <c r="F272" s="159"/>
      <c r="G272" s="159"/>
      <c r="H272" s="191"/>
      <c r="I272" s="193"/>
      <c r="J272" s="161"/>
      <c r="K272" s="161"/>
      <c r="L272" s="161"/>
      <c r="M272" s="161"/>
      <c r="N272" s="161"/>
      <c r="O272" s="161"/>
      <c r="P272" s="161"/>
      <c r="Q272" s="161"/>
      <c r="R272" s="161"/>
      <c r="S272" s="194"/>
      <c r="T272" s="270"/>
      <c r="U272" s="234"/>
      <c r="V272" s="159"/>
      <c r="W272" s="159"/>
      <c r="X272" s="159"/>
      <c r="Y272" s="159"/>
      <c r="Z272" s="159"/>
      <c r="AA272" s="159"/>
      <c r="AB272" s="159"/>
      <c r="AC272" s="191"/>
      <c r="AD272" s="196"/>
      <c r="AE272" s="219"/>
    </row>
    <row r="273" ht="16.6" customHeight="1">
      <c r="A273" t="s" s="247">
        <v>1017</v>
      </c>
      <c r="B273" t="s" s="248">
        <v>197</v>
      </c>
      <c r="C273" t="s" s="248">
        <v>193</v>
      </c>
      <c r="D273" s="159"/>
      <c r="E273" s="159">
        <v>2500</v>
      </c>
      <c r="F273" s="159"/>
      <c r="G273" s="159"/>
      <c r="H273" s="191"/>
      <c r="I273" s="193"/>
      <c r="J273" s="161"/>
      <c r="K273" s="161"/>
      <c r="L273" s="161"/>
      <c r="M273" s="161"/>
      <c r="N273" s="161"/>
      <c r="O273" s="161"/>
      <c r="P273" s="161"/>
      <c r="Q273" s="161"/>
      <c r="R273" s="161"/>
      <c r="S273" s="194"/>
      <c r="T273" s="270"/>
      <c r="U273" s="234"/>
      <c r="V273" s="159"/>
      <c r="W273" s="159"/>
      <c r="X273" s="159"/>
      <c r="Y273" s="159"/>
      <c r="Z273" s="159"/>
      <c r="AA273" s="159"/>
      <c r="AB273" s="159"/>
      <c r="AC273" s="191"/>
      <c r="AD273" s="196"/>
      <c r="AE273" s="219"/>
    </row>
    <row r="274" ht="15.75" customHeight="1">
      <c r="A274" t="s" s="247">
        <v>1018</v>
      </c>
      <c r="B274" t="s" s="248">
        <v>197</v>
      </c>
      <c r="C274" t="s" s="248">
        <v>193</v>
      </c>
      <c r="D274" s="159"/>
      <c r="E274" s="159">
        <v>1880</v>
      </c>
      <c r="F274" s="159"/>
      <c r="G274" s="159"/>
      <c r="H274" s="191"/>
      <c r="I274" s="196"/>
      <c r="J274" s="193"/>
      <c r="K274" s="161"/>
      <c r="L274" s="161"/>
      <c r="M274" s="161"/>
      <c r="N274" s="161"/>
      <c r="O274" s="161"/>
      <c r="P274" s="161"/>
      <c r="Q274" s="161"/>
      <c r="R274" s="161"/>
      <c r="S274" s="194"/>
      <c r="T274" s="270"/>
      <c r="U274" s="234"/>
      <c r="V274" s="159"/>
      <c r="W274" s="159"/>
      <c r="X274" s="159"/>
      <c r="Y274" s="159"/>
      <c r="Z274" s="159"/>
      <c r="AA274" s="159"/>
      <c r="AB274" s="159"/>
      <c r="AC274" s="191"/>
      <c r="AD274" s="196"/>
      <c r="AE274" s="822"/>
    </row>
    <row r="275" ht="15.75" customHeight="1">
      <c r="A275" t="s" s="247">
        <v>1019</v>
      </c>
      <c r="B275" t="s" s="248">
        <v>197</v>
      </c>
      <c r="C275" t="s" s="248">
        <v>193</v>
      </c>
      <c r="D275" s="159"/>
      <c r="E275" s="159">
        <v>6070</v>
      </c>
      <c r="F275" s="159"/>
      <c r="G275" s="159"/>
      <c r="H275" s="191"/>
      <c r="I275" s="196"/>
      <c r="J275" s="193"/>
      <c r="K275" s="161"/>
      <c r="L275" s="161"/>
      <c r="M275" s="161"/>
      <c r="N275" s="161"/>
      <c r="O275" s="161"/>
      <c r="P275" s="161"/>
      <c r="Q275" s="161"/>
      <c r="R275" s="161"/>
      <c r="S275" s="194"/>
      <c r="T275" s="270"/>
      <c r="U275" s="234"/>
      <c r="V275" s="159"/>
      <c r="W275" s="159"/>
      <c r="X275" s="159"/>
      <c r="Y275" s="159"/>
      <c r="Z275" s="159"/>
      <c r="AA275" s="159"/>
      <c r="AB275" s="159"/>
      <c r="AC275" s="191"/>
      <c r="AD275" s="196"/>
      <c r="AE275" s="315"/>
    </row>
    <row r="276" ht="15.75" customHeight="1">
      <c r="A276" t="s" s="735">
        <v>1020</v>
      </c>
      <c r="B276" t="s" s="329">
        <v>197</v>
      </c>
      <c r="C276" t="s" s="329">
        <v>193</v>
      </c>
      <c r="D276" s="330"/>
      <c r="E276" s="330">
        <v>2220</v>
      </c>
      <c r="F276" s="330"/>
      <c r="G276" s="330"/>
      <c r="H276" s="720"/>
      <c r="I276" s="725"/>
      <c r="J276" s="741"/>
      <c r="K276" s="453"/>
      <c r="L276" s="453"/>
      <c r="M276" s="453"/>
      <c r="N276" s="453"/>
      <c r="O276" s="453"/>
      <c r="P276" s="453"/>
      <c r="Q276" s="453"/>
      <c r="R276" s="453"/>
      <c r="S276" s="742"/>
      <c r="T276" s="322"/>
      <c r="U276" s="326"/>
      <c r="V276" s="275"/>
      <c r="W276" s="275"/>
      <c r="X276" s="275"/>
      <c r="Y276" s="275"/>
      <c r="Z276" s="275"/>
      <c r="AA276" s="275"/>
      <c r="AB276" s="275"/>
      <c r="AC276" s="327"/>
      <c r="AD276" s="717"/>
      <c r="AE276" s="315"/>
    </row>
    <row r="277" ht="15.75" customHeight="1">
      <c r="A277" t="s" s="247">
        <v>1021</v>
      </c>
      <c r="B277" t="s" s="248">
        <v>197</v>
      </c>
      <c r="C277" t="s" s="248">
        <v>193</v>
      </c>
      <c r="D277" s="159"/>
      <c r="E277" s="159">
        <v>620</v>
      </c>
      <c r="F277" s="159"/>
      <c r="G277" s="159"/>
      <c r="H277" s="191"/>
      <c r="I277" s="193"/>
      <c r="J277" s="161"/>
      <c r="K277" s="161"/>
      <c r="L277" s="161"/>
      <c r="M277" s="161"/>
      <c r="N277" s="161"/>
      <c r="O277" s="161"/>
      <c r="P277" s="161"/>
      <c r="Q277" s="161"/>
      <c r="R277" s="161"/>
      <c r="S277" s="194"/>
      <c r="T277" s="270"/>
      <c r="U277" s="234"/>
      <c r="V277" s="159"/>
      <c r="W277" s="159"/>
      <c r="X277" s="159"/>
      <c r="Y277" s="159"/>
      <c r="Z277" s="159"/>
      <c r="AA277" s="159"/>
      <c r="AB277" s="159"/>
      <c r="AC277" s="191"/>
      <c r="AD277" s="196"/>
      <c r="AE277" s="315"/>
    </row>
    <row r="278" ht="16.6" customHeight="1">
      <c r="A278" t="s" s="247">
        <v>1022</v>
      </c>
      <c r="B278" t="s" s="248">
        <v>197</v>
      </c>
      <c r="C278" t="s" s="248">
        <v>193</v>
      </c>
      <c r="D278" s="159"/>
      <c r="E278" s="159">
        <v>760</v>
      </c>
      <c r="F278" s="159"/>
      <c r="G278" s="159"/>
      <c r="H278" s="191"/>
      <c r="I278" s="193"/>
      <c r="J278" s="161"/>
      <c r="K278" s="161"/>
      <c r="L278" s="161"/>
      <c r="M278" s="161"/>
      <c r="N278" s="161"/>
      <c r="O278" s="161"/>
      <c r="P278" s="161"/>
      <c r="Q278" s="161"/>
      <c r="R278" s="161"/>
      <c r="S278" s="194"/>
      <c r="T278" s="270"/>
      <c r="U278" s="234"/>
      <c r="V278" s="159"/>
      <c r="W278" s="159"/>
      <c r="X278" s="159"/>
      <c r="Y278" s="159"/>
      <c r="Z278" s="159"/>
      <c r="AA278" s="159"/>
      <c r="AB278" s="159"/>
      <c r="AC278" s="191"/>
      <c r="AD278" s="196"/>
      <c r="AE278" s="219"/>
    </row>
    <row r="279" ht="16.6" customHeight="1">
      <c r="A279" t="s" s="247">
        <v>1023</v>
      </c>
      <c r="B279" t="s" s="248">
        <v>197</v>
      </c>
      <c r="C279" t="s" s="248">
        <v>193</v>
      </c>
      <c r="D279" s="159"/>
      <c r="E279" s="159">
        <v>380</v>
      </c>
      <c r="F279" s="159"/>
      <c r="G279" s="159"/>
      <c r="H279" s="191"/>
      <c r="I279" s="193"/>
      <c r="J279" s="161"/>
      <c r="K279" s="161"/>
      <c r="L279" s="161"/>
      <c r="M279" s="161"/>
      <c r="N279" s="161"/>
      <c r="O279" s="161"/>
      <c r="P279" s="161"/>
      <c r="Q279" s="161"/>
      <c r="R279" s="161"/>
      <c r="S279" s="194"/>
      <c r="T279" s="270"/>
      <c r="U279" s="234"/>
      <c r="V279" s="159"/>
      <c r="W279" s="159"/>
      <c r="X279" s="159"/>
      <c r="Y279" s="159"/>
      <c r="Z279" s="159"/>
      <c r="AA279" s="159"/>
      <c r="AB279" s="159"/>
      <c r="AC279" s="191"/>
      <c r="AD279" s="196"/>
      <c r="AE279" s="219"/>
    </row>
    <row r="280" ht="16.6" customHeight="1">
      <c r="A280" t="s" s="735">
        <v>1024</v>
      </c>
      <c r="B280" t="s" s="329">
        <v>197</v>
      </c>
      <c r="C280" t="s" s="329">
        <v>193</v>
      </c>
      <c r="D280" s="330"/>
      <c r="E280" s="330"/>
      <c r="F280" s="330"/>
      <c r="G280" s="330"/>
      <c r="H280" s="720"/>
      <c r="I280" s="721"/>
      <c r="J280" s="453"/>
      <c r="K280" s="453"/>
      <c r="L280" s="453"/>
      <c r="M280" s="453"/>
      <c r="N280" s="453"/>
      <c r="O280" s="453"/>
      <c r="P280" s="453"/>
      <c r="Q280" s="453"/>
      <c r="R280" s="453"/>
      <c r="S280" s="742"/>
      <c r="T280" s="322"/>
      <c r="U280" s="326"/>
      <c r="V280" s="275"/>
      <c r="W280" s="275"/>
      <c r="X280" s="275"/>
      <c r="Y280" s="275"/>
      <c r="Z280" s="275"/>
      <c r="AA280" s="275"/>
      <c r="AB280" s="275"/>
      <c r="AC280" s="327"/>
      <c r="AD280" s="717"/>
      <c r="AE280" s="219"/>
    </row>
    <row r="281" ht="16.6" customHeight="1">
      <c r="A281" s="737"/>
      <c r="B281" s="330"/>
      <c r="C281" s="330"/>
      <c r="D281" s="330"/>
      <c r="E281" s="330"/>
      <c r="F281" s="330"/>
      <c r="G281" s="330"/>
      <c r="H281" s="720"/>
      <c r="I281" s="725"/>
      <c r="J281" s="823"/>
      <c r="K281" s="794"/>
      <c r="L281" s="794"/>
      <c r="M281" s="453"/>
      <c r="N281" s="453"/>
      <c r="O281" s="453"/>
      <c r="P281" s="453"/>
      <c r="Q281" s="453"/>
      <c r="R281" s="453"/>
      <c r="S281" s="742"/>
      <c r="T281" s="322"/>
      <c r="U281" s="326"/>
      <c r="V281" s="275"/>
      <c r="W281" s="275"/>
      <c r="X281" s="275"/>
      <c r="Y281" s="275"/>
      <c r="Z281" s="275"/>
      <c r="AA281" s="275"/>
      <c r="AB281" s="275"/>
      <c r="AC281" s="327"/>
      <c r="AD281" s="717"/>
      <c r="AE281" s="219"/>
    </row>
    <row r="282" ht="15.75" customHeight="1">
      <c r="A282" t="s" s="301">
        <v>1025</v>
      </c>
      <c r="B282" t="s" s="248">
        <v>197</v>
      </c>
      <c r="C282" s="159"/>
      <c r="D282" s="159"/>
      <c r="E282" s="107"/>
      <c r="F282" s="159"/>
      <c r="G282" s="159"/>
      <c r="H282" t="s" s="249">
        <v>326</v>
      </c>
      <c r="I282" s="243"/>
      <c r="J282" s="74"/>
      <c r="K282" s="77"/>
      <c r="L282" s="773"/>
      <c r="M282" s="161"/>
      <c r="N282" s="161"/>
      <c r="O282" s="161"/>
      <c r="P282" s="161"/>
      <c r="Q282" s="161"/>
      <c r="R282" s="161"/>
      <c r="S282" s="194"/>
      <c r="T282" s="255">
        <v>500</v>
      </c>
      <c r="U282" s="234">
        <v>500</v>
      </c>
      <c r="V282" s="159">
        <v>500</v>
      </c>
      <c r="W282" s="159">
        <v>0</v>
      </c>
      <c r="X282" s="159">
        <f>ROUND(N282*$G282,-1)</f>
        <v>0</v>
      </c>
      <c r="Y282" s="159">
        <f>ROUND(O282*$G282,-1)</f>
        <v>0</v>
      </c>
      <c r="Z282" s="159">
        <f>ROUND(P282*$G282,-1)</f>
        <v>0</v>
      </c>
      <c r="AA282" s="159">
        <f>ROUND(Q282*$G282,-1)</f>
        <v>0</v>
      </c>
      <c r="AB282" s="159">
        <f>ROUND(R282*$G282,-1)</f>
        <v>0</v>
      </c>
      <c r="AC282" s="191">
        <f>ROUND(S282*$G282,-1)</f>
        <v>0</v>
      </c>
      <c r="AD282" s="196"/>
      <c r="AE282" s="129"/>
    </row>
    <row r="283" ht="15.75" customHeight="1">
      <c r="A283" t="s" s="247">
        <v>1026</v>
      </c>
      <c r="B283" t="s" s="248">
        <v>197</v>
      </c>
      <c r="C283" t="s" s="248">
        <v>193</v>
      </c>
      <c r="D283" s="159"/>
      <c r="E283" s="807">
        <v>3080</v>
      </c>
      <c r="F283" s="159"/>
      <c r="G283" s="159"/>
      <c r="H283" s="191"/>
      <c r="I283" s="196"/>
      <c r="J283" s="824"/>
      <c r="K283" s="244"/>
      <c r="L283" s="161"/>
      <c r="M283" s="161"/>
      <c r="N283" s="161"/>
      <c r="O283" s="161"/>
      <c r="P283" s="161"/>
      <c r="Q283" s="161"/>
      <c r="R283" s="161"/>
      <c r="S283" s="194"/>
      <c r="T283" s="270"/>
      <c r="U283" s="234"/>
      <c r="V283" s="159"/>
      <c r="W283" s="159"/>
      <c r="X283" s="159"/>
      <c r="Y283" s="159"/>
      <c r="Z283" s="159"/>
      <c r="AA283" s="159"/>
      <c r="AB283" s="159"/>
      <c r="AC283" s="191"/>
      <c r="AD283" s="196"/>
      <c r="AE283" s="315"/>
    </row>
    <row r="284" ht="15.75" customHeight="1">
      <c r="A284" t="s" s="247">
        <v>1027</v>
      </c>
      <c r="B284" t="s" s="248">
        <v>197</v>
      </c>
      <c r="C284" t="s" s="248">
        <v>193</v>
      </c>
      <c r="D284" s="159"/>
      <c r="E284" s="807">
        <v>1280</v>
      </c>
      <c r="F284" s="159"/>
      <c r="G284" s="159"/>
      <c r="H284" s="191"/>
      <c r="I284" s="196"/>
      <c r="J284" s="824"/>
      <c r="K284" s="244"/>
      <c r="L284" s="161"/>
      <c r="M284" s="161"/>
      <c r="N284" s="161"/>
      <c r="O284" s="161"/>
      <c r="P284" s="161"/>
      <c r="Q284" s="161"/>
      <c r="R284" s="161"/>
      <c r="S284" s="194"/>
      <c r="T284" s="270"/>
      <c r="U284" s="234"/>
      <c r="V284" s="159"/>
      <c r="W284" s="159"/>
      <c r="X284" s="159"/>
      <c r="Y284" s="159"/>
      <c r="Z284" s="159"/>
      <c r="AA284" s="159"/>
      <c r="AB284" s="159"/>
      <c r="AC284" s="191"/>
      <c r="AD284" s="196"/>
      <c r="AE284" s="315"/>
    </row>
    <row r="285" ht="15.75" customHeight="1">
      <c r="A285" t="s" s="247">
        <v>1028</v>
      </c>
      <c r="B285" t="s" s="248">
        <v>197</v>
      </c>
      <c r="C285" t="s" s="248">
        <v>193</v>
      </c>
      <c r="D285" s="159"/>
      <c r="E285" s="807">
        <v>3600</v>
      </c>
      <c r="F285" s="159"/>
      <c r="G285" s="159"/>
      <c r="H285" s="191"/>
      <c r="I285" s="243"/>
      <c r="J285" s="74"/>
      <c r="K285" s="244"/>
      <c r="L285" s="161"/>
      <c r="M285" s="161"/>
      <c r="N285" s="161"/>
      <c r="O285" s="161"/>
      <c r="P285" s="161"/>
      <c r="Q285" s="161"/>
      <c r="R285" s="161"/>
      <c r="S285" s="194"/>
      <c r="T285" s="270"/>
      <c r="U285" s="234"/>
      <c r="V285" s="159"/>
      <c r="W285" s="159"/>
      <c r="X285" s="159"/>
      <c r="Y285" s="159"/>
      <c r="Z285" s="159"/>
      <c r="AA285" s="159"/>
      <c r="AB285" s="159"/>
      <c r="AC285" s="191"/>
      <c r="AD285" s="196"/>
      <c r="AE285" s="315"/>
    </row>
    <row r="286" ht="16.6" customHeight="1">
      <c r="A286" t="s" s="247">
        <v>1029</v>
      </c>
      <c r="B286" t="s" s="248">
        <v>197</v>
      </c>
      <c r="C286" t="s" s="248">
        <v>193</v>
      </c>
      <c r="D286" s="159"/>
      <c r="E286" s="807">
        <v>2100</v>
      </c>
      <c r="F286" s="159"/>
      <c r="G286" s="159"/>
      <c r="H286" s="191"/>
      <c r="I286" s="243"/>
      <c r="J286" s="74"/>
      <c r="K286" s="244"/>
      <c r="L286" s="161"/>
      <c r="M286" s="161"/>
      <c r="N286" s="161"/>
      <c r="O286" s="161"/>
      <c r="P286" s="161"/>
      <c r="Q286" s="161"/>
      <c r="R286" s="161"/>
      <c r="S286" s="194"/>
      <c r="T286" s="270"/>
      <c r="U286" s="234"/>
      <c r="V286" s="159"/>
      <c r="W286" s="159"/>
      <c r="X286" s="159"/>
      <c r="Y286" s="159"/>
      <c r="Z286" s="159"/>
      <c r="AA286" s="159"/>
      <c r="AB286" s="159"/>
      <c r="AC286" s="191"/>
      <c r="AD286" s="196"/>
      <c r="AE286" s="219"/>
    </row>
    <row r="287" ht="16.6" customHeight="1">
      <c r="A287" t="s" s="247">
        <v>1030</v>
      </c>
      <c r="B287" t="s" s="248">
        <v>197</v>
      </c>
      <c r="C287" t="s" s="248">
        <v>193</v>
      </c>
      <c r="D287" s="159"/>
      <c r="E287" s="807">
        <v>1885</v>
      </c>
      <c r="F287" s="159"/>
      <c r="G287" s="159"/>
      <c r="H287" s="191"/>
      <c r="I287" s="243"/>
      <c r="J287" s="74"/>
      <c r="K287" s="244"/>
      <c r="L287" s="161"/>
      <c r="M287" s="161"/>
      <c r="N287" s="161"/>
      <c r="O287" s="161"/>
      <c r="P287" s="161"/>
      <c r="Q287" s="161"/>
      <c r="R287" s="161"/>
      <c r="S287" s="194"/>
      <c r="T287" s="270"/>
      <c r="U287" s="234"/>
      <c r="V287" s="159"/>
      <c r="W287" s="159"/>
      <c r="X287" s="159"/>
      <c r="Y287" s="159"/>
      <c r="Z287" s="159"/>
      <c r="AA287" s="159"/>
      <c r="AB287" s="159"/>
      <c r="AC287" s="191"/>
      <c r="AD287" s="196"/>
      <c r="AE287" s="219"/>
    </row>
    <row r="288" ht="16.6" customHeight="1">
      <c r="A288" t="s" s="247">
        <v>1031</v>
      </c>
      <c r="B288" t="s" s="248">
        <v>197</v>
      </c>
      <c r="C288" t="s" s="248">
        <v>193</v>
      </c>
      <c r="D288" s="159"/>
      <c r="E288" s="807">
        <v>940</v>
      </c>
      <c r="F288" s="159"/>
      <c r="G288" s="159"/>
      <c r="H288" s="191"/>
      <c r="I288" s="243"/>
      <c r="J288" s="74"/>
      <c r="K288" s="244"/>
      <c r="L288" s="161"/>
      <c r="M288" s="161"/>
      <c r="N288" s="161"/>
      <c r="O288" s="161"/>
      <c r="P288" s="161"/>
      <c r="Q288" s="161"/>
      <c r="R288" s="161"/>
      <c r="S288" s="194"/>
      <c r="T288" s="270"/>
      <c r="U288" s="234"/>
      <c r="V288" s="159"/>
      <c r="W288" s="159"/>
      <c r="X288" s="159"/>
      <c r="Y288" s="159"/>
      <c r="Z288" s="159"/>
      <c r="AA288" s="159"/>
      <c r="AB288" s="159"/>
      <c r="AC288" s="191"/>
      <c r="AD288" s="196"/>
      <c r="AE288" s="219"/>
    </row>
    <row r="289" ht="15.75" customHeight="1">
      <c r="A289" t="s" s="247">
        <v>1032</v>
      </c>
      <c r="B289" t="s" s="248">
        <v>197</v>
      </c>
      <c r="C289" t="s" s="248">
        <v>193</v>
      </c>
      <c r="D289" s="159"/>
      <c r="E289" s="807">
        <v>600</v>
      </c>
      <c r="F289" s="159"/>
      <c r="G289" s="159"/>
      <c r="H289" s="191"/>
      <c r="I289" s="196"/>
      <c r="J289" s="824"/>
      <c r="K289" s="333"/>
      <c r="L289" s="335"/>
      <c r="M289" s="335"/>
      <c r="N289" s="161"/>
      <c r="O289" s="161"/>
      <c r="P289" s="161"/>
      <c r="Q289" s="161"/>
      <c r="R289" s="161"/>
      <c r="S289" s="194"/>
      <c r="T289" s="270"/>
      <c r="U289" s="234"/>
      <c r="V289" s="159"/>
      <c r="W289" s="159"/>
      <c r="X289" s="159"/>
      <c r="Y289" s="159"/>
      <c r="Z289" s="159"/>
      <c r="AA289" s="159"/>
      <c r="AB289" s="159"/>
      <c r="AC289" s="191"/>
      <c r="AD289" s="196"/>
      <c r="AE289" s="805"/>
    </row>
    <row r="290" ht="16.6" customHeight="1">
      <c r="A290" t="s" s="247">
        <v>1033</v>
      </c>
      <c r="B290" t="s" s="248">
        <v>197</v>
      </c>
      <c r="C290" t="s" s="248">
        <v>193</v>
      </c>
      <c r="D290" s="159"/>
      <c r="E290" s="807">
        <v>2100</v>
      </c>
      <c r="F290" s="159"/>
      <c r="G290" s="159"/>
      <c r="H290" s="191"/>
      <c r="I290" s="243"/>
      <c r="J290" s="74"/>
      <c r="K290" s="74"/>
      <c r="L290" s="74"/>
      <c r="M290" s="74"/>
      <c r="N290" s="244"/>
      <c r="O290" s="161"/>
      <c r="P290" s="161"/>
      <c r="Q290" s="161"/>
      <c r="R290" s="161"/>
      <c r="S290" s="194"/>
      <c r="T290" s="270"/>
      <c r="U290" s="234"/>
      <c r="V290" s="159"/>
      <c r="W290" s="159"/>
      <c r="X290" s="159"/>
      <c r="Y290" s="159"/>
      <c r="Z290" s="159"/>
      <c r="AA290" s="159"/>
      <c r="AB290" s="159"/>
      <c r="AC290" s="191"/>
      <c r="AD290" s="196"/>
      <c r="AE290" s="219"/>
    </row>
    <row r="291" ht="15.75" customHeight="1">
      <c r="A291" t="s" s="247">
        <v>1034</v>
      </c>
      <c r="B291" t="s" s="248">
        <v>197</v>
      </c>
      <c r="C291" t="s" s="248">
        <v>193</v>
      </c>
      <c r="D291" s="159"/>
      <c r="E291" s="107"/>
      <c r="F291" s="159"/>
      <c r="G291" s="159"/>
      <c r="H291" s="191"/>
      <c r="I291" s="243"/>
      <c r="J291" s="74"/>
      <c r="K291" s="74"/>
      <c r="L291" s="74"/>
      <c r="M291" s="74"/>
      <c r="N291" s="244"/>
      <c r="O291" s="161"/>
      <c r="P291" s="161"/>
      <c r="Q291" s="161"/>
      <c r="R291" s="161"/>
      <c r="S291" s="194"/>
      <c r="T291" s="270"/>
      <c r="U291" s="234"/>
      <c r="V291" s="159"/>
      <c r="W291" s="159"/>
      <c r="X291" s="159"/>
      <c r="Y291" s="159"/>
      <c r="Z291" s="159"/>
      <c r="AA291" s="159"/>
      <c r="AB291" s="159"/>
      <c r="AC291" s="191"/>
      <c r="AD291" s="196"/>
      <c r="AE291" s="129"/>
    </row>
    <row r="292" ht="15.75" customHeight="1">
      <c r="A292" t="s" s="247">
        <v>1035</v>
      </c>
      <c r="B292" t="s" s="248">
        <v>197</v>
      </c>
      <c r="C292" t="s" s="248">
        <v>193</v>
      </c>
      <c r="D292" s="159"/>
      <c r="E292" s="107"/>
      <c r="F292" s="159"/>
      <c r="G292" s="159"/>
      <c r="H292" s="191"/>
      <c r="I292" s="243"/>
      <c r="J292" s="74"/>
      <c r="K292" s="74"/>
      <c r="L292" s="74"/>
      <c r="M292" s="74"/>
      <c r="N292" s="244"/>
      <c r="O292" s="161"/>
      <c r="P292" s="161"/>
      <c r="Q292" s="161"/>
      <c r="R292" s="161"/>
      <c r="S292" s="194"/>
      <c r="T292" s="270"/>
      <c r="U292" s="234"/>
      <c r="V292" s="159"/>
      <c r="W292" s="159"/>
      <c r="X292" s="159"/>
      <c r="Y292" s="159"/>
      <c r="Z292" s="159"/>
      <c r="AA292" s="159"/>
      <c r="AB292" s="159"/>
      <c r="AC292" s="191"/>
      <c r="AD292" s="196"/>
      <c r="AE292" s="825"/>
    </row>
    <row r="293" ht="15.75" customHeight="1">
      <c r="A293" s="106"/>
      <c r="B293" s="159"/>
      <c r="C293" s="159"/>
      <c r="D293" s="159"/>
      <c r="E293" s="107"/>
      <c r="F293" s="159"/>
      <c r="G293" s="159"/>
      <c r="H293" s="191"/>
      <c r="I293" s="243"/>
      <c r="J293" s="74"/>
      <c r="K293" s="74"/>
      <c r="L293" s="74"/>
      <c r="M293" s="77"/>
      <c r="N293" s="244"/>
      <c r="O293" s="161"/>
      <c r="P293" s="161"/>
      <c r="Q293" s="161"/>
      <c r="R293" s="161"/>
      <c r="S293" s="194"/>
      <c r="T293" s="270"/>
      <c r="U293" s="234"/>
      <c r="V293" s="159"/>
      <c r="W293" s="159"/>
      <c r="X293" s="159"/>
      <c r="Y293" s="159"/>
      <c r="Z293" s="159"/>
      <c r="AA293" s="159"/>
      <c r="AB293" s="159"/>
      <c r="AC293" s="191"/>
      <c r="AD293" s="196"/>
      <c r="AE293" s="825"/>
    </row>
    <row r="294" ht="15.75" customHeight="1">
      <c r="A294" t="s" s="286">
        <v>344</v>
      </c>
      <c r="B294" t="s" s="329">
        <v>227</v>
      </c>
      <c r="C294" s="330"/>
      <c r="D294" s="330"/>
      <c r="E294" s="330"/>
      <c r="F294" s="330"/>
      <c r="G294" s="330">
        <v>10000</v>
      </c>
      <c r="H294" s="720"/>
      <c r="I294" s="725"/>
      <c r="J294" s="826"/>
      <c r="K294" s="750">
        <v>0.05</v>
      </c>
      <c r="L294" s="750">
        <v>0.05</v>
      </c>
      <c r="M294" s="722">
        <v>0.05</v>
      </c>
      <c r="N294" s="722">
        <v>0.05</v>
      </c>
      <c r="O294" s="722">
        <v>0.05</v>
      </c>
      <c r="P294" s="722">
        <v>0.05</v>
      </c>
      <c r="Q294" s="722">
        <v>0.05</v>
      </c>
      <c r="R294" s="722">
        <v>0.05</v>
      </c>
      <c r="S294" s="723">
        <v>0.2</v>
      </c>
      <c r="T294" s="255">
        <f>ROUND(J294*$G294,-1)</f>
        <v>0</v>
      </c>
      <c r="U294" s="724">
        <f>ROUND(K294*$G294,-1)</f>
        <v>500</v>
      </c>
      <c r="V294" s="330">
        <f>ROUND(L294*$G294,-1)</f>
        <v>500</v>
      </c>
      <c r="W294" s="330">
        <f>ROUND(M294*$G294,-1)</f>
        <v>500</v>
      </c>
      <c r="X294" s="330">
        <f>ROUND(N294*$G294,-1)</f>
        <v>500</v>
      </c>
      <c r="Y294" s="330">
        <f>ROUND(O294*$G294,-1)</f>
        <v>500</v>
      </c>
      <c r="Z294" s="330">
        <f>ROUND(P294*$G294,-1)</f>
        <v>500</v>
      </c>
      <c r="AA294" s="330">
        <f>ROUND(Q294*$G294,-1)</f>
        <v>500</v>
      </c>
      <c r="AB294" s="330">
        <f>ROUND(R294*$G294,-1)</f>
        <v>500</v>
      </c>
      <c r="AC294" s="720">
        <f>ROUND(S294*$G294,-1)</f>
        <v>2000</v>
      </c>
      <c r="AD294" s="725"/>
      <c r="AE294" s="827"/>
    </row>
    <row r="295" ht="15.75" customHeight="1">
      <c r="A295" t="s" s="331">
        <v>1036</v>
      </c>
      <c r="B295" t="s" s="329">
        <v>227</v>
      </c>
      <c r="C295" s="330"/>
      <c r="D295" s="330"/>
      <c r="E295" s="783">
        <v>3340</v>
      </c>
      <c r="F295" s="275">
        <v>150</v>
      </c>
      <c r="G295" s="275">
        <f>F295*E295/1000</f>
        <v>501</v>
      </c>
      <c r="H295" s="784"/>
      <c r="I295" s="717"/>
      <c r="J295" s="741"/>
      <c r="K295" s="453"/>
      <c r="L295" s="453"/>
      <c r="M295" s="453"/>
      <c r="N295" s="453"/>
      <c r="O295" s="453"/>
      <c r="P295" s="453"/>
      <c r="Q295" s="453"/>
      <c r="R295" s="453"/>
      <c r="S295" s="742"/>
      <c r="T295" s="322"/>
      <c r="U295" s="326"/>
      <c r="V295" s="275"/>
      <c r="W295" s="275"/>
      <c r="X295" s="275"/>
      <c r="Y295" s="275"/>
      <c r="Z295" s="275"/>
      <c r="AA295" s="275"/>
      <c r="AB295" s="275"/>
      <c r="AC295" s="327"/>
      <c r="AD295" s="717"/>
      <c r="AE295" s="827"/>
    </row>
    <row r="296" ht="15.75" customHeight="1">
      <c r="A296" t="s" s="788">
        <v>1037</v>
      </c>
      <c r="B296" t="s" s="329">
        <v>227</v>
      </c>
      <c r="C296" s="330"/>
      <c r="D296" s="330"/>
      <c r="E296" s="783">
        <v>1030</v>
      </c>
      <c r="F296" s="275">
        <v>150</v>
      </c>
      <c r="G296" s="275">
        <f>F296*E296/1000</f>
        <v>154.5</v>
      </c>
      <c r="H296" s="784"/>
      <c r="I296" s="717"/>
      <c r="J296" s="741"/>
      <c r="K296" s="453"/>
      <c r="L296" s="453"/>
      <c r="M296" s="453"/>
      <c r="N296" s="453"/>
      <c r="O296" s="453"/>
      <c r="P296" s="453"/>
      <c r="Q296" s="453"/>
      <c r="R296" s="453"/>
      <c r="S296" s="742"/>
      <c r="T296" s="322"/>
      <c r="U296" s="326"/>
      <c r="V296" s="275"/>
      <c r="W296" s="275"/>
      <c r="X296" s="275"/>
      <c r="Y296" s="275"/>
      <c r="Z296" s="275"/>
      <c r="AA296" s="275"/>
      <c r="AB296" s="275"/>
      <c r="AC296" s="327"/>
      <c r="AD296" s="717"/>
      <c r="AE296" s="827"/>
    </row>
    <row r="297" ht="15.75" customHeight="1">
      <c r="A297" t="s" s="790">
        <v>1038</v>
      </c>
      <c r="B297" t="s" s="329">
        <v>227</v>
      </c>
      <c r="C297" s="330"/>
      <c r="D297" s="330"/>
      <c r="E297" s="783">
        <v>1670</v>
      </c>
      <c r="F297" s="275">
        <v>120</v>
      </c>
      <c r="G297" s="275">
        <f>F297*E297/1000</f>
        <v>200.4</v>
      </c>
      <c r="H297" s="784"/>
      <c r="I297" s="717"/>
      <c r="J297" s="741"/>
      <c r="K297" s="453"/>
      <c r="L297" s="453"/>
      <c r="M297" s="453"/>
      <c r="N297" s="453"/>
      <c r="O297" s="453"/>
      <c r="P297" s="453"/>
      <c r="Q297" s="453"/>
      <c r="R297" s="453"/>
      <c r="S297" s="742"/>
      <c r="T297" s="322"/>
      <c r="U297" s="326"/>
      <c r="V297" s="275"/>
      <c r="W297" s="275"/>
      <c r="X297" s="275"/>
      <c r="Y297" s="275"/>
      <c r="Z297" s="275"/>
      <c r="AA297" s="275"/>
      <c r="AB297" s="275"/>
      <c r="AC297" s="327"/>
      <c r="AD297" s="717"/>
      <c r="AE297" s="827"/>
    </row>
    <row r="298" ht="16.6" customHeight="1">
      <c r="A298" t="s" s="331">
        <v>1039</v>
      </c>
      <c r="B298" t="s" s="329">
        <v>227</v>
      </c>
      <c r="C298" s="330"/>
      <c r="D298" s="330"/>
      <c r="E298" s="783">
        <v>1730</v>
      </c>
      <c r="F298" s="275">
        <v>150</v>
      </c>
      <c r="G298" s="275">
        <f>F298*E298/1000</f>
        <v>259.5</v>
      </c>
      <c r="H298" s="784"/>
      <c r="I298" s="717"/>
      <c r="J298" s="741"/>
      <c r="K298" s="453"/>
      <c r="L298" s="453"/>
      <c r="M298" s="453"/>
      <c r="N298" s="453"/>
      <c r="O298" s="453"/>
      <c r="P298" s="453"/>
      <c r="Q298" s="453"/>
      <c r="R298" s="453"/>
      <c r="S298" s="742"/>
      <c r="T298" s="322"/>
      <c r="U298" s="326"/>
      <c r="V298" s="275"/>
      <c r="W298" s="275"/>
      <c r="X298" s="275"/>
      <c r="Y298" s="275"/>
      <c r="Z298" s="275"/>
      <c r="AA298" s="275"/>
      <c r="AB298" s="275"/>
      <c r="AC298" s="327"/>
      <c r="AD298" s="717"/>
      <c r="AE298" s="219"/>
    </row>
    <row r="299" ht="16.6" customHeight="1">
      <c r="A299" t="s" s="331">
        <v>1040</v>
      </c>
      <c r="B299" t="s" s="329">
        <v>227</v>
      </c>
      <c r="C299" s="330"/>
      <c r="D299" s="330"/>
      <c r="E299" s="828"/>
      <c r="F299" s="275"/>
      <c r="G299" s="275"/>
      <c r="H299" s="784"/>
      <c r="I299" s="717"/>
      <c r="J299" s="741"/>
      <c r="K299" s="453"/>
      <c r="L299" s="453"/>
      <c r="M299" s="453"/>
      <c r="N299" s="453"/>
      <c r="O299" s="453"/>
      <c r="P299" s="453"/>
      <c r="Q299" s="453"/>
      <c r="R299" s="453"/>
      <c r="S299" s="742"/>
      <c r="T299" s="322"/>
      <c r="U299" s="326"/>
      <c r="V299" s="275"/>
      <c r="W299" s="275"/>
      <c r="X299" s="275"/>
      <c r="Y299" s="275"/>
      <c r="Z299" s="275"/>
      <c r="AA299" s="275"/>
      <c r="AB299" s="275"/>
      <c r="AC299" s="327"/>
      <c r="AD299" s="717"/>
      <c r="AE299" s="219"/>
    </row>
    <row r="300" ht="16.6" customHeight="1">
      <c r="A300" t="s" s="788">
        <v>1041</v>
      </c>
      <c r="B300" t="s" s="329">
        <v>227</v>
      </c>
      <c r="C300" s="330"/>
      <c r="D300" s="330"/>
      <c r="E300" s="817">
        <v>1400</v>
      </c>
      <c r="F300" s="275">
        <v>150</v>
      </c>
      <c r="G300" s="275">
        <f>F300*E300/1000</f>
        <v>210</v>
      </c>
      <c r="H300" s="784"/>
      <c r="I300" s="717"/>
      <c r="J300" s="741"/>
      <c r="K300" s="453"/>
      <c r="L300" s="794"/>
      <c r="M300" s="453"/>
      <c r="N300" s="453"/>
      <c r="O300" s="453"/>
      <c r="P300" s="453"/>
      <c r="Q300" s="453"/>
      <c r="R300" s="453"/>
      <c r="S300" s="742"/>
      <c r="T300" s="322"/>
      <c r="U300" s="326"/>
      <c r="V300" s="275"/>
      <c r="W300" s="275"/>
      <c r="X300" s="275"/>
      <c r="Y300" s="275"/>
      <c r="Z300" s="275"/>
      <c r="AA300" s="275"/>
      <c r="AB300" s="275"/>
      <c r="AC300" s="327"/>
      <c r="AD300" s="717"/>
      <c r="AE300" s="219"/>
    </row>
    <row r="301" ht="15.75" customHeight="1">
      <c r="A301" t="s" s="790">
        <v>1042</v>
      </c>
      <c r="B301" t="s" s="829">
        <v>227</v>
      </c>
      <c r="C301" s="830"/>
      <c r="D301" s="831"/>
      <c r="E301" s="793">
        <v>850</v>
      </c>
      <c r="F301" s="275">
        <v>150</v>
      </c>
      <c r="G301" s="275">
        <f>F301*E301/1000</f>
        <v>127.5</v>
      </c>
      <c r="H301" s="784"/>
      <c r="I301" s="717"/>
      <c r="J301" s="741"/>
      <c r="K301" s="779"/>
      <c r="L301" s="780"/>
      <c r="M301" s="832"/>
      <c r="N301" s="453"/>
      <c r="O301" s="453"/>
      <c r="P301" s="453"/>
      <c r="Q301" s="453"/>
      <c r="R301" s="453"/>
      <c r="S301" s="742"/>
      <c r="T301" s="322"/>
      <c r="U301" s="326"/>
      <c r="V301" s="275"/>
      <c r="W301" s="275"/>
      <c r="X301" s="275"/>
      <c r="Y301" s="275"/>
      <c r="Z301" s="275"/>
      <c r="AA301" s="275"/>
      <c r="AB301" s="275"/>
      <c r="AC301" s="327"/>
      <c r="AD301" s="717"/>
      <c r="AE301" s="129"/>
    </row>
    <row r="302" ht="15.75" customHeight="1">
      <c r="A302" t="s" s="331">
        <v>1043</v>
      </c>
      <c r="B302" t="s" s="329">
        <v>227</v>
      </c>
      <c r="C302" s="330"/>
      <c r="D302" s="330"/>
      <c r="E302" s="783">
        <v>1420</v>
      </c>
      <c r="F302" s="275">
        <v>150</v>
      </c>
      <c r="G302" s="275">
        <f>F302*E302/1000</f>
        <v>213</v>
      </c>
      <c r="H302" s="327"/>
      <c r="I302" s="717"/>
      <c r="J302" s="741"/>
      <c r="K302" s="453"/>
      <c r="L302" s="785"/>
      <c r="M302" s="453"/>
      <c r="N302" s="453"/>
      <c r="O302" s="453"/>
      <c r="P302" s="453"/>
      <c r="Q302" s="453"/>
      <c r="R302" s="453"/>
      <c r="S302" s="742"/>
      <c r="T302" s="322"/>
      <c r="U302" s="326"/>
      <c r="V302" s="275"/>
      <c r="W302" s="275"/>
      <c r="X302" s="275"/>
      <c r="Y302" s="275"/>
      <c r="Z302" s="275"/>
      <c r="AA302" s="275"/>
      <c r="AB302" s="275"/>
      <c r="AC302" s="327"/>
      <c r="AD302" s="717"/>
      <c r="AE302" s="129"/>
    </row>
    <row r="303" ht="15.75" customHeight="1">
      <c r="A303" t="s" s="331">
        <v>1044</v>
      </c>
      <c r="B303" t="s" s="329">
        <v>227</v>
      </c>
      <c r="C303" s="330"/>
      <c r="D303" s="330"/>
      <c r="E303" s="783">
        <v>6940</v>
      </c>
      <c r="F303" s="275">
        <v>150</v>
      </c>
      <c r="G303" s="275">
        <f>F303*E303/1000</f>
        <v>1041</v>
      </c>
      <c r="H303" s="784"/>
      <c r="I303" s="717"/>
      <c r="J303" s="741"/>
      <c r="K303" s="453"/>
      <c r="L303" s="453"/>
      <c r="M303" s="453"/>
      <c r="N303" s="453"/>
      <c r="O303" s="453"/>
      <c r="P303" s="453"/>
      <c r="Q303" s="453"/>
      <c r="R303" s="453"/>
      <c r="S303" s="742"/>
      <c r="T303" s="322"/>
      <c r="U303" s="326"/>
      <c r="V303" s="275"/>
      <c r="W303" s="275"/>
      <c r="X303" s="275"/>
      <c r="Y303" s="275"/>
      <c r="Z303" s="275"/>
      <c r="AA303" s="275"/>
      <c r="AB303" s="275"/>
      <c r="AC303" s="327"/>
      <c r="AD303" s="717"/>
      <c r="AE303" s="129"/>
    </row>
    <row r="304" ht="15.75" customHeight="1">
      <c r="A304" t="s" s="331">
        <v>1045</v>
      </c>
      <c r="B304" t="s" s="329">
        <v>227</v>
      </c>
      <c r="C304" s="330"/>
      <c r="D304" s="330"/>
      <c r="E304" s="783">
        <v>2480</v>
      </c>
      <c r="F304" s="275">
        <v>150</v>
      </c>
      <c r="G304" s="275">
        <f>F304*E304/1000</f>
        <v>372</v>
      </c>
      <c r="H304" s="784"/>
      <c r="I304" s="717"/>
      <c r="J304" s="741"/>
      <c r="K304" s="453"/>
      <c r="L304" s="453"/>
      <c r="M304" s="453"/>
      <c r="N304" s="453"/>
      <c r="O304" s="453"/>
      <c r="P304" s="453"/>
      <c r="Q304" s="453"/>
      <c r="R304" s="453"/>
      <c r="S304" s="742"/>
      <c r="T304" s="322"/>
      <c r="U304" s="326"/>
      <c r="V304" s="275"/>
      <c r="W304" s="275"/>
      <c r="X304" s="275"/>
      <c r="Y304" s="275"/>
      <c r="Z304" s="275"/>
      <c r="AA304" s="275"/>
      <c r="AB304" s="275"/>
      <c r="AC304" s="327"/>
      <c r="AD304" s="717"/>
      <c r="AE304" s="129"/>
    </row>
    <row r="305" ht="15.75" customHeight="1">
      <c r="A305" t="s" s="331">
        <v>1046</v>
      </c>
      <c r="B305" t="s" s="329">
        <v>227</v>
      </c>
      <c r="C305" s="330"/>
      <c r="D305" s="330"/>
      <c r="E305" s="783">
        <v>2230</v>
      </c>
      <c r="F305" s="275">
        <v>150</v>
      </c>
      <c r="G305" s="275">
        <f>F305*E305/1000</f>
        <v>334.5</v>
      </c>
      <c r="H305" s="784"/>
      <c r="I305" s="717"/>
      <c r="J305" s="741"/>
      <c r="K305" s="453"/>
      <c r="L305" s="453"/>
      <c r="M305" s="453"/>
      <c r="N305" s="453"/>
      <c r="O305" s="453"/>
      <c r="P305" s="453"/>
      <c r="Q305" s="453"/>
      <c r="R305" s="453"/>
      <c r="S305" s="742"/>
      <c r="T305" s="322"/>
      <c r="U305" s="326"/>
      <c r="V305" s="275"/>
      <c r="W305" s="275"/>
      <c r="X305" s="275"/>
      <c r="Y305" s="275"/>
      <c r="Z305" s="275"/>
      <c r="AA305" s="275"/>
      <c r="AB305" s="275"/>
      <c r="AC305" s="327"/>
      <c r="AD305" s="717"/>
      <c r="AE305" s="129"/>
    </row>
    <row r="306" ht="15.75" customHeight="1">
      <c r="A306" t="s" s="331">
        <v>1047</v>
      </c>
      <c r="B306" t="s" s="329">
        <v>227</v>
      </c>
      <c r="C306" s="330"/>
      <c r="D306" s="330"/>
      <c r="E306" s="783">
        <v>375</v>
      </c>
      <c r="F306" s="275">
        <v>150</v>
      </c>
      <c r="G306" s="275">
        <f>F306*E306/1000</f>
        <v>56.25</v>
      </c>
      <c r="H306" s="784"/>
      <c r="I306" s="717"/>
      <c r="J306" s="741"/>
      <c r="K306" s="453"/>
      <c r="L306" s="453"/>
      <c r="M306" s="453"/>
      <c r="N306" s="453"/>
      <c r="O306" s="453"/>
      <c r="P306" s="453"/>
      <c r="Q306" s="453"/>
      <c r="R306" s="453"/>
      <c r="S306" s="742"/>
      <c r="T306" s="322"/>
      <c r="U306" s="326"/>
      <c r="V306" s="275"/>
      <c r="W306" s="275"/>
      <c r="X306" s="275"/>
      <c r="Y306" s="275"/>
      <c r="Z306" s="275"/>
      <c r="AA306" s="275"/>
      <c r="AB306" s="275"/>
      <c r="AC306" s="327"/>
      <c r="AD306" s="717"/>
      <c r="AE306" s="129"/>
    </row>
    <row r="307" ht="15.75" customHeight="1">
      <c r="A307" t="s" s="331">
        <v>1048</v>
      </c>
      <c r="B307" t="s" s="329">
        <v>227</v>
      </c>
      <c r="C307" s="330"/>
      <c r="D307" s="330"/>
      <c r="E307" s="783">
        <v>552</v>
      </c>
      <c r="F307" s="275">
        <v>150</v>
      </c>
      <c r="G307" s="275">
        <f>F307*E307/1000</f>
        <v>82.8</v>
      </c>
      <c r="H307" s="784"/>
      <c r="I307" s="717"/>
      <c r="J307" s="741"/>
      <c r="K307" s="453"/>
      <c r="L307" s="453"/>
      <c r="M307" s="453"/>
      <c r="N307" s="453"/>
      <c r="O307" s="453"/>
      <c r="P307" s="453"/>
      <c r="Q307" s="453"/>
      <c r="R307" s="453"/>
      <c r="S307" s="742"/>
      <c r="T307" s="322"/>
      <c r="U307" s="326"/>
      <c r="V307" s="275"/>
      <c r="W307" s="275"/>
      <c r="X307" s="275"/>
      <c r="Y307" s="275"/>
      <c r="Z307" s="275"/>
      <c r="AA307" s="275"/>
      <c r="AB307" s="275"/>
      <c r="AC307" s="327"/>
      <c r="AD307" s="717"/>
      <c r="AE307" s="129"/>
    </row>
    <row r="308" ht="15.75" customHeight="1">
      <c r="A308" t="s" s="331">
        <v>1049</v>
      </c>
      <c r="B308" t="s" s="329">
        <v>227</v>
      </c>
      <c r="C308" s="330"/>
      <c r="D308" s="330"/>
      <c r="E308" s="783">
        <v>2710</v>
      </c>
      <c r="F308" s="275">
        <v>150</v>
      </c>
      <c r="G308" s="275">
        <f>F308*E308/1000</f>
        <v>406.5</v>
      </c>
      <c r="H308" s="784"/>
      <c r="I308" s="717"/>
      <c r="J308" s="741"/>
      <c r="K308" s="453"/>
      <c r="L308" s="453"/>
      <c r="M308" s="453"/>
      <c r="N308" s="453"/>
      <c r="O308" s="453"/>
      <c r="P308" s="453"/>
      <c r="Q308" s="453"/>
      <c r="R308" s="453"/>
      <c r="S308" s="742"/>
      <c r="T308" s="322"/>
      <c r="U308" s="326"/>
      <c r="V308" s="275"/>
      <c r="W308" s="275"/>
      <c r="X308" s="275"/>
      <c r="Y308" s="275"/>
      <c r="Z308" s="275"/>
      <c r="AA308" s="275"/>
      <c r="AB308" s="275"/>
      <c r="AC308" s="327"/>
      <c r="AD308" s="717"/>
      <c r="AE308" s="129"/>
    </row>
    <row r="309" ht="15.75" customHeight="1">
      <c r="A309" t="s" s="331">
        <v>1050</v>
      </c>
      <c r="B309" t="s" s="329">
        <v>227</v>
      </c>
      <c r="C309" s="330"/>
      <c r="D309" s="330"/>
      <c r="E309" s="783">
        <v>750</v>
      </c>
      <c r="F309" s="275">
        <v>150</v>
      </c>
      <c r="G309" s="275">
        <f>F309*E309/1000</f>
        <v>112.5</v>
      </c>
      <c r="H309" s="784"/>
      <c r="I309" s="717"/>
      <c r="J309" s="741"/>
      <c r="K309" s="453"/>
      <c r="L309" s="453"/>
      <c r="M309" s="453"/>
      <c r="N309" s="453"/>
      <c r="O309" s="453"/>
      <c r="P309" s="453"/>
      <c r="Q309" s="453"/>
      <c r="R309" s="453"/>
      <c r="S309" s="742"/>
      <c r="T309" s="322"/>
      <c r="U309" s="326"/>
      <c r="V309" s="275"/>
      <c r="W309" s="275"/>
      <c r="X309" s="275"/>
      <c r="Y309" s="275"/>
      <c r="Z309" s="275"/>
      <c r="AA309" s="275"/>
      <c r="AB309" s="275"/>
      <c r="AC309" s="327"/>
      <c r="AD309" s="717"/>
      <c r="AE309" s="129"/>
    </row>
    <row r="310" ht="15.75" customHeight="1">
      <c r="A310" t="s" s="331">
        <v>1051</v>
      </c>
      <c r="B310" t="s" s="329">
        <v>227</v>
      </c>
      <c r="C310" s="330"/>
      <c r="D310" s="330"/>
      <c r="E310" s="783">
        <v>135</v>
      </c>
      <c r="F310" s="275">
        <v>150</v>
      </c>
      <c r="G310" s="275">
        <f>F310*E310/1000</f>
        <v>20.25</v>
      </c>
      <c r="H310" s="784"/>
      <c r="I310" s="717"/>
      <c r="J310" s="741"/>
      <c r="K310" s="453"/>
      <c r="L310" s="453"/>
      <c r="M310" s="453"/>
      <c r="N310" s="453"/>
      <c r="O310" s="453"/>
      <c r="P310" s="453"/>
      <c r="Q310" s="453"/>
      <c r="R310" s="453"/>
      <c r="S310" s="742"/>
      <c r="T310" s="322"/>
      <c r="U310" s="326"/>
      <c r="V310" s="275"/>
      <c r="W310" s="275"/>
      <c r="X310" s="275"/>
      <c r="Y310" s="275"/>
      <c r="Z310" s="275"/>
      <c r="AA310" s="275"/>
      <c r="AB310" s="275"/>
      <c r="AC310" s="327"/>
      <c r="AD310" s="717"/>
      <c r="AE310" s="129"/>
    </row>
    <row r="311" ht="15.75" customHeight="1">
      <c r="A311" t="s" s="331">
        <v>1052</v>
      </c>
      <c r="B311" t="s" s="329">
        <v>227</v>
      </c>
      <c r="C311" s="330"/>
      <c r="D311" s="330"/>
      <c r="E311" s="783">
        <v>1195</v>
      </c>
      <c r="F311" s="275">
        <v>150</v>
      </c>
      <c r="G311" s="275">
        <f>F311*E311/1000</f>
        <v>179.25</v>
      </c>
      <c r="H311" s="784"/>
      <c r="I311" s="717"/>
      <c r="J311" s="741"/>
      <c r="K311" s="453"/>
      <c r="L311" s="453"/>
      <c r="M311" s="453"/>
      <c r="N311" s="453"/>
      <c r="O311" s="453"/>
      <c r="P311" s="453"/>
      <c r="Q311" s="453"/>
      <c r="R311" s="453"/>
      <c r="S311" s="742"/>
      <c r="T311" s="322"/>
      <c r="U311" s="326"/>
      <c r="V311" s="275"/>
      <c r="W311" s="275"/>
      <c r="X311" s="275"/>
      <c r="Y311" s="275"/>
      <c r="Z311" s="275"/>
      <c r="AA311" s="275"/>
      <c r="AB311" s="275"/>
      <c r="AC311" s="327"/>
      <c r="AD311" s="717"/>
      <c r="AE311" s="833"/>
    </row>
    <row r="312" ht="15.75" customHeight="1">
      <c r="A312" t="s" s="331">
        <v>1053</v>
      </c>
      <c r="B312" t="s" s="329">
        <v>227</v>
      </c>
      <c r="C312" s="330"/>
      <c r="D312" s="330"/>
      <c r="E312" s="783">
        <v>280</v>
      </c>
      <c r="F312" s="275">
        <v>150</v>
      </c>
      <c r="G312" s="275">
        <f>F312*E312/1000</f>
        <v>42</v>
      </c>
      <c r="H312" s="784"/>
      <c r="I312" s="717"/>
      <c r="J312" s="741"/>
      <c r="K312" s="453"/>
      <c r="L312" s="453"/>
      <c r="M312" s="453"/>
      <c r="N312" s="453"/>
      <c r="O312" s="453"/>
      <c r="P312" s="453"/>
      <c r="Q312" s="453"/>
      <c r="R312" s="453"/>
      <c r="S312" s="742"/>
      <c r="T312" s="322"/>
      <c r="U312" s="326"/>
      <c r="V312" s="275"/>
      <c r="W312" s="275"/>
      <c r="X312" s="275"/>
      <c r="Y312" s="275"/>
      <c r="Z312" s="275"/>
      <c r="AA312" s="275"/>
      <c r="AB312" s="275"/>
      <c r="AC312" s="327"/>
      <c r="AD312" s="717"/>
      <c r="AE312" s="129"/>
    </row>
    <row r="313" ht="15.75" customHeight="1">
      <c r="A313" t="s" s="331">
        <v>1054</v>
      </c>
      <c r="B313" t="s" s="329">
        <v>227</v>
      </c>
      <c r="C313" s="330"/>
      <c r="D313" s="330"/>
      <c r="E313" s="783">
        <v>990</v>
      </c>
      <c r="F313" s="275">
        <v>150</v>
      </c>
      <c r="G313" s="275">
        <f>F313*E313/1000</f>
        <v>148.5</v>
      </c>
      <c r="H313" s="784"/>
      <c r="I313" s="717"/>
      <c r="J313" s="741"/>
      <c r="K313" s="453"/>
      <c r="L313" s="453"/>
      <c r="M313" s="453"/>
      <c r="N313" s="453"/>
      <c r="O313" s="453"/>
      <c r="P313" s="453"/>
      <c r="Q313" s="453"/>
      <c r="R313" s="453"/>
      <c r="S313" s="742"/>
      <c r="T313" s="322"/>
      <c r="U313" s="326"/>
      <c r="V313" s="275"/>
      <c r="W313" s="275"/>
      <c r="X313" s="275"/>
      <c r="Y313" s="275"/>
      <c r="Z313" s="275"/>
      <c r="AA313" s="275"/>
      <c r="AB313" s="275"/>
      <c r="AC313" s="327"/>
      <c r="AD313" s="717"/>
      <c r="AE313" s="129"/>
    </row>
    <row r="314" ht="15.75" customHeight="1">
      <c r="A314" t="s" s="331">
        <v>1055</v>
      </c>
      <c r="B314" t="s" s="329">
        <v>227</v>
      </c>
      <c r="C314" s="330"/>
      <c r="D314" s="330"/>
      <c r="E314" s="783">
        <v>1180</v>
      </c>
      <c r="F314" s="275">
        <v>150</v>
      </c>
      <c r="G314" s="275">
        <f>F314*E314/1000</f>
        <v>177</v>
      </c>
      <c r="H314" s="784"/>
      <c r="I314" s="717"/>
      <c r="J314" s="741"/>
      <c r="K314" s="453"/>
      <c r="L314" s="453"/>
      <c r="M314" s="453"/>
      <c r="N314" s="453"/>
      <c r="O314" s="453"/>
      <c r="P314" s="453"/>
      <c r="Q314" s="453"/>
      <c r="R314" s="453"/>
      <c r="S314" s="742"/>
      <c r="T314" s="322"/>
      <c r="U314" s="326"/>
      <c r="V314" s="275"/>
      <c r="W314" s="275"/>
      <c r="X314" s="275"/>
      <c r="Y314" s="275"/>
      <c r="Z314" s="275"/>
      <c r="AA314" s="275"/>
      <c r="AB314" s="275"/>
      <c r="AC314" s="327"/>
      <c r="AD314" s="717"/>
      <c r="AE314" s="129"/>
    </row>
    <row r="315" ht="15.75" customHeight="1">
      <c r="A315" t="s" s="331">
        <v>1056</v>
      </c>
      <c r="B315" t="s" s="329">
        <v>227</v>
      </c>
      <c r="C315" s="330"/>
      <c r="D315" s="330"/>
      <c r="E315" s="783">
        <v>1700</v>
      </c>
      <c r="F315" s="275">
        <v>150</v>
      </c>
      <c r="G315" s="275">
        <f>F315*E315/1000</f>
        <v>255</v>
      </c>
      <c r="H315" s="784"/>
      <c r="I315" s="717"/>
      <c r="J315" s="741"/>
      <c r="K315" s="453"/>
      <c r="L315" s="453"/>
      <c r="M315" s="453"/>
      <c r="N315" s="453"/>
      <c r="O315" s="453"/>
      <c r="P315" s="453"/>
      <c r="Q315" s="453"/>
      <c r="R315" s="453"/>
      <c r="S315" s="742"/>
      <c r="T315" s="322"/>
      <c r="U315" s="326"/>
      <c r="V315" s="275"/>
      <c r="W315" s="275"/>
      <c r="X315" s="275"/>
      <c r="Y315" s="275"/>
      <c r="Z315" s="275"/>
      <c r="AA315" s="275"/>
      <c r="AB315" s="275"/>
      <c r="AC315" s="327"/>
      <c r="AD315" s="717"/>
      <c r="AE315" s="129"/>
    </row>
    <row r="316" ht="15.75" customHeight="1">
      <c r="A316" t="s" s="331">
        <v>1057</v>
      </c>
      <c r="B316" t="s" s="329">
        <v>227</v>
      </c>
      <c r="C316" s="330"/>
      <c r="D316" s="330"/>
      <c r="E316" s="783">
        <v>1200</v>
      </c>
      <c r="F316" s="275">
        <v>150</v>
      </c>
      <c r="G316" s="275">
        <f>F316*E316/1000</f>
        <v>180</v>
      </c>
      <c r="H316" s="327"/>
      <c r="I316" s="717"/>
      <c r="J316" s="741"/>
      <c r="K316" s="453"/>
      <c r="L316" s="453"/>
      <c r="M316" s="453"/>
      <c r="N316" s="453"/>
      <c r="O316" s="453"/>
      <c r="P316" s="453"/>
      <c r="Q316" s="453"/>
      <c r="R316" s="453"/>
      <c r="S316" s="742"/>
      <c r="T316" s="322"/>
      <c r="U316" s="326"/>
      <c r="V316" s="275"/>
      <c r="W316" s="275"/>
      <c r="X316" s="275"/>
      <c r="Y316" s="275"/>
      <c r="Z316" s="275"/>
      <c r="AA316" s="275"/>
      <c r="AB316" s="275"/>
      <c r="AC316" s="327"/>
      <c r="AD316" s="717"/>
      <c r="AE316" s="129"/>
    </row>
    <row r="317" ht="15.75" customHeight="1">
      <c r="A317" t="s" s="331">
        <v>1058</v>
      </c>
      <c r="B317" t="s" s="329">
        <v>227</v>
      </c>
      <c r="C317" s="330"/>
      <c r="D317" s="330"/>
      <c r="E317" s="783">
        <v>1080</v>
      </c>
      <c r="F317" s="275">
        <v>150</v>
      </c>
      <c r="G317" s="275">
        <f>F317*E317/1000</f>
        <v>162</v>
      </c>
      <c r="H317" s="784"/>
      <c r="I317" s="717"/>
      <c r="J317" s="741"/>
      <c r="K317" s="453"/>
      <c r="L317" s="453"/>
      <c r="M317" s="453"/>
      <c r="N317" s="453"/>
      <c r="O317" s="453"/>
      <c r="P317" s="453"/>
      <c r="Q317" s="453"/>
      <c r="R317" s="453"/>
      <c r="S317" s="742"/>
      <c r="T317" s="322"/>
      <c r="U317" s="326"/>
      <c r="V317" s="275"/>
      <c r="W317" s="275"/>
      <c r="X317" s="275"/>
      <c r="Y317" s="275"/>
      <c r="Z317" s="275"/>
      <c r="AA317" s="275"/>
      <c r="AB317" s="275"/>
      <c r="AC317" s="327"/>
      <c r="AD317" s="717"/>
      <c r="AE317" s="129"/>
    </row>
    <row r="318" ht="15.75" customHeight="1">
      <c r="A318" t="s" s="331">
        <v>1059</v>
      </c>
      <c r="B318" t="s" s="329">
        <v>227</v>
      </c>
      <c r="C318" s="330"/>
      <c r="D318" s="330"/>
      <c r="E318" s="783">
        <v>320</v>
      </c>
      <c r="F318" s="275">
        <v>150</v>
      </c>
      <c r="G318" s="275">
        <f>F318*E318/1000</f>
        <v>48</v>
      </c>
      <c r="H318" s="784"/>
      <c r="I318" s="717"/>
      <c r="J318" s="741"/>
      <c r="K318" s="453"/>
      <c r="L318" s="453"/>
      <c r="M318" s="453"/>
      <c r="N318" s="453"/>
      <c r="O318" s="453"/>
      <c r="P318" s="453"/>
      <c r="Q318" s="453"/>
      <c r="R318" s="453"/>
      <c r="S318" s="742"/>
      <c r="T318" s="322"/>
      <c r="U318" s="326"/>
      <c r="V318" s="275"/>
      <c r="W318" s="275"/>
      <c r="X318" s="275"/>
      <c r="Y318" s="275"/>
      <c r="Z318" s="275"/>
      <c r="AA318" s="275"/>
      <c r="AB318" s="275"/>
      <c r="AC318" s="327"/>
      <c r="AD318" s="717"/>
      <c r="AE318" s="129"/>
    </row>
    <row r="319" ht="15.75" customHeight="1">
      <c r="A319" t="s" s="331">
        <v>1060</v>
      </c>
      <c r="B319" t="s" s="329">
        <v>227</v>
      </c>
      <c r="C319" s="330"/>
      <c r="D319" s="330"/>
      <c r="E319" s="783">
        <v>700</v>
      </c>
      <c r="F319" s="275">
        <v>150</v>
      </c>
      <c r="G319" s="275">
        <f>F319*E319/1000</f>
        <v>105</v>
      </c>
      <c r="H319" s="784"/>
      <c r="I319" s="717"/>
      <c r="J319" s="741"/>
      <c r="K319" s="453"/>
      <c r="L319" s="453"/>
      <c r="M319" s="453"/>
      <c r="N319" s="453"/>
      <c r="O319" s="453"/>
      <c r="P319" s="453"/>
      <c r="Q319" s="453"/>
      <c r="R319" s="453"/>
      <c r="S319" s="742"/>
      <c r="T319" s="322"/>
      <c r="U319" s="326"/>
      <c r="V319" s="275"/>
      <c r="W319" s="275"/>
      <c r="X319" s="275"/>
      <c r="Y319" s="275"/>
      <c r="Z319" s="275"/>
      <c r="AA319" s="275"/>
      <c r="AB319" s="275"/>
      <c r="AC319" s="327"/>
      <c r="AD319" s="717"/>
      <c r="AE319" s="129"/>
    </row>
    <row r="320" ht="15.75" customHeight="1">
      <c r="A320" s="106"/>
      <c r="B320" s="159"/>
      <c r="C320" s="159"/>
      <c r="D320" s="159"/>
      <c r="E320" s="107"/>
      <c r="F320" s="159"/>
      <c r="G320" s="159"/>
      <c r="H320" s="108"/>
      <c r="I320" s="196"/>
      <c r="J320" s="193"/>
      <c r="K320" s="161"/>
      <c r="L320" s="161"/>
      <c r="M320" s="161"/>
      <c r="N320" s="161"/>
      <c r="O320" s="161"/>
      <c r="P320" s="161"/>
      <c r="Q320" s="161"/>
      <c r="R320" s="161"/>
      <c r="S320" s="194"/>
      <c r="T320" s="270"/>
      <c r="U320" s="234"/>
      <c r="V320" s="159"/>
      <c r="W320" s="159"/>
      <c r="X320" s="159"/>
      <c r="Y320" s="159"/>
      <c r="Z320" s="159"/>
      <c r="AA320" s="159"/>
      <c r="AB320" s="159"/>
      <c r="AC320" s="191"/>
      <c r="AD320" s="196"/>
      <c r="AE320" s="129"/>
    </row>
    <row r="321" ht="15.75" customHeight="1">
      <c r="A321" t="s" s="834">
        <v>1061</v>
      </c>
      <c r="B321" s="330"/>
      <c r="C321" s="330"/>
      <c r="D321" s="330"/>
      <c r="E321" s="789">
        <v>26080</v>
      </c>
      <c r="F321" s="275">
        <v>150</v>
      </c>
      <c r="G321" s="275">
        <f>F321*E321/1000</f>
        <v>3912</v>
      </c>
      <c r="H321" s="327"/>
      <c r="I321" s="717"/>
      <c r="J321" s="741"/>
      <c r="K321" s="453"/>
      <c r="L321" s="453"/>
      <c r="M321" s="453"/>
      <c r="N321" s="453"/>
      <c r="O321" s="453"/>
      <c r="P321" s="453"/>
      <c r="Q321" s="453"/>
      <c r="R321" s="453"/>
      <c r="S321" s="742"/>
      <c r="T321" s="322"/>
      <c r="U321" s="326"/>
      <c r="V321" s="275"/>
      <c r="W321" s="275"/>
      <c r="X321" s="275"/>
      <c r="Y321" s="275"/>
      <c r="Z321" s="275"/>
      <c r="AA321" s="275"/>
      <c r="AB321" s="275"/>
      <c r="AC321" s="327"/>
      <c r="AD321" s="717"/>
      <c r="AE321" s="236"/>
    </row>
    <row r="322" ht="15.75" customHeight="1">
      <c r="A322" t="s" s="799">
        <v>1062</v>
      </c>
      <c r="B322" t="s" s="248">
        <v>227</v>
      </c>
      <c r="C322" s="159"/>
      <c r="D322" s="306"/>
      <c r="E322" s="800">
        <v>2021.4</v>
      </c>
      <c r="F322" s="159"/>
      <c r="G322" s="159"/>
      <c r="H322" s="191"/>
      <c r="I322" s="196"/>
      <c r="J322" s="193"/>
      <c r="K322" s="161"/>
      <c r="L322" s="161"/>
      <c r="M322" s="161"/>
      <c r="N322" s="161"/>
      <c r="O322" s="161"/>
      <c r="P322" s="161"/>
      <c r="Q322" s="161"/>
      <c r="R322" s="161"/>
      <c r="S322" s="194"/>
      <c r="T322" s="270"/>
      <c r="U322" s="234"/>
      <c r="V322" s="159"/>
      <c r="W322" s="159"/>
      <c r="X322" s="159"/>
      <c r="Y322" s="159"/>
      <c r="Z322" s="159"/>
      <c r="AA322" s="159"/>
      <c r="AB322" s="159"/>
      <c r="AC322" s="191"/>
      <c r="AD322" s="196"/>
      <c r="AE322" s="236"/>
    </row>
    <row r="323" ht="15.75" customHeight="1">
      <c r="A323" t="s" s="799">
        <v>1063</v>
      </c>
      <c r="B323" t="s" s="248">
        <v>227</v>
      </c>
      <c r="C323" s="159"/>
      <c r="D323" s="306"/>
      <c r="E323" s="800">
        <v>517.5</v>
      </c>
      <c r="F323" s="159"/>
      <c r="G323" s="159"/>
      <c r="H323" s="191"/>
      <c r="I323" s="196"/>
      <c r="J323" s="193"/>
      <c r="K323" s="161"/>
      <c r="L323" s="161"/>
      <c r="M323" s="161"/>
      <c r="N323" s="161"/>
      <c r="O323" s="161"/>
      <c r="P323" s="161"/>
      <c r="Q323" s="161"/>
      <c r="R323" s="161"/>
      <c r="S323" s="194"/>
      <c r="T323" s="270"/>
      <c r="U323" s="234"/>
      <c r="V323" s="159"/>
      <c r="W323" s="159"/>
      <c r="X323" s="159"/>
      <c r="Y323" s="159"/>
      <c r="Z323" s="159"/>
      <c r="AA323" s="159"/>
      <c r="AB323" s="159"/>
      <c r="AC323" s="191"/>
      <c r="AD323" s="196"/>
      <c r="AE323" s="236"/>
    </row>
    <row r="324" ht="15.75" customHeight="1">
      <c r="A324" t="s" s="799">
        <v>1064</v>
      </c>
      <c r="B324" t="s" s="248">
        <v>227</v>
      </c>
      <c r="C324" s="159"/>
      <c r="D324" s="306"/>
      <c r="E324" s="800">
        <v>1670.7</v>
      </c>
      <c r="F324" s="159"/>
      <c r="G324" s="159"/>
      <c r="H324" s="191"/>
      <c r="I324" s="196"/>
      <c r="J324" s="193"/>
      <c r="K324" s="161"/>
      <c r="L324" s="161"/>
      <c r="M324" s="161"/>
      <c r="N324" s="161"/>
      <c r="O324" s="161"/>
      <c r="P324" s="161"/>
      <c r="Q324" s="161"/>
      <c r="R324" s="161"/>
      <c r="S324" s="194"/>
      <c r="T324" s="270"/>
      <c r="U324" s="234"/>
      <c r="V324" s="159"/>
      <c r="W324" s="159"/>
      <c r="X324" s="159"/>
      <c r="Y324" s="159"/>
      <c r="Z324" s="159"/>
      <c r="AA324" s="159"/>
      <c r="AB324" s="159"/>
      <c r="AC324" s="191"/>
      <c r="AD324" s="196"/>
      <c r="AE324" s="236"/>
    </row>
    <row r="325" ht="15.75" customHeight="1">
      <c r="A325" t="s" s="799">
        <v>1065</v>
      </c>
      <c r="B325" t="s" s="248">
        <v>227</v>
      </c>
      <c r="C325" s="159"/>
      <c r="D325" s="306"/>
      <c r="E325" s="800">
        <v>906.1</v>
      </c>
      <c r="F325" s="159"/>
      <c r="G325" s="159"/>
      <c r="H325" s="191"/>
      <c r="I325" s="196"/>
      <c r="J325" s="193"/>
      <c r="K325" s="161"/>
      <c r="L325" s="161"/>
      <c r="M325" s="161"/>
      <c r="N325" s="161"/>
      <c r="O325" s="161"/>
      <c r="P325" s="161"/>
      <c r="Q325" s="161"/>
      <c r="R325" s="161"/>
      <c r="S325" s="194"/>
      <c r="T325" s="270"/>
      <c r="U325" s="234"/>
      <c r="V325" s="159"/>
      <c r="W325" s="159"/>
      <c r="X325" s="159"/>
      <c r="Y325" s="159"/>
      <c r="Z325" s="159"/>
      <c r="AA325" s="159"/>
      <c r="AB325" s="159"/>
      <c r="AC325" s="191"/>
      <c r="AD325" s="196"/>
      <c r="AE325" s="236"/>
    </row>
    <row r="326" ht="15.75" customHeight="1">
      <c r="A326" t="s" s="799">
        <v>1066</v>
      </c>
      <c r="B326" t="s" s="248">
        <v>227</v>
      </c>
      <c r="C326" s="159"/>
      <c r="D326" s="306"/>
      <c r="E326" s="800">
        <v>503.5</v>
      </c>
      <c r="F326" s="159"/>
      <c r="G326" s="159"/>
      <c r="H326" s="191"/>
      <c r="I326" s="196"/>
      <c r="J326" s="193"/>
      <c r="K326" s="161"/>
      <c r="L326" s="161"/>
      <c r="M326" s="161"/>
      <c r="N326" s="161"/>
      <c r="O326" s="161"/>
      <c r="P326" s="161"/>
      <c r="Q326" s="161"/>
      <c r="R326" s="161"/>
      <c r="S326" s="194"/>
      <c r="T326" s="270"/>
      <c r="U326" s="234"/>
      <c r="V326" s="159"/>
      <c r="W326" s="159"/>
      <c r="X326" s="159"/>
      <c r="Y326" s="159"/>
      <c r="Z326" s="159"/>
      <c r="AA326" s="159"/>
      <c r="AB326" s="159"/>
      <c r="AC326" s="191"/>
      <c r="AD326" s="196"/>
      <c r="AE326" s="825"/>
    </row>
    <row r="327" ht="15.75" customHeight="1">
      <c r="A327" t="s" s="799">
        <v>1067</v>
      </c>
      <c r="B327" t="s" s="248">
        <v>227</v>
      </c>
      <c r="C327" s="159"/>
      <c r="D327" s="306"/>
      <c r="E327" s="800">
        <v>548.8</v>
      </c>
      <c r="F327" s="159"/>
      <c r="G327" s="159"/>
      <c r="H327" s="191"/>
      <c r="I327" s="196"/>
      <c r="J327" s="193"/>
      <c r="K327" s="161"/>
      <c r="L327" s="161"/>
      <c r="M327" s="161"/>
      <c r="N327" s="161"/>
      <c r="O327" s="161"/>
      <c r="P327" s="161"/>
      <c r="Q327" s="161"/>
      <c r="R327" s="161"/>
      <c r="S327" s="194"/>
      <c r="T327" s="270"/>
      <c r="U327" s="234"/>
      <c r="V327" s="159"/>
      <c r="W327" s="159"/>
      <c r="X327" s="159"/>
      <c r="Y327" s="159"/>
      <c r="Z327" s="159"/>
      <c r="AA327" s="159"/>
      <c r="AB327" s="159"/>
      <c r="AC327" s="191"/>
      <c r="AD327" s="196"/>
      <c r="AE327" s="825"/>
    </row>
    <row r="328" ht="15.75" customHeight="1">
      <c r="A328" t="s" s="799">
        <v>1068</v>
      </c>
      <c r="B328" t="s" s="248">
        <v>227</v>
      </c>
      <c r="C328" s="159"/>
      <c r="D328" s="306"/>
      <c r="E328" s="800">
        <v>2240.6</v>
      </c>
      <c r="F328" s="159"/>
      <c r="G328" s="159"/>
      <c r="H328" s="191"/>
      <c r="I328" s="196"/>
      <c r="J328" s="193"/>
      <c r="K328" s="161"/>
      <c r="L328" s="161"/>
      <c r="M328" s="161"/>
      <c r="N328" s="161"/>
      <c r="O328" s="161"/>
      <c r="P328" s="161"/>
      <c r="Q328" s="161"/>
      <c r="R328" s="161"/>
      <c r="S328" s="194"/>
      <c r="T328" s="270"/>
      <c r="U328" s="234"/>
      <c r="V328" s="159"/>
      <c r="W328" s="159"/>
      <c r="X328" s="159"/>
      <c r="Y328" s="159"/>
      <c r="Z328" s="159"/>
      <c r="AA328" s="159"/>
      <c r="AB328" s="159"/>
      <c r="AC328" s="191"/>
      <c r="AD328" s="196"/>
      <c r="AE328" s="825"/>
    </row>
    <row r="329" ht="15.75" customHeight="1">
      <c r="A329" t="s" s="799">
        <v>1069</v>
      </c>
      <c r="B329" t="s" s="248">
        <v>227</v>
      </c>
      <c r="C329" s="159"/>
      <c r="D329" s="306"/>
      <c r="E329" s="800">
        <v>1343.4</v>
      </c>
      <c r="F329" s="159"/>
      <c r="G329" s="159"/>
      <c r="H329" s="191"/>
      <c r="I329" s="196"/>
      <c r="J329" s="193"/>
      <c r="K329" s="161"/>
      <c r="L329" s="161"/>
      <c r="M329" s="161"/>
      <c r="N329" s="161"/>
      <c r="O329" s="161"/>
      <c r="P329" s="161"/>
      <c r="Q329" s="161"/>
      <c r="R329" s="161"/>
      <c r="S329" s="194"/>
      <c r="T329" s="270"/>
      <c r="U329" s="234"/>
      <c r="V329" s="159"/>
      <c r="W329" s="159"/>
      <c r="X329" s="159"/>
      <c r="Y329" s="159"/>
      <c r="Z329" s="159"/>
      <c r="AA329" s="159"/>
      <c r="AB329" s="159"/>
      <c r="AC329" s="191"/>
      <c r="AD329" s="196"/>
      <c r="AE329" s="825"/>
    </row>
    <row r="330" ht="15.75" customHeight="1">
      <c r="A330" t="s" s="799">
        <v>1070</v>
      </c>
      <c r="B330" t="s" s="248">
        <v>227</v>
      </c>
      <c r="C330" s="159"/>
      <c r="D330" s="306"/>
      <c r="E330" s="800">
        <v>642</v>
      </c>
      <c r="F330" s="159"/>
      <c r="G330" s="159"/>
      <c r="H330" s="191"/>
      <c r="I330" s="196"/>
      <c r="J330" s="193"/>
      <c r="K330" s="161"/>
      <c r="L330" s="161"/>
      <c r="M330" s="161"/>
      <c r="N330" s="161"/>
      <c r="O330" s="161"/>
      <c r="P330" s="161"/>
      <c r="Q330" s="161"/>
      <c r="R330" s="161"/>
      <c r="S330" s="194"/>
      <c r="T330" s="270"/>
      <c r="U330" s="234"/>
      <c r="V330" s="159"/>
      <c r="W330" s="159"/>
      <c r="X330" s="159"/>
      <c r="Y330" s="159"/>
      <c r="Z330" s="159"/>
      <c r="AA330" s="159"/>
      <c r="AB330" s="159"/>
      <c r="AC330" s="191"/>
      <c r="AD330" s="196"/>
      <c r="AE330" s="825"/>
    </row>
    <row r="331" ht="15.75" customHeight="1">
      <c r="A331" t="s" s="799">
        <v>1071</v>
      </c>
      <c r="B331" t="s" s="248">
        <v>227</v>
      </c>
      <c r="C331" s="159"/>
      <c r="D331" s="306"/>
      <c r="E331" s="800">
        <v>220.5</v>
      </c>
      <c r="F331" s="159"/>
      <c r="G331" s="159"/>
      <c r="H331" s="191"/>
      <c r="I331" s="196"/>
      <c r="J331" s="193"/>
      <c r="K331" s="161"/>
      <c r="L331" s="161"/>
      <c r="M331" s="161"/>
      <c r="N331" s="161"/>
      <c r="O331" s="161"/>
      <c r="P331" s="161"/>
      <c r="Q331" s="161"/>
      <c r="R331" s="161"/>
      <c r="S331" s="194"/>
      <c r="T331" s="270"/>
      <c r="U331" s="234"/>
      <c r="V331" s="159"/>
      <c r="W331" s="159"/>
      <c r="X331" s="159"/>
      <c r="Y331" s="159"/>
      <c r="Z331" s="159"/>
      <c r="AA331" s="159"/>
      <c r="AB331" s="159"/>
      <c r="AC331" s="191"/>
      <c r="AD331" s="196"/>
      <c r="AE331" s="825"/>
    </row>
    <row r="332" ht="15.75" customHeight="1">
      <c r="A332" t="s" s="799">
        <v>1072</v>
      </c>
      <c r="B332" t="s" s="248">
        <v>227</v>
      </c>
      <c r="C332" s="159"/>
      <c r="D332" s="306"/>
      <c r="E332" s="800">
        <v>335.2</v>
      </c>
      <c r="F332" s="159"/>
      <c r="G332" s="159"/>
      <c r="H332" s="191"/>
      <c r="I332" s="196"/>
      <c r="J332" s="193"/>
      <c r="K332" s="161"/>
      <c r="L332" s="161"/>
      <c r="M332" s="161"/>
      <c r="N332" s="161"/>
      <c r="O332" s="161"/>
      <c r="P332" s="161"/>
      <c r="Q332" s="161"/>
      <c r="R332" s="161"/>
      <c r="S332" s="194"/>
      <c r="T332" s="270"/>
      <c r="U332" s="234"/>
      <c r="V332" s="159"/>
      <c r="W332" s="159"/>
      <c r="X332" s="159"/>
      <c r="Y332" s="159"/>
      <c r="Z332" s="159"/>
      <c r="AA332" s="159"/>
      <c r="AB332" s="159"/>
      <c r="AC332" s="191"/>
      <c r="AD332" s="196"/>
      <c r="AE332" s="825"/>
    </row>
    <row r="333" ht="15.75" customHeight="1">
      <c r="A333" t="s" s="799">
        <v>1073</v>
      </c>
      <c r="B333" t="s" s="248">
        <v>227</v>
      </c>
      <c r="C333" s="159"/>
      <c r="D333" s="306"/>
      <c r="E333" s="800">
        <v>296.5</v>
      </c>
      <c r="F333" s="159"/>
      <c r="G333" s="159"/>
      <c r="H333" s="191"/>
      <c r="I333" s="196"/>
      <c r="J333" s="193"/>
      <c r="K333" s="161"/>
      <c r="L333" s="161"/>
      <c r="M333" s="161"/>
      <c r="N333" s="161"/>
      <c r="O333" s="161"/>
      <c r="P333" s="161"/>
      <c r="Q333" s="161"/>
      <c r="R333" s="161"/>
      <c r="S333" s="194"/>
      <c r="T333" s="270"/>
      <c r="U333" s="234"/>
      <c r="V333" s="159"/>
      <c r="W333" s="159"/>
      <c r="X333" s="159"/>
      <c r="Y333" s="159"/>
      <c r="Z333" s="159"/>
      <c r="AA333" s="159"/>
      <c r="AB333" s="159"/>
      <c r="AC333" s="191"/>
      <c r="AD333" s="196"/>
      <c r="AE333" s="825"/>
    </row>
    <row r="334" ht="16.6" customHeight="1">
      <c r="A334" t="s" s="799">
        <v>1074</v>
      </c>
      <c r="B334" t="s" s="248">
        <v>227</v>
      </c>
      <c r="C334" s="159"/>
      <c r="D334" s="306"/>
      <c r="E334" s="800">
        <v>345.5</v>
      </c>
      <c r="F334" s="159"/>
      <c r="G334" s="159"/>
      <c r="H334" s="191"/>
      <c r="I334" s="196"/>
      <c r="J334" s="193"/>
      <c r="K334" s="161"/>
      <c r="L334" s="161"/>
      <c r="M334" s="161"/>
      <c r="N334" s="161"/>
      <c r="O334" s="161"/>
      <c r="P334" s="161"/>
      <c r="Q334" s="161"/>
      <c r="R334" s="161"/>
      <c r="S334" s="194"/>
      <c r="T334" s="270"/>
      <c r="U334" s="234"/>
      <c r="V334" s="159"/>
      <c r="W334" s="159"/>
      <c r="X334" s="159"/>
      <c r="Y334" s="159"/>
      <c r="Z334" s="159"/>
      <c r="AA334" s="159"/>
      <c r="AB334" s="159"/>
      <c r="AC334" s="191"/>
      <c r="AD334" s="196"/>
      <c r="AE334" s="219"/>
    </row>
    <row r="335" ht="16.6" customHeight="1">
      <c r="A335" t="s" s="799">
        <v>1040</v>
      </c>
      <c r="B335" t="s" s="248">
        <v>227</v>
      </c>
      <c r="C335" s="159"/>
      <c r="D335" s="306"/>
      <c r="E335" s="800">
        <v>549</v>
      </c>
      <c r="F335" s="159"/>
      <c r="G335" s="159"/>
      <c r="H335" s="191"/>
      <c r="I335" s="196"/>
      <c r="J335" s="193"/>
      <c r="K335" s="161"/>
      <c r="L335" s="161"/>
      <c r="M335" s="161"/>
      <c r="N335" s="161"/>
      <c r="O335" s="161"/>
      <c r="P335" s="161"/>
      <c r="Q335" s="161"/>
      <c r="R335" s="161"/>
      <c r="S335" s="194"/>
      <c r="T335" s="270"/>
      <c r="U335" s="234"/>
      <c r="V335" s="159"/>
      <c r="W335" s="159"/>
      <c r="X335" s="159"/>
      <c r="Y335" s="159"/>
      <c r="Z335" s="159"/>
      <c r="AA335" s="159"/>
      <c r="AB335" s="159"/>
      <c r="AC335" s="191"/>
      <c r="AD335" s="196"/>
      <c r="AE335" s="219"/>
    </row>
    <row r="336" ht="16.6" customHeight="1">
      <c r="A336" t="s" s="799">
        <v>1075</v>
      </c>
      <c r="B336" t="s" s="248">
        <v>227</v>
      </c>
      <c r="C336" s="159"/>
      <c r="D336" s="306"/>
      <c r="E336" s="800">
        <v>1195.5</v>
      </c>
      <c r="F336" s="159"/>
      <c r="G336" s="159"/>
      <c r="H336" s="191"/>
      <c r="I336" s="196"/>
      <c r="J336" s="193"/>
      <c r="K336" s="161"/>
      <c r="L336" s="161"/>
      <c r="M336" s="161"/>
      <c r="N336" s="161"/>
      <c r="O336" s="161"/>
      <c r="P336" s="161"/>
      <c r="Q336" s="161"/>
      <c r="R336" s="161"/>
      <c r="S336" s="194"/>
      <c r="T336" s="270"/>
      <c r="U336" s="234"/>
      <c r="V336" s="159"/>
      <c r="W336" s="159"/>
      <c r="X336" s="159"/>
      <c r="Y336" s="159"/>
      <c r="Z336" s="159"/>
      <c r="AA336" s="159"/>
      <c r="AB336" s="159"/>
      <c r="AC336" s="191"/>
      <c r="AD336" s="196"/>
      <c r="AE336" s="219"/>
    </row>
    <row r="337" ht="15.75" customHeight="1">
      <c r="A337" t="s" s="799">
        <v>1076</v>
      </c>
      <c r="B337" t="s" s="248">
        <v>227</v>
      </c>
      <c r="C337" s="159"/>
      <c r="D337" s="306"/>
      <c r="E337" s="800">
        <v>700</v>
      </c>
      <c r="F337" s="159"/>
      <c r="G337" s="159"/>
      <c r="H337" s="191"/>
      <c r="I337" s="196"/>
      <c r="J337" s="193"/>
      <c r="K337" s="161"/>
      <c r="L337" s="161"/>
      <c r="M337" s="161"/>
      <c r="N337" s="161"/>
      <c r="O337" s="161"/>
      <c r="P337" s="161"/>
      <c r="Q337" s="161"/>
      <c r="R337" s="161"/>
      <c r="S337" s="194"/>
      <c r="T337" s="270"/>
      <c r="U337" s="234"/>
      <c r="V337" s="159"/>
      <c r="W337" s="159"/>
      <c r="X337" s="159"/>
      <c r="Y337" s="159"/>
      <c r="Z337" s="159"/>
      <c r="AA337" s="159"/>
      <c r="AB337" s="159"/>
      <c r="AC337" s="191"/>
      <c r="AD337" s="196"/>
      <c r="AE337" s="315"/>
    </row>
    <row r="338" ht="15.75" customHeight="1">
      <c r="A338" t="s" s="799">
        <v>1077</v>
      </c>
      <c r="B338" t="s" s="248">
        <v>227</v>
      </c>
      <c r="C338" s="159"/>
      <c r="D338" s="306"/>
      <c r="E338" s="800">
        <v>428.2</v>
      </c>
      <c r="F338" s="159"/>
      <c r="G338" s="159"/>
      <c r="H338" s="191"/>
      <c r="I338" s="196"/>
      <c r="J338" s="193"/>
      <c r="K338" s="161"/>
      <c r="L338" s="161"/>
      <c r="M338" s="161"/>
      <c r="N338" s="161"/>
      <c r="O338" s="161"/>
      <c r="P338" s="161"/>
      <c r="Q338" s="161"/>
      <c r="R338" s="161"/>
      <c r="S338" s="194"/>
      <c r="T338" s="270"/>
      <c r="U338" s="234"/>
      <c r="V338" s="159"/>
      <c r="W338" s="159"/>
      <c r="X338" s="159"/>
      <c r="Y338" s="159"/>
      <c r="Z338" s="159"/>
      <c r="AA338" s="159"/>
      <c r="AB338" s="159"/>
      <c r="AC338" s="191"/>
      <c r="AD338" s="196"/>
      <c r="AE338" s="315"/>
    </row>
    <row r="339" ht="15.75" customHeight="1">
      <c r="A339" t="s" s="799">
        <v>1078</v>
      </c>
      <c r="B339" t="s" s="248">
        <v>227</v>
      </c>
      <c r="C339" s="159"/>
      <c r="D339" s="306"/>
      <c r="E339" s="800">
        <v>467.4</v>
      </c>
      <c r="F339" s="159"/>
      <c r="G339" s="159"/>
      <c r="H339" s="191"/>
      <c r="I339" s="196"/>
      <c r="J339" s="193"/>
      <c r="K339" s="161"/>
      <c r="L339" s="161"/>
      <c r="M339" s="161"/>
      <c r="N339" s="161"/>
      <c r="O339" s="161"/>
      <c r="P339" s="161"/>
      <c r="Q339" s="161"/>
      <c r="R339" s="161"/>
      <c r="S339" s="194"/>
      <c r="T339" s="270"/>
      <c r="U339" s="234"/>
      <c r="V339" s="159"/>
      <c r="W339" s="159"/>
      <c r="X339" s="159"/>
      <c r="Y339" s="159"/>
      <c r="Z339" s="159"/>
      <c r="AA339" s="159"/>
      <c r="AB339" s="159"/>
      <c r="AC339" s="191"/>
      <c r="AD339" s="196"/>
      <c r="AE339" s="315"/>
    </row>
    <row r="340" ht="16.6" customHeight="1">
      <c r="A340" t="s" s="799">
        <v>1079</v>
      </c>
      <c r="B340" t="s" s="248">
        <v>227</v>
      </c>
      <c r="C340" s="159"/>
      <c r="D340" s="306"/>
      <c r="E340" s="800">
        <v>444.7</v>
      </c>
      <c r="F340" s="159"/>
      <c r="G340" s="159"/>
      <c r="H340" s="191"/>
      <c r="I340" s="196"/>
      <c r="J340" s="193"/>
      <c r="K340" s="161"/>
      <c r="L340" s="161"/>
      <c r="M340" s="161"/>
      <c r="N340" s="161"/>
      <c r="O340" s="161"/>
      <c r="P340" s="161"/>
      <c r="Q340" s="161"/>
      <c r="R340" s="161"/>
      <c r="S340" s="194"/>
      <c r="T340" s="270"/>
      <c r="U340" s="234"/>
      <c r="V340" s="159"/>
      <c r="W340" s="159"/>
      <c r="X340" s="159"/>
      <c r="Y340" s="159"/>
      <c r="Z340" s="159"/>
      <c r="AA340" s="159"/>
      <c r="AB340" s="159"/>
      <c r="AC340" s="191"/>
      <c r="AD340" s="196"/>
      <c r="AE340" s="219"/>
    </row>
    <row r="341" ht="16.6" customHeight="1">
      <c r="A341" t="s" s="799">
        <v>1080</v>
      </c>
      <c r="B341" t="s" s="248">
        <v>227</v>
      </c>
      <c r="C341" s="159"/>
      <c r="D341" s="306"/>
      <c r="E341" s="800">
        <v>585.7</v>
      </c>
      <c r="F341" s="159"/>
      <c r="G341" s="159"/>
      <c r="H341" s="191"/>
      <c r="I341" s="196"/>
      <c r="J341" s="193"/>
      <c r="K341" s="161"/>
      <c r="L341" s="161"/>
      <c r="M341" s="161"/>
      <c r="N341" s="161"/>
      <c r="O341" s="161"/>
      <c r="P341" s="161"/>
      <c r="Q341" s="161"/>
      <c r="R341" s="161"/>
      <c r="S341" s="194"/>
      <c r="T341" s="270"/>
      <c r="U341" s="234"/>
      <c r="V341" s="159"/>
      <c r="W341" s="159"/>
      <c r="X341" s="159"/>
      <c r="Y341" s="159"/>
      <c r="Z341" s="159"/>
      <c r="AA341" s="159"/>
      <c r="AB341" s="159"/>
      <c r="AC341" s="191"/>
      <c r="AD341" s="196"/>
      <c r="AE341" s="219"/>
    </row>
    <row r="342" ht="16.6" customHeight="1">
      <c r="A342" t="s" s="799">
        <v>1081</v>
      </c>
      <c r="B342" t="s" s="248">
        <v>227</v>
      </c>
      <c r="C342" s="159"/>
      <c r="D342" s="306"/>
      <c r="E342" s="800">
        <v>328.9</v>
      </c>
      <c r="F342" s="159"/>
      <c r="G342" s="159"/>
      <c r="H342" s="191"/>
      <c r="I342" s="196"/>
      <c r="J342" s="193"/>
      <c r="K342" s="161"/>
      <c r="L342" s="161"/>
      <c r="M342" s="161"/>
      <c r="N342" s="161"/>
      <c r="O342" s="161"/>
      <c r="P342" s="161"/>
      <c r="Q342" s="161"/>
      <c r="R342" s="161"/>
      <c r="S342" s="194"/>
      <c r="T342" s="270"/>
      <c r="U342" s="234"/>
      <c r="V342" s="159"/>
      <c r="W342" s="159"/>
      <c r="X342" s="159"/>
      <c r="Y342" s="159"/>
      <c r="Z342" s="159"/>
      <c r="AA342" s="159"/>
      <c r="AB342" s="159"/>
      <c r="AC342" s="191"/>
      <c r="AD342" s="196"/>
      <c r="AE342" s="219"/>
    </row>
    <row r="343" ht="16.6" customHeight="1">
      <c r="A343" t="s" s="799">
        <v>1082</v>
      </c>
      <c r="B343" t="s" s="248">
        <v>227</v>
      </c>
      <c r="C343" s="159"/>
      <c r="D343" s="306"/>
      <c r="E343" s="800">
        <v>670.9</v>
      </c>
      <c r="F343" s="159"/>
      <c r="G343" s="159"/>
      <c r="H343" s="191"/>
      <c r="I343" s="196"/>
      <c r="J343" s="193"/>
      <c r="K343" s="161"/>
      <c r="L343" s="161"/>
      <c r="M343" s="161"/>
      <c r="N343" s="161"/>
      <c r="O343" s="161"/>
      <c r="P343" s="161"/>
      <c r="Q343" s="161"/>
      <c r="R343" s="161"/>
      <c r="S343" s="194"/>
      <c r="T343" s="270"/>
      <c r="U343" s="234"/>
      <c r="V343" s="159"/>
      <c r="W343" s="159"/>
      <c r="X343" s="159"/>
      <c r="Y343" s="159"/>
      <c r="Z343" s="159"/>
      <c r="AA343" s="159"/>
      <c r="AB343" s="159"/>
      <c r="AC343" s="191"/>
      <c r="AD343" s="196"/>
      <c r="AE343" s="219"/>
    </row>
    <row r="344" ht="15.75" customHeight="1">
      <c r="A344" t="s" s="799">
        <v>1083</v>
      </c>
      <c r="B344" t="s" s="248">
        <v>227</v>
      </c>
      <c r="C344" s="159"/>
      <c r="D344" s="306"/>
      <c r="E344" s="800">
        <v>4170.6</v>
      </c>
      <c r="F344" s="159"/>
      <c r="G344" s="159"/>
      <c r="H344" s="191"/>
      <c r="I344" s="196"/>
      <c r="J344" s="193"/>
      <c r="K344" s="161"/>
      <c r="L344" s="161"/>
      <c r="M344" s="161"/>
      <c r="N344" s="161"/>
      <c r="O344" s="161"/>
      <c r="P344" s="161"/>
      <c r="Q344" s="161"/>
      <c r="R344" s="161"/>
      <c r="S344" s="194"/>
      <c r="T344" s="270"/>
      <c r="U344" s="234"/>
      <c r="V344" s="159"/>
      <c r="W344" s="159"/>
      <c r="X344" s="159"/>
      <c r="Y344" s="159"/>
      <c r="Z344" s="159"/>
      <c r="AA344" s="159"/>
      <c r="AB344" s="159"/>
      <c r="AC344" s="191"/>
      <c r="AD344" t="s" s="259">
        <v>1084</v>
      </c>
      <c r="AE344" s="129"/>
    </row>
    <row r="345" ht="15.75" customHeight="1">
      <c r="A345" t="s" s="799">
        <v>1085</v>
      </c>
      <c r="B345" t="s" s="248">
        <v>227</v>
      </c>
      <c r="C345" s="159"/>
      <c r="D345" s="306"/>
      <c r="E345" s="800">
        <v>305</v>
      </c>
      <c r="F345" s="159"/>
      <c r="G345" s="159"/>
      <c r="H345" s="191"/>
      <c r="I345" s="196"/>
      <c r="J345" s="193"/>
      <c r="K345" s="161"/>
      <c r="L345" s="161"/>
      <c r="M345" s="161"/>
      <c r="N345" s="161"/>
      <c r="O345" s="161"/>
      <c r="P345" s="161"/>
      <c r="Q345" s="161"/>
      <c r="R345" s="161"/>
      <c r="S345" s="194"/>
      <c r="T345" s="270"/>
      <c r="U345" s="234"/>
      <c r="V345" s="159"/>
      <c r="W345" s="159"/>
      <c r="X345" s="159"/>
      <c r="Y345" s="159"/>
      <c r="Z345" s="159"/>
      <c r="AA345" s="159"/>
      <c r="AB345" s="159"/>
      <c r="AC345" s="191"/>
      <c r="AD345" s="196"/>
      <c r="AE345" s="129"/>
    </row>
    <row r="346" ht="15.75" customHeight="1">
      <c r="A346" t="s" s="799">
        <v>1086</v>
      </c>
      <c r="B346" t="s" s="248">
        <v>227</v>
      </c>
      <c r="C346" s="159"/>
      <c r="D346" s="306"/>
      <c r="E346" s="800">
        <v>340.3</v>
      </c>
      <c r="F346" s="159"/>
      <c r="G346" s="159"/>
      <c r="H346" s="191"/>
      <c r="I346" s="196"/>
      <c r="J346" s="193"/>
      <c r="K346" s="161"/>
      <c r="L346" s="161"/>
      <c r="M346" s="161"/>
      <c r="N346" s="161"/>
      <c r="O346" s="161"/>
      <c r="P346" s="161"/>
      <c r="Q346" s="161"/>
      <c r="R346" s="161"/>
      <c r="S346" s="194"/>
      <c r="T346" s="270"/>
      <c r="U346" s="234"/>
      <c r="V346" s="159"/>
      <c r="W346" s="159"/>
      <c r="X346" s="159"/>
      <c r="Y346" s="159"/>
      <c r="Z346" s="159"/>
      <c r="AA346" s="159"/>
      <c r="AB346" s="159"/>
      <c r="AC346" s="191"/>
      <c r="AD346" s="196"/>
      <c r="AE346" s="129"/>
    </row>
    <row r="347" ht="15.75" customHeight="1">
      <c r="A347" t="s" s="799">
        <v>1087</v>
      </c>
      <c r="B347" t="s" s="248">
        <v>227</v>
      </c>
      <c r="C347" s="159"/>
      <c r="D347" s="306"/>
      <c r="E347" s="800">
        <v>380.8</v>
      </c>
      <c r="F347" s="159"/>
      <c r="G347" s="159"/>
      <c r="H347" s="191"/>
      <c r="I347" s="196"/>
      <c r="J347" s="193"/>
      <c r="K347" s="161"/>
      <c r="L347" s="161"/>
      <c r="M347" s="161"/>
      <c r="N347" s="161"/>
      <c r="O347" s="161"/>
      <c r="P347" s="161"/>
      <c r="Q347" s="161"/>
      <c r="R347" s="161"/>
      <c r="S347" s="194"/>
      <c r="T347" s="270"/>
      <c r="U347" s="234"/>
      <c r="V347" s="159"/>
      <c r="W347" s="159"/>
      <c r="X347" s="159"/>
      <c r="Y347" s="159"/>
      <c r="Z347" s="159"/>
      <c r="AA347" s="159"/>
      <c r="AB347" s="159"/>
      <c r="AC347" s="191"/>
      <c r="AD347" s="196"/>
      <c r="AE347" s="129"/>
    </row>
    <row r="348" ht="15.75" customHeight="1">
      <c r="A348" t="s" s="799">
        <v>1088</v>
      </c>
      <c r="B348" t="s" s="248">
        <v>227</v>
      </c>
      <c r="C348" s="159"/>
      <c r="D348" s="306"/>
      <c r="E348" s="800">
        <v>264.47</v>
      </c>
      <c r="F348" s="159"/>
      <c r="G348" s="159"/>
      <c r="H348" s="191"/>
      <c r="I348" s="196"/>
      <c r="J348" s="193"/>
      <c r="K348" s="161"/>
      <c r="L348" s="161"/>
      <c r="M348" s="161"/>
      <c r="N348" s="161"/>
      <c r="O348" s="161"/>
      <c r="P348" s="161"/>
      <c r="Q348" s="161"/>
      <c r="R348" s="161"/>
      <c r="S348" s="194"/>
      <c r="T348" s="270"/>
      <c r="U348" s="234"/>
      <c r="V348" s="159"/>
      <c r="W348" s="159"/>
      <c r="X348" s="159"/>
      <c r="Y348" s="159"/>
      <c r="Z348" s="159"/>
      <c r="AA348" s="159"/>
      <c r="AB348" s="159"/>
      <c r="AC348" s="191"/>
      <c r="AD348" s="196"/>
      <c r="AE348" s="129"/>
    </row>
    <row r="349" ht="15.75" customHeight="1">
      <c r="A349" t="s" s="799">
        <v>1089</v>
      </c>
      <c r="B349" t="s" s="248">
        <v>227</v>
      </c>
      <c r="C349" s="159"/>
      <c r="D349" s="306"/>
      <c r="E349" s="800">
        <v>204.7</v>
      </c>
      <c r="F349" s="159"/>
      <c r="G349" s="159"/>
      <c r="H349" s="191"/>
      <c r="I349" s="196"/>
      <c r="J349" s="193"/>
      <c r="K349" s="161"/>
      <c r="L349" s="161"/>
      <c r="M349" s="161"/>
      <c r="N349" s="161"/>
      <c r="O349" s="161"/>
      <c r="P349" s="161"/>
      <c r="Q349" s="161"/>
      <c r="R349" s="161"/>
      <c r="S349" s="194"/>
      <c r="T349" s="270"/>
      <c r="U349" s="234"/>
      <c r="V349" s="159"/>
      <c r="W349" s="159"/>
      <c r="X349" s="159"/>
      <c r="Y349" s="159"/>
      <c r="Z349" s="159"/>
      <c r="AA349" s="159"/>
      <c r="AB349" s="159"/>
      <c r="AC349" s="191"/>
      <c r="AD349" s="196"/>
      <c r="AE349" s="129"/>
    </row>
    <row r="350" ht="15.75" customHeight="1">
      <c r="A350" t="s" s="799">
        <v>1090</v>
      </c>
      <c r="B350" t="s" s="248">
        <v>227</v>
      </c>
      <c r="C350" s="159"/>
      <c r="D350" s="306"/>
      <c r="E350" s="800">
        <v>182.9</v>
      </c>
      <c r="F350" s="159"/>
      <c r="G350" s="159"/>
      <c r="H350" s="191"/>
      <c r="I350" s="196"/>
      <c r="J350" s="193"/>
      <c r="K350" s="161"/>
      <c r="L350" s="161"/>
      <c r="M350" s="161"/>
      <c r="N350" s="161"/>
      <c r="O350" s="161"/>
      <c r="P350" s="161"/>
      <c r="Q350" s="161"/>
      <c r="R350" s="161"/>
      <c r="S350" s="194"/>
      <c r="T350" s="270"/>
      <c r="U350" s="234"/>
      <c r="V350" s="159"/>
      <c r="W350" s="159"/>
      <c r="X350" s="159"/>
      <c r="Y350" s="159"/>
      <c r="Z350" s="159"/>
      <c r="AA350" s="159"/>
      <c r="AB350" s="159"/>
      <c r="AC350" s="191"/>
      <c r="AD350" s="196"/>
      <c r="AE350" s="129"/>
    </row>
    <row r="351" ht="15.75" customHeight="1">
      <c r="A351" t="s" s="799">
        <v>1091</v>
      </c>
      <c r="B351" t="s" s="248">
        <v>227</v>
      </c>
      <c r="C351" s="159"/>
      <c r="D351" s="306"/>
      <c r="E351" s="800">
        <v>1397</v>
      </c>
      <c r="F351" s="159"/>
      <c r="G351" s="159"/>
      <c r="H351" s="191"/>
      <c r="I351" s="196"/>
      <c r="J351" s="193"/>
      <c r="K351" s="161"/>
      <c r="L351" s="161"/>
      <c r="M351" s="161"/>
      <c r="N351" s="161"/>
      <c r="O351" s="161"/>
      <c r="P351" s="161"/>
      <c r="Q351" s="161"/>
      <c r="R351" s="161"/>
      <c r="S351" s="194"/>
      <c r="T351" s="270"/>
      <c r="U351" s="234"/>
      <c r="V351" s="159"/>
      <c r="W351" s="159"/>
      <c r="X351" s="159"/>
      <c r="Y351" s="159"/>
      <c r="Z351" s="159"/>
      <c r="AA351" s="159"/>
      <c r="AB351" s="159"/>
      <c r="AC351" s="191"/>
      <c r="AD351" s="196"/>
      <c r="AE351" s="129"/>
    </row>
    <row r="352" ht="15.75" customHeight="1">
      <c r="A352" t="s" s="799">
        <v>1092</v>
      </c>
      <c r="B352" t="s" s="248">
        <v>227</v>
      </c>
      <c r="C352" s="159"/>
      <c r="D352" s="306"/>
      <c r="E352" s="800">
        <v>216.7</v>
      </c>
      <c r="F352" s="159"/>
      <c r="G352" s="159"/>
      <c r="H352" s="191"/>
      <c r="I352" s="196"/>
      <c r="J352" s="193"/>
      <c r="K352" s="161"/>
      <c r="L352" s="161"/>
      <c r="M352" s="161"/>
      <c r="N352" s="161"/>
      <c r="O352" s="161"/>
      <c r="P352" s="161"/>
      <c r="Q352" s="161"/>
      <c r="R352" s="161"/>
      <c r="S352" s="194"/>
      <c r="T352" s="270"/>
      <c r="U352" s="234"/>
      <c r="V352" s="159"/>
      <c r="W352" s="159"/>
      <c r="X352" s="159"/>
      <c r="Y352" s="159"/>
      <c r="Z352" s="159"/>
      <c r="AA352" s="159"/>
      <c r="AB352" s="159"/>
      <c r="AC352" s="191"/>
      <c r="AD352" s="196"/>
      <c r="AE352" s="129"/>
    </row>
    <row r="353" ht="15.75" customHeight="1">
      <c r="A353" t="s" s="799">
        <v>1093</v>
      </c>
      <c r="B353" t="s" s="248">
        <v>227</v>
      </c>
      <c r="C353" s="159"/>
      <c r="D353" s="306"/>
      <c r="E353" s="800">
        <v>440.9</v>
      </c>
      <c r="F353" s="159"/>
      <c r="G353" s="159"/>
      <c r="H353" s="191"/>
      <c r="I353" s="196"/>
      <c r="J353" s="193"/>
      <c r="K353" s="161"/>
      <c r="L353" s="161"/>
      <c r="M353" s="161"/>
      <c r="N353" s="161"/>
      <c r="O353" s="161"/>
      <c r="P353" s="161"/>
      <c r="Q353" s="161"/>
      <c r="R353" s="161"/>
      <c r="S353" s="194"/>
      <c r="T353" s="270"/>
      <c r="U353" s="234"/>
      <c r="V353" s="159"/>
      <c r="W353" s="159"/>
      <c r="X353" s="159"/>
      <c r="Y353" s="159"/>
      <c r="Z353" s="159"/>
      <c r="AA353" s="159"/>
      <c r="AB353" s="159"/>
      <c r="AC353" s="191"/>
      <c r="AD353" s="196"/>
      <c r="AE353" s="129"/>
    </row>
    <row r="354" ht="15.75" customHeight="1">
      <c r="A354" t="s" s="799">
        <v>1094</v>
      </c>
      <c r="B354" t="s" s="248">
        <v>227</v>
      </c>
      <c r="C354" s="159"/>
      <c r="D354" s="306"/>
      <c r="E354" s="800">
        <v>218.4</v>
      </c>
      <c r="F354" s="159"/>
      <c r="G354" s="159"/>
      <c r="H354" s="191"/>
      <c r="I354" s="196"/>
      <c r="J354" s="193"/>
      <c r="K354" s="161"/>
      <c r="L354" s="161"/>
      <c r="M354" s="161"/>
      <c r="N354" s="161"/>
      <c r="O354" s="161"/>
      <c r="P354" s="161"/>
      <c r="Q354" s="161"/>
      <c r="R354" s="161"/>
      <c r="S354" s="194"/>
      <c r="T354" s="270"/>
      <c r="U354" s="234"/>
      <c r="V354" s="159"/>
      <c r="W354" s="159"/>
      <c r="X354" s="159"/>
      <c r="Y354" s="159"/>
      <c r="Z354" s="159"/>
      <c r="AA354" s="159"/>
      <c r="AB354" s="159"/>
      <c r="AC354" s="191"/>
      <c r="AD354" s="196"/>
      <c r="AE354" s="129"/>
    </row>
    <row r="355" ht="15.75" customHeight="1">
      <c r="A355" t="s" s="790">
        <v>1095</v>
      </c>
      <c r="B355" t="s" s="248">
        <v>227</v>
      </c>
      <c r="C355" s="159"/>
      <c r="D355" s="306"/>
      <c r="E355" s="793">
        <v>132</v>
      </c>
      <c r="F355" s="159"/>
      <c r="G355" s="159"/>
      <c r="H355" s="191"/>
      <c r="I355" s="196"/>
      <c r="J355" s="193"/>
      <c r="K355" s="161"/>
      <c r="L355" s="161"/>
      <c r="M355" s="161"/>
      <c r="N355" s="161"/>
      <c r="O355" s="161"/>
      <c r="P355" s="161"/>
      <c r="Q355" s="161"/>
      <c r="R355" s="161"/>
      <c r="S355" s="194"/>
      <c r="T355" s="270"/>
      <c r="U355" s="234"/>
      <c r="V355" s="159"/>
      <c r="W355" s="159"/>
      <c r="X355" s="159"/>
      <c r="Y355" s="159"/>
      <c r="Z355" s="159"/>
      <c r="AA355" s="159"/>
      <c r="AB355" s="159"/>
      <c r="AC355" s="191"/>
      <c r="AD355" s="196"/>
      <c r="AE355" s="129"/>
    </row>
    <row r="356" ht="15.75" customHeight="1">
      <c r="A356" s="106"/>
      <c r="B356" s="159"/>
      <c r="C356" s="159"/>
      <c r="D356" s="159"/>
      <c r="E356" s="159"/>
      <c r="F356" s="159"/>
      <c r="G356" s="159"/>
      <c r="H356" s="191"/>
      <c r="I356" s="196"/>
      <c r="J356" s="193"/>
      <c r="K356" s="161"/>
      <c r="L356" s="161"/>
      <c r="M356" s="161"/>
      <c r="N356" s="161"/>
      <c r="O356" s="161"/>
      <c r="P356" s="161"/>
      <c r="Q356" s="161"/>
      <c r="R356" s="161"/>
      <c r="S356" s="194"/>
      <c r="T356" s="270"/>
      <c r="U356" s="234"/>
      <c r="V356" s="159"/>
      <c r="W356" s="159"/>
      <c r="X356" s="159"/>
      <c r="Y356" s="159"/>
      <c r="Z356" s="159"/>
      <c r="AA356" s="159"/>
      <c r="AB356" s="159"/>
      <c r="AC356" s="191"/>
      <c r="AD356" s="196"/>
      <c r="AE356" s="129"/>
    </row>
    <row r="357" ht="15.75" customHeight="1">
      <c r="A357" t="s" s="286">
        <v>243</v>
      </c>
      <c r="B357" s="159"/>
      <c r="C357" s="159"/>
      <c r="D357" s="159"/>
      <c r="E357" s="160"/>
      <c r="F357" s="159"/>
      <c r="G357" s="160">
        <f>SUM(G358:G362)</f>
        <v>11300</v>
      </c>
      <c r="H357" s="191"/>
      <c r="I357" s="196"/>
      <c r="J357" s="193"/>
      <c r="K357" s="161"/>
      <c r="L357" s="161"/>
      <c r="M357" s="161"/>
      <c r="N357" s="161"/>
      <c r="O357" s="161"/>
      <c r="P357" s="161"/>
      <c r="Q357" s="161"/>
      <c r="R357" s="161"/>
      <c r="S357" s="194"/>
      <c r="T357" s="291">
        <f>SUM(T358:T362)</f>
        <v>230</v>
      </c>
      <c r="U357" s="292">
        <f>SUM(U358:U362)</f>
        <v>230</v>
      </c>
      <c r="V357" s="293">
        <f>SUM(V358:V362)</f>
        <v>1030</v>
      </c>
      <c r="W357" s="293">
        <f>SUM(W358:W362)</f>
        <v>1030</v>
      </c>
      <c r="X357" s="293">
        <f>SUM(X358:X362)</f>
        <v>230</v>
      </c>
      <c r="Y357" s="293">
        <f>SUM(Y358:Y362)</f>
        <v>1780</v>
      </c>
      <c r="Z357" s="293">
        <f>SUM(Z358:Z362)</f>
        <v>4030</v>
      </c>
      <c r="AA357" s="293">
        <f>SUM(AA358:AA362)</f>
        <v>4030</v>
      </c>
      <c r="AB357" s="293">
        <f>SUM(AB358:AB362)</f>
        <v>5030</v>
      </c>
      <c r="AC357" s="294">
        <f>SUM(AC358:AC362)</f>
        <v>7030</v>
      </c>
      <c r="AD357" s="196"/>
      <c r="AE357" s="129"/>
    </row>
    <row r="358" ht="15.75" customHeight="1">
      <c r="A358" t="s" s="247">
        <v>244</v>
      </c>
      <c r="B358" t="s" s="248">
        <v>197</v>
      </c>
      <c r="C358" t="s" s="248">
        <v>193</v>
      </c>
      <c r="D358" s="159"/>
      <c r="E358" s="159"/>
      <c r="F358" s="159"/>
      <c r="G358" s="159">
        <v>5000</v>
      </c>
      <c r="H358" s="108"/>
      <c r="I358" s="196"/>
      <c r="J358" s="193"/>
      <c r="K358" s="161"/>
      <c r="L358" s="161"/>
      <c r="M358" s="161"/>
      <c r="N358" s="161"/>
      <c r="O358" s="161">
        <v>0.15</v>
      </c>
      <c r="P358" s="161">
        <v>0.6</v>
      </c>
      <c r="Q358" s="161">
        <v>0.6</v>
      </c>
      <c r="R358" s="161">
        <v>0.8</v>
      </c>
      <c r="S358" s="194">
        <v>1.2</v>
      </c>
      <c r="T358" s="255">
        <f>ROUND(J358*$G358,-1)</f>
        <v>0</v>
      </c>
      <c r="U358" s="234">
        <f>ROUND(K358*$G358,-1)</f>
        <v>0</v>
      </c>
      <c r="V358" s="159">
        <f>ROUND(L358*$G358,-1)</f>
        <v>0</v>
      </c>
      <c r="W358" s="159">
        <f>ROUND(M358*$G358,-1)</f>
        <v>0</v>
      </c>
      <c r="X358" s="159">
        <f>ROUND(N358*$G358,-1)</f>
        <v>0</v>
      </c>
      <c r="Y358" s="159">
        <f>ROUND(O358*$G358,-1)</f>
        <v>750</v>
      </c>
      <c r="Z358" s="439">
        <f>ROUND(P358*$G358,-1)</f>
        <v>3000</v>
      </c>
      <c r="AA358" s="439">
        <f>ROUND(Q358*$G358,-1)</f>
        <v>3000</v>
      </c>
      <c r="AB358" s="439">
        <f>ROUND(R358*$G358,-1)</f>
        <v>4000</v>
      </c>
      <c r="AC358" s="465">
        <f>ROUND(S358*$G358,-1)</f>
        <v>6000</v>
      </c>
      <c r="AD358" s="196"/>
      <c r="AE358" s="129"/>
    </row>
    <row r="359" ht="15.75" customHeight="1">
      <c r="A359" t="s" s="247">
        <v>245</v>
      </c>
      <c r="B359" t="s" s="248">
        <v>197</v>
      </c>
      <c r="C359" t="s" s="248">
        <v>193</v>
      </c>
      <c r="D359" s="159"/>
      <c r="E359" s="159"/>
      <c r="F359" s="159"/>
      <c r="G359" s="159">
        <v>4000</v>
      </c>
      <c r="H359" s="108"/>
      <c r="I359" s="196"/>
      <c r="J359" s="193"/>
      <c r="K359" s="161"/>
      <c r="L359" s="161">
        <v>0.2</v>
      </c>
      <c r="M359" s="161">
        <v>0.2</v>
      </c>
      <c r="N359" s="161">
        <v>0</v>
      </c>
      <c r="O359" s="161">
        <v>0.2</v>
      </c>
      <c r="P359" s="161">
        <v>0.2</v>
      </c>
      <c r="Q359" s="161">
        <v>0.2</v>
      </c>
      <c r="R359" s="161">
        <v>0.2</v>
      </c>
      <c r="S359" s="194">
        <v>0.2</v>
      </c>
      <c r="T359" s="255">
        <f>ROUND(J359*$G359,-1)</f>
        <v>0</v>
      </c>
      <c r="U359" s="234">
        <f>ROUND(K359*$G359,-1)</f>
        <v>0</v>
      </c>
      <c r="V359" s="159">
        <f>ROUND(L359*$G359,-1)</f>
        <v>800</v>
      </c>
      <c r="W359" s="159">
        <f>ROUND(M359*$G359,-1)</f>
        <v>800</v>
      </c>
      <c r="X359" s="159">
        <f>ROUND(N359*$G359,-1)</f>
        <v>0</v>
      </c>
      <c r="Y359" s="159">
        <f>ROUND(O359*$G359,-1)</f>
        <v>800</v>
      </c>
      <c r="Z359" s="159">
        <f>ROUND(P359*$G359,-1)</f>
        <v>800</v>
      </c>
      <c r="AA359" s="159">
        <f>ROUND(Q359*$G359,-1)</f>
        <v>800</v>
      </c>
      <c r="AB359" s="159">
        <f>ROUND(R359*$G359,-1)</f>
        <v>800</v>
      </c>
      <c r="AC359" s="191">
        <f>ROUND(S359*$G359,-1)</f>
        <v>800</v>
      </c>
      <c r="AD359" s="196"/>
      <c r="AE359" s="129"/>
    </row>
    <row r="360" ht="15.75" customHeight="1">
      <c r="A360" t="s" s="247">
        <v>246</v>
      </c>
      <c r="B360" t="s" s="248">
        <v>197</v>
      </c>
      <c r="C360" t="s" s="248">
        <v>193</v>
      </c>
      <c r="D360" s="159"/>
      <c r="E360" s="159"/>
      <c r="F360" s="159"/>
      <c r="G360" s="159">
        <v>1500</v>
      </c>
      <c r="H360" s="108"/>
      <c r="I360" s="196"/>
      <c r="J360" s="193">
        <v>0.1</v>
      </c>
      <c r="K360" s="161">
        <v>0.1</v>
      </c>
      <c r="L360" s="161">
        <v>0.1</v>
      </c>
      <c r="M360" s="161">
        <v>0.1</v>
      </c>
      <c r="N360" s="161">
        <v>0.1</v>
      </c>
      <c r="O360" s="161">
        <v>0.1</v>
      </c>
      <c r="P360" s="161">
        <v>0.1</v>
      </c>
      <c r="Q360" s="161">
        <v>0.1</v>
      </c>
      <c r="R360" s="161">
        <v>0.1</v>
      </c>
      <c r="S360" s="194">
        <v>0.1</v>
      </c>
      <c r="T360" s="255">
        <f>ROUND(J360*$G360,-1)</f>
        <v>150</v>
      </c>
      <c r="U360" s="234">
        <f>ROUND(K360*$G360,-1)</f>
        <v>150</v>
      </c>
      <c r="V360" s="159">
        <f>ROUND(L360*$G360,-1)</f>
        <v>150</v>
      </c>
      <c r="W360" s="159">
        <f>ROUND(M360*$G360,-1)</f>
        <v>150</v>
      </c>
      <c r="X360" s="159">
        <f>ROUND(N360*$G360,-1)</f>
        <v>150</v>
      </c>
      <c r="Y360" s="159">
        <f>ROUND(O360*$G360,-1)</f>
        <v>150</v>
      </c>
      <c r="Z360" s="159">
        <f>ROUND(P360*$G360,-1)</f>
        <v>150</v>
      </c>
      <c r="AA360" s="159">
        <f>ROUND(Q360*$G360,-1)</f>
        <v>150</v>
      </c>
      <c r="AB360" s="159">
        <f>ROUND(R360*$G360,-1)</f>
        <v>150</v>
      </c>
      <c r="AC360" s="191">
        <f>ROUND(S360*$G360,-1)</f>
        <v>150</v>
      </c>
      <c r="AD360" s="196"/>
      <c r="AE360" s="129"/>
    </row>
    <row r="361" ht="15.75" customHeight="1">
      <c r="A361" t="s" s="247">
        <v>247</v>
      </c>
      <c r="B361" t="s" s="248">
        <v>197</v>
      </c>
      <c r="C361" t="s" s="248">
        <v>193</v>
      </c>
      <c r="D361" s="159"/>
      <c r="E361" s="159"/>
      <c r="F361" s="159"/>
      <c r="G361" s="159">
        <v>800</v>
      </c>
      <c r="H361" s="108"/>
      <c r="I361" s="196"/>
      <c r="J361" s="193">
        <v>0.1</v>
      </c>
      <c r="K361" s="161">
        <v>0.1</v>
      </c>
      <c r="L361" s="161">
        <v>0.1</v>
      </c>
      <c r="M361" s="161">
        <v>0.1</v>
      </c>
      <c r="N361" s="161">
        <v>0.1</v>
      </c>
      <c r="O361" s="161">
        <v>0.1</v>
      </c>
      <c r="P361" s="161">
        <v>0.1</v>
      </c>
      <c r="Q361" s="161">
        <v>0.1</v>
      </c>
      <c r="R361" s="161">
        <v>0.1</v>
      </c>
      <c r="S361" s="194">
        <v>0.1</v>
      </c>
      <c r="T361" s="255">
        <f>ROUND(J361*$G361,-1)</f>
        <v>80</v>
      </c>
      <c r="U361" s="234">
        <f>ROUND(K361*$G361,-1)</f>
        <v>80</v>
      </c>
      <c r="V361" s="159">
        <f>ROUND(L361*$G361,-1)</f>
        <v>80</v>
      </c>
      <c r="W361" s="159">
        <f>ROUND(M361*$G361,-1)</f>
        <v>80</v>
      </c>
      <c r="X361" s="159">
        <f>ROUND(N361*$G361,-1)</f>
        <v>80</v>
      </c>
      <c r="Y361" s="159">
        <f>ROUND(O361*$G361,-1)</f>
        <v>80</v>
      </c>
      <c r="Z361" s="159">
        <f>ROUND(P361*$G361,-1)</f>
        <v>80</v>
      </c>
      <c r="AA361" s="159">
        <f>ROUND(Q361*$G361,-1)</f>
        <v>80</v>
      </c>
      <c r="AB361" s="159">
        <f>ROUND(R361*$G361,-1)</f>
        <v>80</v>
      </c>
      <c r="AC361" s="191">
        <f>ROUND(S361*$G361,-1)</f>
        <v>80</v>
      </c>
      <c r="AD361" s="196"/>
      <c r="AE361" s="129"/>
    </row>
    <row r="362" ht="15.75" customHeight="1">
      <c r="A362" s="106"/>
      <c r="B362" s="159"/>
      <c r="C362" s="159"/>
      <c r="D362" s="159"/>
      <c r="E362" s="159"/>
      <c r="F362" s="159"/>
      <c r="G362" s="159"/>
      <c r="H362" s="191"/>
      <c r="I362" s="196"/>
      <c r="J362" s="193"/>
      <c r="K362" s="161"/>
      <c r="L362" s="161"/>
      <c r="M362" s="161"/>
      <c r="N362" s="161"/>
      <c r="O362" s="161"/>
      <c r="P362" s="161"/>
      <c r="Q362" s="161"/>
      <c r="R362" s="161"/>
      <c r="S362" s="194"/>
      <c r="T362" s="270"/>
      <c r="U362" s="234"/>
      <c r="V362" s="159"/>
      <c r="W362" s="159"/>
      <c r="X362" s="159"/>
      <c r="Y362" s="159"/>
      <c r="Z362" s="159"/>
      <c r="AA362" s="159"/>
      <c r="AB362" s="159"/>
      <c r="AC362" s="191"/>
      <c r="AD362" s="196"/>
      <c r="AE362" s="129"/>
    </row>
    <row r="363" ht="15.75" customHeight="1">
      <c r="A363" t="s" s="130">
        <v>115</v>
      </c>
      <c r="B363" s="293"/>
      <c r="C363" s="293"/>
      <c r="D363" s="293"/>
      <c r="E363" s="293">
        <f>SUM(E364:E384)</f>
        <v>9980</v>
      </c>
      <c r="F363" s="293"/>
      <c r="G363" s="293">
        <f>SUM(G364:G384)</f>
        <v>6570</v>
      </c>
      <c r="H363" s="294"/>
      <c r="I363" s="835"/>
      <c r="J363" s="836"/>
      <c r="K363" s="837"/>
      <c r="L363" s="837"/>
      <c r="M363" s="837"/>
      <c r="N363" s="837"/>
      <c r="O363" s="837"/>
      <c r="P363" s="837"/>
      <c r="Q363" s="837"/>
      <c r="R363" s="837"/>
      <c r="S363" s="838"/>
      <c r="T363" s="839">
        <f>SUM(T366:T384)</f>
        <v>1100</v>
      </c>
      <c r="U363" s="292">
        <f>SUM(U366:U384)</f>
        <v>220</v>
      </c>
      <c r="V363" s="293">
        <f>SUM(V366:V384)</f>
        <v>120</v>
      </c>
      <c r="W363" s="293">
        <f>SUM(W366:W384)</f>
        <v>720</v>
      </c>
      <c r="X363" s="293">
        <f>SUM(X366:X384)</f>
        <v>820</v>
      </c>
      <c r="Y363" s="293">
        <f>SUM(Y366:Y384)</f>
        <v>720</v>
      </c>
      <c r="Z363" s="293">
        <f>SUM(Z366:Z384)</f>
        <v>670</v>
      </c>
      <c r="AA363" s="293">
        <f>SUM(AA366:AA384)</f>
        <v>830</v>
      </c>
      <c r="AB363" s="293">
        <f>SUM(AB366:AB384)</f>
        <v>590</v>
      </c>
      <c r="AC363" s="294">
        <f>SUM(AC366:AC384)</f>
        <v>590</v>
      </c>
      <c r="AD363" s="835"/>
      <c r="AE363" s="129"/>
    </row>
    <row r="364" ht="15.75" customHeight="1">
      <c r="A364" t="s" s="316">
        <v>186</v>
      </c>
      <c r="B364" s="159"/>
      <c r="C364" s="159"/>
      <c r="D364" s="159"/>
      <c r="E364" s="107"/>
      <c r="F364" s="107"/>
      <c r="G364" s="107"/>
      <c r="H364" s="108"/>
      <c r="I364" s="196"/>
      <c r="J364" s="193"/>
      <c r="K364" s="161"/>
      <c r="L364" s="161"/>
      <c r="M364" s="161"/>
      <c r="N364" s="161"/>
      <c r="O364" s="161"/>
      <c r="P364" s="161"/>
      <c r="Q364" s="161"/>
      <c r="R364" s="161"/>
      <c r="S364" s="194"/>
      <c r="T364" s="840">
        <v>500</v>
      </c>
      <c r="U364" s="714">
        <v>300</v>
      </c>
      <c r="V364" s="841">
        <v>200</v>
      </c>
      <c r="W364" s="841">
        <v>900</v>
      </c>
      <c r="X364" s="841">
        <v>950</v>
      </c>
      <c r="Y364" s="841">
        <v>800</v>
      </c>
      <c r="Z364" s="841">
        <v>600</v>
      </c>
      <c r="AA364" s="841">
        <v>600</v>
      </c>
      <c r="AB364" s="841">
        <v>600</v>
      </c>
      <c r="AC364" s="715">
        <v>600</v>
      </c>
      <c r="AD364" s="196"/>
      <c r="AE364" s="129"/>
    </row>
    <row r="365" ht="15.75" customHeight="1">
      <c r="A365" s="317"/>
      <c r="B365" s="159"/>
      <c r="C365" s="159"/>
      <c r="D365" s="159"/>
      <c r="E365" s="107"/>
      <c r="F365" s="107"/>
      <c r="G365" s="107"/>
      <c r="H365" s="108"/>
      <c r="I365" s="196"/>
      <c r="J365" s="193"/>
      <c r="K365" s="161"/>
      <c r="L365" s="161"/>
      <c r="M365" s="161"/>
      <c r="N365" s="161"/>
      <c r="O365" s="161"/>
      <c r="P365" s="161"/>
      <c r="Q365" s="161"/>
      <c r="R365" s="161"/>
      <c r="S365" s="194"/>
      <c r="T365" s="842">
        <f>T364-T363</f>
        <v>-600</v>
      </c>
      <c r="U365" s="843">
        <f>U364-U363</f>
        <v>80</v>
      </c>
      <c r="V365" s="844">
        <f>V364-V363</f>
        <v>80</v>
      </c>
      <c r="W365" s="844">
        <f>W364-W363</f>
        <v>180</v>
      </c>
      <c r="X365" s="844">
        <f>X364-X363</f>
        <v>130</v>
      </c>
      <c r="Y365" s="844">
        <f>Y364-Y363</f>
        <v>80</v>
      </c>
      <c r="Z365" s="844">
        <f>Z364-Z363</f>
        <v>-70</v>
      </c>
      <c r="AA365" s="844">
        <f>AA364-AA363</f>
        <v>-230</v>
      </c>
      <c r="AB365" s="844">
        <f>AB364-AB363</f>
        <v>10</v>
      </c>
      <c r="AC365" s="845">
        <f>AC364-AC363</f>
        <v>10</v>
      </c>
      <c r="AD365" s="196"/>
      <c r="AE365" s="129"/>
    </row>
    <row r="366" ht="15.75" customHeight="1">
      <c r="A366" s="317"/>
      <c r="B366" s="159"/>
      <c r="C366" s="159"/>
      <c r="D366" s="159"/>
      <c r="E366" s="107"/>
      <c r="F366" s="107"/>
      <c r="G366" s="107"/>
      <c r="H366" s="108"/>
      <c r="I366" s="196"/>
      <c r="J366" s="193"/>
      <c r="K366" s="161"/>
      <c r="L366" s="161"/>
      <c r="M366" s="161"/>
      <c r="N366" s="161"/>
      <c r="O366" s="161"/>
      <c r="P366" s="161"/>
      <c r="Q366" s="161"/>
      <c r="R366" s="161"/>
      <c r="S366" s="194"/>
      <c r="T366" s="270"/>
      <c r="U366" s="234"/>
      <c r="V366" s="159"/>
      <c r="W366" s="159"/>
      <c r="X366" s="159"/>
      <c r="Y366" s="159"/>
      <c r="Z366" s="159"/>
      <c r="AA366" s="159"/>
      <c r="AB366" s="159"/>
      <c r="AC366" s="191"/>
      <c r="AD366" s="196"/>
      <c r="AE366" s="129"/>
    </row>
    <row r="367" ht="15.75" customHeight="1">
      <c r="A367" t="s" s="286">
        <v>1096</v>
      </c>
      <c r="B367" s="159"/>
      <c r="C367" s="159"/>
      <c r="D367" s="159"/>
      <c r="E367" s="159"/>
      <c r="F367" s="159"/>
      <c r="G367" s="159"/>
      <c r="H367" s="191"/>
      <c r="I367" s="193"/>
      <c r="J367" s="161"/>
      <c r="K367" s="161"/>
      <c r="L367" s="161"/>
      <c r="M367" s="161"/>
      <c r="N367" s="161"/>
      <c r="O367" s="161"/>
      <c r="P367" s="161"/>
      <c r="Q367" s="161"/>
      <c r="R367" s="161"/>
      <c r="S367" s="194"/>
      <c r="T367" s="430"/>
      <c r="U367" s="167"/>
      <c r="V367" s="160"/>
      <c r="W367" s="160"/>
      <c r="X367" s="160"/>
      <c r="Y367" s="160"/>
      <c r="Z367" s="160"/>
      <c r="AA367" s="160"/>
      <c r="AB367" s="160"/>
      <c r="AC367" s="168"/>
      <c r="AD367" s="196"/>
      <c r="AE367" s="129"/>
    </row>
    <row r="368" ht="15.75" customHeight="1">
      <c r="A368" t="s" s="286">
        <v>1097</v>
      </c>
      <c r="B368" s="159"/>
      <c r="C368" s="159"/>
      <c r="D368" s="159"/>
      <c r="E368" s="159"/>
      <c r="F368" s="159"/>
      <c r="G368" s="159"/>
      <c r="H368" s="191"/>
      <c r="I368" s="193"/>
      <c r="J368" s="161"/>
      <c r="K368" s="161"/>
      <c r="L368" s="161"/>
      <c r="M368" s="161"/>
      <c r="N368" s="161"/>
      <c r="O368" s="161"/>
      <c r="P368" s="161"/>
      <c r="Q368" s="161"/>
      <c r="R368" s="161"/>
      <c r="S368" s="194"/>
      <c r="T368" s="430"/>
      <c r="U368" s="167"/>
      <c r="V368" s="160"/>
      <c r="W368" s="160"/>
      <c r="X368" s="160"/>
      <c r="Y368" s="160"/>
      <c r="Z368" s="160"/>
      <c r="AA368" s="160"/>
      <c r="AB368" s="160"/>
      <c r="AC368" s="168"/>
      <c r="AD368" s="196"/>
      <c r="AE368" s="129"/>
    </row>
    <row r="369" ht="15.75" customHeight="1">
      <c r="A369" t="s" s="256">
        <v>1098</v>
      </c>
      <c r="B369" t="s" s="329">
        <v>227</v>
      </c>
      <c r="C369" t="s" s="329">
        <v>200</v>
      </c>
      <c r="D369" s="330"/>
      <c r="E369" s="846"/>
      <c r="F369" s="846"/>
      <c r="G369" s="808">
        <v>300</v>
      </c>
      <c r="H369" t="s" s="774">
        <v>198</v>
      </c>
      <c r="I369" s="725">
        <v>0.1</v>
      </c>
      <c r="J369" s="721">
        <v>0.9</v>
      </c>
      <c r="K369" s="722"/>
      <c r="L369" s="722"/>
      <c r="M369" s="722"/>
      <c r="N369" s="722"/>
      <c r="O369" s="722"/>
      <c r="P369" s="722"/>
      <c r="Q369" s="722"/>
      <c r="R369" s="722"/>
      <c r="S369" s="723"/>
      <c r="T369" s="847">
        <f>ROUND(J369*$G369,-1)</f>
        <v>270</v>
      </c>
      <c r="U369" s="724">
        <f>ROUND(K369*$G369,-1)</f>
        <v>0</v>
      </c>
      <c r="V369" s="330">
        <f>ROUND(L369*$G369,-1)</f>
        <v>0</v>
      </c>
      <c r="W369" s="330">
        <f>ROUND(M369*$G369,-1)</f>
        <v>0</v>
      </c>
      <c r="X369" s="330">
        <f>ROUND(N369*$G369,-1)</f>
        <v>0</v>
      </c>
      <c r="Y369" s="330">
        <f>ROUND(O369*$G369,-1)</f>
        <v>0</v>
      </c>
      <c r="Z369" s="330">
        <f>ROUND(P369*$G369,-1)</f>
        <v>0</v>
      </c>
      <c r="AA369" s="330">
        <f>ROUND(Q369*$G369,-1)</f>
        <v>0</v>
      </c>
      <c r="AB369" s="330">
        <f>ROUND(R369*$G369,-1)</f>
        <v>0</v>
      </c>
      <c r="AC369" s="720">
        <f>ROUND(S369*$G369,-1)</f>
        <v>0</v>
      </c>
      <c r="AD369" t="s" s="736">
        <v>1099</v>
      </c>
      <c r="AE369" s="129"/>
    </row>
    <row r="370" ht="15.75" customHeight="1">
      <c r="A370" t="s" s="286">
        <v>1100</v>
      </c>
      <c r="B370" s="159"/>
      <c r="C370" s="159"/>
      <c r="D370" s="159"/>
      <c r="E370" s="159"/>
      <c r="F370" s="159"/>
      <c r="G370" s="159"/>
      <c r="H370" s="191"/>
      <c r="I370" s="193"/>
      <c r="J370" s="161"/>
      <c r="K370" s="161"/>
      <c r="L370" s="161"/>
      <c r="M370" s="161"/>
      <c r="N370" s="161"/>
      <c r="O370" s="161"/>
      <c r="P370" s="161"/>
      <c r="Q370" s="161"/>
      <c r="R370" s="161"/>
      <c r="S370" s="194"/>
      <c r="T370" s="430"/>
      <c r="U370" s="167"/>
      <c r="V370" s="160"/>
      <c r="W370" s="160"/>
      <c r="X370" s="160"/>
      <c r="Y370" s="160"/>
      <c r="Z370" s="160"/>
      <c r="AA370" s="160"/>
      <c r="AB370" s="160"/>
      <c r="AC370" s="168"/>
      <c r="AD370" s="196"/>
      <c r="AE370" s="129"/>
    </row>
    <row r="371" ht="15.75" customHeight="1">
      <c r="A371" t="s" s="286">
        <v>1101</v>
      </c>
      <c r="B371" s="159"/>
      <c r="C371" s="159"/>
      <c r="D371" s="159"/>
      <c r="E371" s="159"/>
      <c r="F371" s="159"/>
      <c r="G371" s="159"/>
      <c r="H371" s="191"/>
      <c r="I371" s="193"/>
      <c r="J371" s="161"/>
      <c r="K371" s="161"/>
      <c r="L371" s="161"/>
      <c r="M371" s="161"/>
      <c r="N371" s="161"/>
      <c r="O371" s="161"/>
      <c r="P371" s="161"/>
      <c r="Q371" s="161"/>
      <c r="R371" s="161"/>
      <c r="S371" s="194"/>
      <c r="T371" s="430"/>
      <c r="U371" s="167"/>
      <c r="V371" s="160"/>
      <c r="W371" s="160"/>
      <c r="X371" s="160"/>
      <c r="Y371" s="160"/>
      <c r="Z371" s="160"/>
      <c r="AA371" s="160"/>
      <c r="AB371" s="160"/>
      <c r="AC371" s="168"/>
      <c r="AD371" s="196"/>
      <c r="AE371" s="129"/>
    </row>
    <row r="372" ht="15.75" customHeight="1">
      <c r="A372" t="s" s="286">
        <v>1102</v>
      </c>
      <c r="B372" s="159"/>
      <c r="C372" s="159"/>
      <c r="D372" s="159"/>
      <c r="E372" s="159"/>
      <c r="F372" s="159"/>
      <c r="G372" s="159"/>
      <c r="H372" s="191"/>
      <c r="I372" s="193"/>
      <c r="J372" s="161"/>
      <c r="K372" s="161"/>
      <c r="L372" s="161"/>
      <c r="M372" s="161"/>
      <c r="N372" s="161"/>
      <c r="O372" s="161"/>
      <c r="P372" s="161"/>
      <c r="Q372" s="161"/>
      <c r="R372" s="161"/>
      <c r="S372" s="194"/>
      <c r="T372" s="430"/>
      <c r="U372" s="167"/>
      <c r="V372" s="160"/>
      <c r="W372" s="160"/>
      <c r="X372" s="160"/>
      <c r="Y372" s="160"/>
      <c r="Z372" s="160"/>
      <c r="AA372" s="160"/>
      <c r="AB372" s="160"/>
      <c r="AC372" s="168"/>
      <c r="AD372" s="196"/>
      <c r="AE372" s="129"/>
    </row>
    <row r="373" ht="15.75" customHeight="1">
      <c r="A373" t="s" s="247">
        <v>1103</v>
      </c>
      <c r="B373" t="s" s="248">
        <v>227</v>
      </c>
      <c r="C373" t="s" s="248">
        <v>200</v>
      </c>
      <c r="D373" s="159"/>
      <c r="E373" s="159">
        <v>4000</v>
      </c>
      <c r="F373" s="159">
        <v>150</v>
      </c>
      <c r="G373" s="159">
        <f>F373*E373/1000</f>
        <v>600</v>
      </c>
      <c r="H373" s="191"/>
      <c r="I373" s="106"/>
      <c r="J373" s="161"/>
      <c r="K373" s="161"/>
      <c r="L373" s="161"/>
      <c r="M373" s="161"/>
      <c r="N373" s="161"/>
      <c r="O373" s="161"/>
      <c r="P373" s="161">
        <v>0.8</v>
      </c>
      <c r="Q373" s="161">
        <v>0.2</v>
      </c>
      <c r="R373" s="161"/>
      <c r="S373" s="194"/>
      <c r="T373" s="255">
        <f>ROUND(J373*$G373,-1)</f>
        <v>0</v>
      </c>
      <c r="U373" s="234">
        <f>ROUND(K373*$G373,-1)</f>
        <v>0</v>
      </c>
      <c r="V373" s="159">
        <f>ROUND(L373*$G373,-1)</f>
        <v>0</v>
      </c>
      <c r="W373" s="159">
        <f>ROUND(M373*$G373,-1)</f>
        <v>0</v>
      </c>
      <c r="X373" s="159">
        <f>ROUND(N373*$G373,-1)</f>
        <v>0</v>
      </c>
      <c r="Y373" s="159">
        <f>ROUND(O373*$G373,-1)</f>
        <v>0</v>
      </c>
      <c r="Z373" s="159">
        <f>ROUND(P373*$G373,-1)</f>
        <v>480</v>
      </c>
      <c r="AA373" s="159">
        <f>ROUND(Q373*$G373,-1)</f>
        <v>120</v>
      </c>
      <c r="AB373" s="159">
        <f>ROUND(R373*$G373,-1)</f>
        <v>0</v>
      </c>
      <c r="AC373" s="191">
        <f>ROUND(S373*$G373,-1)</f>
        <v>0</v>
      </c>
      <c r="AD373" s="196"/>
      <c r="AE373" s="129"/>
    </row>
    <row r="374" ht="15.75" customHeight="1">
      <c r="A374" t="s" s="286">
        <v>1104</v>
      </c>
      <c r="B374" s="159"/>
      <c r="C374" s="159"/>
      <c r="D374" s="159"/>
      <c r="E374" s="159"/>
      <c r="F374" s="159"/>
      <c r="G374" s="159"/>
      <c r="H374" s="191"/>
      <c r="I374" s="193"/>
      <c r="J374" s="161"/>
      <c r="K374" s="161"/>
      <c r="L374" s="161"/>
      <c r="M374" s="161"/>
      <c r="N374" s="161"/>
      <c r="O374" s="161"/>
      <c r="P374" s="161"/>
      <c r="Q374" s="161"/>
      <c r="R374" s="161"/>
      <c r="S374" s="194"/>
      <c r="T374" s="430"/>
      <c r="U374" s="167"/>
      <c r="V374" s="160"/>
      <c r="W374" s="160"/>
      <c r="X374" s="160"/>
      <c r="Y374" s="160"/>
      <c r="Z374" s="160"/>
      <c r="AA374" s="160"/>
      <c r="AB374" s="160"/>
      <c r="AC374" s="168"/>
      <c r="AD374" s="196"/>
      <c r="AE374" s="129"/>
    </row>
    <row r="375" ht="16.6" customHeight="1">
      <c r="A375" t="s" s="247">
        <v>1105</v>
      </c>
      <c r="B375" t="s" s="248">
        <v>227</v>
      </c>
      <c r="C375" t="s" s="248">
        <v>200</v>
      </c>
      <c r="D375" s="159"/>
      <c r="E375" s="159">
        <v>4680</v>
      </c>
      <c r="F375" s="159">
        <v>250</v>
      </c>
      <c r="G375" s="159">
        <f>F375*E375/1000</f>
        <v>1170</v>
      </c>
      <c r="H375" s="191"/>
      <c r="I375" s="193"/>
      <c r="J375" s="161"/>
      <c r="K375" s="161"/>
      <c r="L375" s="161"/>
      <c r="M375" s="161"/>
      <c r="N375" s="161"/>
      <c r="O375" s="161"/>
      <c r="P375" s="161">
        <v>0.1</v>
      </c>
      <c r="Q375" s="161">
        <v>0.5</v>
      </c>
      <c r="R375" s="161">
        <v>0.4</v>
      </c>
      <c r="S375" s="194"/>
      <c r="T375" s="255">
        <f>ROUND(J375*$G375,-1)</f>
        <v>0</v>
      </c>
      <c r="U375" s="234">
        <f>ROUND(K375*$G375,-1)</f>
        <v>0</v>
      </c>
      <c r="V375" s="159">
        <f>ROUND(L375*$G375,-1)</f>
        <v>0</v>
      </c>
      <c r="W375" s="159">
        <f>ROUND(M375*$G375,-1)</f>
        <v>0</v>
      </c>
      <c r="X375" s="159">
        <f>ROUND(N375*$G375,-1)</f>
        <v>0</v>
      </c>
      <c r="Y375" s="159">
        <f>ROUND(O375*$G375,-1)</f>
        <v>0</v>
      </c>
      <c r="Z375" s="159">
        <f>ROUND(P375*$G375,-1)</f>
        <v>120</v>
      </c>
      <c r="AA375" s="159">
        <f>ROUND(Q375*$G375,-1)</f>
        <v>590</v>
      </c>
      <c r="AB375" s="159">
        <f>ROUND(R375*$G375,-1)</f>
        <v>470</v>
      </c>
      <c r="AC375" s="191">
        <f>ROUND(S375*$G375,-1)</f>
        <v>0</v>
      </c>
      <c r="AD375" s="196"/>
      <c r="AE375" s="219"/>
    </row>
    <row r="376" ht="16.6" customHeight="1">
      <c r="A376" t="s" s="735">
        <v>1106</v>
      </c>
      <c r="B376" t="s" s="329">
        <v>227</v>
      </c>
      <c r="C376" t="s" s="329">
        <v>200</v>
      </c>
      <c r="D376" s="330"/>
      <c r="E376" s="330"/>
      <c r="F376" s="330"/>
      <c r="G376" s="330">
        <v>400</v>
      </c>
      <c r="H376" s="720"/>
      <c r="I376" s="721"/>
      <c r="J376" s="722"/>
      <c r="K376" s="722"/>
      <c r="L376" s="722"/>
      <c r="M376" s="722"/>
      <c r="N376" s="722">
        <v>1</v>
      </c>
      <c r="O376" s="722"/>
      <c r="P376" s="267"/>
      <c r="Q376" s="722"/>
      <c r="R376" s="722"/>
      <c r="S376" s="723"/>
      <c r="T376" s="255">
        <f>ROUND(J376*$G376,-1)</f>
        <v>0</v>
      </c>
      <c r="U376" s="724">
        <f>ROUND(K376*$G376,-1)</f>
        <v>0</v>
      </c>
      <c r="V376" s="330">
        <f>ROUND(L376*$G376,-1)</f>
        <v>0</v>
      </c>
      <c r="W376" s="330">
        <f>ROUND(M376*$G376,-1)</f>
        <v>0</v>
      </c>
      <c r="X376" s="330">
        <f>ROUND(N376*$G376,-1)</f>
        <v>400</v>
      </c>
      <c r="Y376" s="330">
        <f>ROUND(O376*$G376,-1)</f>
        <v>0</v>
      </c>
      <c r="Z376" s="330">
        <f>ROUND(P376*$G376,-1)</f>
        <v>0</v>
      </c>
      <c r="AA376" s="330">
        <f>ROUND(Q376*$G376,-1)</f>
        <v>0</v>
      </c>
      <c r="AB376" s="330">
        <f>ROUND(R376*$G376,-1)</f>
        <v>0</v>
      </c>
      <c r="AC376" s="720">
        <f>ROUND(S376*$G376,-1)</f>
        <v>0</v>
      </c>
      <c r="AD376" s="725"/>
      <c r="AE376" s="219"/>
    </row>
    <row r="377" ht="16.6" customHeight="1">
      <c r="A377" t="s" s="735">
        <v>1107</v>
      </c>
      <c r="B377" t="s" s="329">
        <v>227</v>
      </c>
      <c r="C377" t="s" s="329">
        <v>200</v>
      </c>
      <c r="D377" s="330"/>
      <c r="E377" s="330">
        <v>1300</v>
      </c>
      <c r="F377" s="330"/>
      <c r="G377" s="330">
        <v>900</v>
      </c>
      <c r="H377" t="s" s="774">
        <v>1108</v>
      </c>
      <c r="I377" s="721">
        <v>0.2</v>
      </c>
      <c r="J377" s="722">
        <v>0.8</v>
      </c>
      <c r="K377" s="722"/>
      <c r="L377" s="722"/>
      <c r="M377" s="722"/>
      <c r="N377" s="722"/>
      <c r="O377" s="722"/>
      <c r="P377" s="722"/>
      <c r="Q377" s="722"/>
      <c r="R377" s="722"/>
      <c r="S377" s="723"/>
      <c r="T377" s="255">
        <f>ROUND(J377*$G377,-1)</f>
        <v>720</v>
      </c>
      <c r="U377" s="724">
        <f>ROUND(K377*$G377,-1)</f>
        <v>0</v>
      </c>
      <c r="V377" s="330">
        <f>ROUND(L377*$G377,-1)</f>
        <v>0</v>
      </c>
      <c r="W377" s="330">
        <f>ROUND(M377*$G377,-1)</f>
        <v>0</v>
      </c>
      <c r="X377" s="330">
        <f>ROUND(N377*$G377,-1)</f>
        <v>0</v>
      </c>
      <c r="Y377" s="330">
        <f>ROUND(O377*$G377,-1)</f>
        <v>0</v>
      </c>
      <c r="Z377" s="330">
        <f>ROUND(P377*$G377,-1)</f>
        <v>0</v>
      </c>
      <c r="AA377" s="330">
        <f>ROUND(Q377*$G377,-1)</f>
        <v>0</v>
      </c>
      <c r="AB377" s="330">
        <f>ROUND(R377*$G377,-1)</f>
        <v>0</v>
      </c>
      <c r="AC377" s="720">
        <f>ROUND(S377*$G377,-1)</f>
        <v>0</v>
      </c>
      <c r="AD377" s="725"/>
      <c r="AE377" s="219"/>
    </row>
    <row r="378" ht="16.6" customHeight="1">
      <c r="A378" t="s" s="331">
        <v>1109</v>
      </c>
      <c r="B378" s="330"/>
      <c r="C378" s="330"/>
      <c r="D378" s="330"/>
      <c r="E378" s="275"/>
      <c r="F378" s="275"/>
      <c r="G378" s="275"/>
      <c r="H378" s="327"/>
      <c r="I378" s="741"/>
      <c r="J378" s="453"/>
      <c r="K378" s="453"/>
      <c r="L378" s="453"/>
      <c r="M378" s="453"/>
      <c r="N378" s="453"/>
      <c r="O378" s="453"/>
      <c r="P378" s="453"/>
      <c r="Q378" s="453"/>
      <c r="R378" s="453"/>
      <c r="S378" s="742"/>
      <c r="T378" s="271">
        <f>ROUND(J378*$G378,-1)</f>
        <v>0</v>
      </c>
      <c r="U378" s="326">
        <f>ROUND(K378*$G378,-1)</f>
        <v>0</v>
      </c>
      <c r="V378" s="275">
        <f>ROUND(L378*$G378,-1)</f>
        <v>0</v>
      </c>
      <c r="W378" s="275">
        <f>ROUND(M378*$G378,-1)</f>
        <v>0</v>
      </c>
      <c r="X378" s="275">
        <f>ROUND(N378*$G378,-1)</f>
        <v>0</v>
      </c>
      <c r="Y378" s="275">
        <f>ROUND(O378*$G378,-1)</f>
        <v>0</v>
      </c>
      <c r="Z378" s="275">
        <f>ROUND(P378*$G378,-1)</f>
        <v>0</v>
      </c>
      <c r="AA378" s="275">
        <f>ROUND(Q378*$G378,-1)</f>
        <v>0</v>
      </c>
      <c r="AB378" s="275">
        <f>ROUND(R378*$G378,-1)</f>
        <v>0</v>
      </c>
      <c r="AC378" s="327">
        <f>ROUND(S378*$G378,-1)</f>
        <v>0</v>
      </c>
      <c r="AD378" s="717"/>
      <c r="AE378" s="219"/>
    </row>
    <row r="379" ht="16.6" customHeight="1">
      <c r="A379" t="s" s="331">
        <v>1110</v>
      </c>
      <c r="B379" s="330"/>
      <c r="C379" s="330"/>
      <c r="D379" s="330"/>
      <c r="E379" s="275"/>
      <c r="F379" s="275"/>
      <c r="G379" s="275"/>
      <c r="H379" s="327"/>
      <c r="I379" s="741"/>
      <c r="J379" s="453"/>
      <c r="K379" s="453"/>
      <c r="L379" s="453"/>
      <c r="M379" s="453"/>
      <c r="N379" s="453"/>
      <c r="O379" s="453"/>
      <c r="P379" s="453"/>
      <c r="Q379" s="453"/>
      <c r="R379" s="453"/>
      <c r="S379" s="742"/>
      <c r="T379" s="271">
        <f>ROUND(J379*$G379,-1)</f>
        <v>0</v>
      </c>
      <c r="U379" s="326">
        <f>ROUND(K379*$G379,-1)</f>
        <v>0</v>
      </c>
      <c r="V379" s="275">
        <f>ROUND(L379*$G379,-1)</f>
        <v>0</v>
      </c>
      <c r="W379" s="275">
        <f>ROUND(M379*$G379,-1)</f>
        <v>0</v>
      </c>
      <c r="X379" s="275">
        <f>ROUND(N379*$G379,-1)</f>
        <v>0</v>
      </c>
      <c r="Y379" s="275">
        <f>ROUND(O379*$G379,-1)</f>
        <v>0</v>
      </c>
      <c r="Z379" s="275">
        <f>ROUND(P379*$G379,-1)</f>
        <v>0</v>
      </c>
      <c r="AA379" s="275">
        <f>ROUND(Q379*$G379,-1)</f>
        <v>0</v>
      </c>
      <c r="AB379" s="275">
        <f>ROUND(R379*$G379,-1)</f>
        <v>0</v>
      </c>
      <c r="AC379" s="327">
        <f>ROUND(S379*$G379,-1)</f>
        <v>0</v>
      </c>
      <c r="AD379" s="717"/>
      <c r="AE379" s="219"/>
    </row>
    <row r="380" ht="15.75" customHeight="1">
      <c r="A380" s="743"/>
      <c r="B380" s="159"/>
      <c r="C380" s="159"/>
      <c r="D380" s="159"/>
      <c r="E380" s="159"/>
      <c r="F380" s="159"/>
      <c r="G380" s="159"/>
      <c r="H380" s="191"/>
      <c r="I380" s="193"/>
      <c r="J380" s="161"/>
      <c r="K380" s="161"/>
      <c r="L380" s="161"/>
      <c r="M380" s="161"/>
      <c r="N380" s="161"/>
      <c r="O380" s="161"/>
      <c r="P380" s="161"/>
      <c r="Q380" s="161"/>
      <c r="R380" s="161"/>
      <c r="S380" s="194"/>
      <c r="T380" s="270"/>
      <c r="U380" s="234"/>
      <c r="V380" s="159"/>
      <c r="W380" s="159"/>
      <c r="X380" s="159"/>
      <c r="Y380" s="159"/>
      <c r="Z380" s="159"/>
      <c r="AA380" s="159"/>
      <c r="AB380" s="159"/>
      <c r="AC380" s="191"/>
      <c r="AD380" s="196"/>
      <c r="AE380" s="805"/>
    </row>
    <row r="381" ht="16.6" customHeight="1">
      <c r="A381" t="s" s="247">
        <v>1111</v>
      </c>
      <c r="B381" t="s" s="248">
        <v>227</v>
      </c>
      <c r="C381" t="s" s="248">
        <v>200</v>
      </c>
      <c r="D381" s="159"/>
      <c r="E381" s="159"/>
      <c r="F381" s="159"/>
      <c r="G381" s="159">
        <v>2000</v>
      </c>
      <c r="H381" s="191"/>
      <c r="I381" s="193"/>
      <c r="J381" s="161"/>
      <c r="K381" s="161"/>
      <c r="L381" s="161"/>
      <c r="M381" s="161"/>
      <c r="N381" s="161"/>
      <c r="O381" s="161"/>
      <c r="P381" s="161"/>
      <c r="Q381" s="161"/>
      <c r="R381" s="161"/>
      <c r="S381" s="194">
        <v>0.235</v>
      </c>
      <c r="T381" s="255">
        <f>ROUND(J381*$G381,-1)</f>
        <v>0</v>
      </c>
      <c r="U381" s="234">
        <v>0</v>
      </c>
      <c r="V381" s="159">
        <f>ROUND(L381*$G381,-1)</f>
        <v>0</v>
      </c>
      <c r="W381" s="159">
        <f>ROUND(M381*$G381,-1)</f>
        <v>0</v>
      </c>
      <c r="X381" s="159">
        <f>ROUND(N381*$G381,-1)</f>
        <v>0</v>
      </c>
      <c r="Y381" s="159">
        <f>ROUND(O381*$G381,-1)</f>
        <v>0</v>
      </c>
      <c r="Z381" s="159">
        <f>ROUND(P381*$G381,-1)</f>
        <v>0</v>
      </c>
      <c r="AA381" s="159">
        <f>ROUND(Q381*$G381,-1)</f>
        <v>0</v>
      </c>
      <c r="AB381" s="159">
        <f>ROUND(R381*$G381,-1)</f>
        <v>0</v>
      </c>
      <c r="AC381" s="191">
        <f>ROUND(S381*$G381,-1)</f>
        <v>470</v>
      </c>
      <c r="AD381" s="196"/>
      <c r="AE381" s="219"/>
    </row>
    <row r="382" ht="16.6" customHeight="1">
      <c r="A382" t="s" s="247">
        <v>121</v>
      </c>
      <c r="B382" t="s" s="248">
        <v>227</v>
      </c>
      <c r="C382" t="s" s="248">
        <v>200</v>
      </c>
      <c r="D382" s="159"/>
      <c r="E382" s="144"/>
      <c r="F382" s="144"/>
      <c r="G382" s="144">
        <v>1000</v>
      </c>
      <c r="H382" s="146"/>
      <c r="I382" s="193"/>
      <c r="J382" s="161">
        <v>0.1</v>
      </c>
      <c r="K382" s="161">
        <v>0.2</v>
      </c>
      <c r="L382" s="161">
        <v>0.1</v>
      </c>
      <c r="M382" s="161">
        <v>0.7</v>
      </c>
      <c r="N382" s="161">
        <v>0.4</v>
      </c>
      <c r="O382" s="161">
        <v>0.7</v>
      </c>
      <c r="P382" s="161">
        <v>0.05</v>
      </c>
      <c r="Q382" s="161">
        <v>0.1</v>
      </c>
      <c r="R382" s="161">
        <v>0.1</v>
      </c>
      <c r="S382" s="194">
        <v>0.1</v>
      </c>
      <c r="T382" s="255">
        <f>ROUND(J382*$G382,-1)</f>
        <v>100</v>
      </c>
      <c r="U382" s="234">
        <f>ROUND(K382*$G382,-1)</f>
        <v>200</v>
      </c>
      <c r="V382" s="159">
        <f>ROUND(L382*$G382,-1)</f>
        <v>100</v>
      </c>
      <c r="W382" s="159">
        <f>ROUND(M382*$G382,-1)</f>
        <v>700</v>
      </c>
      <c r="X382" s="159">
        <f>ROUND(N382*$G382,-1)</f>
        <v>400</v>
      </c>
      <c r="Y382" s="159">
        <f>ROUND(O382*$G382,-1)</f>
        <v>700</v>
      </c>
      <c r="Z382" s="159">
        <f>ROUND(P382*$G382,-1)</f>
        <v>50</v>
      </c>
      <c r="AA382" s="159">
        <f>ROUND(Q382*$G382,-1)</f>
        <v>100</v>
      </c>
      <c r="AB382" s="159">
        <f>ROUND(R382*$G382,-1)</f>
        <v>100</v>
      </c>
      <c r="AC382" s="191">
        <f>ROUND(S382*$G382,-1)</f>
        <v>100</v>
      </c>
      <c r="AD382" s="196"/>
      <c r="AE382" s="219"/>
    </row>
    <row r="383" ht="16.6" customHeight="1">
      <c r="A383" t="s" s="247">
        <v>122</v>
      </c>
      <c r="B383" t="s" s="248">
        <v>227</v>
      </c>
      <c r="C383" t="s" s="248">
        <v>200</v>
      </c>
      <c r="D383" s="159"/>
      <c r="E383" s="144"/>
      <c r="F383" s="144"/>
      <c r="G383" s="144">
        <v>200</v>
      </c>
      <c r="H383" s="146"/>
      <c r="I383" s="193"/>
      <c r="J383" s="161">
        <v>0.05</v>
      </c>
      <c r="K383" s="161">
        <v>0.1</v>
      </c>
      <c r="L383" s="161">
        <v>0.1</v>
      </c>
      <c r="M383" s="161">
        <v>0.1</v>
      </c>
      <c r="N383" s="161">
        <v>0.1</v>
      </c>
      <c r="O383" s="161">
        <v>0.1</v>
      </c>
      <c r="P383" s="161">
        <v>0.1</v>
      </c>
      <c r="Q383" s="161">
        <v>0.1</v>
      </c>
      <c r="R383" s="161">
        <v>0.1</v>
      </c>
      <c r="S383" s="194">
        <v>0.1</v>
      </c>
      <c r="T383" s="255">
        <f>ROUND(J383*$G383,-1)</f>
        <v>10</v>
      </c>
      <c r="U383" s="234">
        <f>ROUND(K383*$G383,-1)</f>
        <v>20</v>
      </c>
      <c r="V383" s="159">
        <f>ROUND(L383*$G383,-1)</f>
        <v>20</v>
      </c>
      <c r="W383" s="159">
        <f>ROUND(M383*$G383,-1)</f>
        <v>20</v>
      </c>
      <c r="X383" s="159">
        <f>ROUND(N383*$G383,-1)</f>
        <v>20</v>
      </c>
      <c r="Y383" s="159">
        <f>ROUND(O383*$G383,-1)</f>
        <v>20</v>
      </c>
      <c r="Z383" s="159">
        <f>ROUND(P383*$G383,-1)</f>
        <v>20</v>
      </c>
      <c r="AA383" s="159">
        <f>ROUND(Q383*$G383,-1)</f>
        <v>20</v>
      </c>
      <c r="AB383" s="159">
        <f>ROUND(R383*$G383,-1)</f>
        <v>20</v>
      </c>
      <c r="AC383" s="191">
        <f>ROUND(S383*$G383,-1)</f>
        <v>20</v>
      </c>
      <c r="AD383" s="196"/>
      <c r="AE383" s="219"/>
    </row>
    <row r="384" ht="15.75" customHeight="1">
      <c r="A384" s="106"/>
      <c r="B384" s="159"/>
      <c r="C384" s="159"/>
      <c r="D384" s="159"/>
      <c r="E384" s="159"/>
      <c r="F384" s="159"/>
      <c r="G384" s="159"/>
      <c r="H384" s="191"/>
      <c r="I384" s="196"/>
      <c r="J384" s="193"/>
      <c r="K384" s="161"/>
      <c r="L384" s="161"/>
      <c r="M384" s="161"/>
      <c r="N384" s="161"/>
      <c r="O384" s="161"/>
      <c r="P384" s="161"/>
      <c r="Q384" s="161"/>
      <c r="R384" s="161"/>
      <c r="S384" s="194"/>
      <c r="T384" s="489"/>
      <c r="U384" s="182"/>
      <c r="V384" s="187"/>
      <c r="W384" s="187"/>
      <c r="X384" s="187"/>
      <c r="Y384" s="187"/>
      <c r="Z384" s="187"/>
      <c r="AA384" s="187"/>
      <c r="AB384" s="187"/>
      <c r="AC384" s="188"/>
      <c r="AD384" s="196"/>
      <c r="AE384" s="219"/>
    </row>
  </sheetData>
  <mergeCells count="1">
    <mergeCell ref="W1:AC1"/>
  </mergeCells>
  <pageMargins left="0.393701" right="0.19685" top="0.393701" bottom="0.590551" header="0.19685" footer="0.393701"/>
  <pageSetup firstPageNumber="1" fitToHeight="1" fitToWidth="1" scale="90" useFirstPageNumber="0" orientation="landscape" pageOrder="downThenOver"/>
  <headerFooter>
    <oddFooter>&amp;L&amp;"Arial,Regular"&amp;10&amp;K000000M= Maanrakennus, K/P= Kiveys/Päällystys, V=Viimeistely&amp;C&amp;"Arial,Regular"&amp;10&amp;K000000&amp;P(&amp;N)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