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K:\0_Palvelukokonaisuudet\MAKA\Like\yks_toiminnanohjaus\Tiimi_Invest\1_Työntekijät\Arponen Petri\OHJELMOINTITYÖKALU\excel taulukot\"/>
    </mc:Choice>
  </mc:AlternateContent>
  <xr:revisionPtr revIDLastSave="0" documentId="13_ncr:1_{B76E6AF3-B3A7-4C15-A3E2-9D7A1FA17112}" xr6:coauthVersionLast="47" xr6:coauthVersionMax="47" xr10:uidLastSave="{00000000-0000-0000-0000-000000000000}"/>
  <bookViews>
    <workbookView xWindow="-120" yWindow="-120" windowWidth="29040" windowHeight="15225" tabRatio="606" xr2:uid="{00000000-000D-0000-FFFF-FFFF00000000}"/>
  </bookViews>
  <sheets>
    <sheet name="Uudisrakentaminen" sheetId="1" r:id="rId1"/>
    <sheet name="Peruspar. ja liikennejärj." sheetId="2" r:id="rId2"/>
    <sheet name="Yhteishankkeet Vävin kanssa" sheetId="3" r:id="rId3"/>
  </sheets>
  <definedNames>
    <definedName name="_FilterDatabase" localSheetId="0" hidden="1">Uudisrakentaminen!$E$1:$E$405</definedName>
    <definedName name="_xlnm._FilterDatabase" localSheetId="0" hidden="1">Uudisrakentaminen!$E$1:$E$405</definedName>
    <definedName name="_xlnm.Print_Area" localSheetId="1">'Peruspar. ja liikennejärj.'!$A$1:$AA$309</definedName>
    <definedName name="_xlnm.Print_Area" localSheetId="0">Uudisrakentaminen!$A$1:$AA$405</definedName>
    <definedName name="_xlnm.Print_Titles" localSheetId="0">Uudisrakentaminen!$1:$2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4" i="1" l="1"/>
  <c r="H13" i="1"/>
  <c r="H19" i="1"/>
  <c r="H18" i="1" s="1"/>
  <c r="H28" i="1"/>
  <c r="H37" i="1"/>
  <c r="H36" i="1" s="1"/>
  <c r="H42" i="1"/>
  <c r="H45" i="1"/>
  <c r="H50" i="1"/>
  <c r="H71" i="1"/>
  <c r="H78" i="1"/>
  <c r="H88" i="1"/>
  <c r="H94" i="1"/>
  <c r="H93" i="1" s="1"/>
  <c r="H109" i="1"/>
  <c r="H117" i="1"/>
  <c r="H126" i="1"/>
  <c r="H124" i="1" s="1"/>
  <c r="H134" i="1"/>
  <c r="H284" i="1"/>
  <c r="H286" i="1"/>
  <c r="H288" i="1"/>
  <c r="H291" i="1"/>
  <c r="H297" i="1"/>
  <c r="H305" i="1"/>
  <c r="H308" i="1"/>
  <c r="H311" i="1"/>
  <c r="H339" i="1"/>
  <c r="H345" i="1"/>
  <c r="H347" i="1"/>
  <c r="H351" i="1"/>
  <c r="H358" i="1"/>
  <c r="H361" i="1"/>
  <c r="H363" i="1"/>
  <c r="H365" i="1"/>
  <c r="H378" i="1"/>
  <c r="H388" i="1"/>
  <c r="H396" i="1"/>
  <c r="H283" i="1" l="1"/>
  <c r="H353" i="1"/>
  <c r="H303" i="1"/>
  <c r="H157" i="2"/>
  <c r="H153" i="2"/>
  <c r="H12" i="3"/>
  <c r="H4" i="3" s="1"/>
  <c r="H99" i="2"/>
  <c r="H203" i="2"/>
  <c r="H194" i="2"/>
  <c r="H182" i="2"/>
  <c r="H59" i="2"/>
  <c r="H40" i="2"/>
  <c r="H180" i="1"/>
  <c r="H140" i="1"/>
  <c r="H286" i="2"/>
  <c r="H289" i="2" l="1"/>
  <c r="H273" i="2" l="1"/>
  <c r="H403" i="1"/>
  <c r="H87" i="2" l="1"/>
  <c r="H260" i="2"/>
  <c r="H216" i="1" l="1"/>
  <c r="H302" i="2" l="1"/>
  <c r="H300" i="2" s="1"/>
  <c r="H173" i="2" l="1"/>
  <c r="H7" i="2" l="1"/>
  <c r="H162" i="2" l="1"/>
  <c r="H31" i="2" l="1"/>
  <c r="H25" i="2" l="1"/>
  <c r="H95" i="2" l="1"/>
  <c r="G9" i="1" l="1"/>
  <c r="H228" i="2" l="1"/>
  <c r="H170" i="2" l="1"/>
  <c r="H279" i="2" l="1"/>
  <c r="G3" i="2" l="1"/>
  <c r="G10" i="1" l="1"/>
  <c r="G7" i="1" s="1"/>
  <c r="H220" i="2" l="1"/>
  <c r="H309" i="2" l="1"/>
  <c r="H51" i="2" l="1"/>
  <c r="H139" i="2" l="1"/>
  <c r="G300" i="2" l="1"/>
  <c r="H294" i="2" l="1"/>
  <c r="H292" i="2"/>
  <c r="H284" i="2"/>
  <c r="H252" i="2"/>
  <c r="H223" i="2"/>
  <c r="H215" i="2"/>
  <c r="H176" i="2"/>
  <c r="H132" i="2"/>
  <c r="H82" i="2"/>
  <c r="H80" i="2" s="1"/>
  <c r="H75" i="2"/>
  <c r="H71" i="2" s="1"/>
  <c r="H393" i="1"/>
  <c r="H12" i="1"/>
  <c r="H168" i="2" l="1"/>
  <c r="H77" i="1"/>
  <c r="H227" i="2"/>
  <c r="H137" i="2"/>
  <c r="H280" i="1"/>
  <c r="H5" i="2"/>
  <c r="H298" i="2"/>
  <c r="H302" i="1" l="1"/>
  <c r="H10" i="1" s="1"/>
  <c r="H3" i="2"/>
  <c r="H4" i="1" l="1"/>
  <c r="H7" i="1"/>
</calcChain>
</file>

<file path=xl/sharedStrings.xml><?xml version="1.0" encoding="utf-8"?>
<sst xmlns="http://schemas.openxmlformats.org/spreadsheetml/2006/main" count="2538" uniqueCount="1077">
  <si>
    <t>LASKE-SAP-</t>
  </si>
  <si>
    <t>Verkko-</t>
  </si>
  <si>
    <t>Hankkeen</t>
  </si>
  <si>
    <t>2023</t>
  </si>
  <si>
    <t>Massatase</t>
  </si>
  <si>
    <t>Pyörätiet</t>
  </si>
  <si>
    <t>HSY</t>
  </si>
  <si>
    <t>Huom.</t>
  </si>
  <si>
    <t>HANKE</t>
  </si>
  <si>
    <t>projekti</t>
  </si>
  <si>
    <t>numero</t>
  </si>
  <si>
    <t>vastaava</t>
  </si>
  <si>
    <t>vaihe</t>
  </si>
  <si>
    <t>Tuottaja</t>
  </si>
  <si>
    <t>+/-</t>
  </si>
  <si>
    <t>km</t>
  </si>
  <si>
    <t xml:space="preserve">8 03 01 UUDISRAKENTAMINEN, PERUSPARANTAMINEN JA </t>
  </si>
  <si>
    <t>MUUT INVESTOINNIT, Kylk:n käytettäväksi</t>
  </si>
  <si>
    <t>Ylitysoikeus yhteensä</t>
  </si>
  <si>
    <t>8 03 01 01 Uudisrakentaminen</t>
  </si>
  <si>
    <t xml:space="preserve">Ylitysoikeus </t>
  </si>
  <si>
    <t xml:space="preserve"> </t>
  </si>
  <si>
    <t>Eteläinen suurpiiri</t>
  </si>
  <si>
    <t>2. KLUUVI</t>
  </si>
  <si>
    <t>Puutarhakuja</t>
  </si>
  <si>
    <t>s</t>
  </si>
  <si>
    <t>Mannerheimintie 3-5</t>
  </si>
  <si>
    <t>pienet järjestelyt hotellin edustalla</t>
  </si>
  <si>
    <t>4. KAMPPI</t>
  </si>
  <si>
    <t>Marian sairaalan alue (AM)</t>
  </si>
  <si>
    <t>2814I00014</t>
  </si>
  <si>
    <t>Rantalainen</t>
  </si>
  <si>
    <t>Marian puisto</t>
  </si>
  <si>
    <t>"</t>
  </si>
  <si>
    <t>Marian portaat</t>
  </si>
  <si>
    <t>Mechelininaukio</t>
  </si>
  <si>
    <t>Marian sairaala-alue, rakentamisen vaiheistussuun.</t>
  </si>
  <si>
    <t>Baanan muutossuunnittelu, Porkkalankatu ja Mechelininkatu</t>
  </si>
  <si>
    <t>Baanan YKS/ Lastenkodinkadun silta</t>
  </si>
  <si>
    <t>t</t>
  </si>
  <si>
    <t>Kaavavalitus</t>
  </si>
  <si>
    <t>8. KATAJANOKKA</t>
  </si>
  <si>
    <t>Laivastokatu 20</t>
  </si>
  <si>
    <t>2814I00016</t>
  </si>
  <si>
    <t>Kimari</t>
  </si>
  <si>
    <t>Laivastokulku</t>
  </si>
  <si>
    <t>Katajanokanlaituri 4</t>
  </si>
  <si>
    <t>Ankkurikatu</t>
  </si>
  <si>
    <t>Rannan jk</t>
  </si>
  <si>
    <t>Satamakatu (reuna-aukio)</t>
  </si>
  <si>
    <t>Katajanokanlaituri (liik.järj. muutokset)</t>
  </si>
  <si>
    <t>13. ETU-TÖÖLÖ</t>
  </si>
  <si>
    <t>Taivallahden kylpylän alue</t>
  </si>
  <si>
    <t>2814I00015</t>
  </si>
  <si>
    <t>kylpylähanke alkaa rakentua kesä/syksy 2022 -&gt; odottaa vesilupaa</t>
  </si>
  <si>
    <t>Hiekkarannantie</t>
  </si>
  <si>
    <t>m p k v</t>
  </si>
  <si>
    <t>RT</t>
  </si>
  <si>
    <t>+</t>
  </si>
  <si>
    <t>Martta Ypyän aukio</t>
  </si>
  <si>
    <t xml:space="preserve">s </t>
  </si>
  <si>
    <t>Merikannontie (saneeraus ja jatke)</t>
  </si>
  <si>
    <t>Mustasaaren yhteyslaiturin siirto ja väliaikainen reitti, muut väliaikaiset kulkureitit</t>
  </si>
  <si>
    <t>14. TAKA-TÖÖLÖ</t>
  </si>
  <si>
    <t>Garden Helsinki</t>
  </si>
  <si>
    <t>20. LÄNSISATAMA</t>
  </si>
  <si>
    <t>2814I00018</t>
  </si>
  <si>
    <t>Töölön sairaalan alue (AM/Ak12491)</t>
  </si>
  <si>
    <t xml:space="preserve">Punaisen Ristin kuja </t>
  </si>
  <si>
    <t>31. LAUTTASAARI</t>
  </si>
  <si>
    <t>Vattuniemen keskus (AM)</t>
  </si>
  <si>
    <t>Heikkiläntie</t>
  </si>
  <si>
    <t>Heikkilänaukio</t>
  </si>
  <si>
    <t>Heikkilänpolku</t>
  </si>
  <si>
    <t>Haahkapolku</t>
  </si>
  <si>
    <t>Haahkatie</t>
  </si>
  <si>
    <t>Nahkahousuntie</t>
  </si>
  <si>
    <t>Särkiniementie</t>
  </si>
  <si>
    <t xml:space="preserve">Vattuniemenkatu  </t>
  </si>
  <si>
    <t>Lohiapajanlahti (AM/Ak11040)</t>
  </si>
  <si>
    <t>2814I00012</t>
  </si>
  <si>
    <t>Tarkkala</t>
  </si>
  <si>
    <t>sedimenttitutkimukset ym. muut tarvittavat esitutkimukset ennen suun. käynnistämistä</t>
  </si>
  <si>
    <t>Vattuniemenranta</t>
  </si>
  <si>
    <t>Vattuniemenkuja välillä Vattuniemenranta - Algot Niskan kaari</t>
  </si>
  <si>
    <t>Algot Niskan kaari, katu</t>
  </si>
  <si>
    <t>Algot Niskan kaari, rantarakenteet</t>
  </si>
  <si>
    <t>Algot Niskan laituri, katu</t>
  </si>
  <si>
    <t>Algot Niskan laituri, rantarakenteet</t>
  </si>
  <si>
    <t>Vattuniemenkatu välillä Tallbergin puistotie - Vattuniemenkuja</t>
  </si>
  <si>
    <t>Meripuistotie välillä Lauttasaarentie - Tallbergin puistotie</t>
  </si>
  <si>
    <t>Pajalahdentie välillä Meripuistotie - Lohiapajanpuisto</t>
  </si>
  <si>
    <t>Lauttasaarenmäki (AM/Ak11931)</t>
  </si>
  <si>
    <t>2814I00010</t>
  </si>
  <si>
    <t>VARAUS (pienet kohteet, takuut, takuuajanhoito)</t>
  </si>
  <si>
    <t>Katuvihreän takuuajan hoito</t>
  </si>
  <si>
    <t>2814I00005</t>
  </si>
  <si>
    <t>Salminen</t>
  </si>
  <si>
    <t>Keskeneräisten katujen hoito</t>
  </si>
  <si>
    <t>2814I00006</t>
  </si>
  <si>
    <t>Takuuajan hoito ja korjaukset</t>
  </si>
  <si>
    <t>2814I00007</t>
  </si>
  <si>
    <t>Nimeämättömät kohteet</t>
  </si>
  <si>
    <t>2814I00008</t>
  </si>
  <si>
    <t>Töölöntullinkatu 8</t>
  </si>
  <si>
    <t>p k v</t>
  </si>
  <si>
    <t>Läntinen suurpiiri</t>
  </si>
  <si>
    <t>16. RUSKEASUO</t>
  </si>
  <si>
    <t>Pikku Huopalahden pohjoisosa (AM)/ Huopalahdenportti</t>
  </si>
  <si>
    <t>2814I00324</t>
  </si>
  <si>
    <t>Hurskainen S.</t>
  </si>
  <si>
    <t>Kytösuontie</t>
  </si>
  <si>
    <t>Kaarinankatu</t>
  </si>
  <si>
    <t>Kaarinantori</t>
  </si>
  <si>
    <t>Kurjenmiekankuja</t>
  </si>
  <si>
    <t>Halikonkuja</t>
  </si>
  <si>
    <t>Askaistenpolku</t>
  </si>
  <si>
    <t>Kolmioaukiot</t>
  </si>
  <si>
    <t>Mannerheimintie Huopalahdenportin kohdalla</t>
  </si>
  <si>
    <t>18. LAAKSO</t>
  </si>
  <si>
    <t>Laakson sairaala-alue (AM)</t>
  </si>
  <si>
    <t>2814I00327</t>
  </si>
  <si>
    <t>Urheilukatu</t>
  </si>
  <si>
    <t>Auroranportti</t>
  </si>
  <si>
    <t>Reijolankadun pysäkkijärjestelyt</t>
  </si>
  <si>
    <t>29. HAAGA</t>
  </si>
  <si>
    <t>Isonnevan alue (AM)</t>
  </si>
  <si>
    <t>2814I00308</t>
  </si>
  <si>
    <t>v</t>
  </si>
  <si>
    <t>Stara</t>
  </si>
  <si>
    <t>Haaganpuiston pohjoisosa</t>
  </si>
  <si>
    <t>Kylänevankuja</t>
  </si>
  <si>
    <t>suunnitelmien päivitys</t>
  </si>
  <si>
    <t>Strömstadinkuja</t>
  </si>
  <si>
    <t>Isonnevantie (Kylännevankuja-Isonnevanpolku)</t>
  </si>
  <si>
    <t>Haagan urheilutie</t>
  </si>
  <si>
    <t>Huopalahden aseman alue</t>
  </si>
  <si>
    <t>2814I00316</t>
  </si>
  <si>
    <t>Huopalahdenlaiturivaihde</t>
  </si>
  <si>
    <t>Kauppalantie, portaat, tukimuuri, luiska</t>
  </si>
  <si>
    <t>Kylätie</t>
  </si>
  <si>
    <t>Orapihlajatien ja Paatsamatien alue (AM)</t>
  </si>
  <si>
    <t>2814I00317</t>
  </si>
  <si>
    <t>Orapihlajatie</t>
  </si>
  <si>
    <t>m p k</t>
  </si>
  <si>
    <t>YIT</t>
  </si>
  <si>
    <t>Orapihlajapolku</t>
  </si>
  <si>
    <t>Paatsamatie</t>
  </si>
  <si>
    <t>Pohjola Rakennus</t>
  </si>
  <si>
    <t>Rantaradan varren baana (Huopalahden risteyssilta - Eliel Saarisen tie)</t>
  </si>
  <si>
    <t>30. MUNKKINIEMI</t>
  </si>
  <si>
    <t>Riihitie 9</t>
  </si>
  <si>
    <t>päiväkotihanke</t>
  </si>
  <si>
    <t>Riihitie</t>
  </si>
  <si>
    <t>Riihipolku</t>
  </si>
  <si>
    <t>Lapinmäentie 1, Pohjola-talo (AM)</t>
  </si>
  <si>
    <t>2814I00315</t>
  </si>
  <si>
    <t>Huopalahdentie</t>
  </si>
  <si>
    <t>talonrak. Jälkeen</t>
  </si>
  <si>
    <t>32. KONALA</t>
  </si>
  <si>
    <t>Konalan keskusta (AM/ak 32038)</t>
  </si>
  <si>
    <t>2814I00328</t>
  </si>
  <si>
    <t>Konalantie (Hilapellontie-Ajomiehentie)</t>
  </si>
  <si>
    <t>Konalankuja</t>
  </si>
  <si>
    <t>Munkkivuoren ostoskeskuksen alue (AM)</t>
  </si>
  <si>
    <t>kaavoitus tarkoitus viedä läpi vuoden 2022 loppuun mennessä, rakennusluvat hakuun kevät 2023</t>
  </si>
  <si>
    <t>Naantalintie</t>
  </si>
  <si>
    <t>46. PITÄJÄNMÄKI</t>
  </si>
  <si>
    <t>Kutomopolku</t>
  </si>
  <si>
    <t>2814I00321</t>
  </si>
  <si>
    <t>p v</t>
  </si>
  <si>
    <t>odottaa talonrakentamista (SRV:n hanke toistaiseksi peruttu) tai viimeistään toteutus Kutomotien aikataulussa</t>
  </si>
  <si>
    <t>Kutomotie 1 ja 9</t>
  </si>
  <si>
    <t>2814I00325</t>
  </si>
  <si>
    <t>Kutomotie</t>
  </si>
  <si>
    <t>Kutomokuja</t>
  </si>
  <si>
    <t>Stockmanninkuja</t>
  </si>
  <si>
    <t>Pitäjänmäen asemakeskus (AM/ak 12602)</t>
  </si>
  <si>
    <t>2814I00323</t>
  </si>
  <si>
    <t>s m p k v</t>
  </si>
  <si>
    <t>Pitäjänmäentie</t>
  </si>
  <si>
    <t>Rantaradanaukio</t>
  </si>
  <si>
    <t>Teppo: Pitäjänmäenbaanan pyörätie-km tähän</t>
  </si>
  <si>
    <t>Kaupunkiradankuja</t>
  </si>
  <si>
    <t>Pienet uudisrakennustyöt</t>
  </si>
  <si>
    <t>2814I00304</t>
  </si>
  <si>
    <t>Laurinmäenkuja 3</t>
  </si>
  <si>
    <t>kääntöpaikan muutokset</t>
  </si>
  <si>
    <t xml:space="preserve">Viimeistely ja takuutyöt </t>
  </si>
  <si>
    <t>2814I00303</t>
  </si>
  <si>
    <t>2814I00302</t>
  </si>
  <si>
    <t>2814I00301</t>
  </si>
  <si>
    <t>Keskinen suurpiiri</t>
  </si>
  <si>
    <t>11. KALLIO</t>
  </si>
  <si>
    <t xml:space="preserve">Suunnittelu </t>
  </si>
  <si>
    <t>X</t>
  </si>
  <si>
    <t xml:space="preserve">m p k </t>
  </si>
  <si>
    <t>12. ALPPIHARJU</t>
  </si>
  <si>
    <t>Helsinginkuja</t>
  </si>
  <si>
    <t>2814I00712</t>
  </si>
  <si>
    <t>23. TOUKOLA</t>
  </si>
  <si>
    <t>?</t>
  </si>
  <si>
    <t>Nevalainen</t>
  </si>
  <si>
    <t>26. KOSKELA</t>
  </si>
  <si>
    <t>Koskelan sairaalan ja pesuloiden alue (AM)</t>
  </si>
  <si>
    <t>2814I00705</t>
  </si>
  <si>
    <t>Tirri</t>
  </si>
  <si>
    <t>- Kunnalliskodintie</t>
  </si>
  <si>
    <t>- Koskelantie (Käpyläntie - Kunnalliskodintie)</t>
  </si>
  <si>
    <t>- Käpyläntie</t>
  </si>
  <si>
    <t>- Koskelanakseli</t>
  </si>
  <si>
    <t>- Paviljonkikuja</t>
  </si>
  <si>
    <t>- Antti Korpin tie</t>
  </si>
  <si>
    <t>- Kappelinkulku</t>
  </si>
  <si>
    <t>- Rakentamislogistiikka Koskela</t>
  </si>
  <si>
    <t>VARAUS (pienet kohteet, takuut, takuuhoito)</t>
  </si>
  <si>
    <t>2814I00701</t>
  </si>
  <si>
    <t>Arponen</t>
  </si>
  <si>
    <t>2814I00702</t>
  </si>
  <si>
    <t>2814I00704</t>
  </si>
  <si>
    <t>Pohjoinen suurpiiri</t>
  </si>
  <si>
    <t>28. OULUNKYLÄ</t>
  </si>
  <si>
    <t>Paturintie</t>
  </si>
  <si>
    <t>Takainen</t>
  </si>
  <si>
    <t>Käskynhaltijantien alue (AM/Raide-Jokeri)</t>
  </si>
  <si>
    <t>2814I01111</t>
  </si>
  <si>
    <t>Pirjontien ja Pirkkolantien alue (AM/Raide-Jokeri)</t>
  </si>
  <si>
    <t>2814I01112</t>
  </si>
  <si>
    <t>Pirjonaukio</t>
  </si>
  <si>
    <t>Maunulantie välillä Pirkkolantie-Maunulanpolku</t>
  </si>
  <si>
    <t>m p</t>
  </si>
  <si>
    <t xml:space="preserve">Metsäpurontie (Pakilantie- Rajametsäntie) </t>
  </si>
  <si>
    <t>Maaherrantien alue (AM/Raide-Jokeri)</t>
  </si>
  <si>
    <t>2814I01113</t>
  </si>
  <si>
    <t xml:space="preserve">Larin Kyöstin tie (-polku, Veräjänaukio ja -porras) </t>
  </si>
  <si>
    <t>34. PAKILA</t>
  </si>
  <si>
    <t>VARAUS (pienet kohteet, takuut, tehohoito)</t>
  </si>
  <si>
    <t>2814I01101</t>
  </si>
  <si>
    <t>2814I01102</t>
  </si>
  <si>
    <t>2814I01104</t>
  </si>
  <si>
    <t>Koillinen suurpiiri</t>
  </si>
  <si>
    <t>36. VIIKKI</t>
  </si>
  <si>
    <t>Viikinmäki (AM)</t>
  </si>
  <si>
    <t>2814I01501</t>
  </si>
  <si>
    <t>Ristiretkeläistenkatu</t>
  </si>
  <si>
    <t>37. PUKINMÄKI</t>
  </si>
  <si>
    <t>Pihlajamäen ostoskeskus</t>
  </si>
  <si>
    <t>2814I01526</t>
  </si>
  <si>
    <t>39. TAPANINKYLÄ</t>
  </si>
  <si>
    <t>Maatullinpuiston eteläosan kaava-alue (AM)</t>
  </si>
  <si>
    <t>2814I01521</t>
  </si>
  <si>
    <t>Takalantie</t>
  </si>
  <si>
    <t>Fallkullan kiilan alue (AM)</t>
  </si>
  <si>
    <t>2814I01528</t>
  </si>
  <si>
    <t>Jokipoikasenkaari</t>
  </si>
  <si>
    <t>Jokipoikasentie</t>
  </si>
  <si>
    <t>Joutsentie (Tasankotie - Joutsenraitti)</t>
  </si>
  <si>
    <t>Jäkäläpolku (LP)</t>
  </si>
  <si>
    <t>Jäkälätie (v Jäkäläpolku - Joutsentie)</t>
  </si>
  <si>
    <t>Sammaltori</t>
  </si>
  <si>
    <t>Smoltinkaari</t>
  </si>
  <si>
    <t>Smoltinkuja</t>
  </si>
  <si>
    <t>Smoltinkulku</t>
  </si>
  <si>
    <t>Rakentamislogistiikka</t>
  </si>
  <si>
    <t>40. SUUTARILA</t>
  </si>
  <si>
    <t>Siltalanpuiston kaava-alue (AM)</t>
  </si>
  <si>
    <t>2814I01520</t>
  </si>
  <si>
    <t>Kaalikoski</t>
  </si>
  <si>
    <t>k v</t>
  </si>
  <si>
    <t>41. SUURMETSÄ</t>
  </si>
  <si>
    <t>Alppikylän kadut (AM)</t>
  </si>
  <si>
    <t>2814I01505</t>
  </si>
  <si>
    <t>Jakomäen keskiosa (AM)</t>
  </si>
  <si>
    <t>2814I01529</t>
  </si>
  <si>
    <t>2814I01508</t>
  </si>
  <si>
    <t>2814I01509</t>
  </si>
  <si>
    <t>2814I01511</t>
  </si>
  <si>
    <t>- Sammalpolku (liittyy lpk Jäkälän uudisrakentamiseen)</t>
  </si>
  <si>
    <t>Kaakkoinen suurpiiri</t>
  </si>
  <si>
    <r>
      <t xml:space="preserve">19. </t>
    </r>
    <r>
      <rPr>
        <b/>
        <sz val="12"/>
        <rFont val="Calibri"/>
        <family val="2"/>
        <scheme val="minor"/>
      </rPr>
      <t>MUSTIKKAMAA-KORKEASAARI</t>
    </r>
  </si>
  <si>
    <t>42. KULOSAARI</t>
  </si>
  <si>
    <t>43. HERTTONIEMI</t>
  </si>
  <si>
    <t xml:space="preserve">Herttoniemen keskus ja metroasema (AM) </t>
  </si>
  <si>
    <t>2814I02015</t>
  </si>
  <si>
    <t>Hiihtäjäntie v. Hiihtäjänkuja-Hiihtomäentie sis. Kiertoliittymän Hiihtäjäntie/Hiihtäjänkuja</t>
  </si>
  <si>
    <t>Hiihtäjänkuja, muutossuunnittelu Baanan yhteydessä (pp määräraha)</t>
  </si>
  <si>
    <t>Siilitien ja Kettutien alue (AM)</t>
  </si>
  <si>
    <t>2814I02009</t>
  </si>
  <si>
    <t>Hurskainen J.</t>
  </si>
  <si>
    <t>Herttoniemenranta (AM) ak 12042</t>
  </si>
  <si>
    <t>2814I02008</t>
  </si>
  <si>
    <t xml:space="preserve">Amiraali Cronstedtin tori </t>
  </si>
  <si>
    <t>Sihvonen</t>
  </si>
  <si>
    <t>Työnjohtajankadun korttelit ak 12481 (AM)</t>
  </si>
  <si>
    <t>2814I02014</t>
  </si>
  <si>
    <t>m p v</t>
  </si>
  <si>
    <t>Työnjohtajankatu</t>
  </si>
  <si>
    <t>Laivalahdenkatu v. Linnanrakentajantie-Suunnittelijankatu (Kruunuvuoren kustannus). (Tästä otettiin 60 000 €, jotta päästiin raamiin.)</t>
  </si>
  <si>
    <t>Laivalahdenkatu v. Työnjohtajankatu-Konemestarinkatu</t>
  </si>
  <si>
    <t>m</t>
  </si>
  <si>
    <t xml:space="preserve">Insinöörinkatu v. Linnanrakentajantie- Työnjohtajankatu </t>
  </si>
  <si>
    <t>Insinöörinkatu v. Työnjohtajankatu- Konemestarinkatu</t>
  </si>
  <si>
    <t>49. LAAJASALO</t>
  </si>
  <si>
    <t>2814I02001</t>
  </si>
  <si>
    <t>2814I02002</t>
  </si>
  <si>
    <t>Pienet nimeämättömät kohteet</t>
  </si>
  <si>
    <t>2814I02006</t>
  </si>
  <si>
    <t>Itäinen suurpiiri</t>
  </si>
  <si>
    <t>45. VARTIOKYLÄ</t>
  </si>
  <si>
    <t>Myllypuron keskus</t>
  </si>
  <si>
    <t>2814I02413</t>
  </si>
  <si>
    <t xml:space="preserve">Kielilukio, Kiviparintie 1 ak 12614 </t>
  </si>
  <si>
    <t>Ruuska</t>
  </si>
  <si>
    <t>Hanke suunnittelee myös Myllypurontietä</t>
  </si>
  <si>
    <t>Myllypurontie v. Jauhokuja-Kiviparintie</t>
  </si>
  <si>
    <t>Kauppamyllyntien ympäristö (AM) ak 12646</t>
  </si>
  <si>
    <t>2814I02441</t>
  </si>
  <si>
    <t>SAP</t>
  </si>
  <si>
    <t>Metrovarikon ja teoll. tonttien ympäristön kadut</t>
  </si>
  <si>
    <t xml:space="preserve">Viilarinkuja </t>
  </si>
  <si>
    <t>2814I02435</t>
  </si>
  <si>
    <t>Alueen katu- ja rakennussuunnitelma</t>
  </si>
  <si>
    <t>Katusuunnittelun aloitus alueella</t>
  </si>
  <si>
    <t>Viilarintie</t>
  </si>
  <si>
    <t>Karhukallion tie</t>
  </si>
  <si>
    <t>Karhunlanka</t>
  </si>
  <si>
    <t>Talviunenaukio, hulevesiallas ja leikkipaikka</t>
  </si>
  <si>
    <t>Karhuemontie</t>
  </si>
  <si>
    <t>Karhukallionkuja</t>
  </si>
  <si>
    <t>Sopulipolku</t>
  </si>
  <si>
    <t>Karhunkulku (SIS. JOHTOSIIRTOJA, ESIRAKENTAMISTA!)</t>
  </si>
  <si>
    <t>Höökinpolku</t>
  </si>
  <si>
    <t>Karhunpojankuja</t>
  </si>
  <si>
    <t>Karhukallionpolku</t>
  </si>
  <si>
    <t>Myllärintie v. Viilarintie-Sarsantie</t>
  </si>
  <si>
    <t>Sarsantie</t>
  </si>
  <si>
    <t>Myllärinkuja</t>
  </si>
  <si>
    <t>Kiertoliittymä Siilitie / Viikintie / Kitusentie</t>
  </si>
  <si>
    <t>Sopulirinne</t>
  </si>
  <si>
    <t>Kävelysilta</t>
  </si>
  <si>
    <t>Kamu</t>
  </si>
  <si>
    <t>Toteutetaan Karhunkaatajan hankkeen kanssa yht. aikaisesti</t>
  </si>
  <si>
    <t>Gotlanninkatu v. Marjaniementie- Asiakaankatu</t>
  </si>
  <si>
    <t>Itäpolku, Asujanpolku</t>
  </si>
  <si>
    <t>Marjaniementielle muutoksia liikenteenohjaussuunnitelmassa</t>
  </si>
  <si>
    <t>Itäkeskuksen Jokerikortteli (AM) ak. 12633, tilapäiset liikennejärjestelyt</t>
  </si>
  <si>
    <t>2814I02442</t>
  </si>
  <si>
    <t>yksit.</t>
  </si>
  <si>
    <t>Liikennejärjestelyt, bussien väistötilat</t>
  </si>
  <si>
    <t>Turunlinnantie</t>
  </si>
  <si>
    <t>Itäkatu</t>
  </si>
  <si>
    <t>Tekniikkasiirrot, kun urakkasopimus on allekirjoitettu</t>
  </si>
  <si>
    <t>Marjaniementie</t>
  </si>
  <si>
    <t xml:space="preserve">Puotilan ostari (AM) ak 12595 </t>
  </si>
  <si>
    <t>2814I02437</t>
  </si>
  <si>
    <t>aloitus marraskuussa 21 purku ja 18 kk rakentaminen/PA/26.4.21</t>
  </si>
  <si>
    <t>Rusthollarintie</t>
  </si>
  <si>
    <t>Klaavuntie</t>
  </si>
  <si>
    <t>Rättäripolku</t>
  </si>
  <si>
    <t>47. MELLUNKYLÄ</t>
  </si>
  <si>
    <t>54. VUOSAARI</t>
  </si>
  <si>
    <t>Vuotien eteläreuna v. Valkopaadentie- Gustav Pauligin katu (tontin huollon ja sisäänkäyntien sovitus katuun)</t>
  </si>
  <si>
    <t xml:space="preserve">Hurskainen J. </t>
  </si>
  <si>
    <t xml:space="preserve">Gustav Pauligin katu v.Vuotie-Pomeranssikuja-Leikosaarentie </t>
  </si>
  <si>
    <t>Meri-Rastilan länsiosa (AM) ak 12570</t>
  </si>
  <si>
    <t>2814I02439</t>
  </si>
  <si>
    <t>Merirastilantie v. Karavaanisilta-Merirastilankuja</t>
  </si>
  <si>
    <t>Märssykuja</t>
  </si>
  <si>
    <t>Meri-Rastilan tori</t>
  </si>
  <si>
    <t>Levankikuja</t>
  </si>
  <si>
    <t>Meri-Rastilan itäosa (AM) ak 12571</t>
  </si>
  <si>
    <t>Kylk syksy/2021</t>
  </si>
  <si>
    <t>Ole Kandelinin aukio</t>
  </si>
  <si>
    <t>Spinnutie (kumppanuuskaava)</t>
  </si>
  <si>
    <t>Spinnupolku (kumppanuuskaava)</t>
  </si>
  <si>
    <t>Spinnukuja (kumppanuuskaava)</t>
  </si>
  <si>
    <t>Vendakuja</t>
  </si>
  <si>
    <t>Jiippikuja</t>
  </si>
  <si>
    <t>Vuotielle vaikutukset</t>
  </si>
  <si>
    <t>2814I02404</t>
  </si>
  <si>
    <t>2814I02405</t>
  </si>
  <si>
    <t>Pienet nimeämättömät hankkeet</t>
  </si>
  <si>
    <t>2814I02407</t>
  </si>
  <si>
    <t>Östersundomin suurpiiri</t>
  </si>
  <si>
    <t xml:space="preserve">Kölikuja </t>
  </si>
  <si>
    <t>2814I02903</t>
  </si>
  <si>
    <t>Tästä otettiin 50 000 €, jotta päästiin raamiin.</t>
  </si>
  <si>
    <t>Knutersintieltä yhteyksien parantaminen bussipysäkeille koulun kohdalla</t>
  </si>
  <si>
    <t>2814I02901</t>
  </si>
  <si>
    <t>Iivonen</t>
  </si>
  <si>
    <t>VARAUS (pienet kohteet)</t>
  </si>
  <si>
    <t>s m p k  v</t>
  </si>
  <si>
    <t>Katupuutäydennykset</t>
  </si>
  <si>
    <t>Katuvihreän tehohoito</t>
  </si>
  <si>
    <t>Keskeneräisten katujen talvikp.</t>
  </si>
  <si>
    <t>Pienet viimeistely- ja takuutyöt</t>
  </si>
  <si>
    <t>Meluesteet</t>
  </si>
  <si>
    <t>Vanha Porvoontie (Suurmetsäntie - Heikinlaaksontie)</t>
  </si>
  <si>
    <t>2814I03005</t>
  </si>
  <si>
    <t>Kattilakoski</t>
  </si>
  <si>
    <t>käynnissä oleva suunnittelu jatkuu, holdissa</t>
  </si>
  <si>
    <t>8 03 01 02 Perusparantaminen ja liikennejärjestelyt</t>
  </si>
  <si>
    <t>Katujen peruskorjaukset</t>
  </si>
  <si>
    <t>ylitysoikeus</t>
  </si>
  <si>
    <t>Suomenlinnan katujen peruskorjaus</t>
  </si>
  <si>
    <t>2814I03939</t>
  </si>
  <si>
    <t>jatkuu vuodelle 2023</t>
  </si>
  <si>
    <t>2814I03949</t>
  </si>
  <si>
    <t>Kaisaniemenranta</t>
  </si>
  <si>
    <t>2814I03946</t>
  </si>
  <si>
    <t>Laine</t>
  </si>
  <si>
    <t>Taivallahden hulevesiarkku, seuranta ja tutkimukset</t>
  </si>
  <si>
    <t>2814I03952</t>
  </si>
  <si>
    <t>5 vuoden seuranta ja tutkimukset</t>
  </si>
  <si>
    <t>Pienet hulevesikohteet</t>
  </si>
  <si>
    <t>2814I03953</t>
  </si>
  <si>
    <t>eteläinen ja läntinen suurpiiri</t>
  </si>
  <si>
    <t xml:space="preserve">Hulevesiselvitykset HSY sekaviemäröinnin eriyttäminen </t>
  </si>
  <si>
    <t>Lankiniemi</t>
  </si>
  <si>
    <t>Pienet peruskorjauskohteet</t>
  </si>
  <si>
    <t>2814I03903</t>
  </si>
  <si>
    <t xml:space="preserve"> -Fazerin kukko veistoksen jalusta ym. korjaukset</t>
  </si>
  <si>
    <t>Hulevesikaivojen täydennykset</t>
  </si>
  <si>
    <t>2814I03917</t>
  </si>
  <si>
    <t>Katuvihreän peruskorjaustyöt</t>
  </si>
  <si>
    <t>2814I03910</t>
  </si>
  <si>
    <t xml:space="preserve"> -puiden täydennysistutukset</t>
  </si>
  <si>
    <t>RJ Liittyvä katujen peruskorjaukset (KAIKKI SP YHT)</t>
  </si>
  <si>
    <t>2814I03948</t>
  </si>
  <si>
    <t>HSY:n Marttilan ja Reimarlan aluesaneeraus, liittyvät kaupungin korjaukset</t>
  </si>
  <si>
    <t>Rantanen</t>
  </si>
  <si>
    <t>- Kanneltie 27</t>
  </si>
  <si>
    <t>- Mannerheimintie 158 - 160, kuivatus</t>
  </si>
  <si>
    <t>- Koroistentie 6, kuivatus</t>
  </si>
  <si>
    <t>2814I03904</t>
  </si>
  <si>
    <t>2814I03918</t>
  </si>
  <si>
    <t>Katuvihreän peruskorjaus</t>
  </si>
  <si>
    <t>2814I03911</t>
  </si>
  <si>
    <t>s m p v</t>
  </si>
  <si>
    <t>Länsi-Pasilan aukioiden peruskorjaus</t>
  </si>
  <si>
    <t>Leanportti</t>
  </si>
  <si>
    <t>VARAUS (Pienet peruskorjaustyöt)</t>
  </si>
  <si>
    <t>2814I03912</t>
  </si>
  <si>
    <t>2814I03905</t>
  </si>
  <si>
    <t>2814I03919</t>
  </si>
  <si>
    <t>Lautaniemi</t>
  </si>
  <si>
    <t>2814I03913</t>
  </si>
  <si>
    <t>2814I03906</t>
  </si>
  <si>
    <t>2814I03920</t>
  </si>
  <si>
    <t>Tapulikaupungin katujen peruskorjaus</t>
  </si>
  <si>
    <t>2814I03944</t>
  </si>
  <si>
    <t>Maatullinkuja (Henrik Forsiuksen tie - Kämnerintie)</t>
  </si>
  <si>
    <t>2814I03914</t>
  </si>
  <si>
    <t>2814I03907</t>
  </si>
  <si>
    <t>- Penttiläntie 5 (HSYn kanssa) hulevesitulva</t>
  </si>
  <si>
    <t>- Latokartanonkaaren hulevesipainanteet StormFilter</t>
  </si>
  <si>
    <t>2814I03921</t>
  </si>
  <si>
    <t>2814I03950</t>
  </si>
  <si>
    <t>Tilaus jaettava eri vuosille SAP:ssa, jos ei vielä ole jaettu</t>
  </si>
  <si>
    <t xml:space="preserve">Johan Sederholmintie </t>
  </si>
  <si>
    <t xml:space="preserve">Porolahdenpuiston hulevesiallas (liittyy Linnanrakentajantien huleveteen) </t>
  </si>
  <si>
    <t xml:space="preserve">s m p k v </t>
  </si>
  <si>
    <t>2814I03915</t>
  </si>
  <si>
    <t>2814I03908</t>
  </si>
  <si>
    <t>s m p k</t>
  </si>
  <si>
    <t>s m p</t>
  </si>
  <si>
    <t xml:space="preserve">Hulevesikaivojen täydennykset </t>
  </si>
  <si>
    <t>2814I03922</t>
  </si>
  <si>
    <t>Itäinen suurpiiri ja Östersundomin suurpiiri</t>
  </si>
  <si>
    <t>Projektinumero vaihdetaan, kun siirrytään rakentamiseen!</t>
  </si>
  <si>
    <t>2814I03916</t>
  </si>
  <si>
    <t>2814I03909</t>
  </si>
  <si>
    <t>2814I03923</t>
  </si>
  <si>
    <t>Ulkovalaistuksen ja liikennevalojen peruskorjaus</t>
  </si>
  <si>
    <t>Ulkovalaistuksen peruskorjaus, länsi (SP 1 ja 2)</t>
  </si>
  <si>
    <t>2814I03929</t>
  </si>
  <si>
    <t>Ulkovalaistuksen peruskorjaus, pohjoinen (SP 3,4 ja 5)</t>
  </si>
  <si>
    <t>2814I03930</t>
  </si>
  <si>
    <t>Ulkovalaistuksen peruskorjaus, itä (SP 6, 7 ja 8)</t>
  </si>
  <si>
    <t>2814I03931</t>
  </si>
  <si>
    <t xml:space="preserve"> -Itäväylän pylväiden uusiminen</t>
  </si>
  <si>
    <t>Liikennevalojen peruskorjaus ja etäohjaus</t>
  </si>
  <si>
    <t>2814I03940</t>
  </si>
  <si>
    <t>Ulkovalaistuksen LED - saneeraus</t>
  </si>
  <si>
    <t>2814I03932</t>
  </si>
  <si>
    <t>Siltojen peruskorjaus ja uusiminen</t>
  </si>
  <si>
    <t>Rajasaaren silta</t>
  </si>
  <si>
    <t>2814I04341</t>
  </si>
  <si>
    <t>Sihvonen E</t>
  </si>
  <si>
    <t>t p k</t>
  </si>
  <si>
    <t>Kulosaarensilta</t>
  </si>
  <si>
    <t>Vartiosaaren yhteysliikennelaiturit</t>
  </si>
  <si>
    <t>s t p k</t>
  </si>
  <si>
    <t>Hakaniemensilta</t>
  </si>
  <si>
    <t>2814I04331</t>
  </si>
  <si>
    <t>Alajoki</t>
  </si>
  <si>
    <t>s t</t>
  </si>
  <si>
    <t>Rahoitus Suuret liikennehankkeet</t>
  </si>
  <si>
    <t>Näkinsilta, Hakaniemi</t>
  </si>
  <si>
    <t>2814I04358</t>
  </si>
  <si>
    <t>Hopeasalmentien sillat</t>
  </si>
  <si>
    <t>2814I04352</t>
  </si>
  <si>
    <t>Viikin liittymän ramppisillat</t>
  </si>
  <si>
    <t>2814I04337</t>
  </si>
  <si>
    <t>Messukeskuksen alikulku</t>
  </si>
  <si>
    <t>2814I04343</t>
  </si>
  <si>
    <t>Kytö</t>
  </si>
  <si>
    <t>Rapakiventien alikäytävä (Pihlajamäki)</t>
  </si>
  <si>
    <t>2814I04348</t>
  </si>
  <si>
    <t>Salpauseläntien alikäytävä 3 (Pihlajisto)</t>
  </si>
  <si>
    <t>2814I04346</t>
  </si>
  <si>
    <t>Kylännevantien silta</t>
  </si>
  <si>
    <t>2814I04312</t>
  </si>
  <si>
    <t>Herttoniementien sillat</t>
  </si>
  <si>
    <t>2814I04318</t>
  </si>
  <si>
    <t>Junatien silta</t>
  </si>
  <si>
    <t>2814I04338</t>
  </si>
  <si>
    <t>Sturenkadun silta</t>
  </si>
  <si>
    <t>2814I04330</t>
  </si>
  <si>
    <t>Konalantien sillat</t>
  </si>
  <si>
    <t>2814I04351</t>
  </si>
  <si>
    <t>Lahdentien ylikulkukäytävä (Tattarisuonsilta)</t>
  </si>
  <si>
    <t>2814I04349</t>
  </si>
  <si>
    <t>Tiirismaantien alikäytävä 4 (Pihlajisto)</t>
  </si>
  <si>
    <t>2814I04347</t>
  </si>
  <si>
    <t>Pihlajistontie alikäytävä 1 (Pihlajamäki)</t>
  </si>
  <si>
    <t>2814I04344</t>
  </si>
  <si>
    <t>Salpausselän alikäytävä 2 (Pihlajisto)</t>
  </si>
  <si>
    <t>2814I04345</t>
  </si>
  <si>
    <t>Arkadiankadun silta</t>
  </si>
  <si>
    <t>2814I04354</t>
  </si>
  <si>
    <t>Itäkeskuksen väliaikainen kevytliikennesilta</t>
  </si>
  <si>
    <t>2814I04355</t>
  </si>
  <si>
    <t>Rohkatien kevyen liikenteen silta</t>
  </si>
  <si>
    <t>2814I04356</t>
  </si>
  <si>
    <t>Klaneettipolun ylikulkukäytävä</t>
  </si>
  <si>
    <t>2814I04357</t>
  </si>
  <si>
    <t>Erittelemättömät korjaukset</t>
  </si>
  <si>
    <t>muutetty 14.9. ent. 310/PipinT</t>
  </si>
  <si>
    <t>Erittelemättömät siltojen korjaukset</t>
  </si>
  <si>
    <t>2814I04301</t>
  </si>
  <si>
    <t>Erittelemättömät rantarakenteiden korjaukset</t>
  </si>
  <si>
    <t>2814I04334</t>
  </si>
  <si>
    <t>Erittelemättömät tukimuurien korjaukset</t>
  </si>
  <si>
    <t>2814I04335</t>
  </si>
  <si>
    <t>Erittelemättömät portaiden korjaukset</t>
  </si>
  <si>
    <t>2814I04303</t>
  </si>
  <si>
    <t>Erittelemättömät muiden taitorakenteiden korjaukset</t>
  </si>
  <si>
    <t>2814I04302</t>
  </si>
  <si>
    <t>Päällysteiden uusiminen</t>
  </si>
  <si>
    <t>Päällysteiden uusiminen, Länsi</t>
  </si>
  <si>
    <t>2814I04601</t>
  </si>
  <si>
    <t>p</t>
  </si>
  <si>
    <t>Päällysteiden uusiminen, Pohjoinen</t>
  </si>
  <si>
    <t>2814I04602</t>
  </si>
  <si>
    <t>Päällysteiden uusiminen, Itä</t>
  </si>
  <si>
    <t>2814I04603</t>
  </si>
  <si>
    <t>Päällysteiden uusiminen, nimeämättömät kohteet</t>
  </si>
  <si>
    <t>2814I04604</t>
  </si>
  <si>
    <t>Joukkoliikenteen kehittäminen</t>
  </si>
  <si>
    <t>Eteläinen ja läntinen suurpiiri</t>
  </si>
  <si>
    <t>Pysäkkijärjestelyt</t>
  </si>
  <si>
    <t>2814I03503</t>
  </si>
  <si>
    <t>Mechelininkadun pysäkkimuutokset (Hesperian puistotie+Meclu 8 ja 11)</t>
  </si>
  <si>
    <t>Naapuripellontien pysäkkien pidentäminen</t>
  </si>
  <si>
    <t>Kantelettarentie uusi ajoratapysäkki</t>
  </si>
  <si>
    <t>Raitioliikenteen kehittämisohjelman toimenpiteet (KAIKKI SUURPIIRIT)</t>
  </si>
  <si>
    <t>Töölöntullin parantamistoimenpiteet</t>
  </si>
  <si>
    <t>Poistettavat pysäkit</t>
  </si>
  <si>
    <t>Silvo</t>
  </si>
  <si>
    <t>HKL maksaa rak.suunnittelun</t>
  </si>
  <si>
    <t>Parannettavat pysäkit</t>
  </si>
  <si>
    <t>Ylityspaikat</t>
  </si>
  <si>
    <t>ei tod. näk. tarvita rakennesuunnittelua (kustannukset KYMP, jos tarvitaan)</t>
  </si>
  <si>
    <t>2814I03512</t>
  </si>
  <si>
    <t>- Koroistentie (Mannerheimintie - Nauvontie)</t>
  </si>
  <si>
    <t>- Nauvontie</t>
  </si>
  <si>
    <t>- Korppaanmäentie</t>
  </si>
  <si>
    <t>Sähkönivelbussien päätepysäkit</t>
  </si>
  <si>
    <t>projektinro. joukkoliikenteen pienet parannukset</t>
  </si>
  <si>
    <t>Muu joukkoliikenteen kehittäminen</t>
  </si>
  <si>
    <t>Joukkoliikenteen pienet parannukset</t>
  </si>
  <si>
    <t>- Asesepäntie/Tinasepäntien uusi pysäkki</t>
  </si>
  <si>
    <t>- Tuomarinkylän liittymä linja 64 päätepysäkki</t>
  </si>
  <si>
    <t>Linjastomuutosten aiheuttamat pysäkkimuutokset</t>
  </si>
  <si>
    <t>2814I03502</t>
  </si>
  <si>
    <t>Liikennejärjestelyt</t>
  </si>
  <si>
    <t>Pienet liikenteenohjausjärjestelyt</t>
  </si>
  <si>
    <t>2814I04701</t>
  </si>
  <si>
    <t>Mauno Koiviston aukion pollarit</t>
  </si>
  <si>
    <t>SAP pienet liikenteenohjausjärjestelyt</t>
  </si>
  <si>
    <t>Pienet hidastejärjestelyt</t>
  </si>
  <si>
    <t>2814I04708</t>
  </si>
  <si>
    <t>RJ Liittyvät liikennejärjestelyt (KAIKKI SP)</t>
  </si>
  <si>
    <t>2814I04733</t>
  </si>
  <si>
    <t>Zaidankadun liikennejärjestelyt (Tammisairaala)</t>
  </si>
  <si>
    <t>2814I04736</t>
  </si>
  <si>
    <t>Paciuksenkadun liikennejärjestelyt (Tammisairaala)</t>
  </si>
  <si>
    <t>2814I04709</t>
  </si>
  <si>
    <t>2814I04703</t>
  </si>
  <si>
    <t>Valjakka</t>
  </si>
  <si>
    <t>2814I04710</t>
  </si>
  <si>
    <t>2814I04704</t>
  </si>
  <si>
    <t>2814I04711</t>
  </si>
  <si>
    <t>2814I04705</t>
  </si>
  <si>
    <t>2814I04712</t>
  </si>
  <si>
    <t>2814I04706</t>
  </si>
  <si>
    <t>2814I04713</t>
  </si>
  <si>
    <r>
      <t>Itäinen suur</t>
    </r>
    <r>
      <rPr>
        <b/>
        <sz val="11"/>
        <rFont val="Calibri"/>
        <family val="2"/>
        <scheme val="minor"/>
      </rPr>
      <t>piiri ja Östersundomin suurpiiri</t>
    </r>
  </si>
  <si>
    <t>Pienet liikenteenohjausjärjestelyt (liikennemerkit)</t>
  </si>
  <si>
    <t>2814I04707</t>
  </si>
  <si>
    <t>Pienet liikennejärjestelyt (hidasteet, korokkeet yms.)</t>
  </si>
  <si>
    <t>2814I04714</t>
  </si>
  <si>
    <t>Muut liikennehankkeet</t>
  </si>
  <si>
    <t>Automaatisen kameravalvonnan laajennus</t>
  </si>
  <si>
    <t>2814I04738</t>
  </si>
  <si>
    <t>Tieliikennelain aiheuttamat muutokset (Tieliikennelaki 1.6.2020)</t>
  </si>
  <si>
    <t>2814I04739</t>
  </si>
  <si>
    <t>Korhonen</t>
  </si>
  <si>
    <t>Älyliikenteen järjestelmät</t>
  </si>
  <si>
    <t>Mäenpää</t>
  </si>
  <si>
    <t>Jalankulun ja pyöräilyn väylät</t>
  </si>
  <si>
    <t>Kasin katutyöt</t>
  </si>
  <si>
    <t>Runeberginkatu (Töölöntori - Mannerheimintie)</t>
  </si>
  <si>
    <t>2814I05130</t>
  </si>
  <si>
    <t>Caloniuksenkatu (Mechelininkatu - Runeberginkatu)</t>
  </si>
  <si>
    <t>Helsinginkatu välillä Sturenkatu - Kaarlenkatu</t>
  </si>
  <si>
    <t>Lauttasaarentie Isokaari-Ruukinlahdentie</t>
  </si>
  <si>
    <t>2814I05143</t>
  </si>
  <si>
    <t>Mannerheimintie (Runeberginkatu - Nordenskiöldinkatu)</t>
  </si>
  <si>
    <t>2814I05109</t>
  </si>
  <si>
    <t>Mannerheimintie (Nordenskiöldinkatu - Reijolankatu)</t>
  </si>
  <si>
    <t>Mannerheimintien pyörätie v. Postikatu - Helsinginkatu + Mannerheimin patsaan ymp.</t>
  </si>
  <si>
    <t>suun. valmiit, revisiointi+Mannerheimin patsaan ympäristön korjaukset</t>
  </si>
  <si>
    <t>Kaisaniemenpuiston pyöräpysäköinti</t>
  </si>
  <si>
    <t>Töölönlahdenkadun jk/pp ylitysten parantaminen</t>
  </si>
  <si>
    <t>asiantunt.</t>
  </si>
  <si>
    <t>Jos toimenpiteet toteuttamiskelpoiset, lkps työn alle, Kaisantunnelin kohta toteutus Kaisantunnelin aikataulussa, Karamzininranta sen aikataulussa</t>
  </si>
  <si>
    <t>Keskuspuistonbaana, Mäntymäen kenttä ja Oopperakujan ratkaisut (pikaparannus)</t>
  </si>
  <si>
    <t>Pyöräpysäköinnin kehittäminen (kaikki suurpiirit)</t>
  </si>
  <si>
    <t>2814I05140</t>
  </si>
  <si>
    <t>Heiska</t>
  </si>
  <si>
    <t>Jalankulun ja pyöräilyn reittien päällystys (kaikki suurpiirit)</t>
  </si>
  <si>
    <t>Pääraittiverkon kunnostus (kaikki suurpiirit)</t>
  </si>
  <si>
    <t>2814I05101</t>
  </si>
  <si>
    <t>Laine T.</t>
  </si>
  <si>
    <t xml:space="preserve">RJ liittyvät pääpyörätiet (KAIKKI SP) </t>
  </si>
  <si>
    <t>2814I05135</t>
  </si>
  <si>
    <t>Tarvonsillan baana</t>
  </si>
  <si>
    <t>Pikku Huopalahden baana</t>
  </si>
  <si>
    <t>Pyöräpysäköinti</t>
  </si>
  <si>
    <t>Pääraittiverkon kunnostus</t>
  </si>
  <si>
    <t>2814I05102</t>
  </si>
  <si>
    <t>Pyöräliikenteen yksisuuntaiset järjestelyt</t>
  </si>
  <si>
    <t>2814I05145</t>
  </si>
  <si>
    <t>2814I05103</t>
  </si>
  <si>
    <t>2814I05104</t>
  </si>
  <si>
    <t>Baana 6 Pohjoisbaana, Malminkaari</t>
  </si>
  <si>
    <t>Katariina Saksilaisen katu</t>
  </si>
  <si>
    <t>2814I05105</t>
  </si>
  <si>
    <t>2814I05139</t>
  </si>
  <si>
    <t xml:space="preserve">Pääraittiverkon kunnostus </t>
  </si>
  <si>
    <t>2814I05106</t>
  </si>
  <si>
    <t>Hiihtäjäntie 4, reittin siirto pois tontilta</t>
  </si>
  <si>
    <t xml:space="preserve">   Hiihtäjäntie 4 </t>
  </si>
  <si>
    <t>Heinonen J.</t>
  </si>
  <si>
    <t>2814I05107</t>
  </si>
  <si>
    <t>varaus eteläinen suurpiiri</t>
  </si>
  <si>
    <t>2814I05121</t>
  </si>
  <si>
    <t>Jalankulun ja pyöräilyn sillat</t>
  </si>
  <si>
    <t>Ylitysoikeus</t>
  </si>
  <si>
    <t>RJ Liittyvät jalankulun ja pyöräilyn sillat (Kaikki sp)</t>
  </si>
  <si>
    <t>2814I05136</t>
  </si>
  <si>
    <t>s m t</t>
  </si>
  <si>
    <t>Länsibaana, Kansalaistori - Kaisaniemi (AKS)</t>
  </si>
  <si>
    <t>2814I05126</t>
  </si>
  <si>
    <t>m t</t>
  </si>
  <si>
    <t>8 03 01 03 Muut investoinnit</t>
  </si>
  <si>
    <t>Täytemaan ja lumen vastaanotto, hiekkasiilot ja yleiset käymälät</t>
  </si>
  <si>
    <t>TÄYTEMAAN VASTAANOTTOPAIKAT</t>
  </si>
  <si>
    <t>2814I05701</t>
  </si>
  <si>
    <t>Suominen M.</t>
  </si>
  <si>
    <t>LUMEN VASTAANOTTOPAIKAT +</t>
  </si>
  <si>
    <t>2814I05902</t>
  </si>
  <si>
    <t xml:space="preserve"> -Herttoniemen lumenvastaanottopaikan ja seitsemän varapaikan rakenteet</t>
  </si>
  <si>
    <t>HIEKKASIILOT</t>
  </si>
  <si>
    <t>2814I05901</t>
  </si>
  <si>
    <t>Sihvonen E.</t>
  </si>
  <si>
    <t>YLEISET KÄYMÄLÄT</t>
  </si>
  <si>
    <t>2814I06001</t>
  </si>
  <si>
    <t>Kiyancicek</t>
  </si>
  <si>
    <t xml:space="preserve"> -vanhojen käymälöiden korvaus</t>
  </si>
  <si>
    <t>Ranta-alueiden kunnostus</t>
  </si>
  <si>
    <t>Seurasaarenselän rantareitin opastus</t>
  </si>
  <si>
    <t>t v</t>
  </si>
  <si>
    <t>Keskinen suurpiiiri</t>
  </si>
  <si>
    <t>Kirkonkylänkosken padon suunnittelu</t>
  </si>
  <si>
    <t>Pyörökivenpuiston tulvasuojelu</t>
  </si>
  <si>
    <t>2814I03210</t>
  </si>
  <si>
    <t xml:space="preserve">Idän rantareitti, perusparannus v. Reginankuja-Vanhaväylä </t>
  </si>
  <si>
    <t>2814I03216</t>
  </si>
  <si>
    <t>Itäinen suupiiri ja Östersundom</t>
  </si>
  <si>
    <t>2814I03215</t>
  </si>
  <si>
    <t>Suunnittelu</t>
  </si>
  <si>
    <t>Urakan valmistelu</t>
  </si>
  <si>
    <t>Rakentaminen</t>
  </si>
  <si>
    <t>Hämeenlinnanväylä, Kuninkaantammen etl</t>
  </si>
  <si>
    <t>2814I05583</t>
  </si>
  <si>
    <t>Länsiväylä, Koivusaaren etl tiesuunnittelu</t>
  </si>
  <si>
    <t>2814I05581</t>
  </si>
  <si>
    <t>Lahdenväylä, Malmin eritasoliittymä (Ilmasilta)</t>
  </si>
  <si>
    <t>2814I05584</t>
  </si>
  <si>
    <t xml:space="preserve">Vt1 Turunväylä-Huopalahdentie
</t>
  </si>
  <si>
    <t xml:space="preserve">Ruuska </t>
  </si>
  <si>
    <t>Tuusulanväylä, Torpparinmäen melueste</t>
  </si>
  <si>
    <t>2814I05511</t>
  </si>
  <si>
    <t>Aalto</t>
  </si>
  <si>
    <t>suunnittelun käynnistämisestä ei tietoa 9/2021, valtiolla ei rahoitusta</t>
  </si>
  <si>
    <t>Nimeämättömät hankkeet</t>
  </si>
  <si>
    <t>Tiehankkeiden suunnittelu</t>
  </si>
  <si>
    <t>2814I05582</t>
  </si>
  <si>
    <t>muut tiehankkeet</t>
  </si>
  <si>
    <t>Kehä III / Ala-Tikkurila - Kalkkikallio</t>
  </si>
  <si>
    <t xml:space="preserve">Sturenkatu (Helsinginkatu- Wallininkatu) </t>
  </si>
  <si>
    <t>Muurimestarintien pohjoinen alikulkukäytävä</t>
  </si>
  <si>
    <t>Keskustan THK</t>
  </si>
  <si>
    <t>Keskustan THK liittyvät kadut</t>
  </si>
  <si>
    <t>2814I01114</t>
  </si>
  <si>
    <t>Länsi-Pakilan liikennejärjestelyt (Bagge hanke)</t>
  </si>
  <si>
    <t>2814I05146</t>
  </si>
  <si>
    <t>ensin liikennesuunnitteluun</t>
  </si>
  <si>
    <t>NN</t>
  </si>
  <si>
    <t xml:space="preserve">Nevalainen </t>
  </si>
  <si>
    <t>2814I05147</t>
  </si>
  <si>
    <t>2814I00331</t>
  </si>
  <si>
    <t>Tietoliikenne</t>
  </si>
  <si>
    <t>2814I03961</t>
  </si>
  <si>
    <t>Vainikka</t>
  </si>
  <si>
    <t>Lampuotilantie itä (kääntöpaikka) + Keski jatke (puistoa)</t>
  </si>
  <si>
    <t>2814I05148</t>
  </si>
  <si>
    <t>Pasilanbaana, Tilkanvierto - Ratsastie</t>
  </si>
  <si>
    <t>Kauppatorin tulvasuojelu</t>
  </si>
  <si>
    <t>Pasanen</t>
  </si>
  <si>
    <t>2814I03217</t>
  </si>
  <si>
    <t>Sibeliuksenpuiston hiekkasiilo</t>
  </si>
  <si>
    <t>Juntunen</t>
  </si>
  <si>
    <t>vedet tulvineet mm. kiinteistön puolelle &amp; kellariin nyt jo toistamiseen. Silja 15.12.21: tarpeen tehdä hulevesiselvitys HSY:n kanssa, hv-viemärin kuntotutkimus pyydetty HSY:ltä, valmistunee alkuvuonna 22.</t>
  </si>
  <si>
    <t>Abraham Wetterin tie</t>
  </si>
  <si>
    <t>Alue-</t>
  </si>
  <si>
    <t>Kohteen</t>
  </si>
  <si>
    <t>projektipäällikkö</t>
  </si>
  <si>
    <t>8 03 KADUT JA LIIKENNEVÄYLÄT, Kylk ja Kh käytettäväksi</t>
  </si>
  <si>
    <t>Metsäpurontie - Koivikkotie -Pirkkolantie + Käytäväyhteyden siirto keskuspuistossa (puutarhamyymälä)</t>
  </si>
  <si>
    <t>2814I03214</t>
  </si>
  <si>
    <t>Nauvontie-Korppaanmäentie rakentaminen</t>
  </si>
  <si>
    <t>yhteensä 3 pysäkkiä, tarvitaan väliaikaiset pysäkkimerkit ennen kuin liikennöinti alkaa 8/2021 (Rundell hoitaa Tomi Laineen kanssa, sovittu 29.4.21)</t>
  </si>
  <si>
    <t>2814I00019</t>
  </si>
  <si>
    <t>Pitäjänmäenbaana (Pitäjänmäen asema - Postipuisto) (ys)</t>
  </si>
  <si>
    <t>Rahkatie</t>
  </si>
  <si>
    <t>Rintamasotilaantie</t>
  </si>
  <si>
    <t>Summa nostettu 20 t€ -&gt; 50 t€ (Rantakartanontien lehmuskujanteen perusparannus: Kiireellinen hoitoleikkauksen tarve, paljon kuivia ja vaarallisia oksia)/SV_270122</t>
  </si>
  <si>
    <t>tarkistettava hanketilanne, suunnittelu 2022 vai 2023?</t>
  </si>
  <si>
    <t>katusuun. Jo hyväksytty, ei lueta mukaan pyöräkilometreihin</t>
  </si>
  <si>
    <t>2814I05115</t>
  </si>
  <si>
    <t>- Koskelantien "bussikaistan parantaminen"?</t>
  </si>
  <si>
    <t>Harjannetie</t>
  </si>
  <si>
    <t>Knuuti</t>
  </si>
  <si>
    <t>Honkasuontie, uusi pysäkkipari</t>
  </si>
  <si>
    <t>ensin liikennesuunnitteluun, tuleeko projektialueen kustannuksiin vai tänne?</t>
  </si>
  <si>
    <t>2814I04359</t>
  </si>
  <si>
    <t xml:space="preserve">Maapadontie </t>
  </si>
  <si>
    <t>- Lehtotielle hidaste</t>
  </si>
  <si>
    <t>kokonaiskustannusarvio 2,4 miljoonaa euroa</t>
  </si>
  <si>
    <t>budjetin jakautuminen päivitetty Olli Markkasen ilmoittaman mukaan 3.3.2022</t>
  </si>
  <si>
    <t>Itäbaana v. Virvatulenpolku-Gotlanninkatu</t>
  </si>
  <si>
    <t>2814I05150</t>
  </si>
  <si>
    <t>2814I05151</t>
  </si>
  <si>
    <t>Suunnittelun aloitus syksy 21, toteutetaan erillisurakkana? PA -&gt; Suunnittelu tilattu erikseen, mutta rakentamisesta ei vielä tietoa toteuttaako kymp vai Raide-Jokeri/SV_090322</t>
  </si>
  <si>
    <t>Suunnittelun aloitus syksy 21, toteutetaan erillisurakkana? PA -&gt; Suunnittelu tilattu erikseen, mutta rakentamisesta ei vielä tietoa toteuttaako kymp vai Raide-Jokeri/SV_090323</t>
  </si>
  <si>
    <t>2814I00708</t>
  </si>
  <si>
    <t>2814I03219</t>
  </si>
  <si>
    <t>3. KAARTINKAUPUNKI</t>
  </si>
  <si>
    <t>Kaartinkortteli, Fabianinkatu 2</t>
  </si>
  <si>
    <t xml:space="preserve"> -Iso Robertinkadun pollarien kuivatus</t>
  </si>
  <si>
    <t>pollareiden juurelle kertyy vettä ja systeemi ei toimi</t>
  </si>
  <si>
    <t>Tienvieri</t>
  </si>
  <si>
    <t>E.M. Pekkinen Oy</t>
  </si>
  <si>
    <t>RS suunnitelmat valmiina</t>
  </si>
  <si>
    <t xml:space="preserve">RS pitkällä. </t>
  </si>
  <si>
    <t>Katutyöhaittojen hallinta</t>
  </si>
  <si>
    <t>2814I03962</t>
  </si>
  <si>
    <t>Kosonen</t>
  </si>
  <si>
    <t>Heikki Kososen teettämät konsulttityöt ja tuntikirjaukset</t>
  </si>
  <si>
    <t>Paciuksenkadun uudet pysäkit Tukholmankadun lähellä</t>
  </si>
  <si>
    <t>Väisänen</t>
  </si>
  <si>
    <t>Väiaikaisista järjestelyistä voi kysyä Taru Sihvoselta</t>
  </si>
  <si>
    <t>Osa(kaikki kolme) Linnanrakentajantien kokonaisuutta</t>
  </si>
  <si>
    <t>tarvitaan pidennys, molemmat pysäkit</t>
  </si>
  <si>
    <t>City wc rakennuttamisesta vastaa Tomi Laine</t>
  </si>
  <si>
    <t>City wc suunnittelusta vastaa Mikko Nevalainen</t>
  </si>
  <si>
    <t>Orkotie ja Kännes</t>
  </si>
  <si>
    <t>2814I05152</t>
  </si>
  <si>
    <t>Laakso K.</t>
  </si>
  <si>
    <t>2814I05619</t>
  </si>
  <si>
    <t>alustava aluevaraussuunnitelma kaavoitukselle ja suunnitteluperusteet tiesuunnitelman pohjalle 2022 56t€, tiesuunnittelun käynnistäminen ehkä syksyllä</t>
  </si>
  <si>
    <t>Mannerheimintien silta</t>
  </si>
  <si>
    <t>2814I04336</t>
  </si>
  <si>
    <t>2814I03963</t>
  </si>
  <si>
    <t>2814I05153</t>
  </si>
  <si>
    <t>2814I00332</t>
  </si>
  <si>
    <t>Unioninkadun pyöräkaistat</t>
  </si>
  <si>
    <t xml:space="preserve"> -15 pys.paikan muuttaminen "vihreiksi"</t>
  </si>
  <si>
    <t>Toivanen</t>
  </si>
  <si>
    <t>2814I03964</t>
  </si>
  <si>
    <t>Havis Amandan altaan peruskorjaus</t>
  </si>
  <si>
    <t>Suunnitelmat 3/23</t>
  </si>
  <si>
    <t>suunnitelmat 3/23</t>
  </si>
  <si>
    <t>Katusuunnittelu. Valmis 8/23? Toteutussuunnittelun aikataulu?</t>
  </si>
  <si>
    <t>Verkamo</t>
  </si>
  <si>
    <t>K.A. Fagerholmin kuja ja Itämerenkadun länsipää</t>
  </si>
  <si>
    <t>Porkkalankatu välillä Länsisatamankatu- Länsiväylä</t>
  </si>
  <si>
    <t>rakentaminen 24 (itäpäädyn talon remppa)</t>
  </si>
  <si>
    <t>-Hämeentien - Päijänteentien liikennevalot</t>
  </si>
  <si>
    <t>Hurskainen S</t>
  </si>
  <si>
    <t>uusi lkps tehty 23.6.</t>
  </si>
  <si>
    <t>Rakentamislogistiikka Oulunkylä</t>
  </si>
  <si>
    <t>Hakkila Joonas</t>
  </si>
  <si>
    <t>Vihdintie kestävän liikkumisen laatukäytävä  (ELY+kunnat)</t>
  </si>
  <si>
    <t>TA2023</t>
  </si>
  <si>
    <t>TS2023</t>
  </si>
  <si>
    <t>2024</t>
  </si>
  <si>
    <t>rakentaminen 23 kun rivarin remppa valmistuu</t>
  </si>
  <si>
    <t>suunnittelu 23? Vai myöhemmin?</t>
  </si>
  <si>
    <t>Kaluste- ja materiaalihankkeet</t>
  </si>
  <si>
    <t>2814I00714</t>
  </si>
  <si>
    <t>Kivensilmänkuja 2 (AM) ak aloitus OAS</t>
  </si>
  <si>
    <t>Myllypurontie v. Kiviparintie-Kivensilmänkuja</t>
  </si>
  <si>
    <t>Kivensilmänkuja v. Yläkivenpolku-Myllypurontie</t>
  </si>
  <si>
    <t>22. VALLILA</t>
  </si>
  <si>
    <t>Vallilan toimitila-alueen kehittäminen (esim. Kuortaneenkatu)</t>
  </si>
  <si>
    <t>Kangasalantie (Hattulantie 2 hankkeen johdosta)</t>
  </si>
  <si>
    <t>Vaasanpolku ja Pengerpolku</t>
  </si>
  <si>
    <t xml:space="preserve">m p k v </t>
  </si>
  <si>
    <t>Palmgren</t>
  </si>
  <si>
    <t>Kivipadontie (Maapadontie-Käskynhaltijantien risteys)</t>
  </si>
  <si>
    <t>´-Tuomarinkylän sorateiden parannukset</t>
  </si>
  <si>
    <t>Paakkunainen</t>
  </si>
  <si>
    <t>Tapanilan asemanseudun eteläosa</t>
  </si>
  <si>
    <t>Viertolantie</t>
  </si>
  <si>
    <t>Takalanrinne ja Takalankuja</t>
  </si>
  <si>
    <t>Lähdeniityntie</t>
  </si>
  <si>
    <t>Päiväpalauksenpolku HSY:n hanke (tason korotus)</t>
  </si>
  <si>
    <t>Rantanen I</t>
  </si>
  <si>
    <t xml:space="preserve">Hulevesiallas Myllärintanhuan pohjoispuolelle </t>
  </si>
  <si>
    <t>Merikorttikuja ak 12553</t>
  </si>
  <si>
    <t>Kallvikintien muutokset tonttiliittymän kohdalla</t>
  </si>
  <si>
    <t xml:space="preserve">m p </t>
  </si>
  <si>
    <t xml:space="preserve">Pärnunkatu 6 (AM) ak  12672 </t>
  </si>
  <si>
    <t>Merirastilantie v.Merirastilankuja-Levankikuja</t>
  </si>
  <si>
    <t>Meri-Rastilantie v.Levankikuja-Halkaisijantie</t>
  </si>
  <si>
    <t xml:space="preserve">Karavaanisilta ja Torisilta </t>
  </si>
  <si>
    <t>Fokkapolku, Fokkakuja, Fokkatori, Jaluspolku ja Jaluskuja</t>
  </si>
  <si>
    <t>Meri-Rastilankuja ja Haruspolku</t>
  </si>
  <si>
    <t>Harbonkatu, länsiosa</t>
  </si>
  <si>
    <t>Meri-Rastilan liittymä (Vuotien ramppi)</t>
  </si>
  <si>
    <t>Prammikuja</t>
  </si>
  <si>
    <t>k p v</t>
  </si>
  <si>
    <t xml:space="preserve">s k p </t>
  </si>
  <si>
    <t>s m k p v</t>
  </si>
  <si>
    <t xml:space="preserve">Yhteensä 215t€ </t>
  </si>
  <si>
    <t>suunnitellaan mitä suunnitellaan, valitukset edelleen päällä</t>
  </si>
  <si>
    <t>sisältää 20t€ pimaa (esirakentaminen)</t>
  </si>
  <si>
    <t>2814I00021</t>
  </si>
  <si>
    <t>kaiteen toteutus kadun päähän</t>
  </si>
  <si>
    <t>Töölöntori</t>
  </si>
  <si>
    <t>kausi-istutukset</t>
  </si>
  <si>
    <t>s t k v</t>
  </si>
  <si>
    <t>Mannerheiminaukio</t>
  </si>
  <si>
    <t>Fredrikintorin peruskorjaus</t>
  </si>
  <si>
    <t>Pikku Huopalahti (Hiittistenkuja-Hiittistenpolku-Velkuanpolku-Paimionkuja)</t>
  </si>
  <si>
    <t>Tammitie</t>
  </si>
  <si>
    <t>- Jyrkinkuja</t>
  </si>
  <si>
    <t>2023 suunnitteluun, Juha Ovaska/Stara tutkinut/tietää, kysy Ismolta</t>
  </si>
  <si>
    <t>2023 suunnitteluun</t>
  </si>
  <si>
    <t>Varmistettava, että esirakentamisessa varattu rahaa johtosiirtojen rakentamiselle. Tässä esirakentamisen suunnittelua. Palataan keväällä -23</t>
  </si>
  <si>
    <t>Sundberg</t>
  </si>
  <si>
    <t>Siirretään vuodelle 23. Liikennesuunnittelu 21/Iivonen</t>
  </si>
  <si>
    <t xml:space="preserve">Sundberg </t>
  </si>
  <si>
    <t xml:space="preserve">Itäbaana / Suunnittelijankatu-Valurinkatu </t>
  </si>
  <si>
    <t>Traficom avustus max. 1 846 663€, Tot. Ja kustannus riippuu HKL:n meluesteen rakentamisaikataulusta (Meluesteet eivät ole tulossa lainkaan, sanoi Heidi Piiroinen 8.10.21/SV). (Oravapuisto).</t>
  </si>
  <si>
    <t xml:space="preserve"> - Mustikkamaanpolun turvallisuuden parantaminen</t>
  </si>
  <si>
    <t>Esimerkiksi Valssimyllynkadun viimeistelyn tarvittavat kohdat voi tehdä tällä</t>
  </si>
  <si>
    <t xml:space="preserve">Suunnittelijankatu v. Itäväylä-Laivalahdenkatu (Kruunuvuoren kustannus) </t>
  </si>
  <si>
    <t>Varmistetaan vielä kanslian näkemys?</t>
  </si>
  <si>
    <t xml:space="preserve">Viilarinpolku, Viilarintie-Viilarinkuja </t>
  </si>
  <si>
    <t xml:space="preserve">s m p  </t>
  </si>
  <si>
    <t>Itäväylän alittavien rumpujen uusinta Mustanpuron kohdalla</t>
  </si>
  <si>
    <t>2814I03947</t>
  </si>
  <si>
    <t>Heinonen</t>
  </si>
  <si>
    <t>Toteutetaan mahdollisesti loppuvuonna -23</t>
  </si>
  <si>
    <t>Kankarepolku - Jakomäenaukio</t>
  </si>
  <si>
    <t>suunnitelmien revisiointi palvelutalon vuoksi. Talohanke valmis 25.</t>
  </si>
  <si>
    <t>Viikin liittymän ramppisilta nro 9</t>
  </si>
  <si>
    <t>s k p v</t>
  </si>
  <si>
    <t>Lindberg Noora</t>
  </si>
  <si>
    <t>ideasuunnitelma/Kamu?</t>
  </si>
  <si>
    <t>Lönnrotinkadun pikaparannus</t>
  </si>
  <si>
    <t>s p v</t>
  </si>
  <si>
    <t xml:space="preserve"> -Kaivopuisto II</t>
  </si>
  <si>
    <t>Lindberg</t>
  </si>
  <si>
    <t>Katajanokan laiturin korjaus</t>
  </si>
  <si>
    <t xml:space="preserve">t </t>
  </si>
  <si>
    <t>Lauttasaarenreitin opastus</t>
  </si>
  <si>
    <t>Jarkon ennuste Q3</t>
  </si>
  <si>
    <t>mahdollisia lisäselvityksiä</t>
  </si>
  <si>
    <t>Teppo juttelee Pekan kanssa tämän tärkeydestä</t>
  </si>
  <si>
    <t>yleissuunnitelma 2023?</t>
  </si>
  <si>
    <t>Espoon aikataulussa, ympäristöhistoriallinen selvitys on valmistunut</t>
  </si>
  <si>
    <t>HSY:n hanke</t>
  </si>
  <si>
    <t>Tiiliruukinlahden ja kanavan rantapuistot Laajasalossa</t>
  </si>
  <si>
    <t>Johtosiirtoja ja HSY:n vesi-viemäri v. Asikaankatu-Asujanpolku</t>
  </si>
  <si>
    <t>2814I02401</t>
  </si>
  <si>
    <t>2814I04741</t>
  </si>
  <si>
    <t>s t v</t>
  </si>
  <si>
    <t>Kustannukset Kävelykeskustan väliaikaiset toimenpiteet</t>
  </si>
  <si>
    <t>Hämäläinen</t>
  </si>
  <si>
    <t xml:space="preserve">Ratasmyllynkuja </t>
  </si>
  <si>
    <r>
      <t xml:space="preserve">Jäähallihankkeen vuoksi tämä pitäisi saada aloitettua viimeistään alkuvuodesta 23. </t>
    </r>
    <r>
      <rPr>
        <sz val="11"/>
        <rFont val="Calibri"/>
        <family val="2"/>
        <scheme val="minor"/>
      </rPr>
      <t xml:space="preserve">(huleveden putkitus jäähallin tontilla ja muut johtosiirrot esirakentamista) </t>
    </r>
  </si>
  <si>
    <t xml:space="preserve"> -Kohtaamispaikka (pieni aukio) Isoisänsillan päätyyn</t>
  </si>
  <si>
    <t xml:space="preserve">m p v </t>
  </si>
  <si>
    <t>Itäbaana, Tupasaarentie - Hiihtäjänkuja - Hiihtäjäntie  (uusi pp-liikenteen silta metrosillan viereen)</t>
  </si>
  <si>
    <t>2814I05119</t>
  </si>
  <si>
    <t>katusuunnitelma tarkistettava</t>
  </si>
  <si>
    <t>Pärnunkadun jk</t>
  </si>
  <si>
    <t xml:space="preserve">Hakaniemi ja Merihaka </t>
  </si>
  <si>
    <t xml:space="preserve">24 0,5 milj.  </t>
  </si>
  <si>
    <t>Oulunkylän keskustakorttelit</t>
  </si>
  <si>
    <t>kaavoitustilanne?</t>
  </si>
  <si>
    <t>kv</t>
  </si>
  <si>
    <t xml:space="preserve">s m p </t>
  </si>
  <si>
    <t>(Pasilan pysäköinti Oy/Rauno Kadenius) Ei vaadi katusuunnitelmaa, kts Maistraatintorin paperit.</t>
  </si>
  <si>
    <t>Aleksis Kiven katu</t>
  </si>
  <si>
    <t>2814I05122</t>
  </si>
  <si>
    <t>summa tarkentuu</t>
  </si>
  <si>
    <t>Teinintie (sis. Kinkeripolku, ei länsiosaa loppuun)</t>
  </si>
  <si>
    <t>2814I00710</t>
  </si>
  <si>
    <t>Lidl avautuu 1/23. sopimusasia epäselvä</t>
  </si>
  <si>
    <t>KAIKKIEN YHTEENSÄ. Ei tiedoa tarkasta summasta. PA 17.10.22</t>
  </si>
  <si>
    <t>Planeetat</t>
  </si>
  <si>
    <t>- Kullervontien Paloaseman paloasemavalot (valosuunnitelma puuttuu)</t>
  </si>
  <si>
    <t>Liittyy kaivoton katu pilottiin</t>
  </si>
  <si>
    <t>Käpyläntie - Kullervonkatu kiertoliittymä</t>
  </si>
  <si>
    <t>Vipusentien aukiojärjestelyt (Sariolantie-Vaakalinnuntie)</t>
  </si>
  <si>
    <t>Pakilantie välillä Pirjontie - Kuusmiehentie</t>
  </si>
  <si>
    <t>Tapaninvainiontie, Karhusuontien liittymäjärjestelyt</t>
  </si>
  <si>
    <t>Pukinmäenkaari -Karhusuontie ja Katajamäentie liittymäjärjestelyt</t>
  </si>
  <si>
    <t>-Puistolantie Koudantien risteyksen tyynyhidasteet</t>
  </si>
  <si>
    <t>Piirustus 5212-44 / lsp 5.9.2003</t>
  </si>
  <si>
    <t>RJ:n jämät</t>
  </si>
  <si>
    <t>24. KUMPULA</t>
  </si>
  <si>
    <t>Kumpulanmäki</t>
  </si>
  <si>
    <t>Tatti 13 ja 15 Outletin pysäköintitalo</t>
  </si>
  <si>
    <t>Puistola Raidepolku-Simakuja</t>
  </si>
  <si>
    <t>Koskelan varikkokortteli</t>
  </si>
  <si>
    <t>Sammatintien järjestelyt (Vallilankenttä)+ johtosiirrot</t>
  </si>
  <si>
    <t>Kauppa aukeaa syksy 23</t>
  </si>
  <si>
    <t>Vain länsipää 23</t>
  </si>
  <si>
    <t>- Väliaikainen p-alue</t>
  </si>
  <si>
    <t>Siirto sos. Korttelin alueelle kaupan takia 23</t>
  </si>
  <si>
    <t xml:space="preserve">Koulunpuoli </t>
  </si>
  <si>
    <t>Peltokylänkuja kesken</t>
  </si>
  <si>
    <t>2814I01536</t>
  </si>
  <si>
    <t>Säterintien alue: Säterintie, Säterinportti, Madetojankuja</t>
  </si>
  <si>
    <t>Säterintien alue: Eskolantie 1,3 ja 5, Säteritie 2 ja 4</t>
  </si>
  <si>
    <t>Talohanke valmistuu 10/23</t>
  </si>
  <si>
    <t>2814I00709</t>
  </si>
  <si>
    <t>Hakamäentien asemakaavan muutos</t>
  </si>
  <si>
    <t>tarjoukset olivat merkittävästi suurempia kuin ennakoitiin</t>
  </si>
  <si>
    <t>2814I03965</t>
  </si>
  <si>
    <t>Hiihtäjäntie 4 suunnittelu ja toteutus siirtynee kokonaisuudessaan v 2023. Otin pois 400 000 € (SV_26042022)</t>
  </si>
  <si>
    <t>Lisätty 4.3.2022 (SV), ei aiempaa TS-varausta. Sisältää uudisrakentamisen välilehdeltä idästä kohteen Gotlanninkatu 1-3, sekä Gotlanninpuistikon suunnittelun. Jatkuu vuodelle 2023</t>
  </si>
  <si>
    <t>Huovinen</t>
  </si>
  <si>
    <t>Koulun pihojen pyöräpysäköinnin parantaminen (2000 paikkaa)</t>
  </si>
  <si>
    <t>Raaseporintien ja Marjaniementien risteyksen kiertoliittymä</t>
  </si>
  <si>
    <t>tie-, katu-, taitorakenne- ja järjestelmäjuttuja. Kaupungin osuus 100%, mutta tulisi olla yhteishankkeiden alla ta:ssa</t>
  </si>
  <si>
    <t>siirtyy talousarviossa ja -suunnitelmassa reilusti pidemmälle. 50t€ asemakaavoitukseen liittyviin selvityksiin.</t>
  </si>
  <si>
    <t>jalkakäytävän ja pyörätien rakentamisen rahoitukseen osallistuminen.</t>
  </si>
  <si>
    <t>hankkeen suunnittelu jatkuu vuodelle 2023. Rakentaminen ei käynnisty vielä,vaikka kadun puolesta olisi valmis urakalle.</t>
  </si>
  <si>
    <t>Siilikuja vaihe 2</t>
  </si>
  <si>
    <t>esisuunnittelua 22-23. Saattaa alkaa vielä 22, mikäli saadaan jatko. Teppo Pasanen tietää hankkeen</t>
  </si>
  <si>
    <t>Rakentamisen aloitus siirretty v. 23-&gt;24 talotyömaat vielä käynnissä v. 23, tieto J. Hurskaiselta/ JH 25.10.22</t>
  </si>
  <si>
    <t>Sisältää uudet pyöräkaistat, Bertha Pauligin katu-Leikosaarentie, turvallisuus parantaminen, Gustav Pauligin katu, korotettu liittymä, Vuotielle vaikutukset. Rakentamisen aloitus siirretty v. 23-&gt;24 talotyömaat vielä käynnissä v. 23, tieto J. Hurskaiselta/ JH 25.10.22</t>
  </si>
  <si>
    <t>Aromikujan alue ak 12458</t>
  </si>
  <si>
    <t>Pyöräliikenteen risteysparannukset</t>
  </si>
  <si>
    <t xml:space="preserve">Valkkusuonkuja </t>
  </si>
  <si>
    <t>Lisätty listalle 25.10.22</t>
  </si>
  <si>
    <t>Kaava vielä kesken, suunnitelmat viimeistelyssä, rakentamaan päästään arviolta loppuvuodesta 23, tieto J.Hurskaiselta/ JH 25.10.22</t>
  </si>
  <si>
    <t xml:space="preserve"> Rantareitti väli; Laajasalontie-Kanavanmäenpolku-Kanavamäki</t>
  </si>
  <si>
    <t>HANKE JÄIHIN!_SV_010422 /Toteutussopimus puuttuu 7/-21, siirtyy kevääseen 2023 n. 2,4 mij. Euroa. Rahavaraus poistettu poliittisen neuvottelutuloksen mukaisesti 25.10.22, varaus palauttamiselle olemassa/JH 25.10.22</t>
  </si>
  <si>
    <t>Hämeentie (Kustaa Vaasa - Annalantie)</t>
  </si>
  <si>
    <t>Avaa uusi</t>
  </si>
  <si>
    <t xml:space="preserve">Viikinkallion asuntokatu eli Viikinkallion enegiakorttelit, Sahamyllynrinne </t>
  </si>
  <si>
    <t>Muuntamokuljetus</t>
  </si>
  <si>
    <t>Kielilukio, elinkaarihanke valmis -23, Kymp maksaa lukion urakoitsijalle kadun reunan rakentamisen tontin vieressä.</t>
  </si>
  <si>
    <t>Esirak. Projektinumero, kaava -21 lautakunnassa, Kylk 11/-21, lainvoimainen -24 keväällä</t>
  </si>
  <si>
    <t xml:space="preserve">Gotlanninkatu 1-3 (AM) ak 12599 </t>
  </si>
  <si>
    <t>SV_040322: Tästä otettu pois yhteensä 90 000 €:n (30 000 €/rivi) varaus ja siirretty jk+pp-kohtaan "Itäbaana v. Virvatulenpolku-Gotlanninkatu", koska ovat samaa suunnittelutoimeksiantoa.(rahavaraus jk+pp:ssä)</t>
  </si>
  <si>
    <t xml:space="preserve">Myllypuro luisteluhalli ak. 11420 ja liikuntahalli jäähallin vieressä ak. 10986 </t>
  </si>
  <si>
    <t>(rahavaraus esirakentamisessa)</t>
  </si>
  <si>
    <t>Rantareitti, yhteys kelluville asunnoille</t>
  </si>
  <si>
    <t>esirak. tarve?</t>
  </si>
  <si>
    <t xml:space="preserve"> -Kasarmitorin ja Senaatintorin tapahtumavesi ja sähkö</t>
  </si>
  <si>
    <t>Vanhankaupunginkoski ja Kuninkaansaari</t>
  </si>
  <si>
    <t>Hietalahden rantamuuri</t>
  </si>
  <si>
    <t>Mäkinen</t>
  </si>
  <si>
    <t xml:space="preserve">Mäkelänkadun revisiot </t>
  </si>
  <si>
    <t>Läntisen Alppirinteen tukimuuri ja porras</t>
  </si>
  <si>
    <t>Viikin liittymän ramppisilta nro 4</t>
  </si>
  <si>
    <t>Talkootien kevyen liikenteen silta</t>
  </si>
  <si>
    <t>8 03 03 YHTEISHANKKEET VÄYLÄVIRASTON KANSSA</t>
  </si>
  <si>
    <t>2814I03220</t>
  </si>
  <si>
    <t>Käveltävän keskustan toimenpiteet 2023</t>
  </si>
  <si>
    <t>Luomanen</t>
  </si>
  <si>
    <t>Mustapuron tulvasuojelu välillä Kehä I-Strömsinlahti</t>
  </si>
  <si>
    <t>Munkkivuoren ja Kannelmäen sähköbussilatausasemien pinnoite</t>
  </si>
  <si>
    <t>Talontien pysäkit, komposiittiasfaltin hiekkapuhallus</t>
  </si>
  <si>
    <t xml:space="preserve">- sähkölatausaseman pysäkkijärjestelyt </t>
  </si>
  <si>
    <t>- hidasteiden muokkaus</t>
  </si>
  <si>
    <t xml:space="preserve"> liikennöinti syksy 2024, latausasematarve varmistuu keväällä 2023</t>
  </si>
  <si>
    <t xml:space="preserve">Linjan 560 Rastilan päätepysäkki </t>
  </si>
  <si>
    <t>Karttunen</t>
  </si>
  <si>
    <t>Valkopaadentien ja Vuosaarentien risteys, Merirastilantie Kalvikinniementien kohdalla</t>
  </si>
  <si>
    <r>
      <t>varaus mahdolliselle selvitys/tarkastelutarpeelle.</t>
    </r>
    <r>
      <rPr>
        <sz val="11"/>
        <color rgb="FFFF0000"/>
        <rFont val="Calibri"/>
        <family val="2"/>
        <scheme val="minor"/>
      </rPr>
      <t xml:space="preserve"> Melumuurin kunnostukseen osallistuminen, 25% kustannuksista. Meidän osuuden kokonaiskustannusarvio n. 2,5 milj €, tarve vuodelle 2024.</t>
    </r>
  </si>
  <si>
    <t>2814I03006</t>
  </si>
  <si>
    <t>2814I04742</t>
  </si>
  <si>
    <t>Suutarilantie perukorjaus (Yrttimaantie kiertoliittymä etc. Kaivoton katu hanke)</t>
  </si>
  <si>
    <t xml:space="preserve">Suutarilantie (Tapaninkyläntie - Yrttimaantie) </t>
  </si>
  <si>
    <t>elokuu 2024 tilaurakan vastaanotto, potilastoiminta 2025 alussa</t>
  </si>
  <si>
    <t>tarvitaan maisemaark. näkemystä mukaan aukion suunnitteluun</t>
  </si>
  <si>
    <t>Myös kaavoitus käynnissä, onko muita pieniä tarpeita? Outi Säntin pyynnöstä, Senaatintorilla on jo tapahtumasähkö</t>
  </si>
  <si>
    <t xml:space="preserve">Siilikuja </t>
  </si>
  <si>
    <t>Asemanseutujen facelift eli parannukset Elyn kanssa</t>
  </si>
  <si>
    <t>2814I03966</t>
  </si>
  <si>
    <t>Karhunkaatajan (Karhukallio) alue 1 (AM) ak ehdotus 12550</t>
  </si>
  <si>
    <t>kaavasta valitettu</t>
  </si>
  <si>
    <t>kaava valituksessa, ehkä Hao päätös 3-4/2023</t>
  </si>
  <si>
    <t>HAO hylännyt valituksen, odottaa vielä tuleeko jatkovalituksia</t>
  </si>
  <si>
    <t>odottaa kaavatarkasteluja</t>
  </si>
  <si>
    <t>Konalanpolku</t>
  </si>
  <si>
    <t>sisällytetään myös valaistus Hilapellon reitille</t>
  </si>
  <si>
    <t>reunakivet puuttuvat, valuntaa kiinteistöille</t>
  </si>
  <si>
    <t>mahdollinen muistomerkki/taideteos tulisi ottaa katusuunnittelussa huomioon</t>
  </si>
  <si>
    <t>HKR / PW</t>
  </si>
  <si>
    <t>HANKENUMERO</t>
  </si>
  <si>
    <t>Kivalterinkuja</t>
  </si>
  <si>
    <t xml:space="preserve">Mestarintien </t>
  </si>
  <si>
    <t>Papinpöydänkujan ja Lehtisaarentien viimeistelyt</t>
  </si>
  <si>
    <t>Lehtisaaren pohjoisosa</t>
  </si>
  <si>
    <t>2814I00306</t>
  </si>
  <si>
    <t>Siltasaarenkatu 2-3 linja (Siltasaarenportti)</t>
  </si>
  <si>
    <t>Jakomäen hiekkakuopat (toteutus)</t>
  </si>
  <si>
    <t xml:space="preserve">Pohjoisbaana välillä Maaherrantie-Mikkolantien silta, n.250 m </t>
  </si>
  <si>
    <t>Oulunkyläntien alue + Kirkkoherrantie (Jokiniementielle asti)</t>
  </si>
  <si>
    <t>-Aulankotie</t>
  </si>
  <si>
    <t>RS valmistuu 22 lopussa. Liito-oravat?</t>
  </si>
  <si>
    <t>toteutussuunnitteluun syksyllä 23</t>
  </si>
  <si>
    <t>- Sörnäistenkadun ja Lautatarhankadun risteyksen liikennejärjestelyt</t>
  </si>
  <si>
    <t>Kankaanpää</t>
  </si>
  <si>
    <t>Kiertotähdenkuja</t>
  </si>
  <si>
    <t>2814I01535</t>
  </si>
  <si>
    <t>Kampin keskuksen ympäristön peruskorjaus</t>
  </si>
  <si>
    <t>2814I03967</t>
  </si>
  <si>
    <t>Hoivanen</t>
  </si>
  <si>
    <t>2814I02444</t>
  </si>
  <si>
    <t>Mannerheimintien tukimuuri Mannerheimintie 162 kohdalla</t>
  </si>
  <si>
    <t>korjaukset</t>
  </si>
  <si>
    <t>2814I04743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</si>
</sst>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164" formatCode="00"/>
    <numFmt numFmtId="165" formatCode="d\.m\.yyyy;@"/>
    <numFmt numFmtId="166" formatCode="#,##0_);\(#,##0\)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</font>
    <font>
      <sz val="11"/>
      <color rgb="FFC00000"/>
      <name val="Calibri"/>
      <family val="2"/>
      <scheme val="minor"/>
    </font>
    <font>
      <u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color rgb="FFC00000"/>
      <name val="Calibri"/>
      <family val="2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rgb="FF00B050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1"/>
      <name val="Calibri"/>
      <family val="2"/>
    </font>
    <font>
      <u/>
      <sz val="11"/>
      <color rgb="FFC00000"/>
      <name val="Calibri"/>
      <family val="2"/>
    </font>
    <font>
      <u/>
      <sz val="11"/>
      <name val="Calibri"/>
      <family val="2"/>
    </font>
    <font>
      <strike/>
      <u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8"/>
      </top>
      <bottom style="dotted">
        <color indexed="8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0" fillId="0" borderId="0"/>
    <xf numFmtId="0" fontId="10" fillId="0" borderId="0"/>
  </cellStyleXfs>
  <cellXfs count="635">
    <xf numFmtId="0" fontId="0" fillId="0" borderId="0" xfId="0"/>
    <xf numFmtId="0" fontId="23" fillId="8" borderId="17" xfId="0" applyFont="1" applyFill="1" applyBorder="1" applyAlignment="1">
      <alignment horizontal="left"/>
    </xf>
    <xf numFmtId="0" fontId="1" fillId="9" borderId="45" xfId="1" applyFill="1" applyBorder="1" applyAlignment="1">
      <alignment horizontal="left"/>
    </xf>
    <xf numFmtId="0" fontId="23" fillId="8" borderId="17" xfId="0" applyFont="1" applyFill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6" xfId="0" applyFill="1" applyBorder="1"/>
    <xf numFmtId="0" fontId="1" fillId="2" borderId="5" xfId="0" quotePrefix="1" applyFont="1" applyFill="1" applyBorder="1" applyAlignment="1">
      <alignment horizontal="left"/>
    </xf>
    <xf numFmtId="0" fontId="0" fillId="2" borderId="7" xfId="0" applyFill="1" applyBorder="1"/>
    <xf numFmtId="0" fontId="0" fillId="2" borderId="8" xfId="0" applyFill="1" applyBorder="1"/>
    <xf numFmtId="0" fontId="1" fillId="2" borderId="9" xfId="0" applyFont="1" applyFill="1" applyBorder="1"/>
    <xf numFmtId="0" fontId="0" fillId="0" borderId="10" xfId="0" applyBorder="1"/>
    <xf numFmtId="0" fontId="0" fillId="0" borderId="14" xfId="0" applyBorder="1"/>
    <xf numFmtId="3" fontId="1" fillId="2" borderId="4" xfId="0" applyNumberFormat="1" applyFont="1" applyFill="1" applyBorder="1"/>
    <xf numFmtId="3" fontId="0" fillId="0" borderId="0" xfId="0" applyNumberFormat="1"/>
    <xf numFmtId="0" fontId="0" fillId="3" borderId="1" xfId="0" applyFill="1" applyBorder="1"/>
    <xf numFmtId="0" fontId="0" fillId="3" borderId="10" xfId="0" applyFill="1" applyBorder="1"/>
    <xf numFmtId="0" fontId="0" fillId="4" borderId="1" xfId="0" applyFill="1" applyBorder="1"/>
    <xf numFmtId="0" fontId="6" fillId="0" borderId="1" xfId="0" applyFont="1" applyBorder="1"/>
    <xf numFmtId="0" fontId="6" fillId="0" borderId="10" xfId="0" applyFont="1" applyBorder="1"/>
    <xf numFmtId="0" fontId="6" fillId="0" borderId="0" xfId="0" applyFont="1"/>
    <xf numFmtId="0" fontId="6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11" fillId="0" borderId="1" xfId="0" applyFont="1" applyBorder="1"/>
    <xf numFmtId="0" fontId="11" fillId="0" borderId="10" xfId="0" applyFont="1" applyBorder="1"/>
    <xf numFmtId="0" fontId="11" fillId="0" borderId="0" xfId="0" applyFont="1"/>
    <xf numFmtId="0" fontId="11" fillId="0" borderId="18" xfId="0" applyFont="1" applyBorder="1"/>
    <xf numFmtId="0" fontId="0" fillId="5" borderId="10" xfId="0" applyFill="1" applyBorder="1"/>
    <xf numFmtId="0" fontId="6" fillId="3" borderId="1" xfId="0" applyFont="1" applyFill="1" applyBorder="1"/>
    <xf numFmtId="0" fontId="6" fillId="5" borderId="1" xfId="0" applyFont="1" applyFill="1" applyBorder="1"/>
    <xf numFmtId="0" fontId="6" fillId="0" borderId="12" xfId="0" applyFont="1" applyBorder="1"/>
    <xf numFmtId="0" fontId="6" fillId="0" borderId="2" xfId="0" applyFont="1" applyBorder="1"/>
    <xf numFmtId="3" fontId="6" fillId="0" borderId="12" xfId="0" applyNumberFormat="1" applyFont="1" applyBorder="1"/>
    <xf numFmtId="0" fontId="14" fillId="0" borderId="1" xfId="0" applyFont="1" applyBorder="1"/>
    <xf numFmtId="0" fontId="5" fillId="0" borderId="0" xfId="0" applyFont="1"/>
    <xf numFmtId="0" fontId="0" fillId="0" borderId="11" xfId="0" applyBorder="1"/>
    <xf numFmtId="0" fontId="1" fillId="0" borderId="0" xfId="0" applyFont="1"/>
    <xf numFmtId="0" fontId="16" fillId="0" borderId="0" xfId="0" applyFont="1"/>
    <xf numFmtId="0" fontId="14" fillId="0" borderId="0" xfId="0" applyFont="1"/>
    <xf numFmtId="0" fontId="6" fillId="0" borderId="17" xfId="0" applyFont="1" applyBorder="1"/>
    <xf numFmtId="0" fontId="6" fillId="0" borderId="22" xfId="0" applyFont="1" applyBorder="1"/>
    <xf numFmtId="0" fontId="9" fillId="0" borderId="0" xfId="0" applyFont="1"/>
    <xf numFmtId="0" fontId="6" fillId="0" borderId="23" xfId="0" applyFont="1" applyBorder="1"/>
    <xf numFmtId="0" fontId="11" fillId="0" borderId="22" xfId="0" applyFont="1" applyBorder="1"/>
    <xf numFmtId="0" fontId="14" fillId="0" borderId="25" xfId="0" applyFont="1" applyBorder="1"/>
    <xf numFmtId="3" fontId="9" fillId="0" borderId="0" xfId="0" applyNumberFormat="1" applyFont="1"/>
    <xf numFmtId="0" fontId="8" fillId="0" borderId="23" xfId="0" applyFont="1" applyBorder="1"/>
    <xf numFmtId="0" fontId="6" fillId="0" borderId="18" xfId="0" applyFont="1" applyBorder="1"/>
    <xf numFmtId="0" fontId="6" fillId="4" borderId="10" xfId="0" applyFont="1" applyFill="1" applyBorder="1"/>
    <xf numFmtId="0" fontId="6" fillId="6" borderId="1" xfId="0" applyFont="1" applyFill="1" applyBorder="1"/>
    <xf numFmtId="0" fontId="0" fillId="0" borderId="28" xfId="0" applyBorder="1"/>
    <xf numFmtId="0" fontId="5" fillId="0" borderId="23" xfId="0" applyFont="1" applyBorder="1"/>
    <xf numFmtId="0" fontId="11" fillId="0" borderId="23" xfId="0" applyFont="1" applyBorder="1"/>
    <xf numFmtId="0" fontId="11" fillId="0" borderId="23" xfId="0" quotePrefix="1" applyFont="1" applyBorder="1"/>
    <xf numFmtId="0" fontId="6" fillId="0" borderId="23" xfId="0" quotePrefix="1" applyFont="1" applyBorder="1"/>
    <xf numFmtId="0" fontId="0" fillId="0" borderId="23" xfId="0" applyBorder="1"/>
    <xf numFmtId="0" fontId="8" fillId="0" borderId="23" xfId="0" quotePrefix="1" applyFont="1" applyBorder="1"/>
    <xf numFmtId="0" fontId="8" fillId="0" borderId="0" xfId="0" applyFont="1"/>
    <xf numFmtId="0" fontId="9" fillId="0" borderId="23" xfId="0" applyFont="1" applyBorder="1"/>
    <xf numFmtId="0" fontId="9" fillId="0" borderId="23" xfId="0" quotePrefix="1" applyFont="1" applyBorder="1"/>
    <xf numFmtId="0" fontId="0" fillId="0" borderId="23" xfId="0" quotePrefix="1" applyBorder="1"/>
    <xf numFmtId="0" fontId="0" fillId="4" borderId="2" xfId="0" applyFill="1" applyBorder="1"/>
    <xf numFmtId="0" fontId="0" fillId="0" borderId="29" xfId="0" applyBorder="1"/>
    <xf numFmtId="0" fontId="21" fillId="3" borderId="1" xfId="0" applyFont="1" applyFill="1" applyBorder="1"/>
    <xf numFmtId="0" fontId="6" fillId="5" borderId="23" xfId="0" applyFont="1" applyFill="1" applyBorder="1"/>
    <xf numFmtId="0" fontId="0" fillId="5" borderId="0" xfId="0" applyFill="1"/>
    <xf numFmtId="0" fontId="6" fillId="0" borderId="22" xfId="0" quotePrefix="1" applyFont="1" applyBorder="1"/>
    <xf numFmtId="0" fontId="6" fillId="0" borderId="11" xfId="0" applyFont="1" applyBorder="1"/>
    <xf numFmtId="0" fontId="5" fillId="0" borderId="11" xfId="0" applyFont="1" applyBorder="1"/>
    <xf numFmtId="3" fontId="5" fillId="0" borderId="12" xfId="0" applyNumberFormat="1" applyFont="1" applyBorder="1"/>
    <xf numFmtId="0" fontId="0" fillId="0" borderId="48" xfId="0" applyBorder="1"/>
    <xf numFmtId="0" fontId="6" fillId="0" borderId="27" xfId="0" applyFont="1" applyBorder="1"/>
    <xf numFmtId="0" fontId="1" fillId="0" borderId="0" xfId="1"/>
    <xf numFmtId="3" fontId="1" fillId="9" borderId="35" xfId="1" applyNumberFormat="1" applyFill="1" applyBorder="1"/>
    <xf numFmtId="3" fontId="1" fillId="9" borderId="38" xfId="1" applyNumberFormat="1" applyFill="1" applyBorder="1"/>
    <xf numFmtId="0" fontId="6" fillId="8" borderId="0" xfId="0" applyFont="1" applyFill="1"/>
    <xf numFmtId="0" fontId="1" fillId="7" borderId="0" xfId="1" applyFill="1"/>
    <xf numFmtId="3" fontId="1" fillId="7" borderId="37" xfId="1" applyNumberFormat="1" applyFill="1" applyBorder="1"/>
    <xf numFmtId="0" fontId="1" fillId="0" borderId="0" xfId="1" applyFill="1"/>
    <xf numFmtId="0" fontId="6" fillId="0" borderId="50" xfId="0" applyFont="1" applyBorder="1"/>
    <xf numFmtId="0" fontId="0" fillId="0" borderId="50" xfId="0" applyBorder="1"/>
    <xf numFmtId="0" fontId="11" fillId="0" borderId="50" xfId="0" applyFont="1" applyBorder="1"/>
    <xf numFmtId="0" fontId="0" fillId="3" borderId="54" xfId="0" applyFill="1" applyBorder="1"/>
    <xf numFmtId="0" fontId="11" fillId="0" borderId="54" xfId="0" applyFont="1" applyBorder="1"/>
    <xf numFmtId="0" fontId="0" fillId="0" borderId="57" xfId="0" applyBorder="1"/>
    <xf numFmtId="0" fontId="11" fillId="0" borderId="58" xfId="0" applyFont="1" applyBorder="1"/>
    <xf numFmtId="0" fontId="0" fillId="0" borderId="56" xfId="0" applyBorder="1"/>
    <xf numFmtId="0" fontId="6" fillId="0" borderId="30" xfId="0" applyFont="1" applyBorder="1"/>
    <xf numFmtId="0" fontId="0" fillId="0" borderId="54" xfId="0" applyBorder="1"/>
    <xf numFmtId="0" fontId="0" fillId="4" borderId="54" xfId="0" applyFill="1" applyBorder="1"/>
    <xf numFmtId="0" fontId="0" fillId="0" borderId="55" xfId="0" applyBorder="1"/>
    <xf numFmtId="0" fontId="0" fillId="6" borderId="54" xfId="0" applyFill="1" applyBorder="1"/>
    <xf numFmtId="0" fontId="27" fillId="0" borderId="22" xfId="0" applyFont="1" applyBorder="1"/>
    <xf numFmtId="0" fontId="0" fillId="3" borderId="52" xfId="0" applyFill="1" applyBorder="1"/>
    <xf numFmtId="0" fontId="6" fillId="0" borderId="20" xfId="0" applyFont="1" applyBorder="1"/>
    <xf numFmtId="0" fontId="6" fillId="0" borderId="21" xfId="0" applyFont="1" applyBorder="1"/>
    <xf numFmtId="3" fontId="4" fillId="0" borderId="50" xfId="0" applyNumberFormat="1" applyFont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6" fillId="0" borderId="54" xfId="0" applyFont="1" applyBorder="1"/>
    <xf numFmtId="0" fontId="6" fillId="6" borderId="54" xfId="0" applyFont="1" applyFill="1" applyBorder="1"/>
    <xf numFmtId="0" fontId="6" fillId="0" borderId="56" xfId="0" applyFont="1" applyBorder="1"/>
    <xf numFmtId="0" fontId="6" fillId="0" borderId="57" xfId="0" applyFont="1" applyBorder="1"/>
    <xf numFmtId="0" fontId="5" fillId="0" borderId="61" xfId="0" applyFont="1" applyBorder="1"/>
    <xf numFmtId="0" fontId="9" fillId="0" borderId="62" xfId="0" applyFont="1" applyBorder="1" applyAlignment="1">
      <alignment vertical="center"/>
    </xf>
    <xf numFmtId="0" fontId="0" fillId="0" borderId="62" xfId="0" applyBorder="1" applyAlignment="1">
      <alignment vertical="center"/>
    </xf>
    <xf numFmtId="0" fontId="26" fillId="9" borderId="31" xfId="1" applyFont="1" applyFill="1" applyBorder="1" applyAlignment="1"/>
    <xf numFmtId="0" fontId="26" fillId="9" borderId="33" xfId="1" applyFont="1" applyFill="1" applyBorder="1" applyAlignment="1"/>
    <xf numFmtId="0" fontId="6" fillId="0" borderId="58" xfId="0" applyFont="1" applyBorder="1"/>
    <xf numFmtId="0" fontId="6" fillId="0" borderId="14" xfId="0" applyFont="1" applyBorder="1"/>
    <xf numFmtId="0" fontId="6" fillId="0" borderId="63" xfId="0" applyFont="1" applyBorder="1"/>
    <xf numFmtId="3" fontId="11" fillId="0" borderId="63" xfId="0" applyNumberFormat="1" applyFont="1" applyBorder="1"/>
    <xf numFmtId="3" fontId="6" fillId="0" borderId="63" xfId="0" applyNumberFormat="1" applyFont="1" applyBorder="1"/>
    <xf numFmtId="0" fontId="0" fillId="0" borderId="63" xfId="0" applyBorder="1"/>
    <xf numFmtId="0" fontId="11" fillId="0" borderId="64" xfId="0" applyFont="1" applyBorder="1"/>
    <xf numFmtId="0" fontId="25" fillId="3" borderId="2" xfId="0" applyFont="1" applyFill="1" applyBorder="1"/>
    <xf numFmtId="3" fontId="8" fillId="0" borderId="63" xfId="0" applyNumberFormat="1" applyFont="1" applyBorder="1"/>
    <xf numFmtId="0" fontId="6" fillId="0" borderId="65" xfId="0" applyFont="1" applyBorder="1"/>
    <xf numFmtId="0" fontId="6" fillId="0" borderId="66" xfId="0" applyFont="1" applyBorder="1"/>
    <xf numFmtId="0" fontId="5" fillId="0" borderId="68" xfId="0" applyFont="1" applyBorder="1"/>
    <xf numFmtId="3" fontId="5" fillId="0" borderId="63" xfId="0" applyNumberFormat="1" applyFont="1" applyBorder="1"/>
    <xf numFmtId="0" fontId="11" fillId="0" borderId="63" xfId="0" applyFont="1" applyBorder="1"/>
    <xf numFmtId="0" fontId="6" fillId="0" borderId="28" xfId="0" applyFont="1" applyBorder="1"/>
    <xf numFmtId="3" fontId="0" fillId="0" borderId="63" xfId="0" applyNumberFormat="1" applyBorder="1"/>
    <xf numFmtId="0" fontId="5" fillId="0" borderId="70" xfId="0" applyFont="1" applyBorder="1"/>
    <xf numFmtId="0" fontId="5" fillId="0" borderId="71" xfId="0" applyFont="1" applyBorder="1"/>
    <xf numFmtId="3" fontId="5" fillId="0" borderId="71" xfId="0" applyNumberFormat="1" applyFont="1" applyBorder="1"/>
    <xf numFmtId="0" fontId="8" fillId="0" borderId="23" xfId="2" applyFont="1" applyBorder="1" applyProtection="1">
      <protection locked="0"/>
    </xf>
    <xf numFmtId="0" fontId="6" fillId="0" borderId="23" xfId="2" applyFont="1" applyBorder="1" applyProtection="1">
      <protection locked="0"/>
    </xf>
    <xf numFmtId="0" fontId="6" fillId="0" borderId="64" xfId="0" applyFont="1" applyBorder="1"/>
    <xf numFmtId="0" fontId="5" fillId="0" borderId="63" xfId="0" applyFont="1" applyBorder="1"/>
    <xf numFmtId="0" fontId="6" fillId="0" borderId="73" xfId="0" applyFont="1" applyBorder="1"/>
    <xf numFmtId="0" fontId="6" fillId="0" borderId="69" xfId="2" applyFont="1" applyBorder="1" applyProtection="1">
      <protection locked="0"/>
    </xf>
    <xf numFmtId="0" fontId="19" fillId="0" borderId="69" xfId="2" applyFont="1" applyBorder="1" applyProtection="1">
      <protection locked="0"/>
    </xf>
    <xf numFmtId="0" fontId="17" fillId="0" borderId="23" xfId="2" applyFont="1" applyBorder="1" applyProtection="1">
      <protection locked="0"/>
    </xf>
    <xf numFmtId="0" fontId="18" fillId="0" borderId="23" xfId="2" applyFont="1" applyBorder="1" applyProtection="1">
      <protection locked="0"/>
    </xf>
    <xf numFmtId="0" fontId="6" fillId="0" borderId="74" xfId="0" applyFont="1" applyBorder="1"/>
    <xf numFmtId="0" fontId="6" fillId="0" borderId="75" xfId="0" applyFont="1" applyBorder="1"/>
    <xf numFmtId="3" fontId="6" fillId="0" borderId="75" xfId="0" applyNumberFormat="1" applyFont="1" applyBorder="1"/>
    <xf numFmtId="0" fontId="0" fillId="0" borderId="75" xfId="0" applyBorder="1"/>
    <xf numFmtId="0" fontId="6" fillId="0" borderId="63" xfId="0" applyFont="1" applyBorder="1" applyAlignment="1">
      <alignment wrapText="1"/>
    </xf>
    <xf numFmtId="0" fontId="11" fillId="0" borderId="63" xfId="0" applyFont="1" applyBorder="1" applyAlignment="1">
      <alignment wrapText="1"/>
    </xf>
    <xf numFmtId="0" fontId="5" fillId="0" borderId="63" xfId="0" applyFont="1" applyBorder="1" applyAlignment="1">
      <alignment wrapText="1"/>
    </xf>
    <xf numFmtId="0" fontId="4" fillId="0" borderId="71" xfId="0" applyFont="1" applyBorder="1"/>
    <xf numFmtId="0" fontId="0" fillId="0" borderId="64" xfId="0" applyBorder="1"/>
    <xf numFmtId="0" fontId="4" fillId="0" borderId="63" xfId="0" applyFont="1" applyBorder="1"/>
    <xf numFmtId="0" fontId="13" fillId="0" borderId="71" xfId="0" applyFont="1" applyBorder="1"/>
    <xf numFmtId="0" fontId="0" fillId="0" borderId="32" xfId="0" applyBorder="1"/>
    <xf numFmtId="0" fontId="11" fillId="0" borderId="15" xfId="0" applyFont="1" applyBorder="1"/>
    <xf numFmtId="0" fontId="6" fillId="5" borderId="62" xfId="2" applyFont="1" applyFill="1" applyBorder="1" applyProtection="1">
      <protection locked="0"/>
    </xf>
    <xf numFmtId="20" fontId="6" fillId="0" borderId="63" xfId="0" applyNumberFormat="1" applyFont="1" applyBorder="1"/>
    <xf numFmtId="3" fontId="6" fillId="0" borderId="73" xfId="0" applyNumberFormat="1" applyFont="1" applyBorder="1"/>
    <xf numFmtId="3" fontId="6" fillId="0" borderId="63" xfId="0" applyNumberFormat="1" applyFont="1" applyBorder="1" applyAlignment="1">
      <alignment horizontal="right"/>
    </xf>
    <xf numFmtId="0" fontId="0" fillId="0" borderId="74" xfId="0" applyBorder="1"/>
    <xf numFmtId="0" fontId="8" fillId="0" borderId="18" xfId="0" applyFont="1" applyBorder="1"/>
    <xf numFmtId="0" fontId="0" fillId="0" borderId="22" xfId="0" applyBorder="1"/>
    <xf numFmtId="0" fontId="0" fillId="0" borderId="31" xfId="0" applyBorder="1"/>
    <xf numFmtId="0" fontId="0" fillId="0" borderId="36" xfId="0" applyBorder="1"/>
    <xf numFmtId="0" fontId="0" fillId="0" borderId="33" xfId="0" applyBorder="1"/>
    <xf numFmtId="0" fontId="0" fillId="0" borderId="37" xfId="0" applyBorder="1"/>
    <xf numFmtId="0" fontId="5" fillId="2" borderId="38" xfId="0" applyFont="1" applyFill="1" applyBorder="1"/>
    <xf numFmtId="0" fontId="14" fillId="2" borderId="39" xfId="0" quotePrefix="1" applyFont="1" applyFill="1" applyBorder="1"/>
    <xf numFmtId="0" fontId="1" fillId="2" borderId="38" xfId="0" applyFont="1" applyFill="1" applyBorder="1"/>
    <xf numFmtId="0" fontId="1" fillId="2" borderId="39" xfId="0" quotePrefix="1" applyFont="1" applyFill="1" applyBorder="1"/>
    <xf numFmtId="164" fontId="1" fillId="2" borderId="79" xfId="0" applyNumberFormat="1" applyFont="1" applyFill="1" applyBorder="1"/>
    <xf numFmtId="164" fontId="1" fillId="2" borderId="80" xfId="0" applyNumberFormat="1" applyFont="1" applyFill="1" applyBorder="1"/>
    <xf numFmtId="0" fontId="0" fillId="4" borderId="52" xfId="0" applyFill="1" applyBorder="1"/>
    <xf numFmtId="0" fontId="6" fillId="5" borderId="63" xfId="0" applyFont="1" applyFill="1" applyBorder="1"/>
    <xf numFmtId="3" fontId="6" fillId="5" borderId="63" xfId="0" applyNumberFormat="1" applyFont="1" applyFill="1" applyBorder="1"/>
    <xf numFmtId="0" fontId="0" fillId="3" borderId="56" xfId="0" applyFill="1" applyBorder="1"/>
    <xf numFmtId="0" fontId="11" fillId="0" borderId="71" xfId="0" applyFont="1" applyBorder="1"/>
    <xf numFmtId="0" fontId="0" fillId="0" borderId="81" xfId="0" applyBorder="1"/>
    <xf numFmtId="166" fontId="6" fillId="0" borderId="23" xfId="3" applyNumberFormat="1" applyFont="1" applyBorder="1" applyAlignment="1" applyProtection="1">
      <alignment horizontal="left"/>
      <protection locked="0"/>
    </xf>
    <xf numFmtId="166" fontId="8" fillId="0" borderId="23" xfId="3" applyNumberFormat="1" applyFont="1" applyBorder="1" applyAlignment="1" applyProtection="1">
      <alignment horizontal="left"/>
      <protection locked="0"/>
    </xf>
    <xf numFmtId="0" fontId="5" fillId="5" borderId="23" xfId="0" applyFont="1" applyFill="1" applyBorder="1"/>
    <xf numFmtId="0" fontId="4" fillId="5" borderId="63" xfId="0" applyFont="1" applyFill="1" applyBorder="1"/>
    <xf numFmtId="0" fontId="0" fillId="0" borderId="34" xfId="0" applyBorder="1" applyAlignment="1">
      <alignment vertical="top"/>
    </xf>
    <xf numFmtId="0" fontId="4" fillId="0" borderId="75" xfId="0" applyFont="1" applyBorder="1"/>
    <xf numFmtId="0" fontId="0" fillId="0" borderId="82" xfId="0" applyBorder="1"/>
    <xf numFmtId="0" fontId="6" fillId="0" borderId="16" xfId="0" applyFont="1" applyBorder="1"/>
    <xf numFmtId="3" fontId="7" fillId="0" borderId="63" xfId="0" applyNumberFormat="1" applyFont="1" applyBorder="1"/>
    <xf numFmtId="0" fontId="6" fillId="0" borderId="69" xfId="0" quotePrefix="1" applyFont="1" applyBorder="1"/>
    <xf numFmtId="0" fontId="27" fillId="0" borderId="83" xfId="0" applyFont="1" applyBorder="1"/>
    <xf numFmtId="0" fontId="8" fillId="0" borderId="74" xfId="0" quotePrefix="1" applyFont="1" applyBorder="1"/>
    <xf numFmtId="3" fontId="8" fillId="0" borderId="75" xfId="0" applyNumberFormat="1" applyFont="1" applyBorder="1"/>
    <xf numFmtId="0" fontId="27" fillId="0" borderId="84" xfId="0" applyFont="1" applyBorder="1"/>
    <xf numFmtId="0" fontId="0" fillId="0" borderId="58" xfId="0" applyBorder="1"/>
    <xf numFmtId="0" fontId="6" fillId="4" borderId="54" xfId="0" applyFont="1" applyFill="1" applyBorder="1"/>
    <xf numFmtId="0" fontId="0" fillId="0" borderId="86" xfId="0" applyBorder="1"/>
    <xf numFmtId="0" fontId="0" fillId="0" borderId="59" xfId="0" applyBorder="1"/>
    <xf numFmtId="0" fontId="27" fillId="0" borderId="50" xfId="0" applyFont="1" applyBorder="1"/>
    <xf numFmtId="0" fontId="6" fillId="0" borderId="51" xfId="0" applyFont="1" applyBorder="1"/>
    <xf numFmtId="0" fontId="6" fillId="0" borderId="52" xfId="0" applyFont="1" applyBorder="1"/>
    <xf numFmtId="0" fontId="6" fillId="0" borderId="53" xfId="0" applyFont="1" applyBorder="1"/>
    <xf numFmtId="0" fontId="6" fillId="0" borderId="55" xfId="0" applyFont="1" applyBorder="1"/>
    <xf numFmtId="0" fontId="27" fillId="0" borderId="58" xfId="0" applyFont="1" applyBorder="1"/>
    <xf numFmtId="0" fontId="0" fillId="4" borderId="51" xfId="0" applyFill="1" applyBorder="1"/>
    <xf numFmtId="0" fontId="11" fillId="0" borderId="66" xfId="0" applyFont="1" applyBorder="1"/>
    <xf numFmtId="0" fontId="0" fillId="0" borderId="24" xfId="0" applyBorder="1"/>
    <xf numFmtId="0" fontId="0" fillId="3" borderId="51" xfId="0" applyFill="1" applyBorder="1"/>
    <xf numFmtId="0" fontId="0" fillId="5" borderId="50" xfId="0" applyFill="1" applyBorder="1"/>
    <xf numFmtId="0" fontId="8" fillId="0" borderId="58" xfId="0" applyFont="1" applyBorder="1"/>
    <xf numFmtId="0" fontId="15" fillId="0" borderId="63" xfId="0" applyFont="1" applyBorder="1"/>
    <xf numFmtId="0" fontId="7" fillId="0" borderId="63" xfId="0" applyFont="1" applyBorder="1"/>
    <xf numFmtId="0" fontId="2" fillId="0" borderId="0" xfId="0" applyFont="1"/>
    <xf numFmtId="0" fontId="7" fillId="0" borderId="22" xfId="0" applyFont="1" applyBorder="1"/>
    <xf numFmtId="0" fontId="15" fillId="0" borderId="0" xfId="0" applyFont="1"/>
    <xf numFmtId="0" fontId="7" fillId="0" borderId="0" xfId="0" applyFont="1"/>
    <xf numFmtId="0" fontId="25" fillId="0" borderId="63" xfId="0" applyFont="1" applyBorder="1"/>
    <xf numFmtId="3" fontId="25" fillId="0" borderId="63" xfId="0" applyNumberFormat="1" applyFont="1" applyBorder="1"/>
    <xf numFmtId="0" fontId="6" fillId="0" borderId="88" xfId="0" applyFont="1" applyBorder="1"/>
    <xf numFmtId="0" fontId="27" fillId="0" borderId="88" xfId="0" applyFont="1" applyBorder="1"/>
    <xf numFmtId="3" fontId="8" fillId="0" borderId="0" xfId="0" applyNumberFormat="1" applyFont="1"/>
    <xf numFmtId="0" fontId="6" fillId="0" borderId="83" xfId="0" applyFont="1" applyBorder="1"/>
    <xf numFmtId="0" fontId="0" fillId="0" borderId="89" xfId="0" applyBorder="1"/>
    <xf numFmtId="0" fontId="2" fillId="0" borderId="63" xfId="0" applyFont="1" applyBorder="1"/>
    <xf numFmtId="0" fontId="13" fillId="0" borderId="63" xfId="0" applyFont="1" applyBorder="1"/>
    <xf numFmtId="0" fontId="1" fillId="0" borderId="23" xfId="0" applyFont="1" applyBorder="1"/>
    <xf numFmtId="0" fontId="12" fillId="0" borderId="63" xfId="0" applyFont="1" applyBorder="1"/>
    <xf numFmtId="0" fontId="24" fillId="0" borderId="23" xfId="0" applyFont="1" applyBorder="1"/>
    <xf numFmtId="0" fontId="1" fillId="9" borderId="46" xfId="1" applyFill="1" applyBorder="1" applyAlignment="1">
      <alignment horizontal="left"/>
    </xf>
    <xf numFmtId="0" fontId="1" fillId="9" borderId="47" xfId="1" applyFill="1" applyBorder="1" applyAlignment="1">
      <alignment horizontal="left"/>
    </xf>
    <xf numFmtId="0" fontId="26" fillId="9" borderId="45" xfId="1" applyFont="1" applyFill="1" applyBorder="1" applyAlignment="1">
      <alignment horizontal="left"/>
    </xf>
    <xf numFmtId="0" fontId="26" fillId="9" borderId="46" xfId="1" applyFont="1" applyFill="1" applyBorder="1" applyAlignment="1">
      <alignment horizontal="left"/>
    </xf>
    <xf numFmtId="0" fontId="26" fillId="9" borderId="47" xfId="1" applyFont="1" applyFill="1" applyBorder="1" applyAlignment="1">
      <alignment horizontal="left"/>
    </xf>
    <xf numFmtId="0" fontId="6" fillId="8" borderId="31" xfId="0" applyFont="1" applyFill="1" applyBorder="1" applyAlignment="1">
      <alignment horizontal="center"/>
    </xf>
    <xf numFmtId="0" fontId="6" fillId="8" borderId="32" xfId="0" applyFont="1" applyFill="1" applyBorder="1" applyAlignment="1">
      <alignment horizontal="center"/>
    </xf>
    <xf numFmtId="0" fontId="6" fillId="8" borderId="36" xfId="0" applyFont="1" applyFill="1" applyBorder="1" applyAlignment="1">
      <alignment horizontal="center"/>
    </xf>
    <xf numFmtId="0" fontId="6" fillId="7" borderId="31" xfId="0" applyFont="1" applyFill="1" applyBorder="1" applyAlignment="1">
      <alignment horizontal="left"/>
    </xf>
    <xf numFmtId="0" fontId="6" fillId="7" borderId="32" xfId="0" applyFont="1" applyFill="1" applyBorder="1" applyAlignment="1">
      <alignment horizontal="left"/>
    </xf>
    <xf numFmtId="0" fontId="6" fillId="7" borderId="36" xfId="0" applyFont="1" applyFill="1" applyBorder="1" applyAlignment="1">
      <alignment horizontal="left"/>
    </xf>
    <xf numFmtId="0" fontId="1" fillId="7" borderId="34" xfId="1" applyFill="1" applyBorder="1" applyAlignment="1">
      <alignment horizontal="left"/>
    </xf>
    <xf numFmtId="0" fontId="1" fillId="7" borderId="37" xfId="1" applyFill="1" applyBorder="1" applyAlignment="1">
      <alignment horizontal="left"/>
    </xf>
    <xf numFmtId="0" fontId="14" fillId="9" borderId="46" xfId="1" applyFont="1" applyFill="1" applyBorder="1" applyAlignment="1">
      <alignment horizontal="left"/>
    </xf>
    <xf numFmtId="0" fontId="14" fillId="9" borderId="47" xfId="1" applyFont="1" applyFill="1" applyBorder="1" applyAlignment="1">
      <alignment horizontal="left"/>
    </xf>
    <xf numFmtId="0" fontId="6" fillId="8" borderId="32" xfId="0" applyFont="1" applyFill="1" applyBorder="1" applyAlignment="1">
      <alignment horizontal="left"/>
    </xf>
    <xf numFmtId="0" fontId="6" fillId="8" borderId="36" xfId="0" applyFon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0" fontId="6" fillId="8" borderId="19" xfId="0" applyFont="1" applyFill="1" applyBorder="1" applyAlignment="1">
      <alignment horizontal="left"/>
    </xf>
    <xf numFmtId="0" fontId="1" fillId="7" borderId="31" xfId="1" applyFill="1" applyBorder="1" applyAlignment="1">
      <alignment horizontal="left"/>
    </xf>
    <xf numFmtId="0" fontId="1" fillId="7" borderId="32" xfId="1" applyFill="1" applyBorder="1" applyAlignment="1">
      <alignment horizontal="left"/>
    </xf>
    <xf numFmtId="0" fontId="1" fillId="7" borderId="36" xfId="1" applyFill="1" applyBorder="1" applyAlignment="1">
      <alignment horizontal="left"/>
    </xf>
    <xf numFmtId="0" fontId="14" fillId="7" borderId="34" xfId="1" applyFont="1" applyFill="1" applyBorder="1" applyAlignment="1">
      <alignment horizontal="left"/>
    </xf>
    <xf numFmtId="0" fontId="14" fillId="7" borderId="37" xfId="1" applyFont="1" applyFill="1" applyBorder="1" applyAlignment="1">
      <alignment horizontal="left"/>
    </xf>
    <xf numFmtId="0" fontId="26" fillId="7" borderId="34" xfId="1" applyFont="1" applyFill="1" applyBorder="1" applyAlignment="1">
      <alignment horizontal="left"/>
    </xf>
    <xf numFmtId="0" fontId="26" fillId="7" borderId="37" xfId="1" applyFont="1" applyFill="1" applyBorder="1" applyAlignment="1">
      <alignment horizontal="left"/>
    </xf>
    <xf numFmtId="0" fontId="5" fillId="9" borderId="45" xfId="1" applyFont="1" applyFill="1" applyBorder="1" applyAlignment="1">
      <alignment horizontal="left"/>
    </xf>
    <xf numFmtId="0" fontId="5" fillId="9" borderId="46" xfId="1" applyFont="1" applyFill="1" applyBorder="1" applyAlignment="1">
      <alignment horizontal="left"/>
    </xf>
    <xf numFmtId="0" fontId="5" fillId="9" borderId="47" xfId="1" applyFont="1" applyFill="1" applyBorder="1" applyAlignment="1">
      <alignment horizontal="left"/>
    </xf>
    <xf numFmtId="0" fontId="1" fillId="7" borderId="0" xfId="1" applyFill="1" applyBorder="1" applyAlignment="1">
      <alignment horizontal="left"/>
    </xf>
    <xf numFmtId="0" fontId="1" fillId="7" borderId="19" xfId="1" applyFill="1" applyBorder="1" applyAlignment="1">
      <alignment horizontal="left"/>
    </xf>
    <xf numFmtId="0" fontId="26" fillId="8" borderId="32" xfId="0" applyFont="1" applyFill="1" applyBorder="1" applyAlignment="1">
      <alignment horizontal="left"/>
    </xf>
    <xf numFmtId="0" fontId="26" fillId="8" borderId="34" xfId="0" applyFont="1" applyFill="1" applyBorder="1" applyAlignment="1">
      <alignment horizontal="left"/>
    </xf>
    <xf numFmtId="0" fontId="1" fillId="7" borderId="33" xfId="1" applyFill="1" applyBorder="1" applyAlignment="1">
      <alignment horizontal="left"/>
    </xf>
    <xf numFmtId="3" fontId="8" fillId="0" borderId="88" xfId="0" applyNumberFormat="1" applyFont="1" applyBorder="1"/>
    <xf numFmtId="3" fontId="6" fillId="0" borderId="88" xfId="0" applyNumberFormat="1" applyFont="1" applyBorder="1"/>
    <xf numFmtId="0" fontId="6" fillId="0" borderId="24" xfId="0" applyFont="1" applyBorder="1"/>
    <xf numFmtId="0" fontId="6" fillId="0" borderId="74" xfId="0" quotePrefix="1" applyFont="1" applyBorder="1"/>
    <xf numFmtId="3" fontId="6" fillId="0" borderId="84" xfId="0" applyNumberFormat="1" applyFont="1" applyBorder="1"/>
    <xf numFmtId="0" fontId="6" fillId="0" borderId="43" xfId="0" applyFont="1" applyBorder="1"/>
    <xf numFmtId="0" fontId="14" fillId="7" borderId="33" xfId="1" applyFont="1" applyFill="1" applyBorder="1" applyAlignment="1">
      <alignment horizontal="left"/>
    </xf>
    <xf numFmtId="0" fontId="26" fillId="7" borderId="33" xfId="1" applyFont="1" applyFill="1" applyBorder="1" applyAlignment="1">
      <alignment horizontal="left"/>
    </xf>
    <xf numFmtId="0" fontId="1" fillId="7" borderId="17" xfId="1" applyFill="1" applyBorder="1" applyAlignment="1">
      <alignment horizontal="left"/>
    </xf>
    <xf numFmtId="0" fontId="6" fillId="0" borderId="81" xfId="0" applyFont="1" applyBorder="1"/>
    <xf numFmtId="0" fontId="7" fillId="0" borderId="50" xfId="0" applyFont="1" applyBorder="1"/>
    <xf numFmtId="0" fontId="15" fillId="0" borderId="50" xfId="0" applyFont="1" applyBorder="1"/>
    <xf numFmtId="0" fontId="6" fillId="0" borderId="82" xfId="0" applyFont="1" applyBorder="1"/>
    <xf numFmtId="0" fontId="16" fillId="0" borderId="50" xfId="0" applyFont="1" applyBorder="1"/>
    <xf numFmtId="0" fontId="0" fillId="0" borderId="85" xfId="0" applyBorder="1"/>
    <xf numFmtId="0" fontId="0" fillId="5" borderId="54" xfId="0" applyFill="1" applyBorder="1"/>
    <xf numFmtId="0" fontId="0" fillId="4" borderId="59" xfId="0" applyFill="1" applyBorder="1"/>
    <xf numFmtId="0" fontId="14" fillId="2" borderId="20" xfId="0" quotePrefix="1" applyFont="1" applyFill="1" applyBorder="1"/>
    <xf numFmtId="0" fontId="1" fillId="2" borderId="21" xfId="0" applyFont="1" applyFill="1" applyBorder="1"/>
    <xf numFmtId="0" fontId="1" fillId="2" borderId="16" xfId="0" applyFont="1" applyFill="1" applyBorder="1"/>
    <xf numFmtId="3" fontId="1" fillId="2" borderId="16" xfId="0" applyNumberFormat="1" applyFont="1" applyFill="1" applyBorder="1" applyAlignment="1">
      <alignment horizontal="right"/>
    </xf>
    <xf numFmtId="164" fontId="1" fillId="2" borderId="90" xfId="0" applyNumberFormat="1" applyFont="1" applyFill="1" applyBorder="1"/>
    <xf numFmtId="164" fontId="1" fillId="2" borderId="91" xfId="0" applyNumberFormat="1" applyFont="1" applyFill="1" applyBorder="1"/>
    <xf numFmtId="0" fontId="6" fillId="7" borderId="17" xfId="0" applyFont="1" applyFill="1" applyBorder="1" applyAlignment="1">
      <alignment horizontal="left"/>
    </xf>
    <xf numFmtId="0" fontId="6" fillId="7" borderId="0" xfId="0" applyFont="1" applyFill="1" applyAlignment="1">
      <alignment horizontal="left"/>
    </xf>
    <xf numFmtId="0" fontId="6" fillId="7" borderId="19" xfId="0" applyFont="1" applyFill="1" applyBorder="1" applyAlignment="1">
      <alignment horizontal="left"/>
    </xf>
    <xf numFmtId="0" fontId="6" fillId="8" borderId="0" xfId="0" applyFont="1" applyFill="1" applyAlignment="1">
      <alignment horizontal="center"/>
    </xf>
    <xf numFmtId="3" fontId="23" fillId="8" borderId="17" xfId="0" applyNumberFormat="1" applyFont="1" applyFill="1" applyBorder="1"/>
    <xf numFmtId="3" fontId="7" fillId="8" borderId="33" xfId="0" applyNumberFormat="1" applyFont="1" applyFill="1" applyBorder="1"/>
    <xf numFmtId="3" fontId="7" fillId="8" borderId="37" xfId="0" applyNumberFormat="1" applyFont="1" applyFill="1" applyBorder="1"/>
    <xf numFmtId="0" fontId="6" fillId="8" borderId="17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23" fillId="8" borderId="0" xfId="0" applyFont="1" applyFill="1" applyAlignment="1">
      <alignment horizontal="left"/>
    </xf>
    <xf numFmtId="0" fontId="23" fillId="8" borderId="19" xfId="0" applyFont="1" applyFill="1" applyBorder="1" applyAlignment="1">
      <alignment horizontal="left"/>
    </xf>
    <xf numFmtId="3" fontId="23" fillId="7" borderId="67" xfId="0" applyNumberFormat="1" applyFont="1" applyFill="1" applyBorder="1"/>
    <xf numFmtId="3" fontId="7" fillId="7" borderId="42" xfId="0" applyNumberFormat="1" applyFont="1" applyFill="1" applyBorder="1"/>
    <xf numFmtId="0" fontId="11" fillId="0" borderId="85" xfId="0" applyFont="1" applyBorder="1"/>
    <xf numFmtId="0" fontId="6" fillId="0" borderId="15" xfId="0" applyFont="1" applyBorder="1"/>
    <xf numFmtId="3" fontId="1" fillId="7" borderId="19" xfId="1" applyNumberFormat="1" applyFill="1" applyBorder="1"/>
    <xf numFmtId="3" fontId="23" fillId="8" borderId="36" xfId="0" applyNumberFormat="1" applyFont="1" applyFill="1" applyBorder="1"/>
    <xf numFmtId="3" fontId="6" fillId="0" borderId="16" xfId="0" applyNumberFormat="1" applyFont="1" applyBorder="1"/>
    <xf numFmtId="0" fontId="0" fillId="0" borderId="25" xfId="0" applyBorder="1"/>
    <xf numFmtId="166" fontId="29" fillId="0" borderId="23" xfId="3" applyNumberFormat="1" applyFont="1" applyBorder="1" applyAlignment="1" applyProtection="1">
      <alignment horizontal="left"/>
      <protection locked="0"/>
    </xf>
    <xf numFmtId="0" fontId="29" fillId="0" borderId="63" xfId="0" applyFont="1" applyBorder="1"/>
    <xf numFmtId="3" fontId="29" fillId="0" borderId="63" xfId="0" applyNumberFormat="1" applyFont="1" applyBorder="1"/>
    <xf numFmtId="3" fontId="31" fillId="0" borderId="50" xfId="0" applyNumberFormat="1" applyFont="1" applyBorder="1"/>
    <xf numFmtId="0" fontId="29" fillId="0" borderId="1" xfId="0" applyFont="1" applyBorder="1"/>
    <xf numFmtId="0" fontId="29" fillId="0" borderId="10" xfId="0" applyFont="1" applyBorder="1"/>
    <xf numFmtId="0" fontId="29" fillId="0" borderId="22" xfId="0" applyFont="1" applyBorder="1"/>
    <xf numFmtId="0" fontId="29" fillId="0" borderId="0" xfId="0" applyFont="1"/>
    <xf numFmtId="0" fontId="29" fillId="0" borderId="23" xfId="0" applyFont="1" applyBorder="1"/>
    <xf numFmtId="0" fontId="29" fillId="0" borderId="23" xfId="0" quotePrefix="1" applyFont="1" applyBorder="1"/>
    <xf numFmtId="0" fontId="29" fillId="0" borderId="50" xfId="0" applyFont="1" applyBorder="1"/>
    <xf numFmtId="0" fontId="29" fillId="0" borderId="54" xfId="0" applyFont="1" applyBorder="1"/>
    <xf numFmtId="0" fontId="32" fillId="0" borderId="63" xfId="0" applyFont="1" applyBorder="1"/>
    <xf numFmtId="0" fontId="29" fillId="0" borderId="58" xfId="0" applyFont="1" applyBorder="1"/>
    <xf numFmtId="3" fontId="31" fillId="0" borderId="63" xfId="0" applyNumberFormat="1" applyFont="1" applyBorder="1"/>
    <xf numFmtId="0" fontId="29" fillId="0" borderId="18" xfId="0" applyFont="1" applyBorder="1"/>
    <xf numFmtId="0" fontId="30" fillId="0" borderId="50" xfId="0" applyFont="1" applyBorder="1"/>
    <xf numFmtId="0" fontId="30" fillId="0" borderId="0" xfId="0" applyFont="1"/>
    <xf numFmtId="0" fontId="8" fillId="0" borderId="21" xfId="0" applyFont="1" applyBorder="1"/>
    <xf numFmtId="0" fontId="28" fillId="0" borderId="23" xfId="2" applyFont="1" applyBorder="1" applyProtection="1">
      <protection locked="0"/>
    </xf>
    <xf numFmtId="0" fontId="19" fillId="0" borderId="62" xfId="2" applyFont="1" applyBorder="1" applyProtection="1">
      <protection locked="0"/>
    </xf>
    <xf numFmtId="3" fontId="8" fillId="0" borderId="63" xfId="0" applyNumberFormat="1" applyFont="1" applyBorder="1" applyAlignment="1">
      <alignment horizontal="right"/>
    </xf>
    <xf numFmtId="0" fontId="29" fillId="0" borderId="73" xfId="0" applyFont="1" applyBorder="1"/>
    <xf numFmtId="0" fontId="5" fillId="2" borderId="39" xfId="0" quotePrefix="1" applyFont="1" applyFill="1" applyBorder="1"/>
    <xf numFmtId="0" fontId="5" fillId="2" borderId="19" xfId="0" quotePrefix="1" applyFont="1" applyFill="1" applyBorder="1"/>
    <xf numFmtId="0" fontId="6" fillId="0" borderId="41" xfId="0" applyFont="1" applyBorder="1"/>
    <xf numFmtId="0" fontId="6" fillId="0" borderId="49" xfId="0" applyFont="1" applyBorder="1"/>
    <xf numFmtId="0" fontId="6" fillId="0" borderId="25" xfId="0" applyFont="1" applyBorder="1"/>
    <xf numFmtId="0" fontId="6" fillId="0" borderId="40" xfId="0" applyFont="1" applyBorder="1"/>
    <xf numFmtId="0" fontId="0" fillId="0" borderId="22" xfId="0" quotePrefix="1" applyBorder="1"/>
    <xf numFmtId="0" fontId="29" fillId="5" borderId="63" xfId="0" applyFont="1" applyFill="1" applyBorder="1"/>
    <xf numFmtId="0" fontId="29" fillId="0" borderId="24" xfId="0" applyFont="1" applyBorder="1"/>
    <xf numFmtId="0" fontId="6" fillId="0" borderId="59" xfId="0" applyFont="1" applyBorder="1"/>
    <xf numFmtId="0" fontId="6" fillId="3" borderId="2" xfId="0" applyFont="1" applyFill="1" applyBorder="1"/>
    <xf numFmtId="0" fontId="6" fillId="0" borderId="67" xfId="0" applyFont="1" applyBorder="1"/>
    <xf numFmtId="0" fontId="6" fillId="0" borderId="26" xfId="0" applyFont="1" applyBorder="1"/>
    <xf numFmtId="0" fontId="6" fillId="0" borderId="37" xfId="0" applyFont="1" applyBorder="1"/>
    <xf numFmtId="6" fontId="5" fillId="2" borderId="39" xfId="0" quotePrefix="1" applyNumberFormat="1" applyFont="1" applyFill="1" applyBorder="1" applyAlignment="1">
      <alignment horizontal="left"/>
    </xf>
    <xf numFmtId="0" fontId="29" fillId="0" borderId="63" xfId="0" applyFont="1" applyBorder="1" applyAlignment="1">
      <alignment wrapText="1"/>
    </xf>
    <xf numFmtId="0" fontId="6" fillId="11" borderId="22" xfId="0" applyFont="1" applyFill="1" applyBorder="1"/>
    <xf numFmtId="0" fontId="33" fillId="0" borderId="23" xfId="2" applyFont="1" applyBorder="1" applyProtection="1">
      <protection locked="0"/>
    </xf>
    <xf numFmtId="0" fontId="14" fillId="0" borderId="22" xfId="0" applyFont="1" applyBorder="1"/>
    <xf numFmtId="3" fontId="15" fillId="7" borderId="40" xfId="0" applyNumberFormat="1" applyFont="1" applyFill="1" applyBorder="1"/>
    <xf numFmtId="0" fontId="1" fillId="0" borderId="22" xfId="1" applyFill="1" applyBorder="1"/>
    <xf numFmtId="0" fontId="0" fillId="5" borderId="25" xfId="0" applyFill="1" applyBorder="1"/>
    <xf numFmtId="0" fontId="0" fillId="0" borderId="95" xfId="0" applyBorder="1"/>
    <xf numFmtId="0" fontId="6" fillId="8" borderId="33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6" fillId="8" borderId="37" xfId="0" applyFont="1" applyFill="1" applyBorder="1" applyAlignment="1">
      <alignment horizontal="center"/>
    </xf>
    <xf numFmtId="0" fontId="6" fillId="0" borderId="94" xfId="0" quotePrefix="1" applyFont="1" applyBorder="1"/>
    <xf numFmtId="3" fontId="6" fillId="0" borderId="85" xfId="0" applyNumberFormat="1" applyFont="1" applyBorder="1"/>
    <xf numFmtId="0" fontId="0" fillId="0" borderId="94" xfId="0" quotePrefix="1" applyBorder="1"/>
    <xf numFmtId="0" fontId="0" fillId="0" borderId="73" xfId="0" applyBorder="1"/>
    <xf numFmtId="0" fontId="0" fillId="4" borderId="29" xfId="0" applyFill="1" applyBorder="1"/>
    <xf numFmtId="0" fontId="0" fillId="4" borderId="86" xfId="0" applyFill="1" applyBorder="1"/>
    <xf numFmtId="0" fontId="9" fillId="0" borderId="94" xfId="0" quotePrefix="1" applyFont="1" applyBorder="1"/>
    <xf numFmtId="3" fontId="8" fillId="0" borderId="73" xfId="0" applyNumberFormat="1" applyFont="1" applyBorder="1"/>
    <xf numFmtId="0" fontId="6" fillId="5" borderId="48" xfId="0" applyFont="1" applyFill="1" applyBorder="1"/>
    <xf numFmtId="0" fontId="0" fillId="0" borderId="94" xfId="0" applyBorder="1"/>
    <xf numFmtId="0" fontId="0" fillId="0" borderId="97" xfId="0" applyBorder="1"/>
    <xf numFmtId="0" fontId="6" fillId="5" borderId="97" xfId="0" applyFont="1" applyFill="1" applyBorder="1"/>
    <xf numFmtId="3" fontId="30" fillId="0" borderId="85" xfId="0" applyNumberFormat="1" applyFont="1" applyBorder="1"/>
    <xf numFmtId="3" fontId="35" fillId="8" borderId="17" xfId="0" applyNumberFormat="1" applyFont="1" applyFill="1" applyBorder="1"/>
    <xf numFmtId="3" fontId="15" fillId="8" borderId="33" xfId="0" applyNumberFormat="1" applyFont="1" applyFill="1" applyBorder="1"/>
    <xf numFmtId="3" fontId="11" fillId="0" borderId="75" xfId="0" applyNumberFormat="1" applyFont="1" applyBorder="1"/>
    <xf numFmtId="3" fontId="11" fillId="0" borderId="12" xfId="0" applyNumberFormat="1" applyFont="1" applyBorder="1"/>
    <xf numFmtId="3" fontId="11" fillId="5" borderId="63" xfId="0" applyNumberFormat="1" applyFont="1" applyFill="1" applyBorder="1"/>
    <xf numFmtId="3" fontId="29" fillId="0" borderId="0" xfId="0" applyNumberFormat="1" applyFont="1"/>
    <xf numFmtId="3" fontId="29" fillId="0" borderId="43" xfId="0" applyNumberFormat="1" applyFont="1" applyBorder="1"/>
    <xf numFmtId="0" fontId="29" fillId="0" borderId="44" xfId="0" applyFont="1" applyBorder="1"/>
    <xf numFmtId="0" fontId="29" fillId="0" borderId="40" xfId="0" applyFont="1" applyBorder="1"/>
    <xf numFmtId="3" fontId="25" fillId="0" borderId="85" xfId="0" applyNumberFormat="1" applyFont="1" applyBorder="1"/>
    <xf numFmtId="3" fontId="29" fillId="0" borderId="50" xfId="0" applyNumberFormat="1" applyFont="1" applyBorder="1"/>
    <xf numFmtId="0" fontId="29" fillId="0" borderId="28" xfId="0" applyFont="1" applyBorder="1"/>
    <xf numFmtId="3" fontId="5" fillId="0" borderId="50" xfId="0" applyNumberFormat="1" applyFont="1" applyBorder="1"/>
    <xf numFmtId="3" fontId="6" fillId="0" borderId="25" xfId="0" applyNumberFormat="1" applyFont="1" applyBorder="1"/>
    <xf numFmtId="0" fontId="6" fillId="0" borderId="42" xfId="0" quotePrefix="1" applyFont="1" applyBorder="1"/>
    <xf numFmtId="0" fontId="29" fillId="0" borderId="97" xfId="0" applyFont="1" applyBorder="1"/>
    <xf numFmtId="0" fontId="29" fillId="0" borderId="94" xfId="0" quotePrefix="1" applyFont="1" applyBorder="1"/>
    <xf numFmtId="3" fontId="29" fillId="0" borderId="73" xfId="0" applyNumberFormat="1" applyFont="1" applyBorder="1"/>
    <xf numFmtId="3" fontId="29" fillId="0" borderId="85" xfId="0" applyNumberFormat="1" applyFont="1" applyBorder="1"/>
    <xf numFmtId="0" fontId="29" fillId="0" borderId="86" xfId="0" applyFont="1" applyBorder="1"/>
    <xf numFmtId="0" fontId="29" fillId="0" borderId="29" xfId="0" applyFont="1" applyBorder="1"/>
    <xf numFmtId="0" fontId="29" fillId="0" borderId="48" xfId="0" applyFont="1" applyBorder="1"/>
    <xf numFmtId="3" fontId="36" fillId="0" borderId="73" xfId="0" applyNumberFormat="1" applyFont="1" applyBorder="1"/>
    <xf numFmtId="0" fontId="6" fillId="0" borderId="86" xfId="0" applyFont="1" applyBorder="1"/>
    <xf numFmtId="0" fontId="6" fillId="0" borderId="29" xfId="0" applyFont="1" applyBorder="1"/>
    <xf numFmtId="0" fontId="34" fillId="8" borderId="31" xfId="0" applyFont="1" applyFill="1" applyBorder="1" applyAlignment="1">
      <alignment horizontal="center" vertical="top"/>
    </xf>
    <xf numFmtId="0" fontId="0" fillId="0" borderId="19" xfId="0" applyBorder="1"/>
    <xf numFmtId="165" fontId="0" fillId="0" borderId="26" xfId="0" applyNumberFormat="1" applyBorder="1"/>
    <xf numFmtId="0" fontId="5" fillId="0" borderId="23" xfId="0" quotePrefix="1" applyFont="1" applyBorder="1"/>
    <xf numFmtId="0" fontId="7" fillId="0" borderId="54" xfId="0" applyFont="1" applyBorder="1"/>
    <xf numFmtId="0" fontId="7" fillId="0" borderId="1" xfId="0" applyFont="1" applyBorder="1"/>
    <xf numFmtId="0" fontId="7" fillId="0" borderId="10" xfId="0" applyFont="1" applyBorder="1"/>
    <xf numFmtId="0" fontId="4" fillId="0" borderId="12" xfId="0" applyFont="1" applyBorder="1"/>
    <xf numFmtId="0" fontId="0" fillId="12" borderId="2" xfId="0" applyFill="1" applyBorder="1"/>
    <xf numFmtId="0" fontId="6" fillId="12" borderId="2" xfId="0" applyFont="1" applyFill="1" applyBorder="1"/>
    <xf numFmtId="0" fontId="20" fillId="0" borderId="54" xfId="0" applyFont="1" applyBorder="1"/>
    <xf numFmtId="0" fontId="20" fillId="0" borderId="1" xfId="0" applyFont="1" applyBorder="1"/>
    <xf numFmtId="0" fontId="20" fillId="0" borderId="13" xfId="0" applyFont="1" applyBorder="1"/>
    <xf numFmtId="0" fontId="20" fillId="0" borderId="2" xfId="0" applyFont="1" applyBorder="1"/>
    <xf numFmtId="0" fontId="6" fillId="0" borderId="98" xfId="0" applyFont="1" applyBorder="1"/>
    <xf numFmtId="0" fontId="6" fillId="0" borderId="99" xfId="0" applyFont="1" applyBorder="1"/>
    <xf numFmtId="0" fontId="6" fillId="0" borderId="100" xfId="0" applyFont="1" applyBorder="1"/>
    <xf numFmtId="0" fontId="6" fillId="0" borderId="71" xfId="0" applyFont="1" applyBorder="1"/>
    <xf numFmtId="0" fontId="6" fillId="0" borderId="49" xfId="0" quotePrefix="1" applyFont="1" applyBorder="1"/>
    <xf numFmtId="3" fontId="6" fillId="0" borderId="22" xfId="0" applyNumberFormat="1" applyFont="1" applyBorder="1"/>
    <xf numFmtId="0" fontId="0" fillId="3" borderId="86" xfId="0" applyFill="1" applyBorder="1"/>
    <xf numFmtId="0" fontId="0" fillId="3" borderId="29" xfId="0" applyFill="1" applyBorder="1"/>
    <xf numFmtId="3" fontId="6" fillId="0" borderId="0" xfId="0" applyNumberFormat="1" applyFont="1"/>
    <xf numFmtId="0" fontId="8" fillId="3" borderId="1" xfId="0" applyFont="1" applyFill="1" applyBorder="1"/>
    <xf numFmtId="0" fontId="34" fillId="9" borderId="45" xfId="1" applyFont="1" applyFill="1" applyBorder="1" applyAlignment="1">
      <alignment horizontal="left"/>
    </xf>
    <xf numFmtId="3" fontId="5" fillId="9" borderId="35" xfId="1" applyNumberFormat="1" applyFont="1" applyFill="1" applyBorder="1"/>
    <xf numFmtId="3" fontId="23" fillId="5" borderId="71" xfId="0" applyNumberFormat="1" applyFont="1" applyFill="1" applyBorder="1"/>
    <xf numFmtId="0" fontId="37" fillId="0" borderId="63" xfId="0" applyFont="1" applyBorder="1"/>
    <xf numFmtId="0" fontId="6" fillId="6" borderId="56" xfId="0" applyFont="1" applyFill="1" applyBorder="1"/>
    <xf numFmtId="3" fontId="6" fillId="0" borderId="71" xfId="0" applyNumberFormat="1" applyFont="1" applyBorder="1"/>
    <xf numFmtId="3" fontId="5" fillId="7" borderId="35" xfId="1" applyNumberFormat="1" applyFont="1" applyFill="1" applyBorder="1"/>
    <xf numFmtId="3" fontId="23" fillId="8" borderId="38" xfId="0" applyNumberFormat="1" applyFont="1" applyFill="1" applyBorder="1"/>
    <xf numFmtId="0" fontId="6" fillId="0" borderId="87" xfId="0" applyFont="1" applyBorder="1"/>
    <xf numFmtId="0" fontId="6" fillId="0" borderId="60" xfId="0" applyFont="1" applyBorder="1"/>
    <xf numFmtId="0" fontId="6" fillId="0" borderId="78" xfId="0" applyFont="1" applyBorder="1"/>
    <xf numFmtId="0" fontId="6" fillId="3" borderId="51" xfId="0" applyFont="1" applyFill="1" applyBorder="1"/>
    <xf numFmtId="0" fontId="6" fillId="3" borderId="52" xfId="0" applyFont="1" applyFill="1" applyBorder="1"/>
    <xf numFmtId="0" fontId="6" fillId="5" borderId="53" xfId="0" applyFont="1" applyFill="1" applyBorder="1"/>
    <xf numFmtId="3" fontId="5" fillId="7" borderId="36" xfId="1" applyNumberFormat="1" applyFont="1" applyFill="1" applyBorder="1"/>
    <xf numFmtId="0" fontId="6" fillId="0" borderId="69" xfId="0" applyFont="1" applyBorder="1"/>
    <xf numFmtId="3" fontId="8" fillId="0" borderId="12" xfId="0" applyNumberFormat="1" applyFont="1" applyBorder="1"/>
    <xf numFmtId="3" fontId="6" fillId="0" borderId="50" xfId="0" applyNumberFormat="1" applyFont="1" applyBorder="1"/>
    <xf numFmtId="0" fontId="1" fillId="0" borderId="63" xfId="0" applyFont="1" applyBorder="1"/>
    <xf numFmtId="0" fontId="31" fillId="0" borderId="63" xfId="0" applyFont="1" applyBorder="1"/>
    <xf numFmtId="0" fontId="5" fillId="8" borderId="32" xfId="0" applyFont="1" applyFill="1" applyBorder="1" applyAlignment="1">
      <alignment horizontal="center"/>
    </xf>
    <xf numFmtId="0" fontId="5" fillId="5" borderId="63" xfId="0" applyFont="1" applyFill="1" applyBorder="1"/>
    <xf numFmtId="0" fontId="5" fillId="0" borderId="75" xfId="0" applyFont="1" applyBorder="1"/>
    <xf numFmtId="0" fontId="5" fillId="0" borderId="73" xfId="0" applyFont="1" applyBorder="1"/>
    <xf numFmtId="0" fontId="5" fillId="0" borderId="12" xfId="0" applyFont="1" applyBorder="1"/>
    <xf numFmtId="0" fontId="1" fillId="0" borderId="75" xfId="0" applyFont="1" applyBorder="1"/>
    <xf numFmtId="0" fontId="5" fillId="0" borderId="30" xfId="0" applyFont="1" applyBorder="1"/>
    <xf numFmtId="0" fontId="1" fillId="0" borderId="73" xfId="0" applyFont="1" applyBorder="1"/>
    <xf numFmtId="0" fontId="5" fillId="0" borderId="16" xfId="0" applyFont="1" applyBorder="1"/>
    <xf numFmtId="0" fontId="31" fillId="0" borderId="73" xfId="0" applyFont="1" applyBorder="1"/>
    <xf numFmtId="0" fontId="8" fillId="0" borderId="63" xfId="0" applyFont="1" applyBorder="1"/>
    <xf numFmtId="3" fontId="36" fillId="0" borderId="63" xfId="0" applyNumberFormat="1" applyFont="1" applyBorder="1"/>
    <xf numFmtId="3" fontId="15" fillId="0" borderId="63" xfId="0" applyNumberFormat="1" applyFont="1" applyBorder="1"/>
    <xf numFmtId="3" fontId="3" fillId="0" borderId="63" xfId="0" applyNumberFormat="1" applyFont="1" applyBorder="1"/>
    <xf numFmtId="0" fontId="8" fillId="0" borderId="63" xfId="0" quotePrefix="1" applyFont="1" applyBorder="1"/>
    <xf numFmtId="0" fontId="2" fillId="0" borderId="23" xfId="0" quotePrefix="1" applyFont="1" applyBorder="1"/>
    <xf numFmtId="0" fontId="38" fillId="0" borderId="63" xfId="0" applyFont="1" applyBorder="1"/>
    <xf numFmtId="0" fontId="6" fillId="3" borderId="54" xfId="0" applyFont="1" applyFill="1" applyBorder="1"/>
    <xf numFmtId="0" fontId="6" fillId="3" borderId="56" xfId="0" applyFont="1" applyFill="1" applyBorder="1"/>
    <xf numFmtId="0" fontId="6" fillId="3" borderId="10" xfId="0" applyFont="1" applyFill="1" applyBorder="1"/>
    <xf numFmtId="0" fontId="3" fillId="0" borderId="63" xfId="0" applyFont="1" applyBorder="1"/>
    <xf numFmtId="0" fontId="6" fillId="5" borderId="51" xfId="0" applyFont="1" applyFill="1" applyBorder="1"/>
    <xf numFmtId="0" fontId="6" fillId="5" borderId="52" xfId="0" applyFont="1" applyFill="1" applyBorder="1"/>
    <xf numFmtId="0" fontId="6" fillId="5" borderId="54" xfId="0" applyFont="1" applyFill="1" applyBorder="1"/>
    <xf numFmtId="0" fontId="6" fillId="5" borderId="10" xfId="0" applyFont="1" applyFill="1" applyBorder="1"/>
    <xf numFmtId="0" fontId="38" fillId="0" borderId="71" xfId="0" applyFont="1" applyBorder="1"/>
    <xf numFmtId="0" fontId="8" fillId="0" borderId="54" xfId="0" applyFont="1" applyBorder="1"/>
    <xf numFmtId="0" fontId="8" fillId="0" borderId="1" xfId="0" applyFont="1" applyBorder="1"/>
    <xf numFmtId="0" fontId="8" fillId="5" borderId="1" xfId="0" applyFont="1" applyFill="1" applyBorder="1"/>
    <xf numFmtId="0" fontId="8" fillId="0" borderId="10" xfId="0" applyFont="1" applyBorder="1"/>
    <xf numFmtId="0" fontId="6" fillId="0" borderId="93" xfId="0" applyFont="1" applyBorder="1"/>
    <xf numFmtId="0" fontId="6" fillId="0" borderId="48" xfId="0" applyFont="1" applyBorder="1"/>
    <xf numFmtId="0" fontId="6" fillId="0" borderId="77" xfId="0" applyFont="1" applyBorder="1"/>
    <xf numFmtId="0" fontId="6" fillId="0" borderId="76" xfId="0" applyFont="1" applyBorder="1"/>
    <xf numFmtId="0" fontId="5" fillId="9" borderId="32" xfId="1" applyFont="1" applyFill="1" applyBorder="1" applyAlignment="1"/>
    <xf numFmtId="0" fontId="5" fillId="9" borderId="36" xfId="1" applyFont="1" applyFill="1" applyBorder="1" applyAlignment="1"/>
    <xf numFmtId="0" fontId="5" fillId="9" borderId="34" xfId="1" applyFont="1" applyFill="1" applyBorder="1" applyAlignment="1"/>
    <xf numFmtId="0" fontId="5" fillId="9" borderId="37" xfId="1" applyFont="1" applyFill="1" applyBorder="1" applyAlignment="1"/>
    <xf numFmtId="0" fontId="6" fillId="3" borderId="53" xfId="0" applyFont="1" applyFill="1" applyBorder="1"/>
    <xf numFmtId="0" fontId="6" fillId="3" borderId="87" xfId="0" applyFont="1" applyFill="1" applyBorder="1"/>
    <xf numFmtId="0" fontId="6" fillId="3" borderId="60" xfId="0" applyFont="1" applyFill="1" applyBorder="1"/>
    <xf numFmtId="0" fontId="6" fillId="3" borderId="78" xfId="0" applyFont="1" applyFill="1" applyBorder="1"/>
    <xf numFmtId="0" fontId="5" fillId="8" borderId="32" xfId="0" applyFont="1" applyFill="1" applyBorder="1" applyAlignment="1">
      <alignment horizontal="left"/>
    </xf>
    <xf numFmtId="0" fontId="5" fillId="8" borderId="36" xfId="0" applyFont="1" applyFill="1" applyBorder="1" applyAlignment="1">
      <alignment horizontal="left"/>
    </xf>
    <xf numFmtId="0" fontId="5" fillId="8" borderId="34" xfId="0" applyFont="1" applyFill="1" applyBorder="1" applyAlignment="1">
      <alignment horizontal="left"/>
    </xf>
    <xf numFmtId="0" fontId="5" fillId="8" borderId="37" xfId="0" applyFont="1" applyFill="1" applyBorder="1" applyAlignment="1">
      <alignment horizontal="left"/>
    </xf>
    <xf numFmtId="0" fontId="5" fillId="7" borderId="46" xfId="1" applyFont="1" applyFill="1" applyBorder="1" applyAlignment="1">
      <alignment horizontal="left"/>
    </xf>
    <xf numFmtId="0" fontId="5" fillId="7" borderId="47" xfId="1" applyFont="1" applyFill="1" applyBorder="1" applyAlignment="1">
      <alignment horizontal="left"/>
    </xf>
    <xf numFmtId="0" fontId="6" fillId="3" borderId="59" xfId="0" applyFont="1" applyFill="1" applyBorder="1"/>
    <xf numFmtId="0" fontId="6" fillId="0" borderId="101" xfId="0" applyFont="1" applyBorder="1"/>
    <xf numFmtId="0" fontId="6" fillId="0" borderId="9" xfId="0" applyFont="1" applyBorder="1"/>
    <xf numFmtId="0" fontId="6" fillId="0" borderId="102" xfId="0" applyFont="1" applyBorder="1"/>
    <xf numFmtId="0" fontId="0" fillId="4" borderId="55" xfId="0" applyFill="1" applyBorder="1"/>
    <xf numFmtId="0" fontId="0" fillId="4" borderId="56" xfId="0" applyFill="1" applyBorder="1"/>
    <xf numFmtId="0" fontId="6" fillId="0" borderId="72" xfId="0" applyFont="1" applyBorder="1"/>
    <xf numFmtId="3" fontId="6" fillId="0" borderId="104" xfId="0" applyNumberFormat="1" applyFont="1" applyBorder="1"/>
    <xf numFmtId="0" fontId="0" fillId="0" borderId="27" xfId="0" applyBorder="1"/>
    <xf numFmtId="0" fontId="39" fillId="0" borderId="63" xfId="0" applyFont="1" applyBorder="1"/>
    <xf numFmtId="3" fontId="29" fillId="0" borderId="22" xfId="0" applyNumberFormat="1" applyFont="1" applyBorder="1"/>
    <xf numFmtId="0" fontId="29" fillId="4" borderId="1" xfId="0" applyFont="1" applyFill="1" applyBorder="1"/>
    <xf numFmtId="3" fontId="23" fillId="8" borderId="33" xfId="0" applyNumberFormat="1" applyFont="1" applyFill="1" applyBorder="1"/>
    <xf numFmtId="3" fontId="40" fillId="8" borderId="33" xfId="0" applyNumberFormat="1" applyFont="1" applyFill="1" applyBorder="1"/>
    <xf numFmtId="3" fontId="15" fillId="8" borderId="39" xfId="0" applyNumberFormat="1" applyFont="1" applyFill="1" applyBorder="1"/>
    <xf numFmtId="3" fontId="15" fillId="7" borderId="39" xfId="1" applyNumberFormat="1" applyFont="1" applyFill="1" applyBorder="1"/>
    <xf numFmtId="0" fontId="41" fillId="0" borderId="23" xfId="2" applyFont="1" applyBorder="1" applyProtection="1">
      <protection locked="0"/>
    </xf>
    <xf numFmtId="0" fontId="42" fillId="0" borderId="23" xfId="2" applyFont="1" applyBorder="1" applyProtection="1">
      <protection locked="0"/>
    </xf>
    <xf numFmtId="0" fontId="6" fillId="4" borderId="29" xfId="0" applyFont="1" applyFill="1" applyBorder="1"/>
    <xf numFmtId="0" fontId="6" fillId="4" borderId="86" xfId="0" applyFont="1" applyFill="1" applyBorder="1"/>
    <xf numFmtId="0" fontId="1" fillId="0" borderId="85" xfId="0" applyFont="1" applyBorder="1"/>
    <xf numFmtId="0" fontId="6" fillId="5" borderId="2" xfId="0" applyFont="1" applyFill="1" applyBorder="1"/>
    <xf numFmtId="0" fontId="30" fillId="0" borderId="23" xfId="0" applyFont="1" applyBorder="1"/>
    <xf numFmtId="0" fontId="29" fillId="0" borderId="69" xfId="0" quotePrefix="1" applyFont="1" applyBorder="1"/>
    <xf numFmtId="0" fontId="29" fillId="0" borderId="59" xfId="0" applyFont="1" applyBorder="1"/>
    <xf numFmtId="0" fontId="29" fillId="0" borderId="2" xfId="0" applyFont="1" applyBorder="1"/>
    <xf numFmtId="0" fontId="30" fillId="10" borderId="70" xfId="0" applyFont="1" applyFill="1" applyBorder="1"/>
    <xf numFmtId="0" fontId="29" fillId="10" borderId="71" xfId="0" applyFont="1" applyFill="1" applyBorder="1"/>
    <xf numFmtId="3" fontId="29" fillId="10" borderId="71" xfId="0" applyNumberFormat="1" applyFont="1" applyFill="1" applyBorder="1"/>
    <xf numFmtId="0" fontId="29" fillId="0" borderId="81" xfId="0" applyFont="1" applyBorder="1"/>
    <xf numFmtId="0" fontId="29" fillId="0" borderId="52" xfId="0" applyFont="1" applyBorder="1"/>
    <xf numFmtId="0" fontId="29" fillId="0" borderId="53" xfId="0" applyFont="1" applyBorder="1"/>
    <xf numFmtId="0" fontId="11" fillId="0" borderId="95" xfId="0" applyFont="1" applyBorder="1"/>
    <xf numFmtId="0" fontId="43" fillId="0" borderId="23" xfId="2" applyFont="1" applyBorder="1" applyProtection="1">
      <protection locked="0"/>
    </xf>
    <xf numFmtId="0" fontId="6" fillId="0" borderId="62" xfId="0" applyFont="1" applyBorder="1"/>
    <xf numFmtId="0" fontId="8" fillId="0" borderId="62" xfId="0" applyFont="1" applyBorder="1"/>
    <xf numFmtId="0" fontId="0" fillId="0" borderId="26" xfId="0" applyBorder="1"/>
    <xf numFmtId="0" fontId="44" fillId="0" borderId="23" xfId="0" applyFont="1" applyBorder="1"/>
    <xf numFmtId="0" fontId="1" fillId="7" borderId="46" xfId="1" applyFill="1" applyBorder="1" applyAlignment="1">
      <alignment horizontal="left"/>
    </xf>
    <xf numFmtId="0" fontId="1" fillId="7" borderId="47" xfId="1" applyFill="1" applyBorder="1" applyAlignment="1">
      <alignment horizontal="left"/>
    </xf>
    <xf numFmtId="0" fontId="34" fillId="7" borderId="31" xfId="1" applyFont="1" applyFill="1" applyBorder="1" applyAlignment="1">
      <alignment horizontal="left"/>
    </xf>
    <xf numFmtId="0" fontId="0" fillId="3" borderId="2" xfId="0" applyFill="1" applyBorder="1"/>
    <xf numFmtId="0" fontId="34" fillId="7" borderId="45" xfId="1" applyFont="1" applyFill="1" applyBorder="1" applyAlignment="1">
      <alignment horizontal="left"/>
    </xf>
    <xf numFmtId="3" fontId="15" fillId="9" borderId="39" xfId="1" applyNumberFormat="1" applyFont="1" applyFill="1" applyBorder="1"/>
    <xf numFmtId="0" fontId="29" fillId="0" borderId="51" xfId="0" applyFont="1" applyBorder="1"/>
    <xf numFmtId="3" fontId="6" fillId="0" borderId="73" xfId="0" applyNumberFormat="1" applyFont="1" applyBorder="1" applyAlignment="1">
      <alignment horizontal="right"/>
    </xf>
    <xf numFmtId="0" fontId="29" fillId="4" borderId="54" xfId="0" applyFont="1" applyFill="1" applyBorder="1"/>
    <xf numFmtId="0" fontId="29" fillId="0" borderId="67" xfId="0" applyFont="1" applyBorder="1"/>
    <xf numFmtId="0" fontId="6" fillId="0" borderId="13" xfId="0" applyFont="1" applyBorder="1"/>
    <xf numFmtId="0" fontId="29" fillId="0" borderId="49" xfId="0" quotePrefix="1" applyFont="1" applyBorder="1"/>
    <xf numFmtId="0" fontId="29" fillId="0" borderId="12" xfId="0" applyFont="1" applyBorder="1"/>
    <xf numFmtId="0" fontId="29" fillId="0" borderId="11" xfId="0" applyFont="1" applyBorder="1"/>
    <xf numFmtId="0" fontId="29" fillId="0" borderId="14" xfId="0" applyFont="1" applyBorder="1"/>
    <xf numFmtId="0" fontId="31" fillId="0" borderId="63" xfId="0" applyFont="1" applyBorder="1" applyAlignment="1">
      <alignment wrapText="1"/>
    </xf>
    <xf numFmtId="0" fontId="29" fillId="5" borderId="1" xfId="0" applyFont="1" applyFill="1" applyBorder="1"/>
    <xf numFmtId="0" fontId="25" fillId="0" borderId="0" xfId="0" applyFont="1"/>
    <xf numFmtId="3" fontId="0" fillId="0" borderId="73" xfId="0" applyNumberFormat="1" applyBorder="1"/>
    <xf numFmtId="3" fontId="9" fillId="0" borderId="73" xfId="0" applyNumberFormat="1" applyFont="1" applyBorder="1"/>
    <xf numFmtId="3" fontId="0" fillId="0" borderId="103" xfId="0" applyNumberFormat="1" applyBorder="1"/>
    <xf numFmtId="3" fontId="0" fillId="0" borderId="96" xfId="0" applyNumberFormat="1" applyBorder="1"/>
    <xf numFmtId="0" fontId="0" fillId="0" borderId="40" xfId="0" applyBorder="1"/>
    <xf numFmtId="0" fontId="29" fillId="0" borderId="83" xfId="0" applyFont="1" applyBorder="1"/>
    <xf numFmtId="0" fontId="29" fillId="0" borderId="27" xfId="0" applyFont="1" applyBorder="1"/>
    <xf numFmtId="0" fontId="6" fillId="4" borderId="55" xfId="0" applyFont="1" applyFill="1" applyBorder="1"/>
    <xf numFmtId="0" fontId="6" fillId="4" borderId="56" xfId="0" applyFont="1" applyFill="1" applyBorder="1"/>
    <xf numFmtId="0" fontId="29" fillId="0" borderId="20" xfId="0" applyFont="1" applyBorder="1"/>
    <xf numFmtId="3" fontId="5" fillId="7" borderId="38" xfId="1" applyNumberFormat="1" applyFont="1" applyFill="1" applyBorder="1"/>
    <xf numFmtId="3" fontId="5" fillId="9" borderId="45" xfId="1" applyNumberFormat="1" applyFont="1" applyFill="1" applyBorder="1"/>
    <xf numFmtId="3" fontId="5" fillId="7" borderId="20" xfId="1" applyNumberFormat="1" applyFont="1" applyFill="1" applyBorder="1"/>
    <xf numFmtId="3" fontId="8" fillId="10" borderId="71" xfId="0" applyNumberFormat="1" applyFont="1" applyFill="1" applyBorder="1"/>
    <xf numFmtId="3" fontId="5" fillId="7" borderId="37" xfId="1" applyNumberFormat="1" applyFont="1" applyFill="1" applyBorder="1"/>
    <xf numFmtId="3" fontId="5" fillId="7" borderId="47" xfId="1" applyNumberFormat="1" applyFont="1" applyFill="1" applyBorder="1"/>
    <xf numFmtId="3" fontId="5" fillId="9" borderId="38" xfId="1" applyNumberFormat="1" applyFont="1" applyFill="1" applyBorder="1"/>
    <xf numFmtId="3" fontId="5" fillId="9" borderId="39" xfId="1" applyNumberFormat="1" applyFont="1" applyFill="1" applyBorder="1"/>
    <xf numFmtId="3" fontId="5" fillId="7" borderId="39" xfId="1" applyNumberFormat="1" applyFont="1" applyFill="1" applyBorder="1"/>
    <xf numFmtId="3" fontId="23" fillId="7" borderId="18" xfId="0" applyNumberFormat="1" applyFont="1" applyFill="1" applyBorder="1"/>
    <xf numFmtId="3" fontId="23" fillId="0" borderId="63" xfId="0" applyNumberFormat="1" applyFont="1" applyBorder="1"/>
    <xf numFmtId="3" fontId="37" fillId="0" borderId="63" xfId="0" applyNumberFormat="1" applyFont="1" applyBorder="1"/>
    <xf numFmtId="3" fontId="5" fillId="0" borderId="75" xfId="0" applyNumberFormat="1" applyFont="1" applyBorder="1"/>
    <xf numFmtId="3" fontId="24" fillId="0" borderId="63" xfId="0" applyNumberFormat="1" applyFont="1" applyBorder="1"/>
    <xf numFmtId="165" fontId="6" fillId="0" borderId="63" xfId="0" applyNumberFormat="1" applyFont="1" applyBorder="1"/>
    <xf numFmtId="3" fontId="5" fillId="0" borderId="63" xfId="0" applyNumberFormat="1" applyFont="1" applyBorder="1" applyAlignment="1">
      <alignment horizontal="center"/>
    </xf>
    <xf numFmtId="166" fontId="30" fillId="0" borderId="23" xfId="3" applyNumberFormat="1" applyFont="1" applyBorder="1" applyAlignment="1" applyProtection="1">
      <alignment horizontal="left"/>
      <protection locked="0"/>
    </xf>
    <xf numFmtId="3" fontId="30" fillId="0" borderId="63" xfId="0" applyNumberFormat="1" applyFont="1" applyBorder="1"/>
    <xf numFmtId="0" fontId="29" fillId="0" borderId="22" xfId="0" quotePrefix="1" applyFont="1" applyBorder="1"/>
    <xf numFmtId="0" fontId="6" fillId="4" borderId="60" xfId="0" applyFont="1" applyFill="1" applyBorder="1"/>
    <xf numFmtId="0" fontId="29" fillId="13" borderId="56" xfId="0" applyFont="1" applyFill="1" applyBorder="1"/>
    <xf numFmtId="0" fontId="29" fillId="13" borderId="57" xfId="0" applyFont="1" applyFill="1" applyBorder="1"/>
    <xf numFmtId="0" fontId="6" fillId="0" borderId="63" xfId="0" quotePrefix="1" applyFont="1" applyBorder="1"/>
    <xf numFmtId="3" fontId="29" fillId="0" borderId="12" xfId="0" applyNumberFormat="1" applyFont="1" applyBorder="1"/>
    <xf numFmtId="0" fontId="11" fillId="14" borderId="0" xfId="0" applyFont="1" applyFill="1"/>
    <xf numFmtId="0" fontId="11" fillId="0" borderId="67" xfId="0" applyFont="1" applyBorder="1"/>
    <xf numFmtId="0" fontId="11" fillId="0" borderId="26" xfId="0" applyFont="1" applyBorder="1"/>
    <xf numFmtId="0" fontId="29" fillId="0" borderId="26" xfId="0" applyFont="1" applyBorder="1"/>
    <xf numFmtId="0" fontId="11" fillId="0" borderId="17" xfId="0" applyFont="1" applyBorder="1"/>
    <xf numFmtId="3" fontId="6" fillId="0" borderId="26" xfId="0" applyNumberFormat="1" applyFont="1" applyBorder="1"/>
    <xf numFmtId="0" fontId="7" fillId="0" borderId="26" xfId="0" applyFont="1" applyBorder="1"/>
    <xf numFmtId="0" fontId="7" fillId="11" borderId="26" xfId="0" applyFont="1" applyFill="1" applyBorder="1"/>
    <xf numFmtId="0" fontId="6" fillId="11" borderId="26" xfId="0" applyFont="1" applyFill="1" applyBorder="1"/>
    <xf numFmtId="0" fontId="1" fillId="0" borderId="26" xfId="1" applyFill="1" applyBorder="1"/>
    <xf numFmtId="0" fontId="29" fillId="5" borderId="105" xfId="2" applyFont="1" applyFill="1" applyBorder="1" applyProtection="1">
      <protection locked="0"/>
    </xf>
    <xf numFmtId="0" fontId="14" fillId="0" borderId="26" xfId="0" applyFont="1" applyBorder="1"/>
    <xf numFmtId="0" fontId="29" fillId="0" borderId="105" xfId="0" applyFont="1" applyBorder="1"/>
    <xf numFmtId="0" fontId="29" fillId="0" borderId="106" xfId="0" applyFont="1" applyBorder="1" applyAlignment="1">
      <alignment vertical="center"/>
    </xf>
    <xf numFmtId="0" fontId="11" fillId="0" borderId="94" xfId="0" applyFont="1" applyBorder="1"/>
    <xf numFmtId="0" fontId="16" fillId="0" borderId="26" xfId="0" applyFont="1" applyBorder="1"/>
    <xf numFmtId="0" fontId="15" fillId="11" borderId="26" xfId="0" applyFont="1" applyFill="1" applyBorder="1"/>
    <xf numFmtId="0" fontId="11" fillId="0" borderId="42" xfId="0" applyFont="1" applyBorder="1"/>
    <xf numFmtId="0" fontId="14" fillId="2" borderId="33" xfId="0" quotePrefix="1" applyFont="1" applyFill="1" applyBorder="1"/>
    <xf numFmtId="0" fontId="11" fillId="14" borderId="38" xfId="0" applyFont="1" applyFill="1" applyBorder="1"/>
    <xf numFmtId="0" fontId="0" fillId="0" borderId="107" xfId="0" applyBorder="1"/>
    <xf numFmtId="0" fontId="6" fillId="0" borderId="107" xfId="0" applyFont="1" applyBorder="1"/>
    <xf numFmtId="0" fontId="1" fillId="0" borderId="107" xfId="1" applyBorder="1"/>
    <xf numFmtId="0" fontId="29" fillId="0" borderId="107" xfId="0" applyFont="1" applyBorder="1"/>
    <xf numFmtId="0" fontId="11" fillId="0" borderId="107" xfId="0" applyFont="1" applyBorder="1"/>
    <xf numFmtId="0" fontId="2" fillId="0" borderId="107" xfId="0" applyFont="1" applyBorder="1"/>
    <xf numFmtId="0" fontId="15" fillId="0" borderId="107" xfId="0" applyFont="1" applyBorder="1"/>
    <xf numFmtId="0" fontId="7" fillId="0" borderId="107" xfId="0" applyFont="1" applyBorder="1"/>
    <xf numFmtId="0" fontId="14" fillId="0" borderId="107" xfId="0" applyFont="1" applyBorder="1"/>
    <xf numFmtId="0" fontId="16" fillId="0" borderId="107" xfId="0" applyFont="1" applyBorder="1"/>
    <xf numFmtId="0" fontId="30" fillId="0" borderId="107" xfId="0" applyFont="1" applyBorder="1"/>
    <xf numFmtId="0" fontId="1" fillId="0" borderId="108" xfId="1" applyBorder="1"/>
    <xf numFmtId="3" fontId="3" fillId="0" borderId="50" xfId="0" applyNumberFormat="1" applyFont="1" applyBorder="1"/>
    <xf numFmtId="0" fontId="29" fillId="0" borderId="11" xfId="0" quotePrefix="1" applyFont="1" applyBorder="1"/>
    <xf numFmtId="0" fontId="23" fillId="8" borderId="0" xfId="0" applyFont="1" applyFill="1" applyAlignment="1">
      <alignment horizontal="left"/>
    </xf>
    <xf numFmtId="0" fontId="23" fillId="8" borderId="19" xfId="0" applyFont="1" applyFill="1" applyBorder="1" applyAlignment="1">
      <alignment horizontal="left"/>
    </xf>
    <xf numFmtId="0" fontId="23" fillId="8" borderId="31" xfId="0" applyFont="1" applyFill="1" applyBorder="1" applyAlignment="1">
      <alignment horizontal="left"/>
    </xf>
    <xf numFmtId="0" fontId="23" fillId="8" borderId="32" xfId="0" applyFont="1" applyFill="1" applyBorder="1" applyAlignment="1">
      <alignment horizontal="left"/>
    </xf>
    <xf numFmtId="0" fontId="23" fillId="8" borderId="36" xfId="0" applyFont="1" applyFill="1" applyBorder="1" applyAlignment="1">
      <alignment horizontal="left"/>
    </xf>
    <xf numFmtId="0" fontId="15" fillId="8" borderId="33" xfId="0" applyFont="1" applyFill="1" applyBorder="1" applyAlignment="1">
      <alignment horizontal="left"/>
    </xf>
    <xf numFmtId="0" fontId="15" fillId="8" borderId="34" xfId="0" applyFont="1" applyFill="1" applyBorder="1" applyAlignment="1">
      <alignment horizontal="left"/>
    </xf>
    <xf numFmtId="0" fontId="15" fillId="8" borderId="37" xfId="0" applyFont="1" applyFill="1" applyBorder="1" applyAlignment="1">
      <alignment horizontal="left"/>
    </xf>
    <xf numFmtId="0" fontId="1" fillId="9" borderId="45" xfId="1" applyFill="1" applyBorder="1" applyAlignment="1">
      <alignment horizontal="left"/>
    </xf>
    <xf numFmtId="0" fontId="1" fillId="9" borderId="46" xfId="1" applyFill="1" applyBorder="1" applyAlignment="1">
      <alignment horizontal="left"/>
    </xf>
    <xf numFmtId="0" fontId="1" fillId="9" borderId="47" xfId="1" applyFill="1" applyBorder="1" applyAlignment="1">
      <alignment horizontal="left"/>
    </xf>
    <xf numFmtId="0" fontId="23" fillId="7" borderId="67" xfId="0" applyFont="1" applyFill="1" applyBorder="1" applyAlignment="1">
      <alignment horizontal="left"/>
    </xf>
    <xf numFmtId="0" fontId="23" fillId="7" borderId="92" xfId="0" applyFont="1" applyFill="1" applyBorder="1" applyAlignment="1">
      <alignment horizontal="left"/>
    </xf>
    <xf numFmtId="0" fontId="23" fillId="7" borderId="49" xfId="0" applyFont="1" applyFill="1" applyBorder="1" applyAlignment="1">
      <alignment horizontal="left"/>
    </xf>
    <xf numFmtId="0" fontId="15" fillId="7" borderId="42" xfId="0" applyFont="1" applyFill="1" applyBorder="1" applyAlignment="1">
      <alignment horizontal="left"/>
    </xf>
    <xf numFmtId="0" fontId="15" fillId="7" borderId="43" xfId="0" applyFont="1" applyFill="1" applyBorder="1" applyAlignment="1">
      <alignment horizontal="left"/>
    </xf>
    <xf numFmtId="0" fontId="15" fillId="7" borderId="44" xfId="0" applyFont="1" applyFill="1" applyBorder="1" applyAlignment="1">
      <alignment horizontal="left"/>
    </xf>
    <xf numFmtId="0" fontId="1" fillId="7" borderId="17" xfId="1" applyFill="1" applyBorder="1" applyAlignment="1">
      <alignment horizontal="left"/>
    </xf>
    <xf numFmtId="0" fontId="1" fillId="7" borderId="0" xfId="1" applyFill="1" applyBorder="1" applyAlignment="1">
      <alignment horizontal="left"/>
    </xf>
    <xf numFmtId="0" fontId="15" fillId="7" borderId="33" xfId="1" applyFont="1" applyFill="1" applyBorder="1" applyAlignment="1">
      <alignment horizontal="left"/>
    </xf>
    <xf numFmtId="0" fontId="15" fillId="7" borderId="34" xfId="1" applyFont="1" applyFill="1" applyBorder="1" applyAlignment="1">
      <alignment horizontal="left"/>
    </xf>
    <xf numFmtId="0" fontId="1" fillId="7" borderId="31" xfId="1" applyFill="1" applyBorder="1" applyAlignment="1">
      <alignment horizontal="left"/>
    </xf>
    <xf numFmtId="0" fontId="1" fillId="7" borderId="32" xfId="1" applyFill="1" applyBorder="1" applyAlignment="1">
      <alignment horizontal="left"/>
    </xf>
    <xf numFmtId="0" fontId="1" fillId="7" borderId="45" xfId="1" applyFill="1" applyBorder="1" applyAlignment="1">
      <alignment horizontal="left"/>
    </xf>
    <xf numFmtId="0" fontId="1" fillId="7" borderId="46" xfId="1" applyFill="1" applyBorder="1" applyAlignment="1">
      <alignment horizontal="left"/>
    </xf>
    <xf numFmtId="0" fontId="1" fillId="7" borderId="47" xfId="1" applyFill="1" applyBorder="1" applyAlignment="1">
      <alignment horizontal="left"/>
    </xf>
    <xf numFmtId="0" fontId="1" fillId="9" borderId="31" xfId="1" applyFill="1" applyBorder="1" applyAlignment="1">
      <alignment horizontal="left"/>
    </xf>
    <xf numFmtId="0" fontId="1" fillId="9" borderId="32" xfId="1" applyFill="1" applyBorder="1" applyAlignment="1">
      <alignment horizontal="left"/>
    </xf>
    <xf numFmtId="0" fontId="15" fillId="9" borderId="33" xfId="1" applyFont="1" applyFill="1" applyBorder="1" applyAlignment="1">
      <alignment horizontal="left"/>
    </xf>
    <xf numFmtId="0" fontId="15" fillId="9" borderId="34" xfId="1" applyFont="1" applyFill="1" applyBorder="1" applyAlignment="1">
      <alignment horizontal="left"/>
    </xf>
    <xf numFmtId="0" fontId="1" fillId="7" borderId="33" xfId="1" applyFill="1" applyBorder="1" applyAlignment="1">
      <alignment horizontal="left"/>
    </xf>
    <xf numFmtId="0" fontId="1" fillId="7" borderId="34" xfId="1" applyFill="1" applyBorder="1" applyAlignment="1">
      <alignment horizontal="left"/>
    </xf>
  </cellXfs>
  <cellStyles count="4">
    <cellStyle name="Normaali" xfId="0" builtinId="0"/>
    <cellStyle name="Normaali_tae2004itä1" xfId="2" xr:uid="{00000000-0005-0000-0000-000003000000}"/>
    <cellStyle name="Normaali_tae2004länsi1" xfId="3" xr:uid="{00000000-0005-0000-0000-000004000000}"/>
    <cellStyle name="Rivitaso_1" xfId="1" builtinId="1" iLevel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7C8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ev.hel.fi/paatokset/asia/hel-2017-010740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 summaryBelow="0" summaryRight="0"/>
    <pageSetUpPr fitToPage="1"/>
  </sheetPr>
  <dimension ref="A1:AD417"/>
  <sheetViews>
    <sheetView tabSelected="1" zoomScale="87" zoomScaleNormal="87" zoomScaleSheetLayoutView="90" workbookViewId="0">
      <selection activeCell="E419" sqref="E419"/>
    </sheetView>
  </sheetViews>
  <sheetFormatPr defaultRowHeight="15" outlineLevelRow="1" x14ac:dyDescent="0.25"/>
  <cols>
    <col min="1" max="1" width="57.7109375" customWidth="1"/>
    <col min="2" max="2" width="0.28515625" customWidth="1"/>
    <col min="3" max="3" width="9.5703125" customWidth="1"/>
    <col min="4" max="4" width="14.5703125" style="39" customWidth="1"/>
    <col min="5" max="5" width="18.140625" customWidth="1"/>
    <col min="6" max="6" width="8.85546875" customWidth="1"/>
    <col min="7" max="7" width="11.85546875" style="16" customWidth="1"/>
    <col min="8" max="8" width="13.140625" style="16" customWidth="1"/>
    <col min="9" max="9" width="8.5703125" customWidth="1"/>
    <col min="10" max="10" width="4.85546875" customWidth="1"/>
    <col min="11" max="23" width="4.5703125" customWidth="1"/>
    <col min="24" max="24" width="10.140625" style="22" customWidth="1"/>
    <col min="25" max="25" width="13.28515625" style="22" hidden="1" customWidth="1"/>
    <col min="26" max="26" width="7.85546875" style="22" hidden="1" customWidth="1"/>
    <col min="27" max="27" width="22.28515625" hidden="1" customWidth="1"/>
    <col min="28" max="28" width="27.7109375" customWidth="1"/>
    <col min="29" max="32" width="9.42578125" customWidth="1"/>
  </cols>
  <sheetData>
    <row r="1" spans="1:30" ht="15.75" thickBot="1" x14ac:dyDescent="0.3">
      <c r="A1" s="6"/>
      <c r="B1" s="7" t="s">
        <v>0</v>
      </c>
      <c r="C1" s="7" t="s">
        <v>1</v>
      </c>
      <c r="D1" s="7" t="s">
        <v>748</v>
      </c>
      <c r="E1" s="7" t="s">
        <v>749</v>
      </c>
      <c r="F1" s="7" t="s">
        <v>2</v>
      </c>
      <c r="G1" s="15"/>
      <c r="H1" s="15"/>
      <c r="I1" s="7"/>
      <c r="J1" s="9" t="s">
        <v>3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8"/>
      <c r="V1" s="9" t="s">
        <v>830</v>
      </c>
      <c r="W1" s="11"/>
      <c r="X1" s="164" t="s">
        <v>4</v>
      </c>
      <c r="Y1" s="164" t="s">
        <v>5</v>
      </c>
      <c r="Z1" s="164" t="s">
        <v>6</v>
      </c>
      <c r="AA1" s="164" t="s">
        <v>7</v>
      </c>
      <c r="AB1" s="569" t="s">
        <v>1052</v>
      </c>
    </row>
    <row r="2" spans="1:30" ht="15.75" thickBot="1" x14ac:dyDescent="0.3">
      <c r="A2" s="276" t="s">
        <v>8</v>
      </c>
      <c r="B2" s="277" t="s">
        <v>9</v>
      </c>
      <c r="C2" s="277" t="s">
        <v>10</v>
      </c>
      <c r="D2" s="277" t="s">
        <v>11</v>
      </c>
      <c r="E2" s="277" t="s">
        <v>750</v>
      </c>
      <c r="F2" s="277" t="s">
        <v>12</v>
      </c>
      <c r="G2" s="278" t="s">
        <v>828</v>
      </c>
      <c r="H2" s="278" t="s">
        <v>829</v>
      </c>
      <c r="I2" s="277" t="s">
        <v>13</v>
      </c>
      <c r="J2" s="279">
        <v>1</v>
      </c>
      <c r="K2" s="279">
        <v>2</v>
      </c>
      <c r="L2" s="279">
        <v>3</v>
      </c>
      <c r="M2" s="279">
        <v>4</v>
      </c>
      <c r="N2" s="279">
        <v>5</v>
      </c>
      <c r="O2" s="279">
        <v>6</v>
      </c>
      <c r="P2" s="279">
        <v>7</v>
      </c>
      <c r="Q2" s="279">
        <v>8</v>
      </c>
      <c r="R2" s="279">
        <v>9</v>
      </c>
      <c r="S2" s="279">
        <v>10</v>
      </c>
      <c r="T2" s="279">
        <v>11</v>
      </c>
      <c r="U2" s="279">
        <v>12</v>
      </c>
      <c r="V2" s="279">
        <v>1</v>
      </c>
      <c r="W2" s="280">
        <v>2</v>
      </c>
      <c r="X2" s="323" t="s">
        <v>14</v>
      </c>
      <c r="Y2" s="323" t="s">
        <v>15</v>
      </c>
      <c r="Z2" s="337">
        <v>1000</v>
      </c>
      <c r="AA2" s="587"/>
      <c r="AB2" s="588" t="s">
        <v>1053</v>
      </c>
    </row>
    <row r="3" spans="1:30" ht="15.75" x14ac:dyDescent="0.25">
      <c r="A3" s="605"/>
      <c r="B3" s="606"/>
      <c r="C3" s="606"/>
      <c r="D3" s="606"/>
      <c r="E3" s="606"/>
      <c r="F3" s="607"/>
      <c r="G3" s="229"/>
      <c r="H3" s="229"/>
      <c r="I3" s="229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1"/>
      <c r="X3" s="326"/>
      <c r="Y3" s="326"/>
      <c r="Z3" s="326"/>
      <c r="AA3" s="570"/>
      <c r="AB3" s="589"/>
    </row>
    <row r="4" spans="1:30" s="22" customFormat="1" ht="15.75" x14ac:dyDescent="0.25">
      <c r="A4" s="1" t="s">
        <v>751</v>
      </c>
      <c r="B4" s="603"/>
      <c r="C4" s="603"/>
      <c r="D4" s="603"/>
      <c r="E4" s="603"/>
      <c r="F4" s="604"/>
      <c r="G4" s="285">
        <v>85800</v>
      </c>
      <c r="H4" s="285">
        <f>H10+'Peruspar. ja liikennejärj.'!H3+'Peruspar. ja liikennejärj.'!H298+'Yhteishankkeet Vävin kanssa'!H4</f>
        <v>94185</v>
      </c>
      <c r="I4" s="288"/>
      <c r="J4" s="284"/>
      <c r="K4" s="284"/>
      <c r="L4" s="284"/>
      <c r="M4" s="284"/>
      <c r="N4" s="284"/>
      <c r="O4" s="284"/>
      <c r="P4" s="284"/>
      <c r="Q4" s="284"/>
      <c r="R4" s="284"/>
      <c r="S4" s="284"/>
      <c r="T4" s="284"/>
      <c r="U4" s="284"/>
      <c r="V4" s="284"/>
      <c r="W4" s="289"/>
      <c r="X4" s="326"/>
      <c r="Y4" s="326"/>
      <c r="Z4" s="326"/>
      <c r="AA4" s="570"/>
      <c r="AB4" s="590"/>
    </row>
    <row r="5" spans="1:30" s="22" customFormat="1" ht="16.5" thickBot="1" x14ac:dyDescent="0.3">
      <c r="A5" s="608" t="s">
        <v>18</v>
      </c>
      <c r="B5" s="609"/>
      <c r="C5" s="609"/>
      <c r="D5" s="609"/>
      <c r="E5" s="609"/>
      <c r="F5" s="610"/>
      <c r="G5" s="492">
        <v>0</v>
      </c>
      <c r="H5" s="491"/>
      <c r="I5" s="346"/>
      <c r="J5" s="347"/>
      <c r="K5" s="347"/>
      <c r="L5" s="347"/>
      <c r="M5" s="347"/>
      <c r="N5" s="347"/>
      <c r="O5" s="347"/>
      <c r="P5" s="347"/>
      <c r="Q5" s="347"/>
      <c r="R5" s="347"/>
      <c r="S5" s="347"/>
      <c r="T5" s="347"/>
      <c r="U5" s="347"/>
      <c r="V5" s="347"/>
      <c r="W5" s="348"/>
      <c r="X5" s="326"/>
      <c r="Y5" s="326"/>
      <c r="Z5" s="326"/>
      <c r="AA5" s="570"/>
      <c r="AB5" s="590"/>
    </row>
    <row r="6" spans="1:30" x14ac:dyDescent="0.25">
      <c r="A6" s="229"/>
      <c r="B6" s="230"/>
      <c r="C6" s="230"/>
      <c r="D6" s="431"/>
      <c r="E6" s="230"/>
      <c r="F6" s="231"/>
      <c r="G6" s="229"/>
      <c r="H6" s="229"/>
      <c r="I6" s="229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1"/>
      <c r="X6" s="326"/>
      <c r="Y6" s="326"/>
      <c r="Z6" s="326"/>
      <c r="AA6" s="570"/>
      <c r="AB6" s="589"/>
    </row>
    <row r="7" spans="1:30" s="22" customFormat="1" ht="15.75" x14ac:dyDescent="0.25">
      <c r="A7" s="1" t="s">
        <v>16</v>
      </c>
      <c r="B7" s="603"/>
      <c r="C7" s="603"/>
      <c r="D7" s="603"/>
      <c r="E7" s="603"/>
      <c r="F7" s="604"/>
      <c r="G7" s="285">
        <f>G10+'Peruspar. ja liikennejärj.'!G3+'Peruspar. ja liikennejärj.'!G298</f>
        <v>84900</v>
      </c>
      <c r="H7" s="285">
        <f>H10+'Peruspar. ja liikennejärj.'!H3+'Peruspar. ja liikennejärj.'!H298</f>
        <v>92985</v>
      </c>
      <c r="I7" s="288"/>
      <c r="J7" s="284"/>
      <c r="K7" s="284"/>
      <c r="L7" s="284"/>
      <c r="M7" s="284"/>
      <c r="N7" s="284"/>
      <c r="O7" s="284"/>
      <c r="P7" s="284"/>
      <c r="Q7" s="284"/>
      <c r="R7" s="284"/>
      <c r="S7" s="284"/>
      <c r="T7" s="284"/>
      <c r="U7" s="284"/>
      <c r="V7" s="284"/>
      <c r="W7" s="289"/>
      <c r="X7" s="326"/>
      <c r="Y7" s="326"/>
      <c r="Z7" s="326"/>
      <c r="AA7" s="570"/>
      <c r="AB7" s="590"/>
    </row>
    <row r="8" spans="1:30" s="22" customFormat="1" ht="15.75" x14ac:dyDescent="0.25">
      <c r="A8" s="3" t="s">
        <v>17</v>
      </c>
      <c r="B8" s="290"/>
      <c r="C8" s="290"/>
      <c r="D8" s="290"/>
      <c r="E8" s="290"/>
      <c r="F8" s="291"/>
      <c r="G8" s="362"/>
      <c r="H8" s="285"/>
      <c r="I8" s="288"/>
      <c r="J8" s="284"/>
      <c r="K8" s="284"/>
      <c r="L8" s="284"/>
      <c r="M8" s="284"/>
      <c r="N8" s="284"/>
      <c r="O8" s="284"/>
      <c r="P8" s="284"/>
      <c r="Q8" s="284"/>
      <c r="R8" s="284"/>
      <c r="S8" s="284"/>
      <c r="T8" s="284"/>
      <c r="U8" s="284"/>
      <c r="V8" s="284"/>
      <c r="W8" s="289"/>
      <c r="X8" s="326"/>
      <c r="Y8" s="326"/>
      <c r="Z8" s="326"/>
      <c r="AA8" s="570"/>
      <c r="AB8" s="590"/>
    </row>
    <row r="9" spans="1:30" s="22" customFormat="1" ht="15.75" thickBot="1" x14ac:dyDescent="0.3">
      <c r="A9" s="608" t="s">
        <v>18</v>
      </c>
      <c r="B9" s="609"/>
      <c r="C9" s="609"/>
      <c r="D9" s="609"/>
      <c r="E9" s="609"/>
      <c r="F9" s="610"/>
      <c r="G9" s="363">
        <f>G11+'Peruspar. ja liikennejärj.'!G4</f>
        <v>0</v>
      </c>
      <c r="H9" s="286"/>
      <c r="I9" s="288"/>
      <c r="J9" s="284"/>
      <c r="K9" s="284"/>
      <c r="L9" s="284"/>
      <c r="M9" s="284"/>
      <c r="N9" s="284"/>
      <c r="O9" s="284"/>
      <c r="P9" s="284"/>
      <c r="Q9" s="284"/>
      <c r="R9" s="284"/>
      <c r="S9" s="284"/>
      <c r="T9" s="284"/>
      <c r="U9" s="284"/>
      <c r="V9" s="284"/>
      <c r="W9" s="289"/>
      <c r="X9" s="326"/>
      <c r="Y9" s="326"/>
      <c r="Z9" s="326"/>
      <c r="AA9" s="571"/>
      <c r="AB9" s="590"/>
    </row>
    <row r="10" spans="1:30" s="22" customFormat="1" ht="15.75" x14ac:dyDescent="0.25">
      <c r="A10" s="614" t="s">
        <v>19</v>
      </c>
      <c r="B10" s="615"/>
      <c r="C10" s="615"/>
      <c r="D10" s="615"/>
      <c r="E10" s="615"/>
      <c r="F10" s="616"/>
      <c r="G10" s="554">
        <f>SUM(G12:G403)</f>
        <v>16300</v>
      </c>
      <c r="H10" s="292">
        <f>SUM(H12,H77,H140,H180,H216,H280,H302,H393,H403)</f>
        <v>22020</v>
      </c>
      <c r="I10" s="232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4"/>
      <c r="X10" s="326"/>
      <c r="Y10" s="326"/>
      <c r="Z10" s="326"/>
      <c r="AA10" s="571"/>
      <c r="AB10" s="590"/>
    </row>
    <row r="11" spans="1:30" s="22" customFormat="1" ht="15.75" thickBot="1" x14ac:dyDescent="0.3">
      <c r="A11" s="617" t="s">
        <v>20</v>
      </c>
      <c r="B11" s="618"/>
      <c r="C11" s="618"/>
      <c r="D11" s="618"/>
      <c r="E11" s="618"/>
      <c r="F11" s="619"/>
      <c r="G11" s="342">
        <v>0</v>
      </c>
      <c r="H11" s="293" t="s">
        <v>21</v>
      </c>
      <c r="I11" s="281"/>
      <c r="J11" s="282"/>
      <c r="K11" s="282"/>
      <c r="L11" s="282"/>
      <c r="M11" s="282"/>
      <c r="N11" s="282"/>
      <c r="O11" s="282"/>
      <c r="P11" s="282"/>
      <c r="Q11" s="282"/>
      <c r="R11" s="282"/>
      <c r="S11" s="282"/>
      <c r="T11" s="282"/>
      <c r="U11" s="282"/>
      <c r="V11" s="282"/>
      <c r="W11" s="283"/>
      <c r="X11" s="326"/>
      <c r="Y11" s="326"/>
      <c r="Z11" s="326"/>
      <c r="AA11" s="571"/>
      <c r="AB11" s="590"/>
    </row>
    <row r="12" spans="1:30" s="75" customFormat="1" ht="15.75" hidden="1" collapsed="1" thickBot="1" x14ac:dyDescent="0.3">
      <c r="A12" s="611" t="s">
        <v>22</v>
      </c>
      <c r="B12" s="612"/>
      <c r="C12" s="612"/>
      <c r="D12" s="612"/>
      <c r="E12" s="612"/>
      <c r="F12" s="613"/>
      <c r="G12" s="412">
        <v>2200</v>
      </c>
      <c r="H12" s="546">
        <f>H13+H18+H28+H36+H42+H45+H50+H71</f>
        <v>2610</v>
      </c>
      <c r="I12" s="411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5"/>
      <c r="X12" s="326"/>
      <c r="Y12" s="326"/>
      <c r="Z12" s="326"/>
      <c r="AA12" s="335"/>
      <c r="AB12" s="591"/>
    </row>
    <row r="13" spans="1:30" ht="15.6" hidden="1" customHeight="1" outlineLevel="1" x14ac:dyDescent="0.25">
      <c r="A13" s="54" t="s">
        <v>23</v>
      </c>
      <c r="B13" s="220"/>
      <c r="C13" s="220"/>
      <c r="D13" s="447"/>
      <c r="E13" s="220"/>
      <c r="F13" s="220"/>
      <c r="G13" s="555"/>
      <c r="H13" s="124">
        <f>SUM(H14:H17)</f>
        <v>440</v>
      </c>
      <c r="I13" s="88"/>
      <c r="J13" s="195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7"/>
      <c r="X13" s="50"/>
      <c r="Y13" s="50"/>
      <c r="Z13" s="50"/>
      <c r="AA13" s="335"/>
      <c r="AB13" s="590"/>
      <c r="AC13" s="22"/>
      <c r="AD13" s="22"/>
    </row>
    <row r="14" spans="1:30" ht="14.45" hidden="1" customHeight="1" outlineLevel="1" x14ac:dyDescent="0.25">
      <c r="A14" s="63" t="s">
        <v>24</v>
      </c>
      <c r="B14" s="117" t="s">
        <v>756</v>
      </c>
      <c r="C14" s="117">
        <v>6705806</v>
      </c>
      <c r="D14" s="117"/>
      <c r="E14" s="114" t="s">
        <v>44</v>
      </c>
      <c r="F14" s="117" t="s">
        <v>866</v>
      </c>
      <c r="G14" s="116"/>
      <c r="H14" s="116">
        <v>140</v>
      </c>
      <c r="I14" s="88"/>
      <c r="J14" s="191">
        <v>1</v>
      </c>
      <c r="K14" s="23">
        <v>1</v>
      </c>
      <c r="L14" s="23">
        <v>1</v>
      </c>
      <c r="M14" s="52">
        <v>1</v>
      </c>
      <c r="N14" s="52">
        <v>1</v>
      </c>
      <c r="O14" s="52">
        <v>1</v>
      </c>
      <c r="P14" s="31">
        <v>1</v>
      </c>
      <c r="Q14" s="31">
        <v>1</v>
      </c>
      <c r="R14" s="31">
        <v>1</v>
      </c>
      <c r="S14" s="31">
        <v>1</v>
      </c>
      <c r="T14" s="31">
        <v>1</v>
      </c>
      <c r="U14" s="31">
        <v>1</v>
      </c>
      <c r="V14" s="20"/>
      <c r="W14" s="21"/>
      <c r="X14" s="43"/>
      <c r="Y14" s="43"/>
      <c r="Z14" s="43"/>
      <c r="AA14" s="335" t="s">
        <v>816</v>
      </c>
      <c r="AB14" s="590"/>
      <c r="AC14" s="22"/>
      <c r="AD14" s="22"/>
    </row>
    <row r="15" spans="1:30" ht="14.45" hidden="1" customHeight="1" outlineLevel="1" x14ac:dyDescent="0.25">
      <c r="A15" s="63" t="s">
        <v>26</v>
      </c>
      <c r="B15" s="117"/>
      <c r="C15" s="117"/>
      <c r="D15" s="117"/>
      <c r="E15" s="114" t="s">
        <v>44</v>
      </c>
      <c r="F15" s="117" t="s">
        <v>867</v>
      </c>
      <c r="G15" s="116"/>
      <c r="H15" s="116">
        <v>30</v>
      </c>
      <c r="I15" s="88"/>
      <c r="J15" s="191">
        <v>1</v>
      </c>
      <c r="K15" s="23">
        <v>1</v>
      </c>
      <c r="L15" s="23">
        <v>1</v>
      </c>
      <c r="M15" s="23">
        <v>1</v>
      </c>
      <c r="N15" s="52">
        <v>1</v>
      </c>
      <c r="O15" s="52">
        <v>1</v>
      </c>
      <c r="P15" s="52">
        <v>1</v>
      </c>
      <c r="Q15" s="31">
        <v>1</v>
      </c>
      <c r="R15" s="20"/>
      <c r="S15" s="20"/>
      <c r="T15" s="20"/>
      <c r="U15" s="20"/>
      <c r="V15" s="20"/>
      <c r="W15" s="21"/>
      <c r="X15" s="43"/>
      <c r="Y15" s="43"/>
      <c r="Z15" s="43"/>
      <c r="AA15" s="335" t="s">
        <v>27</v>
      </c>
      <c r="AB15" s="590"/>
      <c r="AC15" s="22"/>
      <c r="AD15" s="22"/>
    </row>
    <row r="16" spans="1:30" ht="15.6" hidden="1" customHeight="1" outlineLevel="1" x14ac:dyDescent="0.25">
      <c r="A16" s="54" t="s">
        <v>781</v>
      </c>
      <c r="B16" s="220"/>
      <c r="C16" s="220"/>
      <c r="D16" s="447"/>
      <c r="E16" s="220"/>
      <c r="F16" s="220"/>
      <c r="G16" s="555"/>
      <c r="H16" s="124"/>
      <c r="I16" s="88"/>
      <c r="J16" s="103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  <c r="X16" s="50"/>
      <c r="Y16" s="50"/>
      <c r="Z16" s="50"/>
      <c r="AA16" s="335"/>
      <c r="AB16" s="590"/>
      <c r="AC16" s="22"/>
      <c r="AD16" s="22"/>
    </row>
    <row r="17" spans="1:30" ht="14.45" hidden="1" customHeight="1" outlineLevel="1" x14ac:dyDescent="0.25">
      <c r="A17" s="63" t="s">
        <v>782</v>
      </c>
      <c r="B17" s="117"/>
      <c r="C17" s="117"/>
      <c r="D17" s="117"/>
      <c r="E17" s="114" t="s">
        <v>731</v>
      </c>
      <c r="F17" s="117" t="s">
        <v>868</v>
      </c>
      <c r="G17" s="116"/>
      <c r="H17" s="116">
        <v>270</v>
      </c>
      <c r="I17" s="88"/>
      <c r="J17" s="191">
        <v>1</v>
      </c>
      <c r="K17" s="23">
        <v>1</v>
      </c>
      <c r="L17" s="23">
        <v>1</v>
      </c>
      <c r="M17" s="23">
        <v>1</v>
      </c>
      <c r="N17" s="23">
        <v>1</v>
      </c>
      <c r="O17" s="52">
        <v>1</v>
      </c>
      <c r="P17" s="52">
        <v>1</v>
      </c>
      <c r="Q17" s="52">
        <v>1</v>
      </c>
      <c r="R17" s="31">
        <v>1</v>
      </c>
      <c r="S17" s="31">
        <v>1</v>
      </c>
      <c r="T17" s="31">
        <v>1</v>
      </c>
      <c r="U17" s="31">
        <v>1</v>
      </c>
      <c r="V17" s="20"/>
      <c r="W17" s="21"/>
      <c r="X17" s="50"/>
      <c r="Y17" s="50"/>
      <c r="Z17" s="50"/>
      <c r="AA17" s="335"/>
      <c r="AB17" s="590"/>
      <c r="AC17" s="22"/>
      <c r="AD17" s="22"/>
    </row>
    <row r="18" spans="1:30" ht="15.6" hidden="1" customHeight="1" outlineLevel="1" x14ac:dyDescent="0.25">
      <c r="A18" s="54" t="s">
        <v>28</v>
      </c>
      <c r="B18" s="220"/>
      <c r="C18" s="220"/>
      <c r="D18" s="447"/>
      <c r="E18" s="220"/>
      <c r="F18" s="220"/>
      <c r="G18" s="555"/>
      <c r="H18" s="124">
        <f>SUM(H21)+H19</f>
        <v>150</v>
      </c>
      <c r="I18" s="88"/>
      <c r="J18" s="103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  <c r="X18" s="50"/>
      <c r="Y18" s="50"/>
      <c r="Z18" s="50"/>
      <c r="AA18" s="335"/>
      <c r="AB18" s="590"/>
      <c r="AC18" s="22"/>
      <c r="AD18" s="22"/>
    </row>
    <row r="19" spans="1:30" ht="15.6" hidden="1" customHeight="1" outlineLevel="1" x14ac:dyDescent="0.25">
      <c r="A19" s="49" t="s">
        <v>725</v>
      </c>
      <c r="B19" s="220"/>
      <c r="C19" s="220"/>
      <c r="D19" s="114" t="s">
        <v>267</v>
      </c>
      <c r="E19" s="488"/>
      <c r="F19" s="220"/>
      <c r="G19" s="555"/>
      <c r="H19" s="120">
        <f>H20</f>
        <v>50</v>
      </c>
      <c r="I19" s="88"/>
      <c r="J19" s="103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1"/>
      <c r="X19" s="50"/>
      <c r="Y19" s="50"/>
      <c r="Z19" s="50"/>
      <c r="AA19" s="335" t="s">
        <v>1044</v>
      </c>
      <c r="AB19" s="590"/>
      <c r="AC19" s="22"/>
      <c r="AD19" s="22"/>
    </row>
    <row r="20" spans="1:30" ht="15.6" hidden="1" customHeight="1" outlineLevel="1" x14ac:dyDescent="0.25">
      <c r="A20" s="45" t="s">
        <v>726</v>
      </c>
      <c r="B20" s="220"/>
      <c r="C20" s="220"/>
      <c r="D20" s="488"/>
      <c r="E20" s="114" t="s">
        <v>267</v>
      </c>
      <c r="F20" s="117" t="s">
        <v>25</v>
      </c>
      <c r="G20" s="555"/>
      <c r="H20" s="116">
        <v>50</v>
      </c>
      <c r="I20" s="88"/>
      <c r="J20" s="191">
        <v>1</v>
      </c>
      <c r="K20" s="23">
        <v>1</v>
      </c>
      <c r="L20" s="23">
        <v>1</v>
      </c>
      <c r="M20" s="23">
        <v>1</v>
      </c>
      <c r="N20" s="23">
        <v>1</v>
      </c>
      <c r="O20" s="23">
        <v>1</v>
      </c>
      <c r="P20" s="23">
        <v>1</v>
      </c>
      <c r="Q20" s="23">
        <v>1</v>
      </c>
      <c r="R20" s="23">
        <v>1</v>
      </c>
      <c r="S20" s="23">
        <v>1</v>
      </c>
      <c r="T20" s="23">
        <v>1</v>
      </c>
      <c r="U20" s="23">
        <v>1</v>
      </c>
      <c r="V20" s="23">
        <v>1</v>
      </c>
      <c r="W20" s="51">
        <v>1</v>
      </c>
      <c r="X20" s="50"/>
      <c r="Y20" s="50"/>
      <c r="Z20" s="50"/>
      <c r="AA20" s="335" t="s">
        <v>1038</v>
      </c>
      <c r="AB20" s="590"/>
      <c r="AC20" s="22"/>
      <c r="AD20" s="22"/>
    </row>
    <row r="21" spans="1:30" ht="14.45" hidden="1" customHeight="1" outlineLevel="1" x14ac:dyDescent="0.25">
      <c r="A21" s="62" t="s">
        <v>29</v>
      </c>
      <c r="B21" s="117" t="s">
        <v>30</v>
      </c>
      <c r="C21" s="117">
        <v>6703493</v>
      </c>
      <c r="D21" s="117" t="s">
        <v>31</v>
      </c>
      <c r="E21" s="117"/>
      <c r="F21" s="117" t="s">
        <v>25</v>
      </c>
      <c r="G21" s="116"/>
      <c r="H21" s="120">
        <v>100</v>
      </c>
      <c r="I21" s="88"/>
      <c r="J21" s="103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1"/>
      <c r="X21" s="43"/>
      <c r="Y21" s="43"/>
      <c r="Z21" s="43"/>
      <c r="AA21" s="335" t="s">
        <v>870</v>
      </c>
      <c r="AB21" s="590"/>
      <c r="AC21" s="22"/>
      <c r="AD21" s="22"/>
    </row>
    <row r="22" spans="1:30" ht="14.45" hidden="1" customHeight="1" outlineLevel="1" x14ac:dyDescent="0.25">
      <c r="A22" s="63" t="s">
        <v>32</v>
      </c>
      <c r="B22" s="219" t="s">
        <v>33</v>
      </c>
      <c r="C22" s="219" t="s">
        <v>33</v>
      </c>
      <c r="D22" s="219"/>
      <c r="E22" s="117" t="s">
        <v>31</v>
      </c>
      <c r="F22" s="117" t="s">
        <v>25</v>
      </c>
      <c r="G22" s="116"/>
      <c r="H22" s="116"/>
      <c r="I22" s="88"/>
      <c r="J22" s="191">
        <v>1</v>
      </c>
      <c r="K22" s="23">
        <v>1</v>
      </c>
      <c r="L22" s="23">
        <v>1</v>
      </c>
      <c r="M22" s="23">
        <v>1</v>
      </c>
      <c r="N22" s="23">
        <v>1</v>
      </c>
      <c r="O22" s="23">
        <v>1</v>
      </c>
      <c r="P22" s="23">
        <v>1</v>
      </c>
      <c r="Q22" s="23">
        <v>1</v>
      </c>
      <c r="R22" s="23">
        <v>1</v>
      </c>
      <c r="S22" s="23">
        <v>1</v>
      </c>
      <c r="T22" s="23">
        <v>1</v>
      </c>
      <c r="U22" s="23">
        <v>1</v>
      </c>
      <c r="V22" s="20"/>
      <c r="W22" s="21"/>
      <c r="X22" s="43"/>
      <c r="Y22" s="43"/>
      <c r="Z22" s="43"/>
      <c r="AA22" s="335"/>
      <c r="AB22" s="589"/>
    </row>
    <row r="23" spans="1:30" ht="14.45" hidden="1" customHeight="1" outlineLevel="1" x14ac:dyDescent="0.25">
      <c r="A23" s="63" t="s">
        <v>34</v>
      </c>
      <c r="B23" s="219" t="s">
        <v>33</v>
      </c>
      <c r="C23" s="219" t="s">
        <v>33</v>
      </c>
      <c r="D23" s="219"/>
      <c r="E23" s="117" t="s">
        <v>31</v>
      </c>
      <c r="F23" s="117" t="s">
        <v>25</v>
      </c>
      <c r="G23" s="116"/>
      <c r="H23" s="116"/>
      <c r="I23" s="88"/>
      <c r="J23" s="191">
        <v>1</v>
      </c>
      <c r="K23" s="23">
        <v>1</v>
      </c>
      <c r="L23" s="23">
        <v>1</v>
      </c>
      <c r="M23" s="23">
        <v>1</v>
      </c>
      <c r="N23" s="23">
        <v>1</v>
      </c>
      <c r="O23" s="23">
        <v>1</v>
      </c>
      <c r="P23" s="23">
        <v>1</v>
      </c>
      <c r="Q23" s="23">
        <v>1</v>
      </c>
      <c r="R23" s="23">
        <v>1</v>
      </c>
      <c r="S23" s="23">
        <v>1</v>
      </c>
      <c r="T23" s="23">
        <v>1</v>
      </c>
      <c r="U23" s="23">
        <v>1</v>
      </c>
      <c r="V23" s="20"/>
      <c r="W23" s="21"/>
      <c r="X23" s="43"/>
      <c r="Y23" s="43"/>
      <c r="Z23" s="43"/>
      <c r="AA23" s="335"/>
      <c r="AB23" s="589"/>
    </row>
    <row r="24" spans="1:30" ht="14.45" hidden="1" customHeight="1" outlineLevel="1" x14ac:dyDescent="0.25">
      <c r="A24" s="63" t="s">
        <v>35</v>
      </c>
      <c r="B24" s="219" t="s">
        <v>33</v>
      </c>
      <c r="C24" s="219" t="s">
        <v>33</v>
      </c>
      <c r="D24" s="219"/>
      <c r="E24" s="117" t="s">
        <v>31</v>
      </c>
      <c r="F24" s="117" t="s">
        <v>25</v>
      </c>
      <c r="G24" s="116"/>
      <c r="H24" s="116"/>
      <c r="I24" s="88"/>
      <c r="J24" s="191">
        <v>1</v>
      </c>
      <c r="K24" s="23">
        <v>1</v>
      </c>
      <c r="L24" s="23">
        <v>1</v>
      </c>
      <c r="M24" s="23">
        <v>1</v>
      </c>
      <c r="N24" s="23">
        <v>1</v>
      </c>
      <c r="O24" s="23">
        <v>1</v>
      </c>
      <c r="P24" s="23">
        <v>1</v>
      </c>
      <c r="Q24" s="23">
        <v>1</v>
      </c>
      <c r="R24" s="23">
        <v>1</v>
      </c>
      <c r="S24" s="23">
        <v>1</v>
      </c>
      <c r="T24" s="23">
        <v>1</v>
      </c>
      <c r="U24" s="23">
        <v>1</v>
      </c>
      <c r="V24" s="20"/>
      <c r="W24" s="21"/>
      <c r="X24" s="43"/>
      <c r="Y24" s="43"/>
      <c r="Z24" s="43"/>
      <c r="AA24" s="335"/>
      <c r="AB24" s="589"/>
    </row>
    <row r="25" spans="1:30" s="307" customFormat="1" ht="14.45" hidden="1" customHeight="1" outlineLevel="1" x14ac:dyDescent="0.25">
      <c r="A25" s="57" t="s">
        <v>36</v>
      </c>
      <c r="B25" s="207" t="s">
        <v>33</v>
      </c>
      <c r="C25" s="207" t="s">
        <v>33</v>
      </c>
      <c r="D25" s="207"/>
      <c r="E25" s="114" t="s">
        <v>31</v>
      </c>
      <c r="F25" s="114" t="s">
        <v>25</v>
      </c>
      <c r="G25" s="116"/>
      <c r="H25" s="116"/>
      <c r="I25" s="313"/>
      <c r="J25" s="191">
        <v>1</v>
      </c>
      <c r="K25" s="23">
        <v>1</v>
      </c>
      <c r="L25" s="23">
        <v>1</v>
      </c>
      <c r="M25" s="23">
        <v>1</v>
      </c>
      <c r="N25" s="23">
        <v>1</v>
      </c>
      <c r="O25" s="23">
        <v>1</v>
      </c>
      <c r="P25" s="23">
        <v>1</v>
      </c>
      <c r="Q25" s="23">
        <v>1</v>
      </c>
      <c r="R25" s="23">
        <v>1</v>
      </c>
      <c r="S25" s="23">
        <v>1</v>
      </c>
      <c r="T25" s="23">
        <v>1</v>
      </c>
      <c r="U25" s="23">
        <v>1</v>
      </c>
      <c r="V25" s="20"/>
      <c r="W25" s="21"/>
      <c r="X25" s="43"/>
      <c r="Y25" s="306"/>
      <c r="Z25" s="306"/>
      <c r="AA25" s="335"/>
      <c r="AB25" s="592"/>
    </row>
    <row r="26" spans="1:30" s="22" customFormat="1" ht="14.45" hidden="1" customHeight="1" outlineLevel="1" x14ac:dyDescent="0.25">
      <c r="A26" s="57" t="s">
        <v>37</v>
      </c>
      <c r="B26" s="207" t="s">
        <v>33</v>
      </c>
      <c r="C26" s="207" t="s">
        <v>33</v>
      </c>
      <c r="D26" s="207"/>
      <c r="E26" s="114" t="s">
        <v>818</v>
      </c>
      <c r="F26" s="114" t="s">
        <v>25</v>
      </c>
      <c r="G26" s="116"/>
      <c r="H26" s="116"/>
      <c r="I26" s="112"/>
      <c r="J26" s="191">
        <v>1</v>
      </c>
      <c r="K26" s="23">
        <v>1</v>
      </c>
      <c r="L26" s="23">
        <v>1</v>
      </c>
      <c r="M26" s="23">
        <v>1</v>
      </c>
      <c r="N26" s="23">
        <v>1</v>
      </c>
      <c r="O26" s="23">
        <v>1</v>
      </c>
      <c r="P26" s="23">
        <v>1</v>
      </c>
      <c r="Q26" s="23">
        <v>1</v>
      </c>
      <c r="R26" s="23">
        <v>1</v>
      </c>
      <c r="S26" s="23">
        <v>1</v>
      </c>
      <c r="T26" s="23">
        <v>1</v>
      </c>
      <c r="U26" s="23">
        <v>1</v>
      </c>
      <c r="V26" s="20"/>
      <c r="W26" s="21"/>
      <c r="X26" s="43"/>
      <c r="Y26" s="43"/>
      <c r="Z26" s="43"/>
      <c r="AA26" s="335" t="s">
        <v>869</v>
      </c>
      <c r="AB26" s="590"/>
    </row>
    <row r="27" spans="1:30" s="307" customFormat="1" ht="14.45" hidden="1" customHeight="1" outlineLevel="1" x14ac:dyDescent="0.25">
      <c r="A27" s="309" t="s">
        <v>38</v>
      </c>
      <c r="B27" s="312" t="s">
        <v>33</v>
      </c>
      <c r="C27" s="312" t="s">
        <v>33</v>
      </c>
      <c r="D27" s="312"/>
      <c r="E27" s="301" t="s">
        <v>716</v>
      </c>
      <c r="F27" s="301" t="s">
        <v>39</v>
      </c>
      <c r="G27" s="116"/>
      <c r="H27" s="116"/>
      <c r="I27" s="313"/>
      <c r="J27" s="311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21"/>
      <c r="X27" s="43"/>
      <c r="Y27" s="306"/>
      <c r="Z27" s="306"/>
      <c r="AA27" s="572" t="s">
        <v>40</v>
      </c>
      <c r="AB27" s="592"/>
    </row>
    <row r="28" spans="1:30" ht="15.6" hidden="1" customHeight="1" outlineLevel="1" x14ac:dyDescent="0.25">
      <c r="A28" s="54" t="s">
        <v>41</v>
      </c>
      <c r="B28" s="220"/>
      <c r="C28" s="220"/>
      <c r="D28" s="447"/>
      <c r="E28" s="220"/>
      <c r="F28" s="220"/>
      <c r="G28" s="555"/>
      <c r="H28" s="124">
        <f>SUM(H29:H35)</f>
        <v>200</v>
      </c>
      <c r="I28" s="88"/>
      <c r="J28" s="103"/>
      <c r="K28" s="20"/>
      <c r="L28" s="20"/>
      <c r="M28" s="20"/>
      <c r="N28" s="20"/>
      <c r="O28" s="20"/>
      <c r="P28" s="20"/>
      <c r="Q28" s="20"/>
      <c r="R28" s="20"/>
      <c r="T28" s="20"/>
      <c r="U28" s="20"/>
      <c r="V28" s="20"/>
      <c r="W28" s="21"/>
      <c r="X28" s="43"/>
      <c r="Y28" s="50"/>
      <c r="Z28" s="50"/>
      <c r="AA28" s="335"/>
      <c r="AB28" s="590"/>
      <c r="AC28" s="22"/>
      <c r="AD28" s="22"/>
    </row>
    <row r="29" spans="1:30" ht="15.6" hidden="1" customHeight="1" outlineLevel="1" x14ac:dyDescent="0.25">
      <c r="A29" s="62" t="s">
        <v>42</v>
      </c>
      <c r="B29" s="117" t="s">
        <v>43</v>
      </c>
      <c r="C29" s="117">
        <v>6704971</v>
      </c>
      <c r="D29" s="117" t="s">
        <v>44</v>
      </c>
      <c r="E29" s="114"/>
      <c r="F29" s="117" t="s">
        <v>868</v>
      </c>
      <c r="G29" s="555"/>
      <c r="H29" s="120">
        <v>140</v>
      </c>
      <c r="I29" s="88"/>
      <c r="J29" s="103"/>
      <c r="K29" s="20"/>
      <c r="L29" s="20"/>
      <c r="M29" s="20"/>
      <c r="N29" s="20"/>
      <c r="O29" s="20"/>
      <c r="P29" s="20"/>
      <c r="Q29" s="20"/>
      <c r="R29" s="20"/>
      <c r="T29" s="20"/>
      <c r="U29" s="20"/>
      <c r="V29" s="20"/>
      <c r="W29" s="21"/>
      <c r="X29" s="43"/>
      <c r="Y29" s="50"/>
      <c r="Z29" s="50"/>
      <c r="AA29" s="335"/>
      <c r="AB29" s="590"/>
      <c r="AC29" s="22"/>
      <c r="AD29" s="22"/>
    </row>
    <row r="30" spans="1:30" ht="15.6" hidden="1" customHeight="1" outlineLevel="1" x14ac:dyDescent="0.25">
      <c r="A30" s="63" t="s">
        <v>45</v>
      </c>
      <c r="B30" s="117"/>
      <c r="C30" s="117"/>
      <c r="D30" s="117"/>
      <c r="E30" s="114" t="s">
        <v>44</v>
      </c>
      <c r="F30" s="117" t="s">
        <v>868</v>
      </c>
      <c r="G30" s="555"/>
      <c r="H30" s="116"/>
      <c r="I30" s="88"/>
      <c r="J30" s="191">
        <v>1</v>
      </c>
      <c r="K30" s="23">
        <v>1</v>
      </c>
      <c r="L30" s="23">
        <v>1</v>
      </c>
      <c r="M30" s="52">
        <v>1</v>
      </c>
      <c r="N30" s="52">
        <v>1</v>
      </c>
      <c r="O30" s="52">
        <v>1</v>
      </c>
      <c r="P30" s="31">
        <v>1</v>
      </c>
      <c r="Q30" s="31">
        <v>1</v>
      </c>
      <c r="R30" s="31">
        <v>1</v>
      </c>
      <c r="S30" s="31">
        <v>1</v>
      </c>
      <c r="T30" s="31">
        <v>1</v>
      </c>
      <c r="U30" s="20"/>
      <c r="V30" s="20"/>
      <c r="W30" s="21"/>
      <c r="X30" s="50"/>
      <c r="Y30" s="50"/>
      <c r="Z30" s="50"/>
      <c r="AA30" s="335" t="s">
        <v>815</v>
      </c>
      <c r="AB30" s="590"/>
      <c r="AC30" s="22"/>
      <c r="AD30" s="22"/>
    </row>
    <row r="31" spans="1:30" ht="15.6" hidden="1" customHeight="1" outlineLevel="1" x14ac:dyDescent="0.25">
      <c r="A31" s="62" t="s">
        <v>46</v>
      </c>
      <c r="B31" s="117"/>
      <c r="C31" s="117"/>
      <c r="D31" s="117" t="s">
        <v>44</v>
      </c>
      <c r="E31" s="114" t="s">
        <v>44</v>
      </c>
      <c r="F31" s="117" t="s">
        <v>25</v>
      </c>
      <c r="G31" s="555"/>
      <c r="H31" s="120">
        <v>60</v>
      </c>
      <c r="I31" s="88"/>
      <c r="J31" s="103"/>
      <c r="W31" s="388"/>
      <c r="X31" s="50"/>
      <c r="Y31" s="50"/>
      <c r="Z31" s="50"/>
      <c r="AA31" s="335"/>
      <c r="AB31" s="590"/>
      <c r="AC31" s="22"/>
      <c r="AD31" s="22"/>
    </row>
    <row r="32" spans="1:30" ht="15.6" hidden="1" customHeight="1" outlineLevel="1" x14ac:dyDescent="0.25">
      <c r="A32" s="63" t="s">
        <v>47</v>
      </c>
      <c r="B32" s="117"/>
      <c r="C32" s="117"/>
      <c r="D32" s="117"/>
      <c r="E32" s="114" t="s">
        <v>44</v>
      </c>
      <c r="F32" s="117" t="s">
        <v>25</v>
      </c>
      <c r="G32" s="555"/>
      <c r="H32" s="116"/>
      <c r="I32" s="88"/>
      <c r="J32" s="191">
        <v>1</v>
      </c>
      <c r="K32" s="23">
        <v>1</v>
      </c>
      <c r="L32" s="23">
        <v>1</v>
      </c>
      <c r="M32" s="23">
        <v>1</v>
      </c>
      <c r="N32" s="23">
        <v>1</v>
      </c>
      <c r="W32" s="388"/>
      <c r="X32" s="50"/>
      <c r="Y32" s="50"/>
      <c r="Z32" s="50"/>
      <c r="AA32" s="335"/>
      <c r="AB32" s="590"/>
      <c r="AC32" s="22"/>
      <c r="AD32" s="22"/>
    </row>
    <row r="33" spans="1:30" ht="15.6" hidden="1" customHeight="1" outlineLevel="1" x14ac:dyDescent="0.25">
      <c r="A33" s="63" t="s">
        <v>48</v>
      </c>
      <c r="B33" s="117"/>
      <c r="C33" s="117"/>
      <c r="D33" s="117"/>
      <c r="E33" s="114" t="s">
        <v>44</v>
      </c>
      <c r="F33" s="117" t="s">
        <v>25</v>
      </c>
      <c r="G33" s="555"/>
      <c r="H33" s="116"/>
      <c r="I33" s="88"/>
      <c r="J33" s="191">
        <v>1</v>
      </c>
      <c r="K33" s="23">
        <v>1</v>
      </c>
      <c r="L33" s="23">
        <v>1</v>
      </c>
      <c r="M33" s="23">
        <v>1</v>
      </c>
      <c r="N33" s="23">
        <v>1</v>
      </c>
      <c r="W33" s="388"/>
      <c r="X33" s="50"/>
      <c r="Y33" s="50"/>
      <c r="Z33" s="50"/>
      <c r="AA33" s="335"/>
      <c r="AB33" s="590"/>
      <c r="AC33" s="22"/>
      <c r="AD33" s="22"/>
    </row>
    <row r="34" spans="1:30" ht="15.6" hidden="1" customHeight="1" outlineLevel="1" x14ac:dyDescent="0.25">
      <c r="A34" s="63" t="s">
        <v>49</v>
      </c>
      <c r="B34" s="117"/>
      <c r="C34" s="117"/>
      <c r="D34" s="117"/>
      <c r="E34" s="114" t="s">
        <v>44</v>
      </c>
      <c r="F34" s="117" t="s">
        <v>25</v>
      </c>
      <c r="G34" s="555"/>
      <c r="H34" s="116"/>
      <c r="I34" s="88"/>
      <c r="J34" s="191">
        <v>1</v>
      </c>
      <c r="K34" s="23">
        <v>1</v>
      </c>
      <c r="L34" s="23">
        <v>1</v>
      </c>
      <c r="M34" s="23">
        <v>1</v>
      </c>
      <c r="N34" s="23">
        <v>1</v>
      </c>
      <c r="W34" s="388"/>
      <c r="X34" s="50"/>
      <c r="Y34" s="50"/>
      <c r="Z34" s="50"/>
      <c r="AA34" s="335"/>
      <c r="AB34" s="590"/>
      <c r="AC34" s="22"/>
      <c r="AD34" s="22"/>
    </row>
    <row r="35" spans="1:30" ht="15.6" hidden="1" customHeight="1" outlineLevel="1" x14ac:dyDescent="0.25">
      <c r="A35" s="63" t="s">
        <v>50</v>
      </c>
      <c r="B35" s="117"/>
      <c r="C35" s="117"/>
      <c r="D35" s="117"/>
      <c r="E35" s="114" t="s">
        <v>44</v>
      </c>
      <c r="F35" s="117" t="s">
        <v>25</v>
      </c>
      <c r="G35" s="555"/>
      <c r="H35" s="116"/>
      <c r="I35" s="88"/>
      <c r="J35" s="191">
        <v>1</v>
      </c>
      <c r="K35" s="23">
        <v>1</v>
      </c>
      <c r="L35" s="23">
        <v>1</v>
      </c>
      <c r="M35" s="23">
        <v>1</v>
      </c>
      <c r="N35" s="23">
        <v>1</v>
      </c>
      <c r="W35" s="388"/>
      <c r="X35" s="50"/>
      <c r="Y35" s="50"/>
      <c r="Z35" s="50"/>
      <c r="AA35" s="335"/>
      <c r="AB35" s="590"/>
      <c r="AC35" s="22"/>
      <c r="AD35" s="22"/>
    </row>
    <row r="36" spans="1:30" ht="14.45" hidden="1" customHeight="1" outlineLevel="1" x14ac:dyDescent="0.25">
      <c r="A36" s="54" t="s">
        <v>51</v>
      </c>
      <c r="B36" s="219"/>
      <c r="C36" s="219"/>
      <c r="D36" s="219"/>
      <c r="E36" s="117"/>
      <c r="F36" s="117"/>
      <c r="G36" s="116"/>
      <c r="H36" s="124">
        <f>SUM(H37)</f>
        <v>600</v>
      </c>
      <c r="I36" s="88"/>
      <c r="J36" s="103"/>
      <c r="K36" s="20"/>
      <c r="L36" s="20"/>
      <c r="M36" s="20"/>
      <c r="N36" s="20"/>
      <c r="O36" s="20"/>
      <c r="P36" s="20"/>
      <c r="Q36" s="20"/>
      <c r="R36" s="20"/>
      <c r="S36" s="20"/>
      <c r="T36" s="20"/>
      <c r="W36" s="388"/>
      <c r="X36" s="43"/>
      <c r="Y36" s="43"/>
      <c r="Z36" s="43"/>
      <c r="AA36" s="335"/>
      <c r="AB36" s="589"/>
    </row>
    <row r="37" spans="1:30" ht="14.45" hidden="1" customHeight="1" outlineLevel="1" x14ac:dyDescent="0.25">
      <c r="A37" s="62" t="s">
        <v>52</v>
      </c>
      <c r="B37" s="117" t="s">
        <v>53</v>
      </c>
      <c r="C37" s="117">
        <v>6703963</v>
      </c>
      <c r="D37" s="117" t="s">
        <v>31</v>
      </c>
      <c r="E37" s="117"/>
      <c r="F37" s="117"/>
      <c r="G37" s="116"/>
      <c r="H37" s="120">
        <f>H38+H39</f>
        <v>600</v>
      </c>
      <c r="I37" s="88"/>
      <c r="J37" s="103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1"/>
      <c r="X37" s="43"/>
      <c r="Y37" s="43"/>
      <c r="Z37" s="43"/>
      <c r="AA37" s="335" t="s">
        <v>54</v>
      </c>
      <c r="AB37" s="589"/>
    </row>
    <row r="38" spans="1:30" ht="14.45" hidden="1" customHeight="1" outlineLevel="1" x14ac:dyDescent="0.25">
      <c r="A38" s="63" t="s">
        <v>55</v>
      </c>
      <c r="B38" s="219" t="s">
        <v>33</v>
      </c>
      <c r="C38" s="219" t="s">
        <v>33</v>
      </c>
      <c r="D38" s="219"/>
      <c r="E38" s="117" t="s">
        <v>31</v>
      </c>
      <c r="F38" s="117" t="s">
        <v>56</v>
      </c>
      <c r="G38" s="116"/>
      <c r="H38" s="116">
        <v>500</v>
      </c>
      <c r="I38" s="88"/>
      <c r="J38" s="448">
        <v>1</v>
      </c>
      <c r="K38" s="31">
        <v>1</v>
      </c>
      <c r="L38" s="31">
        <v>1</v>
      </c>
      <c r="M38" s="31">
        <v>1</v>
      </c>
      <c r="N38" s="31">
        <v>1</v>
      </c>
      <c r="O38" s="31">
        <v>1</v>
      </c>
      <c r="P38" s="31">
        <v>1</v>
      </c>
      <c r="Q38" s="31">
        <v>1</v>
      </c>
      <c r="R38" s="31">
        <v>1</v>
      </c>
      <c r="S38" s="31">
        <v>1</v>
      </c>
      <c r="T38" s="31">
        <v>1</v>
      </c>
      <c r="U38" s="20"/>
      <c r="V38" s="20"/>
      <c r="W38" s="21"/>
      <c r="X38" s="69" t="s">
        <v>58</v>
      </c>
      <c r="Y38" s="69"/>
      <c r="Z38" s="69">
        <v>430</v>
      </c>
      <c r="AA38" s="335" t="s">
        <v>871</v>
      </c>
      <c r="AB38" s="589"/>
    </row>
    <row r="39" spans="1:30" ht="14.45" hidden="1" customHeight="1" outlineLevel="1" x14ac:dyDescent="0.25">
      <c r="A39" s="63" t="s">
        <v>59</v>
      </c>
      <c r="B39" s="117"/>
      <c r="C39" s="117"/>
      <c r="D39" s="117"/>
      <c r="E39" s="117" t="s">
        <v>31</v>
      </c>
      <c r="F39" s="117" t="s">
        <v>60</v>
      </c>
      <c r="G39" s="116"/>
      <c r="H39" s="116">
        <v>100</v>
      </c>
      <c r="I39" s="88"/>
      <c r="J39" s="191">
        <v>1</v>
      </c>
      <c r="K39" s="23">
        <v>1</v>
      </c>
      <c r="L39" s="23">
        <v>1</v>
      </c>
      <c r="M39" s="23">
        <v>1</v>
      </c>
      <c r="N39" s="23">
        <v>1</v>
      </c>
      <c r="O39" s="23">
        <v>1</v>
      </c>
      <c r="P39" s="23">
        <v>1</v>
      </c>
      <c r="Q39" s="23">
        <v>1</v>
      </c>
      <c r="R39" s="23">
        <v>1</v>
      </c>
      <c r="S39" s="23">
        <v>1</v>
      </c>
      <c r="T39" s="20"/>
      <c r="U39" s="20"/>
      <c r="V39" s="20"/>
      <c r="W39" s="21"/>
      <c r="X39" s="43"/>
      <c r="Y39" s="43"/>
      <c r="Z39" s="43"/>
      <c r="AA39" s="335"/>
      <c r="AB39" s="589"/>
    </row>
    <row r="40" spans="1:30" ht="14.45" hidden="1" customHeight="1" outlineLevel="1" x14ac:dyDescent="0.25">
      <c r="A40" s="63" t="s">
        <v>61</v>
      </c>
      <c r="B40" s="117"/>
      <c r="C40" s="117"/>
      <c r="D40" s="117"/>
      <c r="E40" s="117" t="s">
        <v>31</v>
      </c>
      <c r="F40" s="117" t="s">
        <v>60</v>
      </c>
      <c r="G40" s="116"/>
      <c r="H40" s="120"/>
      <c r="I40" s="88"/>
      <c r="J40" s="191">
        <v>1</v>
      </c>
      <c r="K40" s="23">
        <v>1</v>
      </c>
      <c r="L40" s="23">
        <v>1</v>
      </c>
      <c r="M40" s="23">
        <v>1</v>
      </c>
      <c r="N40" s="23">
        <v>1</v>
      </c>
      <c r="O40" s="23">
        <v>1</v>
      </c>
      <c r="P40" s="23">
        <v>1</v>
      </c>
      <c r="Q40" s="23">
        <v>1</v>
      </c>
      <c r="R40" s="23">
        <v>1</v>
      </c>
      <c r="S40" s="23">
        <v>1</v>
      </c>
      <c r="T40" s="20"/>
      <c r="U40" s="20"/>
      <c r="V40" s="20"/>
      <c r="W40" s="21"/>
      <c r="X40" s="43"/>
      <c r="Y40" s="43"/>
      <c r="Z40" s="43"/>
      <c r="AA40" s="335"/>
      <c r="AB40" s="589"/>
    </row>
    <row r="41" spans="1:30" ht="14.45" hidden="1" customHeight="1" outlineLevel="1" x14ac:dyDescent="0.25">
      <c r="A41" s="63" t="s">
        <v>62</v>
      </c>
      <c r="B41" s="117"/>
      <c r="C41" s="117"/>
      <c r="D41" s="117"/>
      <c r="E41" s="117" t="s">
        <v>31</v>
      </c>
      <c r="F41" s="117" t="s">
        <v>60</v>
      </c>
      <c r="G41" s="116"/>
      <c r="H41" s="120"/>
      <c r="I41" s="84"/>
      <c r="J41" s="191">
        <v>1</v>
      </c>
      <c r="K41" s="23">
        <v>1</v>
      </c>
      <c r="L41" s="23">
        <v>1</v>
      </c>
      <c r="M41" s="23">
        <v>1</v>
      </c>
      <c r="N41" s="23">
        <v>1</v>
      </c>
      <c r="O41" s="23">
        <v>1</v>
      </c>
      <c r="P41" s="23">
        <v>1</v>
      </c>
      <c r="Q41" s="23">
        <v>1</v>
      </c>
      <c r="R41" s="23">
        <v>1</v>
      </c>
      <c r="S41" s="23">
        <v>1</v>
      </c>
      <c r="T41" s="20"/>
      <c r="U41" s="20"/>
      <c r="V41" s="20"/>
      <c r="W41" s="21"/>
      <c r="X41" s="43"/>
      <c r="Y41" s="43"/>
      <c r="Z41" s="43"/>
      <c r="AA41" s="335"/>
      <c r="AB41" s="589"/>
    </row>
    <row r="42" spans="1:30" ht="14.45" hidden="1" customHeight="1" outlineLevel="1" x14ac:dyDescent="0.25">
      <c r="A42" s="54" t="s">
        <v>63</v>
      </c>
      <c r="B42" s="219"/>
      <c r="C42" s="219"/>
      <c r="D42" s="219"/>
      <c r="E42" s="117"/>
      <c r="F42" s="53"/>
      <c r="G42" s="116"/>
      <c r="H42" s="124">
        <f>SUM(H44:H44)+H43</f>
        <v>60</v>
      </c>
      <c r="I42" s="82"/>
      <c r="J42" s="103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1"/>
      <c r="X42" s="43"/>
      <c r="Y42" s="43"/>
      <c r="Z42" s="43"/>
      <c r="AA42" s="335"/>
      <c r="AB42" s="589"/>
    </row>
    <row r="43" spans="1:30" ht="14.45" hidden="1" customHeight="1" outlineLevel="1" x14ac:dyDescent="0.25">
      <c r="A43" s="63" t="s">
        <v>874</v>
      </c>
      <c r="B43" s="114" t="s">
        <v>407</v>
      </c>
      <c r="C43" s="114">
        <v>6704495</v>
      </c>
      <c r="D43" s="219"/>
      <c r="E43" s="117" t="s">
        <v>267</v>
      </c>
      <c r="F43" s="53" t="s">
        <v>128</v>
      </c>
      <c r="G43" s="116"/>
      <c r="H43" s="116">
        <v>40</v>
      </c>
      <c r="I43" s="82"/>
      <c r="J43" s="103"/>
      <c r="K43" s="20"/>
      <c r="L43" s="20"/>
      <c r="M43" s="20"/>
      <c r="N43" s="31">
        <v>1</v>
      </c>
      <c r="O43" s="31">
        <v>1</v>
      </c>
      <c r="P43" s="31">
        <v>1</v>
      </c>
      <c r="Q43" s="31">
        <v>1</v>
      </c>
      <c r="R43" s="31">
        <v>1</v>
      </c>
      <c r="S43" s="31">
        <v>1</v>
      </c>
      <c r="T43" s="20"/>
      <c r="U43" s="20"/>
      <c r="V43" s="20"/>
      <c r="W43" s="21"/>
      <c r="X43" s="43"/>
      <c r="Y43" s="43"/>
      <c r="Z43" s="43"/>
      <c r="AA43" s="335" t="s">
        <v>875</v>
      </c>
      <c r="AB43" s="589"/>
    </row>
    <row r="44" spans="1:30" s="22" customFormat="1" ht="14.45" hidden="1" customHeight="1" outlineLevel="1" x14ac:dyDescent="0.25">
      <c r="A44" s="59" t="s">
        <v>64</v>
      </c>
      <c r="B44" s="114" t="s">
        <v>43</v>
      </c>
      <c r="C44" s="114">
        <v>6704491</v>
      </c>
      <c r="D44" s="114" t="s">
        <v>44</v>
      </c>
      <c r="E44" s="114"/>
      <c r="F44" s="126" t="s">
        <v>25</v>
      </c>
      <c r="G44" s="116"/>
      <c r="H44" s="120">
        <v>20</v>
      </c>
      <c r="I44" s="82"/>
      <c r="J44" s="191">
        <v>1</v>
      </c>
      <c r="K44" s="23">
        <v>1</v>
      </c>
      <c r="L44" s="23">
        <v>1</v>
      </c>
      <c r="M44" s="23">
        <v>1</v>
      </c>
      <c r="N44" s="23">
        <v>1</v>
      </c>
      <c r="O44" s="23">
        <v>1</v>
      </c>
      <c r="P44" s="23">
        <v>1</v>
      </c>
      <c r="Q44" s="23">
        <v>1</v>
      </c>
      <c r="R44" s="20"/>
      <c r="S44" s="20"/>
      <c r="T44" s="20"/>
      <c r="U44" s="20"/>
      <c r="V44" s="20"/>
      <c r="W44" s="21"/>
      <c r="X44" s="43"/>
      <c r="Y44" s="43"/>
      <c r="Z44" s="43"/>
      <c r="AA44" s="335" t="s">
        <v>817</v>
      </c>
      <c r="AB44" s="590"/>
    </row>
    <row r="45" spans="1:30" ht="14.45" hidden="1" customHeight="1" outlineLevel="1" x14ac:dyDescent="0.25">
      <c r="A45" s="54" t="s">
        <v>65</v>
      </c>
      <c r="B45" s="219"/>
      <c r="C45" s="219"/>
      <c r="D45" s="219"/>
      <c r="E45" s="117"/>
      <c r="F45" s="53"/>
      <c r="G45" s="116"/>
      <c r="H45" s="124">
        <f>SUM(H46:H49)</f>
        <v>900</v>
      </c>
      <c r="I45" s="82"/>
      <c r="J45" s="103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1"/>
      <c r="X45" s="43"/>
      <c r="Y45" s="43"/>
      <c r="Z45" s="43"/>
      <c r="AA45" s="335"/>
      <c r="AB45" s="589"/>
    </row>
    <row r="46" spans="1:30" ht="14.45" hidden="1" customHeight="1" outlineLevel="1" x14ac:dyDescent="0.25">
      <c r="A46" s="45" t="s">
        <v>819</v>
      </c>
      <c r="B46" s="114" t="s">
        <v>66</v>
      </c>
      <c r="C46" s="114">
        <v>6705565</v>
      </c>
      <c r="D46" s="114"/>
      <c r="E46" s="114" t="s">
        <v>818</v>
      </c>
      <c r="F46" s="53" t="s">
        <v>144</v>
      </c>
      <c r="G46" s="116"/>
      <c r="H46" s="116">
        <v>750</v>
      </c>
      <c r="I46" s="82"/>
      <c r="J46" s="104">
        <v>1</v>
      </c>
      <c r="K46" s="52">
        <v>1</v>
      </c>
      <c r="L46" s="52">
        <v>1</v>
      </c>
      <c r="M46" s="52">
        <v>1</v>
      </c>
      <c r="N46" s="31">
        <v>1</v>
      </c>
      <c r="O46" s="31">
        <v>1</v>
      </c>
      <c r="P46" s="31">
        <v>1</v>
      </c>
      <c r="Q46" s="31">
        <v>1</v>
      </c>
      <c r="R46" s="31">
        <v>1</v>
      </c>
      <c r="S46" s="31">
        <v>1</v>
      </c>
      <c r="T46" s="31">
        <v>1</v>
      </c>
      <c r="U46" s="31">
        <v>1</v>
      </c>
      <c r="V46" s="20"/>
      <c r="W46" s="21"/>
      <c r="X46" s="43"/>
      <c r="Y46" s="43"/>
      <c r="Z46" s="43"/>
      <c r="AA46" s="335"/>
      <c r="AB46" s="589"/>
    </row>
    <row r="47" spans="1:30" ht="14.45" hidden="1" customHeight="1" outlineLevel="1" x14ac:dyDescent="0.25">
      <c r="A47" s="45" t="s">
        <v>820</v>
      </c>
      <c r="B47" s="114" t="s">
        <v>872</v>
      </c>
      <c r="C47" s="114">
        <v>6706461</v>
      </c>
      <c r="D47" s="114"/>
      <c r="E47" s="114" t="s">
        <v>818</v>
      </c>
      <c r="F47" s="53" t="s">
        <v>25</v>
      </c>
      <c r="G47" s="116"/>
      <c r="H47" s="116">
        <v>130</v>
      </c>
      <c r="I47" s="82"/>
      <c r="J47" s="191">
        <v>1</v>
      </c>
      <c r="K47" s="23">
        <v>1</v>
      </c>
      <c r="L47" s="23">
        <v>1</v>
      </c>
      <c r="M47" s="23">
        <v>1</v>
      </c>
      <c r="N47" s="23">
        <v>1</v>
      </c>
      <c r="O47" s="23">
        <v>1</v>
      </c>
      <c r="P47" s="23">
        <v>1</v>
      </c>
      <c r="Q47" s="23">
        <v>1</v>
      </c>
      <c r="R47" s="23">
        <v>1</v>
      </c>
      <c r="S47" s="23">
        <v>1</v>
      </c>
      <c r="T47" s="23">
        <v>1</v>
      </c>
      <c r="U47" s="23">
        <v>1</v>
      </c>
      <c r="V47" s="20"/>
      <c r="W47" s="21"/>
      <c r="X47" s="43"/>
      <c r="Y47" s="43"/>
      <c r="Z47" s="43"/>
      <c r="AA47" s="335"/>
      <c r="AB47" s="589"/>
    </row>
    <row r="48" spans="1:30" ht="14.45" hidden="1" customHeight="1" outlineLevel="1" x14ac:dyDescent="0.25">
      <c r="A48" s="49" t="s">
        <v>67</v>
      </c>
      <c r="B48" s="219"/>
      <c r="C48" s="219"/>
      <c r="D48" s="219"/>
      <c r="E48" s="114"/>
      <c r="F48" s="53"/>
      <c r="G48" s="116"/>
      <c r="H48" s="120"/>
      <c r="I48" s="82"/>
      <c r="J48" s="103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1"/>
      <c r="X48" s="43"/>
      <c r="Y48" s="43"/>
      <c r="Z48" s="43"/>
      <c r="AA48" s="335" t="s">
        <v>761</v>
      </c>
      <c r="AB48" s="589"/>
    </row>
    <row r="49" spans="1:28" ht="14.45" hidden="1" customHeight="1" outlineLevel="1" x14ac:dyDescent="0.25">
      <c r="A49" s="45" t="s">
        <v>68</v>
      </c>
      <c r="B49" s="219"/>
      <c r="C49" s="219"/>
      <c r="D49" s="219"/>
      <c r="E49" s="114" t="s">
        <v>44</v>
      </c>
      <c r="F49" s="53" t="s">
        <v>25</v>
      </c>
      <c r="G49" s="116"/>
      <c r="H49" s="116">
        <v>20</v>
      </c>
      <c r="I49" s="82"/>
      <c r="J49" s="191">
        <v>1</v>
      </c>
      <c r="K49" s="23">
        <v>1</v>
      </c>
      <c r="L49" s="23">
        <v>1</v>
      </c>
      <c r="M49" s="23">
        <v>1</v>
      </c>
      <c r="N49" s="23">
        <v>1</v>
      </c>
      <c r="O49" s="23">
        <v>1</v>
      </c>
      <c r="P49" s="23">
        <v>1</v>
      </c>
      <c r="Q49" s="23">
        <v>1</v>
      </c>
      <c r="R49" s="23">
        <v>1</v>
      </c>
      <c r="S49" s="23">
        <v>1</v>
      </c>
      <c r="T49" s="23">
        <v>1</v>
      </c>
      <c r="U49" s="23">
        <v>1</v>
      </c>
      <c r="V49" s="20"/>
      <c r="W49" s="21"/>
      <c r="X49" s="43"/>
      <c r="Y49" s="43"/>
      <c r="Z49" s="43"/>
      <c r="AA49" s="335" t="s">
        <v>1051</v>
      </c>
      <c r="AB49" s="589"/>
    </row>
    <row r="50" spans="1:28" ht="14.45" hidden="1" customHeight="1" outlineLevel="1" x14ac:dyDescent="0.25">
      <c r="A50" s="221" t="s">
        <v>69</v>
      </c>
      <c r="B50" s="222"/>
      <c r="C50" s="222"/>
      <c r="D50" s="219"/>
      <c r="E50" s="414"/>
      <c r="F50" s="222"/>
      <c r="G50" s="556"/>
      <c r="H50" s="124">
        <f>SUM(H51:H70)</f>
        <v>110</v>
      </c>
      <c r="I50" s="84"/>
      <c r="J50" s="103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1"/>
      <c r="X50" s="43"/>
      <c r="Y50" s="43"/>
      <c r="Z50" s="43"/>
      <c r="AA50" s="335"/>
      <c r="AB50" s="589"/>
    </row>
    <row r="51" spans="1:28" ht="14.45" hidden="1" customHeight="1" outlineLevel="1" x14ac:dyDescent="0.25">
      <c r="A51" s="59" t="s">
        <v>70</v>
      </c>
      <c r="B51" s="222"/>
      <c r="C51" s="222"/>
      <c r="D51" s="117" t="s">
        <v>731</v>
      </c>
      <c r="E51" s="114"/>
      <c r="F51" s="117" t="s">
        <v>25</v>
      </c>
      <c r="G51" s="556"/>
      <c r="H51" s="120">
        <v>100</v>
      </c>
      <c r="I51" s="84"/>
      <c r="J51" s="103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1"/>
      <c r="X51" s="43"/>
      <c r="Y51" s="43"/>
      <c r="Z51" s="43"/>
      <c r="AA51" s="335"/>
      <c r="AB51" s="589"/>
    </row>
    <row r="52" spans="1:28" ht="14.45" hidden="1" customHeight="1" outlineLevel="1" x14ac:dyDescent="0.25">
      <c r="A52" s="63" t="s">
        <v>71</v>
      </c>
      <c r="B52" s="219"/>
      <c r="C52" s="219"/>
      <c r="D52" s="219"/>
      <c r="E52" s="114" t="s">
        <v>731</v>
      </c>
      <c r="F52" s="117" t="s">
        <v>25</v>
      </c>
      <c r="G52" s="556"/>
      <c r="H52" s="124"/>
      <c r="I52" s="84"/>
      <c r="J52" s="103"/>
      <c r="K52" s="20"/>
      <c r="L52" s="20"/>
      <c r="M52" s="20"/>
      <c r="N52" s="23">
        <v>1</v>
      </c>
      <c r="O52" s="23">
        <v>1</v>
      </c>
      <c r="P52" s="23">
        <v>1</v>
      </c>
      <c r="Q52" s="23">
        <v>1</v>
      </c>
      <c r="R52" s="23">
        <v>1</v>
      </c>
      <c r="S52" s="23">
        <v>1</v>
      </c>
      <c r="T52" s="23">
        <v>1</v>
      </c>
      <c r="U52" s="23">
        <v>1</v>
      </c>
      <c r="V52" s="20"/>
      <c r="W52" s="21"/>
      <c r="X52" s="43"/>
      <c r="Y52" s="43"/>
      <c r="Z52" s="43"/>
      <c r="AA52" s="335"/>
      <c r="AB52" s="589"/>
    </row>
    <row r="53" spans="1:28" ht="14.45" hidden="1" customHeight="1" outlineLevel="1" x14ac:dyDescent="0.25">
      <c r="A53" s="63" t="s">
        <v>72</v>
      </c>
      <c r="B53" s="222"/>
      <c r="C53" s="222"/>
      <c r="D53" s="219"/>
      <c r="E53" s="114" t="s">
        <v>731</v>
      </c>
      <c r="F53" s="117" t="s">
        <v>25</v>
      </c>
      <c r="G53" s="556"/>
      <c r="H53" s="124"/>
      <c r="I53" s="84"/>
      <c r="J53" s="103"/>
      <c r="K53" s="20"/>
      <c r="L53" s="20"/>
      <c r="M53" s="20"/>
      <c r="N53" s="23">
        <v>1</v>
      </c>
      <c r="O53" s="23">
        <v>1</v>
      </c>
      <c r="P53" s="23">
        <v>1</v>
      </c>
      <c r="Q53" s="23">
        <v>1</v>
      </c>
      <c r="R53" s="23">
        <v>1</v>
      </c>
      <c r="S53" s="23">
        <v>1</v>
      </c>
      <c r="T53" s="23">
        <v>1</v>
      </c>
      <c r="U53" s="23">
        <v>1</v>
      </c>
      <c r="V53" s="20"/>
      <c r="W53" s="21"/>
      <c r="X53" s="43"/>
      <c r="Y53" s="43"/>
      <c r="Z53" s="43"/>
      <c r="AA53" s="335"/>
      <c r="AB53" s="589"/>
    </row>
    <row r="54" spans="1:28" ht="14.45" hidden="1" customHeight="1" outlineLevel="1" x14ac:dyDescent="0.25">
      <c r="A54" s="63" t="s">
        <v>73</v>
      </c>
      <c r="B54" s="222"/>
      <c r="C54" s="222"/>
      <c r="D54" s="219"/>
      <c r="E54" s="114" t="s">
        <v>731</v>
      </c>
      <c r="F54" s="117" t="s">
        <v>25</v>
      </c>
      <c r="G54" s="556"/>
      <c r="H54" s="124"/>
      <c r="I54" s="84"/>
      <c r="J54" s="103"/>
      <c r="K54" s="20"/>
      <c r="L54" s="20"/>
      <c r="M54" s="20"/>
      <c r="N54" s="23">
        <v>1</v>
      </c>
      <c r="O54" s="23">
        <v>1</v>
      </c>
      <c r="P54" s="23">
        <v>1</v>
      </c>
      <c r="Q54" s="23">
        <v>1</v>
      </c>
      <c r="R54" s="23">
        <v>1</v>
      </c>
      <c r="S54" s="23">
        <v>1</v>
      </c>
      <c r="T54" s="23">
        <v>1</v>
      </c>
      <c r="U54" s="23">
        <v>1</v>
      </c>
      <c r="V54" s="20"/>
      <c r="W54" s="21"/>
      <c r="X54" s="43"/>
      <c r="Y54" s="43"/>
      <c r="Z54" s="43"/>
      <c r="AA54" s="335"/>
      <c r="AB54" s="589"/>
    </row>
    <row r="55" spans="1:28" ht="14.45" hidden="1" customHeight="1" outlineLevel="1" x14ac:dyDescent="0.25">
      <c r="A55" s="63" t="s">
        <v>74</v>
      </c>
      <c r="B55" s="222"/>
      <c r="C55" s="222"/>
      <c r="D55" s="219"/>
      <c r="E55" s="114" t="s">
        <v>731</v>
      </c>
      <c r="F55" s="117" t="s">
        <v>25</v>
      </c>
      <c r="G55" s="556"/>
      <c r="H55" s="124"/>
      <c r="I55" s="84"/>
      <c r="J55" s="103"/>
      <c r="K55" s="20"/>
      <c r="L55" s="20"/>
      <c r="M55" s="20"/>
      <c r="N55" s="23">
        <v>1</v>
      </c>
      <c r="O55" s="23">
        <v>1</v>
      </c>
      <c r="P55" s="23">
        <v>1</v>
      </c>
      <c r="Q55" s="23">
        <v>1</v>
      </c>
      <c r="R55" s="23">
        <v>1</v>
      </c>
      <c r="S55" s="23">
        <v>1</v>
      </c>
      <c r="T55" s="23">
        <v>1</v>
      </c>
      <c r="U55" s="23">
        <v>1</v>
      </c>
      <c r="V55" s="20"/>
      <c r="W55" s="21"/>
      <c r="X55" s="43"/>
      <c r="Y55" s="43"/>
      <c r="Z55" s="43"/>
      <c r="AA55" s="335"/>
      <c r="AB55" s="589"/>
    </row>
    <row r="56" spans="1:28" ht="14.45" hidden="1" customHeight="1" outlineLevel="1" x14ac:dyDescent="0.25">
      <c r="A56" s="63" t="s">
        <v>75</v>
      </c>
      <c r="B56" s="222"/>
      <c r="C56" s="222"/>
      <c r="D56" s="219"/>
      <c r="E56" s="114" t="s">
        <v>731</v>
      </c>
      <c r="F56" s="117" t="s">
        <v>25</v>
      </c>
      <c r="G56" s="556"/>
      <c r="H56" s="124"/>
      <c r="I56" s="84"/>
      <c r="J56" s="103"/>
      <c r="K56" s="20"/>
      <c r="L56" s="20"/>
      <c r="M56" s="20"/>
      <c r="N56" s="23">
        <v>1</v>
      </c>
      <c r="O56" s="23">
        <v>1</v>
      </c>
      <c r="P56" s="23">
        <v>1</v>
      </c>
      <c r="Q56" s="23">
        <v>1</v>
      </c>
      <c r="R56" s="23">
        <v>1</v>
      </c>
      <c r="S56" s="23">
        <v>1</v>
      </c>
      <c r="T56" s="23">
        <v>1</v>
      </c>
      <c r="U56" s="23">
        <v>1</v>
      </c>
      <c r="V56" s="20"/>
      <c r="W56" s="21"/>
      <c r="X56" s="43"/>
      <c r="Y56" s="43"/>
      <c r="Z56" s="43"/>
      <c r="AA56" s="335"/>
      <c r="AB56" s="589"/>
    </row>
    <row r="57" spans="1:28" ht="14.45" hidden="1" customHeight="1" outlineLevel="1" x14ac:dyDescent="0.25">
      <c r="A57" s="63" t="s">
        <v>76</v>
      </c>
      <c r="B57" s="222"/>
      <c r="C57" s="222"/>
      <c r="D57" s="219"/>
      <c r="E57" s="114" t="s">
        <v>731</v>
      </c>
      <c r="F57" s="117" t="s">
        <v>25</v>
      </c>
      <c r="G57" s="556"/>
      <c r="H57" s="124"/>
      <c r="I57" s="84"/>
      <c r="J57" s="103"/>
      <c r="K57" s="20"/>
      <c r="L57" s="20"/>
      <c r="M57" s="20"/>
      <c r="N57" s="23">
        <v>1</v>
      </c>
      <c r="O57" s="23">
        <v>1</v>
      </c>
      <c r="P57" s="23">
        <v>1</v>
      </c>
      <c r="Q57" s="23">
        <v>1</v>
      </c>
      <c r="R57" s="23">
        <v>1</v>
      </c>
      <c r="S57" s="23">
        <v>1</v>
      </c>
      <c r="T57" s="23">
        <v>1</v>
      </c>
      <c r="U57" s="23">
        <v>1</v>
      </c>
      <c r="V57" s="20"/>
      <c r="W57" s="21"/>
      <c r="X57" s="43"/>
      <c r="Y57" s="43"/>
      <c r="Z57" s="43"/>
      <c r="AA57" s="335"/>
      <c r="AB57" s="589"/>
    </row>
    <row r="58" spans="1:28" ht="14.45" hidden="1" customHeight="1" outlineLevel="1" x14ac:dyDescent="0.25">
      <c r="A58" s="63" t="s">
        <v>77</v>
      </c>
      <c r="B58" s="222"/>
      <c r="C58" s="222"/>
      <c r="D58" s="219"/>
      <c r="E58" s="114" t="s">
        <v>731</v>
      </c>
      <c r="F58" s="117" t="s">
        <v>25</v>
      </c>
      <c r="G58" s="556"/>
      <c r="H58" s="124"/>
      <c r="I58" s="84"/>
      <c r="J58" s="103"/>
      <c r="K58" s="20"/>
      <c r="L58" s="20"/>
      <c r="M58" s="20"/>
      <c r="N58" s="23">
        <v>1</v>
      </c>
      <c r="O58" s="23">
        <v>1</v>
      </c>
      <c r="P58" s="23">
        <v>1</v>
      </c>
      <c r="Q58" s="23">
        <v>1</v>
      </c>
      <c r="R58" s="23">
        <v>1</v>
      </c>
      <c r="S58" s="23">
        <v>1</v>
      </c>
      <c r="T58" s="23">
        <v>1</v>
      </c>
      <c r="U58" s="23">
        <v>1</v>
      </c>
      <c r="V58" s="20"/>
      <c r="W58" s="21"/>
      <c r="X58" s="43"/>
      <c r="Y58" s="43"/>
      <c r="Z58" s="43"/>
      <c r="AA58" s="335"/>
      <c r="AB58" s="589"/>
    </row>
    <row r="59" spans="1:28" ht="14.45" hidden="1" customHeight="1" outlineLevel="1" x14ac:dyDescent="0.25">
      <c r="A59" s="63" t="s">
        <v>78</v>
      </c>
      <c r="B59" s="222"/>
      <c r="C59" s="222"/>
      <c r="D59" s="219"/>
      <c r="E59" s="114" t="s">
        <v>731</v>
      </c>
      <c r="F59" s="117" t="s">
        <v>25</v>
      </c>
      <c r="G59" s="556"/>
      <c r="H59" s="124"/>
      <c r="I59" s="84"/>
      <c r="J59" s="103"/>
      <c r="K59" s="20"/>
      <c r="L59" s="20"/>
      <c r="M59" s="20"/>
      <c r="N59" s="23">
        <v>1</v>
      </c>
      <c r="O59" s="23">
        <v>1</v>
      </c>
      <c r="P59" s="23">
        <v>1</v>
      </c>
      <c r="Q59" s="23">
        <v>1</v>
      </c>
      <c r="R59" s="23">
        <v>1</v>
      </c>
      <c r="S59" s="23">
        <v>1</v>
      </c>
      <c r="T59" s="23">
        <v>1</v>
      </c>
      <c r="U59" s="23">
        <v>1</v>
      </c>
      <c r="V59" s="20"/>
      <c r="W59" s="21"/>
      <c r="X59" s="43"/>
      <c r="Y59" s="43"/>
      <c r="Z59" s="43"/>
      <c r="AA59" s="335"/>
      <c r="AB59" s="589"/>
    </row>
    <row r="60" spans="1:28" s="307" customFormat="1" ht="14.45" hidden="1" customHeight="1" outlineLevel="1" x14ac:dyDescent="0.25">
      <c r="A60" s="501" t="s">
        <v>79</v>
      </c>
      <c r="B60" s="301" t="s">
        <v>80</v>
      </c>
      <c r="C60" s="301">
        <v>6701480</v>
      </c>
      <c r="D60" s="301" t="s">
        <v>81</v>
      </c>
      <c r="E60" s="301"/>
      <c r="F60" s="301" t="s">
        <v>25</v>
      </c>
      <c r="G60" s="116"/>
      <c r="H60" s="120">
        <v>0</v>
      </c>
      <c r="I60" s="310"/>
      <c r="J60" s="311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5"/>
      <c r="X60" s="306"/>
      <c r="Y60" s="306">
        <v>0.5</v>
      </c>
      <c r="Z60" s="306"/>
      <c r="AA60" s="572" t="s">
        <v>82</v>
      </c>
      <c r="AB60" s="592"/>
    </row>
    <row r="61" spans="1:28" s="307" customFormat="1" ht="14.45" hidden="1" customHeight="1" outlineLevel="1" x14ac:dyDescent="0.25">
      <c r="A61" s="309" t="s">
        <v>83</v>
      </c>
      <c r="B61" s="312" t="s">
        <v>33</v>
      </c>
      <c r="C61" s="312" t="s">
        <v>33</v>
      </c>
      <c r="D61" s="312"/>
      <c r="E61" s="301" t="s">
        <v>81</v>
      </c>
      <c r="F61" s="301"/>
      <c r="G61" s="556"/>
      <c r="H61" s="124"/>
      <c r="I61" s="310"/>
      <c r="J61" s="311"/>
      <c r="K61" s="304"/>
      <c r="L61" s="304"/>
      <c r="M61" s="304"/>
      <c r="N61" s="304"/>
      <c r="O61" s="304"/>
      <c r="P61" s="304"/>
      <c r="Q61" s="304"/>
      <c r="R61" s="304"/>
      <c r="S61" s="304"/>
      <c r="T61" s="304"/>
      <c r="U61" s="304"/>
      <c r="V61" s="304"/>
      <c r="W61" s="305"/>
      <c r="X61" s="306"/>
      <c r="Y61" s="306"/>
      <c r="Z61" s="306"/>
      <c r="AA61" s="572"/>
      <c r="AB61" s="592"/>
    </row>
    <row r="62" spans="1:28" s="307" customFormat="1" ht="14.45" hidden="1" customHeight="1" outlineLevel="1" x14ac:dyDescent="0.25">
      <c r="A62" s="309" t="s">
        <v>84</v>
      </c>
      <c r="B62" s="312" t="s">
        <v>33</v>
      </c>
      <c r="C62" s="312" t="s">
        <v>33</v>
      </c>
      <c r="D62" s="312"/>
      <c r="E62" s="301" t="s">
        <v>81</v>
      </c>
      <c r="F62" s="301"/>
      <c r="G62" s="556"/>
      <c r="H62" s="124"/>
      <c r="I62" s="310"/>
      <c r="J62" s="311"/>
      <c r="K62" s="304"/>
      <c r="L62" s="304"/>
      <c r="M62" s="304"/>
      <c r="N62" s="304"/>
      <c r="O62" s="304"/>
      <c r="P62" s="304"/>
      <c r="Q62" s="304"/>
      <c r="R62" s="304"/>
      <c r="S62" s="304"/>
      <c r="T62" s="304"/>
      <c r="U62" s="304"/>
      <c r="V62" s="304"/>
      <c r="W62" s="305"/>
      <c r="X62" s="306"/>
      <c r="Y62" s="306"/>
      <c r="Z62" s="306"/>
      <c r="AA62" s="572"/>
      <c r="AB62" s="592"/>
    </row>
    <row r="63" spans="1:28" s="307" customFormat="1" ht="14.45" hidden="1" customHeight="1" outlineLevel="1" x14ac:dyDescent="0.25">
      <c r="A63" s="309" t="s">
        <v>85</v>
      </c>
      <c r="B63" s="312" t="s">
        <v>33</v>
      </c>
      <c r="C63" s="312" t="s">
        <v>33</v>
      </c>
      <c r="D63" s="312"/>
      <c r="E63" s="301" t="s">
        <v>81</v>
      </c>
      <c r="F63" s="301"/>
      <c r="G63" s="556"/>
      <c r="H63" s="124"/>
      <c r="I63" s="310"/>
      <c r="J63" s="311"/>
      <c r="K63" s="304"/>
      <c r="L63" s="304"/>
      <c r="M63" s="304"/>
      <c r="N63" s="304"/>
      <c r="O63" s="304"/>
      <c r="P63" s="304"/>
      <c r="Q63" s="304"/>
      <c r="R63" s="304"/>
      <c r="S63" s="304"/>
      <c r="T63" s="304"/>
      <c r="U63" s="304"/>
      <c r="V63" s="304"/>
      <c r="W63" s="305"/>
      <c r="X63" s="306"/>
      <c r="Y63" s="306"/>
      <c r="Z63" s="306"/>
      <c r="AA63" s="572"/>
      <c r="AB63" s="592"/>
    </row>
    <row r="64" spans="1:28" s="307" customFormat="1" ht="14.45" hidden="1" customHeight="1" outlineLevel="1" x14ac:dyDescent="0.25">
      <c r="A64" s="309" t="s">
        <v>86</v>
      </c>
      <c r="B64" s="312" t="s">
        <v>33</v>
      </c>
      <c r="C64" s="312" t="s">
        <v>33</v>
      </c>
      <c r="D64" s="312"/>
      <c r="E64" s="301" t="s">
        <v>81</v>
      </c>
      <c r="F64" s="301"/>
      <c r="G64" s="556"/>
      <c r="H64" s="124"/>
      <c r="I64" s="310"/>
      <c r="J64" s="311"/>
      <c r="K64" s="304"/>
      <c r="L64" s="304"/>
      <c r="M64" s="304"/>
      <c r="N64" s="304"/>
      <c r="O64" s="304"/>
      <c r="P64" s="304"/>
      <c r="Q64" s="304"/>
      <c r="R64" s="304"/>
      <c r="S64" s="304"/>
      <c r="T64" s="304"/>
      <c r="U64" s="304"/>
      <c r="V64" s="304"/>
      <c r="W64" s="305"/>
      <c r="X64" s="306"/>
      <c r="Y64" s="306"/>
      <c r="Z64" s="306"/>
      <c r="AA64" s="572"/>
      <c r="AB64" s="592"/>
    </row>
    <row r="65" spans="1:28" s="307" customFormat="1" ht="14.45" hidden="1" customHeight="1" outlineLevel="1" x14ac:dyDescent="0.25">
      <c r="A65" s="309" t="s">
        <v>87</v>
      </c>
      <c r="B65" s="312" t="s">
        <v>33</v>
      </c>
      <c r="C65" s="312" t="s">
        <v>33</v>
      </c>
      <c r="D65" s="312"/>
      <c r="E65" s="301" t="s">
        <v>81</v>
      </c>
      <c r="F65" s="301"/>
      <c r="G65" s="556"/>
      <c r="H65" s="124"/>
      <c r="I65" s="310"/>
      <c r="J65" s="311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5"/>
      <c r="X65" s="306"/>
      <c r="Y65" s="306"/>
      <c r="Z65" s="306"/>
      <c r="AA65" s="572"/>
      <c r="AB65" s="592"/>
    </row>
    <row r="66" spans="1:28" s="307" customFormat="1" ht="14.45" hidden="1" customHeight="1" outlineLevel="1" x14ac:dyDescent="0.25">
      <c r="A66" s="309" t="s">
        <v>88</v>
      </c>
      <c r="B66" s="312" t="s">
        <v>33</v>
      </c>
      <c r="C66" s="312" t="s">
        <v>33</v>
      </c>
      <c r="D66" s="312"/>
      <c r="E66" s="301" t="s">
        <v>81</v>
      </c>
      <c r="F66" s="301"/>
      <c r="G66" s="556"/>
      <c r="H66" s="124"/>
      <c r="I66" s="310"/>
      <c r="J66" s="311"/>
      <c r="K66" s="304"/>
      <c r="L66" s="304"/>
      <c r="M66" s="304"/>
      <c r="N66" s="304"/>
      <c r="O66" s="304"/>
      <c r="P66" s="304"/>
      <c r="Q66" s="304"/>
      <c r="R66" s="304"/>
      <c r="S66" s="304"/>
      <c r="T66" s="304"/>
      <c r="U66" s="304"/>
      <c r="V66" s="304"/>
      <c r="W66" s="305"/>
      <c r="X66" s="306"/>
      <c r="Y66" s="306"/>
      <c r="Z66" s="306"/>
      <c r="AA66" s="572"/>
      <c r="AB66" s="592"/>
    </row>
    <row r="67" spans="1:28" s="307" customFormat="1" ht="14.45" hidden="1" customHeight="1" outlineLevel="1" x14ac:dyDescent="0.25">
      <c r="A67" s="309" t="s">
        <v>89</v>
      </c>
      <c r="B67" s="312" t="s">
        <v>33</v>
      </c>
      <c r="C67" s="312" t="s">
        <v>33</v>
      </c>
      <c r="D67" s="312"/>
      <c r="E67" s="301" t="s">
        <v>81</v>
      </c>
      <c r="F67" s="301"/>
      <c r="G67" s="556"/>
      <c r="H67" s="124"/>
      <c r="I67" s="310"/>
      <c r="J67" s="311"/>
      <c r="K67" s="304"/>
      <c r="L67" s="304"/>
      <c r="M67" s="304"/>
      <c r="N67" s="304"/>
      <c r="O67" s="304"/>
      <c r="P67" s="304"/>
      <c r="Q67" s="304"/>
      <c r="R67" s="304"/>
      <c r="S67" s="304"/>
      <c r="T67" s="304"/>
      <c r="U67" s="304"/>
      <c r="V67" s="304"/>
      <c r="W67" s="305"/>
      <c r="X67" s="306"/>
      <c r="Y67" s="306"/>
      <c r="Z67" s="306"/>
      <c r="AA67" s="572"/>
      <c r="AB67" s="592"/>
    </row>
    <row r="68" spans="1:28" s="307" customFormat="1" ht="14.45" hidden="1" customHeight="1" outlineLevel="1" x14ac:dyDescent="0.25">
      <c r="A68" s="309" t="s">
        <v>90</v>
      </c>
      <c r="B68" s="312" t="s">
        <v>33</v>
      </c>
      <c r="C68" s="312" t="s">
        <v>33</v>
      </c>
      <c r="D68" s="312"/>
      <c r="E68" s="301" t="s">
        <v>81</v>
      </c>
      <c r="F68" s="301"/>
      <c r="G68" s="556"/>
      <c r="H68" s="124"/>
      <c r="I68" s="310"/>
      <c r="J68" s="311"/>
      <c r="K68" s="304"/>
      <c r="L68" s="304"/>
      <c r="M68" s="304"/>
      <c r="N68" s="304"/>
      <c r="O68" s="304"/>
      <c r="P68" s="304"/>
      <c r="Q68" s="304"/>
      <c r="R68" s="304"/>
      <c r="S68" s="304"/>
      <c r="T68" s="304"/>
      <c r="U68" s="304"/>
      <c r="V68" s="304"/>
      <c r="W68" s="305"/>
      <c r="X68" s="306"/>
      <c r="Y68" s="306"/>
      <c r="Z68" s="306"/>
      <c r="AA68" s="572"/>
      <c r="AB68" s="592"/>
    </row>
    <row r="69" spans="1:28" s="307" customFormat="1" ht="14.45" hidden="1" customHeight="1" outlineLevel="1" x14ac:dyDescent="0.25">
      <c r="A69" s="309" t="s">
        <v>91</v>
      </c>
      <c r="B69" s="312" t="s">
        <v>33</v>
      </c>
      <c r="C69" s="312" t="s">
        <v>33</v>
      </c>
      <c r="D69" s="312"/>
      <c r="E69" s="301" t="s">
        <v>81</v>
      </c>
      <c r="F69" s="301"/>
      <c r="G69" s="556"/>
      <c r="H69" s="124"/>
      <c r="I69" s="310"/>
      <c r="J69" s="311"/>
      <c r="K69" s="304"/>
      <c r="L69" s="304"/>
      <c r="N69" s="304"/>
      <c r="O69" s="304"/>
      <c r="P69" s="304"/>
      <c r="Q69" s="304"/>
      <c r="R69" s="304"/>
      <c r="S69" s="304"/>
      <c r="T69" s="304"/>
      <c r="U69" s="304"/>
      <c r="V69" s="304"/>
      <c r="W69" s="305"/>
      <c r="X69" s="306"/>
      <c r="Y69" s="306"/>
      <c r="Z69" s="306"/>
      <c r="AA69" s="572"/>
      <c r="AB69" s="592"/>
    </row>
    <row r="70" spans="1:28" s="22" customFormat="1" ht="14.45" hidden="1" customHeight="1" outlineLevel="1" x14ac:dyDescent="0.25">
      <c r="A70" s="49" t="s">
        <v>92</v>
      </c>
      <c r="B70" s="114" t="s">
        <v>93</v>
      </c>
      <c r="C70" s="114">
        <v>6701008</v>
      </c>
      <c r="D70" s="114"/>
      <c r="E70" s="114" t="s">
        <v>81</v>
      </c>
      <c r="F70" s="114"/>
      <c r="G70" s="116"/>
      <c r="H70" s="120">
        <v>10</v>
      </c>
      <c r="I70" s="82"/>
      <c r="J70" s="191">
        <v>1</v>
      </c>
      <c r="K70" s="23">
        <v>1</v>
      </c>
      <c r="L70" s="23">
        <v>1</v>
      </c>
      <c r="M70" s="52">
        <v>1</v>
      </c>
      <c r="N70" s="31">
        <v>1</v>
      </c>
      <c r="O70" s="20"/>
      <c r="P70" s="20"/>
      <c r="Q70" s="20"/>
      <c r="R70" s="20"/>
      <c r="S70" s="20"/>
      <c r="T70" s="20"/>
      <c r="U70" s="20"/>
      <c r="V70" s="20"/>
      <c r="W70" s="21"/>
      <c r="X70" s="43"/>
      <c r="Y70" s="43"/>
      <c r="Z70" s="43"/>
      <c r="AA70" s="335" t="s">
        <v>873</v>
      </c>
      <c r="AB70" s="590"/>
    </row>
    <row r="71" spans="1:28" ht="14.45" hidden="1" customHeight="1" outlineLevel="1" x14ac:dyDescent="0.25">
      <c r="A71" s="223" t="s">
        <v>94</v>
      </c>
      <c r="B71" s="114"/>
      <c r="C71" s="114"/>
      <c r="D71" s="114"/>
      <c r="E71" s="114"/>
      <c r="F71" s="114"/>
      <c r="G71" s="116"/>
      <c r="H71" s="120">
        <f>SUM(H72:H75)</f>
        <v>150</v>
      </c>
      <c r="I71" s="84"/>
      <c r="J71" s="103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1"/>
      <c r="X71" s="43"/>
      <c r="Y71" s="43"/>
      <c r="Z71" s="43"/>
      <c r="AA71" s="335"/>
      <c r="AB71" s="589"/>
    </row>
    <row r="72" spans="1:28" ht="14.45" hidden="1" customHeight="1" outlineLevel="1" x14ac:dyDescent="0.25">
      <c r="A72" s="45" t="s">
        <v>95</v>
      </c>
      <c r="B72" s="114" t="s">
        <v>96</v>
      </c>
      <c r="C72" s="114">
        <v>6701003</v>
      </c>
      <c r="D72" s="114"/>
      <c r="E72" s="114" t="s">
        <v>97</v>
      </c>
      <c r="F72" s="207"/>
      <c r="G72" s="184"/>
      <c r="H72" s="116">
        <v>0</v>
      </c>
      <c r="I72" s="84"/>
      <c r="J72" s="103"/>
      <c r="K72" s="20"/>
      <c r="L72" s="20"/>
      <c r="M72" s="20"/>
      <c r="N72" s="31">
        <v>1</v>
      </c>
      <c r="O72" s="31">
        <v>1</v>
      </c>
      <c r="P72" s="31">
        <v>1</v>
      </c>
      <c r="Q72" s="31">
        <v>1</v>
      </c>
      <c r="R72" s="31">
        <v>1</v>
      </c>
      <c r="S72" s="31">
        <v>1</v>
      </c>
      <c r="T72" s="20"/>
      <c r="U72" s="20"/>
      <c r="V72" s="20"/>
      <c r="W72" s="21"/>
      <c r="X72" s="43"/>
      <c r="Y72" s="43"/>
      <c r="Z72" s="43"/>
      <c r="AA72" s="335"/>
      <c r="AB72" s="589"/>
    </row>
    <row r="73" spans="1:28" ht="14.45" hidden="1" customHeight="1" outlineLevel="1" x14ac:dyDescent="0.25">
      <c r="A73" s="45" t="s">
        <v>98</v>
      </c>
      <c r="B73" s="114" t="s">
        <v>99</v>
      </c>
      <c r="C73" s="114">
        <v>6701004</v>
      </c>
      <c r="D73" s="114"/>
      <c r="E73" s="114" t="s">
        <v>97</v>
      </c>
      <c r="F73" s="207"/>
      <c r="G73" s="184"/>
      <c r="H73" s="116">
        <v>50</v>
      </c>
      <c r="I73" s="84"/>
      <c r="J73" s="448">
        <v>1</v>
      </c>
      <c r="K73" s="31">
        <v>1</v>
      </c>
      <c r="L73" s="31">
        <v>1</v>
      </c>
      <c r="M73" s="31">
        <v>1</v>
      </c>
      <c r="N73" s="31">
        <v>1</v>
      </c>
      <c r="O73" s="31">
        <v>1</v>
      </c>
      <c r="P73" s="31">
        <v>1</v>
      </c>
      <c r="Q73" s="31">
        <v>1</v>
      </c>
      <c r="R73" s="31">
        <v>1</v>
      </c>
      <c r="S73" s="31">
        <v>1</v>
      </c>
      <c r="T73" s="31">
        <v>1</v>
      </c>
      <c r="U73" s="31">
        <v>1</v>
      </c>
      <c r="V73" s="20"/>
      <c r="W73" s="21"/>
      <c r="X73" s="43"/>
      <c r="Y73" s="43"/>
      <c r="Z73" s="43"/>
      <c r="AA73" s="335"/>
      <c r="AB73" s="589"/>
    </row>
    <row r="74" spans="1:28" ht="14.45" hidden="1" customHeight="1" outlineLevel="1" x14ac:dyDescent="0.25">
      <c r="A74" s="45" t="s">
        <v>100</v>
      </c>
      <c r="B74" s="114" t="s">
        <v>101</v>
      </c>
      <c r="C74" s="114">
        <v>6701005</v>
      </c>
      <c r="D74" s="114"/>
      <c r="E74" s="114" t="s">
        <v>97</v>
      </c>
      <c r="F74" s="207"/>
      <c r="G74" s="184"/>
      <c r="H74" s="116">
        <v>50</v>
      </c>
      <c r="I74" s="84"/>
      <c r="J74" s="448">
        <v>1</v>
      </c>
      <c r="K74" s="31">
        <v>1</v>
      </c>
      <c r="L74" s="31">
        <v>1</v>
      </c>
      <c r="M74" s="31">
        <v>1</v>
      </c>
      <c r="N74" s="31">
        <v>1</v>
      </c>
      <c r="O74" s="31">
        <v>1</v>
      </c>
      <c r="P74" s="31">
        <v>1</v>
      </c>
      <c r="Q74" s="31">
        <v>1</v>
      </c>
      <c r="R74" s="31">
        <v>1</v>
      </c>
      <c r="S74" s="31">
        <v>1</v>
      </c>
      <c r="T74" s="31">
        <v>1</v>
      </c>
      <c r="U74" s="31">
        <v>1</v>
      </c>
      <c r="V74" s="20"/>
      <c r="W74" s="21"/>
      <c r="X74" s="43"/>
      <c r="Y74" s="43"/>
      <c r="Z74" s="43"/>
      <c r="AA74" s="335"/>
      <c r="AB74" s="589"/>
    </row>
    <row r="75" spans="1:28" ht="15" hidden="1" customHeight="1" outlineLevel="1" x14ac:dyDescent="0.25">
      <c r="A75" s="49" t="s">
        <v>102</v>
      </c>
      <c r="B75" s="114" t="s">
        <v>103</v>
      </c>
      <c r="C75" s="114">
        <v>6701006</v>
      </c>
      <c r="D75" s="114"/>
      <c r="E75" s="114" t="s">
        <v>97</v>
      </c>
      <c r="F75" s="207"/>
      <c r="G75" s="184"/>
      <c r="H75" s="120">
        <v>50</v>
      </c>
      <c r="I75" s="294"/>
      <c r="J75" s="103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1"/>
      <c r="X75" s="43"/>
      <c r="Y75" s="43"/>
      <c r="Z75" s="43"/>
      <c r="AA75" s="335"/>
      <c r="AB75" s="589"/>
    </row>
    <row r="76" spans="1:28" s="22" customFormat="1" ht="14.45" hidden="1" customHeight="1" outlineLevel="1" thickBot="1" x14ac:dyDescent="0.3">
      <c r="A76" s="45" t="s">
        <v>104</v>
      </c>
      <c r="B76" s="114" t="s">
        <v>33</v>
      </c>
      <c r="C76" s="114" t="s">
        <v>33</v>
      </c>
      <c r="D76" s="114"/>
      <c r="E76" s="114" t="s">
        <v>44</v>
      </c>
      <c r="F76" s="114" t="s">
        <v>105</v>
      </c>
      <c r="G76" s="184"/>
      <c r="H76" s="116">
        <v>20</v>
      </c>
      <c r="I76" s="82"/>
      <c r="J76" s="191">
        <v>1</v>
      </c>
      <c r="K76" s="415">
        <v>1</v>
      </c>
      <c r="L76" s="415">
        <v>1</v>
      </c>
      <c r="M76" s="415">
        <v>1</v>
      </c>
      <c r="N76" s="449">
        <v>1</v>
      </c>
      <c r="O76" s="449">
        <v>1</v>
      </c>
      <c r="P76" s="20"/>
      <c r="Q76" s="20"/>
      <c r="R76" s="20"/>
      <c r="S76" s="105"/>
      <c r="T76" s="105"/>
      <c r="U76" s="105"/>
      <c r="V76" s="105"/>
      <c r="W76" s="106"/>
      <c r="X76" s="43"/>
      <c r="Y76" s="43"/>
      <c r="Z76" s="43"/>
      <c r="AA76" s="335"/>
      <c r="AB76" s="590"/>
    </row>
    <row r="77" spans="1:28" s="75" customFormat="1" ht="15.75" hidden="1" collapsed="1" thickBot="1" x14ac:dyDescent="0.3">
      <c r="A77" s="611" t="s">
        <v>106</v>
      </c>
      <c r="B77" s="612"/>
      <c r="C77" s="612"/>
      <c r="D77" s="612"/>
      <c r="E77" s="612"/>
      <c r="F77" s="613"/>
      <c r="G77" s="412">
        <v>2000</v>
      </c>
      <c r="H77" s="546">
        <f>SUM(,H78,H88,H93,H109,H117,H124,H134,)</f>
        <v>2730</v>
      </c>
      <c r="I77" s="41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2"/>
      <c r="X77" s="327"/>
      <c r="Y77" s="375"/>
      <c r="Z77" s="327"/>
      <c r="AA77" s="335"/>
      <c r="AB77" s="591"/>
    </row>
    <row r="78" spans="1:28" ht="14.45" hidden="1" customHeight="1" outlineLevel="1" x14ac:dyDescent="0.25">
      <c r="A78" s="128" t="s">
        <v>107</v>
      </c>
      <c r="B78" s="174"/>
      <c r="C78" s="174"/>
      <c r="D78" s="174"/>
      <c r="E78" s="174"/>
      <c r="F78" s="174"/>
      <c r="G78" s="130"/>
      <c r="H78" s="130">
        <f>SUM(H79)</f>
        <v>50</v>
      </c>
      <c r="I78" s="190"/>
      <c r="J78" s="195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7"/>
      <c r="X78" s="43"/>
      <c r="Y78" s="43"/>
      <c r="Z78" s="97"/>
      <c r="AA78" s="573"/>
      <c r="AB78" s="589"/>
    </row>
    <row r="79" spans="1:28" s="22" customFormat="1" ht="14.45" hidden="1" customHeight="1" outlineLevel="1" x14ac:dyDescent="0.25">
      <c r="A79" s="49" t="s">
        <v>108</v>
      </c>
      <c r="B79" s="114" t="s">
        <v>109</v>
      </c>
      <c r="C79" s="114">
        <v>6704742</v>
      </c>
      <c r="D79" s="114" t="s">
        <v>794</v>
      </c>
      <c r="E79" s="114"/>
      <c r="F79" s="114" t="s">
        <v>25</v>
      </c>
      <c r="G79" s="124"/>
      <c r="H79" s="120">
        <v>50</v>
      </c>
      <c r="I79" s="82"/>
      <c r="J79" s="191">
        <v>1</v>
      </c>
      <c r="K79" s="23">
        <v>1</v>
      </c>
      <c r="L79" s="23">
        <v>1</v>
      </c>
      <c r="M79" s="23">
        <v>1</v>
      </c>
      <c r="N79" s="20"/>
      <c r="O79" s="20"/>
      <c r="P79" s="20"/>
      <c r="Q79" s="20"/>
      <c r="R79" s="20"/>
      <c r="S79" s="20"/>
      <c r="T79" s="20"/>
      <c r="U79" s="20"/>
      <c r="V79" s="20"/>
      <c r="W79" s="21"/>
      <c r="X79" s="43"/>
      <c r="Y79" s="43"/>
      <c r="Z79" s="43"/>
      <c r="AA79" s="335" t="s">
        <v>1046</v>
      </c>
      <c r="AB79" s="590"/>
    </row>
    <row r="80" spans="1:28" s="22" customFormat="1" ht="14.45" hidden="1" customHeight="1" outlineLevel="1" x14ac:dyDescent="0.25">
      <c r="A80" s="45" t="s">
        <v>111</v>
      </c>
      <c r="B80" s="126" t="s">
        <v>33</v>
      </c>
      <c r="C80" s="114" t="s">
        <v>33</v>
      </c>
      <c r="D80" s="114"/>
      <c r="E80" s="114" t="s">
        <v>794</v>
      </c>
      <c r="F80" s="114" t="s">
        <v>25</v>
      </c>
      <c r="G80" s="124"/>
      <c r="H80" s="120"/>
      <c r="I80" s="82"/>
      <c r="J80" s="191">
        <v>1</v>
      </c>
      <c r="K80" s="23">
        <v>1</v>
      </c>
      <c r="L80" s="23">
        <v>1</v>
      </c>
      <c r="M80" s="23">
        <v>1</v>
      </c>
      <c r="N80" s="20"/>
      <c r="O80" s="20"/>
      <c r="P80" s="20"/>
      <c r="Q80" s="20"/>
      <c r="R80" s="20"/>
      <c r="S80" s="20"/>
      <c r="T80" s="20"/>
      <c r="U80" s="20"/>
      <c r="V80" s="20"/>
      <c r="W80" s="21"/>
      <c r="X80" s="43"/>
      <c r="Y80" s="43"/>
      <c r="Z80" s="43"/>
      <c r="AA80" s="335"/>
      <c r="AB80" s="590"/>
    </row>
    <row r="81" spans="1:28" s="22" customFormat="1" ht="14.45" hidden="1" customHeight="1" outlineLevel="1" x14ac:dyDescent="0.25">
      <c r="A81" s="45" t="s">
        <v>112</v>
      </c>
      <c r="B81" s="126" t="s">
        <v>33</v>
      </c>
      <c r="C81" s="114" t="s">
        <v>33</v>
      </c>
      <c r="D81" s="114"/>
      <c r="E81" s="114" t="s">
        <v>794</v>
      </c>
      <c r="F81" s="114" t="s">
        <v>25</v>
      </c>
      <c r="G81" s="124"/>
      <c r="H81" s="120"/>
      <c r="I81" s="82"/>
      <c r="J81" s="191">
        <v>1</v>
      </c>
      <c r="K81" s="23">
        <v>1</v>
      </c>
      <c r="L81" s="23">
        <v>1</v>
      </c>
      <c r="M81" s="23">
        <v>1</v>
      </c>
      <c r="N81" s="20"/>
      <c r="O81" s="20"/>
      <c r="P81" s="20"/>
      <c r="Q81" s="20"/>
      <c r="R81" s="20"/>
      <c r="S81" s="20"/>
      <c r="T81" s="20"/>
      <c r="U81" s="20"/>
      <c r="V81" s="20"/>
      <c r="W81" s="21"/>
      <c r="X81" s="43"/>
      <c r="Y81" s="43"/>
      <c r="Z81" s="43"/>
      <c r="AA81" s="335"/>
      <c r="AB81" s="590"/>
    </row>
    <row r="82" spans="1:28" s="22" customFormat="1" ht="14.45" hidden="1" customHeight="1" outlineLevel="1" x14ac:dyDescent="0.25">
      <c r="A82" s="45" t="s">
        <v>113</v>
      </c>
      <c r="B82" s="126" t="s">
        <v>33</v>
      </c>
      <c r="C82" s="114" t="s">
        <v>33</v>
      </c>
      <c r="D82" s="114"/>
      <c r="E82" s="114" t="s">
        <v>794</v>
      </c>
      <c r="F82" s="114" t="s">
        <v>25</v>
      </c>
      <c r="G82" s="124"/>
      <c r="H82" s="120"/>
      <c r="I82" s="82"/>
      <c r="J82" s="191">
        <v>1</v>
      </c>
      <c r="K82" s="23">
        <v>1</v>
      </c>
      <c r="L82" s="23">
        <v>1</v>
      </c>
      <c r="M82" s="23">
        <v>1</v>
      </c>
      <c r="N82" s="20"/>
      <c r="O82" s="20"/>
      <c r="P82" s="20"/>
      <c r="Q82" s="20"/>
      <c r="R82" s="20"/>
      <c r="S82" s="20"/>
      <c r="T82" s="20"/>
      <c r="U82" s="20"/>
      <c r="V82" s="20"/>
      <c r="W82" s="21"/>
      <c r="X82" s="43"/>
      <c r="Y82" s="43"/>
      <c r="Z82" s="43"/>
      <c r="AA82" s="335"/>
      <c r="AB82" s="590"/>
    </row>
    <row r="83" spans="1:28" s="22" customFormat="1" ht="14.45" hidden="1" customHeight="1" outlineLevel="1" x14ac:dyDescent="0.25">
      <c r="A83" s="45" t="s">
        <v>114</v>
      </c>
      <c r="B83" s="126" t="s">
        <v>33</v>
      </c>
      <c r="C83" s="114" t="s">
        <v>33</v>
      </c>
      <c r="D83" s="114"/>
      <c r="E83" s="114" t="s">
        <v>794</v>
      </c>
      <c r="F83" s="114" t="s">
        <v>25</v>
      </c>
      <c r="G83" s="124"/>
      <c r="H83" s="120"/>
      <c r="I83" s="82"/>
      <c r="J83" s="191">
        <v>1</v>
      </c>
      <c r="K83" s="23">
        <v>1</v>
      </c>
      <c r="L83" s="23">
        <v>1</v>
      </c>
      <c r="M83" s="23">
        <v>1</v>
      </c>
      <c r="N83" s="20"/>
      <c r="O83" s="20"/>
      <c r="P83" s="20"/>
      <c r="Q83" s="20"/>
      <c r="R83" s="20"/>
      <c r="S83" s="20"/>
      <c r="T83" s="20"/>
      <c r="U83" s="20"/>
      <c r="V83" s="20"/>
      <c r="W83" s="21"/>
      <c r="X83" s="43"/>
      <c r="Y83" s="43"/>
      <c r="Z83" s="43"/>
      <c r="AA83" s="335"/>
      <c r="AB83" s="590"/>
    </row>
    <row r="84" spans="1:28" s="22" customFormat="1" ht="14.45" hidden="1" customHeight="1" outlineLevel="1" x14ac:dyDescent="0.25">
      <c r="A84" s="45" t="s">
        <v>115</v>
      </c>
      <c r="B84" s="126" t="s">
        <v>33</v>
      </c>
      <c r="C84" s="114" t="s">
        <v>33</v>
      </c>
      <c r="D84" s="114"/>
      <c r="E84" s="114" t="s">
        <v>794</v>
      </c>
      <c r="F84" s="114" t="s">
        <v>25</v>
      </c>
      <c r="G84" s="124"/>
      <c r="H84" s="120"/>
      <c r="I84" s="82"/>
      <c r="J84" s="191">
        <v>1</v>
      </c>
      <c r="K84" s="23">
        <v>1</v>
      </c>
      <c r="L84" s="23">
        <v>1</v>
      </c>
      <c r="M84" s="23">
        <v>1</v>
      </c>
      <c r="N84" s="20"/>
      <c r="O84" s="20"/>
      <c r="P84" s="20"/>
      <c r="Q84" s="20"/>
      <c r="R84" s="20"/>
      <c r="S84" s="20"/>
      <c r="T84" s="20"/>
      <c r="U84" s="20"/>
      <c r="V84" s="20"/>
      <c r="W84" s="21"/>
      <c r="X84" s="43"/>
      <c r="Y84" s="43"/>
      <c r="Z84" s="43"/>
      <c r="AA84" s="335"/>
      <c r="AB84" s="590"/>
    </row>
    <row r="85" spans="1:28" s="22" customFormat="1" ht="14.45" hidden="1" customHeight="1" outlineLevel="1" x14ac:dyDescent="0.25">
      <c r="A85" s="45" t="s">
        <v>116</v>
      </c>
      <c r="B85" s="126" t="s">
        <v>33</v>
      </c>
      <c r="C85" s="114" t="s">
        <v>33</v>
      </c>
      <c r="D85" s="114"/>
      <c r="E85" s="114" t="s">
        <v>794</v>
      </c>
      <c r="F85" s="114" t="s">
        <v>25</v>
      </c>
      <c r="G85" s="124"/>
      <c r="H85" s="120"/>
      <c r="I85" s="82"/>
      <c r="J85" s="191">
        <v>1</v>
      </c>
      <c r="K85" s="23">
        <v>1</v>
      </c>
      <c r="L85" s="23">
        <v>1</v>
      </c>
      <c r="M85" s="23">
        <v>1</v>
      </c>
      <c r="N85" s="20"/>
      <c r="O85" s="20"/>
      <c r="P85" s="20"/>
      <c r="Q85" s="20"/>
      <c r="R85" s="20"/>
      <c r="S85" s="20"/>
      <c r="T85" s="20"/>
      <c r="U85" s="20"/>
      <c r="V85" s="20"/>
      <c r="W85" s="21"/>
      <c r="X85" s="43"/>
      <c r="Y85" s="43"/>
      <c r="Z85" s="43"/>
      <c r="AA85" s="335"/>
      <c r="AB85" s="590"/>
    </row>
    <row r="86" spans="1:28" s="22" customFormat="1" ht="14.45" hidden="1" customHeight="1" outlineLevel="1" x14ac:dyDescent="0.25">
      <c r="A86" s="45" t="s">
        <v>117</v>
      </c>
      <c r="B86" s="126" t="s">
        <v>33</v>
      </c>
      <c r="C86" s="114" t="s">
        <v>33</v>
      </c>
      <c r="D86" s="114"/>
      <c r="E86" s="114" t="s">
        <v>794</v>
      </c>
      <c r="F86" s="114" t="s">
        <v>25</v>
      </c>
      <c r="G86" s="124"/>
      <c r="H86" s="120"/>
      <c r="I86" s="82"/>
      <c r="J86" s="191">
        <v>1</v>
      </c>
      <c r="K86" s="23">
        <v>1</v>
      </c>
      <c r="L86" s="23">
        <v>1</v>
      </c>
      <c r="M86" s="23">
        <v>1</v>
      </c>
      <c r="N86" s="20"/>
      <c r="O86" s="20"/>
      <c r="P86" s="20"/>
      <c r="Q86" s="20"/>
      <c r="R86" s="20"/>
      <c r="S86" s="20"/>
      <c r="T86" s="20"/>
      <c r="U86" s="20"/>
      <c r="V86" s="20"/>
      <c r="W86" s="21"/>
      <c r="X86" s="43"/>
      <c r="Y86" s="43"/>
      <c r="Z86" s="43"/>
      <c r="AA86" s="335"/>
      <c r="AB86" s="590"/>
    </row>
    <row r="87" spans="1:28" s="22" customFormat="1" ht="14.45" hidden="1" customHeight="1" outlineLevel="1" x14ac:dyDescent="0.25">
      <c r="A87" s="45" t="s">
        <v>118</v>
      </c>
      <c r="B87" s="126" t="s">
        <v>33</v>
      </c>
      <c r="C87" s="114" t="s">
        <v>33</v>
      </c>
      <c r="D87" s="114"/>
      <c r="E87" s="114" t="s">
        <v>794</v>
      </c>
      <c r="F87" s="114" t="s">
        <v>25</v>
      </c>
      <c r="G87" s="124"/>
      <c r="H87" s="120"/>
      <c r="I87" s="82"/>
      <c r="J87" s="191">
        <v>1</v>
      </c>
      <c r="K87" s="23">
        <v>1</v>
      </c>
      <c r="L87" s="23">
        <v>1</v>
      </c>
      <c r="M87" s="23">
        <v>1</v>
      </c>
      <c r="N87" s="20"/>
      <c r="O87" s="20"/>
      <c r="P87" s="20"/>
      <c r="Q87" s="20"/>
      <c r="R87" s="20"/>
      <c r="S87" s="20"/>
      <c r="T87" s="20"/>
      <c r="U87" s="20"/>
      <c r="V87" s="20"/>
      <c r="W87" s="21"/>
      <c r="X87" s="43"/>
      <c r="Y87" s="43">
        <v>0.3</v>
      </c>
      <c r="Z87" s="43"/>
      <c r="AA87" s="335"/>
      <c r="AB87" s="590"/>
    </row>
    <row r="88" spans="1:28" ht="14.45" hidden="1" customHeight="1" outlineLevel="1" x14ac:dyDescent="0.25">
      <c r="A88" s="54" t="s">
        <v>119</v>
      </c>
      <c r="B88" s="149"/>
      <c r="C88" s="149"/>
      <c r="D88" s="451"/>
      <c r="E88" s="149"/>
      <c r="F88" s="149"/>
      <c r="G88" s="124"/>
      <c r="H88" s="124">
        <f>SUM(H89:H90)</f>
        <v>60</v>
      </c>
      <c r="I88" s="83"/>
      <c r="J88" s="103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1"/>
      <c r="X88" s="43"/>
      <c r="Y88" s="43"/>
      <c r="Z88" s="43"/>
      <c r="AA88" s="571"/>
      <c r="AB88" s="589"/>
    </row>
    <row r="89" spans="1:28" s="28" customFormat="1" ht="14.45" hidden="1" customHeight="1" outlineLevel="1" x14ac:dyDescent="0.25">
      <c r="A89" s="49" t="s">
        <v>120</v>
      </c>
      <c r="B89" s="114" t="s">
        <v>121</v>
      </c>
      <c r="C89" s="114">
        <v>6704973</v>
      </c>
      <c r="D89" s="114" t="s">
        <v>44</v>
      </c>
      <c r="E89" s="114"/>
      <c r="F89" s="114" t="s">
        <v>25</v>
      </c>
      <c r="G89" s="124"/>
      <c r="H89" s="120">
        <v>60</v>
      </c>
      <c r="I89" s="84"/>
      <c r="J89" s="191">
        <v>1</v>
      </c>
      <c r="K89" s="23">
        <v>1</v>
      </c>
      <c r="L89" s="23">
        <v>1</v>
      </c>
      <c r="M89" s="23">
        <v>1</v>
      </c>
      <c r="N89" s="23">
        <v>1</v>
      </c>
      <c r="O89" s="23">
        <v>1</v>
      </c>
      <c r="P89" s="23">
        <v>1</v>
      </c>
      <c r="Q89" s="23">
        <v>1</v>
      </c>
      <c r="R89" s="23">
        <v>1</v>
      </c>
      <c r="S89" s="23">
        <v>1</v>
      </c>
      <c r="T89" s="20"/>
      <c r="U89" s="20"/>
      <c r="V89" s="20"/>
      <c r="W89" s="21"/>
      <c r="X89" s="43"/>
      <c r="Y89" s="43"/>
      <c r="Z89" s="43"/>
      <c r="AA89" s="571"/>
      <c r="AB89" s="593"/>
    </row>
    <row r="90" spans="1:28" s="28" customFormat="1" ht="14.45" hidden="1" customHeight="1" outlineLevel="1" x14ac:dyDescent="0.25">
      <c r="A90" s="45" t="s">
        <v>122</v>
      </c>
      <c r="B90" s="126" t="s">
        <v>33</v>
      </c>
      <c r="C90" s="114" t="s">
        <v>33</v>
      </c>
      <c r="D90" s="114"/>
      <c r="E90" s="114" t="s">
        <v>44</v>
      </c>
      <c r="F90" s="114" t="s">
        <v>25</v>
      </c>
      <c r="G90" s="124"/>
      <c r="H90" s="124"/>
      <c r="I90" s="84"/>
      <c r="J90" s="191">
        <v>1</v>
      </c>
      <c r="K90" s="23">
        <v>1</v>
      </c>
      <c r="L90" s="23">
        <v>1</v>
      </c>
      <c r="M90" s="23">
        <v>1</v>
      </c>
      <c r="N90" s="23">
        <v>1</v>
      </c>
      <c r="O90" s="23">
        <v>1</v>
      </c>
      <c r="P90" s="23">
        <v>1</v>
      </c>
      <c r="Q90" s="23">
        <v>1</v>
      </c>
      <c r="R90" s="23">
        <v>1</v>
      </c>
      <c r="S90" s="23">
        <v>1</v>
      </c>
      <c r="T90" s="20"/>
      <c r="U90" s="20"/>
      <c r="V90" s="20"/>
      <c r="W90" s="21"/>
      <c r="X90" s="43"/>
      <c r="Y90" s="43"/>
      <c r="Z90" s="43"/>
      <c r="AA90" s="571"/>
      <c r="AB90" s="593"/>
    </row>
    <row r="91" spans="1:28" s="28" customFormat="1" ht="14.45" hidden="1" customHeight="1" outlineLevel="1" x14ac:dyDescent="0.25">
      <c r="A91" s="45" t="s">
        <v>123</v>
      </c>
      <c r="B91" s="126" t="s">
        <v>33</v>
      </c>
      <c r="C91" s="114" t="s">
        <v>33</v>
      </c>
      <c r="D91" s="114"/>
      <c r="E91" s="114" t="s">
        <v>44</v>
      </c>
      <c r="F91" s="114" t="s">
        <v>25</v>
      </c>
      <c r="G91" s="124"/>
      <c r="H91" s="124"/>
      <c r="I91" s="84"/>
      <c r="J91" s="191">
        <v>1</v>
      </c>
      <c r="K91" s="23">
        <v>1</v>
      </c>
      <c r="L91" s="23">
        <v>1</v>
      </c>
      <c r="M91" s="23">
        <v>1</v>
      </c>
      <c r="N91" s="23">
        <v>1</v>
      </c>
      <c r="O91" s="23">
        <v>1</v>
      </c>
      <c r="P91" s="23">
        <v>1</v>
      </c>
      <c r="Q91" s="23">
        <v>1</v>
      </c>
      <c r="R91" s="23">
        <v>1</v>
      </c>
      <c r="S91" s="23">
        <v>1</v>
      </c>
      <c r="T91" s="20"/>
      <c r="U91" s="20"/>
      <c r="V91" s="20"/>
      <c r="W91" s="21"/>
      <c r="X91" s="43"/>
      <c r="Y91" s="43"/>
      <c r="Z91" s="43"/>
      <c r="AA91" s="335"/>
      <c r="AB91" s="593"/>
    </row>
    <row r="92" spans="1:28" s="28" customFormat="1" ht="14.45" hidden="1" customHeight="1" outlineLevel="1" x14ac:dyDescent="0.25">
      <c r="A92" s="45" t="s">
        <v>124</v>
      </c>
      <c r="B92" s="126" t="s">
        <v>33</v>
      </c>
      <c r="C92" s="114" t="s">
        <v>33</v>
      </c>
      <c r="D92" s="114"/>
      <c r="E92" s="114" t="s">
        <v>44</v>
      </c>
      <c r="F92" s="114" t="s">
        <v>25</v>
      </c>
      <c r="G92" s="124"/>
      <c r="H92" s="124"/>
      <c r="I92" s="84"/>
      <c r="J92" s="191">
        <v>1</v>
      </c>
      <c r="K92" s="23">
        <v>1</v>
      </c>
      <c r="L92" s="23">
        <v>1</v>
      </c>
      <c r="M92" s="23">
        <v>1</v>
      </c>
      <c r="N92" s="23">
        <v>1</v>
      </c>
      <c r="O92" s="23">
        <v>1</v>
      </c>
      <c r="P92" s="23">
        <v>1</v>
      </c>
      <c r="Q92" s="23">
        <v>1</v>
      </c>
      <c r="R92" s="23">
        <v>1</v>
      </c>
      <c r="S92" s="23">
        <v>1</v>
      </c>
      <c r="T92" s="20"/>
      <c r="U92" s="20"/>
      <c r="V92" s="20"/>
      <c r="W92" s="21"/>
      <c r="X92" s="43"/>
      <c r="Y92" s="43"/>
      <c r="Z92" s="43"/>
      <c r="AA92" s="571"/>
      <c r="AB92" s="593"/>
    </row>
    <row r="93" spans="1:28" ht="14.45" hidden="1" customHeight="1" outlineLevel="1" x14ac:dyDescent="0.25">
      <c r="A93" s="54" t="s">
        <v>125</v>
      </c>
      <c r="B93" s="134"/>
      <c r="C93" s="134"/>
      <c r="D93" s="114"/>
      <c r="E93" s="134"/>
      <c r="F93" s="134"/>
      <c r="G93" s="124"/>
      <c r="H93" s="124">
        <f>SUM(H94,H100,H104)+H96</f>
        <v>1430</v>
      </c>
      <c r="I93" s="83"/>
      <c r="J93" s="103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1"/>
      <c r="X93" s="43"/>
      <c r="Y93" s="43"/>
      <c r="Z93" s="43"/>
      <c r="AA93" s="571"/>
      <c r="AB93" s="589"/>
    </row>
    <row r="94" spans="1:28" s="22" customFormat="1" ht="14.45" hidden="1" customHeight="1" outlineLevel="1" x14ac:dyDescent="0.25">
      <c r="A94" s="49" t="s">
        <v>126</v>
      </c>
      <c r="B94" s="114" t="s">
        <v>127</v>
      </c>
      <c r="C94" s="114">
        <v>6701017</v>
      </c>
      <c r="D94" s="114" t="s">
        <v>31</v>
      </c>
      <c r="E94" s="114"/>
      <c r="F94" s="114"/>
      <c r="G94" s="116"/>
      <c r="H94" s="120">
        <f>SUM(H95:H99)</f>
        <v>30</v>
      </c>
      <c r="I94" s="428"/>
      <c r="J94" s="103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1"/>
      <c r="X94" s="43"/>
      <c r="Y94" s="43"/>
      <c r="Z94" s="43"/>
      <c r="AA94" s="335"/>
      <c r="AB94" s="590"/>
    </row>
    <row r="95" spans="1:28" s="22" customFormat="1" ht="14.45" hidden="1" customHeight="1" outlineLevel="1" x14ac:dyDescent="0.25">
      <c r="A95" s="176" t="s">
        <v>130</v>
      </c>
      <c r="B95" s="126" t="s">
        <v>33</v>
      </c>
      <c r="C95" s="114" t="s">
        <v>33</v>
      </c>
      <c r="D95" s="114"/>
      <c r="E95" s="114" t="s">
        <v>31</v>
      </c>
      <c r="F95" s="114" t="s">
        <v>694</v>
      </c>
      <c r="G95" s="114" t="s">
        <v>57</v>
      </c>
      <c r="H95" s="116">
        <v>30</v>
      </c>
      <c r="I95" s="428" t="s">
        <v>129</v>
      </c>
      <c r="J95" s="104">
        <v>1</v>
      </c>
      <c r="K95" s="52">
        <v>1</v>
      </c>
      <c r="L95" s="52">
        <v>1</v>
      </c>
      <c r="M95" s="31">
        <v>1</v>
      </c>
      <c r="N95" s="31">
        <v>1</v>
      </c>
      <c r="O95" s="20"/>
      <c r="P95" s="20"/>
      <c r="Q95" s="20"/>
      <c r="R95" s="20"/>
      <c r="S95" s="20"/>
      <c r="T95" s="20"/>
      <c r="U95" s="20"/>
      <c r="V95" s="20"/>
      <c r="W95" s="21"/>
      <c r="X95" s="43"/>
      <c r="Y95" s="43"/>
      <c r="Z95" s="43"/>
      <c r="AA95" s="335"/>
      <c r="AB95" s="590"/>
    </row>
    <row r="96" spans="1:28" s="307" customFormat="1" ht="14.45" hidden="1" customHeight="1" outlineLevel="1" x14ac:dyDescent="0.25">
      <c r="A96" s="300" t="s">
        <v>131</v>
      </c>
      <c r="B96" s="373" t="s">
        <v>33</v>
      </c>
      <c r="C96" s="301" t="s">
        <v>33</v>
      </c>
      <c r="D96" s="301"/>
      <c r="E96" s="301" t="s">
        <v>31</v>
      </c>
      <c r="F96" s="301"/>
      <c r="G96" s="114"/>
      <c r="H96" s="116"/>
      <c r="I96" s="372"/>
      <c r="J96" s="311"/>
      <c r="K96" s="30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1"/>
      <c r="X96" s="306"/>
      <c r="Y96" s="306"/>
      <c r="Z96" s="306"/>
      <c r="AA96" s="335" t="s">
        <v>132</v>
      </c>
      <c r="AB96" s="592"/>
    </row>
    <row r="97" spans="1:28" s="307" customFormat="1" ht="14.45" hidden="1" customHeight="1" outlineLevel="1" x14ac:dyDescent="0.25">
      <c r="A97" s="300" t="s">
        <v>133</v>
      </c>
      <c r="B97" s="373" t="s">
        <v>33</v>
      </c>
      <c r="C97" s="301" t="s">
        <v>33</v>
      </c>
      <c r="D97" s="301"/>
      <c r="E97" s="301" t="s">
        <v>31</v>
      </c>
      <c r="F97" s="301"/>
      <c r="G97" s="114"/>
      <c r="H97" s="116"/>
      <c r="I97" s="372"/>
      <c r="J97" s="311"/>
      <c r="K97" s="30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1"/>
      <c r="X97" s="306"/>
      <c r="Y97" s="306"/>
      <c r="Z97" s="306"/>
      <c r="AA97" s="572" t="s">
        <v>1045</v>
      </c>
      <c r="AB97" s="592"/>
    </row>
    <row r="98" spans="1:28" s="307" customFormat="1" ht="14.45" hidden="1" customHeight="1" outlineLevel="1" x14ac:dyDescent="0.25">
      <c r="A98" s="300" t="s">
        <v>134</v>
      </c>
      <c r="B98" s="373" t="s">
        <v>33</v>
      </c>
      <c r="C98" s="301" t="s">
        <v>33</v>
      </c>
      <c r="D98" s="301"/>
      <c r="E98" s="301" t="s">
        <v>31</v>
      </c>
      <c r="F98" s="301"/>
      <c r="G98" s="114"/>
      <c r="H98" s="116"/>
      <c r="I98" s="372"/>
      <c r="J98" s="311"/>
      <c r="K98" s="30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1"/>
      <c r="X98" s="306"/>
      <c r="Y98" s="306"/>
      <c r="Z98" s="306"/>
      <c r="AA98" s="572"/>
      <c r="AB98" s="592"/>
    </row>
    <row r="99" spans="1:28" s="307" customFormat="1" ht="14.45" hidden="1" customHeight="1" outlineLevel="1" x14ac:dyDescent="0.25">
      <c r="A99" s="300" t="s">
        <v>135</v>
      </c>
      <c r="B99" s="373" t="s">
        <v>33</v>
      </c>
      <c r="C99" s="301" t="s">
        <v>33</v>
      </c>
      <c r="D99" s="301"/>
      <c r="E99" s="301" t="s">
        <v>31</v>
      </c>
      <c r="F99" s="301"/>
      <c r="G99" s="114"/>
      <c r="H99" s="116"/>
      <c r="I99" s="372"/>
      <c r="J99" s="311"/>
      <c r="K99" s="30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1"/>
      <c r="X99" s="306"/>
      <c r="Y99" s="306"/>
      <c r="Z99" s="306"/>
      <c r="AA99" s="572"/>
      <c r="AB99" s="592"/>
    </row>
    <row r="100" spans="1:28" s="307" customFormat="1" ht="14.45" hidden="1" customHeight="1" outlineLevel="1" x14ac:dyDescent="0.25">
      <c r="A100" s="561" t="s">
        <v>136</v>
      </c>
      <c r="B100" s="373" t="s">
        <v>137</v>
      </c>
      <c r="C100" s="301">
        <v>6702678</v>
      </c>
      <c r="D100" s="301" t="s">
        <v>31</v>
      </c>
      <c r="E100" s="301"/>
      <c r="F100" s="301" t="s">
        <v>56</v>
      </c>
      <c r="G100" s="301" t="s">
        <v>57</v>
      </c>
      <c r="H100" s="562">
        <v>0</v>
      </c>
      <c r="I100" s="310" t="s">
        <v>786</v>
      </c>
      <c r="J100" s="311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5"/>
      <c r="X100" s="563" t="s">
        <v>58</v>
      </c>
      <c r="Y100" s="563"/>
      <c r="Z100" s="563"/>
      <c r="AA100" s="572"/>
      <c r="AB100" s="592"/>
    </row>
    <row r="101" spans="1:28" s="307" customFormat="1" ht="14.45" hidden="1" customHeight="1" outlineLevel="1" x14ac:dyDescent="0.25">
      <c r="A101" s="300" t="s">
        <v>138</v>
      </c>
      <c r="B101" s="373" t="s">
        <v>33</v>
      </c>
      <c r="C101" s="301" t="s">
        <v>33</v>
      </c>
      <c r="D101" s="301"/>
      <c r="E101" s="301" t="s">
        <v>31</v>
      </c>
      <c r="F101" s="301" t="s">
        <v>56</v>
      </c>
      <c r="G101" s="301"/>
      <c r="H101" s="301"/>
      <c r="I101" s="303"/>
      <c r="J101" s="311"/>
      <c r="K101" s="304"/>
      <c r="L101" s="304"/>
      <c r="M101" s="304"/>
      <c r="N101" s="304"/>
      <c r="O101" s="304"/>
      <c r="P101" s="304"/>
      <c r="Q101" s="304"/>
      <c r="R101" s="304"/>
      <c r="S101" s="304"/>
      <c r="T101" s="304"/>
      <c r="U101" s="304"/>
      <c r="V101" s="304"/>
      <c r="W101" s="305"/>
      <c r="X101" s="306"/>
      <c r="Y101" s="306"/>
      <c r="Z101" s="306"/>
      <c r="AA101" s="572"/>
      <c r="AB101" s="592"/>
    </row>
    <row r="102" spans="1:28" s="307" customFormat="1" ht="14.45" hidden="1" customHeight="1" outlineLevel="1" x14ac:dyDescent="0.25">
      <c r="A102" s="300" t="s">
        <v>139</v>
      </c>
      <c r="B102" s="373" t="s">
        <v>33</v>
      </c>
      <c r="C102" s="301" t="s">
        <v>33</v>
      </c>
      <c r="D102" s="301"/>
      <c r="E102" s="301" t="s">
        <v>31</v>
      </c>
      <c r="F102" s="301" t="s">
        <v>56</v>
      </c>
      <c r="G102" s="301"/>
      <c r="H102" s="301"/>
      <c r="I102" s="303"/>
      <c r="J102" s="311"/>
      <c r="K102" s="304"/>
      <c r="L102" s="304"/>
      <c r="M102" s="304"/>
      <c r="N102" s="304"/>
      <c r="O102" s="304"/>
      <c r="P102" s="304"/>
      <c r="Q102" s="304"/>
      <c r="R102" s="304"/>
      <c r="S102" s="304"/>
      <c r="T102" s="304"/>
      <c r="U102" s="304"/>
      <c r="V102" s="304"/>
      <c r="W102" s="305"/>
      <c r="X102" s="306"/>
      <c r="Y102" s="306"/>
      <c r="Z102" s="306"/>
      <c r="AA102" s="572"/>
      <c r="AB102" s="592"/>
    </row>
    <row r="103" spans="1:28" s="307" customFormat="1" ht="14.45" hidden="1" customHeight="1" outlineLevel="1" x14ac:dyDescent="0.25">
      <c r="A103" s="300" t="s">
        <v>140</v>
      </c>
      <c r="B103" s="373" t="s">
        <v>33</v>
      </c>
      <c r="C103" s="301" t="s">
        <v>33</v>
      </c>
      <c r="D103" s="301"/>
      <c r="E103" s="301" t="s">
        <v>31</v>
      </c>
      <c r="F103" s="301" t="s">
        <v>56</v>
      </c>
      <c r="G103" s="301"/>
      <c r="H103" s="301"/>
      <c r="I103" s="303"/>
      <c r="J103" s="311"/>
      <c r="K103" s="304"/>
      <c r="L103" s="304"/>
      <c r="M103" s="304"/>
      <c r="N103" s="304"/>
      <c r="O103" s="304"/>
      <c r="V103" s="304"/>
      <c r="W103" s="305"/>
      <c r="X103" s="306"/>
      <c r="Y103" s="306"/>
      <c r="Z103" s="306"/>
      <c r="AA103" s="572"/>
      <c r="AB103" s="592"/>
    </row>
    <row r="104" spans="1:28" s="22" customFormat="1" ht="14.45" hidden="1" customHeight="1" outlineLevel="1" x14ac:dyDescent="0.25">
      <c r="A104" s="177" t="s">
        <v>141</v>
      </c>
      <c r="B104" s="126" t="s">
        <v>142</v>
      </c>
      <c r="C104" s="114">
        <v>6702943</v>
      </c>
      <c r="D104" s="114" t="s">
        <v>818</v>
      </c>
      <c r="E104" s="114"/>
      <c r="F104" s="114" t="s">
        <v>56</v>
      </c>
      <c r="G104" s="116" t="s">
        <v>57</v>
      </c>
      <c r="H104" s="120">
        <v>1400</v>
      </c>
      <c r="I104" s="374"/>
      <c r="J104" s="448">
        <v>1</v>
      </c>
      <c r="K104" s="31">
        <v>1</v>
      </c>
      <c r="L104" s="31">
        <v>1</v>
      </c>
      <c r="M104" s="31">
        <v>1</v>
      </c>
      <c r="N104" s="31">
        <v>1</v>
      </c>
      <c r="O104" s="31">
        <v>1</v>
      </c>
      <c r="P104" s="31">
        <v>1</v>
      </c>
      <c r="Q104" s="31">
        <v>1</v>
      </c>
      <c r="R104" s="31">
        <v>1</v>
      </c>
      <c r="S104" s="52">
        <v>1</v>
      </c>
      <c r="T104" s="52">
        <v>1</v>
      </c>
      <c r="U104" s="52">
        <v>1</v>
      </c>
      <c r="V104" s="52">
        <v>1</v>
      </c>
      <c r="W104" s="21"/>
      <c r="X104" s="43" t="s">
        <v>58</v>
      </c>
      <c r="Y104" s="43"/>
      <c r="Z104" s="43"/>
      <c r="AA104" s="335"/>
      <c r="AB104" s="590"/>
    </row>
    <row r="105" spans="1:28" s="22" customFormat="1" ht="14.45" hidden="1" customHeight="1" outlineLevel="1" x14ac:dyDescent="0.25">
      <c r="A105" s="176" t="s">
        <v>143</v>
      </c>
      <c r="B105" s="126" t="s">
        <v>33</v>
      </c>
      <c r="C105" s="114" t="s">
        <v>33</v>
      </c>
      <c r="D105" s="114"/>
      <c r="E105" s="114" t="s">
        <v>818</v>
      </c>
      <c r="F105" s="114" t="s">
        <v>56</v>
      </c>
      <c r="G105" s="116"/>
      <c r="H105" s="114"/>
      <c r="I105" s="374"/>
      <c r="J105" s="448">
        <v>1</v>
      </c>
      <c r="K105" s="31">
        <v>1</v>
      </c>
      <c r="L105" s="31">
        <v>1</v>
      </c>
      <c r="M105" s="31">
        <v>1</v>
      </c>
      <c r="N105" s="31">
        <v>1</v>
      </c>
      <c r="O105" s="31">
        <v>1</v>
      </c>
      <c r="P105" s="31">
        <v>1</v>
      </c>
      <c r="Q105" s="31">
        <v>1</v>
      </c>
      <c r="R105" s="31">
        <v>1</v>
      </c>
      <c r="S105" s="52">
        <v>1</v>
      </c>
      <c r="T105" s="52">
        <v>1</v>
      </c>
      <c r="U105" s="52">
        <v>1</v>
      </c>
      <c r="V105" s="52">
        <v>1</v>
      </c>
      <c r="W105" s="21"/>
      <c r="X105" s="43"/>
      <c r="Y105" s="43"/>
      <c r="Z105" s="43"/>
      <c r="AA105" s="335" t="s">
        <v>145</v>
      </c>
      <c r="AB105" s="590"/>
    </row>
    <row r="106" spans="1:28" s="22" customFormat="1" ht="14.45" hidden="1" customHeight="1" outlineLevel="1" x14ac:dyDescent="0.25">
      <c r="A106" s="176" t="s">
        <v>146</v>
      </c>
      <c r="B106" s="126" t="s">
        <v>33</v>
      </c>
      <c r="C106" s="114" t="s">
        <v>33</v>
      </c>
      <c r="D106" s="114"/>
      <c r="E106" s="114" t="s">
        <v>818</v>
      </c>
      <c r="F106" s="114" t="s">
        <v>56</v>
      </c>
      <c r="G106" s="116"/>
      <c r="H106" s="114"/>
      <c r="I106" s="374"/>
      <c r="J106" s="448">
        <v>1</v>
      </c>
      <c r="K106" s="31">
        <v>1</v>
      </c>
      <c r="L106" s="31">
        <v>1</v>
      </c>
      <c r="M106" s="31">
        <v>1</v>
      </c>
      <c r="N106" s="31">
        <v>1</v>
      </c>
      <c r="O106" s="31">
        <v>1</v>
      </c>
      <c r="P106" s="31">
        <v>1</v>
      </c>
      <c r="Q106" s="31">
        <v>1</v>
      </c>
      <c r="R106" s="31">
        <v>1</v>
      </c>
      <c r="S106" s="52">
        <v>1</v>
      </c>
      <c r="T106" s="52">
        <v>1</v>
      </c>
      <c r="U106" s="52">
        <v>1</v>
      </c>
      <c r="V106" s="52">
        <v>1</v>
      </c>
      <c r="W106" s="21"/>
      <c r="X106" s="43"/>
      <c r="Y106" s="43"/>
      <c r="Z106" s="43"/>
      <c r="AA106" s="335"/>
      <c r="AB106" s="590"/>
    </row>
    <row r="107" spans="1:28" s="22" customFormat="1" ht="14.45" hidden="1" customHeight="1" outlineLevel="1" x14ac:dyDescent="0.25">
      <c r="A107" s="176" t="s">
        <v>147</v>
      </c>
      <c r="B107" s="126" t="s">
        <v>33</v>
      </c>
      <c r="C107" s="114" t="s">
        <v>33</v>
      </c>
      <c r="D107" s="114"/>
      <c r="E107" s="114" t="s">
        <v>818</v>
      </c>
      <c r="F107" s="114" t="s">
        <v>56</v>
      </c>
      <c r="G107" s="116"/>
      <c r="H107" s="114"/>
      <c r="I107" s="374"/>
      <c r="J107" s="448">
        <v>1</v>
      </c>
      <c r="K107" s="31">
        <v>1</v>
      </c>
      <c r="L107" s="31">
        <v>1</v>
      </c>
      <c r="M107" s="31">
        <v>1</v>
      </c>
      <c r="N107" s="31">
        <v>1</v>
      </c>
      <c r="O107" s="31">
        <v>1</v>
      </c>
      <c r="P107" s="31">
        <v>1</v>
      </c>
      <c r="Q107" s="31">
        <v>1</v>
      </c>
      <c r="R107" s="31">
        <v>1</v>
      </c>
      <c r="S107" s="52">
        <v>1</v>
      </c>
      <c r="T107" s="52">
        <v>1</v>
      </c>
      <c r="U107" s="52">
        <v>1</v>
      </c>
      <c r="V107" s="52">
        <v>1</v>
      </c>
      <c r="W107" s="21"/>
      <c r="X107" s="43"/>
      <c r="Y107" s="43"/>
      <c r="Z107" s="43"/>
      <c r="AA107" s="335" t="s">
        <v>148</v>
      </c>
      <c r="AB107" s="590"/>
    </row>
    <row r="108" spans="1:28" s="22" customFormat="1" ht="14.45" hidden="1" customHeight="1" outlineLevel="1" x14ac:dyDescent="0.25">
      <c r="A108" s="176" t="s">
        <v>149</v>
      </c>
      <c r="B108" s="126" t="s">
        <v>33</v>
      </c>
      <c r="C108" s="114" t="s">
        <v>33</v>
      </c>
      <c r="D108" s="114"/>
      <c r="E108" s="114" t="s">
        <v>818</v>
      </c>
      <c r="F108" s="114" t="s">
        <v>56</v>
      </c>
      <c r="G108" s="116"/>
      <c r="H108" s="114"/>
      <c r="I108" s="374"/>
      <c r="J108" s="448">
        <v>1</v>
      </c>
      <c r="K108" s="31">
        <v>1</v>
      </c>
      <c r="L108" s="31">
        <v>1</v>
      </c>
      <c r="M108" s="31">
        <v>1</v>
      </c>
      <c r="N108" s="31">
        <v>1</v>
      </c>
      <c r="O108" s="31">
        <v>1</v>
      </c>
      <c r="P108" s="31">
        <v>1</v>
      </c>
      <c r="Q108" s="31">
        <v>1</v>
      </c>
      <c r="R108" s="31">
        <v>1</v>
      </c>
      <c r="S108" s="52">
        <v>1</v>
      </c>
      <c r="T108" s="52">
        <v>1</v>
      </c>
      <c r="U108" s="52">
        <v>1</v>
      </c>
      <c r="V108" s="52">
        <v>1</v>
      </c>
      <c r="W108" s="21"/>
      <c r="X108" s="43"/>
      <c r="Y108" s="43">
        <v>0.6</v>
      </c>
      <c r="Z108" s="43"/>
      <c r="AA108" s="335"/>
      <c r="AB108" s="590"/>
    </row>
    <row r="109" spans="1:28" ht="14.45" hidden="1" customHeight="1" outlineLevel="1" x14ac:dyDescent="0.25">
      <c r="A109" s="54" t="s">
        <v>150</v>
      </c>
      <c r="B109" s="134"/>
      <c r="C109" s="134"/>
      <c r="D109" s="114"/>
      <c r="E109" s="134"/>
      <c r="F109" s="134"/>
      <c r="G109" s="124"/>
      <c r="H109" s="124">
        <f>SUM(H110:H116)</f>
        <v>280</v>
      </c>
      <c r="I109" s="99"/>
      <c r="J109" s="103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1"/>
      <c r="X109" s="43"/>
      <c r="Y109" s="43"/>
      <c r="Z109" s="43"/>
      <c r="AA109" s="571"/>
      <c r="AB109" s="589"/>
    </row>
    <row r="110" spans="1:28" ht="14.45" hidden="1" customHeight="1" outlineLevel="1" x14ac:dyDescent="0.25">
      <c r="A110" s="49" t="s">
        <v>1057</v>
      </c>
      <c r="B110" s="114"/>
      <c r="C110" s="114"/>
      <c r="D110" s="114" t="s">
        <v>31</v>
      </c>
      <c r="E110" s="114"/>
      <c r="F110" s="114" t="s">
        <v>105</v>
      </c>
      <c r="G110" s="116"/>
      <c r="H110" s="120">
        <v>160</v>
      </c>
      <c r="I110" s="601"/>
      <c r="J110" s="104">
        <v>1</v>
      </c>
      <c r="K110" s="52">
        <v>1</v>
      </c>
      <c r="L110" s="52">
        <v>1</v>
      </c>
      <c r="M110" s="31">
        <v>1</v>
      </c>
      <c r="N110" s="31">
        <v>1</v>
      </c>
      <c r="O110" s="31">
        <v>1</v>
      </c>
      <c r="P110" s="31">
        <v>1</v>
      </c>
      <c r="Q110" s="31">
        <v>1</v>
      </c>
      <c r="R110" s="31">
        <v>1</v>
      </c>
      <c r="S110" s="20"/>
      <c r="T110" s="20"/>
      <c r="U110" s="20"/>
      <c r="V110" s="20"/>
      <c r="W110" s="21"/>
      <c r="X110" s="43"/>
      <c r="Y110" s="43"/>
      <c r="Z110" s="43"/>
      <c r="AA110" s="571"/>
      <c r="AB110" s="589"/>
    </row>
    <row r="111" spans="1:28" ht="14.45" hidden="1" customHeight="1" outlineLevel="1" x14ac:dyDescent="0.25">
      <c r="A111" s="45" t="s">
        <v>1056</v>
      </c>
      <c r="B111" s="114" t="s">
        <v>1058</v>
      </c>
      <c r="C111" s="114">
        <v>6701015</v>
      </c>
      <c r="D111" s="114"/>
      <c r="E111" s="114" t="s">
        <v>31</v>
      </c>
      <c r="F111" s="114" t="s">
        <v>105</v>
      </c>
      <c r="G111" s="116"/>
      <c r="H111" s="116"/>
      <c r="I111" s="601"/>
      <c r="J111" s="103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1"/>
      <c r="X111" s="43"/>
      <c r="Y111" s="43"/>
      <c r="Z111" s="43"/>
      <c r="AA111" s="571"/>
      <c r="AB111" s="589"/>
    </row>
    <row r="112" spans="1:28" ht="14.45" hidden="1" customHeight="1" outlineLevel="1" x14ac:dyDescent="0.25">
      <c r="A112" s="177" t="s">
        <v>151</v>
      </c>
      <c r="B112" s="114" t="s">
        <v>809</v>
      </c>
      <c r="C112" s="114">
        <v>6706204</v>
      </c>
      <c r="D112" s="114" t="s">
        <v>794</v>
      </c>
      <c r="E112" s="114"/>
      <c r="F112" s="114" t="s">
        <v>56</v>
      </c>
      <c r="G112" s="124"/>
      <c r="H112" s="120">
        <v>120</v>
      </c>
      <c r="I112" s="99"/>
      <c r="J112" s="191">
        <v>1</v>
      </c>
      <c r="K112" s="23">
        <v>1</v>
      </c>
      <c r="L112" s="23">
        <v>1</v>
      </c>
      <c r="M112" s="23">
        <v>1</v>
      </c>
      <c r="N112" s="23">
        <v>1</v>
      </c>
      <c r="O112" s="52">
        <v>1</v>
      </c>
      <c r="P112" s="52">
        <v>1</v>
      </c>
      <c r="Q112" s="52">
        <v>1</v>
      </c>
      <c r="R112" s="52">
        <v>1</v>
      </c>
      <c r="S112" s="31">
        <v>1</v>
      </c>
      <c r="T112" s="31">
        <v>1</v>
      </c>
      <c r="U112" s="31">
        <v>1</v>
      </c>
      <c r="V112" s="20"/>
      <c r="W112" s="21"/>
      <c r="X112" s="43"/>
      <c r="Y112" s="43"/>
      <c r="Z112" s="43"/>
      <c r="AA112" s="335" t="s">
        <v>152</v>
      </c>
      <c r="AB112" s="589"/>
    </row>
    <row r="113" spans="1:28" ht="14.45" hidden="1" customHeight="1" outlineLevel="1" x14ac:dyDescent="0.25">
      <c r="A113" s="176" t="s">
        <v>153</v>
      </c>
      <c r="B113" s="134"/>
      <c r="C113" s="134"/>
      <c r="D113" s="134"/>
      <c r="E113" s="114" t="s">
        <v>794</v>
      </c>
      <c r="F113" s="114" t="s">
        <v>56</v>
      </c>
      <c r="G113" s="124"/>
      <c r="H113" s="124"/>
      <c r="I113" s="99"/>
      <c r="J113" s="191">
        <v>1</v>
      </c>
      <c r="K113" s="23">
        <v>1</v>
      </c>
      <c r="L113" s="23">
        <v>1</v>
      </c>
      <c r="M113" s="23">
        <v>1</v>
      </c>
      <c r="N113" s="23">
        <v>1</v>
      </c>
      <c r="O113" s="52">
        <v>1</v>
      </c>
      <c r="P113" s="52">
        <v>1</v>
      </c>
      <c r="Q113" s="52">
        <v>1</v>
      </c>
      <c r="R113" s="52">
        <v>1</v>
      </c>
      <c r="S113" s="31">
        <v>1</v>
      </c>
      <c r="T113" s="31">
        <v>1</v>
      </c>
      <c r="U113" s="31">
        <v>1</v>
      </c>
      <c r="V113" s="20"/>
      <c r="W113" s="21"/>
      <c r="X113" s="43"/>
      <c r="Y113" s="43"/>
      <c r="Z113" s="43"/>
      <c r="AA113" s="571"/>
      <c r="AB113" s="589"/>
    </row>
    <row r="114" spans="1:28" ht="14.45" hidden="1" customHeight="1" outlineLevel="1" x14ac:dyDescent="0.25">
      <c r="A114" s="176" t="s">
        <v>154</v>
      </c>
      <c r="B114" s="114"/>
      <c r="C114" s="114"/>
      <c r="D114" s="114"/>
      <c r="E114" s="114" t="s">
        <v>794</v>
      </c>
      <c r="F114" s="114" t="s">
        <v>56</v>
      </c>
      <c r="G114" s="124"/>
      <c r="H114" s="124"/>
      <c r="I114" s="99"/>
      <c r="J114" s="191">
        <v>1</v>
      </c>
      <c r="K114" s="23">
        <v>1</v>
      </c>
      <c r="L114" s="23">
        <v>1</v>
      </c>
      <c r="M114" s="23">
        <v>1</v>
      </c>
      <c r="N114" s="23">
        <v>1</v>
      </c>
      <c r="O114" s="52">
        <v>1</v>
      </c>
      <c r="P114" s="52">
        <v>1</v>
      </c>
      <c r="Q114" s="52">
        <v>1</v>
      </c>
      <c r="R114" s="52">
        <v>1</v>
      </c>
      <c r="S114" s="31">
        <v>1</v>
      </c>
      <c r="T114" s="31">
        <v>1</v>
      </c>
      <c r="U114" s="31">
        <v>1</v>
      </c>
      <c r="V114" s="20"/>
      <c r="W114" s="21"/>
      <c r="X114" s="43"/>
      <c r="Y114" s="43"/>
      <c r="Z114" s="43"/>
      <c r="AA114" s="572"/>
      <c r="AB114" s="589"/>
    </row>
    <row r="115" spans="1:28" s="307" customFormat="1" ht="14.45" hidden="1" customHeight="1" outlineLevel="1" x14ac:dyDescent="0.25">
      <c r="A115" s="501" t="s">
        <v>155</v>
      </c>
      <c r="B115" s="301" t="s">
        <v>156</v>
      </c>
      <c r="C115" s="301">
        <v>6702542</v>
      </c>
      <c r="D115" s="301" t="s">
        <v>818</v>
      </c>
      <c r="E115" s="301"/>
      <c r="F115" s="301"/>
      <c r="G115" s="116"/>
      <c r="H115" s="120">
        <v>0</v>
      </c>
      <c r="I115" s="303"/>
      <c r="J115" s="311"/>
      <c r="K115" s="304"/>
      <c r="L115" s="304"/>
      <c r="M115" s="304"/>
      <c r="N115" s="304"/>
      <c r="O115" s="304"/>
      <c r="P115" s="304"/>
      <c r="Q115" s="304"/>
      <c r="R115" s="304"/>
      <c r="S115" s="304"/>
      <c r="T115" s="304"/>
      <c r="U115" s="304"/>
      <c r="V115" s="304"/>
      <c r="W115" s="305"/>
      <c r="X115" s="306"/>
      <c r="Y115" s="306"/>
      <c r="Z115" s="306"/>
      <c r="AA115" s="572"/>
      <c r="AB115" s="592"/>
    </row>
    <row r="116" spans="1:28" s="307" customFormat="1" ht="14.45" hidden="1" customHeight="1" outlineLevel="1" x14ac:dyDescent="0.25">
      <c r="A116" s="308" t="s">
        <v>157</v>
      </c>
      <c r="B116" s="301" t="s">
        <v>33</v>
      </c>
      <c r="C116" s="301" t="s">
        <v>33</v>
      </c>
      <c r="D116" s="301"/>
      <c r="E116" s="301" t="s">
        <v>818</v>
      </c>
      <c r="F116" s="301" t="s">
        <v>144</v>
      </c>
      <c r="G116" s="124"/>
      <c r="H116" s="116"/>
      <c r="I116" s="303"/>
      <c r="J116" s="103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306"/>
      <c r="Y116" s="306"/>
      <c r="Z116" s="306"/>
      <c r="AA116" s="572" t="s">
        <v>158</v>
      </c>
      <c r="AB116" s="592"/>
    </row>
    <row r="117" spans="1:28" ht="14.45" hidden="1" customHeight="1" outlineLevel="1" x14ac:dyDescent="0.25">
      <c r="A117" s="54" t="s">
        <v>159</v>
      </c>
      <c r="B117" s="134"/>
      <c r="C117" s="134"/>
      <c r="D117" s="114"/>
      <c r="E117" s="134"/>
      <c r="F117" s="134"/>
      <c r="G117" s="124"/>
      <c r="H117" s="124">
        <f>H118+H123</f>
        <v>490</v>
      </c>
      <c r="I117" s="83"/>
      <c r="J117" s="103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1"/>
      <c r="X117" s="43"/>
      <c r="Y117" s="43"/>
      <c r="Z117" s="43"/>
      <c r="AA117" s="571"/>
      <c r="AB117" s="589"/>
    </row>
    <row r="118" spans="1:28" s="22" customFormat="1" ht="14.45" hidden="1" customHeight="1" outlineLevel="1" x14ac:dyDescent="0.25">
      <c r="A118" s="49" t="s">
        <v>160</v>
      </c>
      <c r="B118" s="114" t="s">
        <v>161</v>
      </c>
      <c r="C118" s="114">
        <v>6704974</v>
      </c>
      <c r="D118" s="114" t="s">
        <v>794</v>
      </c>
      <c r="E118" s="114"/>
      <c r="F118" s="114" t="s">
        <v>25</v>
      </c>
      <c r="G118" s="124"/>
      <c r="H118" s="120">
        <v>160</v>
      </c>
      <c r="I118" s="82"/>
      <c r="J118" s="103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1"/>
      <c r="X118" s="43"/>
      <c r="Y118" s="43"/>
      <c r="Z118" s="43"/>
      <c r="AA118" s="335"/>
      <c r="AB118" s="590"/>
    </row>
    <row r="119" spans="1:28" s="307" customFormat="1" ht="14.45" hidden="1" customHeight="1" outlineLevel="1" x14ac:dyDescent="0.25">
      <c r="A119" s="308" t="s">
        <v>162</v>
      </c>
      <c r="B119" s="301" t="s">
        <v>33</v>
      </c>
      <c r="C119" s="301" t="s">
        <v>33</v>
      </c>
      <c r="D119" s="301"/>
      <c r="E119" s="301" t="s">
        <v>794</v>
      </c>
      <c r="F119" s="301" t="s">
        <v>25</v>
      </c>
      <c r="G119" s="314"/>
      <c r="H119" s="302"/>
      <c r="I119" s="310"/>
      <c r="J119" s="103"/>
      <c r="K119" s="304"/>
      <c r="L119" s="304"/>
      <c r="M119" s="304"/>
      <c r="N119" s="304"/>
      <c r="O119" s="304"/>
      <c r="P119" s="304"/>
      <c r="Q119" s="304"/>
      <c r="R119" s="304"/>
      <c r="S119" s="304"/>
      <c r="T119" s="304"/>
      <c r="U119" s="304"/>
      <c r="V119" s="304"/>
      <c r="W119" s="305"/>
      <c r="X119" s="306"/>
      <c r="Y119" s="306"/>
      <c r="Z119" s="306"/>
      <c r="AA119" s="572" t="s">
        <v>1047</v>
      </c>
      <c r="AB119" s="592"/>
    </row>
    <row r="120" spans="1:28" s="22" customFormat="1" ht="14.45" hidden="1" customHeight="1" outlineLevel="1" x14ac:dyDescent="0.25">
      <c r="A120" s="45" t="s">
        <v>1048</v>
      </c>
      <c r="B120" s="114" t="s">
        <v>33</v>
      </c>
      <c r="C120" s="114" t="s">
        <v>33</v>
      </c>
      <c r="D120" s="114"/>
      <c r="E120" s="114" t="s">
        <v>794</v>
      </c>
      <c r="F120" s="114" t="s">
        <v>25</v>
      </c>
      <c r="G120" s="124"/>
      <c r="H120" s="116"/>
      <c r="I120" s="82"/>
      <c r="J120" s="191">
        <v>1</v>
      </c>
      <c r="K120" s="23">
        <v>1</v>
      </c>
      <c r="L120" s="23">
        <v>1</v>
      </c>
      <c r="M120" s="23">
        <v>1</v>
      </c>
      <c r="N120" s="23">
        <v>1</v>
      </c>
      <c r="O120" s="23">
        <v>1</v>
      </c>
      <c r="P120" s="23">
        <v>1</v>
      </c>
      <c r="Q120" s="23">
        <v>1</v>
      </c>
      <c r="R120" s="23">
        <v>1</v>
      </c>
      <c r="S120" s="23">
        <v>1</v>
      </c>
      <c r="T120" s="23">
        <v>1</v>
      </c>
      <c r="U120" s="23">
        <v>1</v>
      </c>
      <c r="V120" s="20"/>
      <c r="W120" s="21"/>
      <c r="X120" s="43"/>
      <c r="Y120" s="43"/>
      <c r="Z120" s="43"/>
      <c r="AA120" s="335" t="s">
        <v>1049</v>
      </c>
      <c r="AB120" s="590"/>
    </row>
    <row r="121" spans="1:28" s="22" customFormat="1" ht="14.45" hidden="1" customHeight="1" outlineLevel="1" x14ac:dyDescent="0.25">
      <c r="A121" s="45" t="s">
        <v>163</v>
      </c>
      <c r="B121" s="114" t="s">
        <v>33</v>
      </c>
      <c r="C121" s="114" t="s">
        <v>33</v>
      </c>
      <c r="D121" s="114"/>
      <c r="E121" s="114" t="s">
        <v>794</v>
      </c>
      <c r="F121" s="114" t="s">
        <v>25</v>
      </c>
      <c r="G121" s="124"/>
      <c r="H121" s="116"/>
      <c r="I121" s="82"/>
      <c r="J121" s="191">
        <v>1</v>
      </c>
      <c r="K121" s="23">
        <v>1</v>
      </c>
      <c r="L121" s="23">
        <v>1</v>
      </c>
      <c r="M121" s="23">
        <v>1</v>
      </c>
      <c r="N121" s="23">
        <v>1</v>
      </c>
      <c r="O121" s="23">
        <v>1</v>
      </c>
      <c r="P121" s="23">
        <v>1</v>
      </c>
      <c r="Q121" s="23">
        <v>1</v>
      </c>
      <c r="R121" s="23">
        <v>1</v>
      </c>
      <c r="S121" s="23">
        <v>1</v>
      </c>
      <c r="T121" s="23">
        <v>1</v>
      </c>
      <c r="U121" s="23">
        <v>1</v>
      </c>
      <c r="V121" s="20"/>
      <c r="W121" s="21"/>
      <c r="X121" s="43"/>
      <c r="Y121" s="43"/>
      <c r="Z121" s="43"/>
      <c r="AA121" s="335"/>
      <c r="AB121" s="590"/>
    </row>
    <row r="122" spans="1:28" ht="14.45" hidden="1" customHeight="1" outlineLevel="1" x14ac:dyDescent="0.25">
      <c r="A122" s="49" t="s">
        <v>164</v>
      </c>
      <c r="B122" s="114"/>
      <c r="C122" s="114"/>
      <c r="D122" s="114"/>
      <c r="E122" s="114"/>
      <c r="F122" s="114"/>
      <c r="G122" s="124"/>
      <c r="H122" s="116"/>
      <c r="I122" s="83"/>
      <c r="J122" s="103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1"/>
      <c r="X122" s="43"/>
      <c r="Y122" s="43"/>
      <c r="Z122" s="43"/>
      <c r="AA122" s="335" t="s">
        <v>165</v>
      </c>
      <c r="AB122" s="589"/>
    </row>
    <row r="123" spans="1:28" ht="14.45" hidden="1" customHeight="1" outlineLevel="1" x14ac:dyDescent="0.25">
      <c r="A123" s="45" t="s">
        <v>166</v>
      </c>
      <c r="B123" s="114" t="s">
        <v>734</v>
      </c>
      <c r="C123" s="114">
        <v>6705745</v>
      </c>
      <c r="D123" s="114" t="s">
        <v>44</v>
      </c>
      <c r="E123" s="114" t="s">
        <v>44</v>
      </c>
      <c r="F123" s="114" t="s">
        <v>56</v>
      </c>
      <c r="G123" s="124"/>
      <c r="H123" s="116">
        <v>330</v>
      </c>
      <c r="I123" s="83"/>
      <c r="J123" s="191">
        <v>1</v>
      </c>
      <c r="K123" s="23">
        <v>1</v>
      </c>
      <c r="L123" s="23">
        <v>1</v>
      </c>
      <c r="M123" s="23">
        <v>1</v>
      </c>
      <c r="N123" s="23">
        <v>1</v>
      </c>
      <c r="O123" s="23">
        <v>1</v>
      </c>
      <c r="P123" s="23">
        <v>1</v>
      </c>
      <c r="Q123" s="52">
        <v>1</v>
      </c>
      <c r="R123" s="52">
        <v>1</v>
      </c>
      <c r="S123" s="31">
        <v>1</v>
      </c>
      <c r="T123" s="31">
        <v>1</v>
      </c>
      <c r="U123" s="31">
        <v>1</v>
      </c>
      <c r="V123" s="31">
        <v>1</v>
      </c>
      <c r="W123" s="31">
        <v>1</v>
      </c>
      <c r="X123" s="43"/>
      <c r="Y123" s="43"/>
      <c r="Z123" s="43"/>
      <c r="AA123" s="571"/>
      <c r="AB123" s="589"/>
    </row>
    <row r="124" spans="1:28" ht="14.45" hidden="1" customHeight="1" outlineLevel="1" x14ac:dyDescent="0.25">
      <c r="A124" s="178" t="s">
        <v>167</v>
      </c>
      <c r="B124" s="171"/>
      <c r="C124" s="171"/>
      <c r="D124" s="171"/>
      <c r="E124" s="330"/>
      <c r="F124" s="179"/>
      <c r="G124" s="124"/>
      <c r="H124" s="124">
        <f>H125+H126+H130</f>
        <v>270</v>
      </c>
      <c r="I124" s="83"/>
      <c r="J124" s="103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V124" s="20"/>
      <c r="W124" s="21"/>
      <c r="X124" s="43"/>
      <c r="Y124" s="43"/>
      <c r="Z124" s="43"/>
      <c r="AA124" s="571"/>
      <c r="AB124" s="589"/>
    </row>
    <row r="125" spans="1:28" s="307" customFormat="1" ht="14.45" hidden="1" customHeight="1" outlineLevel="1" x14ac:dyDescent="0.25">
      <c r="A125" s="308" t="s">
        <v>168</v>
      </c>
      <c r="B125" s="301" t="s">
        <v>169</v>
      </c>
      <c r="C125" s="301">
        <v>6703868</v>
      </c>
      <c r="D125" s="301"/>
      <c r="E125" s="301" t="s">
        <v>818</v>
      </c>
      <c r="F125" s="301" t="s">
        <v>170</v>
      </c>
      <c r="G125" s="124"/>
      <c r="H125" s="116"/>
      <c r="I125" s="310"/>
      <c r="J125" s="103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1"/>
      <c r="X125" s="306"/>
      <c r="Y125" s="306"/>
      <c r="Z125" s="306"/>
      <c r="AA125" s="572" t="s">
        <v>171</v>
      </c>
      <c r="AB125" s="592"/>
    </row>
    <row r="126" spans="1:28" s="22" customFormat="1" ht="14.45" hidden="1" customHeight="1" outlineLevel="1" x14ac:dyDescent="0.25">
      <c r="A126" s="49" t="s">
        <v>172</v>
      </c>
      <c r="B126" s="171" t="s">
        <v>173</v>
      </c>
      <c r="C126">
        <v>6704744</v>
      </c>
      <c r="D126" s="114" t="s">
        <v>81</v>
      </c>
      <c r="E126" s="114"/>
      <c r="F126" s="114"/>
      <c r="G126" s="124"/>
      <c r="H126" s="120">
        <f>H128+H127+H129</f>
        <v>170</v>
      </c>
      <c r="I126" s="82"/>
      <c r="J126" s="103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1"/>
      <c r="X126" s="43"/>
      <c r="Y126" s="43"/>
      <c r="Z126" s="43"/>
      <c r="AA126" s="335"/>
      <c r="AB126" s="590"/>
    </row>
    <row r="127" spans="1:28" s="22" customFormat="1" ht="14.45" hidden="1" customHeight="1" outlineLevel="1" x14ac:dyDescent="0.25">
      <c r="A127" s="45" t="s">
        <v>174</v>
      </c>
      <c r="B127" s="114" t="s">
        <v>33</v>
      </c>
      <c r="C127" s="114" t="s">
        <v>33</v>
      </c>
      <c r="D127" s="114"/>
      <c r="E127" s="114" t="s">
        <v>81</v>
      </c>
      <c r="F127" s="114" t="s">
        <v>60</v>
      </c>
      <c r="G127" s="124"/>
      <c r="H127" s="116"/>
      <c r="I127" s="82"/>
      <c r="J127" s="191">
        <v>1</v>
      </c>
      <c r="K127" s="23">
        <v>1</v>
      </c>
      <c r="L127" s="23">
        <v>1</v>
      </c>
      <c r="M127" s="23">
        <v>1</v>
      </c>
      <c r="N127" s="23">
        <v>1</v>
      </c>
      <c r="O127" s="23">
        <v>1</v>
      </c>
      <c r="P127" s="23">
        <v>1</v>
      </c>
      <c r="Q127" s="23">
        <v>1</v>
      </c>
      <c r="R127" s="23">
        <v>1</v>
      </c>
      <c r="S127" s="23">
        <v>1</v>
      </c>
      <c r="T127" s="23">
        <v>1</v>
      </c>
      <c r="U127" s="23">
        <v>1</v>
      </c>
      <c r="V127" s="20"/>
      <c r="W127" s="21"/>
      <c r="X127" s="43"/>
      <c r="Y127" s="43"/>
      <c r="Z127" s="43"/>
      <c r="AA127" s="335"/>
      <c r="AB127" s="590"/>
    </row>
    <row r="128" spans="1:28" s="22" customFormat="1" ht="14.45" hidden="1" customHeight="1" outlineLevel="1" x14ac:dyDescent="0.25">
      <c r="A128" s="45" t="s">
        <v>175</v>
      </c>
      <c r="B128" s="114" t="s">
        <v>33</v>
      </c>
      <c r="C128" s="114" t="s">
        <v>33</v>
      </c>
      <c r="D128" s="114"/>
      <c r="E128" s="114" t="s">
        <v>81</v>
      </c>
      <c r="F128" s="114" t="s">
        <v>60</v>
      </c>
      <c r="G128" s="124"/>
      <c r="H128" s="116">
        <v>170</v>
      </c>
      <c r="I128" s="82"/>
      <c r="J128" s="448">
        <v>1</v>
      </c>
      <c r="K128" s="31">
        <v>1</v>
      </c>
      <c r="L128" s="31">
        <v>1</v>
      </c>
      <c r="M128" s="31">
        <v>1</v>
      </c>
      <c r="N128" s="31">
        <v>1</v>
      </c>
      <c r="O128" s="20"/>
      <c r="P128" s="20"/>
      <c r="Q128" s="20"/>
      <c r="R128" s="20"/>
      <c r="S128" s="20"/>
      <c r="T128" s="20"/>
      <c r="U128" s="20"/>
      <c r="V128" s="20"/>
      <c r="W128" s="21"/>
      <c r="X128" s="43"/>
      <c r="Y128" s="43"/>
      <c r="Z128" s="43"/>
      <c r="AA128" s="335"/>
      <c r="AB128" s="590"/>
    </row>
    <row r="129" spans="1:28" s="22" customFormat="1" ht="14.45" hidden="1" customHeight="1" outlineLevel="1" x14ac:dyDescent="0.25">
      <c r="A129" s="45" t="s">
        <v>176</v>
      </c>
      <c r="B129" s="114" t="s">
        <v>33</v>
      </c>
      <c r="C129" s="114" t="s">
        <v>33</v>
      </c>
      <c r="D129" s="114"/>
      <c r="E129" s="114" t="s">
        <v>81</v>
      </c>
      <c r="F129" s="114" t="s">
        <v>25</v>
      </c>
      <c r="G129" s="124"/>
      <c r="H129" s="116"/>
      <c r="I129" s="82"/>
      <c r="J129" s="191">
        <v>1</v>
      </c>
      <c r="K129" s="23">
        <v>1</v>
      </c>
      <c r="L129" s="23">
        <v>1</v>
      </c>
      <c r="M129" s="23">
        <v>1</v>
      </c>
      <c r="N129" s="23">
        <v>1</v>
      </c>
      <c r="O129" s="23">
        <v>1</v>
      </c>
      <c r="P129" s="23">
        <v>1</v>
      </c>
      <c r="Q129" s="23">
        <v>1</v>
      </c>
      <c r="R129" s="23">
        <v>1</v>
      </c>
      <c r="S129" s="23">
        <v>1</v>
      </c>
      <c r="T129" s="23">
        <v>1</v>
      </c>
      <c r="U129" s="23">
        <v>1</v>
      </c>
      <c r="V129" s="20"/>
      <c r="W129" s="21"/>
      <c r="X129" s="43"/>
      <c r="Y129" s="43"/>
      <c r="Z129" s="43"/>
      <c r="AA129" s="572"/>
      <c r="AB129" s="590"/>
    </row>
    <row r="130" spans="1:28" s="22" customFormat="1" ht="14.45" hidden="1" customHeight="1" outlineLevel="1" x14ac:dyDescent="0.25">
      <c r="A130" s="49" t="s">
        <v>177</v>
      </c>
      <c r="B130" s="114" t="s">
        <v>178</v>
      </c>
      <c r="C130">
        <v>6704741</v>
      </c>
      <c r="D130" s="114" t="s">
        <v>81</v>
      </c>
      <c r="E130" s="114"/>
      <c r="F130" s="114" t="s">
        <v>25</v>
      </c>
      <c r="G130" s="124"/>
      <c r="H130" s="120">
        <v>100</v>
      </c>
      <c r="I130" s="82"/>
      <c r="J130" s="191">
        <v>1</v>
      </c>
      <c r="K130" s="23">
        <v>1</v>
      </c>
      <c r="L130" s="23">
        <v>1</v>
      </c>
      <c r="M130" s="23">
        <v>1</v>
      </c>
      <c r="N130" s="23">
        <v>1</v>
      </c>
      <c r="O130" s="23">
        <v>1</v>
      </c>
      <c r="P130" s="23">
        <v>1</v>
      </c>
      <c r="Q130" s="23">
        <v>1</v>
      </c>
      <c r="R130" s="23">
        <v>1</v>
      </c>
      <c r="S130" s="23">
        <v>1</v>
      </c>
      <c r="T130" s="23">
        <v>1</v>
      </c>
      <c r="U130" s="23">
        <v>1</v>
      </c>
      <c r="V130" s="20"/>
      <c r="W130" s="21"/>
      <c r="X130" s="43"/>
      <c r="Y130" s="43"/>
      <c r="Z130" s="43"/>
      <c r="AA130" s="335"/>
      <c r="AB130" s="590"/>
    </row>
    <row r="131" spans="1:28" s="22" customFormat="1" ht="14.45" hidden="1" customHeight="1" outlineLevel="1" x14ac:dyDescent="0.25">
      <c r="A131" s="45" t="s">
        <v>180</v>
      </c>
      <c r="B131" s="114" t="s">
        <v>33</v>
      </c>
      <c r="C131" s="114" t="s">
        <v>33</v>
      </c>
      <c r="D131" s="114"/>
      <c r="E131" s="114" t="s">
        <v>81</v>
      </c>
      <c r="F131" s="114" t="s">
        <v>25</v>
      </c>
      <c r="G131" s="124"/>
      <c r="H131" s="116">
        <v>100</v>
      </c>
      <c r="I131" s="82"/>
      <c r="J131" s="191">
        <v>1</v>
      </c>
      <c r="K131" s="23">
        <v>1</v>
      </c>
      <c r="L131" s="23">
        <v>1</v>
      </c>
      <c r="M131" s="23">
        <v>1</v>
      </c>
      <c r="N131" s="23">
        <v>1</v>
      </c>
      <c r="O131" s="23">
        <v>1</v>
      </c>
      <c r="P131" s="23">
        <v>1</v>
      </c>
      <c r="Q131" s="23">
        <v>1</v>
      </c>
      <c r="R131" s="23">
        <v>1</v>
      </c>
      <c r="S131" s="23">
        <v>1</v>
      </c>
      <c r="T131" s="23">
        <v>1</v>
      </c>
      <c r="U131" s="23">
        <v>1</v>
      </c>
      <c r="V131" s="20"/>
      <c r="W131" s="21"/>
      <c r="X131" s="43"/>
      <c r="Y131" s="43">
        <v>0.4</v>
      </c>
      <c r="Z131" s="43"/>
      <c r="AA131" s="335"/>
      <c r="AB131" s="590"/>
    </row>
    <row r="132" spans="1:28" s="22" customFormat="1" ht="14.45" hidden="1" customHeight="1" outlineLevel="1" x14ac:dyDescent="0.25">
      <c r="A132" s="45" t="s">
        <v>181</v>
      </c>
      <c r="B132" s="114" t="s">
        <v>33</v>
      </c>
      <c r="C132" s="114" t="s">
        <v>33</v>
      </c>
      <c r="D132" s="114"/>
      <c r="E132" s="114" t="s">
        <v>81</v>
      </c>
      <c r="F132" s="114" t="s">
        <v>25</v>
      </c>
      <c r="G132" s="124"/>
      <c r="H132" s="116"/>
      <c r="I132" s="82"/>
      <c r="J132" s="191">
        <v>1</v>
      </c>
      <c r="K132" s="23">
        <v>1</v>
      </c>
      <c r="L132" s="23">
        <v>1</v>
      </c>
      <c r="M132" s="23">
        <v>1</v>
      </c>
      <c r="N132" s="23">
        <v>1</v>
      </c>
      <c r="O132" s="23">
        <v>1</v>
      </c>
      <c r="P132" s="23">
        <v>1</v>
      </c>
      <c r="Q132" s="23">
        <v>1</v>
      </c>
      <c r="R132" s="23">
        <v>1</v>
      </c>
      <c r="S132" s="23">
        <v>1</v>
      </c>
      <c r="T132" s="23">
        <v>1</v>
      </c>
      <c r="U132" s="23">
        <v>1</v>
      </c>
      <c r="V132" s="20"/>
      <c r="W132" s="21"/>
      <c r="X132" s="43"/>
      <c r="Y132" s="43">
        <v>0.7</v>
      </c>
      <c r="Z132" s="43"/>
      <c r="AA132" s="335" t="s">
        <v>182</v>
      </c>
      <c r="AB132" s="590"/>
    </row>
    <row r="133" spans="1:28" s="22" customFormat="1" ht="14.45" hidden="1" customHeight="1" outlineLevel="1" x14ac:dyDescent="0.25">
      <c r="A133" s="45" t="s">
        <v>183</v>
      </c>
      <c r="B133" s="114" t="s">
        <v>33</v>
      </c>
      <c r="C133" s="114" t="s">
        <v>33</v>
      </c>
      <c r="D133" s="114"/>
      <c r="E133" s="114" t="s">
        <v>81</v>
      </c>
      <c r="F133" s="114" t="s">
        <v>25</v>
      </c>
      <c r="G133" s="124"/>
      <c r="H133" s="116"/>
      <c r="I133" s="82"/>
      <c r="J133" s="191">
        <v>1</v>
      </c>
      <c r="K133" s="23">
        <v>1</v>
      </c>
      <c r="L133" s="23">
        <v>1</v>
      </c>
      <c r="M133" s="23">
        <v>1</v>
      </c>
      <c r="N133" s="23">
        <v>1</v>
      </c>
      <c r="O133" s="23">
        <v>1</v>
      </c>
      <c r="P133" s="23">
        <v>1</v>
      </c>
      <c r="Q133" s="23">
        <v>1</v>
      </c>
      <c r="R133" s="23">
        <v>1</v>
      </c>
      <c r="S133" s="23">
        <v>1</v>
      </c>
      <c r="T133" s="23">
        <v>1</v>
      </c>
      <c r="U133" s="23">
        <v>1</v>
      </c>
      <c r="V133" s="20"/>
      <c r="W133" s="21"/>
      <c r="X133" s="43"/>
      <c r="Y133" s="43"/>
      <c r="Z133" s="43"/>
      <c r="AA133" s="335"/>
      <c r="AB133" s="590"/>
    </row>
    <row r="134" spans="1:28" ht="14.45" hidden="1" customHeight="1" outlineLevel="1" x14ac:dyDescent="0.25">
      <c r="A134" s="54" t="s">
        <v>94</v>
      </c>
      <c r="B134" s="134"/>
      <c r="C134" s="134"/>
      <c r="D134" s="114"/>
      <c r="E134" s="134"/>
      <c r="F134" s="149"/>
      <c r="G134" s="124"/>
      <c r="H134" s="124">
        <f>H135+H137+H138</f>
        <v>150</v>
      </c>
      <c r="I134" s="83"/>
      <c r="J134" s="103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1"/>
      <c r="X134" s="43"/>
      <c r="Y134" s="43"/>
      <c r="Z134" s="43"/>
      <c r="AA134" s="571"/>
      <c r="AB134" s="589"/>
    </row>
    <row r="135" spans="1:28" ht="14.45" hidden="1" customHeight="1" outlineLevel="1" x14ac:dyDescent="0.25">
      <c r="A135" s="49" t="s">
        <v>184</v>
      </c>
      <c r="B135" s="114" t="s">
        <v>185</v>
      </c>
      <c r="C135" s="114">
        <v>6701013</v>
      </c>
      <c r="D135" s="114"/>
      <c r="E135" s="117" t="s">
        <v>97</v>
      </c>
      <c r="F135" s="149"/>
      <c r="G135" s="124"/>
      <c r="H135" s="120">
        <v>50</v>
      </c>
      <c r="I135" s="83"/>
      <c r="J135" s="103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1"/>
      <c r="X135" s="43"/>
      <c r="Y135" s="43"/>
      <c r="Z135" s="43"/>
      <c r="AA135" s="571"/>
      <c r="AB135" s="589"/>
    </row>
    <row r="136" spans="1:28" ht="14.45" hidden="1" customHeight="1" outlineLevel="1" x14ac:dyDescent="0.25">
      <c r="A136" s="45" t="s">
        <v>186</v>
      </c>
      <c r="B136" s="114" t="s">
        <v>33</v>
      </c>
      <c r="C136" s="114" t="s">
        <v>33</v>
      </c>
      <c r="D136" s="114"/>
      <c r="E136" s="117" t="s">
        <v>445</v>
      </c>
      <c r="F136" s="114" t="s">
        <v>56</v>
      </c>
      <c r="G136" s="124"/>
      <c r="H136" s="116">
        <v>50</v>
      </c>
      <c r="I136" s="83"/>
      <c r="J136" s="191">
        <v>1</v>
      </c>
      <c r="K136" s="23">
        <v>1</v>
      </c>
      <c r="L136" s="23">
        <v>1</v>
      </c>
      <c r="M136" s="52">
        <v>1</v>
      </c>
      <c r="N136" s="52">
        <v>1</v>
      </c>
      <c r="O136" s="52">
        <v>1</v>
      </c>
      <c r="P136" s="31">
        <v>1</v>
      </c>
      <c r="Q136" s="31">
        <v>1</v>
      </c>
      <c r="R136" s="31">
        <v>1</v>
      </c>
      <c r="S136" s="20"/>
      <c r="T136" s="20"/>
      <c r="U136" s="20"/>
      <c r="V136" s="20"/>
      <c r="W136" s="21"/>
      <c r="X136" s="43"/>
      <c r="Y136" s="43"/>
      <c r="Z136" s="43"/>
      <c r="AA136" s="335" t="s">
        <v>187</v>
      </c>
      <c r="AB136" s="589"/>
    </row>
    <row r="137" spans="1:28" ht="14.45" hidden="1" customHeight="1" outlineLevel="1" x14ac:dyDescent="0.25">
      <c r="A137" s="45" t="s">
        <v>188</v>
      </c>
      <c r="B137" s="114" t="s">
        <v>189</v>
      </c>
      <c r="C137" s="114">
        <v>6701012</v>
      </c>
      <c r="D137" s="114"/>
      <c r="E137" s="117" t="s">
        <v>97</v>
      </c>
      <c r="F137" s="149"/>
      <c r="G137" s="124"/>
      <c r="H137" s="116">
        <v>50</v>
      </c>
      <c r="I137" s="83"/>
      <c r="J137" s="448">
        <v>1</v>
      </c>
      <c r="K137" s="31">
        <v>1</v>
      </c>
      <c r="L137" s="31">
        <v>1</v>
      </c>
      <c r="M137" s="31">
        <v>1</v>
      </c>
      <c r="N137" s="31">
        <v>1</v>
      </c>
      <c r="O137" s="31">
        <v>1</v>
      </c>
      <c r="P137" s="31">
        <v>1</v>
      </c>
      <c r="Q137" s="31">
        <v>1</v>
      </c>
      <c r="R137" s="31">
        <v>1</v>
      </c>
      <c r="S137" s="31">
        <v>1</v>
      </c>
      <c r="T137" s="31">
        <v>1</v>
      </c>
      <c r="U137" s="31">
        <v>1</v>
      </c>
      <c r="V137" s="20"/>
      <c r="W137" s="21"/>
      <c r="X137" s="43"/>
      <c r="Y137" s="43"/>
      <c r="Z137" s="43"/>
      <c r="AA137" s="571"/>
      <c r="AB137" s="589"/>
    </row>
    <row r="138" spans="1:28" ht="14.45" hidden="1" customHeight="1" outlineLevel="1" x14ac:dyDescent="0.25">
      <c r="A138" s="45" t="s">
        <v>98</v>
      </c>
      <c r="B138" s="114" t="s">
        <v>190</v>
      </c>
      <c r="C138" s="114">
        <v>6701011</v>
      </c>
      <c r="D138" s="134"/>
      <c r="E138" s="117" t="s">
        <v>97</v>
      </c>
      <c r="F138" s="149"/>
      <c r="G138" s="124"/>
      <c r="H138" s="116">
        <v>50</v>
      </c>
      <c r="I138" s="83"/>
      <c r="J138" s="448">
        <v>1</v>
      </c>
      <c r="K138" s="31">
        <v>1</v>
      </c>
      <c r="L138" s="31">
        <v>1</v>
      </c>
      <c r="M138" s="31">
        <v>1</v>
      </c>
      <c r="N138" s="31">
        <v>1</v>
      </c>
      <c r="O138" s="31">
        <v>1</v>
      </c>
      <c r="P138" s="31">
        <v>1</v>
      </c>
      <c r="Q138" s="31">
        <v>1</v>
      </c>
      <c r="R138" s="31">
        <v>1</v>
      </c>
      <c r="S138" s="31">
        <v>1</v>
      </c>
      <c r="T138" s="31">
        <v>1</v>
      </c>
      <c r="U138" s="31">
        <v>1</v>
      </c>
      <c r="V138" s="20"/>
      <c r="W138" s="21"/>
      <c r="X138" s="43"/>
      <c r="Y138" s="43"/>
      <c r="Z138" s="43"/>
      <c r="AA138" s="571"/>
      <c r="AB138" s="589"/>
    </row>
    <row r="139" spans="1:28" ht="15" hidden="1" customHeight="1" outlineLevel="1" thickBot="1" x14ac:dyDescent="0.3">
      <c r="A139" s="140" t="s">
        <v>95</v>
      </c>
      <c r="B139" s="180" t="s">
        <v>191</v>
      </c>
      <c r="C139" s="141">
        <v>6701010</v>
      </c>
      <c r="D139" s="433"/>
      <c r="E139" s="143" t="s">
        <v>97</v>
      </c>
      <c r="F139" s="181"/>
      <c r="G139" s="557"/>
      <c r="H139" s="142"/>
      <c r="I139" s="182"/>
      <c r="J139" s="198"/>
      <c r="K139" s="105"/>
      <c r="L139" s="105"/>
      <c r="M139" s="105"/>
      <c r="N139" s="449">
        <v>1</v>
      </c>
      <c r="O139" s="449">
        <v>1</v>
      </c>
      <c r="P139" s="449">
        <v>1</v>
      </c>
      <c r="Q139" s="449">
        <v>1</v>
      </c>
      <c r="R139" s="449">
        <v>1</v>
      </c>
      <c r="S139" s="449">
        <v>1</v>
      </c>
      <c r="T139" s="105"/>
      <c r="U139" s="105"/>
      <c r="V139" s="105"/>
      <c r="W139" s="106"/>
      <c r="X139" s="43"/>
      <c r="Y139" s="43"/>
      <c r="Z139" s="43"/>
      <c r="AA139" s="571"/>
      <c r="AB139" s="589"/>
    </row>
    <row r="140" spans="1:28" s="75" customFormat="1" ht="15.75" collapsed="1" thickBot="1" x14ac:dyDescent="0.3">
      <c r="A140" s="611" t="s">
        <v>192</v>
      </c>
      <c r="B140" s="612"/>
      <c r="C140" s="612"/>
      <c r="D140" s="612"/>
      <c r="E140" s="612"/>
      <c r="F140" s="613"/>
      <c r="G140" s="412">
        <v>2100</v>
      </c>
      <c r="H140" s="412">
        <f>SUM(H141:H179)</f>
        <v>1400</v>
      </c>
      <c r="I140" s="226"/>
      <c r="J140" s="227"/>
      <c r="K140" s="227"/>
      <c r="L140" s="227"/>
      <c r="M140" s="227"/>
      <c r="N140" s="227"/>
      <c r="O140" s="227"/>
      <c r="P140" s="227"/>
      <c r="Q140" s="227"/>
      <c r="R140" s="227"/>
      <c r="S140" s="227"/>
      <c r="T140" s="227"/>
      <c r="U140" s="227"/>
      <c r="V140" s="227"/>
      <c r="W140" s="228"/>
      <c r="X140" s="43"/>
      <c r="Y140" s="43"/>
      <c r="Z140" s="43"/>
      <c r="AA140" s="574"/>
      <c r="AB140" s="591"/>
    </row>
    <row r="141" spans="1:28" ht="14.45" hidden="1" customHeight="1" outlineLevel="1" x14ac:dyDescent="0.25">
      <c r="A141" s="128" t="s">
        <v>193</v>
      </c>
      <c r="B141" s="129"/>
      <c r="C141" s="129"/>
      <c r="D141" s="129"/>
      <c r="E141" s="129"/>
      <c r="F141" s="129"/>
      <c r="G141" s="130"/>
      <c r="H141" s="130"/>
      <c r="I141" s="267"/>
      <c r="J141" s="452"/>
      <c r="K141" s="453"/>
      <c r="L141" s="453"/>
      <c r="M141" s="453"/>
      <c r="N141" s="453"/>
      <c r="O141" s="453"/>
      <c r="P141" s="453"/>
      <c r="Q141" s="453"/>
      <c r="R141" s="453"/>
      <c r="S141" s="453"/>
      <c r="T141" s="453"/>
      <c r="U141" s="453"/>
      <c r="V141" s="453"/>
      <c r="W141" s="424"/>
      <c r="X141" s="43"/>
      <c r="Y141" s="43"/>
      <c r="Z141" s="43"/>
      <c r="AA141" s="571"/>
      <c r="AB141" s="589"/>
    </row>
    <row r="142" spans="1:28" ht="14.45" hidden="1" customHeight="1" outlineLevel="1" x14ac:dyDescent="0.25">
      <c r="A142" s="49" t="s">
        <v>934</v>
      </c>
      <c r="B142" s="135" t="s">
        <v>779</v>
      </c>
      <c r="C142" s="135">
        <v>6703915</v>
      </c>
      <c r="D142" s="114" t="s">
        <v>785</v>
      </c>
      <c r="E142" s="114"/>
      <c r="F142" s="114"/>
      <c r="G142" s="116"/>
      <c r="H142" s="120"/>
      <c r="I142" s="82"/>
      <c r="J142" s="454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455"/>
      <c r="X142" s="43"/>
      <c r="Y142" s="43"/>
      <c r="Z142" s="43"/>
      <c r="AA142" s="571"/>
      <c r="AB142" s="589">
        <v>1963</v>
      </c>
    </row>
    <row r="143" spans="1:28" ht="14.45" hidden="1" customHeight="1" outlineLevel="1" x14ac:dyDescent="0.25">
      <c r="A143" s="45" t="s">
        <v>194</v>
      </c>
      <c r="B143" s="135" t="s">
        <v>33</v>
      </c>
      <c r="C143" s="135" t="s">
        <v>33</v>
      </c>
      <c r="D143" s="135"/>
      <c r="E143" s="114" t="s">
        <v>785</v>
      </c>
      <c r="F143" s="114" t="s">
        <v>25</v>
      </c>
      <c r="G143" s="116"/>
      <c r="H143" s="116">
        <v>200</v>
      </c>
      <c r="I143" s="82"/>
      <c r="J143" s="103"/>
      <c r="K143" s="20"/>
      <c r="L143" s="23">
        <v>1</v>
      </c>
      <c r="M143" s="23">
        <v>1</v>
      </c>
      <c r="N143" s="23">
        <v>1</v>
      </c>
      <c r="O143" s="23">
        <v>1</v>
      </c>
      <c r="P143" s="23">
        <v>1</v>
      </c>
      <c r="Q143" s="23">
        <v>1</v>
      </c>
      <c r="R143" s="23">
        <v>1</v>
      </c>
      <c r="S143" s="23">
        <v>1</v>
      </c>
      <c r="T143" s="23">
        <v>1</v>
      </c>
      <c r="U143" s="23">
        <v>1</v>
      </c>
      <c r="V143" s="20"/>
      <c r="W143" s="21"/>
      <c r="X143" s="43" t="s">
        <v>195</v>
      </c>
      <c r="Y143" s="43"/>
      <c r="Z143" s="43"/>
      <c r="AA143" s="571"/>
      <c r="AB143" s="589"/>
    </row>
    <row r="144" spans="1:28" s="22" customFormat="1" ht="14.45" hidden="1" customHeight="1" outlineLevel="1" x14ac:dyDescent="0.25">
      <c r="A144" s="57" t="s">
        <v>263</v>
      </c>
      <c r="B144" s="135"/>
      <c r="C144" s="135"/>
      <c r="D144" s="135"/>
      <c r="E144" s="114" t="s">
        <v>826</v>
      </c>
      <c r="F144" s="114"/>
      <c r="G144" s="116"/>
      <c r="H144" s="116"/>
      <c r="I144" s="82"/>
      <c r="J144" s="103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1"/>
      <c r="X144" s="43"/>
      <c r="Y144" s="43"/>
      <c r="Z144" s="43"/>
      <c r="AA144" s="335"/>
      <c r="AB144" s="590"/>
    </row>
    <row r="145" spans="1:28" s="22" customFormat="1" ht="14.45" hidden="1" customHeight="1" outlineLevel="1" x14ac:dyDescent="0.25">
      <c r="A145" s="57"/>
      <c r="B145" s="135"/>
      <c r="C145" s="135"/>
      <c r="D145" s="135"/>
      <c r="E145" s="114"/>
      <c r="F145" s="114"/>
      <c r="G145" s="116"/>
      <c r="H145" s="116"/>
      <c r="I145" s="82"/>
      <c r="J145" s="103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1"/>
      <c r="X145" s="43"/>
      <c r="Y145" s="43"/>
      <c r="Z145" s="43"/>
      <c r="AA145" s="335"/>
      <c r="AB145" s="590"/>
    </row>
    <row r="146" spans="1:28" s="22" customFormat="1" ht="14.45" hidden="1" customHeight="1" outlineLevel="1" x14ac:dyDescent="0.25">
      <c r="A146" s="57" t="s">
        <v>1059</v>
      </c>
      <c r="B146" s="135" t="s">
        <v>975</v>
      </c>
      <c r="C146" s="135">
        <v>6703970</v>
      </c>
      <c r="D146" s="135" t="s">
        <v>44</v>
      </c>
      <c r="E146" s="114" t="s">
        <v>44</v>
      </c>
      <c r="F146" s="114" t="s">
        <v>144</v>
      </c>
      <c r="G146" s="116"/>
      <c r="H146" s="116">
        <v>300</v>
      </c>
      <c r="I146" s="82"/>
      <c r="J146" s="103"/>
      <c r="K146" s="20"/>
      <c r="L146" s="20"/>
      <c r="M146" s="20"/>
      <c r="N146" s="20"/>
      <c r="O146" s="20"/>
      <c r="P146" s="20"/>
      <c r="Q146" s="20"/>
      <c r="R146" s="31">
        <v>1</v>
      </c>
      <c r="S146" s="31">
        <v>1</v>
      </c>
      <c r="T146" s="31">
        <v>1</v>
      </c>
      <c r="U146" s="31">
        <v>1</v>
      </c>
      <c r="V146" s="20"/>
      <c r="W146" s="21"/>
      <c r="X146" s="43"/>
      <c r="Y146" s="43"/>
      <c r="Z146" s="43"/>
      <c r="AA146" s="335" t="s">
        <v>935</v>
      </c>
      <c r="AB146" s="590">
        <v>2637</v>
      </c>
    </row>
    <row r="147" spans="1:28" s="22" customFormat="1" ht="14.45" hidden="1" customHeight="1" outlineLevel="1" x14ac:dyDescent="0.25">
      <c r="A147" s="57"/>
      <c r="B147" s="135"/>
      <c r="C147" s="135"/>
      <c r="D147" s="135"/>
      <c r="E147" s="114"/>
      <c r="F147" s="114"/>
      <c r="G147" s="116"/>
      <c r="H147" s="116"/>
      <c r="I147" s="82"/>
      <c r="J147" s="103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1"/>
      <c r="X147" s="43"/>
      <c r="Y147" s="43"/>
      <c r="Z147" s="43"/>
      <c r="AA147" s="335"/>
      <c r="AB147" s="590"/>
    </row>
    <row r="148" spans="1:28" s="22" customFormat="1" ht="14.45" hidden="1" customHeight="1" outlineLevel="1" x14ac:dyDescent="0.25">
      <c r="A148" s="390" t="s">
        <v>197</v>
      </c>
      <c r="B148" s="135"/>
      <c r="C148" s="135"/>
      <c r="D148" s="135"/>
      <c r="E148" s="114"/>
      <c r="F148" s="114"/>
      <c r="G148" s="116"/>
      <c r="H148" s="116"/>
      <c r="I148" s="82"/>
      <c r="J148" s="103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1"/>
      <c r="X148" s="43"/>
      <c r="Y148" s="43"/>
      <c r="Z148" s="43"/>
      <c r="AA148" s="335"/>
      <c r="AB148" s="590"/>
    </row>
    <row r="149" spans="1:28" s="22" customFormat="1" ht="14.45" hidden="1" customHeight="1" outlineLevel="1" x14ac:dyDescent="0.25">
      <c r="A149" s="57" t="s">
        <v>198</v>
      </c>
      <c r="B149" s="135" t="s">
        <v>199</v>
      </c>
      <c r="C149" s="135">
        <v>6705702</v>
      </c>
      <c r="D149" s="135" t="s">
        <v>44</v>
      </c>
      <c r="E149" s="114" t="s">
        <v>44</v>
      </c>
      <c r="F149" s="114" t="s">
        <v>25</v>
      </c>
      <c r="G149" s="116"/>
      <c r="H149" s="116">
        <v>50</v>
      </c>
      <c r="I149" s="82"/>
      <c r="J149" s="103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1"/>
      <c r="X149" s="43"/>
      <c r="Y149" s="43"/>
      <c r="Z149" s="43"/>
      <c r="AA149" s="335" t="s">
        <v>821</v>
      </c>
      <c r="AB149" s="590">
        <v>2713</v>
      </c>
    </row>
    <row r="150" spans="1:28" s="22" customFormat="1" ht="14.45" hidden="1" customHeight="1" outlineLevel="1" x14ac:dyDescent="0.25">
      <c r="A150" s="57"/>
      <c r="B150" s="135"/>
      <c r="C150" s="135"/>
      <c r="D150" s="135"/>
      <c r="E150" s="114"/>
      <c r="F150" s="114"/>
      <c r="G150" s="116"/>
      <c r="H150" s="116"/>
      <c r="I150" s="82"/>
      <c r="J150" s="103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1"/>
      <c r="X150" s="43"/>
      <c r="Y150" s="43"/>
      <c r="Z150" s="43"/>
      <c r="AA150" s="335"/>
      <c r="AB150" s="590"/>
    </row>
    <row r="151" spans="1:28" s="22" customFormat="1" ht="14.45" hidden="1" customHeight="1" outlineLevel="1" x14ac:dyDescent="0.25">
      <c r="A151" s="390" t="s">
        <v>838</v>
      </c>
      <c r="B151" s="135"/>
      <c r="C151" s="135"/>
      <c r="D151" s="135"/>
      <c r="E151" s="114"/>
      <c r="F151" s="114"/>
      <c r="G151" s="116"/>
      <c r="H151" s="124"/>
      <c r="I151" s="82"/>
      <c r="J151" s="103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1"/>
      <c r="X151" s="43"/>
      <c r="Y151" s="43"/>
      <c r="Z151" s="43"/>
      <c r="AA151" s="335"/>
      <c r="AB151" s="590"/>
    </row>
    <row r="152" spans="1:28" s="307" customFormat="1" ht="14.45" hidden="1" customHeight="1" outlineLevel="1" x14ac:dyDescent="0.25">
      <c r="A152" s="309" t="s">
        <v>839</v>
      </c>
      <c r="B152" s="322"/>
      <c r="C152" s="322"/>
      <c r="D152" s="322"/>
      <c r="E152" s="301" t="s">
        <v>201</v>
      </c>
      <c r="F152" s="301" t="s">
        <v>25</v>
      </c>
      <c r="G152" s="116"/>
      <c r="H152" s="116"/>
      <c r="I152" s="310"/>
      <c r="J152" s="311"/>
      <c r="K152" s="304"/>
      <c r="L152" s="304"/>
      <c r="M152" s="304"/>
      <c r="N152" s="304"/>
      <c r="O152" s="304"/>
      <c r="P152" s="304"/>
      <c r="Q152" s="304"/>
      <c r="R152" s="304"/>
      <c r="S152" s="304"/>
      <c r="T152" s="304"/>
      <c r="U152" s="304"/>
      <c r="V152" s="304"/>
      <c r="W152" s="305"/>
      <c r="X152" s="306"/>
      <c r="Y152" s="306"/>
      <c r="Z152" s="306"/>
      <c r="AA152" s="572"/>
      <c r="AB152" s="592" t="s">
        <v>201</v>
      </c>
    </row>
    <row r="153" spans="1:28" s="307" customFormat="1" ht="14.45" hidden="1" customHeight="1" outlineLevel="1" x14ac:dyDescent="0.25">
      <c r="A153" s="309" t="s">
        <v>840</v>
      </c>
      <c r="B153" s="322"/>
      <c r="C153" s="322"/>
      <c r="D153" s="322"/>
      <c r="E153" s="301" t="s">
        <v>201</v>
      </c>
      <c r="F153" s="301" t="s">
        <v>25</v>
      </c>
      <c r="G153" s="116"/>
      <c r="H153" s="116"/>
      <c r="I153" s="310"/>
      <c r="J153" s="311"/>
      <c r="K153" s="304"/>
      <c r="L153" s="304"/>
      <c r="M153" s="304"/>
      <c r="N153" s="304"/>
      <c r="O153" s="304"/>
      <c r="P153" s="304"/>
      <c r="Q153" s="304"/>
      <c r="R153" s="304"/>
      <c r="S153" s="304"/>
      <c r="T153" s="304"/>
      <c r="U153" s="304"/>
      <c r="V153" s="304"/>
      <c r="W153" s="305"/>
      <c r="X153" s="306"/>
      <c r="Y153" s="306"/>
      <c r="Z153" s="306"/>
      <c r="AA153" s="572"/>
      <c r="AB153" s="592" t="s">
        <v>201</v>
      </c>
    </row>
    <row r="154" spans="1:28" s="22" customFormat="1" ht="14.45" hidden="1" customHeight="1" outlineLevel="1" x14ac:dyDescent="0.25">
      <c r="A154" s="57" t="s">
        <v>964</v>
      </c>
      <c r="B154" s="114" t="s">
        <v>945</v>
      </c>
      <c r="C154" s="114">
        <v>6703973</v>
      </c>
      <c r="D154" s="135"/>
      <c r="E154" s="114" t="s">
        <v>110</v>
      </c>
      <c r="F154" s="114"/>
      <c r="G154" s="116"/>
      <c r="H154" s="116">
        <v>50</v>
      </c>
      <c r="I154" s="82"/>
      <c r="J154" s="103"/>
      <c r="K154" s="20"/>
      <c r="L154" s="20"/>
      <c r="M154" s="20"/>
      <c r="N154" s="20"/>
      <c r="O154" s="20"/>
      <c r="P154" s="31">
        <v>1</v>
      </c>
      <c r="Q154" s="20"/>
      <c r="R154" s="20"/>
      <c r="S154" s="20"/>
      <c r="T154" s="20"/>
      <c r="U154" s="20"/>
      <c r="V154" s="20"/>
      <c r="W154" s="21"/>
      <c r="X154" s="43"/>
      <c r="Y154" s="43"/>
      <c r="Z154" s="43"/>
      <c r="AA154" s="335"/>
      <c r="AB154" s="590">
        <v>2639</v>
      </c>
    </row>
    <row r="155" spans="1:28" s="22" customFormat="1" ht="14.45" hidden="1" customHeight="1" outlineLevel="1" x14ac:dyDescent="0.25">
      <c r="A155" s="57"/>
      <c r="B155" s="114"/>
      <c r="C155" s="114"/>
      <c r="D155" s="135"/>
      <c r="E155" s="114"/>
      <c r="F155" s="114"/>
      <c r="G155" s="116"/>
      <c r="H155" s="116"/>
      <c r="I155" s="82"/>
      <c r="J155" s="103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1"/>
      <c r="X155" s="43"/>
      <c r="Y155" s="43"/>
      <c r="Z155" s="43"/>
      <c r="AA155" s="335"/>
      <c r="AB155" s="590"/>
    </row>
    <row r="156" spans="1:28" ht="14.45" hidden="1" customHeight="1" outlineLevel="1" x14ac:dyDescent="0.25">
      <c r="A156" s="54" t="s">
        <v>200</v>
      </c>
      <c r="B156" s="134"/>
      <c r="C156" s="134"/>
      <c r="D156" s="114"/>
      <c r="E156" s="146"/>
      <c r="F156" s="134"/>
      <c r="G156" s="124"/>
      <c r="H156" s="124"/>
      <c r="I156" s="82"/>
      <c r="J156" s="103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1"/>
      <c r="X156" s="43"/>
      <c r="Y156" s="43"/>
      <c r="Z156" s="43"/>
      <c r="AA156" s="335"/>
      <c r="AB156" s="589"/>
    </row>
    <row r="157" spans="1:28" ht="14.45" hidden="1" customHeight="1" outlineLevel="1" x14ac:dyDescent="0.25">
      <c r="A157" s="54"/>
      <c r="B157" s="134"/>
      <c r="C157" s="134"/>
      <c r="D157" s="114"/>
      <c r="E157" s="146"/>
      <c r="F157" s="134"/>
      <c r="G157" s="124"/>
      <c r="H157" s="124"/>
      <c r="I157" s="82"/>
      <c r="J157" s="103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1"/>
      <c r="X157" s="43"/>
      <c r="Y157" s="43"/>
      <c r="Z157" s="43"/>
      <c r="AA157" s="335"/>
      <c r="AB157" s="589"/>
    </row>
    <row r="158" spans="1:28" ht="14.45" hidden="1" customHeight="1" outlineLevel="1" x14ac:dyDescent="0.25">
      <c r="A158" s="54" t="s">
        <v>959</v>
      </c>
      <c r="B158" s="134"/>
      <c r="C158" s="134"/>
      <c r="D158" s="114"/>
      <c r="E158" s="146"/>
      <c r="F158" s="134"/>
      <c r="G158" s="124"/>
      <c r="H158" s="124"/>
      <c r="I158" s="82"/>
      <c r="J158" s="103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1"/>
      <c r="X158" s="43"/>
      <c r="Y158" s="43"/>
      <c r="Z158" s="43"/>
      <c r="AA158" s="335"/>
      <c r="AB158" s="589"/>
    </row>
    <row r="159" spans="1:28" s="307" customFormat="1" ht="14.45" hidden="1" customHeight="1" outlineLevel="1" x14ac:dyDescent="0.25">
      <c r="A159" s="308" t="s">
        <v>960</v>
      </c>
      <c r="B159" s="430"/>
      <c r="C159" s="430"/>
      <c r="D159" s="301"/>
      <c r="E159" s="532"/>
      <c r="F159" s="430"/>
      <c r="G159" s="124"/>
      <c r="H159" s="124"/>
      <c r="I159" s="310"/>
      <c r="J159" s="311"/>
      <c r="K159" s="304"/>
      <c r="L159" s="304"/>
      <c r="M159" s="304"/>
      <c r="N159" s="304"/>
      <c r="O159" s="304"/>
      <c r="P159" s="304"/>
      <c r="Q159" s="304"/>
      <c r="R159" s="304"/>
      <c r="S159" s="304"/>
      <c r="T159" s="304"/>
      <c r="U159" s="304"/>
      <c r="V159" s="304"/>
      <c r="W159" s="305"/>
      <c r="X159" s="306"/>
      <c r="Y159" s="306"/>
      <c r="Z159" s="306"/>
      <c r="AA159" s="572"/>
      <c r="AB159" s="592" t="s">
        <v>201</v>
      </c>
    </row>
    <row r="160" spans="1:28" ht="14.45" hidden="1" customHeight="1" outlineLevel="1" x14ac:dyDescent="0.25">
      <c r="A160" s="54"/>
      <c r="B160" s="134"/>
      <c r="C160" s="134"/>
      <c r="D160" s="114"/>
      <c r="E160" s="146"/>
      <c r="F160" s="134"/>
      <c r="G160" s="124"/>
      <c r="H160" s="124"/>
      <c r="I160" s="82"/>
      <c r="J160" s="103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1"/>
      <c r="X160" s="43"/>
      <c r="Y160" s="43"/>
      <c r="Z160" s="43"/>
      <c r="AA160" s="335"/>
      <c r="AB160" s="589"/>
    </row>
    <row r="161" spans="1:28" ht="14.45" hidden="1" customHeight="1" outlineLevel="1" x14ac:dyDescent="0.25">
      <c r="A161" s="54" t="s">
        <v>203</v>
      </c>
      <c r="B161" s="134"/>
      <c r="C161" s="134"/>
      <c r="D161" s="114"/>
      <c r="E161" s="146"/>
      <c r="F161" s="134"/>
      <c r="G161" s="124"/>
      <c r="H161" s="124"/>
      <c r="I161" s="82"/>
      <c r="J161" s="103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1"/>
      <c r="X161" s="43"/>
      <c r="Y161" s="43"/>
      <c r="Z161" s="43"/>
      <c r="AA161" s="335"/>
      <c r="AB161" s="589"/>
    </row>
    <row r="162" spans="1:28" s="307" customFormat="1" ht="14.45" hidden="1" customHeight="1" outlineLevel="1" x14ac:dyDescent="0.25">
      <c r="A162" s="308" t="s">
        <v>963</v>
      </c>
      <c r="B162" s="301"/>
      <c r="C162" s="301"/>
      <c r="D162" s="301"/>
      <c r="E162" s="338"/>
      <c r="F162" s="301"/>
      <c r="G162" s="116"/>
      <c r="H162" s="116"/>
      <c r="I162" s="310"/>
      <c r="J162" s="311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5"/>
      <c r="X162" s="306"/>
      <c r="Y162" s="306"/>
      <c r="Z162" s="306"/>
      <c r="AA162" s="572"/>
      <c r="AB162" s="592" t="s">
        <v>201</v>
      </c>
    </row>
    <row r="163" spans="1:28" ht="14.45" hidden="1" customHeight="1" outlineLevel="1" x14ac:dyDescent="0.25">
      <c r="A163" s="54"/>
      <c r="B163" s="134"/>
      <c r="C163" s="134"/>
      <c r="D163" s="114"/>
      <c r="E163" s="146"/>
      <c r="F163" s="134"/>
      <c r="G163" s="124"/>
      <c r="H163" s="124"/>
      <c r="I163" s="82"/>
      <c r="J163" s="103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1"/>
      <c r="X163" s="43"/>
      <c r="Y163" s="43"/>
      <c r="Z163" s="43"/>
      <c r="AA163" s="335"/>
      <c r="AB163" s="589"/>
    </row>
    <row r="164" spans="1:28" ht="14.45" hidden="1" customHeight="1" outlineLevel="1" x14ac:dyDescent="0.25">
      <c r="A164" s="49" t="s">
        <v>204</v>
      </c>
      <c r="B164" s="114" t="s">
        <v>205</v>
      </c>
      <c r="C164" s="114">
        <v>6701034</v>
      </c>
      <c r="D164" s="114" t="s">
        <v>206</v>
      </c>
      <c r="E164" s="144"/>
      <c r="F164" s="114" t="s">
        <v>56</v>
      </c>
      <c r="G164" s="116"/>
      <c r="H164" s="116">
        <v>400</v>
      </c>
      <c r="I164" s="82" t="s">
        <v>57</v>
      </c>
      <c r="J164" s="103"/>
      <c r="K164" s="31">
        <v>1</v>
      </c>
      <c r="L164" s="31">
        <v>1</v>
      </c>
      <c r="M164" s="31">
        <v>1</v>
      </c>
      <c r="N164" s="31">
        <v>1</v>
      </c>
      <c r="O164" s="31">
        <v>1</v>
      </c>
      <c r="P164" s="31">
        <v>1</v>
      </c>
      <c r="Q164" s="31">
        <v>1</v>
      </c>
      <c r="R164" s="31">
        <v>1</v>
      </c>
      <c r="S164" s="31">
        <v>1</v>
      </c>
      <c r="T164" s="31">
        <v>1</v>
      </c>
      <c r="U164" s="31">
        <v>1</v>
      </c>
      <c r="V164" s="20"/>
      <c r="W164" s="21"/>
      <c r="X164" s="43" t="s">
        <v>195</v>
      </c>
      <c r="Y164" s="43"/>
      <c r="Z164" s="43"/>
      <c r="AA164" s="335"/>
      <c r="AB164" s="589">
        <v>1163</v>
      </c>
    </row>
    <row r="165" spans="1:28" s="208" customFormat="1" ht="14.45" hidden="1" customHeight="1" outlineLevel="1" x14ac:dyDescent="0.25">
      <c r="A165" s="57" t="s">
        <v>207</v>
      </c>
      <c r="B165" s="207" t="s">
        <v>33</v>
      </c>
      <c r="C165" s="207" t="s">
        <v>33</v>
      </c>
      <c r="D165" s="207"/>
      <c r="E165" s="144" t="s">
        <v>206</v>
      </c>
      <c r="F165" s="206"/>
      <c r="G165" s="184"/>
      <c r="H165" s="184"/>
      <c r="I165" s="268"/>
      <c r="J165" s="391"/>
      <c r="K165" s="392"/>
      <c r="L165" s="392"/>
      <c r="M165" s="392"/>
      <c r="N165" s="392"/>
      <c r="O165" s="392"/>
      <c r="P165" s="392"/>
      <c r="Q165" s="392"/>
      <c r="R165" s="392"/>
      <c r="S165" s="392"/>
      <c r="T165" s="392"/>
      <c r="U165" s="392"/>
      <c r="V165" s="392"/>
      <c r="W165" s="393"/>
      <c r="X165" s="43"/>
      <c r="Y165" s="43">
        <v>0.5</v>
      </c>
      <c r="Z165" s="43"/>
      <c r="AA165" s="575"/>
      <c r="AB165" s="594">
        <v>1164</v>
      </c>
    </row>
    <row r="166" spans="1:28" s="210" customFormat="1" ht="14.45" hidden="1" customHeight="1" outlineLevel="1" x14ac:dyDescent="0.25">
      <c r="A166" s="57" t="s">
        <v>208</v>
      </c>
      <c r="B166" s="207" t="s">
        <v>33</v>
      </c>
      <c r="C166" s="207" t="s">
        <v>33</v>
      </c>
      <c r="D166" s="207"/>
      <c r="E166" s="144" t="s">
        <v>206</v>
      </c>
      <c r="F166" s="206"/>
      <c r="G166" s="184"/>
      <c r="H166" s="184"/>
      <c r="I166" s="269"/>
      <c r="J166" s="391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3"/>
      <c r="X166" s="43"/>
      <c r="Y166" s="43"/>
      <c r="Z166" s="43"/>
      <c r="AA166" s="575"/>
      <c r="AB166" s="595">
        <v>1459</v>
      </c>
    </row>
    <row r="167" spans="1:28" s="208" customFormat="1" ht="14.45" hidden="1" customHeight="1" outlineLevel="1" x14ac:dyDescent="0.25">
      <c r="A167" s="57" t="s">
        <v>209</v>
      </c>
      <c r="B167" s="207" t="s">
        <v>33</v>
      </c>
      <c r="C167" s="207" t="s">
        <v>33</v>
      </c>
      <c r="D167" s="207"/>
      <c r="E167" s="144" t="s">
        <v>206</v>
      </c>
      <c r="F167" s="206"/>
      <c r="G167" s="184"/>
      <c r="H167" s="184"/>
      <c r="I167" s="268"/>
      <c r="J167" s="391"/>
      <c r="K167" s="392"/>
      <c r="L167" s="392"/>
      <c r="M167" s="392"/>
      <c r="N167" s="392"/>
      <c r="O167" s="392"/>
      <c r="P167" s="392"/>
      <c r="Q167" s="392"/>
      <c r="R167" s="392"/>
      <c r="S167" s="392"/>
      <c r="T167" s="392"/>
      <c r="U167" s="392"/>
      <c r="V167" s="392"/>
      <c r="W167" s="393"/>
      <c r="X167" s="43"/>
      <c r="Y167" s="43"/>
      <c r="Z167" s="43"/>
      <c r="AA167" s="575"/>
      <c r="AB167" s="594">
        <v>554</v>
      </c>
    </row>
    <row r="168" spans="1:28" s="210" customFormat="1" ht="14.45" hidden="1" customHeight="1" outlineLevel="1" x14ac:dyDescent="0.25">
      <c r="A168" s="57" t="s">
        <v>210</v>
      </c>
      <c r="B168" s="207" t="s">
        <v>33</v>
      </c>
      <c r="C168" s="207" t="s">
        <v>33</v>
      </c>
      <c r="D168" s="207"/>
      <c r="E168" s="144" t="s">
        <v>206</v>
      </c>
      <c r="F168" s="206"/>
      <c r="G168" s="184"/>
      <c r="H168" s="184"/>
      <c r="I168" s="269"/>
      <c r="J168" s="391"/>
      <c r="K168" s="392"/>
      <c r="L168" s="392"/>
      <c r="M168" s="392"/>
      <c r="N168" s="392"/>
      <c r="O168" s="392"/>
      <c r="P168" s="392"/>
      <c r="Q168" s="392"/>
      <c r="R168" s="392"/>
      <c r="S168" s="392"/>
      <c r="T168" s="392"/>
      <c r="U168" s="392"/>
      <c r="V168" s="392"/>
      <c r="W168" s="393"/>
      <c r="X168" s="43"/>
      <c r="Y168" s="43"/>
      <c r="Z168" s="43"/>
      <c r="AA168" s="576" t="s">
        <v>965</v>
      </c>
      <c r="AB168" s="595">
        <v>1165</v>
      </c>
    </row>
    <row r="169" spans="1:28" s="208" customFormat="1" ht="14.45" hidden="1" customHeight="1" outlineLevel="1" x14ac:dyDescent="0.25">
      <c r="A169" s="57" t="s">
        <v>211</v>
      </c>
      <c r="B169" s="207" t="s">
        <v>33</v>
      </c>
      <c r="C169" s="207" t="s">
        <v>33</v>
      </c>
      <c r="D169" s="207"/>
      <c r="E169" s="144" t="s">
        <v>206</v>
      </c>
      <c r="F169" s="206"/>
      <c r="G169" s="184"/>
      <c r="H169" s="184"/>
      <c r="I169" s="268"/>
      <c r="J169" s="391"/>
      <c r="K169" s="392"/>
      <c r="L169" s="392"/>
      <c r="M169" s="392"/>
      <c r="N169" s="392"/>
      <c r="O169" s="392"/>
      <c r="P169" s="392"/>
      <c r="Q169" s="392"/>
      <c r="R169" s="392"/>
      <c r="S169" s="392"/>
      <c r="T169" s="392"/>
      <c r="U169" s="392"/>
      <c r="V169" s="392"/>
      <c r="W169" s="393"/>
      <c r="X169" s="43"/>
      <c r="Y169" s="43"/>
      <c r="Z169" s="43"/>
      <c r="AA169" s="576" t="s">
        <v>966</v>
      </c>
      <c r="AB169" s="594">
        <v>1166</v>
      </c>
    </row>
    <row r="170" spans="1:28" s="211" customFormat="1" ht="14.45" hidden="1" customHeight="1" outlineLevel="1" x14ac:dyDescent="0.25">
      <c r="A170" s="57" t="s">
        <v>212</v>
      </c>
      <c r="B170" s="207" t="s">
        <v>33</v>
      </c>
      <c r="C170" s="207" t="s">
        <v>33</v>
      </c>
      <c r="D170" s="207"/>
      <c r="E170" s="144" t="s">
        <v>206</v>
      </c>
      <c r="F170" s="206"/>
      <c r="G170" s="184"/>
      <c r="H170" s="184"/>
      <c r="I170" s="268"/>
      <c r="J170" s="391"/>
      <c r="K170" s="392"/>
      <c r="L170" s="392"/>
      <c r="M170" s="392"/>
      <c r="N170" s="392"/>
      <c r="O170" s="392"/>
      <c r="P170" s="392"/>
      <c r="Q170" s="392"/>
      <c r="R170" s="392"/>
      <c r="S170" s="392"/>
      <c r="T170" s="392"/>
      <c r="U170" s="392"/>
      <c r="V170" s="392"/>
      <c r="W170" s="393"/>
      <c r="X170" s="43"/>
      <c r="Y170" s="43"/>
      <c r="Z170" s="43"/>
      <c r="AA170" s="575"/>
      <c r="AB170" s="596">
        <v>2075</v>
      </c>
    </row>
    <row r="171" spans="1:28" s="210" customFormat="1" ht="14.45" hidden="1" customHeight="1" outlineLevel="1" x14ac:dyDescent="0.25">
      <c r="A171" s="57" t="s">
        <v>213</v>
      </c>
      <c r="B171" s="207" t="s">
        <v>33</v>
      </c>
      <c r="C171" s="207" t="s">
        <v>33</v>
      </c>
      <c r="D171" s="207"/>
      <c r="E171" s="144" t="s">
        <v>206</v>
      </c>
      <c r="F171" s="206"/>
      <c r="G171" s="184"/>
      <c r="H171" s="184"/>
      <c r="I171" s="269"/>
      <c r="J171" s="391"/>
      <c r="K171" s="392"/>
      <c r="L171" s="392"/>
      <c r="M171" s="392"/>
      <c r="N171" s="392"/>
      <c r="O171" s="392"/>
      <c r="P171" s="392"/>
      <c r="Q171" s="392"/>
      <c r="R171" s="392"/>
      <c r="S171" s="392"/>
      <c r="T171" s="392"/>
      <c r="U171" s="392"/>
      <c r="V171" s="392"/>
      <c r="W171" s="393"/>
      <c r="X171" s="43"/>
      <c r="Y171" s="43">
        <v>0.2</v>
      </c>
      <c r="Z171" s="43"/>
      <c r="AA171" s="575"/>
      <c r="AB171" s="595">
        <v>1461</v>
      </c>
    </row>
    <row r="172" spans="1:28" s="210" customFormat="1" ht="14.45" hidden="1" customHeight="1" outlineLevel="1" x14ac:dyDescent="0.25">
      <c r="A172" s="57" t="s">
        <v>967</v>
      </c>
      <c r="B172" s="207"/>
      <c r="C172" s="207"/>
      <c r="D172" s="207"/>
      <c r="E172" s="144"/>
      <c r="F172" s="206"/>
      <c r="G172" s="184"/>
      <c r="H172" s="184"/>
      <c r="I172" s="269"/>
      <c r="J172" s="391"/>
      <c r="K172" s="392"/>
      <c r="L172" s="392"/>
      <c r="M172" s="392"/>
      <c r="N172" s="392"/>
      <c r="O172" s="392"/>
      <c r="P172" s="392"/>
      <c r="Q172" s="392"/>
      <c r="R172" s="392"/>
      <c r="S172" s="392"/>
      <c r="T172" s="392"/>
      <c r="U172" s="392"/>
      <c r="V172" s="392"/>
      <c r="W172" s="393"/>
      <c r="X172" s="43"/>
      <c r="Y172" s="43"/>
      <c r="Z172" s="43"/>
      <c r="AA172" s="576" t="s">
        <v>968</v>
      </c>
      <c r="AB172" s="595"/>
    </row>
    <row r="173" spans="1:28" s="22" customFormat="1" ht="14.45" hidden="1" customHeight="1" outlineLevel="1" x14ac:dyDescent="0.25">
      <c r="A173" s="57" t="s">
        <v>214</v>
      </c>
      <c r="B173" s="114" t="s">
        <v>33</v>
      </c>
      <c r="C173" s="114" t="s">
        <v>33</v>
      </c>
      <c r="D173" s="114"/>
      <c r="E173" s="144" t="s">
        <v>826</v>
      </c>
      <c r="F173" s="114"/>
      <c r="G173" s="116"/>
      <c r="H173" s="116"/>
      <c r="I173" s="82"/>
      <c r="J173" s="103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1"/>
      <c r="X173" s="43"/>
      <c r="Y173" s="43"/>
      <c r="Z173" s="43"/>
      <c r="AA173" s="335"/>
      <c r="AB173" s="590"/>
    </row>
    <row r="174" spans="1:28" s="28" customFormat="1" ht="14.45" hidden="1" customHeight="1" outlineLevel="1" x14ac:dyDescent="0.25">
      <c r="A174" s="55"/>
      <c r="B174" s="125"/>
      <c r="C174" s="125"/>
      <c r="D174" s="125"/>
      <c r="E174" s="145"/>
      <c r="F174" s="125"/>
      <c r="G174" s="116"/>
      <c r="H174" s="116"/>
      <c r="I174" s="84"/>
      <c r="J174" s="103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1"/>
      <c r="X174" s="43"/>
      <c r="Y174" s="43"/>
      <c r="Z174" s="43"/>
      <c r="AA174" s="335"/>
      <c r="AB174" s="593"/>
    </row>
    <row r="175" spans="1:28" ht="14.45" hidden="1" customHeight="1" outlineLevel="1" x14ac:dyDescent="0.25">
      <c r="A175" s="54" t="s">
        <v>215</v>
      </c>
      <c r="B175" s="134"/>
      <c r="C175" s="134"/>
      <c r="D175" s="114"/>
      <c r="E175" s="134"/>
      <c r="F175" s="134"/>
      <c r="G175" s="124"/>
      <c r="H175" s="116">
        <v>400</v>
      </c>
      <c r="I175" s="82"/>
      <c r="J175" s="103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1"/>
      <c r="X175" s="43"/>
      <c r="Y175" s="43"/>
      <c r="Z175" s="43"/>
      <c r="AA175" s="335"/>
      <c r="AB175" s="589"/>
    </row>
    <row r="176" spans="1:28" ht="14.45" hidden="1" customHeight="1" outlineLevel="1" x14ac:dyDescent="0.25">
      <c r="A176" s="45" t="s">
        <v>95</v>
      </c>
      <c r="B176" s="114" t="s">
        <v>216</v>
      </c>
      <c r="C176" s="114">
        <v>6701030</v>
      </c>
      <c r="D176" s="114"/>
      <c r="E176" s="114" t="s">
        <v>217</v>
      </c>
      <c r="F176" s="114"/>
      <c r="G176" s="116"/>
      <c r="H176" s="116"/>
      <c r="I176" s="82"/>
      <c r="J176" s="103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1"/>
      <c r="X176" s="43"/>
      <c r="Y176" s="43"/>
      <c r="Z176" s="43"/>
      <c r="AA176" s="335"/>
      <c r="AB176" s="589"/>
    </row>
    <row r="177" spans="1:28" ht="14.45" hidden="1" customHeight="1" outlineLevel="1" x14ac:dyDescent="0.25">
      <c r="A177" s="45" t="s">
        <v>98</v>
      </c>
      <c r="B177" s="114" t="s">
        <v>218</v>
      </c>
      <c r="C177" s="114">
        <v>6701031</v>
      </c>
      <c r="D177" s="114"/>
      <c r="E177" s="114" t="s">
        <v>217</v>
      </c>
      <c r="F177" s="114"/>
      <c r="G177" s="116"/>
      <c r="H177" s="116"/>
      <c r="I177" s="82"/>
      <c r="J177" s="103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1"/>
      <c r="X177" s="43"/>
      <c r="Y177" s="43"/>
      <c r="Z177" s="43"/>
      <c r="AA177" s="335"/>
      <c r="AB177" s="589"/>
    </row>
    <row r="178" spans="1:28" ht="14.45" hidden="1" customHeight="1" outlineLevel="1" x14ac:dyDescent="0.25">
      <c r="A178" s="45" t="s">
        <v>833</v>
      </c>
      <c r="B178" s="114" t="s">
        <v>834</v>
      </c>
      <c r="C178" s="114">
        <v>6706444</v>
      </c>
      <c r="D178" s="114"/>
      <c r="E178" s="114" t="s">
        <v>217</v>
      </c>
      <c r="F178" s="114"/>
      <c r="G178" s="116"/>
      <c r="H178" s="116"/>
      <c r="I178" s="82"/>
      <c r="J178" s="103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1"/>
      <c r="X178" s="43"/>
      <c r="Y178" s="43"/>
      <c r="Z178" s="43"/>
      <c r="AA178" s="335"/>
      <c r="AB178" s="589"/>
    </row>
    <row r="179" spans="1:28" ht="14.45" hidden="1" customHeight="1" outlineLevel="1" thickBot="1" x14ac:dyDescent="0.3">
      <c r="A179" s="45" t="s">
        <v>102</v>
      </c>
      <c r="B179" s="114" t="s">
        <v>219</v>
      </c>
      <c r="C179" s="114">
        <v>6701033</v>
      </c>
      <c r="D179" s="114"/>
      <c r="E179" s="114" t="s">
        <v>217</v>
      </c>
      <c r="F179" s="114"/>
      <c r="G179" s="116"/>
      <c r="H179" s="116"/>
      <c r="I179" s="82"/>
      <c r="J179" s="103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1"/>
      <c r="X179" s="43"/>
      <c r="Y179" s="43"/>
      <c r="Z179" s="43"/>
      <c r="AA179" s="335"/>
      <c r="AB179" s="589"/>
    </row>
    <row r="180" spans="1:28" s="75" customFormat="1" ht="15.75" collapsed="1" thickBot="1" x14ac:dyDescent="0.3">
      <c r="A180" s="611" t="s">
        <v>220</v>
      </c>
      <c r="B180" s="612"/>
      <c r="C180" s="612"/>
      <c r="D180" s="612"/>
      <c r="E180" s="612"/>
      <c r="F180" s="613"/>
      <c r="G180" s="412">
        <v>2400</v>
      </c>
      <c r="H180" s="412">
        <f>SUM(H181:H215)</f>
        <v>5270</v>
      </c>
      <c r="I180" s="226"/>
      <c r="J180" s="227"/>
      <c r="K180" s="227"/>
      <c r="L180" s="227"/>
      <c r="M180" s="227"/>
      <c r="N180" s="227"/>
      <c r="O180" s="227"/>
      <c r="P180" s="227"/>
      <c r="Q180" s="227"/>
      <c r="R180" s="227"/>
      <c r="S180" s="227"/>
      <c r="T180" s="227"/>
      <c r="U180" s="227"/>
      <c r="V180" s="227"/>
      <c r="W180" s="228"/>
      <c r="X180" s="43"/>
      <c r="Y180" s="43"/>
      <c r="Z180" s="43"/>
      <c r="AA180" s="574"/>
      <c r="AB180" s="591"/>
    </row>
    <row r="181" spans="1:28" ht="14.45" hidden="1" customHeight="1" outlineLevel="1" x14ac:dyDescent="0.25">
      <c r="A181" s="128" t="s">
        <v>221</v>
      </c>
      <c r="B181" s="147"/>
      <c r="C181" s="147"/>
      <c r="D181" s="147"/>
      <c r="E181" s="147"/>
      <c r="F181" s="147"/>
      <c r="G181" s="130"/>
      <c r="H181" s="130"/>
      <c r="I181" s="175"/>
      <c r="J181" s="100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2"/>
      <c r="X181" s="43"/>
      <c r="Y181" s="43"/>
      <c r="Z181" s="43"/>
      <c r="AA181" s="335"/>
      <c r="AB181" s="589"/>
    </row>
    <row r="182" spans="1:28" ht="14.45" hidden="1" customHeight="1" outlineLevel="1" x14ac:dyDescent="0.25">
      <c r="A182" s="71"/>
      <c r="B182" s="394"/>
      <c r="C182" s="394"/>
      <c r="D182" s="394"/>
      <c r="E182" s="394"/>
      <c r="F182" s="394"/>
      <c r="G182" s="72"/>
      <c r="H182" s="72"/>
      <c r="I182" s="190"/>
      <c r="J182" s="193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14"/>
      <c r="X182" s="43"/>
      <c r="Y182" s="43"/>
      <c r="Z182" s="43"/>
      <c r="AA182" s="335"/>
      <c r="AB182" s="589"/>
    </row>
    <row r="183" spans="1:28" s="307" customFormat="1" ht="14.45" hidden="1" customHeight="1" outlineLevel="1" x14ac:dyDescent="0.25">
      <c r="A183" s="530" t="s">
        <v>1062</v>
      </c>
      <c r="B183" s="529" t="s">
        <v>201</v>
      </c>
      <c r="C183" s="529" t="s">
        <v>201</v>
      </c>
      <c r="D183" s="529"/>
      <c r="E183" s="529" t="s">
        <v>206</v>
      </c>
      <c r="F183" s="529" t="s">
        <v>25</v>
      </c>
      <c r="G183" s="568"/>
      <c r="H183" s="568">
        <v>50</v>
      </c>
      <c r="I183" s="313"/>
      <c r="J183" s="503"/>
      <c r="K183" s="304"/>
      <c r="L183" s="304"/>
      <c r="M183" s="304"/>
      <c r="N183" s="304"/>
      <c r="O183" s="304"/>
      <c r="P183" s="304"/>
      <c r="Q183" s="490">
        <v>1</v>
      </c>
      <c r="R183" s="490">
        <v>1</v>
      </c>
      <c r="S183" s="490">
        <v>1</v>
      </c>
      <c r="T183" s="490">
        <v>1</v>
      </c>
      <c r="U183" s="490">
        <v>1</v>
      </c>
      <c r="V183" s="504"/>
      <c r="W183" s="531"/>
      <c r="X183" s="306"/>
      <c r="Y183" s="306"/>
      <c r="Z183" s="306"/>
      <c r="AA183" s="572"/>
      <c r="AB183" s="592" t="s">
        <v>201</v>
      </c>
    </row>
    <row r="184" spans="1:28" s="22" customFormat="1" ht="14.45" hidden="1" customHeight="1" outlineLevel="1" x14ac:dyDescent="0.25">
      <c r="A184" s="70"/>
      <c r="B184" s="33"/>
      <c r="C184" s="33"/>
      <c r="D184" s="33"/>
      <c r="E184" s="33"/>
      <c r="F184" s="33"/>
      <c r="G184" s="35"/>
      <c r="H184" s="35"/>
      <c r="I184" s="112"/>
      <c r="J184" s="332"/>
      <c r="K184" s="34"/>
      <c r="L184" s="34"/>
      <c r="M184" s="34"/>
      <c r="N184" s="34"/>
      <c r="O184" s="34"/>
      <c r="P184" s="34"/>
      <c r="Q184" s="34"/>
      <c r="R184" s="34"/>
      <c r="S184" s="34"/>
      <c r="T184" s="20"/>
      <c r="U184" s="20"/>
      <c r="V184" s="34"/>
      <c r="W184" s="113"/>
      <c r="X184" s="43"/>
      <c r="Y184" s="43"/>
      <c r="Z184" s="43"/>
      <c r="AA184" s="335"/>
      <c r="AB184" s="590"/>
    </row>
    <row r="185" spans="1:28" s="307" customFormat="1" ht="14.45" hidden="1" customHeight="1" outlineLevel="1" x14ac:dyDescent="0.25">
      <c r="A185" s="530" t="s">
        <v>936</v>
      </c>
      <c r="B185" s="529" t="s">
        <v>201</v>
      </c>
      <c r="C185" s="529" t="s">
        <v>201</v>
      </c>
      <c r="D185" s="529"/>
      <c r="E185" s="529" t="s">
        <v>206</v>
      </c>
      <c r="F185" s="529" t="s">
        <v>25</v>
      </c>
      <c r="G185" s="35"/>
      <c r="H185" s="35"/>
      <c r="I185" s="313"/>
      <c r="J185" s="503"/>
      <c r="K185" s="504"/>
      <c r="L185" s="504"/>
      <c r="M185" s="504"/>
      <c r="N185" s="504"/>
      <c r="O185" s="504"/>
      <c r="P185" s="504"/>
      <c r="Q185" s="504"/>
      <c r="R185" s="504"/>
      <c r="S185" s="504"/>
      <c r="T185" s="304"/>
      <c r="U185" s="304"/>
      <c r="V185" s="504"/>
      <c r="W185" s="531"/>
      <c r="X185" s="306"/>
      <c r="Y185" s="306"/>
      <c r="Z185" s="306"/>
      <c r="AA185" s="572"/>
      <c r="AB185" s="592" t="s">
        <v>201</v>
      </c>
    </row>
    <row r="186" spans="1:28" s="307" customFormat="1" ht="14.45" hidden="1" customHeight="1" outlineLevel="1" x14ac:dyDescent="0.25">
      <c r="A186" s="530"/>
      <c r="B186" s="529"/>
      <c r="C186" s="529"/>
      <c r="D186" s="529"/>
      <c r="E186" s="529"/>
      <c r="F186" s="529"/>
      <c r="G186" s="35"/>
      <c r="H186" s="35"/>
      <c r="I186" s="313"/>
      <c r="J186" s="503"/>
      <c r="K186" s="504"/>
      <c r="L186" s="504"/>
      <c r="M186" s="504"/>
      <c r="N186" s="504"/>
      <c r="O186" s="504"/>
      <c r="P186" s="504"/>
      <c r="Q186" s="504"/>
      <c r="R186" s="504"/>
      <c r="S186" s="504"/>
      <c r="T186" s="504"/>
      <c r="U186" s="504"/>
      <c r="V186" s="504"/>
      <c r="W186" s="531"/>
      <c r="X186" s="306"/>
      <c r="Y186" s="306"/>
      <c r="Z186" s="306"/>
      <c r="AA186" s="572"/>
      <c r="AB186" s="592"/>
    </row>
    <row r="187" spans="1:28" s="307" customFormat="1" ht="14.45" hidden="1" customHeight="1" outlineLevel="1" x14ac:dyDescent="0.25">
      <c r="A187" s="530" t="s">
        <v>958</v>
      </c>
      <c r="B187" s="529"/>
      <c r="C187" s="529"/>
      <c r="D187" s="529"/>
      <c r="E187" s="529"/>
      <c r="F187" s="529"/>
      <c r="G187" s="35"/>
      <c r="H187" s="35"/>
      <c r="I187" s="313"/>
      <c r="J187" s="503"/>
      <c r="K187" s="504"/>
      <c r="L187" s="504"/>
      <c r="M187" s="504"/>
      <c r="N187" s="504"/>
      <c r="O187" s="504"/>
      <c r="P187" s="504"/>
      <c r="Q187" s="504"/>
      <c r="R187" s="504"/>
      <c r="S187" s="504"/>
      <c r="T187" s="504"/>
      <c r="U187" s="504"/>
      <c r="V187" s="504"/>
      <c r="W187" s="531"/>
      <c r="X187" s="306"/>
      <c r="Y187" s="306"/>
      <c r="Z187" s="306"/>
      <c r="AA187" s="572"/>
      <c r="AB187" s="592"/>
    </row>
    <row r="188" spans="1:28" ht="14.45" hidden="1" customHeight="1" outlineLevel="1" x14ac:dyDescent="0.25">
      <c r="A188" s="71"/>
      <c r="B188" s="394"/>
      <c r="C188" s="394"/>
      <c r="D188" s="394"/>
      <c r="E188" s="394"/>
      <c r="F188" s="394"/>
      <c r="G188" s="72"/>
      <c r="H188" s="72"/>
      <c r="I188" s="190"/>
      <c r="J188" s="332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5"/>
      <c r="W188" s="14"/>
      <c r="X188" s="43"/>
      <c r="Y188" s="43"/>
      <c r="Z188" s="43"/>
      <c r="AA188" s="335"/>
      <c r="AB188" s="589"/>
    </row>
    <row r="189" spans="1:28" ht="14.45" hidden="1" customHeight="1" outlineLevel="1" x14ac:dyDescent="0.25">
      <c r="A189" s="70" t="s">
        <v>222</v>
      </c>
      <c r="B189" s="33" t="s">
        <v>201</v>
      </c>
      <c r="C189" s="33" t="s">
        <v>201</v>
      </c>
      <c r="D189" s="33" t="s">
        <v>223</v>
      </c>
      <c r="E189" s="33" t="s">
        <v>223</v>
      </c>
      <c r="F189" s="33" t="s">
        <v>56</v>
      </c>
      <c r="G189" s="35"/>
      <c r="H189" s="35">
        <v>300</v>
      </c>
      <c r="I189" s="190"/>
      <c r="J189" s="103"/>
      <c r="K189" s="20"/>
      <c r="L189" s="20"/>
      <c r="M189" s="20"/>
      <c r="N189" s="31">
        <v>1</v>
      </c>
      <c r="O189" s="31">
        <v>1</v>
      </c>
      <c r="P189" s="31">
        <v>1</v>
      </c>
      <c r="Q189" s="31">
        <v>1</v>
      </c>
      <c r="R189" s="31">
        <v>1</v>
      </c>
      <c r="S189" s="32"/>
      <c r="T189" s="32"/>
      <c r="U189" s="32"/>
      <c r="V189" s="5"/>
      <c r="W189" s="14"/>
      <c r="X189" s="43"/>
      <c r="Y189" s="43"/>
      <c r="Z189" s="43"/>
      <c r="AA189" s="577" t="s">
        <v>831</v>
      </c>
      <c r="AB189" s="589">
        <v>3150</v>
      </c>
    </row>
    <row r="190" spans="1:28" ht="14.45" hidden="1" customHeight="1" outlineLevel="1" x14ac:dyDescent="0.25">
      <c r="A190" s="70"/>
      <c r="B190" s="33"/>
      <c r="C190" s="33"/>
      <c r="D190" s="33"/>
      <c r="E190" s="33"/>
      <c r="F190" s="33"/>
      <c r="G190" s="35"/>
      <c r="H190" s="35"/>
      <c r="I190" s="190"/>
      <c r="J190" s="332"/>
      <c r="K190" s="34"/>
      <c r="L190" s="34"/>
      <c r="M190" s="34"/>
      <c r="N190" s="34"/>
      <c r="O190" s="34"/>
      <c r="P190" s="34"/>
      <c r="Q190" s="34"/>
      <c r="R190" s="500"/>
      <c r="S190" s="500"/>
      <c r="T190" s="500"/>
      <c r="U190" s="500"/>
      <c r="V190" s="5"/>
      <c r="W190" s="14"/>
      <c r="X190" s="43"/>
      <c r="Y190" s="43"/>
      <c r="Z190" s="43"/>
      <c r="AA190" s="335"/>
      <c r="AB190" s="589"/>
    </row>
    <row r="191" spans="1:28" ht="14.45" hidden="1" customHeight="1" outlineLevel="1" x14ac:dyDescent="0.25">
      <c r="A191" s="49" t="s">
        <v>224</v>
      </c>
      <c r="B191" s="114" t="s">
        <v>225</v>
      </c>
      <c r="C191" s="114">
        <v>6701972</v>
      </c>
      <c r="D191" s="114" t="s">
        <v>110</v>
      </c>
      <c r="E191" s="114"/>
      <c r="F191" s="114"/>
      <c r="G191" s="116"/>
      <c r="H191" s="120"/>
      <c r="I191" s="83"/>
      <c r="J191" s="103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4"/>
      <c r="W191" s="13"/>
      <c r="X191" s="43"/>
      <c r="Y191" s="43"/>
      <c r="Z191" s="43"/>
      <c r="AA191" s="335"/>
      <c r="AB191" s="589">
        <v>1082</v>
      </c>
    </row>
    <row r="192" spans="1:28" s="22" customFormat="1" ht="14.45" hidden="1" customHeight="1" outlineLevel="1" x14ac:dyDescent="0.25">
      <c r="A192" s="45" t="s">
        <v>770</v>
      </c>
      <c r="B192" s="114" t="s">
        <v>33</v>
      </c>
      <c r="C192" s="114" t="s">
        <v>33</v>
      </c>
      <c r="D192" s="114"/>
      <c r="E192" s="114" t="s">
        <v>110</v>
      </c>
      <c r="F192" s="114" t="s">
        <v>144</v>
      </c>
      <c r="G192" s="116"/>
      <c r="H192" s="116">
        <v>100</v>
      </c>
      <c r="I192" s="82" t="s">
        <v>57</v>
      </c>
      <c r="J192" s="103"/>
      <c r="K192" s="20"/>
      <c r="L192" s="31">
        <v>1</v>
      </c>
      <c r="M192" s="31">
        <v>1</v>
      </c>
      <c r="N192" s="31">
        <v>1</v>
      </c>
      <c r="O192" s="31">
        <v>1</v>
      </c>
      <c r="P192" s="31">
        <v>1</v>
      </c>
      <c r="Q192" s="31">
        <v>1</v>
      </c>
      <c r="R192" s="31">
        <v>1</v>
      </c>
      <c r="S192" s="31">
        <v>1</v>
      </c>
      <c r="T192" s="31">
        <v>1</v>
      </c>
      <c r="U192" s="31">
        <v>1</v>
      </c>
      <c r="V192" s="26"/>
      <c r="W192" s="27"/>
      <c r="X192" s="43" t="s">
        <v>195</v>
      </c>
      <c r="Y192" s="43"/>
      <c r="Z192" s="43" t="s">
        <v>195</v>
      </c>
      <c r="AA192" s="577"/>
      <c r="AB192" s="590">
        <v>1479</v>
      </c>
    </row>
    <row r="193" spans="1:28" s="22" customFormat="1" ht="14.45" hidden="1" customHeight="1" outlineLevel="1" x14ac:dyDescent="0.25">
      <c r="A193" s="45" t="s">
        <v>844</v>
      </c>
      <c r="B193" s="114" t="s">
        <v>33</v>
      </c>
      <c r="C193" s="114" t="s">
        <v>33</v>
      </c>
      <c r="D193" s="114"/>
      <c r="E193" s="114" t="s">
        <v>110</v>
      </c>
      <c r="F193" s="114" t="s">
        <v>144</v>
      </c>
      <c r="G193" s="116"/>
      <c r="H193" s="116">
        <v>100</v>
      </c>
      <c r="I193" s="82"/>
      <c r="J193" s="103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6"/>
      <c r="W193" s="27"/>
      <c r="X193" s="43"/>
      <c r="Y193" s="43"/>
      <c r="Z193" s="43"/>
      <c r="AA193" s="577"/>
      <c r="AB193" s="590">
        <v>2567</v>
      </c>
    </row>
    <row r="194" spans="1:28" s="22" customFormat="1" ht="14.45" hidden="1" customHeight="1" outlineLevel="1" x14ac:dyDescent="0.25">
      <c r="A194" s="45" t="s">
        <v>944</v>
      </c>
      <c r="B194" s="114" t="s">
        <v>33</v>
      </c>
      <c r="C194" s="114" t="s">
        <v>33</v>
      </c>
      <c r="D194" s="114"/>
      <c r="E194" s="114" t="s">
        <v>110</v>
      </c>
      <c r="F194" s="114" t="s">
        <v>144</v>
      </c>
      <c r="G194" s="116"/>
      <c r="H194" s="116">
        <v>300</v>
      </c>
      <c r="I194" s="82" t="s">
        <v>57</v>
      </c>
      <c r="J194" s="103"/>
      <c r="K194" s="20"/>
      <c r="L194" s="31">
        <v>1</v>
      </c>
      <c r="M194" s="31">
        <v>1</v>
      </c>
      <c r="N194" s="31">
        <v>1</v>
      </c>
      <c r="O194" s="31">
        <v>1</v>
      </c>
      <c r="P194" s="31">
        <v>1</v>
      </c>
      <c r="Q194" s="31">
        <v>1</v>
      </c>
      <c r="R194" s="31">
        <v>1</v>
      </c>
      <c r="S194" s="31">
        <v>1</v>
      </c>
      <c r="T194" s="31">
        <v>1</v>
      </c>
      <c r="U194" s="31">
        <v>1</v>
      </c>
      <c r="V194" s="26"/>
      <c r="W194" s="27"/>
      <c r="X194" s="43" t="s">
        <v>195</v>
      </c>
      <c r="Y194" s="43"/>
      <c r="Z194" s="43" t="s">
        <v>195</v>
      </c>
      <c r="AA194" s="577" t="s">
        <v>969</v>
      </c>
      <c r="AB194" s="590">
        <v>2565</v>
      </c>
    </row>
    <row r="195" spans="1:28" s="22" customFormat="1" ht="14.45" hidden="1" customHeight="1" outlineLevel="1" x14ac:dyDescent="0.25">
      <c r="A195" s="45" t="s">
        <v>1055</v>
      </c>
      <c r="B195" s="114"/>
      <c r="C195" s="114"/>
      <c r="D195" s="114"/>
      <c r="E195" s="114" t="s">
        <v>110</v>
      </c>
      <c r="F195" s="114" t="s">
        <v>144</v>
      </c>
      <c r="G195" s="116"/>
      <c r="H195" s="116">
        <v>320</v>
      </c>
      <c r="I195" s="82"/>
      <c r="J195" s="103"/>
      <c r="K195" s="20"/>
      <c r="L195" s="31">
        <v>1</v>
      </c>
      <c r="M195" s="31">
        <v>1</v>
      </c>
      <c r="N195" s="31">
        <v>1</v>
      </c>
      <c r="O195" s="31">
        <v>1</v>
      </c>
      <c r="P195" s="31">
        <v>1</v>
      </c>
      <c r="Q195" s="31">
        <v>1</v>
      </c>
      <c r="R195" s="31">
        <v>1</v>
      </c>
      <c r="S195" s="31">
        <v>1</v>
      </c>
      <c r="T195" s="31">
        <v>1</v>
      </c>
      <c r="U195" s="31">
        <v>1</v>
      </c>
      <c r="V195" s="20"/>
      <c r="W195" s="21"/>
      <c r="X195" s="43"/>
      <c r="Y195" s="43"/>
      <c r="Z195" s="43"/>
      <c r="AA195" s="335"/>
      <c r="AB195" s="590">
        <v>1481</v>
      </c>
    </row>
    <row r="196" spans="1:28" s="22" customFormat="1" ht="14.45" hidden="1" customHeight="1" outlineLevel="1" x14ac:dyDescent="0.25">
      <c r="A196" s="45" t="s">
        <v>1054</v>
      </c>
      <c r="B196" s="114"/>
      <c r="C196" s="114"/>
      <c r="D196" s="114"/>
      <c r="E196" s="114" t="s">
        <v>110</v>
      </c>
      <c r="F196" s="114" t="s">
        <v>144</v>
      </c>
      <c r="G196" s="116"/>
      <c r="H196" s="116">
        <v>600</v>
      </c>
      <c r="I196" s="82"/>
      <c r="J196" s="103"/>
      <c r="K196" s="20"/>
      <c r="L196" s="31">
        <v>1</v>
      </c>
      <c r="M196" s="31">
        <v>1</v>
      </c>
      <c r="N196" s="31">
        <v>1</v>
      </c>
      <c r="O196" s="31">
        <v>1</v>
      </c>
      <c r="P196" s="31">
        <v>1</v>
      </c>
      <c r="Q196" s="31">
        <v>1</v>
      </c>
      <c r="R196" s="31">
        <v>1</v>
      </c>
      <c r="S196" s="31">
        <v>1</v>
      </c>
      <c r="T196" s="31">
        <v>1</v>
      </c>
      <c r="U196" s="31">
        <v>1</v>
      </c>
      <c r="V196" s="20"/>
      <c r="W196" s="21"/>
      <c r="X196" s="43"/>
      <c r="Y196" s="43"/>
      <c r="Z196" s="43"/>
      <c r="AA196" s="335"/>
      <c r="AB196" s="590">
        <v>2188</v>
      </c>
    </row>
    <row r="197" spans="1:28" s="22" customFormat="1" ht="14.45" hidden="1" customHeight="1" outlineLevel="1" x14ac:dyDescent="0.25">
      <c r="A197" s="45" t="s">
        <v>825</v>
      </c>
      <c r="B197" s="114"/>
      <c r="C197" s="114"/>
      <c r="D197" s="114"/>
      <c r="E197" s="114" t="s">
        <v>826</v>
      </c>
      <c r="F197" s="114"/>
      <c r="G197" s="116"/>
      <c r="H197" s="116"/>
      <c r="I197" s="82"/>
      <c r="J197" s="103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6"/>
      <c r="W197" s="27"/>
      <c r="X197" s="43"/>
      <c r="Y197" s="43"/>
      <c r="Z197" s="43"/>
      <c r="AA197" s="335"/>
      <c r="AB197" s="590"/>
    </row>
    <row r="198" spans="1:28" s="22" customFormat="1" ht="14.45" hidden="1" customHeight="1" outlineLevel="1" x14ac:dyDescent="0.25">
      <c r="A198" s="45"/>
      <c r="B198" s="114"/>
      <c r="C198" s="114"/>
      <c r="D198" s="114"/>
      <c r="E198" s="114"/>
      <c r="F198" s="114"/>
      <c r="G198" s="116"/>
      <c r="H198" s="116"/>
      <c r="I198" s="82"/>
      <c r="J198" s="103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6"/>
      <c r="W198" s="27"/>
      <c r="X198" s="43"/>
      <c r="Y198" s="43"/>
      <c r="Z198" s="43"/>
      <c r="AA198" s="335"/>
      <c r="AB198" s="590"/>
    </row>
    <row r="199" spans="1:28" ht="14.45" hidden="1" customHeight="1" outlineLevel="1" x14ac:dyDescent="0.25">
      <c r="A199" s="49" t="s">
        <v>226</v>
      </c>
      <c r="B199" s="114" t="s">
        <v>227</v>
      </c>
      <c r="C199" s="114">
        <v>6701973</v>
      </c>
      <c r="D199" s="114" t="s">
        <v>110</v>
      </c>
      <c r="E199" s="114"/>
      <c r="F199" s="114"/>
      <c r="G199" s="116"/>
      <c r="H199" s="120"/>
      <c r="I199" s="83"/>
      <c r="J199" s="103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4"/>
      <c r="W199" s="13"/>
      <c r="X199" s="43"/>
      <c r="Y199" s="43"/>
      <c r="Z199" s="43"/>
      <c r="AA199" s="335"/>
      <c r="AB199" s="589">
        <v>1179</v>
      </c>
    </row>
    <row r="200" spans="1:28" s="22" customFormat="1" ht="15" hidden="1" customHeight="1" outlineLevel="1" x14ac:dyDescent="0.25">
      <c r="A200" s="45" t="s">
        <v>228</v>
      </c>
      <c r="B200" s="114" t="s">
        <v>33</v>
      </c>
      <c r="C200" s="114" t="s">
        <v>33</v>
      </c>
      <c r="D200" s="114" t="s">
        <v>223</v>
      </c>
      <c r="E200" s="114" t="s">
        <v>223</v>
      </c>
      <c r="F200" s="114" t="s">
        <v>179</v>
      </c>
      <c r="G200" s="116"/>
      <c r="H200" s="116">
        <v>200</v>
      </c>
      <c r="I200" s="82"/>
      <c r="J200" s="103"/>
      <c r="K200" s="20"/>
      <c r="L200" s="20"/>
      <c r="M200" s="20"/>
      <c r="N200" s="20"/>
      <c r="O200" s="20"/>
      <c r="P200" s="20"/>
      <c r="Q200" s="20"/>
      <c r="R200" s="20"/>
      <c r="S200" s="20"/>
      <c r="T200" s="31">
        <v>1</v>
      </c>
      <c r="U200" s="31">
        <v>1</v>
      </c>
      <c r="V200" s="20"/>
      <c r="W200" s="21"/>
      <c r="X200" s="43"/>
      <c r="Y200" s="43"/>
      <c r="Z200" s="43"/>
      <c r="AA200" s="577" t="s">
        <v>974</v>
      </c>
      <c r="AB200" s="590">
        <v>2193</v>
      </c>
    </row>
    <row r="201" spans="1:28" ht="15" hidden="1" customHeight="1" outlineLevel="1" x14ac:dyDescent="0.25">
      <c r="A201" s="45" t="s">
        <v>752</v>
      </c>
      <c r="B201" s="114" t="s">
        <v>33</v>
      </c>
      <c r="C201" s="114" t="s">
        <v>33</v>
      </c>
      <c r="D201" s="114"/>
      <c r="E201" s="114" t="s">
        <v>110</v>
      </c>
      <c r="F201" s="114" t="s">
        <v>56</v>
      </c>
      <c r="G201" s="116"/>
      <c r="H201" s="116">
        <v>300</v>
      </c>
      <c r="I201" s="83"/>
      <c r="J201" s="103"/>
      <c r="K201" s="20"/>
      <c r="L201" s="31">
        <v>1</v>
      </c>
      <c r="M201" s="31">
        <v>1</v>
      </c>
      <c r="N201" s="31">
        <v>1</v>
      </c>
      <c r="O201" s="31">
        <v>1</v>
      </c>
      <c r="P201" s="31">
        <v>1</v>
      </c>
      <c r="Q201" s="31">
        <v>1</v>
      </c>
      <c r="R201" s="31">
        <v>1</v>
      </c>
      <c r="S201" s="31">
        <v>1</v>
      </c>
      <c r="T201" s="31">
        <v>1</v>
      </c>
      <c r="U201" s="31">
        <v>1</v>
      </c>
      <c r="V201" s="26"/>
      <c r="W201" s="27"/>
      <c r="X201" s="43"/>
      <c r="Y201" s="43"/>
      <c r="Z201" s="43"/>
      <c r="AA201" s="577"/>
      <c r="AB201" s="589">
        <v>2195</v>
      </c>
    </row>
    <row r="202" spans="1:28" s="22" customFormat="1" ht="14.45" hidden="1" customHeight="1" outlineLevel="1" x14ac:dyDescent="0.25">
      <c r="A202" s="45" t="s">
        <v>229</v>
      </c>
      <c r="B202" s="114" t="s">
        <v>33</v>
      </c>
      <c r="C202" s="114" t="s">
        <v>33</v>
      </c>
      <c r="D202" s="114"/>
      <c r="E202" s="114" t="s">
        <v>110</v>
      </c>
      <c r="F202" s="114" t="s">
        <v>230</v>
      </c>
      <c r="G202" s="116"/>
      <c r="H202" s="116">
        <v>300</v>
      </c>
      <c r="I202" s="82" t="s">
        <v>57</v>
      </c>
      <c r="J202" s="103"/>
      <c r="K202" s="20"/>
      <c r="L202" s="31">
        <v>1</v>
      </c>
      <c r="M202" s="31">
        <v>1</v>
      </c>
      <c r="N202" s="31">
        <v>1</v>
      </c>
      <c r="O202" s="31">
        <v>1</v>
      </c>
      <c r="P202" s="31">
        <v>1</v>
      </c>
      <c r="Q202" s="31">
        <v>1</v>
      </c>
      <c r="R202" s="31">
        <v>1</v>
      </c>
      <c r="S202" s="31">
        <v>1</v>
      </c>
      <c r="T202" s="31">
        <v>1</v>
      </c>
      <c r="U202" s="31">
        <v>1</v>
      </c>
      <c r="V202" s="26"/>
      <c r="W202" s="27"/>
      <c r="X202" s="43" t="s">
        <v>195</v>
      </c>
      <c r="Y202" s="43"/>
      <c r="Z202" s="43" t="s">
        <v>195</v>
      </c>
      <c r="AA202" s="577"/>
      <c r="AB202" s="590">
        <v>2194</v>
      </c>
    </row>
    <row r="203" spans="1:28" s="22" customFormat="1" ht="14.45" hidden="1" customHeight="1" outlineLevel="1" x14ac:dyDescent="0.25">
      <c r="A203" s="45" t="s">
        <v>738</v>
      </c>
      <c r="B203" s="114" t="s">
        <v>33</v>
      </c>
      <c r="C203" s="114" t="s">
        <v>33</v>
      </c>
      <c r="D203" s="114"/>
      <c r="E203" s="114" t="s">
        <v>110</v>
      </c>
      <c r="F203" s="114" t="s">
        <v>230</v>
      </c>
      <c r="G203" s="116"/>
      <c r="H203" s="116">
        <v>200</v>
      </c>
      <c r="I203" s="82" t="s">
        <v>57</v>
      </c>
      <c r="J203" s="103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1"/>
      <c r="X203" s="43"/>
      <c r="Y203" s="43"/>
      <c r="Z203" s="43"/>
      <c r="AA203" s="335"/>
      <c r="AB203" s="590">
        <v>2197</v>
      </c>
    </row>
    <row r="204" spans="1:28" s="307" customFormat="1" ht="14.45" hidden="1" customHeight="1" outlineLevel="1" x14ac:dyDescent="0.25">
      <c r="A204" s="308" t="s">
        <v>231</v>
      </c>
      <c r="B204" s="301" t="s">
        <v>33</v>
      </c>
      <c r="C204" s="301" t="s">
        <v>33</v>
      </c>
      <c r="D204" s="301"/>
      <c r="E204" s="301" t="s">
        <v>110</v>
      </c>
      <c r="F204" s="301"/>
      <c r="G204" s="116"/>
      <c r="H204" s="116"/>
      <c r="I204" s="310"/>
      <c r="J204" s="311"/>
      <c r="K204" s="304"/>
      <c r="L204" s="304"/>
      <c r="M204" s="304"/>
      <c r="N204" s="304"/>
      <c r="O204" s="304"/>
      <c r="P204" s="304"/>
      <c r="Q204" s="304"/>
      <c r="R204" s="304"/>
      <c r="S204" s="304"/>
      <c r="T204" s="304"/>
      <c r="U204" s="304"/>
      <c r="V204" s="304"/>
      <c r="W204" s="305"/>
      <c r="X204" s="306" t="s">
        <v>195</v>
      </c>
      <c r="Y204" s="306"/>
      <c r="Z204" s="306" t="s">
        <v>195</v>
      </c>
      <c r="AA204" s="572"/>
      <c r="AB204" s="592">
        <v>2676</v>
      </c>
    </row>
    <row r="205" spans="1:28" s="22" customFormat="1" ht="14.45" hidden="1" customHeight="1" outlineLevel="1" x14ac:dyDescent="0.25">
      <c r="A205" s="45"/>
      <c r="B205" s="114"/>
      <c r="C205" s="114"/>
      <c r="D205" s="114"/>
      <c r="E205" s="114"/>
      <c r="F205" s="114"/>
      <c r="G205" s="116"/>
      <c r="H205" s="116"/>
      <c r="I205" s="82"/>
      <c r="J205" s="103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6"/>
      <c r="W205" s="27"/>
      <c r="X205" s="43"/>
      <c r="Y205" s="43"/>
      <c r="Z205" s="43"/>
      <c r="AA205" s="335"/>
      <c r="AB205" s="590"/>
    </row>
    <row r="206" spans="1:28" s="22" customFormat="1" ht="14.45" hidden="1" customHeight="1" outlineLevel="1" x14ac:dyDescent="0.25">
      <c r="A206" s="49" t="s">
        <v>232</v>
      </c>
      <c r="B206" s="114" t="s">
        <v>233</v>
      </c>
      <c r="C206" s="114">
        <v>6701974</v>
      </c>
      <c r="D206" s="114"/>
      <c r="E206" s="114"/>
      <c r="F206" s="114"/>
      <c r="G206" s="116"/>
      <c r="H206" s="120"/>
      <c r="I206" s="82"/>
      <c r="J206" s="103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1"/>
      <c r="X206" s="43"/>
      <c r="Y206" s="43"/>
      <c r="Z206" s="43"/>
      <c r="AA206" s="335"/>
      <c r="AB206" s="590">
        <v>2198</v>
      </c>
    </row>
    <row r="207" spans="1:28" s="22" customFormat="1" ht="14.45" hidden="1" customHeight="1" outlineLevel="1" x14ac:dyDescent="0.25">
      <c r="A207" s="45" t="s">
        <v>234</v>
      </c>
      <c r="B207" s="114" t="s">
        <v>33</v>
      </c>
      <c r="C207" s="114" t="s">
        <v>33</v>
      </c>
      <c r="D207" s="114" t="s">
        <v>223</v>
      </c>
      <c r="E207" s="114" t="s">
        <v>223</v>
      </c>
      <c r="F207" s="114" t="s">
        <v>196</v>
      </c>
      <c r="G207" s="116"/>
      <c r="H207" s="116">
        <v>1300</v>
      </c>
      <c r="I207" s="82" t="s">
        <v>57</v>
      </c>
      <c r="J207" s="103"/>
      <c r="K207" s="20"/>
      <c r="L207" s="31">
        <v>1</v>
      </c>
      <c r="M207" s="31">
        <v>1</v>
      </c>
      <c r="N207" s="31">
        <v>1</v>
      </c>
      <c r="O207" s="31">
        <v>1</v>
      </c>
      <c r="P207" s="31">
        <v>1</v>
      </c>
      <c r="Q207" s="31">
        <v>1</v>
      </c>
      <c r="R207" s="31">
        <v>1</v>
      </c>
      <c r="S207" s="31">
        <v>1</v>
      </c>
      <c r="T207" s="31">
        <v>1</v>
      </c>
      <c r="U207" s="31">
        <v>1</v>
      </c>
      <c r="V207" s="4"/>
      <c r="W207" s="27"/>
      <c r="X207" s="43" t="s">
        <v>195</v>
      </c>
      <c r="Y207" s="43"/>
      <c r="Z207" s="43" t="s">
        <v>195</v>
      </c>
      <c r="AA207" s="577"/>
      <c r="AB207" s="590">
        <v>1470</v>
      </c>
    </row>
    <row r="208" spans="1:28" s="22" customFormat="1" ht="14.45" hidden="1" customHeight="1" outlineLevel="1" x14ac:dyDescent="0.25">
      <c r="B208" s="114"/>
      <c r="C208" s="114"/>
      <c r="D208" s="114"/>
      <c r="E208" s="114"/>
      <c r="F208" s="114"/>
      <c r="G208" s="116"/>
      <c r="H208" s="116"/>
      <c r="I208" s="82"/>
      <c r="J208" s="103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4"/>
      <c r="W208" s="21"/>
      <c r="X208" s="43"/>
      <c r="Y208" s="43"/>
      <c r="Z208" s="43"/>
      <c r="AA208" s="335"/>
      <c r="AB208" s="590"/>
    </row>
    <row r="209" spans="1:28" ht="14.45" hidden="1" customHeight="1" outlineLevel="1" x14ac:dyDescent="0.25">
      <c r="A209" s="54" t="s">
        <v>235</v>
      </c>
      <c r="B209" s="149"/>
      <c r="C209" s="149"/>
      <c r="D209" s="451"/>
      <c r="E209" s="149"/>
      <c r="F209" s="149"/>
      <c r="G209" s="124"/>
      <c r="H209" s="124"/>
      <c r="I209" s="82"/>
      <c r="J209" s="103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4"/>
      <c r="W209" s="13"/>
      <c r="X209" s="43"/>
      <c r="Y209" s="43"/>
      <c r="Z209" s="43"/>
      <c r="AA209" s="335"/>
      <c r="AB209" s="589"/>
    </row>
    <row r="210" spans="1:28" ht="14.45" hidden="1" customHeight="1" outlineLevel="1" x14ac:dyDescent="0.25">
      <c r="A210" s="45" t="s">
        <v>728</v>
      </c>
      <c r="B210" s="114" t="s">
        <v>727</v>
      </c>
      <c r="C210" s="114">
        <v>6705730</v>
      </c>
      <c r="D210" s="114" t="s">
        <v>206</v>
      </c>
      <c r="E210" s="114" t="s">
        <v>206</v>
      </c>
      <c r="F210" s="114" t="s">
        <v>196</v>
      </c>
      <c r="G210" s="116"/>
      <c r="H210" s="116">
        <v>1000</v>
      </c>
      <c r="I210" s="82"/>
      <c r="J210" s="103"/>
      <c r="K210" s="20"/>
      <c r="L210" s="20"/>
      <c r="M210" s="20"/>
      <c r="N210" s="31">
        <v>1</v>
      </c>
      <c r="O210" s="31">
        <v>1</v>
      </c>
      <c r="P210" s="31">
        <v>1</v>
      </c>
      <c r="Q210" s="31">
        <v>1</v>
      </c>
      <c r="R210" s="31">
        <v>1</v>
      </c>
      <c r="S210" s="31">
        <v>1</v>
      </c>
      <c r="T210" s="31">
        <v>1</v>
      </c>
      <c r="U210" s="31">
        <v>1</v>
      </c>
      <c r="V210" s="4"/>
      <c r="W210" s="13"/>
      <c r="X210" s="43"/>
      <c r="Y210" s="43"/>
      <c r="Z210" s="43"/>
      <c r="AA210" s="577"/>
      <c r="AB210" s="589">
        <v>2653</v>
      </c>
    </row>
    <row r="211" spans="1:28" ht="14.45" hidden="1" customHeight="1" outlineLevel="1" x14ac:dyDescent="0.25">
      <c r="A211" s="55"/>
      <c r="B211" s="125"/>
      <c r="C211" s="125"/>
      <c r="D211" s="125"/>
      <c r="E211" s="125"/>
      <c r="F211" s="114"/>
      <c r="G211" s="116"/>
      <c r="H211" s="116"/>
      <c r="I211" s="84"/>
      <c r="J211" s="91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3"/>
      <c r="X211" s="43"/>
      <c r="Y211" s="43"/>
      <c r="Z211" s="43"/>
      <c r="AA211" s="335"/>
      <c r="AB211" s="589"/>
    </row>
    <row r="212" spans="1:28" ht="14.45" hidden="1" customHeight="1" outlineLevel="1" x14ac:dyDescent="0.25">
      <c r="A212" s="54" t="s">
        <v>236</v>
      </c>
      <c r="B212" s="149"/>
      <c r="C212" s="149"/>
      <c r="D212" s="451"/>
      <c r="E212" s="149"/>
      <c r="F212" s="114"/>
      <c r="G212" s="124"/>
      <c r="H212" s="124"/>
      <c r="I212" s="83"/>
      <c r="J212" s="91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3"/>
      <c r="X212" s="43"/>
      <c r="Y212" s="43"/>
      <c r="Z212" s="43"/>
      <c r="AA212" s="335"/>
      <c r="AB212" s="589"/>
    </row>
    <row r="213" spans="1:28" ht="14.45" hidden="1" customHeight="1" outlineLevel="1" x14ac:dyDescent="0.25">
      <c r="A213" s="45" t="s">
        <v>95</v>
      </c>
      <c r="B213" s="114" t="s">
        <v>237</v>
      </c>
      <c r="C213" s="114">
        <v>6701035</v>
      </c>
      <c r="D213" s="134"/>
      <c r="E213" s="114" t="s">
        <v>217</v>
      </c>
      <c r="F213" s="114"/>
      <c r="G213" s="116"/>
      <c r="H213" s="116">
        <v>50</v>
      </c>
      <c r="I213" s="82"/>
      <c r="J213" s="91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3"/>
      <c r="X213" s="43"/>
      <c r="Y213" s="43"/>
      <c r="Z213" s="43"/>
      <c r="AA213" s="335"/>
      <c r="AB213" s="589"/>
    </row>
    <row r="214" spans="1:28" ht="14.45" hidden="1" customHeight="1" outlineLevel="1" x14ac:dyDescent="0.25">
      <c r="A214" s="45" t="s">
        <v>98</v>
      </c>
      <c r="B214" s="114" t="s">
        <v>238</v>
      </c>
      <c r="C214" s="114">
        <v>6701036</v>
      </c>
      <c r="D214" s="134"/>
      <c r="E214" s="114" t="s">
        <v>217</v>
      </c>
      <c r="F214" s="114"/>
      <c r="G214" s="116"/>
      <c r="H214" s="116">
        <v>50</v>
      </c>
      <c r="I214" s="82"/>
      <c r="J214" s="91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3"/>
      <c r="X214" s="43"/>
      <c r="Y214" s="43"/>
      <c r="Z214" s="43"/>
      <c r="AA214" s="335"/>
      <c r="AB214" s="589"/>
    </row>
    <row r="215" spans="1:28" ht="14.45" hidden="1" customHeight="1" outlineLevel="1" thickBot="1" x14ac:dyDescent="0.3">
      <c r="A215" s="45" t="s">
        <v>102</v>
      </c>
      <c r="B215" s="114" t="s">
        <v>239</v>
      </c>
      <c r="C215" s="114">
        <v>6701038</v>
      </c>
      <c r="D215" s="134"/>
      <c r="E215" s="114" t="s">
        <v>217</v>
      </c>
      <c r="F215" s="114"/>
      <c r="G215" s="116"/>
      <c r="H215" s="116">
        <v>100</v>
      </c>
      <c r="I215" s="82"/>
      <c r="J215" s="91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3"/>
      <c r="X215" s="43"/>
      <c r="Y215" s="43"/>
      <c r="Z215" s="43"/>
      <c r="AA215" s="335"/>
      <c r="AB215" s="589"/>
    </row>
    <row r="216" spans="1:28" s="75" customFormat="1" ht="15.75" collapsed="1" thickBot="1" x14ac:dyDescent="0.3">
      <c r="A216" s="611" t="s">
        <v>240</v>
      </c>
      <c r="B216" s="612"/>
      <c r="C216" s="612"/>
      <c r="D216" s="612"/>
      <c r="E216" s="612"/>
      <c r="F216" s="613"/>
      <c r="G216" s="412">
        <v>3600</v>
      </c>
      <c r="H216" s="412">
        <f>SUM(H217:H279)</f>
        <v>4960</v>
      </c>
      <c r="I216" s="226"/>
      <c r="J216" s="227"/>
      <c r="K216" s="227"/>
      <c r="L216" s="227"/>
      <c r="M216" s="227"/>
      <c r="N216" s="227"/>
      <c r="O216" s="227"/>
      <c r="P216" s="227"/>
      <c r="Q216" s="227"/>
      <c r="R216" s="227"/>
      <c r="S216" s="227"/>
      <c r="T216" s="227"/>
      <c r="U216" s="227"/>
      <c r="V216" s="227"/>
      <c r="W216" s="228"/>
      <c r="X216" s="43"/>
      <c r="Y216" s="43"/>
      <c r="Z216" s="43"/>
      <c r="AA216" s="574"/>
      <c r="AB216" s="591"/>
    </row>
    <row r="217" spans="1:28" ht="14.45" hidden="1" customHeight="1" outlineLevel="1" x14ac:dyDescent="0.25">
      <c r="A217" s="128" t="s">
        <v>241</v>
      </c>
      <c r="B217" s="129"/>
      <c r="C217" s="129"/>
      <c r="D217" s="129"/>
      <c r="E217" s="129"/>
      <c r="F217" s="129"/>
      <c r="G217" s="130"/>
      <c r="H217" s="130"/>
      <c r="I217" s="175"/>
      <c r="J217" s="100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2"/>
      <c r="X217" s="43"/>
      <c r="Y217" s="43"/>
      <c r="Z217" s="43"/>
      <c r="AA217" s="335"/>
      <c r="AB217" s="589"/>
    </row>
    <row r="218" spans="1:28" ht="14.45" hidden="1" customHeight="1" outlineLevel="1" x14ac:dyDescent="0.25">
      <c r="A218" s="71"/>
      <c r="B218" s="435"/>
      <c r="C218" s="435"/>
      <c r="D218" s="435"/>
      <c r="E218" s="435"/>
      <c r="F218" s="435"/>
      <c r="G218" s="72"/>
      <c r="H218" s="72"/>
      <c r="I218" s="190"/>
      <c r="J218" s="193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14"/>
      <c r="X218" s="43"/>
      <c r="Y218" s="43"/>
      <c r="Z218" s="43"/>
      <c r="AA218" s="335"/>
      <c r="AB218" s="589"/>
    </row>
    <row r="219" spans="1:28" s="307" customFormat="1" ht="14.45" hidden="1" customHeight="1" outlineLevel="1" x14ac:dyDescent="0.25">
      <c r="A219" s="530" t="s">
        <v>958</v>
      </c>
      <c r="B219" s="529"/>
      <c r="C219" s="529"/>
      <c r="D219" s="529"/>
      <c r="E219" s="529"/>
      <c r="F219" s="529"/>
      <c r="G219" s="35"/>
      <c r="H219" s="35"/>
      <c r="I219" s="313"/>
      <c r="J219" s="503"/>
      <c r="K219" s="504"/>
      <c r="L219" s="504"/>
      <c r="M219" s="504"/>
      <c r="N219" s="504"/>
      <c r="O219" s="504"/>
      <c r="P219" s="504"/>
      <c r="Q219" s="504"/>
      <c r="R219" s="504"/>
      <c r="S219" s="504"/>
      <c r="T219" s="504"/>
      <c r="U219" s="504"/>
      <c r="V219" s="504"/>
      <c r="W219" s="531"/>
      <c r="X219" s="306"/>
      <c r="Y219" s="306"/>
      <c r="Z219" s="306"/>
      <c r="AA219" s="572"/>
      <c r="AB219" s="592"/>
    </row>
    <row r="220" spans="1:28" s="307" customFormat="1" ht="14.45" hidden="1" customHeight="1" outlineLevel="1" x14ac:dyDescent="0.25">
      <c r="A220" s="602" t="s">
        <v>1063</v>
      </c>
      <c r="B220" s="529"/>
      <c r="C220" s="529"/>
      <c r="D220" s="529"/>
      <c r="E220" s="529"/>
      <c r="F220" s="529"/>
      <c r="G220" s="35"/>
      <c r="H220" s="35"/>
      <c r="I220" s="313"/>
      <c r="J220" s="503"/>
      <c r="K220" s="504"/>
      <c r="L220" s="504"/>
      <c r="M220" s="504"/>
      <c r="N220" s="504"/>
      <c r="O220" s="504"/>
      <c r="P220" s="504"/>
      <c r="Q220" s="504"/>
      <c r="R220" s="504"/>
      <c r="S220" s="504"/>
      <c r="T220" s="504"/>
      <c r="U220" s="504"/>
      <c r="V220" s="504"/>
      <c r="W220" s="531"/>
      <c r="X220" s="306"/>
      <c r="Y220" s="306"/>
      <c r="Z220" s="306"/>
      <c r="AA220" s="572"/>
      <c r="AB220" s="592"/>
    </row>
    <row r="221" spans="1:28" ht="14.45" hidden="1" customHeight="1" outlineLevel="1" x14ac:dyDescent="0.25">
      <c r="A221" s="71"/>
      <c r="B221" s="435"/>
      <c r="C221" s="435"/>
      <c r="D221" s="435"/>
      <c r="E221" s="435"/>
      <c r="F221" s="435"/>
      <c r="G221" s="72"/>
      <c r="H221" s="72"/>
      <c r="I221" s="190"/>
      <c r="J221" s="193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14"/>
      <c r="X221" s="43"/>
      <c r="Y221" s="43"/>
      <c r="Z221" s="43"/>
      <c r="AA221" s="335"/>
      <c r="AB221" s="589"/>
    </row>
    <row r="222" spans="1:28" ht="14.45" hidden="1" customHeight="1" outlineLevel="1" x14ac:dyDescent="0.25">
      <c r="A222" s="49" t="s">
        <v>242</v>
      </c>
      <c r="B222" s="114" t="s">
        <v>243</v>
      </c>
      <c r="C222" s="114">
        <v>6701045</v>
      </c>
      <c r="D222" s="114" t="s">
        <v>206</v>
      </c>
      <c r="E222" s="114"/>
      <c r="F222" s="114" t="s">
        <v>56</v>
      </c>
      <c r="G222" s="116"/>
      <c r="H222" s="116">
        <v>400</v>
      </c>
      <c r="I222" s="83" t="s">
        <v>57</v>
      </c>
      <c r="J222" s="91"/>
      <c r="K222" s="17">
        <v>1</v>
      </c>
      <c r="L222" s="17">
        <v>1</v>
      </c>
      <c r="M222" s="17">
        <v>1</v>
      </c>
      <c r="N222" s="17">
        <v>1</v>
      </c>
      <c r="O222" s="17">
        <v>1</v>
      </c>
      <c r="P222" s="17">
        <v>1</v>
      </c>
      <c r="Q222" s="17">
        <v>1</v>
      </c>
      <c r="R222" s="17">
        <v>1</v>
      </c>
      <c r="S222" s="17">
        <v>1</v>
      </c>
      <c r="T222" s="17">
        <v>1</v>
      </c>
      <c r="U222" s="17">
        <v>1</v>
      </c>
      <c r="V222" s="4"/>
      <c r="W222" s="13"/>
      <c r="X222" s="43"/>
      <c r="Y222" s="43"/>
      <c r="Z222" s="43"/>
      <c r="AA222" s="335"/>
      <c r="AB222" s="589">
        <v>1124</v>
      </c>
    </row>
    <row r="223" spans="1:28" s="28" customFormat="1" ht="14.45" hidden="1" customHeight="1" outlineLevel="1" x14ac:dyDescent="0.25">
      <c r="A223" s="45" t="s">
        <v>244</v>
      </c>
      <c r="B223" s="114" t="s">
        <v>33</v>
      </c>
      <c r="C223" s="114" t="s">
        <v>33</v>
      </c>
      <c r="D223" s="114"/>
      <c r="E223" s="114" t="s">
        <v>206</v>
      </c>
      <c r="F223" s="125"/>
      <c r="G223" s="116"/>
      <c r="H223" s="116"/>
      <c r="I223" s="84"/>
      <c r="J223" s="86"/>
      <c r="K223" s="26"/>
      <c r="L223" s="26"/>
      <c r="M223" s="26"/>
      <c r="N223" s="26"/>
      <c r="O223" s="26"/>
      <c r="P223" s="26"/>
      <c r="Q223" s="26"/>
      <c r="R223" s="26"/>
      <c r="S223" s="118"/>
      <c r="T223" s="26"/>
      <c r="U223" s="26"/>
      <c r="V223" s="26"/>
      <c r="W223" s="27"/>
      <c r="X223" s="43"/>
      <c r="Y223" s="43"/>
      <c r="Z223" s="43"/>
      <c r="AA223" s="571"/>
      <c r="AB223" s="593">
        <v>119</v>
      </c>
    </row>
    <row r="224" spans="1:28" s="28" customFormat="1" ht="14.45" hidden="1" customHeight="1" outlineLevel="1" x14ac:dyDescent="0.25">
      <c r="A224" s="45" t="s">
        <v>765</v>
      </c>
      <c r="B224" s="114" t="s">
        <v>33</v>
      </c>
      <c r="C224" s="114" t="s">
        <v>33</v>
      </c>
      <c r="D224" s="114"/>
      <c r="E224" s="114" t="s">
        <v>206</v>
      </c>
      <c r="F224" s="125"/>
      <c r="G224" s="116"/>
      <c r="H224" s="116"/>
      <c r="I224" s="84"/>
      <c r="J224" s="86"/>
      <c r="K224" s="26"/>
      <c r="L224" s="26"/>
      <c r="M224" s="26"/>
      <c r="N224" s="26"/>
      <c r="O224" s="26"/>
      <c r="P224" s="26"/>
      <c r="Q224" s="26"/>
      <c r="R224" s="26"/>
      <c r="S224" s="118"/>
      <c r="T224" s="26"/>
      <c r="U224" s="26"/>
      <c r="V224" s="26"/>
      <c r="W224" s="27"/>
      <c r="X224" s="43"/>
      <c r="Y224" s="43"/>
      <c r="Z224" s="43"/>
      <c r="AA224" s="571"/>
      <c r="AB224" s="593">
        <v>118</v>
      </c>
    </row>
    <row r="225" spans="1:28" s="28" customFormat="1" ht="14.45" hidden="1" customHeight="1" outlineLevel="1" x14ac:dyDescent="0.25">
      <c r="A225" s="308"/>
      <c r="B225" s="114"/>
      <c r="C225" s="114"/>
      <c r="D225" s="114"/>
      <c r="E225" s="114"/>
      <c r="F225" s="125"/>
      <c r="G225" s="116"/>
      <c r="H225" s="116"/>
      <c r="I225" s="84"/>
      <c r="J225" s="103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7"/>
      <c r="X225" s="43"/>
      <c r="Y225" s="43"/>
      <c r="Z225" s="43"/>
      <c r="AA225" s="335"/>
      <c r="AB225" s="593"/>
    </row>
    <row r="226" spans="1:28" s="22" customFormat="1" ht="14.45" hidden="1" customHeight="1" outlineLevel="1" x14ac:dyDescent="0.25">
      <c r="A226" s="45" t="s">
        <v>1001</v>
      </c>
      <c r="B226" s="114"/>
      <c r="C226" s="114"/>
      <c r="D226" s="114"/>
      <c r="E226" s="114" t="s">
        <v>223</v>
      </c>
      <c r="F226" s="114" t="s">
        <v>25</v>
      </c>
      <c r="G226" s="116"/>
      <c r="H226" s="116">
        <v>50</v>
      </c>
      <c r="I226" s="82"/>
      <c r="J226" s="103"/>
      <c r="K226" s="20"/>
      <c r="L226" s="20"/>
      <c r="M226" s="23">
        <v>1</v>
      </c>
      <c r="N226" s="23">
        <v>1</v>
      </c>
      <c r="O226" s="23">
        <v>1</v>
      </c>
      <c r="P226" s="23">
        <v>1</v>
      </c>
      <c r="Q226" s="23">
        <v>1</v>
      </c>
      <c r="R226" s="20"/>
      <c r="S226" s="20"/>
      <c r="T226" s="20"/>
      <c r="U226" s="20"/>
      <c r="V226" s="20"/>
      <c r="W226" s="21"/>
      <c r="X226" s="43"/>
      <c r="Y226" s="43"/>
      <c r="Z226" s="43"/>
      <c r="AA226" s="335" t="s">
        <v>1002</v>
      </c>
      <c r="AB226" s="590" t="s">
        <v>201</v>
      </c>
    </row>
    <row r="227" spans="1:28" ht="14.45" hidden="1" customHeight="1" outlineLevel="1" x14ac:dyDescent="0.25">
      <c r="A227" s="45"/>
      <c r="B227" s="114"/>
      <c r="C227" s="114"/>
      <c r="D227" s="114"/>
      <c r="E227" s="114"/>
      <c r="F227" s="114"/>
      <c r="G227" s="116"/>
      <c r="H227" s="116"/>
      <c r="I227" s="83"/>
      <c r="J227" s="103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13"/>
      <c r="X227" s="43"/>
      <c r="Y227" s="43"/>
      <c r="Z227" s="43"/>
      <c r="AA227" s="335"/>
      <c r="AB227" s="589"/>
    </row>
    <row r="228" spans="1:28" ht="14.45" hidden="1" customHeight="1" outlineLevel="1" x14ac:dyDescent="0.25">
      <c r="A228" s="54" t="s">
        <v>245</v>
      </c>
      <c r="B228" s="134"/>
      <c r="C228" s="134"/>
      <c r="D228" s="114"/>
      <c r="E228" s="134"/>
      <c r="F228" s="134"/>
      <c r="G228" s="124"/>
      <c r="H228" s="124"/>
      <c r="I228" s="83"/>
      <c r="J228" s="103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13"/>
      <c r="X228" s="43"/>
      <c r="Y228" s="43"/>
      <c r="Z228" s="43"/>
      <c r="AA228" s="335"/>
      <c r="AB228" s="589"/>
    </row>
    <row r="229" spans="1:28" ht="14.45" hidden="1" customHeight="1" outlineLevel="1" x14ac:dyDescent="0.25">
      <c r="A229" s="45" t="s">
        <v>246</v>
      </c>
      <c r="B229" s="114" t="s">
        <v>247</v>
      </c>
      <c r="C229" s="114">
        <v>6701070</v>
      </c>
      <c r="D229" s="114" t="s">
        <v>206</v>
      </c>
      <c r="E229" s="114"/>
      <c r="F229" s="114" t="s">
        <v>464</v>
      </c>
      <c r="G229" s="116"/>
      <c r="H229" s="116">
        <v>400</v>
      </c>
      <c r="I229" s="83"/>
      <c r="J229" s="103"/>
      <c r="K229" s="20"/>
      <c r="L229" s="23">
        <v>1</v>
      </c>
      <c r="M229" s="23">
        <v>1</v>
      </c>
      <c r="N229" s="23">
        <v>1</v>
      </c>
      <c r="O229" s="23">
        <v>1</v>
      </c>
      <c r="P229" s="23">
        <v>1</v>
      </c>
      <c r="Q229" s="31">
        <v>1</v>
      </c>
      <c r="R229" s="31">
        <v>1</v>
      </c>
      <c r="S229" s="31">
        <v>1</v>
      </c>
      <c r="T229" s="31">
        <v>1</v>
      </c>
      <c r="U229" s="31">
        <v>1</v>
      </c>
      <c r="V229" s="20"/>
      <c r="W229" s="13"/>
      <c r="X229" s="43"/>
      <c r="Y229" s="43"/>
      <c r="Z229" s="43"/>
      <c r="AA229" s="335" t="s">
        <v>946</v>
      </c>
      <c r="AB229" s="589"/>
    </row>
    <row r="230" spans="1:28" ht="14.45" hidden="1" customHeight="1" outlineLevel="1" x14ac:dyDescent="0.25">
      <c r="A230" s="45" t="s">
        <v>972</v>
      </c>
      <c r="B230" s="114" t="s">
        <v>971</v>
      </c>
      <c r="C230" s="114">
        <v>6706540</v>
      </c>
      <c r="D230" s="114" t="s">
        <v>202</v>
      </c>
      <c r="E230" s="114" t="s">
        <v>732</v>
      </c>
      <c r="F230" s="114" t="s">
        <v>25</v>
      </c>
      <c r="G230" s="116"/>
      <c r="H230" s="116">
        <v>50</v>
      </c>
      <c r="I230" s="83"/>
      <c r="J230" s="103"/>
      <c r="K230" s="23">
        <v>1</v>
      </c>
      <c r="L230" s="23">
        <v>1</v>
      </c>
      <c r="M230" s="23">
        <v>1</v>
      </c>
      <c r="N230" s="23">
        <v>1</v>
      </c>
      <c r="O230" s="23">
        <v>1</v>
      </c>
      <c r="P230" s="23">
        <v>1</v>
      </c>
      <c r="Q230" s="32"/>
      <c r="R230" s="32"/>
      <c r="S230" s="32"/>
      <c r="T230" s="32"/>
      <c r="U230" s="32"/>
      <c r="V230" s="20"/>
      <c r="W230" s="13"/>
      <c r="X230" s="43"/>
      <c r="Y230" s="43"/>
      <c r="Z230" s="43"/>
      <c r="AA230" s="335" t="s">
        <v>832</v>
      </c>
      <c r="AB230" s="589">
        <v>3520</v>
      </c>
    </row>
    <row r="231" spans="1:28" s="307" customFormat="1" ht="14.45" hidden="1" customHeight="1" outlineLevel="1" x14ac:dyDescent="0.25">
      <c r="A231" s="308" t="s">
        <v>973</v>
      </c>
      <c r="B231" s="301" t="s">
        <v>33</v>
      </c>
      <c r="C231" s="301" t="s">
        <v>33</v>
      </c>
      <c r="D231" s="301"/>
      <c r="E231" s="301"/>
      <c r="F231" s="301" t="s">
        <v>25</v>
      </c>
      <c r="G231" s="116"/>
      <c r="H231" s="116"/>
      <c r="I231" s="310"/>
      <c r="J231" s="311"/>
      <c r="K231" s="304"/>
      <c r="L231" s="304"/>
      <c r="M231" s="304"/>
      <c r="N231" s="304"/>
      <c r="O231" s="533"/>
      <c r="P231" s="533"/>
      <c r="Q231" s="533"/>
      <c r="R231" s="533"/>
      <c r="S231" s="533"/>
      <c r="T231" s="533"/>
      <c r="U231" s="533"/>
      <c r="V231" s="304"/>
      <c r="W231" s="305"/>
      <c r="X231" s="306"/>
      <c r="Y231" s="306"/>
      <c r="Z231" s="306"/>
      <c r="AA231" s="572"/>
      <c r="AB231" s="592"/>
    </row>
    <row r="232" spans="1:28" ht="14.45" hidden="1" customHeight="1" outlineLevel="1" x14ac:dyDescent="0.25">
      <c r="A232" s="55"/>
      <c r="B232" s="125"/>
      <c r="C232" s="125"/>
      <c r="D232" s="125"/>
      <c r="E232" s="125"/>
      <c r="F232" s="125"/>
      <c r="G232" s="116"/>
      <c r="H232" s="116"/>
      <c r="I232" s="84"/>
      <c r="J232" s="103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13"/>
      <c r="X232" s="43"/>
      <c r="Y232" s="43"/>
      <c r="Z232" s="43"/>
      <c r="AA232" s="335"/>
      <c r="AB232" s="589"/>
    </row>
    <row r="233" spans="1:28" ht="14.45" hidden="1" customHeight="1" outlineLevel="1" x14ac:dyDescent="0.25">
      <c r="A233" s="54" t="s">
        <v>248</v>
      </c>
      <c r="B233" s="134"/>
      <c r="C233" s="134"/>
      <c r="D233" s="114"/>
      <c r="E233" s="134"/>
      <c r="F233" s="134"/>
      <c r="G233" s="124"/>
      <c r="H233" s="124"/>
      <c r="I233" s="83"/>
      <c r="J233" s="103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13"/>
      <c r="X233" s="43"/>
      <c r="Y233" s="43"/>
      <c r="Z233" s="43"/>
      <c r="AA233" s="335"/>
      <c r="AB233" s="589"/>
    </row>
    <row r="234" spans="1:28" ht="14.45" hidden="1" customHeight="1" outlineLevel="1" x14ac:dyDescent="0.25">
      <c r="A234" s="49" t="s">
        <v>249</v>
      </c>
      <c r="B234" s="114" t="s">
        <v>250</v>
      </c>
      <c r="C234" s="114">
        <v>6701065</v>
      </c>
      <c r="D234" s="301"/>
      <c r="E234" s="114"/>
      <c r="F234" s="114"/>
      <c r="G234" s="120"/>
      <c r="H234" s="120"/>
      <c r="I234" s="83" t="s">
        <v>57</v>
      </c>
      <c r="J234" s="103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13"/>
      <c r="X234" s="43"/>
      <c r="Y234" s="43"/>
      <c r="Z234" s="43"/>
      <c r="AA234" s="335"/>
      <c r="AB234" s="589">
        <v>22</v>
      </c>
    </row>
    <row r="235" spans="1:28" ht="14.45" hidden="1" customHeight="1" outlineLevel="1" x14ac:dyDescent="0.25">
      <c r="A235" s="45" t="s">
        <v>251</v>
      </c>
      <c r="B235" s="114" t="s">
        <v>33</v>
      </c>
      <c r="C235" s="114" t="s">
        <v>33</v>
      </c>
      <c r="D235" s="114" t="s">
        <v>206</v>
      </c>
      <c r="E235" s="114" t="s">
        <v>206</v>
      </c>
      <c r="F235" s="114" t="s">
        <v>144</v>
      </c>
      <c r="G235" s="116"/>
      <c r="H235" s="116">
        <v>700</v>
      </c>
      <c r="I235" s="82"/>
      <c r="J235" s="103"/>
      <c r="K235" s="31">
        <v>1</v>
      </c>
      <c r="L235" s="31">
        <v>1</v>
      </c>
      <c r="M235" s="31">
        <v>1</v>
      </c>
      <c r="N235" s="31">
        <v>1</v>
      </c>
      <c r="O235" s="31">
        <v>1</v>
      </c>
      <c r="P235" s="31">
        <v>1</v>
      </c>
      <c r="Q235" s="31">
        <v>1</v>
      </c>
      <c r="R235" s="31">
        <v>1</v>
      </c>
      <c r="S235" s="31">
        <v>1</v>
      </c>
      <c r="T235" s="31">
        <v>1</v>
      </c>
      <c r="U235" s="31">
        <v>1</v>
      </c>
      <c r="V235" s="20"/>
      <c r="W235" s="13"/>
      <c r="X235" s="43"/>
      <c r="Y235" s="43"/>
      <c r="Z235" s="43"/>
      <c r="AA235" s="335"/>
      <c r="AB235" s="589">
        <v>152</v>
      </c>
    </row>
    <row r="236" spans="1:28" ht="12.75" hidden="1" customHeight="1" outlineLevel="1" x14ac:dyDescent="0.25">
      <c r="A236" s="45" t="s">
        <v>758</v>
      </c>
      <c r="B236" s="114"/>
      <c r="C236" s="114"/>
      <c r="D236" s="114"/>
      <c r="E236" s="114"/>
      <c r="F236" s="114"/>
      <c r="G236" s="116"/>
      <c r="H236" s="116">
        <v>50</v>
      </c>
      <c r="I236" s="82"/>
      <c r="J236" s="103"/>
      <c r="K236" s="31">
        <v>1</v>
      </c>
      <c r="L236" s="31">
        <v>1</v>
      </c>
      <c r="M236" s="31">
        <v>1</v>
      </c>
      <c r="N236" s="31">
        <v>1</v>
      </c>
      <c r="O236" s="31">
        <v>1</v>
      </c>
      <c r="P236" s="31">
        <v>1</v>
      </c>
      <c r="Q236" s="31">
        <v>1</v>
      </c>
      <c r="R236" s="31">
        <v>1</v>
      </c>
      <c r="S236" s="31">
        <v>1</v>
      </c>
      <c r="T236" s="31">
        <v>1</v>
      </c>
      <c r="U236" s="31">
        <v>1</v>
      </c>
      <c r="V236" s="20"/>
      <c r="W236" s="13"/>
      <c r="X236" s="43"/>
      <c r="Y236" s="43"/>
      <c r="Z236" s="43"/>
      <c r="AA236" s="335"/>
      <c r="AB236" s="589">
        <v>151</v>
      </c>
    </row>
    <row r="237" spans="1:28" ht="14.45" hidden="1" customHeight="1" outlineLevel="1" x14ac:dyDescent="0.25">
      <c r="A237" s="45" t="s">
        <v>759</v>
      </c>
      <c r="B237" s="114"/>
      <c r="C237" s="114"/>
      <c r="D237" s="114"/>
      <c r="E237" s="114"/>
      <c r="F237" s="114"/>
      <c r="G237" s="116"/>
      <c r="H237" s="116">
        <v>800</v>
      </c>
      <c r="I237" s="82"/>
      <c r="J237" s="103"/>
      <c r="K237" s="31">
        <v>1</v>
      </c>
      <c r="L237" s="31">
        <v>1</v>
      </c>
      <c r="M237" s="31">
        <v>1</v>
      </c>
      <c r="N237" s="31">
        <v>1</v>
      </c>
      <c r="O237" s="31">
        <v>1</v>
      </c>
      <c r="P237" s="31">
        <v>1</v>
      </c>
      <c r="Q237" s="31">
        <v>1</v>
      </c>
      <c r="R237" s="31">
        <v>1</v>
      </c>
      <c r="S237" s="31">
        <v>1</v>
      </c>
      <c r="T237" s="31">
        <v>1</v>
      </c>
      <c r="U237" s="31">
        <v>1</v>
      </c>
      <c r="V237" s="20"/>
      <c r="W237" s="13"/>
      <c r="X237" s="43"/>
      <c r="Y237" s="43"/>
      <c r="Z237" s="43"/>
      <c r="AA237" s="335"/>
      <c r="AB237" s="589">
        <v>150</v>
      </c>
    </row>
    <row r="238" spans="1:28" ht="14.45" hidden="1" customHeight="1" outlineLevel="1" x14ac:dyDescent="0.25">
      <c r="A238" s="45" t="s">
        <v>850</v>
      </c>
      <c r="B238" s="114"/>
      <c r="C238" s="114"/>
      <c r="D238" s="114"/>
      <c r="E238" s="114"/>
      <c r="F238" s="114"/>
      <c r="G238" s="116"/>
      <c r="H238" s="116">
        <v>300</v>
      </c>
      <c r="I238" s="82"/>
      <c r="J238" s="103"/>
      <c r="K238" s="31">
        <v>1</v>
      </c>
      <c r="L238" s="31">
        <v>1</v>
      </c>
      <c r="M238" s="31">
        <v>1</v>
      </c>
      <c r="N238" s="31">
        <v>1</v>
      </c>
      <c r="O238" s="31">
        <v>1</v>
      </c>
      <c r="P238" s="31">
        <v>1</v>
      </c>
      <c r="Q238" s="31">
        <v>1</v>
      </c>
      <c r="R238" s="31">
        <v>1</v>
      </c>
      <c r="S238" s="31">
        <v>1</v>
      </c>
      <c r="T238" s="31">
        <v>1</v>
      </c>
      <c r="U238" s="31">
        <v>1</v>
      </c>
      <c r="V238" s="20"/>
      <c r="W238" s="13"/>
      <c r="X238" s="43"/>
      <c r="Y238" s="43"/>
      <c r="Z238" s="43"/>
      <c r="AA238" s="335"/>
      <c r="AB238" s="589">
        <v>149</v>
      </c>
    </row>
    <row r="239" spans="1:28" s="307" customFormat="1" ht="14.45" hidden="1" customHeight="1" outlineLevel="1" x14ac:dyDescent="0.25">
      <c r="A239" s="308" t="s">
        <v>849</v>
      </c>
      <c r="B239" s="301"/>
      <c r="C239" s="301"/>
      <c r="D239" s="301"/>
      <c r="E239" s="301"/>
      <c r="F239" s="301"/>
      <c r="G239" s="116"/>
      <c r="H239" s="116"/>
      <c r="I239" s="310"/>
      <c r="J239" s="311"/>
      <c r="K239" s="304"/>
      <c r="L239" s="304"/>
      <c r="M239" s="304"/>
      <c r="N239" s="304"/>
      <c r="O239" s="304"/>
      <c r="P239" s="304"/>
      <c r="Q239" s="304"/>
      <c r="R239" s="304"/>
      <c r="S239" s="304"/>
      <c r="T239" s="304"/>
      <c r="U239" s="304"/>
      <c r="V239" s="304"/>
      <c r="W239" s="305"/>
      <c r="X239" s="306"/>
      <c r="Y239" s="306"/>
      <c r="Z239" s="306"/>
      <c r="AA239" s="572"/>
      <c r="AB239" s="592" t="s">
        <v>201</v>
      </c>
    </row>
    <row r="240" spans="1:28" ht="14.45" hidden="1" customHeight="1" outlineLevel="1" x14ac:dyDescent="0.25">
      <c r="A240" s="45"/>
      <c r="B240" s="114"/>
      <c r="C240" s="114"/>
      <c r="D240" s="114"/>
      <c r="E240" s="114"/>
      <c r="F240" s="114"/>
      <c r="G240" s="116"/>
      <c r="H240" s="116"/>
      <c r="I240" s="82"/>
      <c r="J240" s="103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13"/>
      <c r="X240" s="43"/>
      <c r="Y240" s="43"/>
      <c r="Z240" s="43"/>
      <c r="AA240" s="335"/>
      <c r="AB240" s="589"/>
    </row>
    <row r="241" spans="1:28" ht="14.85" hidden="1" customHeight="1" outlineLevel="1" x14ac:dyDescent="0.25">
      <c r="A241" s="49" t="s">
        <v>252</v>
      </c>
      <c r="B241" s="144" t="s">
        <v>253</v>
      </c>
      <c r="C241" s="114">
        <v>6701967</v>
      </c>
      <c r="D241" s="114" t="s">
        <v>110</v>
      </c>
      <c r="E241" s="114"/>
      <c r="F241" s="114" t="s">
        <v>144</v>
      </c>
      <c r="G241" s="116"/>
      <c r="H241" s="116">
        <v>1500</v>
      </c>
      <c r="I241" s="82" t="s">
        <v>57</v>
      </c>
      <c r="J241" s="103"/>
      <c r="K241" s="31">
        <v>1</v>
      </c>
      <c r="L241" s="31">
        <v>1</v>
      </c>
      <c r="M241" s="31">
        <v>1</v>
      </c>
      <c r="N241" s="31">
        <v>1</v>
      </c>
      <c r="O241" s="31">
        <v>1</v>
      </c>
      <c r="P241" s="31">
        <v>1</v>
      </c>
      <c r="Q241" s="31">
        <v>1</v>
      </c>
      <c r="R241" s="31">
        <v>1</v>
      </c>
      <c r="S241" s="31">
        <v>1</v>
      </c>
      <c r="T241" s="31">
        <v>1</v>
      </c>
      <c r="U241" s="31">
        <v>1</v>
      </c>
      <c r="V241" s="20"/>
      <c r="W241" s="27"/>
      <c r="X241" s="43"/>
      <c r="Y241" s="43"/>
      <c r="Z241" s="43"/>
      <c r="AA241" s="335"/>
      <c r="AB241" s="589">
        <v>1298</v>
      </c>
    </row>
    <row r="242" spans="1:28" s="22" customFormat="1" ht="14.85" hidden="1" customHeight="1" outlineLevel="1" x14ac:dyDescent="0.25">
      <c r="A242" s="45" t="s">
        <v>254</v>
      </c>
      <c r="B242" s="114" t="s">
        <v>33</v>
      </c>
      <c r="C242" s="114" t="s">
        <v>33</v>
      </c>
      <c r="D242" s="114"/>
      <c r="E242" s="114" t="s">
        <v>110</v>
      </c>
      <c r="F242" s="114"/>
      <c r="G242" s="116"/>
      <c r="H242" s="116"/>
      <c r="I242" s="82"/>
      <c r="J242" s="103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1"/>
      <c r="X242" s="43"/>
      <c r="Y242" s="43"/>
      <c r="Z242" s="43"/>
      <c r="AA242" s="335"/>
      <c r="AB242" s="590">
        <v>2036</v>
      </c>
    </row>
    <row r="243" spans="1:28" s="22" customFormat="1" ht="14.85" hidden="1" customHeight="1" outlineLevel="1" x14ac:dyDescent="0.25">
      <c r="A243" s="45" t="s">
        <v>255</v>
      </c>
      <c r="B243" s="114" t="s">
        <v>33</v>
      </c>
      <c r="C243" s="114" t="s">
        <v>33</v>
      </c>
      <c r="D243" s="114"/>
      <c r="E243" s="114" t="s">
        <v>110</v>
      </c>
      <c r="F243" s="114"/>
      <c r="G243" s="116"/>
      <c r="H243" s="116"/>
      <c r="I243" s="82"/>
      <c r="J243" s="103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1"/>
      <c r="X243" s="43"/>
      <c r="Y243" s="43"/>
      <c r="Z243" s="43"/>
      <c r="AA243" s="335"/>
      <c r="AB243" s="590">
        <v>2038</v>
      </c>
    </row>
    <row r="244" spans="1:28" s="22" customFormat="1" ht="14.85" hidden="1" customHeight="1" outlineLevel="1" x14ac:dyDescent="0.25">
      <c r="A244" s="45" t="s">
        <v>256</v>
      </c>
      <c r="B244" s="114" t="s">
        <v>33</v>
      </c>
      <c r="C244" s="114" t="s">
        <v>33</v>
      </c>
      <c r="D244" s="114"/>
      <c r="E244" s="114" t="s">
        <v>110</v>
      </c>
      <c r="F244" s="114"/>
      <c r="G244" s="116"/>
      <c r="H244" s="116"/>
      <c r="I244" s="82"/>
      <c r="J244" s="103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1"/>
      <c r="X244" s="43"/>
      <c r="Y244" s="43"/>
      <c r="Z244" s="43"/>
      <c r="AA244" s="335"/>
      <c r="AB244" s="590">
        <v>2037</v>
      </c>
    </row>
    <row r="245" spans="1:28" s="22" customFormat="1" ht="14.85" hidden="1" customHeight="1" outlineLevel="1" x14ac:dyDescent="0.25">
      <c r="A245" s="45" t="s">
        <v>257</v>
      </c>
      <c r="B245" s="114" t="s">
        <v>33</v>
      </c>
      <c r="C245" s="114" t="s">
        <v>33</v>
      </c>
      <c r="D245" s="114"/>
      <c r="E245" s="114" t="s">
        <v>110</v>
      </c>
      <c r="F245" s="114"/>
      <c r="G245" s="116"/>
      <c r="H245" s="116"/>
      <c r="I245" s="82"/>
      <c r="J245" s="103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1"/>
      <c r="X245" s="43"/>
      <c r="Y245" s="43"/>
      <c r="Z245" s="43"/>
      <c r="AA245" s="335"/>
      <c r="AB245" s="590">
        <v>2028</v>
      </c>
    </row>
    <row r="246" spans="1:28" s="22" customFormat="1" ht="14.85" hidden="1" customHeight="1" outlineLevel="1" x14ac:dyDescent="0.25">
      <c r="A246" s="45" t="s">
        <v>258</v>
      </c>
      <c r="B246" s="114" t="s">
        <v>33</v>
      </c>
      <c r="C246" s="114" t="s">
        <v>33</v>
      </c>
      <c r="D246" s="114"/>
      <c r="E246" s="114" t="s">
        <v>110</v>
      </c>
      <c r="F246" s="114"/>
      <c r="G246" s="116"/>
      <c r="H246" s="116"/>
      <c r="I246" s="82"/>
      <c r="J246" s="103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1"/>
      <c r="X246" s="43"/>
      <c r="Y246" s="43"/>
      <c r="Z246" s="43"/>
      <c r="AA246" s="335"/>
      <c r="AB246" s="590">
        <v>2031</v>
      </c>
    </row>
    <row r="247" spans="1:28" s="22" customFormat="1" ht="14.85" hidden="1" customHeight="1" outlineLevel="1" x14ac:dyDescent="0.25">
      <c r="A247" s="45" t="s">
        <v>259</v>
      </c>
      <c r="B247" s="114" t="s">
        <v>33</v>
      </c>
      <c r="C247" s="114" t="s">
        <v>33</v>
      </c>
      <c r="D247" s="114"/>
      <c r="E247" s="114" t="s">
        <v>110</v>
      </c>
      <c r="F247" s="114"/>
      <c r="G247" s="116"/>
      <c r="H247" s="116"/>
      <c r="I247" s="82"/>
      <c r="J247" s="103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1"/>
      <c r="X247" s="43"/>
      <c r="Y247" s="43"/>
      <c r="Z247" s="43"/>
      <c r="AA247" s="335"/>
      <c r="AB247" s="590">
        <v>2029</v>
      </c>
    </row>
    <row r="248" spans="1:28" s="28" customFormat="1" ht="14.85" hidden="1" customHeight="1" outlineLevel="1" x14ac:dyDescent="0.25">
      <c r="A248" s="45" t="s">
        <v>260</v>
      </c>
      <c r="B248" s="114" t="s">
        <v>33</v>
      </c>
      <c r="C248" s="114" t="s">
        <v>33</v>
      </c>
      <c r="D248" s="114"/>
      <c r="E248" s="114" t="s">
        <v>110</v>
      </c>
      <c r="F248" s="114"/>
      <c r="G248" s="116"/>
      <c r="H248" s="116"/>
      <c r="I248" s="82"/>
      <c r="J248" s="103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7"/>
      <c r="X248" s="43"/>
      <c r="Y248" s="43"/>
      <c r="Z248" s="43"/>
      <c r="AA248" s="571"/>
      <c r="AB248" s="593">
        <v>2032</v>
      </c>
    </row>
    <row r="249" spans="1:28" s="28" customFormat="1" ht="14.85" hidden="1" customHeight="1" outlineLevel="1" x14ac:dyDescent="0.25">
      <c r="A249" s="45" t="s">
        <v>261</v>
      </c>
      <c r="B249" s="114" t="s">
        <v>33</v>
      </c>
      <c r="C249" s="114" t="s">
        <v>33</v>
      </c>
      <c r="D249" s="114"/>
      <c r="E249" s="114" t="s">
        <v>110</v>
      </c>
      <c r="F249" s="114"/>
      <c r="G249" s="116"/>
      <c r="H249" s="116"/>
      <c r="I249" s="82"/>
      <c r="J249" s="8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7"/>
      <c r="X249" s="43"/>
      <c r="Y249" s="43"/>
      <c r="Z249" s="43"/>
      <c r="AA249" s="571"/>
      <c r="AB249" s="593">
        <v>2033</v>
      </c>
    </row>
    <row r="250" spans="1:28" s="28" customFormat="1" ht="14.85" hidden="1" customHeight="1" outlineLevel="1" x14ac:dyDescent="0.25">
      <c r="A250" s="45" t="s">
        <v>262</v>
      </c>
      <c r="B250" s="114" t="s">
        <v>33</v>
      </c>
      <c r="C250" s="114" t="s">
        <v>33</v>
      </c>
      <c r="D250" s="114"/>
      <c r="E250" s="114" t="s">
        <v>110</v>
      </c>
      <c r="F250" s="114"/>
      <c r="G250" s="116"/>
      <c r="H250" s="116"/>
      <c r="I250" s="82"/>
      <c r="J250" s="8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7"/>
      <c r="X250" s="43"/>
      <c r="Y250" s="43"/>
      <c r="Z250" s="43"/>
      <c r="AA250" s="571"/>
      <c r="AB250" s="593">
        <v>2034</v>
      </c>
    </row>
    <row r="251" spans="1:28" s="22" customFormat="1" ht="14.85" hidden="1" customHeight="1" outlineLevel="1" x14ac:dyDescent="0.25">
      <c r="A251" s="45" t="s">
        <v>263</v>
      </c>
      <c r="B251" s="114" t="s">
        <v>33</v>
      </c>
      <c r="C251" s="114" t="s">
        <v>33</v>
      </c>
      <c r="D251" s="114"/>
      <c r="E251" s="114" t="s">
        <v>826</v>
      </c>
      <c r="F251" s="114"/>
      <c r="G251" s="116"/>
      <c r="H251" s="116"/>
      <c r="I251" s="82"/>
      <c r="J251" s="103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1"/>
      <c r="X251" s="43"/>
      <c r="Y251" s="43"/>
      <c r="Z251" s="43"/>
      <c r="AA251" s="335"/>
      <c r="AB251" s="590"/>
    </row>
    <row r="252" spans="1:28" s="22" customFormat="1" ht="14.85" hidden="1" customHeight="1" outlineLevel="1" x14ac:dyDescent="0.25">
      <c r="A252" s="45"/>
      <c r="B252" s="114"/>
      <c r="C252" s="114"/>
      <c r="D252" s="114"/>
      <c r="E252" s="114"/>
      <c r="F252" s="114"/>
      <c r="G252" s="116"/>
      <c r="H252" s="116"/>
      <c r="I252" s="82"/>
      <c r="J252" s="103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1"/>
      <c r="X252" s="43"/>
      <c r="Y252" s="43"/>
      <c r="Z252" s="43"/>
      <c r="AA252" s="335"/>
      <c r="AB252" s="590"/>
    </row>
    <row r="253" spans="1:28" s="22" customFormat="1" ht="14.85" hidden="1" customHeight="1" outlineLevel="1" x14ac:dyDescent="0.25">
      <c r="A253" s="49" t="s">
        <v>847</v>
      </c>
      <c r="B253" s="114"/>
      <c r="C253" s="114"/>
      <c r="D253" s="114"/>
      <c r="E253" s="114"/>
      <c r="F253" s="114"/>
      <c r="G253" s="116"/>
      <c r="H253" s="116"/>
      <c r="I253" s="82"/>
      <c r="J253" s="103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1"/>
      <c r="X253" s="43"/>
      <c r="Y253" s="43"/>
      <c r="Z253" s="43"/>
      <c r="AA253" s="335"/>
      <c r="AB253" s="590"/>
    </row>
    <row r="254" spans="1:28" s="22" customFormat="1" ht="14.85" hidden="1" customHeight="1" outlineLevel="1" x14ac:dyDescent="0.25">
      <c r="A254" s="45" t="s">
        <v>848</v>
      </c>
      <c r="B254" s="114"/>
      <c r="C254" s="114"/>
      <c r="D254" s="114"/>
      <c r="E254" s="114" t="s">
        <v>206</v>
      </c>
      <c r="F254" s="114" t="s">
        <v>25</v>
      </c>
      <c r="G254" s="116"/>
      <c r="H254" s="116">
        <v>80</v>
      </c>
      <c r="I254" s="82"/>
      <c r="J254" s="103"/>
      <c r="K254" s="20"/>
      <c r="L254" s="20"/>
      <c r="M254" s="20"/>
      <c r="N254" s="20"/>
      <c r="O254" s="23">
        <v>1</v>
      </c>
      <c r="P254" s="23">
        <v>1</v>
      </c>
      <c r="Q254" s="23">
        <v>1</v>
      </c>
      <c r="R254" s="23">
        <v>1</v>
      </c>
      <c r="S254" s="23">
        <v>1</v>
      </c>
      <c r="T254" s="20"/>
      <c r="U254" s="20"/>
      <c r="V254" s="20"/>
      <c r="W254" s="21"/>
      <c r="X254" s="43"/>
      <c r="Y254" s="43"/>
      <c r="Z254" s="43"/>
      <c r="AA254" s="335"/>
      <c r="AB254" s="590" t="s">
        <v>201</v>
      </c>
    </row>
    <row r="255" spans="1:28" s="28" customFormat="1" ht="14.85" hidden="1" customHeight="1" outlineLevel="1" x14ac:dyDescent="0.25">
      <c r="A255" s="56"/>
      <c r="B255" s="114"/>
      <c r="C255" s="114"/>
      <c r="D255" s="114"/>
      <c r="E255" s="114"/>
      <c r="F255" s="114"/>
      <c r="G255" s="116"/>
      <c r="H255" s="116"/>
      <c r="I255" s="82"/>
      <c r="J255" s="8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7"/>
      <c r="X255" s="43"/>
      <c r="Y255" s="43"/>
      <c r="Z255" s="43"/>
      <c r="AA255" s="335"/>
      <c r="AB255" s="593"/>
    </row>
    <row r="256" spans="1:28" ht="13.5" hidden="1" customHeight="1" outlineLevel="1" x14ac:dyDescent="0.25">
      <c r="A256" s="54" t="s">
        <v>264</v>
      </c>
      <c r="B256" s="146"/>
      <c r="C256" s="134"/>
      <c r="D256" s="114"/>
      <c r="E256" s="146"/>
      <c r="F256" s="134"/>
      <c r="G256" s="124"/>
      <c r="H256" s="124"/>
      <c r="I256" s="83"/>
      <c r="J256" s="91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3"/>
      <c r="X256" s="43"/>
      <c r="Y256" s="43"/>
      <c r="Z256" s="43"/>
      <c r="AA256" s="335"/>
      <c r="AB256" s="589"/>
    </row>
    <row r="257" spans="1:28" ht="14.85" hidden="1" customHeight="1" outlineLevel="1" x14ac:dyDescent="0.25">
      <c r="A257" s="49" t="s">
        <v>265</v>
      </c>
      <c r="B257" s="144" t="s">
        <v>266</v>
      </c>
      <c r="C257" s="114">
        <v>6701064</v>
      </c>
      <c r="D257" s="114" t="s">
        <v>267</v>
      </c>
      <c r="E257" s="144"/>
      <c r="F257" s="114" t="s">
        <v>268</v>
      </c>
      <c r="G257" s="116"/>
      <c r="H257" s="116">
        <v>50</v>
      </c>
      <c r="I257" s="83" t="s">
        <v>57</v>
      </c>
      <c r="J257" s="91"/>
      <c r="K257" s="4"/>
      <c r="L257" s="4"/>
      <c r="M257" s="4"/>
      <c r="N257" s="4"/>
      <c r="O257" s="4"/>
      <c r="P257" s="4"/>
      <c r="Q257" s="17">
        <v>1</v>
      </c>
      <c r="R257" s="17">
        <v>1</v>
      </c>
      <c r="S257" s="17">
        <v>1</v>
      </c>
      <c r="T257" s="17">
        <v>1</v>
      </c>
      <c r="U257" s="17">
        <v>1</v>
      </c>
      <c r="V257" s="4"/>
      <c r="W257" s="13"/>
      <c r="X257" s="43"/>
      <c r="Y257" s="43"/>
      <c r="Z257" s="43"/>
      <c r="AA257" s="335" t="s">
        <v>970</v>
      </c>
      <c r="AB257" s="589">
        <v>10</v>
      </c>
    </row>
    <row r="258" spans="1:28" ht="14.85" hidden="1" customHeight="1" outlineLevel="1" x14ac:dyDescent="0.25">
      <c r="A258" s="49"/>
      <c r="B258" s="144"/>
      <c r="C258" s="114"/>
      <c r="D258" s="114"/>
      <c r="E258" s="144"/>
      <c r="F258" s="114"/>
      <c r="G258" s="116"/>
      <c r="H258" s="116"/>
      <c r="I258" s="83"/>
      <c r="J258" s="91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3"/>
      <c r="X258" s="43"/>
      <c r="Y258" s="43"/>
      <c r="Z258" s="43"/>
      <c r="AA258" s="335"/>
      <c r="AB258" s="589"/>
    </row>
    <row r="259" spans="1:28" ht="14.85" hidden="1" customHeight="1" outlineLevel="1" x14ac:dyDescent="0.25">
      <c r="A259" s="45" t="s">
        <v>851</v>
      </c>
      <c r="B259" s="144"/>
      <c r="C259" s="114"/>
      <c r="D259" s="114"/>
      <c r="E259" s="144" t="s">
        <v>852</v>
      </c>
      <c r="F259" s="114" t="s">
        <v>179</v>
      </c>
      <c r="G259" s="116"/>
      <c r="H259" s="116">
        <v>200</v>
      </c>
      <c r="I259" s="83"/>
      <c r="J259" s="91"/>
      <c r="K259" s="4"/>
      <c r="L259" s="4"/>
      <c r="M259" s="4"/>
      <c r="N259" s="4"/>
      <c r="O259" s="26"/>
      <c r="P259" s="26"/>
      <c r="Q259" s="26"/>
      <c r="R259" s="26"/>
      <c r="S259" s="4"/>
      <c r="T259" s="4"/>
      <c r="U259" s="4"/>
      <c r="V259" s="4"/>
      <c r="W259" s="13"/>
      <c r="X259" s="43"/>
      <c r="Y259" s="43"/>
      <c r="Z259" s="43"/>
      <c r="AA259" s="335"/>
      <c r="AB259" s="589"/>
    </row>
    <row r="260" spans="1:28" ht="14.85" hidden="1" customHeight="1" outlineLevel="1" x14ac:dyDescent="0.25">
      <c r="A260" s="45"/>
      <c r="B260" s="144"/>
      <c r="C260" s="114"/>
      <c r="D260" s="114"/>
      <c r="E260" s="144"/>
      <c r="F260" s="114"/>
      <c r="G260" s="116"/>
      <c r="H260" s="116"/>
      <c r="I260" s="83"/>
      <c r="J260" s="91"/>
      <c r="K260" s="4"/>
      <c r="L260" s="4"/>
      <c r="M260" s="4"/>
      <c r="N260" s="4"/>
      <c r="O260" s="26"/>
      <c r="P260" s="26"/>
      <c r="Q260" s="26"/>
      <c r="R260" s="26"/>
      <c r="S260" s="4"/>
      <c r="T260" s="4"/>
      <c r="U260" s="4"/>
      <c r="V260" s="4"/>
      <c r="W260" s="13"/>
      <c r="X260" s="43"/>
      <c r="Y260" s="43"/>
      <c r="Z260" s="43"/>
      <c r="AA260" s="335"/>
      <c r="AB260" s="589"/>
    </row>
    <row r="261" spans="1:28" s="307" customFormat="1" ht="14.85" hidden="1" customHeight="1" outlineLevel="1" x14ac:dyDescent="0.25">
      <c r="A261" s="49" t="s">
        <v>1068</v>
      </c>
      <c r="B261" s="144" t="s">
        <v>1069</v>
      </c>
      <c r="C261" s="114">
        <v>6705904</v>
      </c>
      <c r="D261" s="114" t="s">
        <v>202</v>
      </c>
      <c r="E261" s="144" t="s">
        <v>202</v>
      </c>
      <c r="F261" s="114" t="s">
        <v>56</v>
      </c>
      <c r="G261" s="116"/>
      <c r="H261" s="116">
        <v>100</v>
      </c>
      <c r="I261" s="310"/>
      <c r="J261" s="311"/>
      <c r="K261" s="304"/>
      <c r="L261" s="304"/>
      <c r="M261" s="304"/>
      <c r="N261" s="17">
        <v>1</v>
      </c>
      <c r="O261" s="17">
        <v>1</v>
      </c>
      <c r="P261" s="17">
        <v>1</v>
      </c>
      <c r="Q261" s="17">
        <v>1</v>
      </c>
      <c r="R261" s="304"/>
      <c r="S261" s="304"/>
      <c r="T261" s="304"/>
      <c r="U261" s="304"/>
      <c r="V261" s="304"/>
      <c r="W261" s="305"/>
      <c r="X261" s="306"/>
      <c r="Y261" s="306"/>
      <c r="Z261" s="306"/>
      <c r="AA261" s="572" t="s">
        <v>937</v>
      </c>
      <c r="AB261" s="592">
        <v>1015</v>
      </c>
    </row>
    <row r="262" spans="1:28" s="307" customFormat="1" ht="14.85" hidden="1" customHeight="1" outlineLevel="1" x14ac:dyDescent="0.25">
      <c r="A262" s="308"/>
      <c r="B262" s="338"/>
      <c r="C262" s="301"/>
      <c r="D262" s="301"/>
      <c r="E262" s="338"/>
      <c r="F262" s="301"/>
      <c r="G262" s="116"/>
      <c r="H262" s="116"/>
      <c r="I262" s="310"/>
      <c r="J262" s="311"/>
      <c r="K262" s="304"/>
      <c r="L262" s="304"/>
      <c r="M262" s="304"/>
      <c r="N262" s="304"/>
      <c r="O262" s="304"/>
      <c r="P262" s="304"/>
      <c r="Q262" s="304"/>
      <c r="R262" s="304"/>
      <c r="S262" s="304"/>
      <c r="T262" s="304"/>
      <c r="U262" s="304"/>
      <c r="V262" s="304"/>
      <c r="W262" s="305"/>
      <c r="X262" s="306"/>
      <c r="Y262" s="306"/>
      <c r="Z262" s="306"/>
      <c r="AA262" s="572"/>
      <c r="AB262" s="592"/>
    </row>
    <row r="263" spans="1:28" s="307" customFormat="1" ht="14.85" hidden="1" customHeight="1" outlineLevel="1" x14ac:dyDescent="0.25">
      <c r="A263" s="308" t="s">
        <v>948</v>
      </c>
      <c r="B263" s="338"/>
      <c r="C263" s="301"/>
      <c r="D263" s="301"/>
      <c r="E263" s="338"/>
      <c r="F263" s="301" t="s">
        <v>856</v>
      </c>
      <c r="G263" s="116"/>
      <c r="H263" s="116"/>
      <c r="I263" s="310"/>
      <c r="J263" s="311"/>
      <c r="K263" s="304"/>
      <c r="L263" s="304"/>
      <c r="M263" s="304"/>
      <c r="N263" s="304"/>
      <c r="O263" s="304"/>
      <c r="P263" s="304"/>
      <c r="Q263" s="304"/>
      <c r="R263" s="304"/>
      <c r="S263" s="304"/>
      <c r="T263" s="304"/>
      <c r="U263" s="304"/>
      <c r="V263" s="304"/>
      <c r="W263" s="305"/>
      <c r="X263" s="306"/>
      <c r="Y263" s="306"/>
      <c r="Z263" s="306"/>
      <c r="AA263" s="572"/>
      <c r="AB263" s="592"/>
    </row>
    <row r="264" spans="1:28" ht="14.85" hidden="1" customHeight="1" outlineLevel="1" x14ac:dyDescent="0.25">
      <c r="A264" s="45"/>
      <c r="B264" s="144"/>
      <c r="C264" s="114"/>
      <c r="D264" s="114"/>
      <c r="E264" s="144"/>
      <c r="F264" s="114"/>
      <c r="G264" s="116"/>
      <c r="H264" s="116"/>
      <c r="I264" s="83"/>
      <c r="J264" s="91"/>
      <c r="K264" s="4"/>
      <c r="L264" s="4"/>
      <c r="M264" s="4"/>
      <c r="N264" s="4"/>
      <c r="O264" s="26"/>
      <c r="P264" s="26"/>
      <c r="Q264" s="26"/>
      <c r="R264" s="26"/>
      <c r="S264" s="4"/>
      <c r="T264" s="4"/>
      <c r="U264" s="4"/>
      <c r="V264" s="4"/>
      <c r="W264" s="13"/>
      <c r="X264" s="43"/>
      <c r="Y264" s="43"/>
      <c r="Z264" s="43"/>
      <c r="AA264" s="335"/>
      <c r="AB264" s="589"/>
    </row>
    <row r="265" spans="1:28" ht="14.85" hidden="1" customHeight="1" outlineLevel="1" x14ac:dyDescent="0.25">
      <c r="A265" s="54" t="s">
        <v>269</v>
      </c>
      <c r="B265" s="146"/>
      <c r="C265" s="134"/>
      <c r="D265" s="114"/>
      <c r="E265" s="146"/>
      <c r="F265" s="134"/>
      <c r="G265" s="124"/>
      <c r="H265" s="124"/>
      <c r="I265" s="83"/>
      <c r="J265" s="91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3"/>
      <c r="X265" s="43"/>
      <c r="Y265" s="43"/>
      <c r="Z265" s="43"/>
      <c r="AA265" s="335"/>
      <c r="AB265" s="589"/>
    </row>
    <row r="266" spans="1:28" ht="14.85" hidden="1" customHeight="1" outlineLevel="1" x14ac:dyDescent="0.25">
      <c r="A266" s="45" t="s">
        <v>270</v>
      </c>
      <c r="B266" s="144" t="s">
        <v>271</v>
      </c>
      <c r="C266" s="114">
        <v>6701049</v>
      </c>
      <c r="D266" s="114" t="s">
        <v>217</v>
      </c>
      <c r="E266" s="114"/>
      <c r="F266" s="114" t="s">
        <v>128</v>
      </c>
      <c r="G266" s="116"/>
      <c r="H266" s="116">
        <v>50</v>
      </c>
      <c r="I266" s="83"/>
      <c r="J266" s="91"/>
      <c r="K266" s="17">
        <v>1</v>
      </c>
      <c r="L266" s="17">
        <v>1</v>
      </c>
      <c r="M266" s="17">
        <v>1</v>
      </c>
      <c r="N266" s="17">
        <v>1</v>
      </c>
      <c r="O266" s="17">
        <v>1</v>
      </c>
      <c r="P266" s="17">
        <v>1</v>
      </c>
      <c r="Q266" s="17">
        <v>1</v>
      </c>
      <c r="R266" s="17">
        <v>1</v>
      </c>
      <c r="S266" s="17">
        <v>1</v>
      </c>
      <c r="T266" s="17">
        <v>1</v>
      </c>
      <c r="U266" s="17">
        <v>1</v>
      </c>
      <c r="V266" s="4"/>
      <c r="W266" s="13"/>
      <c r="X266" s="43"/>
      <c r="Y266" s="43"/>
      <c r="Z266" s="43"/>
      <c r="AA266" s="335"/>
      <c r="AB266" s="589"/>
    </row>
    <row r="267" spans="1:28" ht="14.85" hidden="1" customHeight="1" outlineLevel="1" x14ac:dyDescent="0.25">
      <c r="A267" s="49"/>
      <c r="B267" s="144"/>
      <c r="C267" s="114"/>
      <c r="D267" s="114"/>
      <c r="E267" s="114"/>
      <c r="F267" s="114"/>
      <c r="G267" s="116"/>
      <c r="H267" s="116"/>
      <c r="I267" s="83"/>
      <c r="J267" s="91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3"/>
      <c r="X267" s="43"/>
      <c r="Y267" s="43"/>
      <c r="Z267" s="43"/>
      <c r="AA267" s="335"/>
      <c r="AB267" s="589"/>
    </row>
    <row r="268" spans="1:28" s="307" customFormat="1" ht="14.85" hidden="1" customHeight="1" outlineLevel="1" x14ac:dyDescent="0.25">
      <c r="A268" s="308" t="s">
        <v>962</v>
      </c>
      <c r="B268" s="338"/>
      <c r="C268" s="301"/>
      <c r="D268" s="301"/>
      <c r="E268" s="301"/>
      <c r="F268" s="301"/>
      <c r="G268" s="116"/>
      <c r="H268" s="116"/>
      <c r="I268" s="310"/>
      <c r="J268" s="311"/>
      <c r="K268" s="304"/>
      <c r="L268" s="304"/>
      <c r="M268" s="304"/>
      <c r="N268" s="304"/>
      <c r="O268" s="304"/>
      <c r="P268" s="304"/>
      <c r="Q268" s="304"/>
      <c r="R268" s="304"/>
      <c r="S268" s="304"/>
      <c r="T268" s="304"/>
      <c r="U268" s="304"/>
      <c r="V268" s="304"/>
      <c r="W268" s="305"/>
      <c r="X268" s="306"/>
      <c r="Y268" s="306"/>
      <c r="Z268" s="306"/>
      <c r="AA268" s="572"/>
      <c r="AB268" s="592"/>
    </row>
    <row r="269" spans="1:28" s="307" customFormat="1" ht="14.85" hidden="1" customHeight="1" outlineLevel="1" x14ac:dyDescent="0.25">
      <c r="A269" s="308" t="s">
        <v>961</v>
      </c>
      <c r="B269" s="338"/>
      <c r="C269" s="301"/>
      <c r="D269" s="301"/>
      <c r="E269" s="301"/>
      <c r="F269" s="301"/>
      <c r="G269" s="116"/>
      <c r="H269" s="116"/>
      <c r="I269" s="310"/>
      <c r="J269" s="311"/>
      <c r="K269" s="304"/>
      <c r="L269" s="304"/>
      <c r="M269" s="304"/>
      <c r="N269" s="304"/>
      <c r="O269" s="304"/>
      <c r="P269" s="304"/>
      <c r="Q269" s="304"/>
      <c r="R269" s="304"/>
      <c r="S269" s="304"/>
      <c r="T269" s="304"/>
      <c r="U269" s="304"/>
      <c r="V269" s="304"/>
      <c r="W269" s="305"/>
      <c r="X269" s="306"/>
      <c r="Y269" s="306"/>
      <c r="Z269" s="306"/>
      <c r="AA269" s="572"/>
      <c r="AB269" s="592"/>
    </row>
    <row r="270" spans="1:28" ht="14.85" hidden="1" customHeight="1" outlineLevel="1" x14ac:dyDescent="0.25">
      <c r="A270" s="49"/>
      <c r="B270" s="144"/>
      <c r="C270" s="114"/>
      <c r="D270" s="114"/>
      <c r="E270" s="114"/>
      <c r="F270" s="114"/>
      <c r="G270" s="116"/>
      <c r="H270" s="120"/>
      <c r="I270" s="83"/>
      <c r="J270" s="91"/>
      <c r="K270" s="4"/>
      <c r="L270" s="4"/>
      <c r="M270" s="4"/>
      <c r="N270" s="4"/>
      <c r="O270" s="26"/>
      <c r="P270" s="26"/>
      <c r="Q270" s="4"/>
      <c r="R270" s="4"/>
      <c r="S270" s="4"/>
      <c r="T270" s="4"/>
      <c r="U270" s="4"/>
      <c r="V270" s="4"/>
      <c r="W270" s="13"/>
      <c r="X270" s="43"/>
      <c r="Y270" s="43"/>
      <c r="Z270" s="43"/>
      <c r="AA270" s="335"/>
      <c r="AB270" s="589"/>
    </row>
    <row r="271" spans="1:28" ht="14.85" hidden="1" customHeight="1" outlineLevel="1" x14ac:dyDescent="0.25">
      <c r="A271" s="49" t="s">
        <v>272</v>
      </c>
      <c r="B271" s="144" t="s">
        <v>273</v>
      </c>
      <c r="C271" s="114">
        <v>6701975</v>
      </c>
      <c r="D271" s="114" t="s">
        <v>110</v>
      </c>
      <c r="E271" s="114"/>
      <c r="F271" s="114"/>
      <c r="G271" s="116"/>
      <c r="H271" s="116"/>
      <c r="I271" s="83" t="s">
        <v>57</v>
      </c>
      <c r="J271" s="91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26"/>
      <c r="W271" s="13"/>
      <c r="X271" s="43"/>
      <c r="Y271" s="43"/>
      <c r="Z271" s="43"/>
      <c r="AA271" s="335"/>
      <c r="AB271" s="589"/>
    </row>
    <row r="272" spans="1:28" s="22" customFormat="1" ht="14.85" hidden="1" customHeight="1" outlineLevel="1" x14ac:dyDescent="0.25">
      <c r="A272" s="45" t="s">
        <v>800</v>
      </c>
      <c r="B272" s="114" t="s">
        <v>33</v>
      </c>
      <c r="C272" s="114" t="s">
        <v>33</v>
      </c>
      <c r="D272" s="114"/>
      <c r="E272" s="114" t="s">
        <v>110</v>
      </c>
      <c r="F272" s="114" t="s">
        <v>938</v>
      </c>
      <c r="G272" s="116"/>
      <c r="H272" s="116">
        <v>10</v>
      </c>
      <c r="I272" s="82"/>
      <c r="J272" s="103"/>
      <c r="K272" s="20"/>
      <c r="L272" s="26"/>
      <c r="M272" s="26"/>
      <c r="N272" s="17">
        <v>1</v>
      </c>
      <c r="O272" s="17">
        <v>1</v>
      </c>
      <c r="P272" s="17">
        <v>1</v>
      </c>
      <c r="Q272" s="17">
        <v>1</v>
      </c>
      <c r="R272" s="17">
        <v>1</v>
      </c>
      <c r="S272" s="26"/>
      <c r="T272" s="26"/>
      <c r="U272" s="26"/>
      <c r="V272" s="20"/>
      <c r="W272" s="21"/>
      <c r="X272" s="43"/>
      <c r="Y272" s="43"/>
      <c r="Z272" s="43"/>
      <c r="AA272" s="335"/>
      <c r="AB272" s="590"/>
    </row>
    <row r="273" spans="1:28" s="22" customFormat="1" ht="14.85" hidden="1" customHeight="1" outlineLevel="1" x14ac:dyDescent="0.25">
      <c r="A273" s="45" t="s">
        <v>900</v>
      </c>
      <c r="B273" s="114" t="s">
        <v>33</v>
      </c>
      <c r="C273" s="114" t="s">
        <v>33</v>
      </c>
      <c r="D273" s="114"/>
      <c r="E273" s="114" t="s">
        <v>110</v>
      </c>
      <c r="F273" s="114" t="s">
        <v>25</v>
      </c>
      <c r="G273" s="116"/>
      <c r="H273" s="116">
        <v>20</v>
      </c>
      <c r="I273" s="82"/>
      <c r="J273" s="103"/>
      <c r="K273" s="20"/>
      <c r="L273" s="23">
        <v>1</v>
      </c>
      <c r="M273" s="23">
        <v>1</v>
      </c>
      <c r="N273" s="26"/>
      <c r="O273" s="26"/>
      <c r="P273" s="26"/>
      <c r="Q273" s="26"/>
      <c r="R273" s="26"/>
      <c r="S273" s="26"/>
      <c r="T273" s="26"/>
      <c r="U273" s="26"/>
      <c r="V273" s="20"/>
      <c r="W273" s="21"/>
      <c r="X273" s="43"/>
      <c r="Y273" s="43"/>
      <c r="Z273" s="43"/>
      <c r="AA273" s="335" t="s">
        <v>901</v>
      </c>
      <c r="AB273" s="590"/>
    </row>
    <row r="274" spans="1:28" ht="14.85" hidden="1" customHeight="1" outlineLevel="1" x14ac:dyDescent="0.25">
      <c r="A274" s="45"/>
      <c r="B274" s="114"/>
      <c r="C274" s="114"/>
      <c r="D274" s="114"/>
      <c r="E274" s="114"/>
      <c r="F274" s="114"/>
      <c r="G274" s="116"/>
      <c r="H274" s="116"/>
      <c r="I274" s="83"/>
      <c r="J274" s="91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3"/>
      <c r="X274" s="43"/>
      <c r="Y274" s="43"/>
      <c r="Z274" s="43"/>
      <c r="AA274" s="335"/>
      <c r="AB274" s="589"/>
    </row>
    <row r="275" spans="1:28" ht="14.85" hidden="1" customHeight="1" outlineLevel="1" x14ac:dyDescent="0.25">
      <c r="A275" s="54" t="s">
        <v>94</v>
      </c>
      <c r="B275" s="146"/>
      <c r="C275" s="134"/>
      <c r="D275" s="114"/>
      <c r="E275" s="146"/>
      <c r="F275" s="134"/>
      <c r="G275" s="124"/>
      <c r="H275" s="116">
        <v>200</v>
      </c>
      <c r="I275" s="83"/>
      <c r="J275" s="91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3"/>
      <c r="X275" s="43"/>
      <c r="Y275" s="43"/>
      <c r="Z275" s="43"/>
      <c r="AA275" s="335"/>
      <c r="AB275" s="589"/>
    </row>
    <row r="276" spans="1:28" ht="14.85" hidden="1" customHeight="1" outlineLevel="1" x14ac:dyDescent="0.25">
      <c r="A276" s="45" t="s">
        <v>95</v>
      </c>
      <c r="B276" s="144" t="s">
        <v>274</v>
      </c>
      <c r="C276" s="114">
        <v>6701052</v>
      </c>
      <c r="D276" s="134"/>
      <c r="E276" s="144" t="s">
        <v>217</v>
      </c>
      <c r="F276" s="114"/>
      <c r="G276" s="116"/>
      <c r="H276" s="116"/>
      <c r="I276" s="83"/>
      <c r="J276" s="91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3"/>
      <c r="X276" s="43"/>
      <c r="Y276" s="43"/>
      <c r="Z276" s="43"/>
      <c r="AA276" s="335"/>
      <c r="AB276" s="589"/>
    </row>
    <row r="277" spans="1:28" ht="14.85" hidden="1" customHeight="1" outlineLevel="1" x14ac:dyDescent="0.25">
      <c r="A277" s="45" t="s">
        <v>98</v>
      </c>
      <c r="B277" s="144" t="s">
        <v>275</v>
      </c>
      <c r="C277" s="114">
        <v>6701053</v>
      </c>
      <c r="D277" s="134"/>
      <c r="E277" s="144" t="s">
        <v>217</v>
      </c>
      <c r="F277" s="114"/>
      <c r="G277" s="116"/>
      <c r="H277" s="116"/>
      <c r="I277" s="83"/>
      <c r="J277" s="91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3"/>
      <c r="X277" s="43"/>
      <c r="Y277" s="43"/>
      <c r="Z277" s="43"/>
      <c r="AA277" s="335"/>
      <c r="AB277" s="589"/>
    </row>
    <row r="278" spans="1:28" ht="14.85" hidden="1" customHeight="1" outlineLevel="1" x14ac:dyDescent="0.25">
      <c r="A278" s="45" t="s">
        <v>102</v>
      </c>
      <c r="B278" s="144" t="s">
        <v>276</v>
      </c>
      <c r="C278" s="114">
        <v>6701055</v>
      </c>
      <c r="D278" s="134"/>
      <c r="E278" s="144" t="s">
        <v>217</v>
      </c>
      <c r="F278" s="114"/>
      <c r="G278" s="116"/>
      <c r="H278" s="116"/>
      <c r="I278" s="83"/>
      <c r="J278" s="91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3"/>
      <c r="X278" s="43"/>
      <c r="Y278" s="43"/>
      <c r="Z278" s="43"/>
      <c r="AA278" s="335"/>
      <c r="AB278" s="589"/>
    </row>
    <row r="279" spans="1:28" ht="14.85" hidden="1" customHeight="1" outlineLevel="1" thickBot="1" x14ac:dyDescent="0.3">
      <c r="A279" s="57" t="s">
        <v>277</v>
      </c>
      <c r="B279" s="144" t="s">
        <v>33</v>
      </c>
      <c r="C279" s="114" t="s">
        <v>33</v>
      </c>
      <c r="D279" s="134"/>
      <c r="E279" s="144" t="s">
        <v>223</v>
      </c>
      <c r="F279" s="114" t="s">
        <v>25</v>
      </c>
      <c r="G279" s="116"/>
      <c r="H279" s="116"/>
      <c r="I279" s="83"/>
      <c r="J279" s="91"/>
      <c r="K279" s="4"/>
      <c r="L279" s="4"/>
      <c r="M279" s="23">
        <v>1</v>
      </c>
      <c r="N279" s="23">
        <v>1</v>
      </c>
      <c r="O279" s="23">
        <v>1</v>
      </c>
      <c r="P279" s="23">
        <v>1</v>
      </c>
      <c r="Q279" s="23">
        <v>1</v>
      </c>
      <c r="R279" s="23">
        <v>1</v>
      </c>
      <c r="S279" s="4"/>
      <c r="T279" s="4"/>
      <c r="U279" s="4"/>
      <c r="V279" s="4"/>
      <c r="W279" s="13"/>
      <c r="X279" s="43"/>
      <c r="Y279" s="43"/>
      <c r="Z279" s="43"/>
      <c r="AA279" s="335"/>
      <c r="AB279" s="589"/>
    </row>
    <row r="280" spans="1:28" s="75" customFormat="1" ht="15.75" hidden="1" collapsed="1" thickBot="1" x14ac:dyDescent="0.3">
      <c r="A280" s="611" t="s">
        <v>278</v>
      </c>
      <c r="B280" s="612"/>
      <c r="C280" s="612"/>
      <c r="D280" s="612"/>
      <c r="E280" s="612"/>
      <c r="F280" s="613"/>
      <c r="G280" s="412">
        <v>1000</v>
      </c>
      <c r="H280" s="412">
        <f>SUM(H281+H282+H283,H296,H297)</f>
        <v>1250</v>
      </c>
      <c r="I280" s="2"/>
      <c r="J280" s="224"/>
      <c r="K280" s="224"/>
      <c r="L280" s="224"/>
      <c r="M280" s="224"/>
      <c r="N280" s="224"/>
      <c r="O280" s="224"/>
      <c r="P280" s="224"/>
      <c r="Q280" s="224"/>
      <c r="R280" s="224"/>
      <c r="S280" s="224"/>
      <c r="T280" s="224"/>
      <c r="U280" s="224"/>
      <c r="V280" s="224"/>
      <c r="W280" s="225"/>
      <c r="X280" s="343"/>
      <c r="Y280" s="343"/>
      <c r="Z280" s="343"/>
      <c r="AA280" s="578"/>
      <c r="AB280" s="591"/>
    </row>
    <row r="281" spans="1:28" ht="15.6" hidden="1" customHeight="1" outlineLevel="1" x14ac:dyDescent="0.25">
      <c r="A281" s="128" t="s">
        <v>279</v>
      </c>
      <c r="B281" s="150"/>
      <c r="C281" s="150"/>
      <c r="D281" s="456"/>
      <c r="E281" s="150"/>
      <c r="F281" s="150"/>
      <c r="G281" s="413"/>
      <c r="H281" s="413">
        <v>0</v>
      </c>
      <c r="I281" s="175"/>
      <c r="J281" s="100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2"/>
      <c r="X281" s="327"/>
      <c r="Y281" s="43"/>
      <c r="Z281" s="43"/>
      <c r="AA281" s="335"/>
      <c r="AB281" s="589"/>
    </row>
    <row r="282" spans="1:28" ht="14.45" hidden="1" customHeight="1" outlineLevel="1" x14ac:dyDescent="0.25">
      <c r="A282" s="54" t="s">
        <v>280</v>
      </c>
      <c r="B282" s="134"/>
      <c r="C282" s="134"/>
      <c r="D282" s="114"/>
      <c r="E282" s="134"/>
      <c r="F282" s="134"/>
      <c r="G282" s="124"/>
      <c r="H282" s="124">
        <v>0</v>
      </c>
      <c r="I282" s="83"/>
      <c r="J282" s="91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3"/>
      <c r="X282" s="327"/>
      <c r="Y282" s="43"/>
      <c r="Z282" s="43"/>
      <c r="AA282" s="335"/>
      <c r="AB282" s="589"/>
    </row>
    <row r="283" spans="1:28" ht="14.45" hidden="1" customHeight="1" outlineLevel="1" x14ac:dyDescent="0.25">
      <c r="A283" s="107" t="s">
        <v>281</v>
      </c>
      <c r="B283" s="134"/>
      <c r="C283" s="134"/>
      <c r="D283" s="114"/>
      <c r="E283" s="134"/>
      <c r="F283" s="134"/>
      <c r="G283" s="124"/>
      <c r="H283" s="124">
        <f>SUM(H284,H286,H288,H291,)</f>
        <v>1190</v>
      </c>
      <c r="I283" s="83"/>
      <c r="J283" s="91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3"/>
      <c r="X283" s="327"/>
      <c r="Y283" s="43"/>
      <c r="Z283" s="43"/>
      <c r="AA283" s="571"/>
      <c r="AB283" s="589"/>
    </row>
    <row r="284" spans="1:28" ht="14.45" hidden="1" customHeight="1" outlineLevel="1" x14ac:dyDescent="0.25">
      <c r="A284" s="320" t="s">
        <v>282</v>
      </c>
      <c r="B284" s="114" t="s">
        <v>283</v>
      </c>
      <c r="C284" s="114">
        <v>6702904</v>
      </c>
      <c r="D284" s="114" t="s">
        <v>731</v>
      </c>
      <c r="E284" s="114"/>
      <c r="F284" s="114" t="s">
        <v>25</v>
      </c>
      <c r="G284" s="124"/>
      <c r="H284" s="120">
        <f>SUM(H285:H285)</f>
        <v>60</v>
      </c>
      <c r="I284" s="83"/>
      <c r="J284" s="92">
        <v>1</v>
      </c>
      <c r="K284" s="19">
        <v>1</v>
      </c>
      <c r="L284" s="19">
        <v>1</v>
      </c>
      <c r="M284" s="19">
        <v>1</v>
      </c>
      <c r="N284" s="19">
        <v>1</v>
      </c>
      <c r="O284" s="19">
        <v>1</v>
      </c>
      <c r="P284" s="19">
        <v>1</v>
      </c>
      <c r="Q284" s="19">
        <v>1</v>
      </c>
      <c r="R284" s="19">
        <v>1</v>
      </c>
      <c r="S284" s="19">
        <v>1</v>
      </c>
      <c r="T284" s="19">
        <v>1</v>
      </c>
      <c r="U284" s="19">
        <v>1</v>
      </c>
      <c r="V284" s="4"/>
      <c r="W284" s="13"/>
      <c r="X284" s="327"/>
      <c r="Y284" s="43"/>
      <c r="Z284" s="43"/>
      <c r="AA284" s="571" t="s">
        <v>795</v>
      </c>
      <c r="AB284" s="589"/>
    </row>
    <row r="285" spans="1:28" ht="14.45" hidden="1" customHeight="1" outlineLevel="1" x14ac:dyDescent="0.25">
      <c r="A285" s="153" t="s">
        <v>284</v>
      </c>
      <c r="B285" s="114" t="s">
        <v>33</v>
      </c>
      <c r="C285" s="114" t="s">
        <v>33</v>
      </c>
      <c r="D285" s="114"/>
      <c r="E285" s="114" t="s">
        <v>731</v>
      </c>
      <c r="F285" s="114" t="s">
        <v>25</v>
      </c>
      <c r="G285" s="124"/>
      <c r="H285" s="114">
        <v>60</v>
      </c>
      <c r="I285" s="83"/>
      <c r="J285" s="92">
        <v>1</v>
      </c>
      <c r="K285" s="19">
        <v>1</v>
      </c>
      <c r="L285" s="19">
        <v>1</v>
      </c>
      <c r="M285" s="19">
        <v>1</v>
      </c>
      <c r="N285" s="19">
        <v>1</v>
      </c>
      <c r="O285" s="19">
        <v>1</v>
      </c>
      <c r="P285" s="19">
        <v>1</v>
      </c>
      <c r="Q285" s="19">
        <v>1</v>
      </c>
      <c r="R285" s="19">
        <v>1</v>
      </c>
      <c r="S285" s="19">
        <v>1</v>
      </c>
      <c r="T285" s="19">
        <v>1</v>
      </c>
      <c r="U285" s="19">
        <v>1</v>
      </c>
      <c r="V285" s="4"/>
      <c r="W285" s="13"/>
      <c r="X285" s="327"/>
      <c r="Y285" s="43">
        <v>0.3</v>
      </c>
      <c r="Z285" s="42"/>
      <c r="AA285" s="579" t="s">
        <v>285</v>
      </c>
      <c r="AB285" s="589"/>
    </row>
    <row r="286" spans="1:28" ht="14.45" hidden="1" customHeight="1" outlineLevel="1" x14ac:dyDescent="0.25">
      <c r="A286" s="514" t="s">
        <v>286</v>
      </c>
      <c r="B286" s="114" t="s">
        <v>287</v>
      </c>
      <c r="C286" s="114">
        <v>6701089</v>
      </c>
      <c r="D286" s="114" t="s">
        <v>288</v>
      </c>
      <c r="E286" s="114" t="s">
        <v>288</v>
      </c>
      <c r="F286" s="114" t="s">
        <v>295</v>
      </c>
      <c r="G286" s="116"/>
      <c r="H286" s="120">
        <f>SUM(H287:H287)</f>
        <v>280</v>
      </c>
      <c r="I286" s="83"/>
      <c r="J286" s="85">
        <v>1</v>
      </c>
      <c r="K286" s="17">
        <v>1</v>
      </c>
      <c r="L286" s="17">
        <v>1</v>
      </c>
      <c r="M286" s="17">
        <v>1</v>
      </c>
      <c r="N286" s="17">
        <v>1</v>
      </c>
      <c r="O286" s="17">
        <v>1</v>
      </c>
      <c r="P286" s="17">
        <v>1</v>
      </c>
      <c r="Q286" s="17">
        <v>1</v>
      </c>
      <c r="R286" s="17">
        <v>1</v>
      </c>
      <c r="S286" s="17">
        <v>1</v>
      </c>
      <c r="T286" s="17">
        <v>1</v>
      </c>
      <c r="U286" s="17">
        <v>1</v>
      </c>
      <c r="V286" s="4"/>
      <c r="W286" s="13"/>
      <c r="X286" s="327"/>
      <c r="Y286" s="43"/>
      <c r="Z286" s="43"/>
      <c r="AA286" s="571" t="s">
        <v>988</v>
      </c>
      <c r="AB286" s="589"/>
    </row>
    <row r="287" spans="1:28" s="41" customFormat="1" ht="14.45" hidden="1" customHeight="1" outlineLevel="1" x14ac:dyDescent="0.25">
      <c r="A287" s="513" t="s">
        <v>1040</v>
      </c>
      <c r="B287" s="114" t="s">
        <v>33</v>
      </c>
      <c r="C287" s="114" t="s">
        <v>33</v>
      </c>
      <c r="D287" s="114" t="s">
        <v>288</v>
      </c>
      <c r="E287" s="114" t="s">
        <v>288</v>
      </c>
      <c r="F287" s="154" t="s">
        <v>295</v>
      </c>
      <c r="G287" s="134"/>
      <c r="H287" s="114">
        <v>280</v>
      </c>
      <c r="I287" s="83"/>
      <c r="J287" s="85">
        <v>1</v>
      </c>
      <c r="K287" s="17">
        <v>1</v>
      </c>
      <c r="L287" s="17">
        <v>1</v>
      </c>
      <c r="M287" s="17">
        <v>1</v>
      </c>
      <c r="N287" s="17">
        <v>1</v>
      </c>
      <c r="O287" s="17">
        <v>1</v>
      </c>
      <c r="P287" s="17">
        <v>1</v>
      </c>
      <c r="Q287" s="17">
        <v>1</v>
      </c>
      <c r="R287" s="17">
        <v>1</v>
      </c>
      <c r="S287" s="17">
        <v>1</v>
      </c>
      <c r="T287" s="17">
        <v>1</v>
      </c>
      <c r="U287" s="17">
        <v>1</v>
      </c>
      <c r="V287" s="36"/>
      <c r="W287" s="47"/>
      <c r="X287" s="327"/>
      <c r="Y287" s="43"/>
      <c r="Z287" s="43"/>
      <c r="AA287" s="580"/>
      <c r="AB287" s="597"/>
    </row>
    <row r="288" spans="1:28" hidden="1" outlineLevel="1" x14ac:dyDescent="0.25">
      <c r="A288" s="318" t="s">
        <v>289</v>
      </c>
      <c r="B288" s="114" t="s">
        <v>290</v>
      </c>
      <c r="C288" s="114">
        <v>6701029</v>
      </c>
      <c r="D288" s="114" t="s">
        <v>731</v>
      </c>
      <c r="E288" s="114" t="s">
        <v>731</v>
      </c>
      <c r="F288" s="114" t="s">
        <v>25</v>
      </c>
      <c r="G288" s="558"/>
      <c r="H288" s="120">
        <f>SUM(H289:H290)</f>
        <v>50</v>
      </c>
      <c r="I288" s="83"/>
      <c r="J288" s="91"/>
      <c r="K288" s="4"/>
      <c r="L288" s="4"/>
      <c r="M288" s="4"/>
      <c r="N288" s="4"/>
      <c r="O288" s="4"/>
      <c r="P288" s="4"/>
      <c r="Q288" s="19">
        <v>1</v>
      </c>
      <c r="R288" s="19">
        <v>1</v>
      </c>
      <c r="S288" s="19">
        <v>1</v>
      </c>
      <c r="T288" s="19">
        <v>1</v>
      </c>
      <c r="U288" s="19">
        <v>1</v>
      </c>
      <c r="V288" s="24"/>
      <c r="W288" s="30"/>
      <c r="X288" s="327"/>
      <c r="Y288" s="344"/>
      <c r="Z288"/>
      <c r="AA288" s="345"/>
      <c r="AB288" s="593"/>
    </row>
    <row r="289" spans="1:28" hidden="1" outlineLevel="1" x14ac:dyDescent="0.25">
      <c r="A289" s="98" t="s">
        <v>291</v>
      </c>
      <c r="B289" s="114" t="s">
        <v>33</v>
      </c>
      <c r="C289" s="114" t="s">
        <v>33</v>
      </c>
      <c r="D289" s="114"/>
      <c r="E289" s="114" t="s">
        <v>731</v>
      </c>
      <c r="F289" s="114" t="s">
        <v>25</v>
      </c>
      <c r="G289" s="124"/>
      <c r="H289" s="116">
        <v>30</v>
      </c>
      <c r="I289" s="83"/>
      <c r="J289" s="91"/>
      <c r="K289" s="4"/>
      <c r="L289" s="4"/>
      <c r="M289" s="4"/>
      <c r="N289" s="4"/>
      <c r="O289" s="4"/>
      <c r="P289" s="4"/>
      <c r="Q289" s="19">
        <v>1</v>
      </c>
      <c r="R289" s="19">
        <v>1</v>
      </c>
      <c r="S289" s="19">
        <v>1</v>
      </c>
      <c r="T289" s="19">
        <v>1</v>
      </c>
      <c r="U289" s="19">
        <v>1</v>
      </c>
      <c r="V289" s="24"/>
      <c r="W289" s="30"/>
      <c r="X289" s="327"/>
      <c r="Y289" s="344"/>
      <c r="Z289"/>
      <c r="AA289" s="511" t="s">
        <v>893</v>
      </c>
      <c r="AB289" s="593"/>
    </row>
    <row r="290" spans="1:28" hidden="1" outlineLevel="1" x14ac:dyDescent="0.25">
      <c r="A290" s="98" t="s">
        <v>1009</v>
      </c>
      <c r="B290" s="114" t="s">
        <v>33</v>
      </c>
      <c r="C290" s="114" t="s">
        <v>33</v>
      </c>
      <c r="D290" s="114"/>
      <c r="E290" s="114" t="s">
        <v>731</v>
      </c>
      <c r="F290" s="114" t="s">
        <v>25</v>
      </c>
      <c r="G290" s="559"/>
      <c r="H290" s="116">
        <v>20</v>
      </c>
      <c r="I290" s="83"/>
      <c r="J290" s="389"/>
      <c r="K290" s="148"/>
      <c r="M290" s="24"/>
      <c r="N290" s="4"/>
      <c r="O290" s="4"/>
      <c r="P290" s="4"/>
      <c r="Q290" s="19">
        <v>1</v>
      </c>
      <c r="R290" s="19">
        <v>1</v>
      </c>
      <c r="S290" s="19">
        <v>1</v>
      </c>
      <c r="T290" s="19">
        <v>1</v>
      </c>
      <c r="U290" s="19">
        <v>1</v>
      </c>
      <c r="V290" s="24"/>
      <c r="W290" s="30"/>
      <c r="X290" s="327"/>
      <c r="Y290" s="344"/>
      <c r="Z290"/>
      <c r="AA290" s="345" t="s">
        <v>1010</v>
      </c>
      <c r="AB290" s="593"/>
    </row>
    <row r="291" spans="1:28" ht="14.45" hidden="1" customHeight="1" outlineLevel="1" x14ac:dyDescent="0.25">
      <c r="A291" s="108" t="s">
        <v>293</v>
      </c>
      <c r="B291" s="114" t="s">
        <v>294</v>
      </c>
      <c r="C291" s="114">
        <v>6702903</v>
      </c>
      <c r="D291" s="114" t="s">
        <v>887</v>
      </c>
      <c r="E291" s="114"/>
      <c r="F291" s="114" t="s">
        <v>128</v>
      </c>
      <c r="G291" s="116"/>
      <c r="H291" s="120">
        <f>SUM(H292:H295)</f>
        <v>800</v>
      </c>
      <c r="I291" s="83"/>
      <c r="J291" s="515"/>
      <c r="K291" s="148"/>
      <c r="L291" s="148"/>
      <c r="M291" s="17">
        <v>1</v>
      </c>
      <c r="N291" s="17">
        <v>1</v>
      </c>
      <c r="O291" s="17">
        <v>1</v>
      </c>
      <c r="P291" s="17">
        <v>1</v>
      </c>
      <c r="Q291" s="17">
        <v>1</v>
      </c>
      <c r="R291" s="17">
        <v>1</v>
      </c>
      <c r="S291" s="17">
        <v>1</v>
      </c>
      <c r="T291" s="17">
        <v>1</v>
      </c>
      <c r="U291" s="17">
        <v>1</v>
      </c>
      <c r="V291" s="24"/>
      <c r="W291" s="30"/>
      <c r="X291" s="327" t="s">
        <v>58</v>
      </c>
      <c r="Y291" s="43"/>
      <c r="Z291" s="42"/>
      <c r="AA291" s="581" t="s">
        <v>892</v>
      </c>
      <c r="AB291" s="589"/>
    </row>
    <row r="292" spans="1:28" ht="14.45" hidden="1" customHeight="1" outlineLevel="1" x14ac:dyDescent="0.25">
      <c r="A292" s="109" t="s">
        <v>296</v>
      </c>
      <c r="B292" s="114" t="s">
        <v>33</v>
      </c>
      <c r="C292" s="114" t="s">
        <v>33</v>
      </c>
      <c r="D292" s="114"/>
      <c r="E292" s="114" t="s">
        <v>885</v>
      </c>
      <c r="F292" s="114" t="s">
        <v>170</v>
      </c>
      <c r="G292" s="116"/>
      <c r="H292" s="116">
        <v>200</v>
      </c>
      <c r="I292" s="83"/>
      <c r="J292" s="515"/>
      <c r="K292" s="148"/>
      <c r="L292" s="148"/>
      <c r="M292" s="17">
        <v>1</v>
      </c>
      <c r="N292" s="17">
        <v>1</v>
      </c>
      <c r="O292" s="17">
        <v>1</v>
      </c>
      <c r="P292" s="17">
        <v>1</v>
      </c>
      <c r="Q292" s="17">
        <v>1</v>
      </c>
      <c r="R292" s="17">
        <v>1</v>
      </c>
      <c r="S292" s="17">
        <v>1</v>
      </c>
      <c r="T292" s="17">
        <v>1</v>
      </c>
      <c r="U292" s="17">
        <v>1</v>
      </c>
      <c r="V292" s="24"/>
      <c r="W292" s="30"/>
      <c r="X292" s="327"/>
      <c r="Y292" s="43"/>
      <c r="Z292" s="334"/>
      <c r="AA292" s="582" t="s">
        <v>297</v>
      </c>
      <c r="AB292" s="589"/>
    </row>
    <row r="293" spans="1:28" ht="14.45" hidden="1" customHeight="1" outlineLevel="1" x14ac:dyDescent="0.25">
      <c r="A293" s="109" t="s">
        <v>298</v>
      </c>
      <c r="B293" s="114" t="s">
        <v>33</v>
      </c>
      <c r="C293" s="114" t="s">
        <v>33</v>
      </c>
      <c r="D293" s="114"/>
      <c r="E293" s="114" t="s">
        <v>887</v>
      </c>
      <c r="F293" s="114" t="s">
        <v>170</v>
      </c>
      <c r="G293" s="116"/>
      <c r="H293" s="116">
        <v>200</v>
      </c>
      <c r="I293" s="83"/>
      <c r="J293" s="515"/>
      <c r="K293" s="148"/>
      <c r="L293" s="148"/>
      <c r="M293" s="17">
        <v>1</v>
      </c>
      <c r="N293" s="17">
        <v>1</v>
      </c>
      <c r="O293" s="17">
        <v>1</v>
      </c>
      <c r="P293" s="17">
        <v>1</v>
      </c>
      <c r="Q293" s="17">
        <v>1</v>
      </c>
      <c r="R293" s="17">
        <v>1</v>
      </c>
      <c r="S293" s="17">
        <v>1</v>
      </c>
      <c r="T293" s="17">
        <v>1</v>
      </c>
      <c r="U293" s="17">
        <v>1</v>
      </c>
      <c r="V293" s="24"/>
      <c r="W293" s="30"/>
      <c r="X293" s="327"/>
      <c r="Y293" s="43"/>
      <c r="Z293" s="43"/>
      <c r="AA293" s="571"/>
      <c r="AB293" s="589"/>
    </row>
    <row r="294" spans="1:28" ht="14.45" hidden="1" customHeight="1" outlineLevel="1" x14ac:dyDescent="0.25">
      <c r="A294" s="109" t="s">
        <v>300</v>
      </c>
      <c r="B294" s="114" t="s">
        <v>33</v>
      </c>
      <c r="C294" s="114" t="s">
        <v>33</v>
      </c>
      <c r="D294" s="114"/>
      <c r="E294" s="114" t="s">
        <v>887</v>
      </c>
      <c r="F294" s="114" t="s">
        <v>170</v>
      </c>
      <c r="G294" s="116"/>
      <c r="H294" s="116">
        <v>200</v>
      </c>
      <c r="I294" s="83"/>
      <c r="J294" s="515"/>
      <c r="K294" s="148"/>
      <c r="L294" s="148"/>
      <c r="M294" s="17">
        <v>1</v>
      </c>
      <c r="N294" s="17">
        <v>1</v>
      </c>
      <c r="O294" s="17">
        <v>1</v>
      </c>
      <c r="P294" s="17">
        <v>1</v>
      </c>
      <c r="Q294" s="17">
        <v>1</v>
      </c>
      <c r="R294" s="17">
        <v>1</v>
      </c>
      <c r="S294" s="17">
        <v>1</v>
      </c>
      <c r="T294" s="17">
        <v>1</v>
      </c>
      <c r="U294" s="17">
        <v>1</v>
      </c>
      <c r="V294" s="4"/>
      <c r="W294" s="13"/>
      <c r="X294" s="327"/>
      <c r="Y294" s="43"/>
      <c r="Z294" s="43"/>
      <c r="AA294" s="571"/>
      <c r="AB294" s="589"/>
    </row>
    <row r="295" spans="1:28" ht="14.45" hidden="1" customHeight="1" outlineLevel="1" x14ac:dyDescent="0.25">
      <c r="A295" s="109" t="s">
        <v>301</v>
      </c>
      <c r="B295" s="114" t="s">
        <v>33</v>
      </c>
      <c r="C295" s="114" t="s">
        <v>33</v>
      </c>
      <c r="D295" s="114"/>
      <c r="E295" s="114" t="s">
        <v>887</v>
      </c>
      <c r="F295" s="114" t="s">
        <v>170</v>
      </c>
      <c r="G295" s="116"/>
      <c r="H295" s="116">
        <v>200</v>
      </c>
      <c r="I295" s="83"/>
      <c r="J295" s="515"/>
      <c r="K295" s="148"/>
      <c r="L295" s="148"/>
      <c r="M295" s="17">
        <v>1</v>
      </c>
      <c r="N295" s="17">
        <v>1</v>
      </c>
      <c r="O295" s="17">
        <v>1</v>
      </c>
      <c r="P295" s="17">
        <v>1</v>
      </c>
      <c r="Q295" s="17">
        <v>1</v>
      </c>
      <c r="R295" s="17">
        <v>1</v>
      </c>
      <c r="S295" s="17">
        <v>1</v>
      </c>
      <c r="T295" s="17">
        <v>1</v>
      </c>
      <c r="U295" s="17">
        <v>1</v>
      </c>
      <c r="V295" s="4"/>
      <c r="W295" s="13"/>
      <c r="X295" s="327"/>
      <c r="Y295" s="43"/>
      <c r="Z295" s="43"/>
      <c r="AA295" s="580"/>
      <c r="AB295" s="590"/>
    </row>
    <row r="296" spans="1:28" s="28" customFormat="1" ht="14.45" hidden="1" customHeight="1" outlineLevel="1" x14ac:dyDescent="0.25">
      <c r="A296" s="123" t="s">
        <v>302</v>
      </c>
      <c r="B296" s="134"/>
      <c r="C296" s="134"/>
      <c r="D296" s="134"/>
      <c r="E296" s="134"/>
      <c r="F296" s="134"/>
      <c r="G296" s="116"/>
      <c r="H296" s="124"/>
      <c r="I296" s="84"/>
      <c r="J296" s="91"/>
      <c r="K296" s="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27"/>
      <c r="X296" s="327"/>
      <c r="Y296" s="43"/>
      <c r="Z296" s="43"/>
      <c r="AA296" s="571"/>
      <c r="AB296" s="593"/>
    </row>
    <row r="297" spans="1:28" s="28" customFormat="1" ht="14.45" hidden="1" customHeight="1" outlineLevel="1" x14ac:dyDescent="0.25">
      <c r="A297" s="71" t="s">
        <v>236</v>
      </c>
      <c r="B297" s="134"/>
      <c r="C297" s="134"/>
      <c r="D297" s="134"/>
      <c r="E297" s="134"/>
      <c r="F297" s="114"/>
      <c r="G297" s="116"/>
      <c r="H297" s="124">
        <f>SUM(H298:H300)</f>
        <v>60</v>
      </c>
      <c r="I297" s="84"/>
      <c r="J297" s="85">
        <v>1</v>
      </c>
      <c r="K297" s="17">
        <v>1</v>
      </c>
      <c r="L297" s="17">
        <v>1</v>
      </c>
      <c r="M297" s="17">
        <v>1</v>
      </c>
      <c r="N297" s="17">
        <v>1</v>
      </c>
      <c r="O297" s="17">
        <v>1</v>
      </c>
      <c r="P297" s="17">
        <v>1</v>
      </c>
      <c r="Q297" s="17">
        <v>1</v>
      </c>
      <c r="R297" s="17">
        <v>1</v>
      </c>
      <c r="S297" s="17">
        <v>1</v>
      </c>
      <c r="T297" s="17"/>
      <c r="U297" s="24"/>
      <c r="V297" s="4"/>
      <c r="W297" s="27"/>
      <c r="X297" s="327"/>
      <c r="Y297" s="43"/>
      <c r="Z297" s="43"/>
      <c r="AA297" s="571"/>
      <c r="AB297" s="593"/>
    </row>
    <row r="298" spans="1:28" s="28" customFormat="1" ht="14.45" hidden="1" customHeight="1" outlineLevel="1" x14ac:dyDescent="0.25">
      <c r="A298" s="45" t="s">
        <v>95</v>
      </c>
      <c r="B298" s="114" t="s">
        <v>303</v>
      </c>
      <c r="C298" s="114">
        <v>6701022</v>
      </c>
      <c r="D298" s="134"/>
      <c r="E298" s="114" t="s">
        <v>925</v>
      </c>
      <c r="F298" s="114"/>
      <c r="G298" s="124"/>
      <c r="H298" s="116">
        <v>20</v>
      </c>
      <c r="I298" s="84"/>
      <c r="J298" s="91"/>
      <c r="K298" s="4"/>
      <c r="L298" s="4"/>
      <c r="M298" s="4"/>
      <c r="N298" s="17">
        <v>1</v>
      </c>
      <c r="O298" s="17">
        <v>1</v>
      </c>
      <c r="P298" s="17">
        <v>1</v>
      </c>
      <c r="Q298" s="17">
        <v>1</v>
      </c>
      <c r="R298" s="17">
        <v>1</v>
      </c>
      <c r="S298" s="4"/>
      <c r="T298" s="4"/>
      <c r="U298" s="4"/>
      <c r="V298" s="4"/>
      <c r="W298" s="27"/>
      <c r="X298" s="327"/>
      <c r="Y298" s="43"/>
      <c r="Z298" s="43"/>
      <c r="AA298" s="571"/>
      <c r="AB298" s="593"/>
    </row>
    <row r="299" spans="1:28" ht="14.45" hidden="1" customHeight="1" outlineLevel="1" x14ac:dyDescent="0.25">
      <c r="A299" s="45" t="s">
        <v>98</v>
      </c>
      <c r="B299" s="114" t="s">
        <v>304</v>
      </c>
      <c r="C299" s="114">
        <v>6701023</v>
      </c>
      <c r="D299" s="134"/>
      <c r="E299" s="114" t="s">
        <v>925</v>
      </c>
      <c r="F299" s="114"/>
      <c r="G299" s="116"/>
      <c r="H299" s="116">
        <v>10</v>
      </c>
      <c r="I299" s="83"/>
      <c r="J299" s="85">
        <v>1</v>
      </c>
      <c r="K299" s="17">
        <v>1</v>
      </c>
      <c r="L299" s="17">
        <v>1</v>
      </c>
      <c r="M299" s="17">
        <v>1</v>
      </c>
      <c r="N299" s="17">
        <v>1</v>
      </c>
      <c r="O299" s="17">
        <v>1</v>
      </c>
      <c r="P299" s="17">
        <v>1</v>
      </c>
      <c r="Q299" s="17">
        <v>1</v>
      </c>
      <c r="R299" s="17">
        <v>1</v>
      </c>
      <c r="S299" s="17">
        <v>1</v>
      </c>
      <c r="T299" s="17">
        <v>1</v>
      </c>
      <c r="U299" s="17">
        <v>1</v>
      </c>
      <c r="V299" s="4"/>
      <c r="W299" s="13"/>
      <c r="X299" s="327"/>
      <c r="Y299" s="43"/>
      <c r="Z299" s="43"/>
      <c r="AA299" s="571"/>
      <c r="AB299" s="589"/>
    </row>
    <row r="300" spans="1:28" ht="14.45" hidden="1" customHeight="1" outlineLevel="1" x14ac:dyDescent="0.25">
      <c r="A300" s="45" t="s">
        <v>305</v>
      </c>
      <c r="B300" s="114" t="s">
        <v>306</v>
      </c>
      <c r="C300" s="114">
        <v>6701027</v>
      </c>
      <c r="D300" s="134"/>
      <c r="E300" s="114" t="s">
        <v>925</v>
      </c>
      <c r="F300" s="114"/>
      <c r="G300" s="116"/>
      <c r="H300" s="116">
        <v>30</v>
      </c>
      <c r="I300" s="83"/>
      <c r="J300" s="85">
        <v>1</v>
      </c>
      <c r="K300" s="17">
        <v>1</v>
      </c>
      <c r="L300" s="17">
        <v>1</v>
      </c>
      <c r="M300" s="17">
        <v>1</v>
      </c>
      <c r="N300" s="17">
        <v>1</v>
      </c>
      <c r="O300" s="17">
        <v>1</v>
      </c>
      <c r="P300" s="17">
        <v>1</v>
      </c>
      <c r="Q300" s="17">
        <v>1</v>
      </c>
      <c r="R300" s="17">
        <v>1</v>
      </c>
      <c r="S300" s="17">
        <v>1</v>
      </c>
      <c r="T300" s="17">
        <v>1</v>
      </c>
      <c r="U300" s="17">
        <v>1</v>
      </c>
      <c r="V300" s="4"/>
      <c r="W300" s="13"/>
      <c r="X300" s="327"/>
      <c r="Y300" s="43"/>
      <c r="Z300" s="74"/>
      <c r="AA300" s="583"/>
      <c r="AB300" s="589"/>
    </row>
    <row r="301" spans="1:28" ht="15.95" hidden="1" customHeight="1" outlineLevel="1" thickBot="1" x14ac:dyDescent="0.3">
      <c r="A301" s="140"/>
      <c r="B301" s="141"/>
      <c r="C301" s="141"/>
      <c r="D301" s="433"/>
      <c r="E301" s="141"/>
      <c r="F301" s="141"/>
      <c r="G301" s="142"/>
      <c r="H301" s="142"/>
      <c r="I301" s="182"/>
      <c r="J301" s="93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7"/>
      <c r="X301" s="327"/>
      <c r="Y301" s="43"/>
      <c r="Z301" s="74"/>
      <c r="AA301" s="583"/>
      <c r="AB301" s="589"/>
    </row>
    <row r="302" spans="1:28" s="75" customFormat="1" ht="15.75" hidden="1" collapsed="1" thickBot="1" x14ac:dyDescent="0.3">
      <c r="A302" s="611" t="s">
        <v>307</v>
      </c>
      <c r="B302" s="612"/>
      <c r="C302" s="612"/>
      <c r="D302" s="612"/>
      <c r="E302" s="612"/>
      <c r="F302" s="613"/>
      <c r="G302" s="412">
        <v>2900</v>
      </c>
      <c r="H302" s="412">
        <f>SUM(H303,H351,H353,H388)</f>
        <v>3150</v>
      </c>
      <c r="I302" s="2"/>
      <c r="J302" s="224"/>
      <c r="K302" s="224"/>
      <c r="L302" s="224"/>
      <c r="M302" s="224"/>
      <c r="N302" s="224"/>
      <c r="O302" s="224"/>
      <c r="P302" s="224"/>
      <c r="Q302" s="224"/>
      <c r="R302" s="224"/>
      <c r="S302" s="224"/>
      <c r="T302" s="224"/>
      <c r="U302" s="224"/>
      <c r="V302" s="224"/>
      <c r="W302" s="225"/>
      <c r="X302" s="343"/>
      <c r="Y302" s="343"/>
      <c r="Z302" s="343"/>
      <c r="AA302" s="578"/>
      <c r="AB302" s="591"/>
    </row>
    <row r="303" spans="1:28" ht="14.45" hidden="1" customHeight="1" outlineLevel="1" x14ac:dyDescent="0.25">
      <c r="A303" s="128" t="s">
        <v>308</v>
      </c>
      <c r="B303" s="129"/>
      <c r="C303" s="129"/>
      <c r="D303" s="404"/>
      <c r="E303" s="129"/>
      <c r="F303" s="129"/>
      <c r="G303" s="130"/>
      <c r="H303" s="130">
        <f>H304+H305+H307+H308+H311+H314+H335+H339+H344+H345+H347</f>
        <v>1800</v>
      </c>
      <c r="I303" s="190"/>
      <c r="J303" s="332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113"/>
      <c r="X303" s="43"/>
      <c r="Y303" s="43"/>
      <c r="Z303" s="74"/>
      <c r="AA303" s="583"/>
      <c r="AB303" s="589"/>
    </row>
    <row r="304" spans="1:28" s="22" customFormat="1" ht="14.45" hidden="1" customHeight="1" outlineLevel="1" x14ac:dyDescent="0.25">
      <c r="A304" s="49" t="s">
        <v>309</v>
      </c>
      <c r="B304" s="114"/>
      <c r="C304" s="114"/>
      <c r="D304" s="114"/>
      <c r="E304" s="114"/>
      <c r="F304" s="114"/>
      <c r="G304" s="116"/>
      <c r="H304" s="216"/>
      <c r="I304" s="82"/>
      <c r="J304" s="103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1"/>
      <c r="X304" s="43"/>
      <c r="Y304" s="43"/>
      <c r="Z304" s="43"/>
      <c r="AA304" s="335"/>
      <c r="AB304" s="590"/>
    </row>
    <row r="305" spans="1:28" s="40" customFormat="1" ht="14.45" hidden="1" customHeight="1" outlineLevel="1" x14ac:dyDescent="0.25">
      <c r="A305" s="49" t="s">
        <v>311</v>
      </c>
      <c r="B305" s="114" t="s">
        <v>310</v>
      </c>
      <c r="C305" s="114">
        <v>6701103</v>
      </c>
      <c r="D305" s="114" t="s">
        <v>312</v>
      </c>
      <c r="E305" s="114"/>
      <c r="F305" s="114" t="s">
        <v>438</v>
      </c>
      <c r="G305" s="116"/>
      <c r="H305" s="120">
        <f>SUM(H306:H306)</f>
        <v>360</v>
      </c>
      <c r="I305" s="271"/>
      <c r="J305" s="191">
        <v>1</v>
      </c>
      <c r="K305" s="23">
        <v>1</v>
      </c>
      <c r="L305" s="23">
        <v>1</v>
      </c>
      <c r="M305" s="23">
        <v>1</v>
      </c>
      <c r="N305" s="52">
        <v>1</v>
      </c>
      <c r="O305" s="52">
        <v>1</v>
      </c>
      <c r="P305" s="410">
        <v>1</v>
      </c>
      <c r="Q305" s="410">
        <v>1</v>
      </c>
      <c r="R305" s="410">
        <v>1</v>
      </c>
      <c r="S305" s="410">
        <v>1</v>
      </c>
      <c r="T305" s="410">
        <v>1</v>
      </c>
      <c r="U305" s="410">
        <v>1</v>
      </c>
      <c r="V305" s="20"/>
      <c r="W305" s="21"/>
      <c r="X305" s="43"/>
      <c r="Y305" s="43"/>
      <c r="Z305" s="43"/>
      <c r="AA305" s="584" t="s">
        <v>313</v>
      </c>
      <c r="AB305" s="598"/>
    </row>
    <row r="306" spans="1:28" s="40" customFormat="1" ht="14.45" hidden="1" customHeight="1" outlineLevel="1" x14ac:dyDescent="0.25">
      <c r="A306" s="45" t="s">
        <v>314</v>
      </c>
      <c r="B306" s="114" t="s">
        <v>33</v>
      </c>
      <c r="C306" s="114" t="s">
        <v>33</v>
      </c>
      <c r="D306" s="114"/>
      <c r="E306" s="114" t="s">
        <v>312</v>
      </c>
      <c r="F306" s="114" t="s">
        <v>438</v>
      </c>
      <c r="G306" s="116"/>
      <c r="H306" s="116">
        <v>360</v>
      </c>
      <c r="I306" s="271"/>
      <c r="J306" s="191">
        <v>1</v>
      </c>
      <c r="K306" s="23">
        <v>1</v>
      </c>
      <c r="L306" s="23">
        <v>1</v>
      </c>
      <c r="M306" s="23">
        <v>1</v>
      </c>
      <c r="N306" s="52">
        <v>1</v>
      </c>
      <c r="O306" s="52">
        <v>1</v>
      </c>
      <c r="P306" s="410">
        <v>1</v>
      </c>
      <c r="Q306" s="410">
        <v>1</v>
      </c>
      <c r="R306" s="410">
        <v>1</v>
      </c>
      <c r="S306" s="410">
        <v>1</v>
      </c>
      <c r="T306" s="410">
        <v>1</v>
      </c>
      <c r="U306" s="410">
        <v>1</v>
      </c>
      <c r="V306" s="20"/>
      <c r="W306" s="21"/>
      <c r="X306" s="43"/>
      <c r="Y306" s="43"/>
      <c r="Z306" s="43"/>
      <c r="AA306" s="335" t="s">
        <v>1003</v>
      </c>
      <c r="AB306" s="598"/>
    </row>
    <row r="307" spans="1:28" s="317" customFormat="1" ht="14.45" hidden="1" customHeight="1" outlineLevel="1" x14ac:dyDescent="0.25">
      <c r="A307" s="340"/>
      <c r="B307" s="114"/>
      <c r="C307" s="114"/>
      <c r="D307" s="114"/>
      <c r="E307" s="114"/>
      <c r="F307" s="114"/>
      <c r="G307" s="120"/>
      <c r="H307" s="120"/>
      <c r="I307" s="316"/>
      <c r="J307" s="457"/>
      <c r="K307" s="458"/>
      <c r="L307" s="458"/>
      <c r="M307" s="458"/>
      <c r="N307" s="458"/>
      <c r="O307" s="458"/>
      <c r="P307" s="458"/>
      <c r="Q307" s="458"/>
      <c r="R307" s="459"/>
      <c r="S307" s="459"/>
      <c r="T307" s="459"/>
      <c r="U307" s="459"/>
      <c r="V307" s="458"/>
      <c r="W307" s="460"/>
      <c r="X307" s="43"/>
      <c r="Y307" s="43"/>
      <c r="Z307" s="43"/>
      <c r="AA307" s="572"/>
      <c r="AB307" s="599"/>
    </row>
    <row r="308" spans="1:28" s="317" customFormat="1" ht="14.45" hidden="1" customHeight="1" outlineLevel="1" x14ac:dyDescent="0.25">
      <c r="A308" s="512" t="s">
        <v>835</v>
      </c>
      <c r="B308" s="114" t="s">
        <v>1073</v>
      </c>
      <c r="C308" s="114">
        <v>6706660</v>
      </c>
      <c r="D308" s="114" t="s">
        <v>731</v>
      </c>
      <c r="E308" s="114"/>
      <c r="F308" s="114" t="s">
        <v>25</v>
      </c>
      <c r="G308" s="120"/>
      <c r="H308" s="120">
        <f>SUM(H309:H310)</f>
        <v>40</v>
      </c>
      <c r="I308" s="316"/>
      <c r="J308" s="103"/>
      <c r="K308" s="20"/>
      <c r="L308" s="20"/>
      <c r="M308" s="23">
        <v>1</v>
      </c>
      <c r="N308" s="23">
        <v>1</v>
      </c>
      <c r="O308" s="23">
        <v>1</v>
      </c>
      <c r="P308" s="23">
        <v>1</v>
      </c>
      <c r="Q308" s="23">
        <v>1</v>
      </c>
      <c r="R308" s="23">
        <v>1</v>
      </c>
      <c r="S308" s="23">
        <v>1</v>
      </c>
      <c r="T308" s="23">
        <v>1</v>
      </c>
      <c r="U308" s="23">
        <v>1</v>
      </c>
      <c r="V308" s="458"/>
      <c r="W308" s="460"/>
      <c r="X308" s="43"/>
      <c r="Y308" s="43"/>
      <c r="Z308" s="43"/>
      <c r="AA308" s="572"/>
      <c r="AB308" s="599"/>
    </row>
    <row r="309" spans="1:28" s="317" customFormat="1" ht="14.45" hidden="1" customHeight="1" outlineLevel="1" x14ac:dyDescent="0.25">
      <c r="A309" s="319" t="s">
        <v>836</v>
      </c>
      <c r="B309" s="114" t="s">
        <v>33</v>
      </c>
      <c r="C309" s="114" t="s">
        <v>33</v>
      </c>
      <c r="E309" s="114" t="s">
        <v>731</v>
      </c>
      <c r="F309" s="114" t="s">
        <v>25</v>
      </c>
      <c r="G309" s="120"/>
      <c r="H309" s="116">
        <v>20</v>
      </c>
      <c r="I309" s="316"/>
      <c r="J309" s="103"/>
      <c r="K309" s="20"/>
      <c r="L309" s="20"/>
      <c r="M309" s="23">
        <v>1</v>
      </c>
      <c r="N309" s="23">
        <v>1</v>
      </c>
      <c r="O309" s="23">
        <v>1</v>
      </c>
      <c r="P309" s="23">
        <v>1</v>
      </c>
      <c r="Q309" s="23">
        <v>1</v>
      </c>
      <c r="R309" s="23">
        <v>1</v>
      </c>
      <c r="S309" s="23">
        <v>1</v>
      </c>
      <c r="T309" s="23">
        <v>1</v>
      </c>
      <c r="U309" s="23">
        <v>1</v>
      </c>
      <c r="V309" s="458"/>
      <c r="W309" s="460"/>
      <c r="X309" s="43"/>
      <c r="Y309" s="43"/>
      <c r="Z309" s="43"/>
      <c r="AA309" s="572"/>
      <c r="AB309" s="599"/>
    </row>
    <row r="310" spans="1:28" s="317" customFormat="1" ht="14.45" hidden="1" customHeight="1" outlineLevel="1" x14ac:dyDescent="0.25">
      <c r="A310" s="319" t="s">
        <v>837</v>
      </c>
      <c r="B310" s="114" t="s">
        <v>33</v>
      </c>
      <c r="C310" s="114" t="s">
        <v>33</v>
      </c>
      <c r="E310" s="114" t="s">
        <v>731</v>
      </c>
      <c r="F310" s="114" t="s">
        <v>25</v>
      </c>
      <c r="G310" s="120"/>
      <c r="H310" s="116">
        <v>20</v>
      </c>
      <c r="I310" s="316"/>
      <c r="J310" s="103"/>
      <c r="K310" s="20"/>
      <c r="L310" s="20"/>
      <c r="M310" s="23">
        <v>1</v>
      </c>
      <c r="N310" s="23">
        <v>1</v>
      </c>
      <c r="O310" s="23">
        <v>1</v>
      </c>
      <c r="P310" s="23">
        <v>1</v>
      </c>
      <c r="Q310" s="23">
        <v>1</v>
      </c>
      <c r="R310" s="23">
        <v>1</v>
      </c>
      <c r="S310" s="23">
        <v>1</v>
      </c>
      <c r="T310" s="23">
        <v>1</v>
      </c>
      <c r="U310" s="23">
        <v>1</v>
      </c>
      <c r="V310" s="458"/>
      <c r="W310" s="460"/>
      <c r="X310" s="43"/>
      <c r="Y310" s="43"/>
      <c r="Z310" s="43"/>
      <c r="AA310" s="572"/>
      <c r="AB310" s="599"/>
    </row>
    <row r="311" spans="1:28" ht="14.45" hidden="1" customHeight="1" outlineLevel="1" x14ac:dyDescent="0.25">
      <c r="A311" s="131" t="s">
        <v>315</v>
      </c>
      <c r="B311" s="114" t="s">
        <v>316</v>
      </c>
      <c r="C311" s="114">
        <v>6704049</v>
      </c>
      <c r="D311" s="114" t="s">
        <v>312</v>
      </c>
      <c r="E311" s="114" t="s">
        <v>312</v>
      </c>
      <c r="F311" s="114" t="s">
        <v>295</v>
      </c>
      <c r="G311" s="116"/>
      <c r="H311" s="120">
        <f>SUM(H312:H313)</f>
        <v>760</v>
      </c>
      <c r="I311" s="83" t="s">
        <v>317</v>
      </c>
      <c r="J311" s="104">
        <v>1</v>
      </c>
      <c r="K311" s="52">
        <v>1</v>
      </c>
      <c r="L311" s="52">
        <v>1</v>
      </c>
      <c r="M311" s="410">
        <v>1</v>
      </c>
      <c r="N311" s="410">
        <v>1</v>
      </c>
      <c r="O311" s="410">
        <v>1</v>
      </c>
      <c r="P311" s="410">
        <v>1</v>
      </c>
      <c r="Q311" s="410">
        <v>1</v>
      </c>
      <c r="R311" s="410">
        <v>1</v>
      </c>
      <c r="S311" s="410">
        <v>1</v>
      </c>
      <c r="T311" s="410">
        <v>1</v>
      </c>
      <c r="U311" s="410">
        <v>1</v>
      </c>
      <c r="V311" s="459"/>
      <c r="W311" s="458"/>
      <c r="X311" s="43"/>
      <c r="Y311" s="43"/>
      <c r="Z311" s="43"/>
      <c r="AA311" s="335" t="s">
        <v>318</v>
      </c>
      <c r="AB311" s="589"/>
    </row>
    <row r="312" spans="1:28" ht="14.45" hidden="1" customHeight="1" outlineLevel="1" x14ac:dyDescent="0.25">
      <c r="A312" s="132" t="s">
        <v>319</v>
      </c>
      <c r="B312" s="114" t="s">
        <v>33</v>
      </c>
      <c r="C312" s="114" t="s">
        <v>33</v>
      </c>
      <c r="D312" s="114"/>
      <c r="E312" s="114" t="s">
        <v>312</v>
      </c>
      <c r="F312" s="114" t="s">
        <v>295</v>
      </c>
      <c r="G312" s="116"/>
      <c r="H312" s="116">
        <v>590</v>
      </c>
      <c r="I312" s="83"/>
      <c r="J312" s="104">
        <v>1</v>
      </c>
      <c r="K312" s="52">
        <v>1</v>
      </c>
      <c r="L312" s="52">
        <v>1</v>
      </c>
      <c r="M312" s="410">
        <v>1</v>
      </c>
      <c r="N312" s="410">
        <v>1</v>
      </c>
      <c r="O312" s="410">
        <v>1</v>
      </c>
      <c r="P312" s="410">
        <v>1</v>
      </c>
      <c r="Q312" s="410">
        <v>1</v>
      </c>
      <c r="R312" s="410">
        <v>1</v>
      </c>
      <c r="S312" s="410">
        <v>1</v>
      </c>
      <c r="T312" s="410">
        <v>1</v>
      </c>
      <c r="U312" s="410">
        <v>1</v>
      </c>
      <c r="V312" s="459"/>
      <c r="W312" s="458"/>
      <c r="X312" s="43"/>
      <c r="Y312" s="43"/>
      <c r="Z312" s="43"/>
      <c r="AA312" s="577" t="s">
        <v>777</v>
      </c>
      <c r="AB312" s="589"/>
    </row>
    <row r="313" spans="1:28" ht="14.45" hidden="1" customHeight="1" outlineLevel="1" x14ac:dyDescent="0.25">
      <c r="A313" s="132" t="s">
        <v>894</v>
      </c>
      <c r="B313" s="114" t="s">
        <v>33</v>
      </c>
      <c r="C313" s="114" t="s">
        <v>33</v>
      </c>
      <c r="D313" s="114"/>
      <c r="E313" s="114" t="s">
        <v>312</v>
      </c>
      <c r="F313" s="114" t="s">
        <v>295</v>
      </c>
      <c r="G313" s="116"/>
      <c r="H313" s="116">
        <v>170</v>
      </c>
      <c r="I313" s="83"/>
      <c r="J313" s="104">
        <v>1</v>
      </c>
      <c r="K313" s="52">
        <v>1</v>
      </c>
      <c r="L313" s="52">
        <v>1</v>
      </c>
      <c r="M313" s="410">
        <v>1</v>
      </c>
      <c r="N313" s="410">
        <v>1</v>
      </c>
      <c r="O313" s="410">
        <v>1</v>
      </c>
      <c r="P313" s="410">
        <v>1</v>
      </c>
      <c r="Q313" s="410">
        <v>1</v>
      </c>
      <c r="R313" s="410">
        <v>1</v>
      </c>
      <c r="S313" s="410">
        <v>1</v>
      </c>
      <c r="T313" s="410">
        <v>1</v>
      </c>
      <c r="U313" s="410">
        <v>1</v>
      </c>
      <c r="V313" s="459"/>
      <c r="W313" s="458"/>
      <c r="X313" s="43"/>
      <c r="Y313" s="43"/>
      <c r="Z313" s="43"/>
      <c r="AA313" s="577" t="s">
        <v>778</v>
      </c>
      <c r="AB313" s="589"/>
    </row>
    <row r="314" spans="1:28" s="22" customFormat="1" ht="14.45" hidden="1" customHeight="1" outlineLevel="1" x14ac:dyDescent="0.25">
      <c r="A314" s="318" t="s">
        <v>1043</v>
      </c>
      <c r="B314" s="114" t="s">
        <v>320</v>
      </c>
      <c r="C314" s="114">
        <v>6703189</v>
      </c>
      <c r="D314" s="114" t="s">
        <v>731</v>
      </c>
      <c r="E314" s="114"/>
      <c r="F314" s="114" t="s">
        <v>25</v>
      </c>
      <c r="G314" s="116"/>
      <c r="H314" s="120">
        <f>SUM(H315:H334)</f>
        <v>210</v>
      </c>
      <c r="I314" s="82"/>
      <c r="J314" s="191">
        <v>1</v>
      </c>
      <c r="K314" s="23">
        <v>1</v>
      </c>
      <c r="L314" s="23">
        <v>1</v>
      </c>
      <c r="M314" s="23">
        <v>1</v>
      </c>
      <c r="N314" s="23">
        <v>1</v>
      </c>
      <c r="O314" s="23">
        <v>1</v>
      </c>
      <c r="P314" s="23">
        <v>1</v>
      </c>
      <c r="Q314" s="23">
        <v>1</v>
      </c>
      <c r="R314" s="23">
        <v>1</v>
      </c>
      <c r="S314" s="23">
        <v>1</v>
      </c>
      <c r="T314" s="23">
        <v>1</v>
      </c>
      <c r="U314" s="23">
        <v>1</v>
      </c>
      <c r="V314" s="20"/>
      <c r="W314" s="21"/>
      <c r="X314" s="43"/>
      <c r="Y314" s="43"/>
      <c r="Z314" s="43"/>
      <c r="AA314" s="335" t="s">
        <v>1004</v>
      </c>
      <c r="AB314" s="590"/>
    </row>
    <row r="315" spans="1:28" s="22" customFormat="1" ht="14.45" hidden="1" customHeight="1" outlineLevel="1" x14ac:dyDescent="0.25">
      <c r="A315" s="98" t="s">
        <v>321</v>
      </c>
      <c r="B315" s="114" t="s">
        <v>33</v>
      </c>
      <c r="C315" s="114" t="s">
        <v>33</v>
      </c>
      <c r="D315" s="114"/>
      <c r="E315" s="114" t="s">
        <v>731</v>
      </c>
      <c r="F315" s="114" t="s">
        <v>25</v>
      </c>
      <c r="G315" s="116"/>
      <c r="H315" s="116">
        <v>50</v>
      </c>
      <c r="I315" s="82"/>
      <c r="J315" s="191">
        <v>1</v>
      </c>
      <c r="K315" s="23">
        <v>1</v>
      </c>
      <c r="L315" s="23">
        <v>1</v>
      </c>
      <c r="M315" s="23">
        <v>1</v>
      </c>
      <c r="N315" s="23">
        <v>1</v>
      </c>
      <c r="O315" s="23">
        <v>1</v>
      </c>
      <c r="P315" s="23">
        <v>1</v>
      </c>
      <c r="Q315" s="23">
        <v>1</v>
      </c>
      <c r="R315" s="23">
        <v>1</v>
      </c>
      <c r="S315" s="23">
        <v>1</v>
      </c>
      <c r="T315" s="23">
        <v>1</v>
      </c>
      <c r="U315" s="23">
        <v>1</v>
      </c>
      <c r="V315" s="20"/>
      <c r="W315" s="21"/>
      <c r="X315" s="43"/>
      <c r="Y315" s="43"/>
      <c r="Z315" s="43"/>
      <c r="AA315" s="335"/>
      <c r="AB315" s="590"/>
    </row>
    <row r="316" spans="1:28" s="22" customFormat="1" ht="14.45" hidden="1" customHeight="1" outlineLevel="1" x14ac:dyDescent="0.25">
      <c r="A316" s="98" t="s">
        <v>322</v>
      </c>
      <c r="B316" s="114" t="s">
        <v>33</v>
      </c>
      <c r="C316" s="114" t="s">
        <v>33</v>
      </c>
      <c r="D316" s="114"/>
      <c r="E316" s="114" t="s">
        <v>731</v>
      </c>
      <c r="F316" s="114" t="s">
        <v>25</v>
      </c>
      <c r="G316" s="116"/>
      <c r="H316" s="116"/>
      <c r="I316" s="82"/>
      <c r="J316" s="191">
        <v>1</v>
      </c>
      <c r="K316" s="23">
        <v>1</v>
      </c>
      <c r="L316" s="23">
        <v>1</v>
      </c>
      <c r="M316" s="23">
        <v>1</v>
      </c>
      <c r="N316" s="23">
        <v>1</v>
      </c>
      <c r="O316" s="23">
        <v>1</v>
      </c>
      <c r="P316" s="23">
        <v>1</v>
      </c>
      <c r="Q316" s="23">
        <v>1</v>
      </c>
      <c r="R316" s="23">
        <v>1</v>
      </c>
      <c r="S316" s="23">
        <v>1</v>
      </c>
      <c r="T316" s="23">
        <v>1</v>
      </c>
      <c r="U316" s="23">
        <v>1</v>
      </c>
      <c r="V316" s="20"/>
      <c r="W316" s="21"/>
      <c r="X316" s="43"/>
      <c r="Y316" s="43"/>
      <c r="Z316" s="43"/>
      <c r="AA316" s="335"/>
      <c r="AB316" s="590"/>
    </row>
    <row r="317" spans="1:28" s="22" customFormat="1" ht="14.45" hidden="1" customHeight="1" outlineLevel="1" x14ac:dyDescent="0.25">
      <c r="A317" s="132" t="s">
        <v>323</v>
      </c>
      <c r="B317" s="114" t="s">
        <v>33</v>
      </c>
      <c r="C317" s="114" t="s">
        <v>33</v>
      </c>
      <c r="D317" s="114"/>
      <c r="E317" s="114" t="s">
        <v>731</v>
      </c>
      <c r="F317" s="114" t="s">
        <v>25</v>
      </c>
      <c r="G317" s="116"/>
      <c r="H317" s="116"/>
      <c r="I317" s="82"/>
      <c r="J317" s="191">
        <v>1</v>
      </c>
      <c r="K317" s="23">
        <v>1</v>
      </c>
      <c r="L317" s="23">
        <v>1</v>
      </c>
      <c r="M317" s="23">
        <v>1</v>
      </c>
      <c r="N317" s="23">
        <v>1</v>
      </c>
      <c r="O317" s="23">
        <v>1</v>
      </c>
      <c r="P317" s="23">
        <v>1</v>
      </c>
      <c r="Q317" s="23">
        <v>1</v>
      </c>
      <c r="R317" s="23">
        <v>1</v>
      </c>
      <c r="S317" s="23">
        <v>1</v>
      </c>
      <c r="T317" s="23">
        <v>1</v>
      </c>
      <c r="U317" s="23">
        <v>1</v>
      </c>
      <c r="V317" s="20"/>
      <c r="W317" s="21"/>
      <c r="X317" s="43"/>
      <c r="Y317" s="43"/>
      <c r="Z317" s="43"/>
      <c r="AA317" s="335"/>
      <c r="AB317" s="590"/>
    </row>
    <row r="318" spans="1:28" s="22" customFormat="1" ht="14.45" hidden="1" customHeight="1" outlineLevel="1" x14ac:dyDescent="0.25">
      <c r="A318" s="319" t="s">
        <v>324</v>
      </c>
      <c r="B318" s="114" t="s">
        <v>33</v>
      </c>
      <c r="C318" s="114" t="s">
        <v>33</v>
      </c>
      <c r="D318" s="114"/>
      <c r="E318" s="114" t="s">
        <v>731</v>
      </c>
      <c r="F318" s="114" t="s">
        <v>25</v>
      </c>
      <c r="G318" s="116"/>
      <c r="H318" s="116"/>
      <c r="I318" s="82"/>
      <c r="J318" s="191">
        <v>1</v>
      </c>
      <c r="K318" s="23">
        <v>1</v>
      </c>
      <c r="L318" s="23">
        <v>1</v>
      </c>
      <c r="M318" s="23">
        <v>1</v>
      </c>
      <c r="N318" s="23">
        <v>1</v>
      </c>
      <c r="O318" s="23">
        <v>1</v>
      </c>
      <c r="P318" s="23">
        <v>1</v>
      </c>
      <c r="Q318" s="23">
        <v>1</v>
      </c>
      <c r="R318" s="23">
        <v>1</v>
      </c>
      <c r="S318" s="23">
        <v>1</v>
      </c>
      <c r="T318" s="23">
        <v>1</v>
      </c>
      <c r="U318" s="23">
        <v>1</v>
      </c>
      <c r="V318" s="20"/>
      <c r="W318" s="21"/>
      <c r="X318" s="43"/>
      <c r="Y318" s="43"/>
      <c r="Z318" s="43"/>
      <c r="AA318" s="335"/>
      <c r="AB318" s="590"/>
    </row>
    <row r="319" spans="1:28" s="22" customFormat="1" ht="14.45" hidden="1" customHeight="1" outlineLevel="1" x14ac:dyDescent="0.25">
      <c r="A319" s="319" t="s">
        <v>325</v>
      </c>
      <c r="B319" s="114" t="s">
        <v>33</v>
      </c>
      <c r="C319" s="114" t="s">
        <v>33</v>
      </c>
      <c r="D319" s="114"/>
      <c r="E319" s="114" t="s">
        <v>731</v>
      </c>
      <c r="F319" s="114" t="s">
        <v>25</v>
      </c>
      <c r="G319" s="116"/>
      <c r="H319" s="116"/>
      <c r="I319" s="82"/>
      <c r="J319" s="191">
        <v>1</v>
      </c>
      <c r="K319" s="23">
        <v>1</v>
      </c>
      <c r="L319" s="23">
        <v>1</v>
      </c>
      <c r="M319" s="23">
        <v>1</v>
      </c>
      <c r="N319" s="23">
        <v>1</v>
      </c>
      <c r="O319" s="23">
        <v>1</v>
      </c>
      <c r="P319" s="23">
        <v>1</v>
      </c>
      <c r="Q319" s="23">
        <v>1</v>
      </c>
      <c r="R319" s="23">
        <v>1</v>
      </c>
      <c r="S319" s="23">
        <v>1</v>
      </c>
      <c r="T319" s="23">
        <v>1</v>
      </c>
      <c r="U319" s="23">
        <v>1</v>
      </c>
      <c r="V319" s="20"/>
      <c r="W319" s="21"/>
      <c r="X319" s="43"/>
      <c r="Y319" s="43"/>
      <c r="Z319" s="43"/>
      <c r="AA319" s="335"/>
      <c r="AB319" s="590"/>
    </row>
    <row r="320" spans="1:28" s="22" customFormat="1" ht="14.45" hidden="1" customHeight="1" outlineLevel="1" x14ac:dyDescent="0.25">
      <c r="A320" s="319" t="s">
        <v>326</v>
      </c>
      <c r="B320" s="114" t="s">
        <v>33</v>
      </c>
      <c r="C320" s="114" t="s">
        <v>33</v>
      </c>
      <c r="D320" s="114"/>
      <c r="E320" s="114" t="s">
        <v>731</v>
      </c>
      <c r="F320" s="114" t="s">
        <v>25</v>
      </c>
      <c r="G320" s="116"/>
      <c r="H320" s="116"/>
      <c r="I320" s="82"/>
      <c r="J320" s="191">
        <v>1</v>
      </c>
      <c r="K320" s="23">
        <v>1</v>
      </c>
      <c r="L320" s="23">
        <v>1</v>
      </c>
      <c r="M320" s="23">
        <v>1</v>
      </c>
      <c r="N320" s="23">
        <v>1</v>
      </c>
      <c r="O320" s="23">
        <v>1</v>
      </c>
      <c r="P320" s="23">
        <v>1</v>
      </c>
      <c r="Q320" s="23">
        <v>1</v>
      </c>
      <c r="R320" s="23">
        <v>1</v>
      </c>
      <c r="S320" s="23">
        <v>1</v>
      </c>
      <c r="T320" s="23">
        <v>1</v>
      </c>
      <c r="U320" s="23">
        <v>1</v>
      </c>
      <c r="V320" s="20"/>
      <c r="W320" s="21"/>
      <c r="X320" s="43"/>
      <c r="Y320" s="43"/>
      <c r="Z320" s="43"/>
      <c r="AA320" s="335"/>
      <c r="AB320" s="590"/>
    </row>
    <row r="321" spans="1:28" s="22" customFormat="1" ht="14.45" hidden="1" customHeight="1" outlineLevel="1" x14ac:dyDescent="0.25">
      <c r="A321" s="319" t="s">
        <v>327</v>
      </c>
      <c r="B321" s="114" t="s">
        <v>33</v>
      </c>
      <c r="C321" s="114" t="s">
        <v>33</v>
      </c>
      <c r="D321" s="114"/>
      <c r="E321" s="114" t="s">
        <v>731</v>
      </c>
      <c r="F321" s="114" t="s">
        <v>25</v>
      </c>
      <c r="G321" s="116"/>
      <c r="H321" s="116"/>
      <c r="I321" s="82"/>
      <c r="J321" s="191">
        <v>1</v>
      </c>
      <c r="K321" s="23">
        <v>1</v>
      </c>
      <c r="L321" s="23">
        <v>1</v>
      </c>
      <c r="M321" s="23">
        <v>1</v>
      </c>
      <c r="N321" s="23">
        <v>1</v>
      </c>
      <c r="O321" s="23">
        <v>1</v>
      </c>
      <c r="P321" s="23">
        <v>1</v>
      </c>
      <c r="Q321" s="23">
        <v>1</v>
      </c>
      <c r="R321" s="23">
        <v>1</v>
      </c>
      <c r="S321" s="23">
        <v>1</v>
      </c>
      <c r="T321" s="23">
        <v>1</v>
      </c>
      <c r="U321" s="23">
        <v>1</v>
      </c>
      <c r="V321" s="20"/>
      <c r="W321" s="21"/>
      <c r="X321" s="43"/>
      <c r="Y321" s="43"/>
      <c r="Z321" s="43"/>
      <c r="AA321" s="335"/>
      <c r="AB321" s="590"/>
    </row>
    <row r="322" spans="1:28" s="22" customFormat="1" ht="14.45" hidden="1" customHeight="1" outlineLevel="1" x14ac:dyDescent="0.25">
      <c r="A322" s="319" t="s">
        <v>328</v>
      </c>
      <c r="B322" s="114" t="s">
        <v>33</v>
      </c>
      <c r="C322" s="114" t="s">
        <v>33</v>
      </c>
      <c r="D322" s="114"/>
      <c r="E322" s="114" t="s">
        <v>731</v>
      </c>
      <c r="F322" s="114" t="s">
        <v>25</v>
      </c>
      <c r="G322" s="116"/>
      <c r="H322" s="116"/>
      <c r="I322" s="82"/>
      <c r="J322" s="191">
        <v>1</v>
      </c>
      <c r="K322" s="23">
        <v>1</v>
      </c>
      <c r="L322" s="23">
        <v>1</v>
      </c>
      <c r="M322" s="23">
        <v>1</v>
      </c>
      <c r="N322" s="23">
        <v>1</v>
      </c>
      <c r="O322" s="23">
        <v>1</v>
      </c>
      <c r="P322" s="23">
        <v>1</v>
      </c>
      <c r="Q322" s="23">
        <v>1</v>
      </c>
      <c r="R322" s="23">
        <v>1</v>
      </c>
      <c r="S322" s="23">
        <v>1</v>
      </c>
      <c r="T322" s="23">
        <v>1</v>
      </c>
      <c r="U322" s="23">
        <v>1</v>
      </c>
      <c r="V322" s="20"/>
      <c r="W322" s="21"/>
      <c r="X322" s="43"/>
      <c r="Y322" s="43"/>
      <c r="Z322" s="43"/>
      <c r="AA322" s="335"/>
      <c r="AB322" s="590"/>
    </row>
    <row r="323" spans="1:28" s="22" customFormat="1" ht="14.45" hidden="1" customHeight="1" outlineLevel="1" x14ac:dyDescent="0.25">
      <c r="A323" s="319" t="s">
        <v>329</v>
      </c>
      <c r="B323" s="114" t="s">
        <v>33</v>
      </c>
      <c r="C323" s="114" t="s">
        <v>33</v>
      </c>
      <c r="D323" s="114"/>
      <c r="E323" s="114" t="s">
        <v>731</v>
      </c>
      <c r="F323" s="114" t="s">
        <v>25</v>
      </c>
      <c r="G323" s="116"/>
      <c r="H323" s="116"/>
      <c r="I323" s="82"/>
      <c r="J323" s="191">
        <v>1</v>
      </c>
      <c r="K323" s="23">
        <v>1</v>
      </c>
      <c r="L323" s="23">
        <v>1</v>
      </c>
      <c r="M323" s="23">
        <v>1</v>
      </c>
      <c r="N323" s="23">
        <v>1</v>
      </c>
      <c r="O323" s="23">
        <v>1</v>
      </c>
      <c r="P323" s="23">
        <v>1</v>
      </c>
      <c r="Q323" s="23">
        <v>1</v>
      </c>
      <c r="R323" s="23">
        <v>1</v>
      </c>
      <c r="S323" s="23">
        <v>1</v>
      </c>
      <c r="T323" s="23">
        <v>1</v>
      </c>
      <c r="U323" s="23">
        <v>1</v>
      </c>
      <c r="V323" s="20"/>
      <c r="W323" s="21"/>
      <c r="X323" s="43"/>
      <c r="Y323" s="43"/>
      <c r="Z323" s="43"/>
      <c r="AA323" s="335"/>
      <c r="AB323" s="590"/>
    </row>
    <row r="324" spans="1:28" s="211" customFormat="1" ht="14.45" hidden="1" customHeight="1" outlineLevel="1" x14ac:dyDescent="0.25">
      <c r="A324" s="495" t="s">
        <v>330</v>
      </c>
      <c r="B324" s="207" t="s">
        <v>33</v>
      </c>
      <c r="C324" s="207" t="s">
        <v>33</v>
      </c>
      <c r="D324" s="207"/>
      <c r="E324" s="114" t="s">
        <v>731</v>
      </c>
      <c r="F324" s="207" t="s">
        <v>299</v>
      </c>
      <c r="G324" s="184"/>
      <c r="H324" s="184">
        <v>100</v>
      </c>
      <c r="I324" s="114"/>
      <c r="J324" s="458"/>
      <c r="K324" s="458"/>
      <c r="L324" s="458"/>
      <c r="M324" s="458"/>
      <c r="N324" s="458"/>
      <c r="O324" s="458"/>
      <c r="P324" s="458"/>
      <c r="Q324" s="458"/>
      <c r="R324" s="52">
        <v>1</v>
      </c>
      <c r="S324" s="52">
        <v>1</v>
      </c>
      <c r="T324" s="410">
        <v>1</v>
      </c>
      <c r="U324" s="410">
        <v>1</v>
      </c>
      <c r="V324" s="20"/>
      <c r="W324" s="393"/>
      <c r="X324" s="209"/>
      <c r="Y324" s="209"/>
      <c r="Z324" s="209"/>
      <c r="AA324" s="585" t="s">
        <v>884</v>
      </c>
      <c r="AB324" s="596"/>
    </row>
    <row r="325" spans="1:28" s="22" customFormat="1" ht="14.45" hidden="1" customHeight="1" outlineLevel="1" x14ac:dyDescent="0.25">
      <c r="A325" s="319" t="s">
        <v>331</v>
      </c>
      <c r="B325" s="114" t="s">
        <v>33</v>
      </c>
      <c r="C325" s="114" t="s">
        <v>33</v>
      </c>
      <c r="D325" s="114"/>
      <c r="E325" s="114" t="s">
        <v>731</v>
      </c>
      <c r="F325" s="114" t="s">
        <v>25</v>
      </c>
      <c r="G325" s="116"/>
      <c r="H325" s="116"/>
      <c r="I325" s="82"/>
      <c r="J325" s="191">
        <v>1</v>
      </c>
      <c r="K325" s="23">
        <v>1</v>
      </c>
      <c r="L325" s="23">
        <v>1</v>
      </c>
      <c r="M325" s="23">
        <v>1</v>
      </c>
      <c r="N325" s="23">
        <v>1</v>
      </c>
      <c r="O325" s="23">
        <v>1</v>
      </c>
      <c r="P325" s="23">
        <v>1</v>
      </c>
      <c r="Q325" s="23">
        <v>1</v>
      </c>
      <c r="R325" s="23">
        <v>1</v>
      </c>
      <c r="S325" s="23">
        <v>1</v>
      </c>
      <c r="T325" s="23">
        <v>1</v>
      </c>
      <c r="U325" s="23">
        <v>1</v>
      </c>
      <c r="V325" s="20"/>
      <c r="W325" s="21"/>
      <c r="X325" s="43"/>
      <c r="Y325" s="43"/>
      <c r="Z325" s="43"/>
      <c r="AA325" s="335"/>
      <c r="AB325" s="590"/>
    </row>
    <row r="326" spans="1:28" s="22" customFormat="1" ht="14.45" hidden="1" customHeight="1" outlineLevel="1" x14ac:dyDescent="0.25">
      <c r="A326" s="319" t="s">
        <v>332</v>
      </c>
      <c r="B326" s="114" t="s">
        <v>33</v>
      </c>
      <c r="C326" s="114" t="s">
        <v>33</v>
      </c>
      <c r="D326" s="114"/>
      <c r="E326" s="114" t="s">
        <v>731</v>
      </c>
      <c r="F326" s="114" t="s">
        <v>25</v>
      </c>
      <c r="G326" s="116"/>
      <c r="H326" s="116"/>
      <c r="I326" s="82"/>
      <c r="J326" s="191">
        <v>1</v>
      </c>
      <c r="K326" s="23">
        <v>1</v>
      </c>
      <c r="L326" s="23">
        <v>1</v>
      </c>
      <c r="M326" s="23">
        <v>1</v>
      </c>
      <c r="N326" s="23">
        <v>1</v>
      </c>
      <c r="O326" s="23">
        <v>1</v>
      </c>
      <c r="P326" s="23">
        <v>1</v>
      </c>
      <c r="Q326" s="23">
        <v>1</v>
      </c>
      <c r="R326" s="23">
        <v>1</v>
      </c>
      <c r="S326" s="23">
        <v>1</v>
      </c>
      <c r="T326" s="23">
        <v>1</v>
      </c>
      <c r="U326" s="23">
        <v>1</v>
      </c>
      <c r="V326" s="20"/>
      <c r="W326" s="21"/>
      <c r="X326" s="43"/>
      <c r="Y326" s="43"/>
      <c r="Z326" s="43"/>
      <c r="AA326" s="335"/>
      <c r="AB326" s="590"/>
    </row>
    <row r="327" spans="1:28" s="22" customFormat="1" ht="14.45" hidden="1" customHeight="1" outlineLevel="1" x14ac:dyDescent="0.25">
      <c r="A327" s="319" t="s">
        <v>333</v>
      </c>
      <c r="B327" s="114" t="s">
        <v>33</v>
      </c>
      <c r="C327" s="114" t="s">
        <v>33</v>
      </c>
      <c r="D327" s="114"/>
      <c r="E327" s="114" t="s">
        <v>731</v>
      </c>
      <c r="F327" s="114" t="s">
        <v>25</v>
      </c>
      <c r="G327" s="116"/>
      <c r="H327" s="116"/>
      <c r="I327" s="82"/>
      <c r="J327" s="191">
        <v>1</v>
      </c>
      <c r="K327" s="23">
        <v>1</v>
      </c>
      <c r="L327" s="23">
        <v>1</v>
      </c>
      <c r="M327" s="23">
        <v>1</v>
      </c>
      <c r="N327" s="23">
        <v>1</v>
      </c>
      <c r="O327" s="23">
        <v>1</v>
      </c>
      <c r="P327" s="23">
        <v>1</v>
      </c>
      <c r="Q327" s="23">
        <v>1</v>
      </c>
      <c r="R327" s="23">
        <v>1</v>
      </c>
      <c r="S327" s="23">
        <v>1</v>
      </c>
      <c r="T327" s="23">
        <v>1</v>
      </c>
      <c r="U327" s="23">
        <v>1</v>
      </c>
      <c r="V327" s="20"/>
      <c r="W327" s="21"/>
      <c r="X327" s="43"/>
      <c r="Y327" s="43"/>
      <c r="Z327" s="43"/>
      <c r="AA327" s="335"/>
      <c r="AB327" s="590"/>
    </row>
    <row r="328" spans="1:28" s="22" customFormat="1" ht="14.45" hidden="1" customHeight="1" outlineLevel="1" x14ac:dyDescent="0.25">
      <c r="A328" s="319" t="s">
        <v>334</v>
      </c>
      <c r="B328" s="114" t="s">
        <v>33</v>
      </c>
      <c r="C328" s="114" t="s">
        <v>33</v>
      </c>
      <c r="D328" s="114"/>
      <c r="E328" s="114" t="s">
        <v>731</v>
      </c>
      <c r="F328" s="114" t="s">
        <v>25</v>
      </c>
      <c r="G328" s="116"/>
      <c r="H328" s="116"/>
      <c r="I328" s="82"/>
      <c r="J328" s="191">
        <v>1</v>
      </c>
      <c r="K328" s="23">
        <v>1</v>
      </c>
      <c r="L328" s="23">
        <v>1</v>
      </c>
      <c r="M328" s="23">
        <v>1</v>
      </c>
      <c r="N328" s="23">
        <v>1</v>
      </c>
      <c r="O328" s="23">
        <v>1</v>
      </c>
      <c r="P328" s="23">
        <v>1</v>
      </c>
      <c r="Q328" s="23">
        <v>1</v>
      </c>
      <c r="R328" s="23">
        <v>1</v>
      </c>
      <c r="S328" s="23">
        <v>1</v>
      </c>
      <c r="T328" s="23">
        <v>1</v>
      </c>
      <c r="U328" s="23">
        <v>1</v>
      </c>
      <c r="V328" s="20"/>
      <c r="W328" s="21"/>
      <c r="X328" s="43"/>
      <c r="Y328" s="43"/>
      <c r="Z328" s="43"/>
      <c r="AA328" s="335"/>
      <c r="AB328" s="590"/>
    </row>
    <row r="329" spans="1:28" s="22" customFormat="1" ht="14.45" hidden="1" customHeight="1" outlineLevel="1" x14ac:dyDescent="0.25">
      <c r="A329" s="319" t="s">
        <v>335</v>
      </c>
      <c r="B329" s="114" t="s">
        <v>33</v>
      </c>
      <c r="C329" s="114" t="s">
        <v>33</v>
      </c>
      <c r="D329" s="114"/>
      <c r="E329" s="114" t="s">
        <v>731</v>
      </c>
      <c r="F329" s="114" t="s">
        <v>25</v>
      </c>
      <c r="G329" s="116"/>
      <c r="H329" s="116"/>
      <c r="I329" s="82"/>
      <c r="J329" s="191">
        <v>1</v>
      </c>
      <c r="K329" s="23">
        <v>1</v>
      </c>
      <c r="L329" s="23">
        <v>1</v>
      </c>
      <c r="M329" s="23">
        <v>1</v>
      </c>
      <c r="N329" s="23">
        <v>1</v>
      </c>
      <c r="O329" s="23">
        <v>1</v>
      </c>
      <c r="P329" s="23">
        <v>1</v>
      </c>
      <c r="Q329" s="23">
        <v>1</v>
      </c>
      <c r="R329" s="23">
        <v>1</v>
      </c>
      <c r="S329" s="23">
        <v>1</v>
      </c>
      <c r="T329" s="23">
        <v>1</v>
      </c>
      <c r="U329" s="23">
        <v>1</v>
      </c>
      <c r="V329" s="20"/>
      <c r="W329" s="21"/>
      <c r="X329" s="43"/>
      <c r="Y329" s="43"/>
      <c r="Z329" s="43"/>
      <c r="AA329" s="335"/>
      <c r="AB329" s="590"/>
    </row>
    <row r="330" spans="1:28" s="22" customFormat="1" ht="14.45" hidden="1" customHeight="1" outlineLevel="1" x14ac:dyDescent="0.25">
      <c r="A330" s="319" t="s">
        <v>336</v>
      </c>
      <c r="B330" s="114" t="s">
        <v>33</v>
      </c>
      <c r="C330" s="114" t="s">
        <v>33</v>
      </c>
      <c r="D330" s="114"/>
      <c r="E330" s="114" t="s">
        <v>731</v>
      </c>
      <c r="F330" s="114" t="s">
        <v>25</v>
      </c>
      <c r="G330" s="116"/>
      <c r="H330" s="116"/>
      <c r="I330" s="82"/>
      <c r="J330" s="191">
        <v>1</v>
      </c>
      <c r="K330" s="23">
        <v>1</v>
      </c>
      <c r="L330" s="23">
        <v>1</v>
      </c>
      <c r="M330" s="23">
        <v>1</v>
      </c>
      <c r="N330" s="23">
        <v>1</v>
      </c>
      <c r="O330" s="23">
        <v>1</v>
      </c>
      <c r="P330" s="23">
        <v>1</v>
      </c>
      <c r="Q330" s="23">
        <v>1</v>
      </c>
      <c r="R330" s="23">
        <v>1</v>
      </c>
      <c r="S330" s="23">
        <v>1</v>
      </c>
      <c r="T330" s="23">
        <v>1</v>
      </c>
      <c r="U330" s="23">
        <v>1</v>
      </c>
      <c r="V330" s="20"/>
      <c r="W330" s="21"/>
      <c r="X330" s="43"/>
      <c r="Y330" s="43"/>
      <c r="Z330" s="43"/>
      <c r="AA330" s="335"/>
      <c r="AB330" s="590"/>
    </row>
    <row r="331" spans="1:28" s="22" customFormat="1" ht="14.45" hidden="1" customHeight="1" outlineLevel="1" x14ac:dyDescent="0.25">
      <c r="A331" s="319" t="s">
        <v>337</v>
      </c>
      <c r="B331" s="114" t="s">
        <v>33</v>
      </c>
      <c r="C331" s="114" t="s">
        <v>33</v>
      </c>
      <c r="D331" s="114"/>
      <c r="E331" s="114" t="s">
        <v>731</v>
      </c>
      <c r="F331" s="114" t="s">
        <v>25</v>
      </c>
      <c r="G331" s="116"/>
      <c r="H331" s="116"/>
      <c r="I331" s="82"/>
      <c r="J331" s="191">
        <v>1</v>
      </c>
      <c r="K331" s="23">
        <v>1</v>
      </c>
      <c r="L331" s="23">
        <v>1</v>
      </c>
      <c r="M331" s="23">
        <v>1</v>
      </c>
      <c r="N331" s="23">
        <v>1</v>
      </c>
      <c r="O331" s="23">
        <v>1</v>
      </c>
      <c r="P331" s="23">
        <v>1</v>
      </c>
      <c r="Q331" s="23">
        <v>1</v>
      </c>
      <c r="R331" s="23">
        <v>1</v>
      </c>
      <c r="S331" s="23">
        <v>1</v>
      </c>
      <c r="T331" s="23">
        <v>1</v>
      </c>
      <c r="U331" s="23">
        <v>1</v>
      </c>
      <c r="V331" s="20"/>
      <c r="W331" s="21"/>
      <c r="X331" s="43"/>
      <c r="Y331" s="43"/>
      <c r="Z331" s="43"/>
      <c r="AA331" s="335"/>
      <c r="AB331" s="590"/>
    </row>
    <row r="332" spans="1:28" s="22" customFormat="1" ht="14.45" hidden="1" customHeight="1" outlineLevel="1" x14ac:dyDescent="0.25">
      <c r="A332" s="319" t="s">
        <v>338</v>
      </c>
      <c r="B332" s="114" t="s">
        <v>33</v>
      </c>
      <c r="C332" s="114" t="s">
        <v>33</v>
      </c>
      <c r="D332" s="114"/>
      <c r="E332" s="114" t="s">
        <v>731</v>
      </c>
      <c r="F332" s="114" t="s">
        <v>25</v>
      </c>
      <c r="G332" s="116"/>
      <c r="H332" s="116"/>
      <c r="I332" s="82"/>
      <c r="J332" s="191">
        <v>1</v>
      </c>
      <c r="K332" s="23">
        <v>1</v>
      </c>
      <c r="L332" s="23">
        <v>1</v>
      </c>
      <c r="M332" s="23">
        <v>1</v>
      </c>
      <c r="N332" s="23">
        <v>1</v>
      </c>
      <c r="O332" s="23">
        <v>1</v>
      </c>
      <c r="P332" s="23">
        <v>1</v>
      </c>
      <c r="Q332" s="23">
        <v>1</v>
      </c>
      <c r="R332" s="23">
        <v>1</v>
      </c>
      <c r="S332" s="23">
        <v>1</v>
      </c>
      <c r="T332" s="23">
        <v>1</v>
      </c>
      <c r="U332" s="23">
        <v>1</v>
      </c>
      <c r="V332" s="20"/>
      <c r="W332" s="21"/>
      <c r="X332" s="43"/>
      <c r="Y332" s="43"/>
      <c r="Z332" s="43"/>
      <c r="AA332" s="335"/>
      <c r="AB332" s="590"/>
    </row>
    <row r="333" spans="1:28" s="22" customFormat="1" ht="14.45" hidden="1" customHeight="1" outlineLevel="1" x14ac:dyDescent="0.25">
      <c r="A333" s="319" t="s">
        <v>339</v>
      </c>
      <c r="B333" s="114" t="s">
        <v>33</v>
      </c>
      <c r="C333" s="114" t="s">
        <v>33</v>
      </c>
      <c r="D333" s="114"/>
      <c r="E333" s="114" t="s">
        <v>731</v>
      </c>
      <c r="F333" s="114" t="s">
        <v>25</v>
      </c>
      <c r="G333" s="116"/>
      <c r="H333" s="116"/>
      <c r="I333" s="82"/>
      <c r="J333" s="191">
        <v>1</v>
      </c>
      <c r="K333" s="23">
        <v>1</v>
      </c>
      <c r="L333" s="23">
        <v>1</v>
      </c>
      <c r="M333" s="23">
        <v>1</v>
      </c>
      <c r="N333" s="23">
        <v>1</v>
      </c>
      <c r="O333" s="23">
        <v>1</v>
      </c>
      <c r="P333" s="23">
        <v>1</v>
      </c>
      <c r="Q333" s="23">
        <v>1</v>
      </c>
      <c r="R333" s="23">
        <v>1</v>
      </c>
      <c r="S333" s="23">
        <v>1</v>
      </c>
      <c r="T333" s="23">
        <v>1</v>
      </c>
      <c r="U333" s="23">
        <v>1</v>
      </c>
      <c r="V333" s="20"/>
      <c r="W333" s="21"/>
      <c r="X333" s="43"/>
      <c r="Y333" s="43"/>
      <c r="Z333" s="43"/>
      <c r="AA333" s="335"/>
      <c r="AB333" s="590"/>
    </row>
    <row r="334" spans="1:28" s="307" customFormat="1" ht="14.45" hidden="1" customHeight="1" outlineLevel="1" x14ac:dyDescent="0.25">
      <c r="A334" s="319" t="s">
        <v>853</v>
      </c>
      <c r="B334" s="114" t="s">
        <v>33</v>
      </c>
      <c r="C334" s="114" t="s">
        <v>33</v>
      </c>
      <c r="D334" s="301"/>
      <c r="E334" s="114" t="s">
        <v>340</v>
      </c>
      <c r="F334" s="114" t="s">
        <v>25</v>
      </c>
      <c r="G334" s="116"/>
      <c r="H334" s="116">
        <v>60</v>
      </c>
      <c r="I334" s="310"/>
      <c r="J334" s="191">
        <v>1</v>
      </c>
      <c r="K334" s="23">
        <v>1</v>
      </c>
      <c r="L334" s="23">
        <v>1</v>
      </c>
      <c r="M334" s="23">
        <v>1</v>
      </c>
      <c r="N334" s="23">
        <v>1</v>
      </c>
      <c r="O334" s="23">
        <v>1</v>
      </c>
      <c r="P334" s="23">
        <v>1</v>
      </c>
      <c r="Q334" s="23">
        <v>1</v>
      </c>
      <c r="R334" s="23">
        <v>1</v>
      </c>
      <c r="S334" s="23">
        <v>1</v>
      </c>
      <c r="T334" s="23">
        <v>1</v>
      </c>
      <c r="U334" s="23">
        <v>1</v>
      </c>
      <c r="V334" s="20"/>
      <c r="W334" s="21"/>
      <c r="X334" s="306"/>
      <c r="Y334" s="306"/>
      <c r="Z334" s="306"/>
      <c r="AA334" s="572" t="s">
        <v>341</v>
      </c>
      <c r="AB334" s="592"/>
    </row>
    <row r="335" spans="1:28" s="307" customFormat="1" ht="14.45" hidden="1" customHeight="1" outlineLevel="1" x14ac:dyDescent="0.25">
      <c r="A335" s="512" t="s">
        <v>1005</v>
      </c>
      <c r="B335" s="114" t="s">
        <v>775</v>
      </c>
      <c r="C335" s="114">
        <v>6705924</v>
      </c>
      <c r="D335" s="114" t="s">
        <v>288</v>
      </c>
      <c r="E335" s="114"/>
      <c r="F335" s="114" t="s">
        <v>895</v>
      </c>
      <c r="G335" s="116"/>
      <c r="H335" s="120"/>
      <c r="I335" s="310"/>
      <c r="J335" s="191">
        <v>1</v>
      </c>
      <c r="K335" s="23">
        <v>1</v>
      </c>
      <c r="L335" s="23">
        <v>1</v>
      </c>
      <c r="M335" s="23">
        <v>1</v>
      </c>
      <c r="N335" s="23">
        <v>1</v>
      </c>
      <c r="O335" s="23">
        <v>1</v>
      </c>
      <c r="P335" s="23">
        <v>1</v>
      </c>
      <c r="Q335" s="23">
        <v>1</v>
      </c>
      <c r="R335" s="23">
        <v>1</v>
      </c>
      <c r="S335" s="23">
        <v>1</v>
      </c>
      <c r="T335" s="23">
        <v>1</v>
      </c>
      <c r="U335" s="23">
        <v>1</v>
      </c>
      <c r="V335" s="20"/>
      <c r="W335" s="21"/>
      <c r="X335" s="306"/>
      <c r="Y335" s="306"/>
      <c r="Z335" s="306"/>
      <c r="AA335" s="572" t="s">
        <v>1006</v>
      </c>
      <c r="AB335" s="592"/>
    </row>
    <row r="336" spans="1:28" s="307" customFormat="1" ht="14.45" hidden="1" customHeight="1" outlineLevel="1" x14ac:dyDescent="0.25">
      <c r="A336" s="319" t="s">
        <v>342</v>
      </c>
      <c r="B336" s="114" t="s">
        <v>33</v>
      </c>
      <c r="C336" s="114" t="s">
        <v>33</v>
      </c>
      <c r="D336" s="301"/>
      <c r="E336" s="114" t="s">
        <v>288</v>
      </c>
      <c r="F336" s="114" t="s">
        <v>230</v>
      </c>
      <c r="G336" s="116"/>
      <c r="H336" s="116">
        <v>270</v>
      </c>
      <c r="I336" s="310"/>
      <c r="J336" s="103"/>
      <c r="K336" s="20"/>
      <c r="L336" s="458"/>
      <c r="M336" s="458"/>
      <c r="N336" s="458"/>
      <c r="O336" s="52">
        <v>1</v>
      </c>
      <c r="P336" s="52">
        <v>1</v>
      </c>
      <c r="Q336" s="410">
        <v>1</v>
      </c>
      <c r="R336" s="410">
        <v>1</v>
      </c>
      <c r="S336" s="410">
        <v>1</v>
      </c>
      <c r="T336" s="410">
        <v>1</v>
      </c>
      <c r="U336" s="410">
        <v>1</v>
      </c>
      <c r="V336" s="20"/>
      <c r="W336" s="21"/>
      <c r="X336" s="306"/>
      <c r="Y336" s="306"/>
      <c r="Z336" s="306"/>
      <c r="AA336" s="572" t="s">
        <v>920</v>
      </c>
      <c r="AB336" s="592"/>
    </row>
    <row r="337" spans="1:28" s="307" customFormat="1" ht="14.45" hidden="1" customHeight="1" outlineLevel="1" x14ac:dyDescent="0.25">
      <c r="A337" s="319" t="s">
        <v>343</v>
      </c>
      <c r="B337" s="114" t="s">
        <v>33</v>
      </c>
      <c r="C337" s="114" t="s">
        <v>33</v>
      </c>
      <c r="D337" s="301"/>
      <c r="E337" s="114" t="s">
        <v>288</v>
      </c>
      <c r="F337" s="114" t="s">
        <v>25</v>
      </c>
      <c r="G337" s="116"/>
      <c r="H337" s="116"/>
      <c r="I337" s="310"/>
      <c r="J337" s="191">
        <v>1</v>
      </c>
      <c r="K337" s="23">
        <v>1</v>
      </c>
      <c r="L337" s="23">
        <v>1</v>
      </c>
      <c r="M337" s="23">
        <v>1</v>
      </c>
      <c r="N337" s="23">
        <v>1</v>
      </c>
      <c r="O337" s="23">
        <v>1</v>
      </c>
      <c r="P337" s="23">
        <v>1</v>
      </c>
      <c r="Q337" s="20"/>
      <c r="R337" s="20"/>
      <c r="S337" s="20"/>
      <c r="T337" s="20"/>
      <c r="U337" s="20"/>
      <c r="V337" s="20"/>
      <c r="W337" s="21"/>
      <c r="X337" s="306"/>
      <c r="Y337" s="306"/>
      <c r="Z337" s="306"/>
      <c r="AA337" s="572"/>
      <c r="AB337" s="592"/>
    </row>
    <row r="338" spans="1:28" s="307" customFormat="1" ht="14.45" hidden="1" customHeight="1" outlineLevel="1" x14ac:dyDescent="0.25">
      <c r="A338" s="319" t="s">
        <v>344</v>
      </c>
      <c r="B338" s="114" t="s">
        <v>33</v>
      </c>
      <c r="C338" s="114" t="s">
        <v>33</v>
      </c>
      <c r="D338" s="301"/>
      <c r="E338" s="114" t="s">
        <v>288</v>
      </c>
      <c r="F338" s="114" t="s">
        <v>25</v>
      </c>
      <c r="G338" s="116"/>
      <c r="H338" s="116"/>
      <c r="I338" s="310"/>
      <c r="J338" s="191">
        <v>1</v>
      </c>
      <c r="K338" s="23">
        <v>1</v>
      </c>
      <c r="L338" s="23">
        <v>1</v>
      </c>
      <c r="M338" s="23">
        <v>1</v>
      </c>
      <c r="N338" s="23">
        <v>1</v>
      </c>
      <c r="O338" s="23">
        <v>1</v>
      </c>
      <c r="P338" s="23">
        <v>1</v>
      </c>
      <c r="Q338" s="20"/>
      <c r="R338" s="20"/>
      <c r="S338" s="20"/>
      <c r="T338" s="20"/>
      <c r="U338" s="20"/>
      <c r="V338" s="20"/>
      <c r="W338" s="21"/>
      <c r="X338" s="306"/>
      <c r="Y338" s="306"/>
      <c r="Z338" s="306"/>
      <c r="AA338" s="572"/>
      <c r="AB338" s="592"/>
    </row>
    <row r="339" spans="1:28" s="40" customFormat="1" ht="14.45" hidden="1" customHeight="1" outlineLevel="1" x14ac:dyDescent="0.25">
      <c r="A339" s="512" t="s">
        <v>345</v>
      </c>
      <c r="B339" s="114" t="s">
        <v>346</v>
      </c>
      <c r="C339" s="114">
        <v>6704050</v>
      </c>
      <c r="D339" s="114" t="s">
        <v>312</v>
      </c>
      <c r="E339" s="114"/>
      <c r="F339" s="114" t="s">
        <v>295</v>
      </c>
      <c r="G339" s="116"/>
      <c r="H339" s="120">
        <f>SUM(H340:H344)</f>
        <v>175</v>
      </c>
      <c r="I339" s="82" t="s">
        <v>347</v>
      </c>
      <c r="J339" s="103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1"/>
      <c r="X339" s="43" t="s">
        <v>58</v>
      </c>
      <c r="Y339" s="43"/>
      <c r="Z339" s="43" t="s">
        <v>195</v>
      </c>
      <c r="AA339" s="584" t="s">
        <v>998</v>
      </c>
      <c r="AB339" s="598"/>
    </row>
    <row r="340" spans="1:28" s="40" customFormat="1" ht="14.45" hidden="1" customHeight="1" outlineLevel="1" x14ac:dyDescent="0.25">
      <c r="A340" s="319" t="s">
        <v>348</v>
      </c>
      <c r="B340" s="126" t="s">
        <v>33</v>
      </c>
      <c r="C340" s="114" t="s">
        <v>33</v>
      </c>
      <c r="D340" s="114"/>
      <c r="E340" s="114" t="s">
        <v>312</v>
      </c>
      <c r="F340" s="114" t="s">
        <v>25</v>
      </c>
      <c r="G340" s="124"/>
      <c r="H340" s="120"/>
      <c r="I340" s="82"/>
      <c r="J340" s="103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1"/>
      <c r="X340" s="43"/>
      <c r="Y340" s="43"/>
      <c r="Z340" s="43"/>
      <c r="AA340" s="580">
        <v>1.8</v>
      </c>
      <c r="AB340" s="598"/>
    </row>
    <row r="341" spans="1:28" s="40" customFormat="1" ht="14.45" hidden="1" customHeight="1" outlineLevel="1" x14ac:dyDescent="0.25">
      <c r="A341" s="319" t="s">
        <v>349</v>
      </c>
      <c r="B341" s="126" t="s">
        <v>33</v>
      </c>
      <c r="C341" s="114" t="s">
        <v>33</v>
      </c>
      <c r="D341" s="114"/>
      <c r="E341" s="114" t="s">
        <v>312</v>
      </c>
      <c r="F341" s="114" t="s">
        <v>25</v>
      </c>
      <c r="G341" s="124"/>
      <c r="H341" s="120"/>
      <c r="I341" s="271"/>
      <c r="J341" s="103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455"/>
      <c r="X341" s="43"/>
      <c r="Y341" s="43"/>
      <c r="Z341" s="43" t="s">
        <v>195</v>
      </c>
      <c r="AA341" s="580">
        <v>0.6</v>
      </c>
      <c r="AB341" s="598"/>
    </row>
    <row r="342" spans="1:28" s="40" customFormat="1" ht="14.45" hidden="1" customHeight="1" outlineLevel="1" x14ac:dyDescent="0.25">
      <c r="A342" s="319" t="s">
        <v>350</v>
      </c>
      <c r="B342" s="126" t="s">
        <v>33</v>
      </c>
      <c r="C342" s="114" t="s">
        <v>33</v>
      </c>
      <c r="D342" s="114"/>
      <c r="E342" s="114" t="s">
        <v>312</v>
      </c>
      <c r="F342" s="114" t="s">
        <v>25</v>
      </c>
      <c r="G342" s="124"/>
      <c r="H342" s="120"/>
      <c r="I342" s="271"/>
      <c r="J342" s="103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1"/>
      <c r="X342" s="43"/>
      <c r="Y342" s="43"/>
      <c r="Z342" s="43" t="s">
        <v>195</v>
      </c>
      <c r="AA342" s="584" t="s">
        <v>351</v>
      </c>
      <c r="AB342" s="598"/>
    </row>
    <row r="343" spans="1:28" s="40" customFormat="1" ht="14.45" hidden="1" customHeight="1" outlineLevel="1" x14ac:dyDescent="0.25">
      <c r="A343" s="319" t="s">
        <v>352</v>
      </c>
      <c r="B343" s="126" t="s">
        <v>33</v>
      </c>
      <c r="C343" s="114" t="s">
        <v>33</v>
      </c>
      <c r="D343" s="114"/>
      <c r="E343" s="114" t="s">
        <v>312</v>
      </c>
      <c r="F343" s="114" t="s">
        <v>25</v>
      </c>
      <c r="G343" s="124"/>
      <c r="H343" s="120"/>
      <c r="I343" s="271"/>
      <c r="J343" s="103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1"/>
      <c r="X343" s="43"/>
      <c r="Y343" s="43"/>
      <c r="Z343" s="43" t="s">
        <v>195</v>
      </c>
      <c r="AA343" s="584"/>
      <c r="AB343" s="598"/>
    </row>
    <row r="344" spans="1:28" s="40" customFormat="1" ht="14.45" hidden="1" customHeight="1" outlineLevel="1" x14ac:dyDescent="0.25">
      <c r="A344" s="319" t="s">
        <v>983</v>
      </c>
      <c r="B344" s="126" t="s">
        <v>33</v>
      </c>
      <c r="C344" s="126" t="s">
        <v>33</v>
      </c>
      <c r="D344" s="114"/>
      <c r="E344" s="114" t="s">
        <v>312</v>
      </c>
      <c r="F344" s="114" t="s">
        <v>295</v>
      </c>
      <c r="G344" s="124"/>
      <c r="H344" s="116">
        <v>175</v>
      </c>
      <c r="I344" s="271"/>
      <c r="J344" s="104">
        <v>1</v>
      </c>
      <c r="K344" s="52">
        <v>1</v>
      </c>
      <c r="L344" s="52">
        <v>1</v>
      </c>
      <c r="M344" s="410">
        <v>1</v>
      </c>
      <c r="N344" s="410">
        <v>1</v>
      </c>
      <c r="O344" s="410">
        <v>1</v>
      </c>
      <c r="P344" s="410">
        <v>1</v>
      </c>
      <c r="Q344" s="410">
        <v>1</v>
      </c>
      <c r="R344" s="410">
        <v>1</v>
      </c>
      <c r="S344" s="410">
        <v>1</v>
      </c>
      <c r="T344" s="410">
        <v>1</v>
      </c>
      <c r="U344" s="410">
        <v>1</v>
      </c>
      <c r="V344" s="20"/>
      <c r="W344" s="461"/>
      <c r="X344" s="43"/>
      <c r="Y344" s="43"/>
      <c r="Z344" s="43"/>
      <c r="AA344" s="584"/>
      <c r="AB344" s="598"/>
    </row>
    <row r="345" spans="1:28" s="40" customFormat="1" ht="14.45" hidden="1" customHeight="1" outlineLevel="1" x14ac:dyDescent="0.25">
      <c r="A345" s="49" t="s">
        <v>1007</v>
      </c>
      <c r="B345" s="126" t="s">
        <v>316</v>
      </c>
      <c r="C345" s="114">
        <v>6704049</v>
      </c>
      <c r="D345" s="114" t="s">
        <v>223</v>
      </c>
      <c r="E345" s="114"/>
      <c r="F345" s="114" t="s">
        <v>465</v>
      </c>
      <c r="G345" s="124"/>
      <c r="H345" s="120">
        <f>SUM(H346:H346)</f>
        <v>0</v>
      </c>
      <c r="I345" s="271"/>
      <c r="J345" s="104">
        <v>1</v>
      </c>
      <c r="K345" s="52">
        <v>1</v>
      </c>
      <c r="L345" s="52">
        <v>1</v>
      </c>
      <c r="M345" s="410">
        <v>1</v>
      </c>
      <c r="N345" s="410">
        <v>1</v>
      </c>
      <c r="O345" s="410">
        <v>1</v>
      </c>
      <c r="P345" s="410">
        <v>1</v>
      </c>
      <c r="Q345" s="410">
        <v>1</v>
      </c>
      <c r="R345" s="410">
        <v>1</v>
      </c>
      <c r="S345" s="410">
        <v>1</v>
      </c>
      <c r="T345" s="410">
        <v>1</v>
      </c>
      <c r="U345" s="410">
        <v>1</v>
      </c>
      <c r="V345" s="20"/>
      <c r="W345" s="461"/>
      <c r="X345" s="43"/>
      <c r="Y345" s="43"/>
      <c r="Z345" s="43"/>
      <c r="AA345" s="335" t="s">
        <v>1008</v>
      </c>
      <c r="AB345" s="598"/>
    </row>
    <row r="346" spans="1:28" s="40" customFormat="1" ht="14.45" hidden="1" customHeight="1" outlineLevel="1" x14ac:dyDescent="0.25">
      <c r="A346" s="45" t="s">
        <v>926</v>
      </c>
      <c r="B346" s="126" t="s">
        <v>33</v>
      </c>
      <c r="C346" s="114" t="s">
        <v>33</v>
      </c>
      <c r="D346" s="114"/>
      <c r="E346" s="114" t="s">
        <v>223</v>
      </c>
      <c r="F346" s="114" t="s">
        <v>295</v>
      </c>
      <c r="G346" s="124"/>
      <c r="H346" s="116">
        <v>0</v>
      </c>
      <c r="I346" s="271"/>
      <c r="J346" s="104">
        <v>1</v>
      </c>
      <c r="K346" s="52">
        <v>1</v>
      </c>
      <c r="L346" s="52">
        <v>1</v>
      </c>
      <c r="M346" s="410">
        <v>1</v>
      </c>
      <c r="N346" s="410">
        <v>1</v>
      </c>
      <c r="O346" s="410">
        <v>1</v>
      </c>
      <c r="P346" s="410">
        <v>1</v>
      </c>
      <c r="Q346" s="410">
        <v>1</v>
      </c>
      <c r="R346" s="410">
        <v>1</v>
      </c>
      <c r="S346" s="410">
        <v>1</v>
      </c>
      <c r="T346" s="410">
        <v>1</v>
      </c>
      <c r="U346" s="410">
        <v>1</v>
      </c>
      <c r="V346" s="20"/>
      <c r="W346" s="461"/>
      <c r="X346" s="43"/>
      <c r="Y346" s="43"/>
      <c r="Z346" s="43"/>
      <c r="AA346" s="584" t="s">
        <v>927</v>
      </c>
      <c r="AB346" s="598"/>
    </row>
    <row r="347" spans="1:28" ht="14.45" hidden="1" customHeight="1" outlineLevel="1" x14ac:dyDescent="0.25">
      <c r="A347" s="49" t="s">
        <v>353</v>
      </c>
      <c r="B347" s="126" t="s">
        <v>354</v>
      </c>
      <c r="C347" s="114">
        <v>6703191</v>
      </c>
      <c r="D347" s="114" t="s">
        <v>885</v>
      </c>
      <c r="E347" s="114"/>
      <c r="F347" s="114" t="s">
        <v>25</v>
      </c>
      <c r="G347" s="124"/>
      <c r="H347" s="120">
        <f>SUM(H348:H350)</f>
        <v>80</v>
      </c>
      <c r="I347" s="84"/>
      <c r="J347" s="498">
        <v>1</v>
      </c>
      <c r="K347" s="497">
        <v>1</v>
      </c>
      <c r="L347" s="497">
        <v>1</v>
      </c>
      <c r="M347" s="497">
        <v>1</v>
      </c>
      <c r="N347" s="497">
        <v>1</v>
      </c>
      <c r="O347" s="497">
        <v>1</v>
      </c>
      <c r="P347" s="497">
        <v>1</v>
      </c>
      <c r="Q347" s="23">
        <v>1</v>
      </c>
      <c r="R347" s="23">
        <v>1</v>
      </c>
      <c r="S347" s="23">
        <v>1</v>
      </c>
      <c r="T347" s="23">
        <v>1</v>
      </c>
      <c r="U347" s="23">
        <v>1</v>
      </c>
      <c r="V347" s="20"/>
      <c r="W347" s="20"/>
      <c r="X347" s="43"/>
      <c r="Y347" s="43"/>
      <c r="Z347" s="43"/>
      <c r="AA347" s="335" t="s">
        <v>355</v>
      </c>
      <c r="AB347" s="589"/>
    </row>
    <row r="348" spans="1:28" ht="14.45" hidden="1" customHeight="1" outlineLevel="1" x14ac:dyDescent="0.25">
      <c r="A348" s="45" t="s">
        <v>356</v>
      </c>
      <c r="B348" s="126" t="s">
        <v>33</v>
      </c>
      <c r="C348" s="114" t="s">
        <v>33</v>
      </c>
      <c r="D348" s="114"/>
      <c r="E348" s="114" t="s">
        <v>885</v>
      </c>
      <c r="F348" s="114" t="s">
        <v>25</v>
      </c>
      <c r="G348" s="124"/>
      <c r="H348" s="116">
        <v>30</v>
      </c>
      <c r="I348" s="84"/>
      <c r="J348" s="498">
        <v>1</v>
      </c>
      <c r="K348" s="497">
        <v>1</v>
      </c>
      <c r="L348" s="497">
        <v>1</v>
      </c>
      <c r="M348" s="497">
        <v>1</v>
      </c>
      <c r="N348" s="497">
        <v>1</v>
      </c>
      <c r="O348" s="497">
        <v>1</v>
      </c>
      <c r="P348" s="497">
        <v>1</v>
      </c>
      <c r="Q348" s="23">
        <v>1</v>
      </c>
      <c r="R348" s="23">
        <v>1</v>
      </c>
      <c r="S348" s="23">
        <v>1</v>
      </c>
      <c r="T348" s="23">
        <v>1</v>
      </c>
      <c r="U348" s="23">
        <v>1</v>
      </c>
      <c r="V348" s="20"/>
      <c r="W348" s="20"/>
      <c r="X348" s="43"/>
      <c r="Y348" s="43"/>
      <c r="Z348" s="43"/>
      <c r="AA348" s="584"/>
      <c r="AB348" s="589"/>
    </row>
    <row r="349" spans="1:28" ht="14.45" hidden="1" customHeight="1" outlineLevel="1" x14ac:dyDescent="0.25">
      <c r="A349" s="45" t="s">
        <v>357</v>
      </c>
      <c r="B349" s="126" t="s">
        <v>33</v>
      </c>
      <c r="C349" s="114" t="s">
        <v>33</v>
      </c>
      <c r="D349" s="114"/>
      <c r="E349" s="114" t="s">
        <v>885</v>
      </c>
      <c r="F349" s="114" t="s">
        <v>25</v>
      </c>
      <c r="G349" s="124"/>
      <c r="H349" s="116">
        <v>30</v>
      </c>
      <c r="I349" s="84"/>
      <c r="J349" s="498">
        <v>1</v>
      </c>
      <c r="K349" s="497">
        <v>1</v>
      </c>
      <c r="L349" s="497">
        <v>1</v>
      </c>
      <c r="M349" s="497">
        <v>1</v>
      </c>
      <c r="N349" s="497">
        <v>1</v>
      </c>
      <c r="O349" s="497">
        <v>1</v>
      </c>
      <c r="P349" s="497">
        <v>1</v>
      </c>
      <c r="Q349" s="23">
        <v>1</v>
      </c>
      <c r="R349" s="23">
        <v>1</v>
      </c>
      <c r="S349" s="23">
        <v>1</v>
      </c>
      <c r="T349" s="23">
        <v>1</v>
      </c>
      <c r="U349" s="23">
        <v>1</v>
      </c>
      <c r="V349" s="20"/>
      <c r="W349" s="20"/>
      <c r="X349" s="43"/>
      <c r="Y349" s="43"/>
      <c r="Z349" s="43"/>
      <c r="AA349" s="584"/>
      <c r="AB349" s="589"/>
    </row>
    <row r="350" spans="1:28" s="28" customFormat="1" ht="14.45" hidden="1" customHeight="1" outlineLevel="1" x14ac:dyDescent="0.25">
      <c r="A350" s="45" t="s">
        <v>358</v>
      </c>
      <c r="B350" s="126" t="s">
        <v>33</v>
      </c>
      <c r="C350" s="114" t="s">
        <v>33</v>
      </c>
      <c r="D350" s="114"/>
      <c r="E350" s="114" t="s">
        <v>885</v>
      </c>
      <c r="F350" s="114" t="s">
        <v>25</v>
      </c>
      <c r="G350" s="124"/>
      <c r="H350" s="116">
        <v>20</v>
      </c>
      <c r="I350" s="84"/>
      <c r="J350" s="498">
        <v>1</v>
      </c>
      <c r="K350" s="497">
        <v>1</v>
      </c>
      <c r="L350" s="497">
        <v>1</v>
      </c>
      <c r="M350" s="497">
        <v>1</v>
      </c>
      <c r="N350" s="497">
        <v>1</v>
      </c>
      <c r="O350" s="497">
        <v>1</v>
      </c>
      <c r="P350" s="497">
        <v>1</v>
      </c>
      <c r="Q350" s="23">
        <v>1</v>
      </c>
      <c r="R350" s="23">
        <v>1</v>
      </c>
      <c r="S350" s="23">
        <v>1</v>
      </c>
      <c r="T350" s="23">
        <v>1</v>
      </c>
      <c r="U350" s="23">
        <v>1</v>
      </c>
      <c r="V350" s="20"/>
      <c r="W350" s="20"/>
      <c r="X350" s="43"/>
      <c r="Y350" s="43"/>
      <c r="Z350" s="43"/>
      <c r="AA350" s="584"/>
      <c r="AB350" s="593"/>
    </row>
    <row r="351" spans="1:28" s="28" customFormat="1" ht="14.45" hidden="1" customHeight="1" outlineLevel="1" x14ac:dyDescent="0.25">
      <c r="A351" s="54" t="s">
        <v>359</v>
      </c>
      <c r="B351" s="134"/>
      <c r="C351" s="134"/>
      <c r="D351" s="114"/>
      <c r="E351" s="134"/>
      <c r="F351" s="134"/>
      <c r="G351" s="124"/>
      <c r="H351" s="124">
        <f>SUM(H352)</f>
        <v>0</v>
      </c>
      <c r="I351" s="84"/>
      <c r="J351" s="332"/>
      <c r="K351" s="34"/>
      <c r="L351" s="34"/>
      <c r="M351" s="34"/>
      <c r="N351" s="34"/>
      <c r="O351" s="34"/>
      <c r="P351" s="34"/>
      <c r="Q351" s="20"/>
      <c r="R351" s="20"/>
      <c r="S351" s="20"/>
      <c r="T351" s="20"/>
      <c r="U351" s="20"/>
      <c r="V351" s="20"/>
      <c r="W351" s="21"/>
      <c r="X351" s="43"/>
      <c r="Y351" s="43"/>
      <c r="Z351" s="43"/>
      <c r="AA351" s="571"/>
      <c r="AB351" s="593"/>
    </row>
    <row r="352" spans="1:28" s="28" customFormat="1" ht="14.45" hidden="1" customHeight="1" outlineLevel="1" x14ac:dyDescent="0.25">
      <c r="A352" s="49"/>
      <c r="B352" s="126"/>
      <c r="C352" s="114"/>
      <c r="D352" s="114"/>
      <c r="E352" s="114"/>
      <c r="F352" s="114"/>
      <c r="G352" s="124"/>
      <c r="H352" s="120"/>
      <c r="I352" s="84"/>
      <c r="J352" s="103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1"/>
      <c r="X352" s="43"/>
      <c r="Y352" s="43"/>
      <c r="Z352" s="43"/>
      <c r="AA352" s="335"/>
      <c r="AB352" s="593"/>
    </row>
    <row r="353" spans="1:28" ht="14.45" hidden="1" customHeight="1" outlineLevel="1" x14ac:dyDescent="0.25">
      <c r="A353" s="71" t="s">
        <v>360</v>
      </c>
      <c r="B353" s="134"/>
      <c r="C353" s="134"/>
      <c r="D353" s="114"/>
      <c r="E353" s="114"/>
      <c r="F353" s="114"/>
      <c r="G353" s="124"/>
      <c r="H353" s="124">
        <f>SUM(H354,H355,H356,H357,H358,H361,H363,H365,H378)</f>
        <v>1050</v>
      </c>
      <c r="I353" s="83"/>
      <c r="J353" s="103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1"/>
      <c r="X353" s="43"/>
      <c r="Y353" s="43"/>
      <c r="Z353" s="43"/>
      <c r="AA353" s="571"/>
      <c r="AB353" s="589"/>
    </row>
    <row r="354" spans="1:28" ht="14.45" hidden="1" customHeight="1" outlineLevel="1" x14ac:dyDescent="0.25">
      <c r="A354" s="49"/>
      <c r="B354" s="114"/>
      <c r="C354" s="114"/>
      <c r="D354" s="114"/>
      <c r="E354" s="114"/>
      <c r="F354" s="114"/>
      <c r="G354" s="124"/>
      <c r="H354" s="120"/>
      <c r="I354" s="83"/>
      <c r="J354" s="103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1"/>
      <c r="X354" s="43"/>
      <c r="Y354" s="43"/>
      <c r="Z354" s="43"/>
      <c r="AA354" s="335"/>
      <c r="AB354" s="589"/>
    </row>
    <row r="355" spans="1:28" ht="14.45" hidden="1" customHeight="1" outlineLevel="1" x14ac:dyDescent="0.25">
      <c r="A355" s="496"/>
      <c r="B355" s="114"/>
      <c r="C355" s="114"/>
      <c r="D355" s="114"/>
      <c r="E355" s="114"/>
      <c r="F355" s="114"/>
      <c r="G355" s="124"/>
      <c r="H355" s="120"/>
      <c r="I355" s="83"/>
      <c r="J355" s="385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20"/>
      <c r="W355" s="21"/>
      <c r="X355" s="43" t="s">
        <v>58</v>
      </c>
      <c r="Y355" s="43"/>
      <c r="Z355" s="43"/>
      <c r="AA355" s="335"/>
      <c r="AB355" s="589"/>
    </row>
    <row r="356" spans="1:28" ht="14.45" hidden="1" customHeight="1" outlineLevel="1" x14ac:dyDescent="0.25">
      <c r="A356" s="496"/>
      <c r="B356" s="114"/>
      <c r="C356" s="114"/>
      <c r="D356" s="114"/>
      <c r="E356" s="114"/>
      <c r="F356" s="114"/>
      <c r="G356" s="124"/>
      <c r="H356" s="120"/>
      <c r="I356" s="83"/>
      <c r="J356" s="385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20"/>
      <c r="W356" s="21"/>
      <c r="X356" s="43" t="s">
        <v>58</v>
      </c>
      <c r="Y356" s="43"/>
      <c r="Z356" s="43"/>
      <c r="AA356" s="335"/>
      <c r="AB356" s="589"/>
    </row>
    <row r="357" spans="1:28" s="22" customFormat="1" ht="14.45" hidden="1" customHeight="1" outlineLevel="1" x14ac:dyDescent="0.25">
      <c r="A357" s="516"/>
      <c r="B357" s="114"/>
      <c r="C357" s="114"/>
      <c r="D357" s="114"/>
      <c r="E357" s="114"/>
      <c r="F357" s="116"/>
      <c r="G357" s="116"/>
      <c r="H357" s="120"/>
      <c r="I357" s="82"/>
      <c r="J357" s="103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1"/>
      <c r="X357" s="43"/>
      <c r="Y357" s="43"/>
      <c r="Z357" s="43"/>
      <c r="AA357" s="335"/>
      <c r="AB357" s="590"/>
    </row>
    <row r="358" spans="1:28" s="22" customFormat="1" ht="14.45" hidden="1" customHeight="1" outlineLevel="1" x14ac:dyDescent="0.25">
      <c r="A358" s="512" t="s">
        <v>992</v>
      </c>
      <c r="B358" s="114" t="s">
        <v>921</v>
      </c>
      <c r="C358" s="114">
        <v>6701091</v>
      </c>
      <c r="D358" s="114" t="s">
        <v>288</v>
      </c>
      <c r="E358" s="114"/>
      <c r="F358" s="114" t="s">
        <v>25</v>
      </c>
      <c r="G358" s="116"/>
      <c r="H358" s="120">
        <f>SUM(H359:H360)</f>
        <v>100</v>
      </c>
      <c r="I358" s="82"/>
      <c r="J358" s="103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1"/>
      <c r="X358" s="43"/>
      <c r="Y358" s="43"/>
      <c r="Z358" s="43"/>
      <c r="AA358" s="335"/>
      <c r="AB358" s="590"/>
    </row>
    <row r="359" spans="1:28" s="22" customFormat="1" ht="14.45" hidden="1" customHeight="1" outlineLevel="1" x14ac:dyDescent="0.25">
      <c r="A359" s="319" t="s">
        <v>361</v>
      </c>
      <c r="B359" s="121" t="s">
        <v>33</v>
      </c>
      <c r="C359" s="114" t="s">
        <v>33</v>
      </c>
      <c r="D359" s="114"/>
      <c r="E359" s="114" t="s">
        <v>362</v>
      </c>
      <c r="F359" s="114" t="s">
        <v>25</v>
      </c>
      <c r="G359" s="116"/>
      <c r="H359" s="116">
        <v>50</v>
      </c>
      <c r="I359" s="82"/>
      <c r="J359" s="498">
        <v>1</v>
      </c>
      <c r="K359" s="23">
        <v>1</v>
      </c>
      <c r="L359" s="23">
        <v>1</v>
      </c>
      <c r="M359" s="20"/>
      <c r="N359" s="458"/>
      <c r="O359" s="458"/>
      <c r="P359" s="458"/>
      <c r="Q359" s="458"/>
      <c r="R359" s="458"/>
      <c r="S359" s="458"/>
      <c r="T359" s="458"/>
      <c r="U359" s="458"/>
      <c r="V359" s="20"/>
      <c r="W359" s="21"/>
      <c r="X359" s="43"/>
      <c r="Y359" s="43"/>
      <c r="Z359" s="43"/>
      <c r="AA359" s="335" t="s">
        <v>990</v>
      </c>
      <c r="AB359" s="590"/>
    </row>
    <row r="360" spans="1:28" s="22" customFormat="1" ht="14.45" hidden="1" customHeight="1" outlineLevel="1" x14ac:dyDescent="0.25">
      <c r="A360" s="319" t="s">
        <v>363</v>
      </c>
      <c r="B360" s="114" t="s">
        <v>33</v>
      </c>
      <c r="C360" s="114" t="s">
        <v>33</v>
      </c>
      <c r="D360" s="114"/>
      <c r="E360" s="114" t="s">
        <v>362</v>
      </c>
      <c r="F360" s="114" t="s">
        <v>25</v>
      </c>
      <c r="G360" s="116"/>
      <c r="H360" s="116">
        <v>50</v>
      </c>
      <c r="I360" s="82"/>
      <c r="J360" s="498">
        <v>1</v>
      </c>
      <c r="K360" s="23">
        <v>1</v>
      </c>
      <c r="L360" s="23">
        <v>1</v>
      </c>
      <c r="M360" s="20"/>
      <c r="N360" s="458"/>
      <c r="O360" s="458"/>
      <c r="P360" s="458"/>
      <c r="Q360" s="458"/>
      <c r="R360" s="458"/>
      <c r="S360" s="458"/>
      <c r="T360" s="458"/>
      <c r="U360" s="458"/>
      <c r="V360" s="20"/>
      <c r="W360" s="21"/>
      <c r="X360" s="43"/>
      <c r="Y360" s="43"/>
      <c r="Z360" s="43"/>
      <c r="AA360" s="335" t="s">
        <v>991</v>
      </c>
      <c r="AB360" s="590"/>
    </row>
    <row r="361" spans="1:28" s="22" customFormat="1" ht="14.45" hidden="1" customHeight="1" outlineLevel="1" x14ac:dyDescent="0.25">
      <c r="A361" s="512" t="s">
        <v>854</v>
      </c>
      <c r="B361" s="122"/>
      <c r="C361" s="114"/>
      <c r="D361" s="114"/>
      <c r="E361" s="114"/>
      <c r="F361" s="114" t="s">
        <v>438</v>
      </c>
      <c r="G361" s="116"/>
      <c r="H361" s="120">
        <f>SUM(H362)</f>
        <v>90</v>
      </c>
      <c r="I361" s="82"/>
      <c r="J361" s="191">
        <v>1</v>
      </c>
      <c r="K361" s="23">
        <v>1</v>
      </c>
      <c r="L361" s="23">
        <v>1</v>
      </c>
      <c r="M361" s="23">
        <v>1</v>
      </c>
      <c r="N361" s="52">
        <v>1</v>
      </c>
      <c r="O361" s="52">
        <v>1</v>
      </c>
      <c r="P361" s="410">
        <v>1</v>
      </c>
      <c r="Q361" s="410">
        <v>1</v>
      </c>
      <c r="R361" s="410">
        <v>1</v>
      </c>
      <c r="S361" s="410">
        <v>1</v>
      </c>
      <c r="T361" s="410">
        <v>1</v>
      </c>
      <c r="U361" s="410">
        <v>1</v>
      </c>
      <c r="V361" s="20"/>
      <c r="W361" s="21"/>
      <c r="X361" s="43"/>
      <c r="Y361" s="43"/>
      <c r="Z361" s="43"/>
      <c r="AA361" s="335"/>
      <c r="AB361" s="590"/>
    </row>
    <row r="362" spans="1:28" s="22" customFormat="1" ht="14.45" hidden="1" customHeight="1" outlineLevel="1" x14ac:dyDescent="0.25">
      <c r="A362" s="319" t="s">
        <v>855</v>
      </c>
      <c r="B362" s="114"/>
      <c r="C362" s="114"/>
      <c r="D362" s="114"/>
      <c r="E362" s="114"/>
      <c r="F362" s="114" t="s">
        <v>438</v>
      </c>
      <c r="G362" s="116"/>
      <c r="H362" s="116">
        <v>90</v>
      </c>
      <c r="I362" s="82"/>
      <c r="J362" s="191">
        <v>1</v>
      </c>
      <c r="K362" s="23">
        <v>1</v>
      </c>
      <c r="L362" s="23">
        <v>1</v>
      </c>
      <c r="M362" s="23">
        <v>1</v>
      </c>
      <c r="N362" s="52">
        <v>1</v>
      </c>
      <c r="O362" s="52">
        <v>1</v>
      </c>
      <c r="P362" s="410">
        <v>1</v>
      </c>
      <c r="Q362" s="410">
        <v>1</v>
      </c>
      <c r="R362" s="410">
        <v>1</v>
      </c>
      <c r="S362" s="410">
        <v>1</v>
      </c>
      <c r="T362" s="410">
        <v>1</v>
      </c>
      <c r="U362" s="410">
        <v>1</v>
      </c>
      <c r="V362" s="20"/>
      <c r="W362" s="21"/>
      <c r="X362" s="43"/>
      <c r="Y362" s="43"/>
      <c r="Z362" s="43"/>
      <c r="AA362" s="335" t="s">
        <v>899</v>
      </c>
      <c r="AB362" s="590"/>
    </row>
    <row r="363" spans="1:28" s="22" customFormat="1" ht="14.45" hidden="1" customHeight="1" outlineLevel="1" x14ac:dyDescent="0.25">
      <c r="A363" s="512" t="s">
        <v>857</v>
      </c>
      <c r="B363" s="122"/>
      <c r="C363" s="114"/>
      <c r="D363" s="114" t="s">
        <v>731</v>
      </c>
      <c r="E363" s="114"/>
      <c r="F363" s="114" t="s">
        <v>25</v>
      </c>
      <c r="G363" s="116"/>
      <c r="H363" s="120">
        <f>SUM(H364)</f>
        <v>30</v>
      </c>
      <c r="I363" s="82"/>
      <c r="J363" s="103"/>
      <c r="K363" s="20"/>
      <c r="L363" s="20"/>
      <c r="M363" s="20"/>
      <c r="N363" s="23">
        <v>1</v>
      </c>
      <c r="O363" s="23">
        <v>1</v>
      </c>
      <c r="P363" s="23">
        <v>1</v>
      </c>
      <c r="Q363" s="23">
        <v>1</v>
      </c>
      <c r="R363" s="23">
        <v>1</v>
      </c>
      <c r="S363" s="23">
        <v>1</v>
      </c>
      <c r="T363" s="23">
        <v>1</v>
      </c>
      <c r="U363" s="23">
        <v>1</v>
      </c>
      <c r="V363" s="20"/>
      <c r="W363" s="21"/>
      <c r="X363" s="43"/>
      <c r="Y363" s="43"/>
      <c r="Z363" s="43"/>
      <c r="AA363" s="335"/>
      <c r="AB363" s="590"/>
    </row>
    <row r="364" spans="1:28" s="22" customFormat="1" ht="14.45" hidden="1" customHeight="1" outlineLevel="1" x14ac:dyDescent="0.25">
      <c r="A364" s="319" t="s">
        <v>933</v>
      </c>
      <c r="B364" s="114"/>
      <c r="C364" s="114"/>
      <c r="D364" s="114" t="s">
        <v>731</v>
      </c>
      <c r="E364" s="114"/>
      <c r="F364" s="114" t="s">
        <v>25</v>
      </c>
      <c r="G364" s="116"/>
      <c r="H364" s="116">
        <v>30</v>
      </c>
      <c r="I364" s="82"/>
      <c r="J364" s="103"/>
      <c r="K364" s="20"/>
      <c r="L364" s="20"/>
      <c r="M364" s="20"/>
      <c r="N364" s="23">
        <v>1</v>
      </c>
      <c r="O364" s="23">
        <v>1</v>
      </c>
      <c r="P364" s="23">
        <v>1</v>
      </c>
      <c r="Q364" s="23">
        <v>1</v>
      </c>
      <c r="R364" s="23">
        <v>1</v>
      </c>
      <c r="S364" s="23">
        <v>1</v>
      </c>
      <c r="T364" s="23">
        <v>1</v>
      </c>
      <c r="U364" s="23">
        <v>1</v>
      </c>
      <c r="V364" s="20"/>
      <c r="W364" s="21"/>
      <c r="X364" s="43"/>
      <c r="Y364" s="43"/>
      <c r="Z364" s="43"/>
      <c r="AA364" s="335" t="s">
        <v>932</v>
      </c>
      <c r="AB364" s="590"/>
    </row>
    <row r="365" spans="1:28" s="22" customFormat="1" ht="14.45" hidden="1" customHeight="1" outlineLevel="1" x14ac:dyDescent="0.25">
      <c r="A365" s="137" t="s">
        <v>364</v>
      </c>
      <c r="B365" s="122" t="s">
        <v>365</v>
      </c>
      <c r="C365" s="114">
        <v>6703872</v>
      </c>
      <c r="D365" s="114" t="s">
        <v>288</v>
      </c>
      <c r="E365" s="114"/>
      <c r="F365" s="114" t="s">
        <v>25</v>
      </c>
      <c r="G365" s="116"/>
      <c r="H365" s="120">
        <f>SUM(H366:H377)</f>
        <v>820</v>
      </c>
      <c r="I365" s="82"/>
      <c r="J365" s="191">
        <v>1</v>
      </c>
      <c r="K365" s="23">
        <v>1</v>
      </c>
      <c r="L365" s="23">
        <v>1</v>
      </c>
      <c r="M365" s="23">
        <v>1</v>
      </c>
      <c r="N365" s="23">
        <v>1</v>
      </c>
      <c r="O365" s="23">
        <v>1</v>
      </c>
      <c r="P365" s="23">
        <v>1</v>
      </c>
      <c r="Q365" s="23">
        <v>1</v>
      </c>
      <c r="R365" s="23">
        <v>1</v>
      </c>
      <c r="S365" s="23">
        <v>1</v>
      </c>
      <c r="T365" s="23">
        <v>1</v>
      </c>
      <c r="U365" s="23">
        <v>1</v>
      </c>
      <c r="V365" s="20"/>
      <c r="W365" s="21"/>
      <c r="X365" s="43"/>
      <c r="Y365" s="43"/>
      <c r="Z365" s="43"/>
      <c r="AA365" s="335"/>
      <c r="AB365" s="590"/>
    </row>
    <row r="366" spans="1:28" s="22" customFormat="1" ht="14.45" hidden="1" customHeight="1" outlineLevel="1" x14ac:dyDescent="0.25">
      <c r="A366" s="319" t="s">
        <v>366</v>
      </c>
      <c r="B366" s="114" t="s">
        <v>33</v>
      </c>
      <c r="C366" s="114" t="s">
        <v>33</v>
      </c>
      <c r="D366" s="114" t="s">
        <v>288</v>
      </c>
      <c r="E366" s="114"/>
      <c r="F366" s="114" t="s">
        <v>25</v>
      </c>
      <c r="G366" s="116"/>
      <c r="H366" s="116">
        <v>80</v>
      </c>
      <c r="I366" s="82"/>
      <c r="J366" s="191">
        <v>1</v>
      </c>
      <c r="K366" s="23">
        <v>1</v>
      </c>
      <c r="L366" s="23">
        <v>1</v>
      </c>
      <c r="M366" s="23">
        <v>1</v>
      </c>
      <c r="N366" s="23">
        <v>1</v>
      </c>
      <c r="O366" s="23">
        <v>1</v>
      </c>
      <c r="P366" s="23">
        <v>1</v>
      </c>
      <c r="Q366" s="23">
        <v>1</v>
      </c>
      <c r="R366" s="23">
        <v>1</v>
      </c>
      <c r="S366" s="23">
        <v>1</v>
      </c>
      <c r="T366" s="23">
        <v>1</v>
      </c>
      <c r="U366" s="23">
        <v>1</v>
      </c>
      <c r="V366" s="20"/>
      <c r="W366" s="21"/>
      <c r="X366" s="43"/>
      <c r="Y366" s="43"/>
      <c r="Z366" s="43"/>
      <c r="AA366" s="335"/>
      <c r="AB366" s="590"/>
    </row>
    <row r="367" spans="1:28" s="22" customFormat="1" ht="14.45" hidden="1" customHeight="1" outlineLevel="1" x14ac:dyDescent="0.25">
      <c r="A367" s="319" t="s">
        <v>858</v>
      </c>
      <c r="B367" s="135" t="s">
        <v>33</v>
      </c>
      <c r="C367" s="114" t="s">
        <v>33</v>
      </c>
      <c r="D367" s="114" t="s">
        <v>288</v>
      </c>
      <c r="E367" s="114"/>
      <c r="F367" s="114" t="s">
        <v>25</v>
      </c>
      <c r="G367" s="116"/>
      <c r="H367" s="116">
        <v>110</v>
      </c>
      <c r="I367" s="82"/>
      <c r="J367" s="191">
        <v>1</v>
      </c>
      <c r="K367" s="23">
        <v>1</v>
      </c>
      <c r="L367" s="23">
        <v>1</v>
      </c>
      <c r="M367" s="23">
        <v>1</v>
      </c>
      <c r="N367" s="23">
        <v>1</v>
      </c>
      <c r="O367" s="23">
        <v>1</v>
      </c>
      <c r="P367" s="23">
        <v>1</v>
      </c>
      <c r="Q367" s="23">
        <v>1</v>
      </c>
      <c r="R367" s="23">
        <v>1</v>
      </c>
      <c r="S367" s="23">
        <v>1</v>
      </c>
      <c r="T367" s="23">
        <v>1</v>
      </c>
      <c r="U367" s="23">
        <v>1</v>
      </c>
      <c r="V367" s="20"/>
      <c r="W367" s="21"/>
      <c r="X367" s="43"/>
      <c r="Y367" s="43"/>
      <c r="Z367" s="43"/>
      <c r="AA367" s="335"/>
      <c r="AB367" s="590"/>
    </row>
    <row r="368" spans="1:28" s="22" customFormat="1" ht="14.45" hidden="1" customHeight="1" outlineLevel="1" x14ac:dyDescent="0.25">
      <c r="A368" s="136" t="s">
        <v>859</v>
      </c>
      <c r="B368" s="114" t="s">
        <v>33</v>
      </c>
      <c r="C368" s="114" t="s">
        <v>33</v>
      </c>
      <c r="D368" s="114" t="s">
        <v>288</v>
      </c>
      <c r="E368" s="114"/>
      <c r="F368" s="114" t="s">
        <v>25</v>
      </c>
      <c r="G368" s="116"/>
      <c r="H368" s="116">
        <v>160</v>
      </c>
      <c r="I368" s="82"/>
      <c r="J368" s="191">
        <v>1</v>
      </c>
      <c r="K368" s="23">
        <v>1</v>
      </c>
      <c r="L368" s="23">
        <v>1</v>
      </c>
      <c r="M368" s="23">
        <v>1</v>
      </c>
      <c r="N368" s="23">
        <v>1</v>
      </c>
      <c r="O368" s="23">
        <v>1</v>
      </c>
      <c r="P368" s="23">
        <v>1</v>
      </c>
      <c r="Q368" s="23">
        <v>1</v>
      </c>
      <c r="R368" s="23">
        <v>1</v>
      </c>
      <c r="S368" s="23">
        <v>1</v>
      </c>
      <c r="T368" s="23">
        <v>1</v>
      </c>
      <c r="U368" s="23">
        <v>1</v>
      </c>
      <c r="V368" s="20"/>
      <c r="W368" s="21"/>
      <c r="X368" s="43"/>
      <c r="Y368" s="43"/>
      <c r="Z368" s="43"/>
      <c r="AA368" s="335"/>
      <c r="AB368" s="590"/>
    </row>
    <row r="369" spans="1:28" s="22" customFormat="1" ht="14.45" hidden="1" customHeight="1" outlineLevel="1" x14ac:dyDescent="0.25">
      <c r="A369" s="319" t="s">
        <v>367</v>
      </c>
      <c r="B369" s="114" t="s">
        <v>33</v>
      </c>
      <c r="C369" s="114" t="s">
        <v>33</v>
      </c>
      <c r="D369" s="114" t="s">
        <v>288</v>
      </c>
      <c r="E369" s="114"/>
      <c r="F369" s="114" t="s">
        <v>25</v>
      </c>
      <c r="G369" s="116"/>
      <c r="H369" s="116">
        <v>20</v>
      </c>
      <c r="I369" s="82"/>
      <c r="J369" s="191">
        <v>1</v>
      </c>
      <c r="K369" s="23">
        <v>1</v>
      </c>
      <c r="L369" s="23">
        <v>1</v>
      </c>
      <c r="M369" s="23">
        <v>1</v>
      </c>
      <c r="N369" s="23">
        <v>1</v>
      </c>
      <c r="O369" s="23">
        <v>1</v>
      </c>
      <c r="P369" s="23">
        <v>1</v>
      </c>
      <c r="Q369" s="23">
        <v>1</v>
      </c>
      <c r="R369" s="23">
        <v>1</v>
      </c>
      <c r="S369" s="23">
        <v>1</v>
      </c>
      <c r="T369" s="23">
        <v>1</v>
      </c>
      <c r="U369" s="23">
        <v>1</v>
      </c>
      <c r="V369" s="20"/>
      <c r="W369" s="21"/>
      <c r="X369" s="43"/>
      <c r="Y369" s="43"/>
      <c r="Z369" s="43"/>
      <c r="AA369" s="335"/>
      <c r="AB369" s="590"/>
    </row>
    <row r="370" spans="1:28" s="22" customFormat="1" ht="14.45" hidden="1" customHeight="1" outlineLevel="1" x14ac:dyDescent="0.25">
      <c r="A370" s="319" t="s">
        <v>368</v>
      </c>
      <c r="B370" s="114" t="s">
        <v>33</v>
      </c>
      <c r="C370" s="114" t="s">
        <v>33</v>
      </c>
      <c r="D370" s="114" t="s">
        <v>288</v>
      </c>
      <c r="E370" s="114"/>
      <c r="F370" s="114" t="s">
        <v>25</v>
      </c>
      <c r="G370" s="116"/>
      <c r="H370" s="116">
        <v>120</v>
      </c>
      <c r="I370" s="82"/>
      <c r="J370" s="191">
        <v>1</v>
      </c>
      <c r="K370" s="23">
        <v>1</v>
      </c>
      <c r="L370" s="23">
        <v>1</v>
      </c>
      <c r="M370" s="23">
        <v>1</v>
      </c>
      <c r="N370" s="23">
        <v>1</v>
      </c>
      <c r="O370" s="23">
        <v>1</v>
      </c>
      <c r="P370" s="23">
        <v>1</v>
      </c>
      <c r="Q370" s="23">
        <v>1</v>
      </c>
      <c r="R370" s="23">
        <v>1</v>
      </c>
      <c r="S370" s="23">
        <v>1</v>
      </c>
      <c r="T370" s="23">
        <v>1</v>
      </c>
      <c r="U370" s="23">
        <v>1</v>
      </c>
      <c r="V370" s="20"/>
      <c r="W370" s="21"/>
      <c r="X370" s="43"/>
      <c r="Y370" s="43"/>
      <c r="Z370" s="43"/>
      <c r="AA370" s="335"/>
      <c r="AB370" s="590"/>
    </row>
    <row r="371" spans="1:28" s="22" customFormat="1" ht="14.45" hidden="1" customHeight="1" outlineLevel="1" x14ac:dyDescent="0.25">
      <c r="A371" s="319" t="s">
        <v>862</v>
      </c>
      <c r="B371" s="114" t="s">
        <v>33</v>
      </c>
      <c r="C371" s="114" t="s">
        <v>33</v>
      </c>
      <c r="D371" s="114" t="s">
        <v>288</v>
      </c>
      <c r="E371" s="114"/>
      <c r="F371" s="114" t="s">
        <v>25</v>
      </c>
      <c r="G371" s="116"/>
      <c r="H371" s="116">
        <v>70</v>
      </c>
      <c r="I371" s="82"/>
      <c r="J371" s="191">
        <v>1</v>
      </c>
      <c r="K371" s="23">
        <v>1</v>
      </c>
      <c r="L371" s="23">
        <v>1</v>
      </c>
      <c r="M371" s="23">
        <v>1</v>
      </c>
      <c r="N371" s="23">
        <v>1</v>
      </c>
      <c r="O371" s="23">
        <v>1</v>
      </c>
      <c r="P371" s="23">
        <v>1</v>
      </c>
      <c r="Q371" s="23">
        <v>1</v>
      </c>
      <c r="R371" s="23">
        <v>1</v>
      </c>
      <c r="S371" s="23">
        <v>1</v>
      </c>
      <c r="T371" s="23">
        <v>1</v>
      </c>
      <c r="U371" s="23">
        <v>1</v>
      </c>
      <c r="V371" s="20"/>
      <c r="W371" s="21"/>
      <c r="X371" s="43"/>
      <c r="Y371" s="43"/>
      <c r="Z371" s="43"/>
      <c r="AA371" s="335"/>
      <c r="AB371" s="590"/>
    </row>
    <row r="372" spans="1:28" s="22" customFormat="1" ht="14.45" hidden="1" customHeight="1" outlineLevel="1" x14ac:dyDescent="0.25">
      <c r="A372" s="319" t="s">
        <v>861</v>
      </c>
      <c r="B372" s="114" t="s">
        <v>33</v>
      </c>
      <c r="C372" s="114" t="s">
        <v>33</v>
      </c>
      <c r="D372" s="114" t="s">
        <v>288</v>
      </c>
      <c r="E372" s="114"/>
      <c r="F372" s="114" t="s">
        <v>25</v>
      </c>
      <c r="G372" s="116"/>
      <c r="H372" s="116">
        <v>170</v>
      </c>
      <c r="I372" s="82"/>
      <c r="J372" s="191">
        <v>1</v>
      </c>
      <c r="K372" s="23">
        <v>1</v>
      </c>
      <c r="L372" s="23">
        <v>1</v>
      </c>
      <c r="M372" s="23">
        <v>1</v>
      </c>
      <c r="N372" s="23">
        <v>1</v>
      </c>
      <c r="O372" s="23">
        <v>1</v>
      </c>
      <c r="P372" s="23">
        <v>1</v>
      </c>
      <c r="Q372" s="23">
        <v>1</v>
      </c>
      <c r="R372" s="23">
        <v>1</v>
      </c>
      <c r="S372" s="23">
        <v>1</v>
      </c>
      <c r="T372" s="23">
        <v>1</v>
      </c>
      <c r="U372" s="23">
        <v>1</v>
      </c>
      <c r="V372" s="20"/>
      <c r="W372" s="21"/>
      <c r="X372" s="43"/>
      <c r="Y372" s="43"/>
      <c r="Z372" s="43"/>
      <c r="AA372" s="335"/>
      <c r="AB372" s="590"/>
    </row>
    <row r="373" spans="1:28" s="22" customFormat="1" ht="14.45" hidden="1" customHeight="1" outlineLevel="1" x14ac:dyDescent="0.25">
      <c r="A373" s="319" t="s">
        <v>860</v>
      </c>
      <c r="B373" s="114" t="s">
        <v>33</v>
      </c>
      <c r="C373" s="114" t="s">
        <v>33</v>
      </c>
      <c r="D373" s="114" t="s">
        <v>288</v>
      </c>
      <c r="E373" s="114"/>
      <c r="F373" s="114" t="s">
        <v>25</v>
      </c>
      <c r="G373" s="116"/>
      <c r="H373" s="116">
        <v>20</v>
      </c>
      <c r="I373" s="82"/>
      <c r="J373" s="191">
        <v>1</v>
      </c>
      <c r="K373" s="23">
        <v>1</v>
      </c>
      <c r="L373" s="23">
        <v>1</v>
      </c>
      <c r="M373" s="23">
        <v>1</v>
      </c>
      <c r="N373" s="23">
        <v>1</v>
      </c>
      <c r="O373" s="23">
        <v>1</v>
      </c>
      <c r="P373" s="23">
        <v>1</v>
      </c>
      <c r="Q373" s="23">
        <v>1</v>
      </c>
      <c r="R373" s="23">
        <v>1</v>
      </c>
      <c r="S373" s="23">
        <v>1</v>
      </c>
      <c r="T373" s="23">
        <v>1</v>
      </c>
      <c r="U373" s="23">
        <v>1</v>
      </c>
      <c r="V373" s="20"/>
      <c r="W373" s="21"/>
      <c r="X373" s="43"/>
      <c r="Y373" s="43"/>
      <c r="Z373" s="43"/>
      <c r="AA373" s="335"/>
      <c r="AB373" s="590"/>
    </row>
    <row r="374" spans="1:28" s="22" customFormat="1" ht="14.45" hidden="1" customHeight="1" outlineLevel="1" x14ac:dyDescent="0.25">
      <c r="A374" s="319" t="s">
        <v>863</v>
      </c>
      <c r="B374" s="114" t="s">
        <v>33</v>
      </c>
      <c r="C374" s="114" t="s">
        <v>33</v>
      </c>
      <c r="D374" s="114" t="s">
        <v>288</v>
      </c>
      <c r="E374" s="114"/>
      <c r="F374" s="114" t="s">
        <v>25</v>
      </c>
      <c r="G374" s="116"/>
      <c r="H374" s="116">
        <v>20</v>
      </c>
      <c r="I374" s="82"/>
      <c r="J374" s="191">
        <v>1</v>
      </c>
      <c r="K374" s="23">
        <v>1</v>
      </c>
      <c r="L374" s="23">
        <v>1</v>
      </c>
      <c r="M374" s="23">
        <v>1</v>
      </c>
      <c r="N374" s="23">
        <v>1</v>
      </c>
      <c r="O374" s="23">
        <v>1</v>
      </c>
      <c r="P374" s="23">
        <v>1</v>
      </c>
      <c r="Q374" s="23">
        <v>1</v>
      </c>
      <c r="R374" s="23">
        <v>1</v>
      </c>
      <c r="S374" s="23">
        <v>1</v>
      </c>
      <c r="T374" s="23">
        <v>1</v>
      </c>
      <c r="U374" s="23">
        <v>1</v>
      </c>
      <c r="V374" s="20"/>
      <c r="W374" s="21"/>
      <c r="X374" s="43"/>
      <c r="Y374" s="43"/>
      <c r="Z374" s="43"/>
      <c r="AA374" s="335"/>
      <c r="AB374" s="590"/>
    </row>
    <row r="375" spans="1:28" s="22" customFormat="1" ht="14.45" hidden="1" customHeight="1" outlineLevel="1" x14ac:dyDescent="0.25">
      <c r="A375" s="319" t="s">
        <v>369</v>
      </c>
      <c r="B375" s="114" t="s">
        <v>33</v>
      </c>
      <c r="C375" s="114" t="s">
        <v>33</v>
      </c>
      <c r="D375" s="114" t="s">
        <v>288</v>
      </c>
      <c r="E375" s="114"/>
      <c r="F375" s="114" t="s">
        <v>25</v>
      </c>
      <c r="G375" s="116"/>
      <c r="H375" s="116">
        <v>20</v>
      </c>
      <c r="I375" s="82"/>
      <c r="J375" s="191">
        <v>1</v>
      </c>
      <c r="K375" s="23">
        <v>1</v>
      </c>
      <c r="L375" s="23">
        <v>1</v>
      </c>
      <c r="M375" s="23">
        <v>1</v>
      </c>
      <c r="N375" s="23">
        <v>1</v>
      </c>
      <c r="O375" s="23">
        <v>1</v>
      </c>
      <c r="P375" s="23">
        <v>1</v>
      </c>
      <c r="Q375" s="23">
        <v>1</v>
      </c>
      <c r="R375" s="23">
        <v>1</v>
      </c>
      <c r="S375" s="23">
        <v>1</v>
      </c>
      <c r="T375" s="23">
        <v>1</v>
      </c>
      <c r="U375" s="23">
        <v>1</v>
      </c>
      <c r="V375" s="20"/>
      <c r="W375" s="21"/>
      <c r="X375" s="43"/>
      <c r="Y375" s="43"/>
      <c r="Z375" s="43"/>
      <c r="AA375" s="335"/>
      <c r="AB375" s="590"/>
    </row>
    <row r="376" spans="1:28" s="22" customFormat="1" ht="14.45" hidden="1" customHeight="1" outlineLevel="1" x14ac:dyDescent="0.25">
      <c r="A376" s="319" t="s">
        <v>864</v>
      </c>
      <c r="B376" s="114" t="s">
        <v>33</v>
      </c>
      <c r="C376" s="114" t="s">
        <v>33</v>
      </c>
      <c r="D376" s="114" t="s">
        <v>288</v>
      </c>
      <c r="E376" s="114"/>
      <c r="F376" s="114" t="s">
        <v>25</v>
      </c>
      <c r="G376" s="116"/>
      <c r="H376" s="116">
        <v>20</v>
      </c>
      <c r="I376" s="82"/>
      <c r="J376" s="191">
        <v>1</v>
      </c>
      <c r="K376" s="23">
        <v>1</v>
      </c>
      <c r="L376" s="23">
        <v>1</v>
      </c>
      <c r="M376" s="23">
        <v>1</v>
      </c>
      <c r="N376" s="23">
        <v>1</v>
      </c>
      <c r="O376" s="23">
        <v>1</v>
      </c>
      <c r="P376" s="23">
        <v>1</v>
      </c>
      <c r="Q376" s="23">
        <v>1</v>
      </c>
      <c r="R376" s="23">
        <v>1</v>
      </c>
      <c r="S376" s="23">
        <v>1</v>
      </c>
      <c r="T376" s="23">
        <v>1</v>
      </c>
      <c r="U376" s="23">
        <v>1</v>
      </c>
      <c r="V376" s="20"/>
      <c r="W376" s="21"/>
      <c r="X376" s="43"/>
      <c r="Y376" s="43"/>
      <c r="Z376" s="43"/>
      <c r="AA376" s="335"/>
      <c r="AB376" s="590"/>
    </row>
    <row r="377" spans="1:28" s="22" customFormat="1" ht="14.45" hidden="1" customHeight="1" outlineLevel="1" x14ac:dyDescent="0.25">
      <c r="A377" s="319" t="s">
        <v>865</v>
      </c>
      <c r="B377" s="114" t="s">
        <v>33</v>
      </c>
      <c r="C377" s="114" t="s">
        <v>33</v>
      </c>
      <c r="D377" s="114" t="s">
        <v>288</v>
      </c>
      <c r="E377" s="114"/>
      <c r="F377" s="114" t="s">
        <v>25</v>
      </c>
      <c r="G377" s="116"/>
      <c r="H377" s="116">
        <v>10</v>
      </c>
      <c r="I377" s="82"/>
      <c r="J377" s="191">
        <v>1</v>
      </c>
      <c r="K377" s="23">
        <v>1</v>
      </c>
      <c r="L377" s="23">
        <v>1</v>
      </c>
      <c r="M377" s="23">
        <v>1</v>
      </c>
      <c r="N377" s="23">
        <v>1</v>
      </c>
      <c r="O377" s="23">
        <v>1</v>
      </c>
      <c r="P377" s="23">
        <v>1</v>
      </c>
      <c r="Q377" s="23">
        <v>1</v>
      </c>
      <c r="R377" s="23">
        <v>1</v>
      </c>
      <c r="S377" s="23">
        <v>1</v>
      </c>
      <c r="T377" s="23">
        <v>1</v>
      </c>
      <c r="U377" s="23">
        <v>1</v>
      </c>
      <c r="V377" s="20"/>
      <c r="W377" s="21"/>
      <c r="X377" s="43"/>
      <c r="Y377" s="43"/>
      <c r="Z377" s="43"/>
      <c r="AA377" s="335"/>
      <c r="AB377" s="590"/>
    </row>
    <row r="378" spans="1:28" s="22" customFormat="1" ht="14.45" hidden="1" customHeight="1" outlineLevel="1" x14ac:dyDescent="0.25">
      <c r="A378" s="137" t="s">
        <v>370</v>
      </c>
      <c r="B378" s="122"/>
      <c r="C378" s="114"/>
      <c r="D378" s="114" t="s">
        <v>288</v>
      </c>
      <c r="E378" s="114"/>
      <c r="F378" s="114" t="s">
        <v>25</v>
      </c>
      <c r="G378" s="116"/>
      <c r="H378" s="120">
        <f>SUM(H379:H387)</f>
        <v>10</v>
      </c>
      <c r="I378" s="82"/>
      <c r="J378" s="103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1"/>
      <c r="X378" s="43"/>
      <c r="Y378" s="43"/>
      <c r="Z378" s="43"/>
      <c r="AA378" s="335" t="s">
        <v>371</v>
      </c>
      <c r="AB378" s="590"/>
    </row>
    <row r="379" spans="1:28" s="22" customFormat="1" ht="14.45" hidden="1" customHeight="1" outlineLevel="1" x14ac:dyDescent="0.25">
      <c r="A379" s="136" t="s">
        <v>321</v>
      </c>
      <c r="B379" s="114" t="s">
        <v>33</v>
      </c>
      <c r="C379" s="114" t="s">
        <v>33</v>
      </c>
      <c r="D379" s="114"/>
      <c r="E379" s="114" t="s">
        <v>288</v>
      </c>
      <c r="F379" s="114"/>
      <c r="G379" s="116"/>
      <c r="H379" s="116"/>
      <c r="I379" s="82"/>
      <c r="J379" s="103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1"/>
      <c r="X379" s="43"/>
      <c r="Y379" s="43"/>
      <c r="Z379" s="43"/>
      <c r="AA379" s="335"/>
      <c r="AB379" s="590"/>
    </row>
    <row r="380" spans="1:28" s="22" customFormat="1" ht="14.45" hidden="1" customHeight="1" outlineLevel="1" x14ac:dyDescent="0.25">
      <c r="A380" s="138" t="s">
        <v>372</v>
      </c>
      <c r="B380" s="114" t="s">
        <v>33</v>
      </c>
      <c r="C380" s="114" t="s">
        <v>33</v>
      </c>
      <c r="D380" s="114"/>
      <c r="E380" s="114" t="s">
        <v>288</v>
      </c>
      <c r="F380" s="114"/>
      <c r="G380" s="116"/>
      <c r="H380" s="116"/>
      <c r="I380" s="82"/>
      <c r="J380" s="103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1"/>
      <c r="X380" s="43"/>
      <c r="Y380" s="43"/>
      <c r="Z380" s="43"/>
      <c r="AA380" s="335"/>
      <c r="AB380" s="590"/>
    </row>
    <row r="381" spans="1:28" s="22" customFormat="1" ht="14.45" hidden="1" customHeight="1" outlineLevel="1" x14ac:dyDescent="0.25">
      <c r="A381" s="139" t="s">
        <v>373</v>
      </c>
      <c r="B381" s="114" t="s">
        <v>33</v>
      </c>
      <c r="C381" s="114" t="s">
        <v>33</v>
      </c>
      <c r="D381" s="134"/>
      <c r="E381" s="114" t="s">
        <v>288</v>
      </c>
      <c r="F381" s="114"/>
      <c r="G381" s="116"/>
      <c r="H381" s="116"/>
      <c r="I381" s="82"/>
      <c r="J381" s="103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1"/>
      <c r="X381" s="43"/>
      <c r="Y381" s="43"/>
      <c r="Z381" s="43"/>
      <c r="AA381" s="335"/>
      <c r="AB381" s="590"/>
    </row>
    <row r="382" spans="1:28" s="22" customFormat="1" ht="14.45" hidden="1" customHeight="1" outlineLevel="1" x14ac:dyDescent="0.25">
      <c r="A382" s="139" t="s">
        <v>374</v>
      </c>
      <c r="B382" s="114" t="s">
        <v>33</v>
      </c>
      <c r="C382" s="114" t="s">
        <v>33</v>
      </c>
      <c r="D382" s="134"/>
      <c r="E382" s="114" t="s">
        <v>288</v>
      </c>
      <c r="F382" s="114"/>
      <c r="G382" s="116"/>
      <c r="H382" s="116"/>
      <c r="I382" s="82"/>
      <c r="J382" s="103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1"/>
      <c r="X382" s="43"/>
      <c r="Y382" s="43"/>
      <c r="Z382" s="43"/>
      <c r="AA382" s="335"/>
      <c r="AB382" s="590"/>
    </row>
    <row r="383" spans="1:28" s="22" customFormat="1" ht="14.45" hidden="1" customHeight="1" outlineLevel="1" x14ac:dyDescent="0.25">
      <c r="A383" s="139" t="s">
        <v>375</v>
      </c>
      <c r="B383" s="114" t="s">
        <v>33</v>
      </c>
      <c r="C383" s="114" t="s">
        <v>33</v>
      </c>
      <c r="D383" s="134"/>
      <c r="E383" s="114" t="s">
        <v>288</v>
      </c>
      <c r="F383" s="114"/>
      <c r="G383" s="116"/>
      <c r="H383" s="116"/>
      <c r="I383" s="82"/>
      <c r="J383" s="103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1"/>
      <c r="X383" s="43"/>
      <c r="Y383" s="43"/>
      <c r="Z383" s="43"/>
      <c r="AA383" s="335"/>
      <c r="AB383" s="590"/>
    </row>
    <row r="384" spans="1:28" s="22" customFormat="1" ht="14.45" hidden="1" customHeight="1" outlineLevel="1" x14ac:dyDescent="0.25">
      <c r="A384" s="139" t="s">
        <v>376</v>
      </c>
      <c r="B384" s="114" t="s">
        <v>33</v>
      </c>
      <c r="C384" s="114" t="s">
        <v>33</v>
      </c>
      <c r="D384" s="134"/>
      <c r="E384" s="114" t="s">
        <v>288</v>
      </c>
      <c r="F384" s="114"/>
      <c r="G384" s="116"/>
      <c r="H384" s="116"/>
      <c r="I384" s="82"/>
      <c r="J384" s="103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1"/>
      <c r="X384" s="43"/>
      <c r="Y384" s="43"/>
      <c r="Z384" s="43"/>
      <c r="AA384" s="335"/>
      <c r="AB384" s="590"/>
    </row>
    <row r="385" spans="1:28" s="22" customFormat="1" ht="14.45" hidden="1" customHeight="1" outlineLevel="1" x14ac:dyDescent="0.25">
      <c r="A385" s="139" t="s">
        <v>377</v>
      </c>
      <c r="B385" s="114" t="s">
        <v>33</v>
      </c>
      <c r="C385" s="114" t="s">
        <v>33</v>
      </c>
      <c r="D385" s="134"/>
      <c r="E385" s="114" t="s">
        <v>288</v>
      </c>
      <c r="F385" s="114"/>
      <c r="G385" s="116"/>
      <c r="H385" s="116"/>
      <c r="I385" s="82"/>
      <c r="J385" s="103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1"/>
      <c r="X385" s="43"/>
      <c r="Y385" s="43"/>
      <c r="Z385" s="43"/>
      <c r="AA385" s="335"/>
      <c r="AB385" s="590"/>
    </row>
    <row r="386" spans="1:28" s="22" customFormat="1" ht="14.45" hidden="1" customHeight="1" outlineLevel="1" x14ac:dyDescent="0.25">
      <c r="A386" s="139" t="s">
        <v>378</v>
      </c>
      <c r="B386" s="114" t="s">
        <v>33</v>
      </c>
      <c r="C386" s="114" t="s">
        <v>33</v>
      </c>
      <c r="D386" s="134"/>
      <c r="E386" s="114" t="s">
        <v>288</v>
      </c>
      <c r="F386" s="114"/>
      <c r="G386" s="116"/>
      <c r="H386" s="116"/>
      <c r="I386" s="82"/>
      <c r="J386" s="103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1"/>
      <c r="X386" s="43"/>
      <c r="Y386" s="43"/>
      <c r="Z386" s="43"/>
      <c r="AA386" s="335"/>
      <c r="AB386" s="590"/>
    </row>
    <row r="387" spans="1:28" s="22" customFormat="1" ht="14.45" hidden="1" customHeight="1" outlineLevel="1" x14ac:dyDescent="0.25">
      <c r="A387" s="139" t="s">
        <v>994</v>
      </c>
      <c r="B387" s="114" t="s">
        <v>33</v>
      </c>
      <c r="C387" s="114" t="s">
        <v>33</v>
      </c>
      <c r="D387" s="134"/>
      <c r="E387" s="114" t="s">
        <v>288</v>
      </c>
      <c r="F387" s="114" t="s">
        <v>25</v>
      </c>
      <c r="G387" s="116"/>
      <c r="H387" s="116">
        <v>10</v>
      </c>
      <c r="I387" s="82"/>
      <c r="J387" s="191">
        <v>1</v>
      </c>
      <c r="K387" s="23">
        <v>1</v>
      </c>
      <c r="L387" s="23">
        <v>1</v>
      </c>
      <c r="M387" s="23">
        <v>1</v>
      </c>
      <c r="N387" s="20"/>
      <c r="O387" s="20"/>
      <c r="P387" s="20"/>
      <c r="Q387" s="20"/>
      <c r="R387" s="20"/>
      <c r="S387" s="20"/>
      <c r="T387" s="20"/>
      <c r="U387" s="20"/>
      <c r="V387" s="20"/>
      <c r="W387" s="21"/>
      <c r="X387" s="43"/>
      <c r="Y387" s="43"/>
      <c r="Z387" s="43"/>
      <c r="AA387" s="335" t="s">
        <v>995</v>
      </c>
      <c r="AB387" s="590"/>
    </row>
    <row r="388" spans="1:28" ht="14.45" hidden="1" customHeight="1" outlineLevel="1" x14ac:dyDescent="0.25">
      <c r="A388" s="54" t="s">
        <v>215</v>
      </c>
      <c r="B388" s="134"/>
      <c r="C388" s="134"/>
      <c r="D388" s="134"/>
      <c r="E388" s="134"/>
      <c r="F388" s="134"/>
      <c r="G388" s="124"/>
      <c r="H388" s="124">
        <f>SUM(H389:H391)</f>
        <v>300</v>
      </c>
      <c r="I388" s="83"/>
      <c r="J388" s="85">
        <v>1</v>
      </c>
      <c r="K388" s="17">
        <v>1</v>
      </c>
      <c r="L388" s="17">
        <v>1</v>
      </c>
      <c r="M388" s="17">
        <v>1</v>
      </c>
      <c r="N388" s="17">
        <v>1</v>
      </c>
      <c r="O388" s="17">
        <v>1</v>
      </c>
      <c r="P388" s="17">
        <v>1</v>
      </c>
      <c r="Q388" s="17">
        <v>1</v>
      </c>
      <c r="R388" s="17">
        <v>1</v>
      </c>
      <c r="S388" s="17">
        <v>1</v>
      </c>
      <c r="T388" s="17">
        <v>1</v>
      </c>
      <c r="U388" s="17">
        <v>1</v>
      </c>
      <c r="V388" s="4"/>
      <c r="W388" s="13"/>
      <c r="X388" s="43"/>
      <c r="Y388" s="43"/>
      <c r="Z388" s="43"/>
      <c r="AA388" s="571"/>
      <c r="AB388" s="589"/>
    </row>
    <row r="389" spans="1:28" ht="14.45" hidden="1" customHeight="1" outlineLevel="1" x14ac:dyDescent="0.25">
      <c r="A389" s="45" t="s">
        <v>95</v>
      </c>
      <c r="B389" s="114" t="s">
        <v>379</v>
      </c>
      <c r="C389" s="114">
        <v>6701094</v>
      </c>
      <c r="D389" s="134"/>
      <c r="E389" s="114" t="s">
        <v>925</v>
      </c>
      <c r="F389" s="114"/>
      <c r="G389" s="116"/>
      <c r="H389" s="116">
        <v>20</v>
      </c>
      <c r="I389" s="83"/>
      <c r="J389" s="91"/>
      <c r="K389" s="4"/>
      <c r="L389" s="4"/>
      <c r="M389" s="4"/>
      <c r="N389" s="17">
        <v>1</v>
      </c>
      <c r="O389" s="17">
        <v>1</v>
      </c>
      <c r="P389" s="17">
        <v>1</v>
      </c>
      <c r="Q389" s="17">
        <v>1</v>
      </c>
      <c r="R389" s="17">
        <v>1</v>
      </c>
      <c r="S389" s="4"/>
      <c r="T389" s="4"/>
      <c r="U389" s="4"/>
      <c r="V389" s="4"/>
      <c r="W389" s="13"/>
      <c r="X389" s="43"/>
      <c r="Y389" s="43"/>
      <c r="Z389" s="43"/>
      <c r="AA389" s="571"/>
      <c r="AB389" s="589"/>
    </row>
    <row r="390" spans="1:28" ht="14.45" hidden="1" customHeight="1" outlineLevel="1" x14ac:dyDescent="0.25">
      <c r="A390" s="45" t="s">
        <v>98</v>
      </c>
      <c r="B390" s="114" t="s">
        <v>380</v>
      </c>
      <c r="C390" s="114">
        <v>6701095</v>
      </c>
      <c r="D390" s="134"/>
      <c r="E390" s="114" t="s">
        <v>925</v>
      </c>
      <c r="F390" s="114"/>
      <c r="G390" s="116"/>
      <c r="H390" s="116">
        <v>80</v>
      </c>
      <c r="I390" s="83"/>
      <c r="J390" s="85">
        <v>1</v>
      </c>
      <c r="K390" s="17">
        <v>1</v>
      </c>
      <c r="L390" s="17">
        <v>1</v>
      </c>
      <c r="M390" s="17">
        <v>1</v>
      </c>
      <c r="N390" s="17">
        <v>1</v>
      </c>
      <c r="O390" s="17">
        <v>1</v>
      </c>
      <c r="P390" s="17">
        <v>1</v>
      </c>
      <c r="Q390" s="17">
        <v>1</v>
      </c>
      <c r="R390" s="17">
        <v>1</v>
      </c>
      <c r="S390" s="17">
        <v>1</v>
      </c>
      <c r="T390" s="17">
        <v>1</v>
      </c>
      <c r="U390" s="17">
        <v>1</v>
      </c>
      <c r="V390" s="4"/>
      <c r="W390" s="13"/>
      <c r="X390" s="43"/>
      <c r="Y390" s="43"/>
      <c r="Z390" s="43"/>
      <c r="AA390" s="571"/>
      <c r="AB390" s="589"/>
    </row>
    <row r="391" spans="1:28" ht="14.45" hidden="1" customHeight="1" outlineLevel="1" x14ac:dyDescent="0.25">
      <c r="A391" s="45" t="s">
        <v>381</v>
      </c>
      <c r="B391" s="114" t="s">
        <v>382</v>
      </c>
      <c r="C391" s="114">
        <v>6701097</v>
      </c>
      <c r="D391" s="134"/>
      <c r="E391" s="114" t="s">
        <v>925</v>
      </c>
      <c r="F391" s="114"/>
      <c r="G391" s="116"/>
      <c r="H391" s="116">
        <v>200</v>
      </c>
      <c r="I391" s="83"/>
      <c r="J391" s="85">
        <v>1</v>
      </c>
      <c r="K391" s="17">
        <v>1</v>
      </c>
      <c r="L391" s="17">
        <v>1</v>
      </c>
      <c r="M391" s="17">
        <v>1</v>
      </c>
      <c r="N391" s="17">
        <v>1</v>
      </c>
      <c r="O391" s="17">
        <v>1</v>
      </c>
      <c r="P391" s="17">
        <v>1</v>
      </c>
      <c r="Q391" s="17">
        <v>1</v>
      </c>
      <c r="R391" s="17">
        <v>1</v>
      </c>
      <c r="S391" s="17">
        <v>1</v>
      </c>
      <c r="T391" s="17">
        <v>1</v>
      </c>
      <c r="U391" s="17">
        <v>1</v>
      </c>
      <c r="V391" s="4"/>
      <c r="W391" s="13"/>
      <c r="X391" s="43"/>
      <c r="Y391" s="43"/>
      <c r="Z391" s="43"/>
      <c r="AA391" s="571" t="s">
        <v>891</v>
      </c>
      <c r="AB391" s="589"/>
    </row>
    <row r="392" spans="1:28" ht="15" hidden="1" customHeight="1" outlineLevel="1" thickBot="1" x14ac:dyDescent="0.3">
      <c r="A392" s="140"/>
      <c r="B392" s="141"/>
      <c r="C392" s="141"/>
      <c r="D392" s="433"/>
      <c r="E392" s="141"/>
      <c r="F392" s="141"/>
      <c r="G392" s="142"/>
      <c r="H392" s="142"/>
      <c r="I392" s="182"/>
      <c r="J392" s="93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7"/>
      <c r="X392" s="43"/>
      <c r="Y392" s="43"/>
      <c r="Z392" s="43"/>
      <c r="AA392" s="571"/>
      <c r="AB392" s="589"/>
    </row>
    <row r="393" spans="1:28" s="75" customFormat="1" ht="15.75" hidden="1" collapsed="1" thickBot="1" x14ac:dyDescent="0.3">
      <c r="A393" s="611" t="s">
        <v>383</v>
      </c>
      <c r="B393" s="612"/>
      <c r="C393" s="612"/>
      <c r="D393" s="612"/>
      <c r="E393" s="612"/>
      <c r="F393" s="613"/>
      <c r="G393" s="412">
        <v>100</v>
      </c>
      <c r="H393" s="412">
        <f>SUM(H394:H395)+H396</f>
        <v>500</v>
      </c>
      <c r="I393" s="226"/>
      <c r="J393" s="227"/>
      <c r="K393" s="227"/>
      <c r="L393" s="227"/>
      <c r="M393" s="227"/>
      <c r="N393" s="227"/>
      <c r="O393" s="227"/>
      <c r="P393" s="227"/>
      <c r="Q393" s="227"/>
      <c r="R393" s="227"/>
      <c r="S393" s="227"/>
      <c r="T393" s="227"/>
      <c r="U393" s="227"/>
      <c r="V393" s="227"/>
      <c r="W393" s="228"/>
      <c r="X393" s="43"/>
      <c r="Y393" s="43"/>
      <c r="Z393" s="43"/>
      <c r="AA393" s="571"/>
      <c r="AB393" s="591"/>
    </row>
    <row r="394" spans="1:28" ht="14.45" hidden="1" customHeight="1" outlineLevel="1" x14ac:dyDescent="0.25">
      <c r="A394" s="70" t="s">
        <v>384</v>
      </c>
      <c r="B394" s="33" t="s">
        <v>385</v>
      </c>
      <c r="C394" s="33">
        <v>6703873</v>
      </c>
      <c r="D394" s="435"/>
      <c r="E394" s="33" t="s">
        <v>312</v>
      </c>
      <c r="F394" s="33" t="s">
        <v>438</v>
      </c>
      <c r="G394" s="72"/>
      <c r="H394" s="35">
        <v>450</v>
      </c>
      <c r="I394" s="190"/>
      <c r="J394" s="274">
        <v>1</v>
      </c>
      <c r="K394" s="395">
        <v>1</v>
      </c>
      <c r="L394" s="396">
        <v>1</v>
      </c>
      <c r="M394" s="333">
        <v>1</v>
      </c>
      <c r="N394" s="333">
        <v>1</v>
      </c>
      <c r="O394" s="333">
        <v>1</v>
      </c>
      <c r="P394" s="333">
        <v>1</v>
      </c>
      <c r="Q394" s="333">
        <v>1</v>
      </c>
      <c r="R394" s="333">
        <v>1</v>
      </c>
      <c r="S394" s="333">
        <v>1</v>
      </c>
      <c r="T394" s="333">
        <v>1</v>
      </c>
      <c r="U394" s="333">
        <v>1</v>
      </c>
      <c r="V394" s="5"/>
      <c r="W394" s="14"/>
      <c r="X394" s="43"/>
      <c r="Y394" s="43"/>
      <c r="Z394" s="43"/>
      <c r="AA394" s="335" t="s">
        <v>386</v>
      </c>
      <c r="AB394" s="589"/>
    </row>
    <row r="395" spans="1:28" ht="14.45" hidden="1" customHeight="1" outlineLevel="1" x14ac:dyDescent="0.25">
      <c r="A395" s="45" t="s">
        <v>387</v>
      </c>
      <c r="B395" s="117" t="s">
        <v>388</v>
      </c>
      <c r="C395" s="117">
        <v>6701119</v>
      </c>
      <c r="D395" s="429"/>
      <c r="E395" s="114" t="s">
        <v>389</v>
      </c>
      <c r="F395" s="114" t="s">
        <v>60</v>
      </c>
      <c r="G395" s="560"/>
      <c r="H395" s="116">
        <v>30</v>
      </c>
      <c r="I395" s="83"/>
      <c r="J395" s="274">
        <v>1</v>
      </c>
      <c r="K395" s="64">
        <v>1</v>
      </c>
      <c r="L395" s="64">
        <v>1</v>
      </c>
      <c r="M395" s="64">
        <v>1</v>
      </c>
      <c r="N395" s="64">
        <v>1</v>
      </c>
      <c r="O395" s="64">
        <v>1</v>
      </c>
      <c r="P395" s="64">
        <v>1</v>
      </c>
      <c r="Q395" s="64">
        <v>1</v>
      </c>
      <c r="R395" s="148"/>
      <c r="S395" s="4"/>
      <c r="T395" s="4"/>
      <c r="U395" s="4"/>
      <c r="V395" s="4"/>
      <c r="W395" s="13"/>
      <c r="X395" s="43"/>
      <c r="Y395" s="43"/>
      <c r="Z395" s="43"/>
      <c r="AA395" s="571" t="s">
        <v>886</v>
      </c>
      <c r="AB395" s="589"/>
    </row>
    <row r="396" spans="1:28" ht="14.45" hidden="1" customHeight="1" outlineLevel="1" x14ac:dyDescent="0.25">
      <c r="A396" s="221" t="s">
        <v>390</v>
      </c>
      <c r="B396" s="117" t="s">
        <v>388</v>
      </c>
      <c r="C396" s="117">
        <v>6701119</v>
      </c>
      <c r="D396" s="429"/>
      <c r="E396" s="117" t="s">
        <v>925</v>
      </c>
      <c r="F396" s="117" t="s">
        <v>60</v>
      </c>
      <c r="G396" s="124"/>
      <c r="H396" s="120">
        <f>SUM(H397:H402)</f>
        <v>20</v>
      </c>
      <c r="I396" s="83"/>
      <c r="J396" s="273"/>
      <c r="K396" s="24"/>
      <c r="L396" s="24"/>
      <c r="M396" s="24"/>
      <c r="N396" s="24"/>
      <c r="O396" s="24"/>
      <c r="P396" s="24"/>
      <c r="Q396" s="24"/>
      <c r="R396" s="4"/>
      <c r="S396" s="4"/>
      <c r="T396" s="4"/>
      <c r="U396" s="4"/>
      <c r="V396" s="4"/>
      <c r="W396" s="13"/>
      <c r="X396" s="43"/>
      <c r="Y396" s="43"/>
      <c r="Z396" s="43"/>
      <c r="AA396" s="571"/>
      <c r="AB396" s="589"/>
    </row>
    <row r="397" spans="1:28" ht="14.45" hidden="1" customHeight="1" outlineLevel="1" x14ac:dyDescent="0.25">
      <c r="A397" s="45" t="s">
        <v>381</v>
      </c>
      <c r="B397" s="117" t="s">
        <v>33</v>
      </c>
      <c r="C397" s="117" t="s">
        <v>33</v>
      </c>
      <c r="D397" s="429"/>
      <c r="E397" s="117"/>
      <c r="F397" s="117" t="s">
        <v>391</v>
      </c>
      <c r="G397" s="124"/>
      <c r="H397" s="116">
        <v>20</v>
      </c>
      <c r="I397" s="83"/>
      <c r="J397" s="85">
        <v>1</v>
      </c>
      <c r="K397" s="17">
        <v>1</v>
      </c>
      <c r="L397" s="17">
        <v>1</v>
      </c>
      <c r="M397" s="17">
        <v>1</v>
      </c>
      <c r="N397" s="17">
        <v>1</v>
      </c>
      <c r="O397" s="17">
        <v>1</v>
      </c>
      <c r="P397" s="17">
        <v>1</v>
      </c>
      <c r="Q397" s="17">
        <v>1</v>
      </c>
      <c r="R397" s="17">
        <v>1</v>
      </c>
      <c r="S397" s="17">
        <v>1</v>
      </c>
      <c r="T397" s="17">
        <v>1</v>
      </c>
      <c r="U397" s="17">
        <v>1</v>
      </c>
      <c r="V397" s="4"/>
      <c r="W397" s="13"/>
      <c r="X397" s="43"/>
      <c r="Y397" s="43"/>
      <c r="Z397" s="43"/>
      <c r="AA397" s="571"/>
      <c r="AB397" s="589"/>
    </row>
    <row r="398" spans="1:28" ht="14.45" hidden="1" customHeight="1" outlineLevel="1" x14ac:dyDescent="0.25">
      <c r="A398" s="45" t="s">
        <v>392</v>
      </c>
      <c r="B398" s="117"/>
      <c r="C398" s="117"/>
      <c r="D398" s="429"/>
      <c r="E398" s="117"/>
      <c r="F398" s="117"/>
      <c r="G398" s="124"/>
      <c r="H398" s="116"/>
      <c r="I398" s="83"/>
      <c r="J398" s="9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3"/>
      <c r="X398" s="43"/>
      <c r="Y398" s="43"/>
      <c r="Z398" s="43"/>
      <c r="AA398" s="571"/>
      <c r="AB398" s="589"/>
    </row>
    <row r="399" spans="1:28" ht="14.45" hidden="1" customHeight="1" outlineLevel="1" x14ac:dyDescent="0.25">
      <c r="A399" s="45" t="s">
        <v>393</v>
      </c>
      <c r="B399" s="117"/>
      <c r="C399" s="117"/>
      <c r="D399" s="429"/>
      <c r="E399" s="117"/>
      <c r="F399" s="117"/>
      <c r="G399" s="124"/>
      <c r="H399" s="116"/>
      <c r="I399" s="83"/>
      <c r="J399" s="9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3"/>
      <c r="X399" s="43"/>
      <c r="Y399" s="43"/>
      <c r="Z399" s="43"/>
      <c r="AA399" s="571"/>
      <c r="AB399" s="589"/>
    </row>
    <row r="400" spans="1:28" ht="14.45" hidden="1" customHeight="1" outlineLevel="1" x14ac:dyDescent="0.25">
      <c r="A400" s="45" t="s">
        <v>394</v>
      </c>
      <c r="B400" s="117"/>
      <c r="C400" s="117"/>
      <c r="D400" s="429"/>
      <c r="E400" s="117"/>
      <c r="F400" s="117"/>
      <c r="G400" s="124"/>
      <c r="H400" s="116"/>
      <c r="I400" s="83"/>
      <c r="J400" s="9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3"/>
      <c r="X400" s="43"/>
      <c r="Y400" s="43"/>
      <c r="Z400" s="43"/>
      <c r="AA400" s="571"/>
      <c r="AB400" s="589"/>
    </row>
    <row r="401" spans="1:28" ht="14.45" hidden="1" customHeight="1" outlineLevel="1" x14ac:dyDescent="0.25">
      <c r="A401" s="58" t="s">
        <v>395</v>
      </c>
      <c r="B401" s="117"/>
      <c r="C401" s="117"/>
      <c r="D401" s="429"/>
      <c r="E401" s="117"/>
      <c r="F401" s="117"/>
      <c r="G401" s="124"/>
      <c r="H401" s="116"/>
      <c r="I401" s="83"/>
      <c r="J401" s="9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3"/>
      <c r="X401" s="43"/>
      <c r="Y401" s="43"/>
      <c r="Z401" s="43"/>
      <c r="AA401" s="571"/>
      <c r="AB401" s="589"/>
    </row>
    <row r="402" spans="1:28" ht="15" hidden="1" customHeight="1" outlineLevel="1" thickBot="1" x14ac:dyDescent="0.3">
      <c r="A402" s="221"/>
      <c r="B402" s="117"/>
      <c r="C402" s="117"/>
      <c r="D402" s="429"/>
      <c r="E402" s="117"/>
      <c r="F402" s="117"/>
      <c r="G402" s="124"/>
      <c r="H402" s="116"/>
      <c r="I402" s="83"/>
      <c r="J402" s="273"/>
      <c r="K402" s="24"/>
      <c r="L402" s="24"/>
      <c r="M402" s="24"/>
      <c r="N402" s="24"/>
      <c r="O402" s="24"/>
      <c r="P402" s="24"/>
      <c r="Q402" s="24"/>
      <c r="R402" s="4"/>
      <c r="S402" s="4"/>
      <c r="T402" s="4"/>
      <c r="U402" s="4"/>
      <c r="V402" s="4"/>
      <c r="W402" s="13"/>
      <c r="X402" s="43"/>
      <c r="Y402" s="43"/>
      <c r="Z402" s="43"/>
      <c r="AA402" s="571"/>
      <c r="AB402" s="589"/>
    </row>
    <row r="403" spans="1:28" s="75" customFormat="1" ht="15.75" hidden="1" collapsed="1" thickBot="1" x14ac:dyDescent="0.3">
      <c r="A403" s="611" t="s">
        <v>396</v>
      </c>
      <c r="B403" s="612"/>
      <c r="C403" s="612"/>
      <c r="D403" s="612"/>
      <c r="E403" s="612"/>
      <c r="F403" s="613"/>
      <c r="G403" s="412">
        <v>0</v>
      </c>
      <c r="H403" s="412">
        <f>SUM(H404:H405)</f>
        <v>150</v>
      </c>
      <c r="I403" s="226"/>
      <c r="J403" s="227"/>
      <c r="K403" s="227"/>
      <c r="L403" s="227"/>
      <c r="M403" s="227"/>
      <c r="N403" s="227"/>
      <c r="O403" s="227"/>
      <c r="P403" s="227"/>
      <c r="Q403" s="227"/>
      <c r="R403" s="227"/>
      <c r="S403" s="227"/>
      <c r="T403" s="227"/>
      <c r="U403" s="227"/>
      <c r="V403" s="227"/>
      <c r="W403" s="228"/>
      <c r="X403" s="328"/>
      <c r="Y403" s="328"/>
      <c r="Z403" s="328"/>
      <c r="AA403" s="586"/>
      <c r="AB403" s="600"/>
    </row>
    <row r="404" spans="1:28" s="22" customFormat="1" ht="14.85" hidden="1" customHeight="1" outlineLevel="1" x14ac:dyDescent="0.25">
      <c r="A404" s="45" t="s">
        <v>1036</v>
      </c>
      <c r="B404" s="114" t="s">
        <v>1033</v>
      </c>
      <c r="C404" s="114">
        <v>6706593</v>
      </c>
      <c r="D404" s="114"/>
      <c r="E404" s="114" t="s">
        <v>852</v>
      </c>
      <c r="F404" s="114" t="s">
        <v>25</v>
      </c>
      <c r="G404" s="213"/>
      <c r="H404" s="116">
        <v>100</v>
      </c>
      <c r="I404" s="82"/>
      <c r="J404" s="103"/>
      <c r="K404" s="20"/>
      <c r="L404" s="23">
        <v>1</v>
      </c>
      <c r="M404" s="23">
        <v>1</v>
      </c>
      <c r="N404" s="23">
        <v>1</v>
      </c>
      <c r="O404" s="23">
        <v>1</v>
      </c>
      <c r="P404" s="23">
        <v>1</v>
      </c>
      <c r="Q404" s="23">
        <v>1</v>
      </c>
      <c r="R404" s="23">
        <v>1</v>
      </c>
      <c r="S404" s="23">
        <v>1</v>
      </c>
      <c r="T404" s="26"/>
      <c r="U404" s="26"/>
      <c r="V404" s="20"/>
      <c r="W404" s="21"/>
      <c r="X404" s="43"/>
      <c r="Y404" s="43"/>
      <c r="Z404" s="43"/>
      <c r="AA404" s="43" t="s">
        <v>950</v>
      </c>
    </row>
    <row r="405" spans="1:28" ht="14.85" hidden="1" customHeight="1" outlineLevel="1" x14ac:dyDescent="0.25">
      <c r="A405" s="45" t="s">
        <v>397</v>
      </c>
      <c r="B405" s="114" t="s">
        <v>398</v>
      </c>
      <c r="C405" s="114">
        <v>6703481</v>
      </c>
      <c r="D405" s="114"/>
      <c r="E405" s="114" t="s">
        <v>202</v>
      </c>
      <c r="F405" s="114" t="s">
        <v>25</v>
      </c>
      <c r="G405" s="213"/>
      <c r="H405" s="116">
        <v>50</v>
      </c>
      <c r="I405" s="83"/>
      <c r="J405" s="23">
        <v>1</v>
      </c>
      <c r="K405" s="23">
        <v>1</v>
      </c>
      <c r="L405" s="23">
        <v>1</v>
      </c>
      <c r="M405" s="23">
        <v>1</v>
      </c>
      <c r="N405" s="23">
        <v>1</v>
      </c>
      <c r="O405" s="23">
        <v>1</v>
      </c>
      <c r="P405" s="4"/>
      <c r="Q405" s="4"/>
      <c r="R405" s="4"/>
      <c r="S405" s="4"/>
      <c r="T405" s="4"/>
      <c r="U405" s="4"/>
      <c r="V405" s="4"/>
      <c r="W405" s="13"/>
      <c r="X405" s="43"/>
      <c r="Y405" s="43"/>
      <c r="Z405" s="43"/>
      <c r="AA405" s="43" t="s">
        <v>400</v>
      </c>
    </row>
    <row r="411" spans="1:28" x14ac:dyDescent="0.25">
      <c r="I411" s="16"/>
    </row>
    <row r="413" spans="1:28" x14ac:dyDescent="0.25">
      <c r="F413" s="16"/>
    </row>
    <row r="414" spans="1:28" x14ac:dyDescent="0.25">
      <c r="F414" s="16"/>
    </row>
    <row r="415" spans="1:28" x14ac:dyDescent="0.25">
      <c r="Y415" s="409"/>
      <c r="Z415" s="409"/>
    </row>
    <row r="417" spans="26:26" x14ac:dyDescent="0.25">
      <c r="Z417" s="409"/>
    </row>
  </sheetData>
  <mergeCells count="16">
    <mergeCell ref="A393:F393"/>
    <mergeCell ref="A403:F403"/>
    <mergeCell ref="A216:F216"/>
    <mergeCell ref="A280:F280"/>
    <mergeCell ref="A302:F302"/>
    <mergeCell ref="A4:F4"/>
    <mergeCell ref="A3:F3"/>
    <mergeCell ref="A5:F5"/>
    <mergeCell ref="A180:F180"/>
    <mergeCell ref="A12:F12"/>
    <mergeCell ref="A10:F10"/>
    <mergeCell ref="A7:F7"/>
    <mergeCell ref="A9:F9"/>
    <mergeCell ref="A11:F11"/>
    <mergeCell ref="A77:F77"/>
    <mergeCell ref="A140:F140"/>
  </mergeCells>
  <phoneticPr fontId="22" type="noConversion"/>
  <conditionalFormatting sqref="AA285 A284:A285">
    <cfRule type="duplicateValues" dxfId="0" priority="6"/>
  </conditionalFormatting>
  <pageMargins left="0.23622047244094491" right="0.23622047244094491" top="0.98425196850393704" bottom="0.39370078740157483" header="0.31496062992125984" footer="0.19685039370078741"/>
  <pageSetup paperSize="8" scale="68" fitToHeight="0" orientation="landscape" r:id="rId1"/>
  <headerFooter>
    <oddHeader>&amp;LKAUPUNKIYMPÄRISTÖN TOIMIALA
Maankäyttö ja kaupunkirakenne&amp;CINVESTOINTIOHJELMA 2023&amp;R&amp;P(&amp;N)
&amp;D</oddHeader>
    <oddFooter>&amp;LS=suunnittelu, m=maarakennus, p=päällystys, k=kiveys, t=taitorakenne, v=viimeistely</oddFooter>
  </headerFooter>
  <rowBreaks count="2" manualBreakCount="2">
    <brk id="275" max="24" man="1"/>
    <brk id="350" max="24" man="1"/>
  </rowBreaks>
  <customProperties>
    <customPr name="EpmWorksheetKeyString_GUID" r:id="rId2"/>
  </customProperties>
  <ignoredErrors>
    <ignoredError sqref="H9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  <pageSetUpPr fitToPage="1"/>
  </sheetPr>
  <dimension ref="A1:KG401"/>
  <sheetViews>
    <sheetView zoomScale="89" zoomScaleNormal="89" workbookViewId="0">
      <pane ySplit="2" topLeftCell="A3" activePane="bottomLeft" state="frozen"/>
      <selection pane="bottomLeft" activeCell="D332" sqref="D332"/>
    </sheetView>
  </sheetViews>
  <sheetFormatPr defaultRowHeight="15" outlineLevelRow="1" x14ac:dyDescent="0.25"/>
  <cols>
    <col min="1" max="1" width="58.5703125" customWidth="1"/>
    <col min="2" max="2" width="12.42578125" customWidth="1"/>
    <col min="3" max="3" width="9.5703125" customWidth="1"/>
    <col min="4" max="4" width="14.85546875" style="39" customWidth="1"/>
    <col min="5" max="5" width="17" customWidth="1"/>
    <col min="6" max="6" width="9.5703125" customWidth="1"/>
    <col min="7" max="7" width="11.85546875" customWidth="1"/>
    <col min="8" max="8" width="13.140625" customWidth="1"/>
    <col min="9" max="9" width="8.5703125" customWidth="1"/>
    <col min="10" max="10" width="5.140625" customWidth="1"/>
    <col min="11" max="11" width="4.5703125" customWidth="1"/>
    <col min="12" max="12" width="4.140625" customWidth="1"/>
    <col min="13" max="13" width="4.28515625" customWidth="1"/>
    <col min="14" max="15" width="4.5703125" customWidth="1"/>
    <col min="16" max="16" width="3.85546875" customWidth="1"/>
    <col min="17" max="23" width="4.5703125" customWidth="1"/>
    <col min="24" max="24" width="0.42578125" customWidth="1"/>
    <col min="25" max="25" width="10.42578125" customWidth="1"/>
    <col min="26" max="26" width="10.42578125" style="22" customWidth="1"/>
    <col min="27" max="27" width="40.5703125" customWidth="1"/>
    <col min="28" max="28" width="15.7109375" customWidth="1"/>
    <col min="29" max="32" width="9.42578125" customWidth="1"/>
    <col min="33" max="293" width="8.5703125"/>
  </cols>
  <sheetData>
    <row r="1" spans="1:293" ht="15.75" thickBot="1" x14ac:dyDescent="0.3">
      <c r="A1" s="6"/>
      <c r="B1" s="7" t="s">
        <v>0</v>
      </c>
      <c r="C1" s="7" t="s">
        <v>1</v>
      </c>
      <c r="D1" s="7" t="s">
        <v>748</v>
      </c>
      <c r="E1" s="7" t="s">
        <v>749</v>
      </c>
      <c r="F1" s="7" t="s">
        <v>2</v>
      </c>
      <c r="G1" s="15"/>
      <c r="H1" s="15"/>
      <c r="I1" s="7"/>
      <c r="J1" s="9" t="s">
        <v>3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8"/>
      <c r="V1" s="9" t="s">
        <v>830</v>
      </c>
      <c r="W1" s="11"/>
      <c r="X1" s="166" t="s">
        <v>4</v>
      </c>
      <c r="Y1" s="166" t="s">
        <v>5</v>
      </c>
      <c r="Z1" s="164" t="s">
        <v>6</v>
      </c>
      <c r="AA1" s="164" t="s">
        <v>7</v>
      </c>
      <c r="AB1" s="569" t="s">
        <v>1052</v>
      </c>
    </row>
    <row r="2" spans="1:293" ht="15.75" thickBot="1" x14ac:dyDescent="0.3">
      <c r="A2" s="276" t="s">
        <v>8</v>
      </c>
      <c r="B2" s="277" t="s">
        <v>9</v>
      </c>
      <c r="C2" s="277" t="s">
        <v>10</v>
      </c>
      <c r="D2" s="277" t="s">
        <v>11</v>
      </c>
      <c r="E2" s="277" t="s">
        <v>750</v>
      </c>
      <c r="F2" s="277" t="s">
        <v>12</v>
      </c>
      <c r="G2" s="278" t="s">
        <v>828</v>
      </c>
      <c r="H2" s="278" t="s">
        <v>829</v>
      </c>
      <c r="I2" s="12" t="s">
        <v>13</v>
      </c>
      <c r="J2" s="168">
        <v>1</v>
      </c>
      <c r="K2" s="168">
        <v>2</v>
      </c>
      <c r="L2" s="168">
        <v>3</v>
      </c>
      <c r="M2" s="168">
        <v>4</v>
      </c>
      <c r="N2" s="168">
        <v>5</v>
      </c>
      <c r="O2" s="168">
        <v>6</v>
      </c>
      <c r="P2" s="168">
        <v>7</v>
      </c>
      <c r="Q2" s="168">
        <v>8</v>
      </c>
      <c r="R2" s="168">
        <v>9</v>
      </c>
      <c r="S2" s="168">
        <v>10</v>
      </c>
      <c r="T2" s="168">
        <v>11</v>
      </c>
      <c r="U2" s="168">
        <v>12</v>
      </c>
      <c r="V2" s="168">
        <v>1</v>
      </c>
      <c r="W2" s="169">
        <v>2</v>
      </c>
      <c r="X2" s="167" t="s">
        <v>14</v>
      </c>
      <c r="Y2" s="167" t="s">
        <v>15</v>
      </c>
      <c r="Z2" s="323"/>
      <c r="AA2" s="165"/>
      <c r="AB2" s="588" t="s">
        <v>1053</v>
      </c>
    </row>
    <row r="3" spans="1:293" s="78" customFormat="1" ht="15.75" x14ac:dyDescent="0.25">
      <c r="A3" s="605" t="s">
        <v>401</v>
      </c>
      <c r="B3" s="606"/>
      <c r="C3" s="606"/>
      <c r="D3" s="606"/>
      <c r="E3" s="606"/>
      <c r="F3" s="606"/>
      <c r="G3" s="418">
        <f>SUM(G5,G95,G132,G137,G168,G227)</f>
        <v>61300</v>
      </c>
      <c r="H3" s="297">
        <f>SUM(,H5,H95,H132,H137,H168,H227)</f>
        <v>66165</v>
      </c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40"/>
      <c r="X3" s="295"/>
      <c r="Y3" s="295"/>
      <c r="Z3" s="295"/>
      <c r="AA3" s="295"/>
      <c r="AB3" s="589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</row>
    <row r="4" spans="1:293" s="78" customFormat="1" ht="15.75" thickBot="1" x14ac:dyDescent="0.3">
      <c r="A4" s="608" t="s">
        <v>20</v>
      </c>
      <c r="B4" s="609"/>
      <c r="C4" s="609"/>
      <c r="D4" s="609"/>
      <c r="E4" s="609"/>
      <c r="F4" s="609"/>
      <c r="G4" s="493">
        <v>0</v>
      </c>
      <c r="H4" s="287" t="s">
        <v>21</v>
      </c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2"/>
      <c r="X4" s="43"/>
      <c r="Y4" s="43"/>
      <c r="Z4" s="326"/>
      <c r="AA4" s="43"/>
      <c r="AB4" s="590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</row>
    <row r="5" spans="1:293" s="79" customFormat="1" x14ac:dyDescent="0.25">
      <c r="A5" s="620" t="s">
        <v>402</v>
      </c>
      <c r="B5" s="621"/>
      <c r="C5" s="621"/>
      <c r="D5" s="621"/>
      <c r="E5" s="621"/>
      <c r="F5" s="621"/>
      <c r="G5" s="547">
        <v>13700</v>
      </c>
      <c r="H5" s="296">
        <f>SUM(H7,H25,H40,H51,H59,H71,H80,H87)</f>
        <v>15075</v>
      </c>
      <c r="I5" s="243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5"/>
      <c r="X5" s="43"/>
      <c r="Y5" s="43"/>
      <c r="Z5" s="326"/>
      <c r="AA5" s="43"/>
      <c r="AB5" s="59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1"/>
      <c r="IV5" s="81"/>
      <c r="IW5" s="81"/>
      <c r="IX5" s="81"/>
      <c r="IY5" s="81"/>
      <c r="IZ5" s="81"/>
      <c r="JA5" s="81"/>
      <c r="JB5" s="81"/>
      <c r="JC5" s="81"/>
      <c r="JD5" s="81"/>
      <c r="JE5" s="81"/>
      <c r="JF5" s="81"/>
      <c r="JG5" s="81"/>
      <c r="JH5" s="81"/>
      <c r="JI5" s="81"/>
      <c r="JJ5" s="81"/>
      <c r="JK5" s="81"/>
      <c r="JL5" s="81"/>
      <c r="JM5" s="81"/>
      <c r="JN5" s="81"/>
      <c r="JO5" s="81"/>
      <c r="JP5" s="81"/>
      <c r="JQ5" s="81"/>
      <c r="JR5" s="81"/>
      <c r="JS5" s="81"/>
      <c r="JT5" s="81"/>
      <c r="JU5" s="81"/>
      <c r="JV5" s="81"/>
      <c r="JW5" s="81"/>
      <c r="JX5" s="81"/>
      <c r="JY5" s="81"/>
      <c r="JZ5" s="81"/>
      <c r="KA5" s="81"/>
      <c r="KB5" s="81"/>
      <c r="KC5" s="81"/>
      <c r="KD5" s="81"/>
      <c r="KE5" s="81"/>
      <c r="KF5" s="81"/>
      <c r="KG5" s="81"/>
    </row>
    <row r="6" spans="1:293" s="79" customFormat="1" ht="15.75" thickBot="1" x14ac:dyDescent="0.3">
      <c r="A6" s="622" t="s">
        <v>403</v>
      </c>
      <c r="B6" s="623"/>
      <c r="C6" s="623"/>
      <c r="D6" s="623"/>
      <c r="E6" s="623"/>
      <c r="F6" s="623"/>
      <c r="G6" s="494">
        <v>0</v>
      </c>
      <c r="H6" s="80"/>
      <c r="I6" s="257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6"/>
      <c r="X6" s="43"/>
      <c r="Y6" s="43"/>
      <c r="Z6" s="326"/>
      <c r="AA6" s="43"/>
      <c r="AB6" s="589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1"/>
      <c r="IV6" s="81"/>
      <c r="IW6" s="81"/>
      <c r="IX6" s="81"/>
      <c r="IY6" s="81"/>
      <c r="IZ6" s="81"/>
      <c r="JA6" s="81"/>
      <c r="JB6" s="81"/>
      <c r="JC6" s="81"/>
      <c r="JD6" s="81"/>
      <c r="JE6" s="81"/>
      <c r="JF6" s="81"/>
      <c r="JG6" s="81"/>
      <c r="JH6" s="81"/>
      <c r="JI6" s="81"/>
      <c r="JJ6" s="81"/>
      <c r="JK6" s="81"/>
      <c r="JL6" s="81"/>
      <c r="JM6" s="81"/>
      <c r="JN6" s="81"/>
      <c r="JO6" s="81"/>
      <c r="JP6" s="81"/>
      <c r="JQ6" s="81"/>
      <c r="JR6" s="81"/>
      <c r="JS6" s="81"/>
      <c r="JT6" s="81"/>
      <c r="JU6" s="81"/>
      <c r="JV6" s="81"/>
      <c r="JW6" s="81"/>
      <c r="JX6" s="81"/>
      <c r="JY6" s="81"/>
      <c r="JZ6" s="81"/>
      <c r="KA6" s="81"/>
      <c r="KB6" s="81"/>
      <c r="KC6" s="81"/>
      <c r="KD6" s="81"/>
      <c r="KE6" s="81"/>
      <c r="KF6" s="81"/>
      <c r="KG6" s="81"/>
    </row>
    <row r="7" spans="1:293" s="75" customFormat="1" ht="15.75" hidden="1" collapsed="1" thickBot="1" x14ac:dyDescent="0.3">
      <c r="A7" s="611" t="s">
        <v>22</v>
      </c>
      <c r="B7" s="612"/>
      <c r="C7" s="612"/>
      <c r="D7" s="612"/>
      <c r="E7" s="612"/>
      <c r="F7" s="613"/>
      <c r="G7" s="412"/>
      <c r="H7" s="412">
        <f>SUM(H8:H18)+H23</f>
        <v>1430</v>
      </c>
      <c r="I7" s="411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8"/>
      <c r="X7" s="43"/>
      <c r="Y7" s="43"/>
      <c r="Z7" s="326"/>
      <c r="AA7" s="43"/>
      <c r="AB7" s="590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  <c r="DT7" s="81"/>
      <c r="DU7" s="81"/>
      <c r="DV7" s="81"/>
      <c r="DW7" s="81"/>
      <c r="DX7" s="81"/>
      <c r="DY7" s="81"/>
      <c r="DZ7" s="81"/>
      <c r="EA7" s="81"/>
      <c r="EB7" s="81"/>
      <c r="EC7" s="81"/>
      <c r="ED7" s="81"/>
      <c r="EE7" s="81"/>
      <c r="EF7" s="81"/>
      <c r="EG7" s="81"/>
      <c r="EH7" s="81"/>
      <c r="EI7" s="81"/>
      <c r="EJ7" s="81"/>
      <c r="EK7" s="81"/>
      <c r="EL7" s="81"/>
      <c r="EM7" s="81"/>
      <c r="EN7" s="81"/>
      <c r="EO7" s="81"/>
      <c r="EP7" s="81"/>
      <c r="EQ7" s="81"/>
      <c r="ER7" s="81"/>
      <c r="ES7" s="81"/>
      <c r="ET7" s="81"/>
      <c r="EU7" s="81"/>
      <c r="EV7" s="81"/>
      <c r="EW7" s="81"/>
      <c r="EX7" s="81"/>
      <c r="EY7" s="81"/>
      <c r="EZ7" s="81"/>
      <c r="FA7" s="81"/>
      <c r="FB7" s="81"/>
      <c r="FC7" s="81"/>
      <c r="FD7" s="81"/>
      <c r="FE7" s="81"/>
      <c r="FF7" s="81"/>
      <c r="FG7" s="81"/>
      <c r="FH7" s="81"/>
      <c r="FI7" s="81"/>
      <c r="FJ7" s="81"/>
      <c r="FK7" s="81"/>
      <c r="FL7" s="81"/>
      <c r="FM7" s="81"/>
      <c r="FN7" s="81"/>
      <c r="FO7" s="81"/>
      <c r="FP7" s="81"/>
      <c r="FQ7" s="81"/>
      <c r="FR7" s="81"/>
      <c r="FS7" s="81"/>
      <c r="FT7" s="81"/>
      <c r="FU7" s="81"/>
      <c r="FV7" s="81"/>
      <c r="FW7" s="81"/>
      <c r="FX7" s="81"/>
      <c r="FY7" s="81"/>
      <c r="FZ7" s="81"/>
      <c r="GA7" s="81"/>
      <c r="GB7" s="81"/>
      <c r="GC7" s="81"/>
      <c r="GD7" s="81"/>
      <c r="GE7" s="81"/>
      <c r="GF7" s="81"/>
      <c r="GG7" s="81"/>
      <c r="GH7" s="81"/>
      <c r="GI7" s="81"/>
      <c r="GJ7" s="81"/>
      <c r="GK7" s="81"/>
      <c r="GL7" s="81"/>
      <c r="GM7" s="81"/>
      <c r="GN7" s="81"/>
      <c r="GO7" s="81"/>
      <c r="GP7" s="81"/>
      <c r="GQ7" s="81"/>
      <c r="GR7" s="81"/>
      <c r="GS7" s="81"/>
      <c r="GT7" s="81"/>
      <c r="GU7" s="81"/>
      <c r="GV7" s="81"/>
      <c r="GW7" s="81"/>
      <c r="GX7" s="81"/>
      <c r="GY7" s="81"/>
      <c r="GZ7" s="81"/>
      <c r="HA7" s="81"/>
      <c r="HB7" s="81"/>
      <c r="HC7" s="81"/>
      <c r="HD7" s="81"/>
      <c r="HE7" s="81"/>
      <c r="HF7" s="81"/>
      <c r="HG7" s="81"/>
      <c r="HH7" s="81"/>
      <c r="HI7" s="81"/>
      <c r="HJ7" s="81"/>
      <c r="HK7" s="81"/>
      <c r="HL7" s="81"/>
      <c r="HM7" s="81"/>
      <c r="HN7" s="81"/>
      <c r="HO7" s="81"/>
      <c r="HP7" s="81"/>
      <c r="HQ7" s="81"/>
      <c r="HR7" s="81"/>
      <c r="HS7" s="81"/>
      <c r="HT7" s="81"/>
      <c r="HU7" s="81"/>
      <c r="HV7" s="81"/>
      <c r="HW7" s="81"/>
      <c r="HX7" s="81"/>
      <c r="HY7" s="81"/>
      <c r="HZ7" s="81"/>
      <c r="IA7" s="81"/>
      <c r="IB7" s="81"/>
      <c r="IC7" s="81"/>
      <c r="ID7" s="81"/>
      <c r="IE7" s="81"/>
      <c r="IF7" s="81"/>
      <c r="IG7" s="81"/>
      <c r="IH7" s="81"/>
      <c r="II7" s="81"/>
      <c r="IJ7" s="81"/>
      <c r="IK7" s="81"/>
      <c r="IL7" s="81"/>
      <c r="IM7" s="81"/>
      <c r="IN7" s="81"/>
      <c r="IO7" s="81"/>
      <c r="IP7" s="81"/>
      <c r="IQ7" s="81"/>
      <c r="IR7" s="81"/>
      <c r="IS7" s="81"/>
      <c r="IT7" s="81"/>
      <c r="IU7" s="81"/>
      <c r="IV7" s="81"/>
      <c r="IW7" s="81"/>
      <c r="IX7" s="81"/>
      <c r="IY7" s="81"/>
      <c r="IZ7" s="81"/>
      <c r="JA7" s="81"/>
      <c r="JB7" s="81"/>
      <c r="JC7" s="81"/>
      <c r="JD7" s="81"/>
      <c r="JE7" s="81"/>
      <c r="JF7" s="81"/>
      <c r="JG7" s="81"/>
      <c r="JH7" s="81"/>
      <c r="JI7" s="81"/>
      <c r="JJ7" s="81"/>
      <c r="JK7" s="81"/>
      <c r="JL7" s="81"/>
      <c r="JM7" s="81"/>
      <c r="JN7" s="81"/>
      <c r="JO7" s="81"/>
      <c r="JP7" s="81"/>
      <c r="JQ7" s="81"/>
      <c r="JR7" s="81"/>
      <c r="JS7" s="81"/>
      <c r="JT7" s="81"/>
      <c r="JU7" s="81"/>
      <c r="JV7" s="81"/>
      <c r="JW7" s="81"/>
      <c r="JX7" s="81"/>
      <c r="JY7" s="81"/>
      <c r="JZ7" s="81"/>
      <c r="KA7" s="81"/>
      <c r="KB7" s="81"/>
      <c r="KC7" s="81"/>
      <c r="KD7" s="81"/>
      <c r="KE7" s="81"/>
      <c r="KF7" s="81"/>
      <c r="KG7" s="81"/>
    </row>
    <row r="8" spans="1:293" ht="14.45" hidden="1" customHeight="1" outlineLevel="1" x14ac:dyDescent="0.25">
      <c r="A8" s="58" t="s">
        <v>404</v>
      </c>
      <c r="B8" s="117" t="s">
        <v>405</v>
      </c>
      <c r="C8" s="117">
        <v>6701484</v>
      </c>
      <c r="D8" s="117"/>
      <c r="E8" s="117" t="s">
        <v>31</v>
      </c>
      <c r="F8" s="117" t="s">
        <v>295</v>
      </c>
      <c r="G8" s="127" t="s">
        <v>57</v>
      </c>
      <c r="H8" s="116">
        <v>600</v>
      </c>
      <c r="I8" s="190" t="s">
        <v>129</v>
      </c>
      <c r="J8" s="195"/>
      <c r="K8" s="485"/>
      <c r="L8" s="485"/>
      <c r="M8" s="423">
        <v>1</v>
      </c>
      <c r="N8" s="423">
        <v>1</v>
      </c>
      <c r="O8" s="423">
        <v>1</v>
      </c>
      <c r="P8" s="485"/>
      <c r="Q8" s="485"/>
      <c r="R8" s="423">
        <v>1</v>
      </c>
      <c r="S8" s="423">
        <v>1</v>
      </c>
      <c r="T8" s="423">
        <v>1</v>
      </c>
      <c r="U8" s="485"/>
      <c r="V8" s="196"/>
      <c r="W8" s="197"/>
      <c r="X8" s="69" t="s">
        <v>58</v>
      </c>
      <c r="Y8" s="69"/>
      <c r="Z8" s="326"/>
      <c r="AA8" s="50" t="s">
        <v>406</v>
      </c>
      <c r="AB8" s="590"/>
    </row>
    <row r="9" spans="1:293" s="22" customFormat="1" ht="14.45" hidden="1" customHeight="1" outlineLevel="1" x14ac:dyDescent="0.25">
      <c r="A9" s="185" t="s">
        <v>814</v>
      </c>
      <c r="B9" s="135" t="s">
        <v>813</v>
      </c>
      <c r="C9" s="135">
        <v>6706371</v>
      </c>
      <c r="D9" s="135"/>
      <c r="E9" s="135" t="s">
        <v>812</v>
      </c>
      <c r="F9" s="135" t="s">
        <v>876</v>
      </c>
      <c r="G9" s="155"/>
      <c r="H9" s="155">
        <v>400</v>
      </c>
      <c r="I9" s="82"/>
      <c r="J9" s="191">
        <v>1</v>
      </c>
      <c r="K9" s="23">
        <v>1</v>
      </c>
      <c r="L9" s="52">
        <v>1</v>
      </c>
      <c r="M9" s="52">
        <v>1</v>
      </c>
      <c r="N9" s="333">
        <v>1</v>
      </c>
      <c r="O9" s="333">
        <v>1</v>
      </c>
      <c r="P9" s="333">
        <v>1</v>
      </c>
      <c r="Q9" s="333">
        <v>1</v>
      </c>
      <c r="R9" s="333">
        <v>1</v>
      </c>
      <c r="S9" s="333">
        <v>1</v>
      </c>
      <c r="T9" s="333">
        <v>1</v>
      </c>
      <c r="U9" s="333">
        <v>1</v>
      </c>
      <c r="V9" s="386"/>
      <c r="W9" s="462"/>
      <c r="X9" s="43"/>
      <c r="Y9" s="43"/>
      <c r="Z9" s="43"/>
      <c r="AA9" s="43"/>
      <c r="AB9" s="590"/>
    </row>
    <row r="10" spans="1:293" s="22" customFormat="1" ht="14.45" hidden="1" customHeight="1" outlineLevel="1" x14ac:dyDescent="0.25">
      <c r="A10" s="185" t="s">
        <v>1070</v>
      </c>
      <c r="B10" s="135" t="s">
        <v>1071</v>
      </c>
      <c r="C10" s="135">
        <v>6706640</v>
      </c>
      <c r="D10" s="135"/>
      <c r="E10" s="135" t="s">
        <v>267</v>
      </c>
      <c r="F10" s="135" t="s">
        <v>25</v>
      </c>
      <c r="G10" s="155"/>
      <c r="H10" s="155">
        <v>100</v>
      </c>
      <c r="I10" s="82"/>
      <c r="J10" s="191">
        <v>1</v>
      </c>
      <c r="K10" s="23">
        <v>1</v>
      </c>
      <c r="L10" s="23">
        <v>1</v>
      </c>
      <c r="M10" s="23">
        <v>1</v>
      </c>
      <c r="N10" s="23">
        <v>1</v>
      </c>
      <c r="O10" s="23">
        <v>1</v>
      </c>
      <c r="P10" s="23">
        <v>1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386"/>
      <c r="W10" s="462"/>
      <c r="X10" s="43"/>
      <c r="Y10" s="43"/>
      <c r="Z10" s="43"/>
      <c r="AA10" s="43"/>
      <c r="AB10" s="590"/>
    </row>
    <row r="11" spans="1:293" s="22" customFormat="1" ht="14.45" hidden="1" customHeight="1" outlineLevel="1" x14ac:dyDescent="0.25">
      <c r="A11" s="185" t="s">
        <v>877</v>
      </c>
      <c r="B11" s="135"/>
      <c r="C11" s="135"/>
      <c r="D11" s="135"/>
      <c r="E11" s="135" t="s">
        <v>731</v>
      </c>
      <c r="F11" s="135" t="s">
        <v>25</v>
      </c>
      <c r="G11" s="155"/>
      <c r="H11" s="155">
        <v>30</v>
      </c>
      <c r="I11" s="82"/>
      <c r="J11" s="381"/>
      <c r="K11" s="23">
        <v>1</v>
      </c>
      <c r="L11" s="23">
        <v>1</v>
      </c>
      <c r="M11" s="23">
        <v>1</v>
      </c>
      <c r="N11" s="23">
        <v>1</v>
      </c>
      <c r="O11" s="23">
        <v>1</v>
      </c>
      <c r="P11" s="23">
        <v>1</v>
      </c>
      <c r="Q11" s="23">
        <v>1</v>
      </c>
      <c r="R11" s="23">
        <v>1</v>
      </c>
      <c r="S11" s="23">
        <v>1</v>
      </c>
      <c r="T11" s="23">
        <v>1</v>
      </c>
      <c r="U11" s="23">
        <v>1</v>
      </c>
      <c r="V11" s="386"/>
      <c r="W11" s="462"/>
      <c r="X11" s="43"/>
      <c r="Y11" s="43"/>
      <c r="Z11" s="43"/>
      <c r="AA11" s="43" t="s">
        <v>905</v>
      </c>
      <c r="AB11" s="590"/>
    </row>
    <row r="12" spans="1:293" s="22" customFormat="1" ht="14.45" hidden="1" customHeight="1" outlineLevel="1" x14ac:dyDescent="0.25">
      <c r="A12" s="185" t="s">
        <v>878</v>
      </c>
      <c r="B12" s="135"/>
      <c r="C12" s="135"/>
      <c r="D12" s="135"/>
      <c r="E12" s="135" t="s">
        <v>731</v>
      </c>
      <c r="F12" s="135" t="s">
        <v>25</v>
      </c>
      <c r="G12" s="155"/>
      <c r="H12" s="155">
        <v>70</v>
      </c>
      <c r="I12" s="82"/>
      <c r="J12" s="381"/>
      <c r="K12" s="23">
        <v>1</v>
      </c>
      <c r="L12" s="23">
        <v>1</v>
      </c>
      <c r="M12" s="23">
        <v>1</v>
      </c>
      <c r="N12" s="23">
        <v>1</v>
      </c>
      <c r="O12" s="23">
        <v>1</v>
      </c>
      <c r="P12" s="23">
        <v>1</v>
      </c>
      <c r="Q12" s="23">
        <v>1</v>
      </c>
      <c r="R12" s="23">
        <v>1</v>
      </c>
      <c r="S12" s="23">
        <v>1</v>
      </c>
      <c r="T12" s="23">
        <v>1</v>
      </c>
      <c r="U12" s="23">
        <v>1</v>
      </c>
      <c r="V12" s="386"/>
      <c r="W12" s="462"/>
      <c r="X12" s="43"/>
      <c r="Y12" s="43"/>
      <c r="Z12" s="43"/>
      <c r="AA12" s="43"/>
      <c r="AB12" s="591"/>
    </row>
    <row r="13" spans="1:293" s="22" customFormat="1" ht="14.45" hidden="1" customHeight="1" outlineLevel="1" x14ac:dyDescent="0.25">
      <c r="A13" s="185" t="s">
        <v>411</v>
      </c>
      <c r="B13" s="135" t="s">
        <v>412</v>
      </c>
      <c r="C13" s="135">
        <v>6704977</v>
      </c>
      <c r="D13" s="135"/>
      <c r="E13" s="135" t="s">
        <v>97</v>
      </c>
      <c r="F13" s="135"/>
      <c r="G13" s="155"/>
      <c r="H13" s="155">
        <v>50</v>
      </c>
      <c r="I13" s="82"/>
      <c r="J13" s="191">
        <v>1</v>
      </c>
      <c r="K13" s="23">
        <v>1</v>
      </c>
      <c r="L13" s="23">
        <v>1</v>
      </c>
      <c r="M13" s="23">
        <v>1</v>
      </c>
      <c r="N13" s="23">
        <v>1</v>
      </c>
      <c r="O13" s="23">
        <v>1</v>
      </c>
      <c r="P13" s="23">
        <v>1</v>
      </c>
      <c r="Q13" s="23">
        <v>1</v>
      </c>
      <c r="R13" s="23">
        <v>1</v>
      </c>
      <c r="S13" s="23">
        <v>1</v>
      </c>
      <c r="T13" s="23">
        <v>1</v>
      </c>
      <c r="U13" s="23">
        <v>1</v>
      </c>
      <c r="V13" s="386"/>
      <c r="W13" s="462"/>
      <c r="X13" s="43"/>
      <c r="Y13" s="43"/>
      <c r="Z13" s="43"/>
      <c r="AA13" s="43" t="s">
        <v>413</v>
      </c>
      <c r="AB13" s="590"/>
    </row>
    <row r="14" spans="1:293" s="307" customFormat="1" ht="14.45" hidden="1" customHeight="1" outlineLevel="1" x14ac:dyDescent="0.25">
      <c r="A14" s="502" t="s">
        <v>408</v>
      </c>
      <c r="B14" s="322" t="s">
        <v>409</v>
      </c>
      <c r="C14" s="322">
        <v>6703940</v>
      </c>
      <c r="D14" s="322"/>
      <c r="E14" s="322" t="s">
        <v>716</v>
      </c>
      <c r="F14" s="322"/>
      <c r="G14" s="379"/>
      <c r="H14" s="155"/>
      <c r="I14" s="310"/>
      <c r="J14" s="381"/>
      <c r="K14" s="382"/>
      <c r="L14" s="382"/>
      <c r="M14" s="382"/>
      <c r="N14" s="382"/>
      <c r="O14" s="382"/>
      <c r="P14" s="382"/>
      <c r="Q14" s="382"/>
      <c r="R14" s="382"/>
      <c r="S14" s="382"/>
      <c r="T14" s="382"/>
      <c r="U14" s="382"/>
      <c r="V14" s="382"/>
      <c r="W14" s="383"/>
      <c r="X14" s="306"/>
      <c r="Y14" s="306"/>
      <c r="Z14" s="306"/>
      <c r="AA14" s="306" t="s">
        <v>914</v>
      </c>
      <c r="AB14" s="590"/>
    </row>
    <row r="15" spans="1:293" s="307" customFormat="1" ht="14.45" hidden="1" customHeight="1" outlineLevel="1" x14ac:dyDescent="0.25">
      <c r="A15" s="502" t="s">
        <v>789</v>
      </c>
      <c r="B15" s="322" t="s">
        <v>790</v>
      </c>
      <c r="C15" s="322">
        <v>6706049</v>
      </c>
      <c r="D15" s="322"/>
      <c r="E15" s="322" t="s">
        <v>791</v>
      </c>
      <c r="F15" s="322"/>
      <c r="G15" s="379"/>
      <c r="H15" s="155"/>
      <c r="I15" s="310"/>
      <c r="J15" s="381"/>
      <c r="K15" s="382"/>
      <c r="L15" s="382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3"/>
      <c r="X15" s="306"/>
      <c r="Y15" s="306"/>
      <c r="Z15" s="306"/>
      <c r="AA15" s="306" t="s">
        <v>792</v>
      </c>
      <c r="AB15" s="590"/>
    </row>
    <row r="16" spans="1:293" ht="14.45" hidden="1" customHeight="1" outlineLevel="1" x14ac:dyDescent="0.25">
      <c r="A16" s="61" t="s">
        <v>414</v>
      </c>
      <c r="B16" s="114" t="s">
        <v>415</v>
      </c>
      <c r="C16" s="114">
        <v>6704979</v>
      </c>
      <c r="D16" s="114"/>
      <c r="E16" s="212"/>
      <c r="F16" s="213"/>
      <c r="G16" s="115"/>
      <c r="H16" s="116"/>
      <c r="I16" s="82"/>
      <c r="J16" s="385"/>
      <c r="K16" s="386"/>
      <c r="L16" s="386"/>
      <c r="M16" s="386"/>
      <c r="N16" s="386"/>
      <c r="O16" s="386"/>
      <c r="P16" s="386"/>
      <c r="Q16" s="386"/>
      <c r="R16" s="386"/>
      <c r="S16" s="386"/>
      <c r="T16" s="386"/>
      <c r="U16" s="386"/>
      <c r="V16" s="386"/>
      <c r="W16" s="21"/>
      <c r="X16" s="159"/>
      <c r="Y16" s="159"/>
      <c r="Z16" s="43"/>
      <c r="AA16" s="43" t="s">
        <v>416</v>
      </c>
      <c r="AB16" s="590"/>
    </row>
    <row r="17" spans="1:293" s="22" customFormat="1" ht="14.45" hidden="1" customHeight="1" outlineLevel="1" x14ac:dyDescent="0.25">
      <c r="A17" s="45" t="s">
        <v>417</v>
      </c>
      <c r="B17" s="114" t="s">
        <v>33</v>
      </c>
      <c r="C17" s="114" t="s">
        <v>33</v>
      </c>
      <c r="D17" s="114"/>
      <c r="E17" s="114" t="s">
        <v>418</v>
      </c>
      <c r="F17" s="116" t="s">
        <v>25</v>
      </c>
      <c r="G17" s="116"/>
      <c r="H17" s="116">
        <v>30</v>
      </c>
      <c r="I17" s="82"/>
      <c r="J17" s="191">
        <v>1</v>
      </c>
      <c r="K17" s="23">
        <v>1</v>
      </c>
      <c r="L17" s="23">
        <v>1</v>
      </c>
      <c r="M17" s="23">
        <v>1</v>
      </c>
      <c r="N17" s="23">
        <v>1</v>
      </c>
      <c r="O17" s="23">
        <v>1</v>
      </c>
      <c r="P17" s="23">
        <v>1</v>
      </c>
      <c r="Q17" s="23">
        <v>1</v>
      </c>
      <c r="R17" s="23">
        <v>1</v>
      </c>
      <c r="S17" s="23">
        <v>1</v>
      </c>
      <c r="T17" s="23">
        <v>1</v>
      </c>
      <c r="U17" s="23">
        <v>1</v>
      </c>
      <c r="V17" s="386"/>
      <c r="W17" s="21"/>
      <c r="X17" s="43"/>
      <c r="Y17" s="43"/>
      <c r="Z17" s="43"/>
      <c r="AA17" s="43"/>
      <c r="AB17" s="590"/>
    </row>
    <row r="18" spans="1:293" ht="14.45" hidden="1" customHeight="1" outlineLevel="1" x14ac:dyDescent="0.25">
      <c r="A18" s="61" t="s">
        <v>419</v>
      </c>
      <c r="B18" s="117" t="s">
        <v>420</v>
      </c>
      <c r="C18" s="117">
        <v>6701073</v>
      </c>
      <c r="D18" s="117" t="s">
        <v>97</v>
      </c>
      <c r="E18" s="117"/>
      <c r="F18" s="117" t="s">
        <v>179</v>
      </c>
      <c r="G18" s="127"/>
      <c r="H18" s="120">
        <v>100</v>
      </c>
      <c r="I18" s="82"/>
      <c r="J18" s="385"/>
      <c r="K18" s="386"/>
      <c r="L18" s="386"/>
      <c r="M18" s="386"/>
      <c r="N18" s="386"/>
      <c r="O18" s="386"/>
      <c r="P18" s="386"/>
      <c r="Q18" s="386"/>
      <c r="R18" s="386"/>
      <c r="S18" s="386"/>
      <c r="T18" s="386"/>
      <c r="U18" s="386"/>
      <c r="V18" s="386"/>
      <c r="W18" s="21"/>
      <c r="X18" s="159"/>
      <c r="Y18" s="159"/>
      <c r="Z18" s="50"/>
      <c r="AA18" s="43"/>
      <c r="AB18" s="590"/>
      <c r="AC18" s="22"/>
    </row>
    <row r="19" spans="1:293" s="22" customFormat="1" ht="14.45" hidden="1" customHeight="1" outlineLevel="1" x14ac:dyDescent="0.25">
      <c r="A19" s="45" t="s">
        <v>1011</v>
      </c>
      <c r="B19" s="114" t="s">
        <v>33</v>
      </c>
      <c r="C19" s="114" t="s">
        <v>33</v>
      </c>
      <c r="D19" s="114"/>
      <c r="E19" s="114" t="s">
        <v>745</v>
      </c>
      <c r="F19" s="114" t="s">
        <v>496</v>
      </c>
      <c r="G19" s="116"/>
      <c r="H19" s="116">
        <v>30</v>
      </c>
      <c r="I19" s="82"/>
      <c r="J19" s="191">
        <v>1</v>
      </c>
      <c r="K19" s="23">
        <v>1</v>
      </c>
      <c r="L19" s="23">
        <v>1</v>
      </c>
      <c r="M19" s="23">
        <v>1</v>
      </c>
      <c r="N19" s="23">
        <v>1</v>
      </c>
      <c r="O19" s="23">
        <v>1</v>
      </c>
      <c r="P19" s="52">
        <v>1</v>
      </c>
      <c r="Q19" s="52">
        <v>1</v>
      </c>
      <c r="R19" s="333">
        <v>1</v>
      </c>
      <c r="S19" s="333">
        <v>1</v>
      </c>
      <c r="T19" s="333">
        <v>1</v>
      </c>
      <c r="U19" s="386"/>
      <c r="V19" s="386"/>
      <c r="W19" s="21"/>
      <c r="X19" s="50"/>
      <c r="Y19" s="50"/>
      <c r="Z19" s="50"/>
      <c r="AA19" s="43" t="s">
        <v>1039</v>
      </c>
      <c r="AB19" s="590"/>
    </row>
    <row r="20" spans="1:293" s="22" customFormat="1" ht="14.45" hidden="1" customHeight="1" outlineLevel="1" x14ac:dyDescent="0.25">
      <c r="A20" s="45" t="s">
        <v>421</v>
      </c>
      <c r="B20" s="114" t="s">
        <v>33</v>
      </c>
      <c r="C20" s="114" t="s">
        <v>33</v>
      </c>
      <c r="D20" s="114"/>
      <c r="E20" s="114" t="s">
        <v>1072</v>
      </c>
      <c r="F20" s="114" t="s">
        <v>25</v>
      </c>
      <c r="G20" s="116"/>
      <c r="H20" s="116"/>
      <c r="I20" s="82"/>
      <c r="J20" s="385"/>
      <c r="K20" s="23">
        <v>1</v>
      </c>
      <c r="L20" s="23">
        <v>1</v>
      </c>
      <c r="M20" s="23">
        <v>1</v>
      </c>
      <c r="N20" s="23">
        <v>1</v>
      </c>
      <c r="O20" s="23">
        <v>1</v>
      </c>
      <c r="P20" s="23">
        <v>1</v>
      </c>
      <c r="Q20" s="23">
        <v>1</v>
      </c>
      <c r="R20" s="23">
        <v>1</v>
      </c>
      <c r="S20" s="23">
        <v>1</v>
      </c>
      <c r="T20" s="23">
        <v>1</v>
      </c>
      <c r="U20" s="23">
        <v>1</v>
      </c>
      <c r="V20" s="386"/>
      <c r="W20" s="21"/>
      <c r="X20" s="50"/>
      <c r="Y20" s="50"/>
      <c r="Z20" s="43"/>
      <c r="AA20" s="43"/>
      <c r="AB20" s="590"/>
    </row>
    <row r="21" spans="1:293" s="307" customFormat="1" ht="14.45" hidden="1" customHeight="1" outlineLevel="1" x14ac:dyDescent="0.25">
      <c r="A21" s="308" t="s">
        <v>783</v>
      </c>
      <c r="B21" s="301" t="s">
        <v>33</v>
      </c>
      <c r="C21" s="301" t="s">
        <v>33</v>
      </c>
      <c r="D21" s="301"/>
      <c r="E21" s="301" t="s">
        <v>731</v>
      </c>
      <c r="F21" s="301" t="s">
        <v>25</v>
      </c>
      <c r="G21" s="302"/>
      <c r="H21" s="116"/>
      <c r="I21" s="310"/>
      <c r="J21" s="381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05"/>
      <c r="X21" s="315"/>
      <c r="Y21" s="315"/>
      <c r="Z21" s="306"/>
      <c r="AA21" s="306" t="s">
        <v>784</v>
      </c>
      <c r="AB21" s="590"/>
    </row>
    <row r="22" spans="1:293" ht="14.45" hidden="1" customHeight="1" outlineLevel="1" x14ac:dyDescent="0.25">
      <c r="A22" s="61" t="s">
        <v>422</v>
      </c>
      <c r="B22" s="117" t="s">
        <v>423</v>
      </c>
      <c r="C22" s="117">
        <v>6701087</v>
      </c>
      <c r="D22" s="117" t="s">
        <v>97</v>
      </c>
      <c r="E22" s="117"/>
      <c r="F22" s="117" t="s">
        <v>295</v>
      </c>
      <c r="G22" s="127"/>
      <c r="H22" s="120">
        <v>0</v>
      </c>
      <c r="I22" s="83"/>
      <c r="J22" s="385"/>
      <c r="K22" s="386"/>
      <c r="L22" s="386"/>
      <c r="M22" s="386"/>
      <c r="N22" s="333">
        <v>1</v>
      </c>
      <c r="O22" s="333">
        <v>1</v>
      </c>
      <c r="P22" s="333">
        <v>1</v>
      </c>
      <c r="Q22" s="333">
        <v>1</v>
      </c>
      <c r="R22" s="333">
        <v>1</v>
      </c>
      <c r="S22" s="333">
        <v>1</v>
      </c>
      <c r="T22" s="333">
        <v>1</v>
      </c>
      <c r="U22" s="333">
        <v>1</v>
      </c>
      <c r="V22" s="386"/>
      <c r="W22" s="21"/>
      <c r="X22" s="159"/>
      <c r="Y22" s="159"/>
      <c r="Z22" s="69"/>
      <c r="AA22" s="46"/>
      <c r="AB22" s="589"/>
    </row>
    <row r="23" spans="1:293" ht="14.45" hidden="1" customHeight="1" outlineLevel="1" x14ac:dyDescent="0.25">
      <c r="A23" s="61" t="s">
        <v>424</v>
      </c>
      <c r="B23" s="117" t="s">
        <v>425</v>
      </c>
      <c r="C23" s="117">
        <v>6701080</v>
      </c>
      <c r="D23" s="117" t="s">
        <v>97</v>
      </c>
      <c r="E23" s="117"/>
      <c r="F23" s="117" t="s">
        <v>128</v>
      </c>
      <c r="G23" s="127"/>
      <c r="H23" s="120">
        <v>50</v>
      </c>
      <c r="I23" s="83"/>
      <c r="J23" s="385"/>
      <c r="K23" s="386"/>
      <c r="L23" s="386"/>
      <c r="M23" s="386"/>
      <c r="N23" s="333">
        <v>1</v>
      </c>
      <c r="O23" s="333">
        <v>1</v>
      </c>
      <c r="P23" s="333">
        <v>1</v>
      </c>
      <c r="Q23" s="333">
        <v>1</v>
      </c>
      <c r="R23" s="333">
        <v>1</v>
      </c>
      <c r="S23" s="333">
        <v>1</v>
      </c>
      <c r="T23" s="386"/>
      <c r="U23" s="386"/>
      <c r="V23" s="386"/>
      <c r="W23" s="21"/>
      <c r="X23" s="159"/>
      <c r="Y23" s="159"/>
      <c r="Z23" s="43"/>
      <c r="AA23" s="46"/>
      <c r="AB23" s="589"/>
    </row>
    <row r="24" spans="1:293" ht="15" hidden="1" customHeight="1" outlineLevel="1" thickBot="1" x14ac:dyDescent="0.3">
      <c r="A24" s="58" t="s">
        <v>426</v>
      </c>
      <c r="B24" s="114" t="s">
        <v>33</v>
      </c>
      <c r="C24" s="114" t="s">
        <v>33</v>
      </c>
      <c r="D24" s="114"/>
      <c r="E24" s="117" t="s">
        <v>97</v>
      </c>
      <c r="F24" s="117" t="s">
        <v>128</v>
      </c>
      <c r="G24" s="127"/>
      <c r="H24" s="116"/>
      <c r="I24" s="83"/>
      <c r="J24" s="198"/>
      <c r="K24" s="105"/>
      <c r="L24" s="105"/>
      <c r="M24" s="105"/>
      <c r="N24" s="471">
        <v>1</v>
      </c>
      <c r="O24" s="471">
        <v>1</v>
      </c>
      <c r="P24" s="471">
        <v>1</v>
      </c>
      <c r="Q24" s="471">
        <v>1</v>
      </c>
      <c r="R24" s="471">
        <v>1</v>
      </c>
      <c r="S24" s="471">
        <v>1</v>
      </c>
      <c r="T24" s="105"/>
      <c r="U24" s="105"/>
      <c r="V24" s="105"/>
      <c r="W24" s="106"/>
      <c r="X24" s="159"/>
      <c r="Y24" s="159"/>
      <c r="Z24" s="43"/>
      <c r="AA24" s="43"/>
      <c r="AB24" s="589"/>
    </row>
    <row r="25" spans="1:293" s="75" customFormat="1" ht="15.75" hidden="1" collapsed="1" thickBot="1" x14ac:dyDescent="0.3">
      <c r="A25" s="611" t="s">
        <v>106</v>
      </c>
      <c r="B25" s="612"/>
      <c r="C25" s="612"/>
      <c r="D25" s="612"/>
      <c r="E25" s="612"/>
      <c r="F25" s="613"/>
      <c r="G25" s="412"/>
      <c r="H25" s="412">
        <f>SUM(H26:H31)+H36+H38</f>
        <v>170</v>
      </c>
      <c r="I25" s="411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8"/>
      <c r="X25" s="159"/>
      <c r="Y25" s="159"/>
      <c r="Z25" s="43"/>
      <c r="AA25" s="43"/>
      <c r="AB25" s="592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1"/>
      <c r="CV25" s="81"/>
      <c r="CW25" s="81"/>
      <c r="CX25" s="81"/>
      <c r="CY25" s="81"/>
      <c r="CZ25" s="81"/>
      <c r="DA25" s="81"/>
      <c r="DB25" s="81"/>
      <c r="DC25" s="81"/>
      <c r="DD25" s="81"/>
      <c r="DE25" s="81"/>
      <c r="DF25" s="81"/>
      <c r="DG25" s="81"/>
      <c r="DH25" s="81"/>
      <c r="DI25" s="81"/>
      <c r="DJ25" s="81"/>
      <c r="DK25" s="81"/>
      <c r="DL25" s="81"/>
      <c r="DM25" s="81"/>
      <c r="DN25" s="81"/>
      <c r="DO25" s="81"/>
      <c r="DP25" s="81"/>
      <c r="DQ25" s="81"/>
      <c r="DR25" s="81"/>
      <c r="DS25" s="81"/>
      <c r="DT25" s="81"/>
      <c r="DU25" s="81"/>
      <c r="DV25" s="81"/>
      <c r="DW25" s="81"/>
      <c r="DX25" s="81"/>
      <c r="DY25" s="81"/>
      <c r="DZ25" s="81"/>
      <c r="EA25" s="81"/>
      <c r="EB25" s="81"/>
      <c r="EC25" s="81"/>
      <c r="ED25" s="81"/>
      <c r="EE25" s="81"/>
      <c r="EF25" s="81"/>
      <c r="EG25" s="81"/>
      <c r="EH25" s="81"/>
      <c r="EI25" s="81"/>
      <c r="EJ25" s="81"/>
      <c r="EK25" s="81"/>
      <c r="EL25" s="81"/>
      <c r="EM25" s="81"/>
      <c r="EN25" s="81"/>
      <c r="EO25" s="81"/>
      <c r="EP25" s="81"/>
      <c r="EQ25" s="81"/>
      <c r="ER25" s="81"/>
      <c r="ES25" s="81"/>
      <c r="ET25" s="81"/>
      <c r="EU25" s="81"/>
      <c r="EV25" s="81"/>
      <c r="EW25" s="81"/>
      <c r="EX25" s="81"/>
      <c r="EY25" s="81"/>
      <c r="EZ25" s="81"/>
      <c r="FA25" s="81"/>
      <c r="FB25" s="81"/>
      <c r="FC25" s="81"/>
      <c r="FD25" s="81"/>
      <c r="FE25" s="81"/>
      <c r="FF25" s="81"/>
      <c r="FG25" s="81"/>
      <c r="FH25" s="81"/>
      <c r="FI25" s="81"/>
      <c r="FJ25" s="81"/>
      <c r="FK25" s="81"/>
      <c r="FL25" s="81"/>
      <c r="FM25" s="81"/>
      <c r="FN25" s="81"/>
      <c r="FO25" s="81"/>
      <c r="FP25" s="81"/>
      <c r="FQ25" s="81"/>
      <c r="FR25" s="81"/>
      <c r="FS25" s="81"/>
      <c r="FT25" s="81"/>
      <c r="FU25" s="81"/>
      <c r="FV25" s="81"/>
      <c r="FW25" s="81"/>
      <c r="FX25" s="81"/>
      <c r="FY25" s="81"/>
      <c r="FZ25" s="81"/>
      <c r="GA25" s="81"/>
      <c r="GB25" s="81"/>
      <c r="GC25" s="81"/>
      <c r="GD25" s="81"/>
      <c r="GE25" s="81"/>
      <c r="GF25" s="81"/>
      <c r="GG25" s="81"/>
      <c r="GH25" s="81"/>
      <c r="GI25" s="81"/>
      <c r="GJ25" s="81"/>
      <c r="GK25" s="81"/>
      <c r="GL25" s="81"/>
      <c r="GM25" s="81"/>
      <c r="GN25" s="81"/>
      <c r="GO25" s="81"/>
      <c r="GP25" s="81"/>
      <c r="GQ25" s="81"/>
      <c r="GR25" s="81"/>
      <c r="GS25" s="81"/>
      <c r="GT25" s="81"/>
      <c r="GU25" s="81"/>
      <c r="GV25" s="81"/>
      <c r="GW25" s="81"/>
      <c r="GX25" s="81"/>
      <c r="GY25" s="81"/>
      <c r="GZ25" s="81"/>
      <c r="HA25" s="81"/>
      <c r="HB25" s="81"/>
      <c r="HC25" s="81"/>
      <c r="HD25" s="81"/>
      <c r="HE25" s="81"/>
      <c r="HF25" s="81"/>
      <c r="HG25" s="81"/>
      <c r="HH25" s="81"/>
      <c r="HI25" s="81"/>
      <c r="HJ25" s="81"/>
      <c r="HK25" s="81"/>
      <c r="HL25" s="81"/>
      <c r="HM25" s="81"/>
      <c r="HN25" s="81"/>
      <c r="HO25" s="81"/>
      <c r="HP25" s="81"/>
      <c r="HQ25" s="81"/>
      <c r="HR25" s="81"/>
      <c r="HS25" s="81"/>
      <c r="HT25" s="81"/>
      <c r="HU25" s="81"/>
      <c r="HV25" s="81"/>
      <c r="HW25" s="81"/>
      <c r="HX25" s="81"/>
      <c r="HY25" s="81"/>
      <c r="HZ25" s="81"/>
      <c r="IA25" s="81"/>
      <c r="IB25" s="81"/>
      <c r="IC25" s="81"/>
      <c r="ID25" s="81"/>
      <c r="IE25" s="81"/>
      <c r="IF25" s="81"/>
      <c r="IG25" s="81"/>
      <c r="IH25" s="81"/>
      <c r="II25" s="81"/>
      <c r="IJ25" s="81"/>
      <c r="IK25" s="81"/>
      <c r="IL25" s="81"/>
      <c r="IM25" s="81"/>
      <c r="IN25" s="81"/>
      <c r="IO25" s="81"/>
      <c r="IP25" s="81"/>
      <c r="IQ25" s="81"/>
      <c r="IR25" s="81"/>
      <c r="IS25" s="81"/>
      <c r="IT25" s="81"/>
      <c r="IU25" s="81"/>
      <c r="IV25" s="81"/>
      <c r="IW25" s="81"/>
      <c r="IX25" s="81"/>
      <c r="IY25" s="81"/>
      <c r="IZ25" s="81"/>
      <c r="JA25" s="81"/>
      <c r="JB25" s="81"/>
      <c r="JC25" s="81"/>
      <c r="JD25" s="81"/>
      <c r="JE25" s="81"/>
      <c r="JF25" s="81"/>
      <c r="JG25" s="81"/>
      <c r="JH25" s="81"/>
      <c r="JI25" s="81"/>
      <c r="JJ25" s="81"/>
      <c r="JK25" s="81"/>
      <c r="JL25" s="81"/>
      <c r="JM25" s="81"/>
      <c r="JN25" s="81"/>
      <c r="JO25" s="81"/>
      <c r="JP25" s="81"/>
      <c r="JQ25" s="81"/>
      <c r="JR25" s="81"/>
      <c r="JS25" s="81"/>
      <c r="JT25" s="81"/>
      <c r="JU25" s="81"/>
      <c r="JV25" s="81"/>
      <c r="JW25" s="81"/>
      <c r="JX25" s="81"/>
      <c r="JY25" s="81"/>
      <c r="JZ25" s="81"/>
      <c r="KA25" s="81"/>
      <c r="KB25" s="81"/>
      <c r="KC25" s="81"/>
      <c r="KD25" s="81"/>
      <c r="KE25" s="81"/>
      <c r="KF25" s="81"/>
      <c r="KG25" s="81"/>
    </row>
    <row r="26" spans="1:293" s="307" customFormat="1" ht="14.45" hidden="1" customHeight="1" outlineLevel="1" x14ac:dyDescent="0.25">
      <c r="A26" s="505" t="s">
        <v>427</v>
      </c>
      <c r="B26" s="506" t="s">
        <v>428</v>
      </c>
      <c r="C26" s="506">
        <v>6703999</v>
      </c>
      <c r="D26" s="506" t="s">
        <v>312</v>
      </c>
      <c r="E26" s="506"/>
      <c r="F26" s="506" t="s">
        <v>56</v>
      </c>
      <c r="G26" s="507"/>
      <c r="H26" s="548"/>
      <c r="I26" s="508"/>
      <c r="J26" s="311"/>
      <c r="K26" s="304"/>
      <c r="L26" s="304"/>
      <c r="M26" s="304"/>
      <c r="N26" s="504"/>
      <c r="O26" s="504"/>
      <c r="P26" s="504"/>
      <c r="Q26" s="504"/>
      <c r="R26" s="504"/>
      <c r="S26" s="504"/>
      <c r="T26" s="504"/>
      <c r="U26" s="504"/>
      <c r="V26" s="509"/>
      <c r="W26" s="510"/>
      <c r="X26" s="306"/>
      <c r="Y26" s="306"/>
      <c r="Z26" s="306"/>
      <c r="AA26" s="315" t="s">
        <v>947</v>
      </c>
      <c r="AB26" s="590"/>
    </row>
    <row r="27" spans="1:293" s="307" customFormat="1" ht="14.45" hidden="1" customHeight="1" outlineLevel="1" x14ac:dyDescent="0.25">
      <c r="A27" s="308" t="s">
        <v>429</v>
      </c>
      <c r="B27" s="301" t="s">
        <v>807</v>
      </c>
      <c r="C27" s="301">
        <v>6706149</v>
      </c>
      <c r="D27" s="301"/>
      <c r="E27" s="301" t="s">
        <v>81</v>
      </c>
      <c r="F27" s="301"/>
      <c r="G27" s="302"/>
      <c r="H27" s="116"/>
      <c r="I27" s="310"/>
      <c r="J27" s="503"/>
      <c r="K27" s="504"/>
      <c r="L27" s="504"/>
      <c r="M27" s="504"/>
      <c r="N27" s="504"/>
      <c r="O27" s="504"/>
      <c r="P27" s="504"/>
      <c r="Q27" s="504"/>
      <c r="R27" s="504"/>
      <c r="S27" s="504"/>
      <c r="T27" s="504"/>
      <c r="U27" s="504"/>
      <c r="V27" s="504"/>
      <c r="W27" s="305"/>
      <c r="X27" s="306"/>
      <c r="Y27" s="306"/>
      <c r="Z27" s="306"/>
      <c r="AA27" s="306"/>
      <c r="AB27" s="592"/>
    </row>
    <row r="28" spans="1:293" s="22" customFormat="1" ht="14.45" hidden="1" customHeight="1" outlineLevel="1" x14ac:dyDescent="0.25">
      <c r="A28" s="45" t="s">
        <v>879</v>
      </c>
      <c r="B28" s="114"/>
      <c r="C28" s="114"/>
      <c r="D28" s="114"/>
      <c r="E28" s="114" t="s">
        <v>430</v>
      </c>
      <c r="F28" s="114" t="s">
        <v>25</v>
      </c>
      <c r="G28" s="116"/>
      <c r="H28" s="116">
        <v>20</v>
      </c>
      <c r="I28" s="112"/>
      <c r="J28" s="503"/>
      <c r="K28" s="504"/>
      <c r="L28" s="23">
        <v>1</v>
      </c>
      <c r="M28" s="23">
        <v>1</v>
      </c>
      <c r="N28" s="23">
        <v>1</v>
      </c>
      <c r="O28" s="23">
        <v>1</v>
      </c>
      <c r="P28" s="23">
        <v>1</v>
      </c>
      <c r="Q28" s="23">
        <v>1</v>
      </c>
      <c r="R28" s="23">
        <v>1</v>
      </c>
      <c r="S28" s="23">
        <v>1</v>
      </c>
      <c r="T28" s="34"/>
      <c r="U28" s="34"/>
      <c r="V28" s="34"/>
      <c r="W28" s="21"/>
      <c r="X28" s="43"/>
      <c r="Y28" s="43"/>
      <c r="Z28" s="43"/>
      <c r="AA28" s="43" t="s">
        <v>918</v>
      </c>
      <c r="AB28" s="590"/>
    </row>
    <row r="29" spans="1:293" s="22" customFormat="1" ht="14.45" hidden="1" customHeight="1" outlineLevel="1" x14ac:dyDescent="0.25">
      <c r="A29" s="45" t="s">
        <v>880</v>
      </c>
      <c r="B29" s="114"/>
      <c r="C29" s="114"/>
      <c r="D29" s="114"/>
      <c r="E29" s="114" t="s">
        <v>731</v>
      </c>
      <c r="F29" s="114" t="s">
        <v>25</v>
      </c>
      <c r="G29" s="116"/>
      <c r="H29" s="116">
        <v>20</v>
      </c>
      <c r="I29" s="112"/>
      <c r="J29" s="103"/>
      <c r="K29" s="20"/>
      <c r="L29" s="20"/>
      <c r="M29" s="23">
        <v>1</v>
      </c>
      <c r="N29" s="23">
        <v>1</v>
      </c>
      <c r="O29" s="23">
        <v>1</v>
      </c>
      <c r="P29" s="23">
        <v>1</v>
      </c>
      <c r="Q29" s="23">
        <v>1</v>
      </c>
      <c r="R29" s="23">
        <v>1</v>
      </c>
      <c r="S29" s="23">
        <v>1</v>
      </c>
      <c r="T29" s="23">
        <v>1</v>
      </c>
      <c r="U29" s="23">
        <v>1</v>
      </c>
      <c r="V29" s="34"/>
      <c r="W29" s="21"/>
      <c r="X29" s="43"/>
      <c r="Y29" s="43"/>
      <c r="Z29" s="327"/>
      <c r="AA29" s="43"/>
      <c r="AB29" s="590"/>
    </row>
    <row r="30" spans="1:293" s="22" customFormat="1" ht="14.45" hidden="1" customHeight="1" outlineLevel="1" x14ac:dyDescent="0.25">
      <c r="A30" s="45" t="s">
        <v>1074</v>
      </c>
      <c r="B30" s="114"/>
      <c r="C30" s="114"/>
      <c r="D30" s="114"/>
      <c r="E30" s="114" t="s">
        <v>292</v>
      </c>
      <c r="F30" s="114" t="s">
        <v>39</v>
      </c>
      <c r="G30" s="116"/>
      <c r="H30" s="116">
        <v>30</v>
      </c>
      <c r="I30" s="112"/>
      <c r="J30" s="103"/>
      <c r="K30" s="20"/>
      <c r="L30" s="20"/>
      <c r="M30" s="20"/>
      <c r="N30" s="20"/>
      <c r="O30" s="333">
        <v>1</v>
      </c>
      <c r="P30" s="333">
        <v>1</v>
      </c>
      <c r="Q30" s="333">
        <v>1</v>
      </c>
      <c r="R30" s="20"/>
      <c r="S30" s="20"/>
      <c r="T30" s="20"/>
      <c r="U30" s="20"/>
      <c r="V30" s="34"/>
      <c r="W30" s="21"/>
      <c r="X30" s="43"/>
      <c r="Y30" s="43"/>
      <c r="Z30" s="327"/>
      <c r="AA30" s="43" t="s">
        <v>1075</v>
      </c>
      <c r="AB30" s="590"/>
    </row>
    <row r="31" spans="1:293" s="28" customFormat="1" ht="14.45" hidden="1" customHeight="1" outlineLevel="1" x14ac:dyDescent="0.25">
      <c r="A31" s="59" t="s">
        <v>414</v>
      </c>
      <c r="B31" s="114" t="s">
        <v>415</v>
      </c>
      <c r="C31" s="114">
        <v>6704979</v>
      </c>
      <c r="D31" s="114"/>
      <c r="E31" s="114"/>
      <c r="F31" s="114"/>
      <c r="G31" s="116"/>
      <c r="H31" s="321">
        <f>SUM(H33:H35)</f>
        <v>0</v>
      </c>
      <c r="I31" s="84"/>
      <c r="J31" s="103"/>
      <c r="K31" s="20"/>
      <c r="L31" s="20"/>
      <c r="M31" s="20"/>
      <c r="N31" s="34"/>
      <c r="O31" s="34"/>
      <c r="P31" s="34"/>
      <c r="Q31" s="34"/>
      <c r="R31" s="34"/>
      <c r="S31" s="20"/>
      <c r="T31" s="20"/>
      <c r="U31" s="20"/>
      <c r="V31" s="20"/>
      <c r="W31" s="21"/>
      <c r="X31" s="159"/>
      <c r="Y31" s="159"/>
      <c r="Z31" s="327"/>
      <c r="AA31" s="43" t="s">
        <v>416</v>
      </c>
      <c r="AB31" s="590"/>
    </row>
    <row r="32" spans="1:293" s="28" customFormat="1" ht="14.45" hidden="1" customHeight="1" outlineLevel="1" x14ac:dyDescent="0.25">
      <c r="A32" s="57" t="s">
        <v>881</v>
      </c>
      <c r="B32" s="114" t="s">
        <v>33</v>
      </c>
      <c r="C32" s="114" t="s">
        <v>33</v>
      </c>
      <c r="D32" s="114"/>
      <c r="E32" s="114" t="s">
        <v>731</v>
      </c>
      <c r="F32" s="114" t="s">
        <v>25</v>
      </c>
      <c r="G32" s="116"/>
      <c r="H32" s="156">
        <v>10</v>
      </c>
      <c r="I32" s="84"/>
      <c r="J32" s="103"/>
      <c r="K32" s="20"/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34"/>
      <c r="R32" s="34"/>
      <c r="S32" s="34"/>
      <c r="T32" s="34"/>
      <c r="U32" s="20"/>
      <c r="V32" s="20"/>
      <c r="W32" s="21"/>
      <c r="X32" s="159"/>
      <c r="Y32" s="159"/>
      <c r="Z32" s="327"/>
      <c r="AA32" s="43" t="s">
        <v>1050</v>
      </c>
      <c r="AB32" s="590"/>
    </row>
    <row r="33" spans="1:293" s="307" customFormat="1" ht="14.45" hidden="1" customHeight="1" outlineLevel="1" x14ac:dyDescent="0.25">
      <c r="A33" s="309" t="s">
        <v>431</v>
      </c>
      <c r="B33" s="301" t="s">
        <v>33</v>
      </c>
      <c r="C33" s="301" t="s">
        <v>33</v>
      </c>
      <c r="D33" s="301"/>
      <c r="E33" s="301" t="s">
        <v>731</v>
      </c>
      <c r="F33" s="338" t="s">
        <v>60</v>
      </c>
      <c r="G33" s="302"/>
      <c r="H33" s="116"/>
      <c r="I33" s="310"/>
      <c r="J33" s="103"/>
      <c r="K33" s="20"/>
      <c r="L33" s="20"/>
      <c r="M33" s="20"/>
      <c r="N33" s="20"/>
      <c r="O33" s="20"/>
      <c r="P33" s="20"/>
      <c r="Q33" s="20"/>
      <c r="R33" s="20"/>
      <c r="S33" s="20"/>
      <c r="T33" s="34"/>
      <c r="U33" s="304"/>
      <c r="V33" s="304"/>
      <c r="W33" s="305"/>
      <c r="X33" s="306"/>
      <c r="Y33" s="306"/>
      <c r="Z33" s="306"/>
      <c r="AA33" s="306" t="s">
        <v>746</v>
      </c>
      <c r="AB33" s="590"/>
    </row>
    <row r="34" spans="1:293" s="307" customFormat="1" ht="14.45" hidden="1" customHeight="1" outlineLevel="1" x14ac:dyDescent="0.25">
      <c r="A34" s="309" t="s">
        <v>432</v>
      </c>
      <c r="B34" s="301" t="s">
        <v>33</v>
      </c>
      <c r="C34" s="301" t="s">
        <v>33</v>
      </c>
      <c r="D34" s="301"/>
      <c r="E34" s="301" t="s">
        <v>731</v>
      </c>
      <c r="F34" s="338" t="s">
        <v>25</v>
      </c>
      <c r="G34" s="302"/>
      <c r="H34" s="116"/>
      <c r="I34" s="310"/>
      <c r="J34" s="103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  <c r="X34" s="306"/>
      <c r="Y34" s="306"/>
      <c r="Z34" s="306"/>
      <c r="AA34" s="306" t="s">
        <v>882</v>
      </c>
      <c r="AB34" s="590"/>
    </row>
    <row r="35" spans="1:293" s="307" customFormat="1" ht="14.45" hidden="1" customHeight="1" outlineLevel="1" x14ac:dyDescent="0.25">
      <c r="A35" s="309" t="s">
        <v>433</v>
      </c>
      <c r="B35" s="301" t="s">
        <v>33</v>
      </c>
      <c r="C35" s="301" t="s">
        <v>33</v>
      </c>
      <c r="D35" s="301"/>
      <c r="E35" s="301" t="s">
        <v>731</v>
      </c>
      <c r="F35" s="338" t="s">
        <v>25</v>
      </c>
      <c r="G35" s="302"/>
      <c r="H35" s="116"/>
      <c r="I35" s="310"/>
      <c r="J35" s="103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1"/>
      <c r="X35" s="306"/>
      <c r="Y35" s="306"/>
      <c r="Z35" s="306"/>
      <c r="AA35" s="306" t="s">
        <v>883</v>
      </c>
      <c r="AB35" s="590"/>
    </row>
    <row r="36" spans="1:293" ht="14.45" hidden="1" customHeight="1" outlineLevel="1" x14ac:dyDescent="0.25">
      <c r="A36" s="49" t="s">
        <v>419</v>
      </c>
      <c r="B36" s="114" t="s">
        <v>434</v>
      </c>
      <c r="C36" s="114">
        <v>6701074</v>
      </c>
      <c r="D36" s="114" t="s">
        <v>97</v>
      </c>
      <c r="E36" s="114"/>
      <c r="F36" s="114" t="s">
        <v>179</v>
      </c>
      <c r="G36" s="116"/>
      <c r="H36" s="120">
        <v>50</v>
      </c>
      <c r="I36" s="83"/>
      <c r="J36" s="103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1"/>
      <c r="X36" s="159"/>
      <c r="Y36" s="159"/>
      <c r="Z36" s="43"/>
      <c r="AA36" s="46"/>
      <c r="AB36" s="590"/>
    </row>
    <row r="37" spans="1:293" ht="14.45" hidden="1" customHeight="1" outlineLevel="1" x14ac:dyDescent="0.25">
      <c r="A37" s="61" t="s">
        <v>422</v>
      </c>
      <c r="B37" s="117" t="s">
        <v>435</v>
      </c>
      <c r="C37" s="117">
        <v>6701088</v>
      </c>
      <c r="D37" s="117" t="s">
        <v>97</v>
      </c>
      <c r="E37" s="114"/>
      <c r="F37" s="117"/>
      <c r="G37" s="116"/>
      <c r="H37" s="116"/>
      <c r="I37" s="83"/>
      <c r="J37" s="103"/>
      <c r="K37" s="20"/>
      <c r="L37" s="20"/>
      <c r="M37" s="20"/>
      <c r="N37" s="333">
        <v>1</v>
      </c>
      <c r="O37" s="333">
        <v>1</v>
      </c>
      <c r="P37" s="333">
        <v>1</v>
      </c>
      <c r="Q37" s="333">
        <v>1</v>
      </c>
      <c r="R37" s="333">
        <v>1</v>
      </c>
      <c r="S37" s="333">
        <v>1</v>
      </c>
      <c r="T37" s="333">
        <v>1</v>
      </c>
      <c r="U37" s="333">
        <v>1</v>
      </c>
      <c r="V37" s="20"/>
      <c r="W37" s="21"/>
      <c r="X37" s="159"/>
      <c r="Y37" s="159"/>
      <c r="Z37" s="43"/>
      <c r="AA37" s="46"/>
      <c r="AB37" s="589"/>
    </row>
    <row r="38" spans="1:293" s="22" customFormat="1" ht="14.45" hidden="1" customHeight="1" outlineLevel="1" x14ac:dyDescent="0.25">
      <c r="A38" s="49" t="s">
        <v>436</v>
      </c>
      <c r="B38" s="114" t="s">
        <v>437</v>
      </c>
      <c r="C38" s="114">
        <v>6701081</v>
      </c>
      <c r="D38" s="114" t="s">
        <v>97</v>
      </c>
      <c r="E38" s="114"/>
      <c r="F38" s="114" t="s">
        <v>438</v>
      </c>
      <c r="G38" s="116"/>
      <c r="H38" s="120">
        <v>50</v>
      </c>
      <c r="I38" s="83"/>
      <c r="J38" s="103"/>
      <c r="K38" s="20"/>
      <c r="L38" s="20"/>
      <c r="M38" s="20"/>
      <c r="N38" s="333">
        <v>1</v>
      </c>
      <c r="O38" s="333">
        <v>1</v>
      </c>
      <c r="P38" s="333">
        <v>1</v>
      </c>
      <c r="Q38" s="333">
        <v>1</v>
      </c>
      <c r="R38" s="333">
        <v>1</v>
      </c>
      <c r="S38" s="333">
        <v>1</v>
      </c>
      <c r="T38" s="20"/>
      <c r="U38" s="20"/>
      <c r="V38" s="20"/>
      <c r="W38" s="21"/>
      <c r="X38" s="159"/>
      <c r="Y38" s="159"/>
      <c r="Z38" s="43"/>
      <c r="AA38" s="46"/>
      <c r="AB38" s="589"/>
    </row>
    <row r="39" spans="1:293" ht="15" hidden="1" customHeight="1" outlineLevel="1" thickBot="1" x14ac:dyDescent="0.3">
      <c r="A39" s="157" t="s">
        <v>426</v>
      </c>
      <c r="B39" s="141" t="s">
        <v>33</v>
      </c>
      <c r="C39" s="141" t="s">
        <v>33</v>
      </c>
      <c r="D39" s="433"/>
      <c r="E39" s="143"/>
      <c r="F39" s="143" t="s">
        <v>128</v>
      </c>
      <c r="G39" s="142"/>
      <c r="H39" s="142"/>
      <c r="I39" s="182"/>
      <c r="J39" s="198"/>
      <c r="K39" s="105"/>
      <c r="L39" s="105"/>
      <c r="M39" s="105"/>
      <c r="N39" s="333">
        <v>1</v>
      </c>
      <c r="O39" s="333">
        <v>1</v>
      </c>
      <c r="P39" s="333">
        <v>1</v>
      </c>
      <c r="Q39" s="333">
        <v>1</v>
      </c>
      <c r="R39" s="333">
        <v>1</v>
      </c>
      <c r="S39" s="333">
        <v>1</v>
      </c>
      <c r="T39" s="105"/>
      <c r="U39" s="105"/>
      <c r="V39" s="105"/>
      <c r="W39" s="106"/>
      <c r="X39" s="159"/>
      <c r="Y39" s="159"/>
      <c r="Z39" s="43"/>
      <c r="AA39" s="46"/>
      <c r="AB39" s="589"/>
    </row>
    <row r="40" spans="1:293" s="75" customFormat="1" ht="15.75" collapsed="1" thickBot="1" x14ac:dyDescent="0.3">
      <c r="A40" s="611" t="s">
        <v>192</v>
      </c>
      <c r="B40" s="612"/>
      <c r="C40" s="612"/>
      <c r="D40" s="612"/>
      <c r="E40" s="612"/>
      <c r="F40" s="613"/>
      <c r="G40" s="412"/>
      <c r="H40" s="412">
        <f>SUM(H41:H50)</f>
        <v>860</v>
      </c>
      <c r="I40" s="2"/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5"/>
      <c r="X40" s="159"/>
      <c r="Y40" s="159"/>
      <c r="Z40" s="43"/>
      <c r="AA40" s="406"/>
      <c r="AB40" s="589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  <c r="DN40" s="81"/>
      <c r="DO40" s="81"/>
      <c r="DP40" s="81"/>
      <c r="DQ40" s="81"/>
      <c r="DR40" s="81"/>
      <c r="DS40" s="81"/>
      <c r="DT40" s="81"/>
      <c r="DU40" s="81"/>
      <c r="DV40" s="81"/>
      <c r="DW40" s="81"/>
      <c r="DX40" s="81"/>
      <c r="DY40" s="81"/>
      <c r="DZ40" s="81"/>
      <c r="EA40" s="81"/>
      <c r="EB40" s="81"/>
      <c r="EC40" s="81"/>
      <c r="ED40" s="81"/>
      <c r="EE40" s="81"/>
      <c r="EF40" s="81"/>
      <c r="EG40" s="81"/>
      <c r="EH40" s="81"/>
      <c r="EI40" s="81"/>
      <c r="EJ40" s="81"/>
      <c r="EK40" s="81"/>
      <c r="EL40" s="81"/>
      <c r="EM40" s="81"/>
      <c r="EN40" s="81"/>
      <c r="EO40" s="81"/>
      <c r="EP40" s="81"/>
      <c r="EQ40" s="81"/>
      <c r="ER40" s="81"/>
      <c r="ES40" s="81"/>
      <c r="ET40" s="81"/>
      <c r="EU40" s="81"/>
      <c r="EV40" s="81"/>
      <c r="EW40" s="81"/>
      <c r="EX40" s="81"/>
      <c r="EY40" s="81"/>
      <c r="EZ40" s="81"/>
      <c r="FA40" s="81"/>
      <c r="FB40" s="81"/>
      <c r="FC40" s="81"/>
      <c r="FD40" s="81"/>
      <c r="FE40" s="81"/>
      <c r="FF40" s="81"/>
      <c r="FG40" s="81"/>
      <c r="FH40" s="81"/>
      <c r="FI40" s="81"/>
      <c r="FJ40" s="81"/>
      <c r="FK40" s="81"/>
      <c r="FL40" s="81"/>
      <c r="FM40" s="81"/>
      <c r="FN40" s="81"/>
      <c r="FO40" s="81"/>
      <c r="FP40" s="81"/>
      <c r="FQ40" s="81"/>
      <c r="FR40" s="81"/>
      <c r="FS40" s="81"/>
      <c r="FT40" s="81"/>
      <c r="FU40" s="81"/>
      <c r="FV40" s="81"/>
      <c r="FW40" s="81"/>
      <c r="FX40" s="81"/>
      <c r="FY40" s="81"/>
      <c r="FZ40" s="81"/>
      <c r="GA40" s="81"/>
      <c r="GB40" s="81"/>
      <c r="GC40" s="81"/>
      <c r="GD40" s="81"/>
      <c r="GE40" s="81"/>
      <c r="GF40" s="81"/>
      <c r="GG40" s="81"/>
      <c r="GH40" s="81"/>
      <c r="GI40" s="81"/>
      <c r="GJ40" s="81"/>
      <c r="GK40" s="81"/>
      <c r="GL40" s="81"/>
      <c r="GM40" s="81"/>
      <c r="GN40" s="81"/>
      <c r="GO40" s="81"/>
      <c r="GP40" s="81"/>
      <c r="GQ40" s="81"/>
      <c r="GR40" s="81"/>
      <c r="GS40" s="81"/>
      <c r="GT40" s="81"/>
      <c r="GU40" s="81"/>
      <c r="GV40" s="81"/>
      <c r="GW40" s="81"/>
      <c r="GX40" s="81"/>
      <c r="GY40" s="81"/>
      <c r="GZ40" s="81"/>
      <c r="HA40" s="81"/>
      <c r="HB40" s="81"/>
      <c r="HC40" s="81"/>
      <c r="HD40" s="81"/>
      <c r="HE40" s="81"/>
      <c r="HF40" s="81"/>
      <c r="HG40" s="81"/>
      <c r="HH40" s="81"/>
      <c r="HI40" s="81"/>
      <c r="HJ40" s="81"/>
      <c r="HK40" s="81"/>
      <c r="HL40" s="81"/>
      <c r="HM40" s="81"/>
      <c r="HN40" s="81"/>
      <c r="HO40" s="81"/>
      <c r="HP40" s="81"/>
      <c r="HQ40" s="81"/>
      <c r="HR40" s="81"/>
      <c r="HS40" s="81"/>
      <c r="HT40" s="81"/>
      <c r="HU40" s="81"/>
      <c r="HV40" s="81"/>
      <c r="HW40" s="81"/>
      <c r="HX40" s="81"/>
      <c r="HY40" s="81"/>
      <c r="HZ40" s="81"/>
      <c r="IA40" s="81"/>
      <c r="IB40" s="81"/>
      <c r="IC40" s="81"/>
      <c r="ID40" s="81"/>
      <c r="IE40" s="81"/>
      <c r="IF40" s="81"/>
      <c r="IG40" s="81"/>
      <c r="IH40" s="81"/>
      <c r="II40" s="81"/>
      <c r="IJ40" s="81"/>
      <c r="IK40" s="81"/>
      <c r="IL40" s="81"/>
      <c r="IM40" s="81"/>
      <c r="IN40" s="81"/>
      <c r="IO40" s="81"/>
      <c r="IP40" s="81"/>
      <c r="IQ40" s="81"/>
      <c r="IR40" s="81"/>
      <c r="IS40" s="81"/>
      <c r="IT40" s="81"/>
      <c r="IU40" s="81"/>
      <c r="IV40" s="81"/>
      <c r="IW40" s="81"/>
      <c r="IX40" s="81"/>
      <c r="IY40" s="81"/>
      <c r="IZ40" s="81"/>
      <c r="JA40" s="81"/>
      <c r="JB40" s="81"/>
      <c r="JC40" s="81"/>
      <c r="JD40" s="81"/>
      <c r="JE40" s="81"/>
      <c r="JF40" s="81"/>
      <c r="JG40" s="81"/>
      <c r="JH40" s="81"/>
      <c r="JI40" s="81"/>
      <c r="JJ40" s="81"/>
      <c r="JK40" s="81"/>
      <c r="JL40" s="81"/>
      <c r="JM40" s="81"/>
      <c r="JN40" s="81"/>
      <c r="JO40" s="81"/>
      <c r="JP40" s="81"/>
      <c r="JQ40" s="81"/>
      <c r="JR40" s="81"/>
      <c r="JS40" s="81"/>
      <c r="JT40" s="81"/>
      <c r="JU40" s="81"/>
      <c r="JV40" s="81"/>
      <c r="JW40" s="81"/>
      <c r="JX40" s="81"/>
      <c r="JY40" s="81"/>
      <c r="JZ40" s="81"/>
      <c r="KA40" s="81"/>
      <c r="KB40" s="81"/>
      <c r="KC40" s="81"/>
      <c r="KD40" s="81"/>
      <c r="KE40" s="81"/>
      <c r="KF40" s="81"/>
      <c r="KG40" s="81"/>
    </row>
    <row r="41" spans="1:293" s="22" customFormat="1" ht="14.45" hidden="1" customHeight="1" outlineLevel="1" x14ac:dyDescent="0.25">
      <c r="A41" s="45"/>
      <c r="B41" s="114"/>
      <c r="C41" s="114"/>
      <c r="D41" s="134"/>
      <c r="E41" s="114"/>
      <c r="F41" s="114"/>
      <c r="G41" s="213"/>
      <c r="H41" s="116"/>
      <c r="I41" s="82"/>
      <c r="J41" s="103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1"/>
      <c r="X41" s="43"/>
      <c r="Y41" s="43"/>
      <c r="Z41" s="43"/>
      <c r="AA41" s="43"/>
      <c r="AB41" s="589"/>
    </row>
    <row r="42" spans="1:293" s="22" customFormat="1" ht="14.45" hidden="1" customHeight="1" outlineLevel="1" x14ac:dyDescent="0.25">
      <c r="A42" s="45" t="s">
        <v>841</v>
      </c>
      <c r="B42" s="114" t="s">
        <v>201</v>
      </c>
      <c r="C42" s="114" t="s">
        <v>201</v>
      </c>
      <c r="D42" s="134"/>
      <c r="E42" s="114" t="s">
        <v>843</v>
      </c>
      <c r="F42" s="114" t="s">
        <v>842</v>
      </c>
      <c r="G42" s="213"/>
      <c r="H42" s="116">
        <v>360</v>
      </c>
      <c r="I42" s="112"/>
      <c r="J42" s="332"/>
      <c r="K42" s="34"/>
      <c r="L42" s="34"/>
      <c r="M42" s="34"/>
      <c r="N42" s="34"/>
      <c r="O42" s="34"/>
      <c r="P42" s="34"/>
      <c r="Q42" s="20"/>
      <c r="R42" s="333">
        <v>1</v>
      </c>
      <c r="S42" s="333">
        <v>1</v>
      </c>
      <c r="T42" s="333">
        <v>1</v>
      </c>
      <c r="U42" s="333">
        <v>1</v>
      </c>
      <c r="V42" s="34"/>
      <c r="W42" s="113"/>
      <c r="X42" s="43"/>
      <c r="Y42" s="43"/>
      <c r="Z42" s="43"/>
      <c r="AA42" s="50"/>
      <c r="AB42" s="589" t="s">
        <v>201</v>
      </c>
    </row>
    <row r="43" spans="1:293" s="22" customFormat="1" ht="14.45" hidden="1" customHeight="1" outlineLevel="1" x14ac:dyDescent="0.25">
      <c r="A43" s="45"/>
      <c r="B43" s="114"/>
      <c r="C43" s="114"/>
      <c r="D43" s="134"/>
      <c r="E43" s="114"/>
      <c r="F43" s="114"/>
      <c r="G43" s="213"/>
      <c r="H43" s="116"/>
      <c r="I43" s="112"/>
      <c r="J43" s="103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1"/>
      <c r="X43" s="43"/>
      <c r="Y43" s="43"/>
      <c r="Z43" s="43"/>
      <c r="AA43" s="50"/>
      <c r="AB43" s="589"/>
    </row>
    <row r="44" spans="1:293" s="60" customFormat="1" ht="14.45" hidden="1" customHeight="1" outlineLevel="1" x14ac:dyDescent="0.25">
      <c r="A44" s="59" t="s">
        <v>439</v>
      </c>
      <c r="B44" s="441"/>
      <c r="C44" s="441"/>
      <c r="D44" s="114" t="s">
        <v>399</v>
      </c>
      <c r="E44" s="441"/>
      <c r="F44" s="441"/>
      <c r="G44" s="442"/>
      <c r="H44" s="120"/>
      <c r="I44" s="205"/>
      <c r="J44" s="103"/>
      <c r="K44" s="20"/>
      <c r="L44" s="20"/>
      <c r="M44" s="20"/>
      <c r="N44" s="20"/>
      <c r="O44" s="20"/>
      <c r="P44" s="4"/>
      <c r="Q44" s="4"/>
      <c r="R44" s="4"/>
      <c r="S44" s="4"/>
      <c r="T44" s="4"/>
      <c r="U44" s="4"/>
      <c r="V44" s="4"/>
      <c r="W44" s="13"/>
      <c r="X44" s="159"/>
      <c r="Y44" s="159"/>
      <c r="Z44" s="43"/>
      <c r="AA44" s="158"/>
      <c r="AB44" s="589"/>
    </row>
    <row r="45" spans="1:293" s="22" customFormat="1" ht="14.45" hidden="1" customHeight="1" outlineLevel="1" x14ac:dyDescent="0.25">
      <c r="A45" s="45" t="s">
        <v>440</v>
      </c>
      <c r="B45" s="114" t="s">
        <v>978</v>
      </c>
      <c r="C45" s="114">
        <v>6706560</v>
      </c>
      <c r="D45" s="114"/>
      <c r="E45" s="114" t="s">
        <v>399</v>
      </c>
      <c r="F45" s="114" t="s">
        <v>939</v>
      </c>
      <c r="G45" s="116"/>
      <c r="H45" s="116">
        <v>200</v>
      </c>
      <c r="I45" s="82"/>
      <c r="J45" s="103"/>
      <c r="K45" s="20"/>
      <c r="L45" s="23">
        <v>1</v>
      </c>
      <c r="M45" s="23">
        <v>1</v>
      </c>
      <c r="N45" s="23">
        <v>1</v>
      </c>
      <c r="O45" s="20"/>
      <c r="P45" s="20"/>
      <c r="Q45" s="20"/>
      <c r="R45" s="333">
        <v>1</v>
      </c>
      <c r="S45" s="333">
        <v>1</v>
      </c>
      <c r="T45" s="333">
        <v>1</v>
      </c>
      <c r="U45" s="333">
        <v>1</v>
      </c>
      <c r="V45" s="20"/>
      <c r="W45" s="21"/>
      <c r="X45" s="43"/>
      <c r="Y45" s="43"/>
      <c r="Z45" s="43"/>
      <c r="AA45" s="43" t="s">
        <v>940</v>
      </c>
      <c r="AB45" s="590">
        <v>576</v>
      </c>
    </row>
    <row r="46" spans="1:293" s="22" customFormat="1" ht="14.45" hidden="1" customHeight="1" outlineLevel="1" x14ac:dyDescent="0.25">
      <c r="A46" s="45"/>
      <c r="B46" s="114"/>
      <c r="C46" s="114"/>
      <c r="D46" s="134"/>
      <c r="E46" s="114"/>
      <c r="F46" s="114"/>
      <c r="G46" s="213"/>
      <c r="H46" s="116"/>
      <c r="I46" s="82"/>
      <c r="J46" s="103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1"/>
      <c r="X46" s="43"/>
      <c r="Y46" s="43"/>
      <c r="Z46" s="43"/>
      <c r="AA46" s="43"/>
      <c r="AB46" s="589"/>
    </row>
    <row r="47" spans="1:293" ht="14.45" hidden="1" customHeight="1" outlineLevel="1" x14ac:dyDescent="0.25">
      <c r="A47" s="61" t="s">
        <v>441</v>
      </c>
      <c r="B47" s="117"/>
      <c r="C47" s="117"/>
      <c r="D47" s="429"/>
      <c r="E47" s="117"/>
      <c r="F47" s="117"/>
      <c r="G47" s="213"/>
      <c r="H47" s="116">
        <v>300</v>
      </c>
      <c r="I47" s="83"/>
      <c r="J47" s="103"/>
      <c r="K47" s="20"/>
      <c r="L47" s="20"/>
      <c r="M47" s="20"/>
      <c r="N47" s="20"/>
      <c r="O47" s="20"/>
      <c r="P47" s="4"/>
      <c r="Q47" s="4"/>
      <c r="R47" s="4"/>
      <c r="S47" s="4"/>
      <c r="T47" s="4"/>
      <c r="U47" s="4"/>
      <c r="V47" s="4"/>
      <c r="W47" s="13"/>
      <c r="X47" s="159"/>
      <c r="Y47" s="159"/>
      <c r="Z47" s="43"/>
      <c r="AA47" s="43"/>
      <c r="AB47" s="589"/>
    </row>
    <row r="48" spans="1:293" ht="14.45" hidden="1" customHeight="1" outlineLevel="1" x14ac:dyDescent="0.25">
      <c r="A48" s="58" t="s">
        <v>436</v>
      </c>
      <c r="B48" s="117" t="s">
        <v>442</v>
      </c>
      <c r="C48" s="117">
        <v>6701082</v>
      </c>
      <c r="D48" s="429"/>
      <c r="E48" s="117" t="s">
        <v>217</v>
      </c>
      <c r="F48" s="117"/>
      <c r="G48" s="213"/>
      <c r="H48" s="116"/>
      <c r="I48" s="83"/>
      <c r="J48" s="9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13"/>
      <c r="X48" s="159"/>
      <c r="Y48" s="159"/>
      <c r="Z48" s="306"/>
      <c r="AA48" s="43"/>
      <c r="AB48" s="589"/>
    </row>
    <row r="49" spans="1:293" ht="14.45" hidden="1" customHeight="1" outlineLevel="1" x14ac:dyDescent="0.25">
      <c r="A49" s="58" t="s">
        <v>419</v>
      </c>
      <c r="B49" s="117" t="s">
        <v>443</v>
      </c>
      <c r="C49" s="117">
        <v>6701075</v>
      </c>
      <c r="D49" s="429"/>
      <c r="E49" s="117" t="s">
        <v>217</v>
      </c>
      <c r="F49" s="117"/>
      <c r="G49" s="213"/>
      <c r="H49" s="116"/>
      <c r="I49" s="83"/>
      <c r="J49" s="9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13"/>
      <c r="X49" s="159"/>
      <c r="Y49" s="159"/>
      <c r="Z49" s="43"/>
      <c r="AA49" s="43"/>
      <c r="AB49" s="589"/>
      <c r="AE49" s="37"/>
    </row>
    <row r="50" spans="1:293" ht="14.45" hidden="1" customHeight="1" outlineLevel="1" thickBot="1" x14ac:dyDescent="0.3">
      <c r="A50" s="58" t="s">
        <v>422</v>
      </c>
      <c r="B50" s="117" t="s">
        <v>444</v>
      </c>
      <c r="C50" s="117">
        <v>6701188</v>
      </c>
      <c r="D50" s="429"/>
      <c r="E50" s="117" t="s">
        <v>846</v>
      </c>
      <c r="F50" s="117"/>
      <c r="G50" s="213"/>
      <c r="H50" s="116"/>
      <c r="I50" s="83"/>
      <c r="J50" s="9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13"/>
      <c r="X50" s="159"/>
      <c r="Y50" s="159"/>
      <c r="Z50" s="43"/>
      <c r="AA50" s="43"/>
      <c r="AB50" s="589"/>
    </row>
    <row r="51" spans="1:293" s="75" customFormat="1" ht="15.75" collapsed="1" thickBot="1" x14ac:dyDescent="0.3">
      <c r="A51" s="611" t="s">
        <v>220</v>
      </c>
      <c r="B51" s="612"/>
      <c r="C51" s="612"/>
      <c r="D51" s="612"/>
      <c r="E51" s="612"/>
      <c r="F51" s="613"/>
      <c r="G51" s="412"/>
      <c r="H51" s="412">
        <f>SUM(H52:H58)</f>
        <v>300</v>
      </c>
      <c r="I51" s="2"/>
      <c r="J51" s="224"/>
      <c r="K51" s="224"/>
      <c r="L51" s="224"/>
      <c r="M51" s="224"/>
      <c r="N51" s="224"/>
      <c r="O51" s="224"/>
      <c r="P51" s="224"/>
      <c r="Q51" s="224"/>
      <c r="R51" s="224"/>
      <c r="S51" s="224"/>
      <c r="T51" s="224"/>
      <c r="U51" s="224"/>
      <c r="V51" s="224"/>
      <c r="W51" s="225"/>
      <c r="X51" s="159"/>
      <c r="Y51" s="159"/>
      <c r="Z51" s="43"/>
      <c r="AA51" s="406"/>
      <c r="AB51" s="589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81"/>
      <c r="CG51" s="81"/>
      <c r="CH51" s="81"/>
      <c r="CI51" s="81"/>
      <c r="CJ51" s="81"/>
      <c r="CK51" s="81"/>
      <c r="CL51" s="81"/>
      <c r="CM51" s="81"/>
      <c r="CN51" s="81"/>
      <c r="CO51" s="81"/>
      <c r="CP51" s="81"/>
      <c r="CQ51" s="81"/>
      <c r="CR51" s="81"/>
      <c r="CS51" s="81"/>
      <c r="CT51" s="81"/>
      <c r="CU51" s="81"/>
      <c r="CV51" s="81"/>
      <c r="CW51" s="81"/>
      <c r="CX51" s="81"/>
      <c r="CY51" s="81"/>
      <c r="CZ51" s="81"/>
      <c r="DA51" s="81"/>
      <c r="DB51" s="81"/>
      <c r="DC51" s="81"/>
      <c r="DD51" s="81"/>
      <c r="DE51" s="81"/>
      <c r="DF51" s="81"/>
      <c r="DG51" s="81"/>
      <c r="DH51" s="81"/>
      <c r="DI51" s="81"/>
      <c r="DJ51" s="81"/>
      <c r="DK51" s="81"/>
      <c r="DL51" s="81"/>
      <c r="DM51" s="81"/>
      <c r="DN51" s="81"/>
      <c r="DO51" s="81"/>
      <c r="DP51" s="81"/>
      <c r="DQ51" s="81"/>
      <c r="DR51" s="81"/>
      <c r="DS51" s="81"/>
      <c r="DT51" s="81"/>
      <c r="DU51" s="81"/>
      <c r="DV51" s="81"/>
      <c r="DW51" s="81"/>
      <c r="DX51" s="81"/>
      <c r="DY51" s="81"/>
      <c r="DZ51" s="81"/>
      <c r="EA51" s="81"/>
      <c r="EB51" s="81"/>
      <c r="EC51" s="81"/>
      <c r="ED51" s="81"/>
      <c r="EE51" s="81"/>
      <c r="EF51" s="81"/>
      <c r="EG51" s="81"/>
      <c r="EH51" s="81"/>
      <c r="EI51" s="81"/>
      <c r="EJ51" s="81"/>
      <c r="EK51" s="81"/>
      <c r="EL51" s="81"/>
      <c r="EM51" s="81"/>
      <c r="EN51" s="81"/>
      <c r="EO51" s="81"/>
      <c r="EP51" s="81"/>
      <c r="EQ51" s="81"/>
      <c r="ER51" s="81"/>
      <c r="ES51" s="81"/>
      <c r="ET51" s="81"/>
      <c r="EU51" s="81"/>
      <c r="EV51" s="81"/>
      <c r="EW51" s="81"/>
      <c r="EX51" s="81"/>
      <c r="EY51" s="81"/>
      <c r="EZ51" s="81"/>
      <c r="FA51" s="81"/>
      <c r="FB51" s="81"/>
      <c r="FC51" s="81"/>
      <c r="FD51" s="81"/>
      <c r="FE51" s="81"/>
      <c r="FF51" s="81"/>
      <c r="FG51" s="81"/>
      <c r="FH51" s="81"/>
      <c r="FI51" s="81"/>
      <c r="FJ51" s="81"/>
      <c r="FK51" s="81"/>
      <c r="FL51" s="81"/>
      <c r="FM51" s="81"/>
      <c r="FN51" s="81"/>
      <c r="FO51" s="81"/>
      <c r="FP51" s="81"/>
      <c r="FQ51" s="81"/>
      <c r="FR51" s="81"/>
      <c r="FS51" s="81"/>
      <c r="FT51" s="81"/>
      <c r="FU51" s="81"/>
      <c r="FV51" s="81"/>
      <c r="FW51" s="81"/>
      <c r="FX51" s="81"/>
      <c r="FY51" s="81"/>
      <c r="FZ51" s="81"/>
      <c r="GA51" s="81"/>
      <c r="GB51" s="81"/>
      <c r="GC51" s="81"/>
      <c r="GD51" s="81"/>
      <c r="GE51" s="81"/>
      <c r="GF51" s="81"/>
      <c r="GG51" s="81"/>
      <c r="GH51" s="81"/>
      <c r="GI51" s="81"/>
      <c r="GJ51" s="81"/>
      <c r="GK51" s="81"/>
      <c r="GL51" s="81"/>
      <c r="GM51" s="81"/>
      <c r="GN51" s="81"/>
      <c r="GO51" s="81"/>
      <c r="GP51" s="81"/>
      <c r="GQ51" s="81"/>
      <c r="GR51" s="81"/>
      <c r="GS51" s="81"/>
      <c r="GT51" s="81"/>
      <c r="GU51" s="81"/>
      <c r="GV51" s="81"/>
      <c r="GW51" s="81"/>
      <c r="GX51" s="81"/>
      <c r="GY51" s="81"/>
      <c r="GZ51" s="81"/>
      <c r="HA51" s="81"/>
      <c r="HB51" s="81"/>
      <c r="HC51" s="81"/>
      <c r="HD51" s="81"/>
      <c r="HE51" s="81"/>
      <c r="HF51" s="81"/>
      <c r="HG51" s="81"/>
      <c r="HH51" s="81"/>
      <c r="HI51" s="81"/>
      <c r="HJ51" s="81"/>
      <c r="HK51" s="81"/>
      <c r="HL51" s="81"/>
      <c r="HM51" s="81"/>
      <c r="HN51" s="81"/>
      <c r="HO51" s="81"/>
      <c r="HP51" s="81"/>
      <c r="HQ51" s="81"/>
      <c r="HR51" s="81"/>
      <c r="HS51" s="81"/>
      <c r="HT51" s="81"/>
      <c r="HU51" s="81"/>
      <c r="HV51" s="81"/>
      <c r="HW51" s="81"/>
      <c r="HX51" s="81"/>
      <c r="HY51" s="81"/>
      <c r="HZ51" s="81"/>
      <c r="IA51" s="81"/>
      <c r="IB51" s="81"/>
      <c r="IC51" s="81"/>
      <c r="ID51" s="81"/>
      <c r="IE51" s="81"/>
      <c r="IF51" s="81"/>
      <c r="IG51" s="81"/>
      <c r="IH51" s="81"/>
      <c r="II51" s="81"/>
      <c r="IJ51" s="81"/>
      <c r="IK51" s="81"/>
      <c r="IL51" s="81"/>
      <c r="IM51" s="81"/>
      <c r="IN51" s="81"/>
      <c r="IO51" s="81"/>
      <c r="IP51" s="81"/>
      <c r="IQ51" s="81"/>
      <c r="IR51" s="81"/>
      <c r="IS51" s="81"/>
      <c r="IT51" s="81"/>
      <c r="IU51" s="81"/>
      <c r="IV51" s="81"/>
      <c r="IW51" s="81"/>
      <c r="IX51" s="81"/>
      <c r="IY51" s="81"/>
      <c r="IZ51" s="81"/>
      <c r="JA51" s="81"/>
      <c r="JB51" s="81"/>
      <c r="JC51" s="81"/>
      <c r="JD51" s="81"/>
      <c r="JE51" s="81"/>
      <c r="JF51" s="81"/>
      <c r="JG51" s="81"/>
      <c r="JH51" s="81"/>
      <c r="JI51" s="81"/>
      <c r="JJ51" s="81"/>
      <c r="JK51" s="81"/>
      <c r="JL51" s="81"/>
      <c r="JM51" s="81"/>
      <c r="JN51" s="81"/>
      <c r="JO51" s="81"/>
      <c r="JP51" s="81"/>
      <c r="JQ51" s="81"/>
      <c r="JR51" s="81"/>
      <c r="JS51" s="81"/>
      <c r="JT51" s="81"/>
      <c r="JU51" s="81"/>
      <c r="JV51" s="81"/>
      <c r="JW51" s="81"/>
      <c r="JX51" s="81"/>
      <c r="JY51" s="81"/>
      <c r="JZ51" s="81"/>
      <c r="KA51" s="81"/>
      <c r="KB51" s="81"/>
      <c r="KC51" s="81"/>
      <c r="KD51" s="81"/>
      <c r="KE51" s="81"/>
      <c r="KF51" s="81"/>
      <c r="KG51" s="81"/>
    </row>
    <row r="52" spans="1:293" s="22" customFormat="1" ht="15" hidden="1" customHeight="1" outlineLevel="1" x14ac:dyDescent="0.25">
      <c r="A52" s="45"/>
      <c r="B52" s="114"/>
      <c r="C52" s="114"/>
      <c r="D52" s="134"/>
      <c r="E52" s="114"/>
      <c r="F52" s="114"/>
      <c r="G52" s="116"/>
      <c r="H52" s="116"/>
      <c r="I52" s="112"/>
      <c r="J52" s="195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7"/>
      <c r="X52" s="159"/>
      <c r="Y52" s="159"/>
      <c r="Z52" s="43"/>
      <c r="AA52" s="43"/>
      <c r="AB52" s="589"/>
    </row>
    <row r="53" spans="1:293" ht="14.45" hidden="1" customHeight="1" outlineLevel="1" x14ac:dyDescent="0.25">
      <c r="A53" s="61" t="s">
        <v>441</v>
      </c>
      <c r="B53" s="117"/>
      <c r="C53" s="117"/>
      <c r="D53" s="429"/>
      <c r="E53" s="117"/>
      <c r="F53" s="117"/>
      <c r="G53" s="116"/>
      <c r="H53" s="116"/>
      <c r="I53" s="83"/>
      <c r="J53" s="9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20"/>
      <c r="W53" s="21"/>
      <c r="X53" s="159"/>
      <c r="Y53" s="159"/>
      <c r="Z53" s="43"/>
      <c r="AA53" s="43"/>
      <c r="AB53" s="589"/>
    </row>
    <row r="54" spans="1:293" ht="14.45" hidden="1" customHeight="1" outlineLevel="1" x14ac:dyDescent="0.25">
      <c r="A54" s="58" t="s">
        <v>436</v>
      </c>
      <c r="B54" s="117" t="s">
        <v>446</v>
      </c>
      <c r="C54" s="117">
        <v>6701083</v>
      </c>
      <c r="D54" s="429"/>
      <c r="E54" s="117" t="s">
        <v>217</v>
      </c>
      <c r="F54" s="117"/>
      <c r="G54" s="116"/>
      <c r="H54" s="116">
        <v>100</v>
      </c>
      <c r="I54" s="83"/>
      <c r="J54" s="9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13"/>
      <c r="X54" s="159"/>
      <c r="Y54" s="159"/>
      <c r="Z54" s="43"/>
      <c r="AA54" s="43"/>
      <c r="AB54" s="589"/>
    </row>
    <row r="55" spans="1:293" ht="14.45" hidden="1" customHeight="1" outlineLevel="1" x14ac:dyDescent="0.25">
      <c r="A55" s="58" t="s">
        <v>419</v>
      </c>
      <c r="B55" s="117" t="s">
        <v>447</v>
      </c>
      <c r="C55" s="117">
        <v>6701076</v>
      </c>
      <c r="D55" s="429"/>
      <c r="E55" s="117" t="s">
        <v>217</v>
      </c>
      <c r="F55" s="117"/>
      <c r="G55" s="116"/>
      <c r="H55" s="116">
        <v>100</v>
      </c>
      <c r="I55" s="83"/>
      <c r="J55" s="9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13"/>
      <c r="X55" s="159"/>
      <c r="Y55" s="159"/>
      <c r="Z55" s="43"/>
      <c r="AA55" s="43"/>
      <c r="AB55" s="589"/>
    </row>
    <row r="56" spans="1:293" ht="14.45" hidden="1" customHeight="1" outlineLevel="1" x14ac:dyDescent="0.25">
      <c r="A56" s="58" t="s">
        <v>845</v>
      </c>
      <c r="B56" s="117" t="s">
        <v>33</v>
      </c>
      <c r="C56" s="117" t="s">
        <v>33</v>
      </c>
      <c r="D56" s="429"/>
      <c r="E56" s="117" t="s">
        <v>846</v>
      </c>
      <c r="F56" s="117"/>
      <c r="G56" s="116"/>
      <c r="H56" s="116">
        <v>100</v>
      </c>
      <c r="I56" s="83"/>
      <c r="J56" s="9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13"/>
      <c r="X56" s="159"/>
      <c r="Y56" s="159"/>
      <c r="Z56" s="43"/>
      <c r="AA56" s="43"/>
      <c r="AB56" s="589" t="s">
        <v>201</v>
      </c>
    </row>
    <row r="57" spans="1:293" ht="14.45" hidden="1" customHeight="1" outlineLevel="1" x14ac:dyDescent="0.25">
      <c r="A57" s="58" t="s">
        <v>422</v>
      </c>
      <c r="B57" s="117" t="s">
        <v>448</v>
      </c>
      <c r="C57" s="117">
        <v>6701189</v>
      </c>
      <c r="D57" s="429"/>
      <c r="E57" s="117" t="s">
        <v>846</v>
      </c>
      <c r="F57" s="117"/>
      <c r="G57" s="116"/>
      <c r="H57" s="116"/>
      <c r="I57" s="83"/>
      <c r="J57" s="9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13"/>
      <c r="X57" s="159"/>
      <c r="Y57" s="159"/>
      <c r="Z57" s="43"/>
      <c r="AA57" s="43"/>
      <c r="AB57" s="589"/>
    </row>
    <row r="58" spans="1:293" ht="15" hidden="1" customHeight="1" outlineLevel="1" thickBot="1" x14ac:dyDescent="0.3">
      <c r="A58" s="58"/>
      <c r="B58" s="117"/>
      <c r="C58" s="117"/>
      <c r="D58" s="429"/>
      <c r="E58" s="117"/>
      <c r="F58" s="117"/>
      <c r="G58" s="116"/>
      <c r="H58" s="116"/>
      <c r="I58" s="83"/>
      <c r="J58" s="93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7"/>
      <c r="X58" s="159"/>
      <c r="Y58" s="159"/>
      <c r="Z58" s="43"/>
      <c r="AA58" s="43"/>
      <c r="AB58" s="589"/>
    </row>
    <row r="59" spans="1:293" s="75" customFormat="1" ht="15.75" collapsed="1" thickBot="1" x14ac:dyDescent="0.3">
      <c r="A59" s="611" t="s">
        <v>240</v>
      </c>
      <c r="B59" s="612"/>
      <c r="C59" s="612"/>
      <c r="D59" s="612"/>
      <c r="E59" s="612"/>
      <c r="F59" s="613"/>
      <c r="G59" s="412"/>
      <c r="H59" s="412">
        <f>SUM(H60:H70)</f>
        <v>1000</v>
      </c>
      <c r="I59" s="2"/>
      <c r="J59" s="224"/>
      <c r="K59" s="224"/>
      <c r="L59" s="224"/>
      <c r="M59" s="224"/>
      <c r="N59" s="224"/>
      <c r="O59" s="224"/>
      <c r="P59" s="224"/>
      <c r="Q59" s="224"/>
      <c r="R59" s="224"/>
      <c r="S59" s="224"/>
      <c r="T59" s="224"/>
      <c r="U59" s="224"/>
      <c r="V59" s="224"/>
      <c r="W59" s="225"/>
      <c r="X59" s="159"/>
      <c r="Y59" s="159"/>
      <c r="Z59" s="43"/>
      <c r="AA59" s="406"/>
      <c r="AB59" s="589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  <c r="CF59" s="81"/>
      <c r="CG59" s="81"/>
      <c r="CH59" s="81"/>
      <c r="CI59" s="81"/>
      <c r="CJ59" s="81"/>
      <c r="CK59" s="81"/>
      <c r="CL59" s="81"/>
      <c r="CM59" s="81"/>
      <c r="CN59" s="81"/>
      <c r="CO59" s="81"/>
      <c r="CP59" s="81"/>
      <c r="CQ59" s="81"/>
      <c r="CR59" s="81"/>
      <c r="CS59" s="81"/>
      <c r="CT59" s="81"/>
      <c r="CU59" s="81"/>
      <c r="CV59" s="81"/>
      <c r="CW59" s="81"/>
      <c r="CX59" s="81"/>
      <c r="CY59" s="81"/>
      <c r="CZ59" s="81"/>
      <c r="DA59" s="81"/>
      <c r="DB59" s="81"/>
      <c r="DC59" s="81"/>
      <c r="DD59" s="81"/>
      <c r="DE59" s="81"/>
      <c r="DF59" s="81"/>
      <c r="DG59" s="81"/>
      <c r="DH59" s="81"/>
      <c r="DI59" s="81"/>
      <c r="DJ59" s="81"/>
      <c r="DK59" s="81"/>
      <c r="DL59" s="81"/>
      <c r="DM59" s="81"/>
      <c r="DN59" s="81"/>
      <c r="DO59" s="81"/>
      <c r="DP59" s="81"/>
      <c r="DQ59" s="81"/>
      <c r="DR59" s="81"/>
      <c r="DS59" s="81"/>
      <c r="DT59" s="81"/>
      <c r="DU59" s="81"/>
      <c r="DV59" s="81"/>
      <c r="DW59" s="81"/>
      <c r="DX59" s="81"/>
      <c r="DY59" s="81"/>
      <c r="DZ59" s="81"/>
      <c r="EA59" s="81"/>
      <c r="EB59" s="81"/>
      <c r="EC59" s="81"/>
      <c r="ED59" s="81"/>
      <c r="EE59" s="81"/>
      <c r="EF59" s="81"/>
      <c r="EG59" s="81"/>
      <c r="EH59" s="81"/>
      <c r="EI59" s="81"/>
      <c r="EJ59" s="81"/>
      <c r="EK59" s="81"/>
      <c r="EL59" s="81"/>
      <c r="EM59" s="81"/>
      <c r="EN59" s="81"/>
      <c r="EO59" s="81"/>
      <c r="EP59" s="81"/>
      <c r="EQ59" s="81"/>
      <c r="ER59" s="81"/>
      <c r="ES59" s="81"/>
      <c r="ET59" s="81"/>
      <c r="EU59" s="81"/>
      <c r="EV59" s="81"/>
      <c r="EW59" s="81"/>
      <c r="EX59" s="81"/>
      <c r="EY59" s="81"/>
      <c r="EZ59" s="81"/>
      <c r="FA59" s="81"/>
      <c r="FB59" s="81"/>
      <c r="FC59" s="81"/>
      <c r="FD59" s="81"/>
      <c r="FE59" s="81"/>
      <c r="FF59" s="81"/>
      <c r="FG59" s="81"/>
      <c r="FH59" s="81"/>
      <c r="FI59" s="81"/>
      <c r="FJ59" s="81"/>
      <c r="FK59" s="81"/>
      <c r="FL59" s="81"/>
      <c r="FM59" s="81"/>
      <c r="FN59" s="81"/>
      <c r="FO59" s="81"/>
      <c r="FP59" s="81"/>
      <c r="FQ59" s="81"/>
      <c r="FR59" s="81"/>
      <c r="FS59" s="81"/>
      <c r="FT59" s="81"/>
      <c r="FU59" s="81"/>
      <c r="FV59" s="81"/>
      <c r="FW59" s="81"/>
      <c r="FX59" s="81"/>
      <c r="FY59" s="81"/>
      <c r="FZ59" s="81"/>
      <c r="GA59" s="81"/>
      <c r="GB59" s="81"/>
      <c r="GC59" s="81"/>
      <c r="GD59" s="81"/>
      <c r="GE59" s="81"/>
      <c r="GF59" s="81"/>
      <c r="GG59" s="81"/>
      <c r="GH59" s="81"/>
      <c r="GI59" s="81"/>
      <c r="GJ59" s="81"/>
      <c r="GK59" s="81"/>
      <c r="GL59" s="81"/>
      <c r="GM59" s="81"/>
      <c r="GN59" s="81"/>
      <c r="GO59" s="81"/>
      <c r="GP59" s="81"/>
      <c r="GQ59" s="81"/>
      <c r="GR59" s="81"/>
      <c r="GS59" s="81"/>
      <c r="GT59" s="81"/>
      <c r="GU59" s="81"/>
      <c r="GV59" s="81"/>
      <c r="GW59" s="81"/>
      <c r="GX59" s="81"/>
      <c r="GY59" s="81"/>
      <c r="GZ59" s="81"/>
      <c r="HA59" s="81"/>
      <c r="HB59" s="81"/>
      <c r="HC59" s="81"/>
      <c r="HD59" s="81"/>
      <c r="HE59" s="81"/>
      <c r="HF59" s="81"/>
      <c r="HG59" s="81"/>
      <c r="HH59" s="81"/>
      <c r="HI59" s="81"/>
      <c r="HJ59" s="81"/>
      <c r="HK59" s="81"/>
      <c r="HL59" s="81"/>
      <c r="HM59" s="81"/>
      <c r="HN59" s="81"/>
      <c r="HO59" s="81"/>
      <c r="HP59" s="81"/>
      <c r="HQ59" s="81"/>
      <c r="HR59" s="81"/>
      <c r="HS59" s="81"/>
      <c r="HT59" s="81"/>
      <c r="HU59" s="81"/>
      <c r="HV59" s="81"/>
      <c r="HW59" s="81"/>
      <c r="HX59" s="81"/>
      <c r="HY59" s="81"/>
      <c r="HZ59" s="81"/>
      <c r="IA59" s="81"/>
      <c r="IB59" s="81"/>
      <c r="IC59" s="81"/>
      <c r="ID59" s="81"/>
      <c r="IE59" s="81"/>
      <c r="IF59" s="81"/>
      <c r="IG59" s="81"/>
      <c r="IH59" s="81"/>
      <c r="II59" s="81"/>
      <c r="IJ59" s="81"/>
      <c r="IK59" s="81"/>
      <c r="IL59" s="81"/>
      <c r="IM59" s="81"/>
      <c r="IN59" s="81"/>
      <c r="IO59" s="81"/>
      <c r="IP59" s="81"/>
      <c r="IQ59" s="81"/>
      <c r="IR59" s="81"/>
      <c r="IS59" s="81"/>
      <c r="IT59" s="81"/>
      <c r="IU59" s="81"/>
      <c r="IV59" s="81"/>
      <c r="IW59" s="81"/>
      <c r="IX59" s="81"/>
      <c r="IY59" s="81"/>
      <c r="IZ59" s="81"/>
      <c r="JA59" s="81"/>
      <c r="JB59" s="81"/>
      <c r="JC59" s="81"/>
      <c r="JD59" s="81"/>
      <c r="JE59" s="81"/>
      <c r="JF59" s="81"/>
      <c r="JG59" s="81"/>
      <c r="JH59" s="81"/>
      <c r="JI59" s="81"/>
      <c r="JJ59" s="81"/>
      <c r="JK59" s="81"/>
      <c r="JL59" s="81"/>
      <c r="JM59" s="81"/>
      <c r="JN59" s="81"/>
      <c r="JO59" s="81"/>
      <c r="JP59" s="81"/>
      <c r="JQ59" s="81"/>
      <c r="JR59" s="81"/>
      <c r="JS59" s="81"/>
      <c r="JT59" s="81"/>
      <c r="JU59" s="81"/>
      <c r="JV59" s="81"/>
      <c r="JW59" s="81"/>
      <c r="JX59" s="81"/>
      <c r="JY59" s="81"/>
      <c r="JZ59" s="81"/>
      <c r="KA59" s="81"/>
      <c r="KB59" s="81"/>
      <c r="KC59" s="81"/>
      <c r="KD59" s="81"/>
      <c r="KE59" s="81"/>
      <c r="KF59" s="81"/>
      <c r="KG59" s="81"/>
    </row>
    <row r="60" spans="1:293" ht="14.45" hidden="1" customHeight="1" outlineLevel="1" x14ac:dyDescent="0.25">
      <c r="A60" s="62" t="s">
        <v>449</v>
      </c>
      <c r="B60" s="117" t="s">
        <v>450</v>
      </c>
      <c r="C60" s="117">
        <v>6703241</v>
      </c>
      <c r="D60" s="429"/>
      <c r="E60" s="117"/>
      <c r="F60" s="117"/>
      <c r="G60" s="116"/>
      <c r="H60" s="120"/>
      <c r="I60" s="83"/>
      <c r="J60" s="9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13"/>
      <c r="X60" s="159"/>
      <c r="Y60" s="159"/>
      <c r="Z60" s="43"/>
      <c r="AA60" s="43"/>
      <c r="AB60" s="589"/>
    </row>
    <row r="61" spans="1:293" ht="14.45" hidden="1" customHeight="1" outlineLevel="1" x14ac:dyDescent="0.25">
      <c r="A61" s="58" t="s">
        <v>451</v>
      </c>
      <c r="B61" s="117" t="s">
        <v>33</v>
      </c>
      <c r="C61" s="117" t="s">
        <v>33</v>
      </c>
      <c r="D61" s="117" t="s">
        <v>206</v>
      </c>
      <c r="E61" s="114" t="s">
        <v>206</v>
      </c>
      <c r="F61" s="117" t="s">
        <v>56</v>
      </c>
      <c r="G61" s="116" t="s">
        <v>57</v>
      </c>
      <c r="H61" s="116">
        <v>500</v>
      </c>
      <c r="I61" s="83"/>
      <c r="J61" s="91"/>
      <c r="K61" s="4"/>
      <c r="L61" s="17">
        <v>1</v>
      </c>
      <c r="M61" s="17">
        <v>1</v>
      </c>
      <c r="N61" s="17">
        <v>1</v>
      </c>
      <c r="O61" s="17">
        <v>1</v>
      </c>
      <c r="P61" s="17">
        <v>1</v>
      </c>
      <c r="Q61" s="17">
        <v>1</v>
      </c>
      <c r="R61" s="17">
        <v>1</v>
      </c>
      <c r="S61" s="17">
        <v>1</v>
      </c>
      <c r="T61" s="17">
        <v>1</v>
      </c>
      <c r="U61" s="17">
        <v>1</v>
      </c>
      <c r="V61" s="20"/>
      <c r="W61" s="13"/>
      <c r="X61" s="159" t="s">
        <v>195</v>
      </c>
      <c r="Y61" s="159"/>
      <c r="Z61" s="43"/>
      <c r="AA61" s="43"/>
      <c r="AB61" s="592"/>
    </row>
    <row r="62" spans="1:293" ht="14.45" hidden="1" customHeight="1" outlineLevel="1" x14ac:dyDescent="0.25">
      <c r="A62" s="58"/>
      <c r="B62" s="117"/>
      <c r="C62" s="117"/>
      <c r="D62" s="117"/>
      <c r="E62" s="114"/>
      <c r="F62" s="117"/>
      <c r="G62" s="116"/>
      <c r="H62" s="116"/>
      <c r="I62" s="83"/>
      <c r="J62" s="91"/>
      <c r="K62" s="4"/>
      <c r="L62" s="4"/>
      <c r="M62" s="4"/>
      <c r="N62" s="4"/>
      <c r="O62" s="4"/>
      <c r="P62" s="4"/>
      <c r="Q62" s="4"/>
      <c r="R62" s="4"/>
      <c r="S62" s="4"/>
      <c r="T62" s="20"/>
      <c r="U62" s="20"/>
      <c r="V62" s="20"/>
      <c r="W62" s="13"/>
      <c r="X62" s="159"/>
      <c r="Y62" s="159"/>
      <c r="Z62" s="43"/>
      <c r="AA62" s="43"/>
      <c r="AB62" s="592"/>
    </row>
    <row r="63" spans="1:293" ht="14.45" hidden="1" customHeight="1" outlineLevel="1" x14ac:dyDescent="0.25">
      <c r="A63" s="61" t="s">
        <v>441</v>
      </c>
      <c r="B63" s="117"/>
      <c r="C63" s="117"/>
      <c r="D63" s="117"/>
      <c r="E63" s="117"/>
      <c r="F63" s="117"/>
      <c r="G63" s="116"/>
      <c r="H63" s="116"/>
      <c r="I63" s="83"/>
      <c r="J63" s="9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13"/>
      <c r="X63" s="159"/>
      <c r="Y63" s="159"/>
      <c r="Z63" s="43"/>
      <c r="AA63" s="43"/>
      <c r="AB63" s="592"/>
    </row>
    <row r="64" spans="1:293" ht="14.45" hidden="1" customHeight="1" outlineLevel="1" x14ac:dyDescent="0.25">
      <c r="A64" s="58" t="s">
        <v>436</v>
      </c>
      <c r="B64" s="117" t="s">
        <v>452</v>
      </c>
      <c r="C64" s="117">
        <v>6701084</v>
      </c>
      <c r="D64" s="117" t="s">
        <v>217</v>
      </c>
      <c r="E64" s="117" t="s">
        <v>217</v>
      </c>
      <c r="F64" s="117"/>
      <c r="G64" s="116"/>
      <c r="H64" s="116">
        <v>100</v>
      </c>
      <c r="I64" s="83"/>
      <c r="J64" s="9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13"/>
      <c r="X64" s="159"/>
      <c r="Y64" s="159"/>
      <c r="Z64" s="69"/>
      <c r="AA64" s="43"/>
      <c r="AB64" s="592"/>
    </row>
    <row r="65" spans="1:293" ht="14.45" hidden="1" customHeight="1" outlineLevel="1" x14ac:dyDescent="0.25">
      <c r="A65" s="63" t="s">
        <v>1041</v>
      </c>
      <c r="B65" s="117" t="s">
        <v>1042</v>
      </c>
      <c r="C65" s="117">
        <v>6706595</v>
      </c>
      <c r="D65" s="117" t="s">
        <v>445</v>
      </c>
      <c r="E65" s="117" t="s">
        <v>445</v>
      </c>
      <c r="F65" s="117" t="s">
        <v>179</v>
      </c>
      <c r="G65" s="116"/>
      <c r="H65" s="116"/>
      <c r="I65" s="83"/>
      <c r="J65" s="91"/>
      <c r="K65" s="4"/>
      <c r="L65" s="4"/>
      <c r="M65" s="4"/>
      <c r="N65" s="4"/>
      <c r="O65" s="4"/>
      <c r="P65" s="4"/>
      <c r="Q65" s="20"/>
      <c r="R65" s="4"/>
      <c r="S65" s="4"/>
      <c r="T65" s="4"/>
      <c r="U65" s="4"/>
      <c r="V65" s="4"/>
      <c r="W65" s="13"/>
      <c r="X65" s="159"/>
      <c r="Y65" s="159"/>
      <c r="Z65" s="69"/>
      <c r="AA65" s="43"/>
      <c r="AB65" s="592"/>
    </row>
    <row r="66" spans="1:293" ht="14.45" hidden="1" customHeight="1" outlineLevel="1" x14ac:dyDescent="0.25">
      <c r="A66" s="58" t="s">
        <v>419</v>
      </c>
      <c r="B66" s="117" t="s">
        <v>453</v>
      </c>
      <c r="C66" s="117">
        <v>6701077</v>
      </c>
      <c r="D66" s="117" t="s">
        <v>217</v>
      </c>
      <c r="E66" s="117" t="s">
        <v>217</v>
      </c>
      <c r="F66" s="117"/>
      <c r="G66" s="116"/>
      <c r="H66" s="116">
        <v>200</v>
      </c>
      <c r="I66" s="83"/>
      <c r="J66" s="9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13"/>
      <c r="X66" s="159"/>
      <c r="Y66" s="159"/>
      <c r="Z66" s="69"/>
      <c r="AA66" s="43"/>
      <c r="AB66" s="592"/>
    </row>
    <row r="67" spans="1:293" ht="14.45" hidden="1" customHeight="1" outlineLevel="1" x14ac:dyDescent="0.25">
      <c r="A67" s="57" t="s">
        <v>455</v>
      </c>
      <c r="B67" s="117"/>
      <c r="C67" s="117"/>
      <c r="D67" s="117" t="s">
        <v>223</v>
      </c>
      <c r="E67" s="117" t="s">
        <v>223</v>
      </c>
      <c r="F67" s="117" t="s">
        <v>56</v>
      </c>
      <c r="G67" s="116"/>
      <c r="H67" s="116">
        <v>200</v>
      </c>
      <c r="I67" s="83"/>
      <c r="J67" s="91"/>
      <c r="K67" s="4"/>
      <c r="L67" s="4"/>
      <c r="M67" s="4"/>
      <c r="N67" s="4"/>
      <c r="O67" s="4"/>
      <c r="P67" s="4"/>
      <c r="Q67" s="20"/>
      <c r="R67" s="4"/>
      <c r="S67" s="4"/>
      <c r="T67" s="4"/>
      <c r="U67" s="4"/>
      <c r="V67" s="4"/>
      <c r="W67" s="13"/>
      <c r="X67" s="159"/>
      <c r="Y67" s="159"/>
      <c r="Z67" s="69"/>
      <c r="AA67" s="339"/>
      <c r="AB67" s="592"/>
    </row>
    <row r="68" spans="1:293" s="22" customFormat="1" ht="14.45" hidden="1" customHeight="1" outlineLevel="1" x14ac:dyDescent="0.25">
      <c r="A68" s="57" t="s">
        <v>454</v>
      </c>
      <c r="B68" s="114" t="s">
        <v>33</v>
      </c>
      <c r="C68" s="114" t="s">
        <v>33</v>
      </c>
      <c r="D68" s="114" t="s">
        <v>223</v>
      </c>
      <c r="E68" s="114" t="s">
        <v>223</v>
      </c>
      <c r="F68" s="114" t="s">
        <v>25</v>
      </c>
      <c r="G68" s="116"/>
      <c r="H68" s="116"/>
      <c r="I68" s="82"/>
      <c r="J68" s="103"/>
      <c r="K68" s="20"/>
      <c r="L68" s="4"/>
      <c r="M68" s="4"/>
      <c r="N68" s="4"/>
      <c r="O68" s="20"/>
      <c r="P68" s="20"/>
      <c r="Q68" s="20"/>
      <c r="R68" s="20"/>
      <c r="S68" s="20"/>
      <c r="T68" s="20"/>
      <c r="U68" s="20"/>
      <c r="V68" s="20"/>
      <c r="W68" s="21"/>
      <c r="X68" s="43"/>
      <c r="Y68" s="43"/>
      <c r="Z68" s="43"/>
      <c r="AA68" s="43"/>
      <c r="AB68" s="592"/>
    </row>
    <row r="69" spans="1:293" ht="14.45" hidden="1" customHeight="1" outlineLevel="1" x14ac:dyDescent="0.25">
      <c r="A69" s="58" t="s">
        <v>422</v>
      </c>
      <c r="B69" s="117" t="s">
        <v>456</v>
      </c>
      <c r="C69" s="117">
        <v>6701190</v>
      </c>
      <c r="D69" s="117" t="s">
        <v>846</v>
      </c>
      <c r="E69" s="117" t="s">
        <v>846</v>
      </c>
      <c r="F69" s="117"/>
      <c r="G69" s="116"/>
      <c r="H69" s="116"/>
      <c r="I69" s="83"/>
      <c r="J69" s="9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13"/>
      <c r="X69" s="43"/>
      <c r="Y69" s="43"/>
      <c r="Z69" s="306"/>
      <c r="AA69" s="43"/>
      <c r="AB69" s="592"/>
    </row>
    <row r="70" spans="1:293" ht="15" hidden="1" customHeight="1" outlineLevel="1" thickBot="1" x14ac:dyDescent="0.3">
      <c r="A70" s="58"/>
      <c r="B70" s="117"/>
      <c r="C70" s="117"/>
      <c r="D70" s="429"/>
      <c r="E70" s="117"/>
      <c r="F70" s="117"/>
      <c r="G70" s="116"/>
      <c r="H70" s="116"/>
      <c r="I70" s="83"/>
      <c r="J70" s="93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7"/>
      <c r="X70" s="43"/>
      <c r="Y70" s="43"/>
      <c r="Z70" s="306"/>
      <c r="AA70" s="43"/>
      <c r="AB70" s="592"/>
    </row>
    <row r="71" spans="1:293" s="75" customFormat="1" ht="15.75" hidden="1" collapsed="1" thickBot="1" x14ac:dyDescent="0.3">
      <c r="A71" s="611" t="s">
        <v>278</v>
      </c>
      <c r="B71" s="612"/>
      <c r="C71" s="612"/>
      <c r="D71" s="612"/>
      <c r="E71" s="612"/>
      <c r="F71" s="613"/>
      <c r="G71" s="412"/>
      <c r="H71" s="412">
        <f>SUM(H72:H75)</f>
        <v>200</v>
      </c>
      <c r="I71" s="2"/>
      <c r="J71" s="224"/>
      <c r="K71" s="224"/>
      <c r="L71" s="224"/>
      <c r="M71" s="224"/>
      <c r="N71" s="224"/>
      <c r="O71" s="224"/>
      <c r="P71" s="224"/>
      <c r="Q71" s="224"/>
      <c r="R71" s="224"/>
      <c r="S71" s="224"/>
      <c r="T71" s="224"/>
      <c r="U71" s="224"/>
      <c r="V71" s="224"/>
      <c r="W71" s="225"/>
      <c r="X71" s="43"/>
      <c r="Y71" s="43"/>
      <c r="Z71" s="306"/>
      <c r="AA71" s="43"/>
      <c r="AB71" s="590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81"/>
      <c r="BO71" s="81"/>
      <c r="BP71" s="81"/>
      <c r="BQ71" s="81"/>
      <c r="BR71" s="81"/>
      <c r="BS71" s="81"/>
      <c r="BT71" s="81"/>
      <c r="BU71" s="81"/>
      <c r="BV71" s="81"/>
      <c r="BW71" s="81"/>
      <c r="BX71" s="81"/>
      <c r="BY71" s="81"/>
      <c r="BZ71" s="81"/>
      <c r="CA71" s="81"/>
      <c r="CB71" s="81"/>
      <c r="CC71" s="81"/>
      <c r="CD71" s="81"/>
      <c r="CE71" s="81"/>
      <c r="CF71" s="81"/>
      <c r="CG71" s="81"/>
      <c r="CH71" s="81"/>
      <c r="CI71" s="81"/>
      <c r="CJ71" s="81"/>
      <c r="CK71" s="81"/>
      <c r="CL71" s="81"/>
      <c r="CM71" s="81"/>
      <c r="CN71" s="81"/>
      <c r="CO71" s="81"/>
      <c r="CP71" s="81"/>
      <c r="CQ71" s="81"/>
      <c r="CR71" s="81"/>
      <c r="CS71" s="81"/>
      <c r="CT71" s="81"/>
      <c r="CU71" s="81"/>
      <c r="CV71" s="81"/>
      <c r="CW71" s="81"/>
      <c r="CX71" s="81"/>
      <c r="CY71" s="81"/>
      <c r="CZ71" s="81"/>
      <c r="DA71" s="81"/>
      <c r="DB71" s="81"/>
      <c r="DC71" s="81"/>
      <c r="DD71" s="81"/>
      <c r="DE71" s="81"/>
      <c r="DF71" s="81"/>
      <c r="DG71" s="81"/>
      <c r="DH71" s="81"/>
      <c r="DI71" s="81"/>
      <c r="DJ71" s="81"/>
      <c r="DK71" s="81"/>
      <c r="DL71" s="81"/>
      <c r="DM71" s="81"/>
      <c r="DN71" s="81"/>
      <c r="DO71" s="81"/>
      <c r="DP71" s="81"/>
      <c r="DQ71" s="81"/>
      <c r="DR71" s="81"/>
      <c r="DS71" s="81"/>
      <c r="DT71" s="81"/>
      <c r="DU71" s="81"/>
      <c r="DV71" s="81"/>
      <c r="DW71" s="81"/>
      <c r="DX71" s="81"/>
      <c r="DY71" s="81"/>
      <c r="DZ71" s="81"/>
      <c r="EA71" s="81"/>
      <c r="EB71" s="81"/>
      <c r="EC71" s="81"/>
      <c r="ED71" s="81"/>
      <c r="EE71" s="81"/>
      <c r="EF71" s="81"/>
      <c r="EG71" s="81"/>
      <c r="EH71" s="81"/>
      <c r="EI71" s="81"/>
      <c r="EJ71" s="81"/>
      <c r="EK71" s="81"/>
      <c r="EL71" s="81"/>
      <c r="EM71" s="81"/>
      <c r="EN71" s="81"/>
      <c r="EO71" s="81"/>
      <c r="EP71" s="81"/>
      <c r="EQ71" s="81"/>
      <c r="ER71" s="81"/>
      <c r="ES71" s="81"/>
      <c r="ET71" s="81"/>
      <c r="EU71" s="81"/>
      <c r="EV71" s="81"/>
      <c r="EW71" s="81"/>
      <c r="EX71" s="81"/>
      <c r="EY71" s="81"/>
      <c r="EZ71" s="81"/>
      <c r="FA71" s="81"/>
      <c r="FB71" s="81"/>
      <c r="FC71" s="81"/>
      <c r="FD71" s="81"/>
      <c r="FE71" s="81"/>
      <c r="FF71" s="81"/>
      <c r="FG71" s="81"/>
      <c r="FH71" s="81"/>
      <c r="FI71" s="81"/>
      <c r="FJ71" s="81"/>
      <c r="FK71" s="81"/>
      <c r="FL71" s="81"/>
      <c r="FM71" s="81"/>
      <c r="FN71" s="81"/>
      <c r="FO71" s="81"/>
      <c r="FP71" s="81"/>
      <c r="FQ71" s="81"/>
      <c r="FR71" s="81"/>
      <c r="FS71" s="81"/>
      <c r="FT71" s="81"/>
      <c r="FU71" s="81"/>
      <c r="FV71" s="81"/>
      <c r="FW71" s="81"/>
      <c r="FX71" s="81"/>
      <c r="FY71" s="81"/>
      <c r="FZ71" s="81"/>
      <c r="GA71" s="81"/>
      <c r="GB71" s="81"/>
      <c r="GC71" s="81"/>
      <c r="GD71" s="81"/>
      <c r="GE71" s="81"/>
      <c r="GF71" s="81"/>
      <c r="GG71" s="81"/>
      <c r="GH71" s="81"/>
      <c r="GI71" s="81"/>
      <c r="GJ71" s="81"/>
      <c r="GK71" s="81"/>
      <c r="GL71" s="81"/>
      <c r="GM71" s="81"/>
      <c r="GN71" s="81"/>
      <c r="GO71" s="81"/>
      <c r="GP71" s="81"/>
      <c r="GQ71" s="81"/>
      <c r="GR71" s="81"/>
      <c r="GS71" s="81"/>
      <c r="GT71" s="81"/>
      <c r="GU71" s="81"/>
      <c r="GV71" s="81"/>
      <c r="GW71" s="81"/>
      <c r="GX71" s="81"/>
      <c r="GY71" s="81"/>
      <c r="GZ71" s="81"/>
      <c r="HA71" s="81"/>
      <c r="HB71" s="81"/>
      <c r="HC71" s="81"/>
      <c r="HD71" s="81"/>
      <c r="HE71" s="81"/>
      <c r="HF71" s="81"/>
      <c r="HG71" s="81"/>
      <c r="HH71" s="81"/>
      <c r="HI71" s="81"/>
      <c r="HJ71" s="81"/>
      <c r="HK71" s="81"/>
      <c r="HL71" s="81"/>
      <c r="HM71" s="81"/>
      <c r="HN71" s="81"/>
      <c r="HO71" s="81"/>
      <c r="HP71" s="81"/>
      <c r="HQ71" s="81"/>
      <c r="HR71" s="81"/>
      <c r="HS71" s="81"/>
      <c r="HT71" s="81"/>
      <c r="HU71" s="81"/>
      <c r="HV71" s="81"/>
      <c r="HW71" s="81"/>
      <c r="HX71" s="81"/>
      <c r="HY71" s="81"/>
      <c r="HZ71" s="81"/>
      <c r="IA71" s="81"/>
      <c r="IB71" s="81"/>
      <c r="IC71" s="81"/>
      <c r="ID71" s="81"/>
      <c r="IE71" s="81"/>
      <c r="IF71" s="81"/>
      <c r="IG71" s="81"/>
      <c r="IH71" s="81"/>
      <c r="II71" s="81"/>
      <c r="IJ71" s="81"/>
      <c r="IK71" s="81"/>
      <c r="IL71" s="81"/>
      <c r="IM71" s="81"/>
      <c r="IN71" s="81"/>
      <c r="IO71" s="81"/>
      <c r="IP71" s="81"/>
      <c r="IQ71" s="81"/>
      <c r="IR71" s="81"/>
      <c r="IS71" s="81"/>
      <c r="IT71" s="81"/>
      <c r="IU71" s="81"/>
      <c r="IV71" s="81"/>
      <c r="IW71" s="81"/>
      <c r="IX71" s="81"/>
      <c r="IY71" s="81"/>
      <c r="IZ71" s="81"/>
      <c r="JA71" s="81"/>
      <c r="JB71" s="81"/>
      <c r="JC71" s="81"/>
      <c r="JD71" s="81"/>
      <c r="JE71" s="81"/>
      <c r="JF71" s="81"/>
      <c r="JG71" s="81"/>
      <c r="JH71" s="81"/>
      <c r="JI71" s="81"/>
      <c r="JJ71" s="81"/>
      <c r="JK71" s="81"/>
      <c r="JL71" s="81"/>
      <c r="JM71" s="81"/>
      <c r="JN71" s="81"/>
      <c r="JO71" s="81"/>
      <c r="JP71" s="81"/>
      <c r="JQ71" s="81"/>
      <c r="JR71" s="81"/>
      <c r="JS71" s="81"/>
      <c r="JT71" s="81"/>
      <c r="JU71" s="81"/>
      <c r="JV71" s="81"/>
      <c r="JW71" s="81"/>
      <c r="JX71" s="81"/>
      <c r="JY71" s="81"/>
      <c r="JZ71" s="81"/>
      <c r="KA71" s="81"/>
      <c r="KB71" s="81"/>
      <c r="KC71" s="81"/>
      <c r="KD71" s="81"/>
      <c r="KE71" s="81"/>
      <c r="KF71" s="81"/>
      <c r="KG71" s="81"/>
    </row>
    <row r="72" spans="1:293" ht="14.45" hidden="1" customHeight="1" outlineLevel="1" x14ac:dyDescent="0.25">
      <c r="A72" s="160" t="s">
        <v>747</v>
      </c>
      <c r="B72" s="117" t="s">
        <v>457</v>
      </c>
      <c r="C72" s="117">
        <v>6704911</v>
      </c>
      <c r="D72" s="117" t="s">
        <v>292</v>
      </c>
      <c r="E72" s="117" t="s">
        <v>292</v>
      </c>
      <c r="F72" s="117" t="s">
        <v>60</v>
      </c>
      <c r="G72" s="416"/>
      <c r="H72" s="416">
        <v>70</v>
      </c>
      <c r="I72" s="151"/>
      <c r="J72" s="200">
        <v>1</v>
      </c>
      <c r="K72" s="170">
        <v>1</v>
      </c>
      <c r="L72" s="170">
        <v>1</v>
      </c>
      <c r="M72" s="170">
        <v>1</v>
      </c>
      <c r="N72" s="170">
        <v>1</v>
      </c>
      <c r="O72" s="170">
        <v>1</v>
      </c>
      <c r="P72" s="170">
        <v>1</v>
      </c>
      <c r="Q72" s="170">
        <v>1</v>
      </c>
      <c r="R72" s="170">
        <v>1</v>
      </c>
      <c r="S72" s="170">
        <v>1</v>
      </c>
      <c r="T72" s="170">
        <v>1</v>
      </c>
      <c r="U72" s="170">
        <v>1</v>
      </c>
      <c r="V72" s="151"/>
      <c r="W72" s="161"/>
      <c r="X72" s="43"/>
      <c r="Y72" s="43">
        <v>0.5</v>
      </c>
      <c r="Z72" s="306"/>
      <c r="AA72" s="43" t="s">
        <v>458</v>
      </c>
      <c r="AB72" s="589"/>
    </row>
    <row r="73" spans="1:293" ht="14.45" hidden="1" customHeight="1" outlineLevel="1" x14ac:dyDescent="0.25">
      <c r="A73" s="42" t="s">
        <v>459</v>
      </c>
      <c r="B73" s="117" t="s">
        <v>457</v>
      </c>
      <c r="C73" s="117">
        <v>6704911</v>
      </c>
      <c r="D73" s="117" t="s">
        <v>292</v>
      </c>
      <c r="E73" s="117" t="s">
        <v>292</v>
      </c>
      <c r="F73" s="117" t="s">
        <v>60</v>
      </c>
      <c r="G73" s="35"/>
      <c r="H73" s="35">
        <v>50</v>
      </c>
      <c r="J73" s="274">
        <v>1</v>
      </c>
      <c r="K73" s="64">
        <v>1</v>
      </c>
      <c r="L73" s="64">
        <v>1</v>
      </c>
      <c r="M73" s="64">
        <v>1</v>
      </c>
      <c r="N73" s="64">
        <v>1</v>
      </c>
      <c r="O73" s="64">
        <v>1</v>
      </c>
      <c r="P73" s="64">
        <v>1</v>
      </c>
      <c r="Q73" s="64">
        <v>1</v>
      </c>
      <c r="R73" s="64">
        <v>1</v>
      </c>
      <c r="S73" s="64">
        <v>1</v>
      </c>
      <c r="T73" s="64">
        <v>1</v>
      </c>
      <c r="U73" s="64">
        <v>1</v>
      </c>
      <c r="W73" s="388"/>
      <c r="X73" s="43"/>
      <c r="Y73" s="43"/>
      <c r="Z73" s="306"/>
      <c r="AA73" s="43" t="s">
        <v>796</v>
      </c>
      <c r="AB73" s="589"/>
    </row>
    <row r="74" spans="1:293" ht="14.45" hidden="1" customHeight="1" outlineLevel="1" x14ac:dyDescent="0.25">
      <c r="A74" s="42" t="s">
        <v>460</v>
      </c>
      <c r="B74" s="117" t="s">
        <v>457</v>
      </c>
      <c r="C74" s="117">
        <v>6704911</v>
      </c>
      <c r="D74" s="117" t="s">
        <v>292</v>
      </c>
      <c r="E74" s="117" t="s">
        <v>292</v>
      </c>
      <c r="F74" s="117" t="s">
        <v>60</v>
      </c>
      <c r="G74" s="35"/>
      <c r="H74" s="35">
        <v>30</v>
      </c>
      <c r="J74" s="274">
        <v>1</v>
      </c>
      <c r="K74" s="64">
        <v>1</v>
      </c>
      <c r="L74" s="64">
        <v>1</v>
      </c>
      <c r="M74" s="64">
        <v>1</v>
      </c>
      <c r="N74" s="64">
        <v>1</v>
      </c>
      <c r="O74" s="64">
        <v>1</v>
      </c>
      <c r="P74" s="64">
        <v>1</v>
      </c>
      <c r="Q74" s="64">
        <v>1</v>
      </c>
      <c r="R74" s="64">
        <v>1</v>
      </c>
      <c r="S74" s="64">
        <v>1</v>
      </c>
      <c r="T74" s="64">
        <v>1</v>
      </c>
      <c r="U74" s="64">
        <v>1</v>
      </c>
      <c r="W74" s="388"/>
      <c r="X74" s="43"/>
      <c r="Y74" s="43"/>
      <c r="Z74" s="306"/>
      <c r="AA74" s="43"/>
      <c r="AB74" s="589"/>
    </row>
    <row r="75" spans="1:293" ht="14.45" hidden="1" customHeight="1" outlineLevel="1" x14ac:dyDescent="0.25">
      <c r="A75" s="61" t="s">
        <v>441</v>
      </c>
      <c r="B75" s="117"/>
      <c r="C75" s="117"/>
      <c r="D75" s="429"/>
      <c r="E75" s="117"/>
      <c r="F75" s="117" t="s">
        <v>461</v>
      </c>
      <c r="G75" s="116"/>
      <c r="H75" s="120">
        <f>SUM(H76:H78)</f>
        <v>50</v>
      </c>
      <c r="I75" s="83"/>
      <c r="J75" s="85">
        <v>1</v>
      </c>
      <c r="K75" s="17">
        <v>1</v>
      </c>
      <c r="L75" s="17">
        <v>1</v>
      </c>
      <c r="M75" s="17">
        <v>1</v>
      </c>
      <c r="N75" s="17">
        <v>1</v>
      </c>
      <c r="O75" s="17">
        <v>1</v>
      </c>
      <c r="P75" s="17">
        <v>1</v>
      </c>
      <c r="Q75" s="17">
        <v>1</v>
      </c>
      <c r="R75" s="17">
        <v>1</v>
      </c>
      <c r="S75" s="17">
        <v>1</v>
      </c>
      <c r="T75" s="17">
        <v>1</v>
      </c>
      <c r="U75" s="17">
        <v>1</v>
      </c>
      <c r="V75" s="4"/>
      <c r="W75" s="13"/>
      <c r="X75" s="43"/>
      <c r="Y75" s="43"/>
      <c r="Z75" s="306"/>
      <c r="AA75" s="43"/>
      <c r="AB75" s="589"/>
    </row>
    <row r="76" spans="1:293" ht="14.45" hidden="1" customHeight="1" outlineLevel="1" x14ac:dyDescent="0.25">
      <c r="A76" s="58" t="s">
        <v>436</v>
      </c>
      <c r="B76" s="117" t="s">
        <v>462</v>
      </c>
      <c r="C76" s="117">
        <v>6701085</v>
      </c>
      <c r="D76" s="429"/>
      <c r="E76" s="117" t="s">
        <v>925</v>
      </c>
      <c r="F76" s="117" t="s">
        <v>438</v>
      </c>
      <c r="G76" s="116"/>
      <c r="H76" s="116">
        <v>10</v>
      </c>
      <c r="I76" s="83"/>
      <c r="J76" s="91"/>
      <c r="K76" s="4"/>
      <c r="L76" s="4"/>
      <c r="M76" s="17">
        <v>1</v>
      </c>
      <c r="N76" s="17">
        <v>1</v>
      </c>
      <c r="O76" s="17">
        <v>1</v>
      </c>
      <c r="P76" s="17">
        <v>1</v>
      </c>
      <c r="Q76" s="17">
        <v>1</v>
      </c>
      <c r="R76" s="17">
        <v>1</v>
      </c>
      <c r="S76" s="17">
        <v>1</v>
      </c>
      <c r="T76" s="17">
        <v>1</v>
      </c>
      <c r="U76" s="4"/>
      <c r="V76" s="4"/>
      <c r="W76" s="13"/>
      <c r="X76" s="43"/>
      <c r="Y76" s="43"/>
      <c r="Z76" s="306"/>
      <c r="AA76" s="43"/>
      <c r="AB76" s="589"/>
    </row>
    <row r="77" spans="1:293" s="28" customFormat="1" ht="14.45" hidden="1" customHeight="1" outlineLevel="1" x14ac:dyDescent="0.25">
      <c r="A77" s="58" t="s">
        <v>419</v>
      </c>
      <c r="B77" s="117" t="s">
        <v>463</v>
      </c>
      <c r="C77" s="117">
        <v>6701078</v>
      </c>
      <c r="D77" s="429"/>
      <c r="E77" s="117" t="s">
        <v>925</v>
      </c>
      <c r="F77" s="117" t="s">
        <v>464</v>
      </c>
      <c r="G77" s="116"/>
      <c r="H77" s="116">
        <v>40</v>
      </c>
      <c r="I77" s="83"/>
      <c r="J77" s="85">
        <v>1</v>
      </c>
      <c r="K77" s="17">
        <v>1</v>
      </c>
      <c r="L77" s="17">
        <v>1</v>
      </c>
      <c r="M77" s="17">
        <v>1</v>
      </c>
      <c r="N77" s="17">
        <v>1</v>
      </c>
      <c r="O77" s="17">
        <v>1</v>
      </c>
      <c r="P77" s="17">
        <v>1</v>
      </c>
      <c r="Q77" s="17">
        <v>1</v>
      </c>
      <c r="R77" s="17">
        <v>1</v>
      </c>
      <c r="S77" s="17">
        <v>1</v>
      </c>
      <c r="T77" s="17">
        <v>1</v>
      </c>
      <c r="U77" s="17">
        <v>1</v>
      </c>
      <c r="V77" s="4"/>
      <c r="W77" s="27"/>
      <c r="X77" s="43"/>
      <c r="Y77" s="43"/>
      <c r="Z77" s="43"/>
      <c r="AA77" s="43"/>
      <c r="AB77" s="590"/>
    </row>
    <row r="78" spans="1:293" ht="14.45" hidden="1" customHeight="1" outlineLevel="1" x14ac:dyDescent="0.25">
      <c r="A78" s="45" t="s">
        <v>466</v>
      </c>
      <c r="B78" s="117" t="s">
        <v>467</v>
      </c>
      <c r="C78" s="117">
        <v>6701191</v>
      </c>
      <c r="D78" s="429"/>
      <c r="E78" s="117" t="s">
        <v>925</v>
      </c>
      <c r="F78" s="117" t="s">
        <v>144</v>
      </c>
      <c r="G78" s="116"/>
      <c r="H78" s="116"/>
      <c r="I78" s="83"/>
      <c r="J78" s="9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13"/>
      <c r="X78" s="43"/>
      <c r="Y78" s="43"/>
      <c r="Z78" s="43"/>
      <c r="AA78" s="43"/>
      <c r="AB78" s="591"/>
    </row>
    <row r="79" spans="1:293" ht="15" hidden="1" customHeight="1" outlineLevel="1" thickBot="1" x14ac:dyDescent="0.3">
      <c r="A79" s="162"/>
      <c r="B79" s="143"/>
      <c r="C79" s="143"/>
      <c r="D79" s="436"/>
      <c r="E79" s="143"/>
      <c r="F79" s="143"/>
      <c r="G79" s="142"/>
      <c r="H79" s="188"/>
      <c r="I79" s="182"/>
      <c r="J79" s="93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163"/>
      <c r="X79" s="43"/>
      <c r="Y79" s="43"/>
      <c r="Z79" s="43"/>
      <c r="AA79" s="43"/>
      <c r="AB79" s="589"/>
    </row>
    <row r="80" spans="1:293" s="75" customFormat="1" ht="15.75" hidden="1" collapsed="1" thickBot="1" x14ac:dyDescent="0.3">
      <c r="A80" s="611" t="s">
        <v>468</v>
      </c>
      <c r="B80" s="612"/>
      <c r="C80" s="612"/>
      <c r="D80" s="612"/>
      <c r="E80" s="612"/>
      <c r="F80" s="613"/>
      <c r="G80" s="412"/>
      <c r="H80" s="412">
        <f>SUM(H81:H82)</f>
        <v>115</v>
      </c>
      <c r="I80" s="2"/>
      <c r="J80" s="224"/>
      <c r="K80" s="224"/>
      <c r="L80" s="224"/>
      <c r="M80" s="224"/>
      <c r="N80" s="224"/>
      <c r="O80" s="224"/>
      <c r="P80" s="224"/>
      <c r="Q80" s="224"/>
      <c r="R80" s="224"/>
      <c r="S80" s="224"/>
      <c r="T80" s="224"/>
      <c r="U80" s="224"/>
      <c r="V80" s="224"/>
      <c r="W80" s="225"/>
      <c r="X80" s="43"/>
      <c r="Y80" s="43"/>
      <c r="Z80" s="43"/>
      <c r="AA80" s="43"/>
      <c r="AB80" s="590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81"/>
      <c r="BL80" s="81"/>
      <c r="BM80" s="81"/>
      <c r="BN80" s="81"/>
      <c r="BO80" s="81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81"/>
      <c r="CE80" s="81"/>
      <c r="CF80" s="81"/>
      <c r="CG80" s="81"/>
      <c r="CH80" s="81"/>
      <c r="CI80" s="81"/>
      <c r="CJ80" s="81"/>
      <c r="CK80" s="81"/>
      <c r="CL80" s="81"/>
      <c r="CM80" s="81"/>
      <c r="CN80" s="81"/>
      <c r="CO80" s="81"/>
      <c r="CP80" s="81"/>
      <c r="CQ80" s="81"/>
      <c r="CR80" s="81"/>
      <c r="CS80" s="81"/>
      <c r="CT80" s="81"/>
      <c r="CU80" s="81"/>
      <c r="CV80" s="81"/>
      <c r="CW80" s="81"/>
      <c r="CX80" s="81"/>
      <c r="CY80" s="81"/>
      <c r="CZ80" s="81"/>
      <c r="DA80" s="81"/>
      <c r="DB80" s="81"/>
      <c r="DC80" s="81"/>
      <c r="DD80" s="81"/>
      <c r="DE80" s="81"/>
      <c r="DF80" s="81"/>
      <c r="DG80" s="81"/>
      <c r="DH80" s="81"/>
      <c r="DI80" s="81"/>
      <c r="DJ80" s="81"/>
      <c r="DK80" s="81"/>
      <c r="DL80" s="81"/>
      <c r="DM80" s="81"/>
      <c r="DN80" s="81"/>
      <c r="DO80" s="81"/>
      <c r="DP80" s="81"/>
      <c r="DQ80" s="81"/>
      <c r="DR80" s="81"/>
      <c r="DS80" s="81"/>
      <c r="DT80" s="81"/>
      <c r="DU80" s="81"/>
      <c r="DV80" s="81"/>
      <c r="DW80" s="81"/>
      <c r="DX80" s="81"/>
      <c r="DY80" s="81"/>
      <c r="DZ80" s="81"/>
      <c r="EA80" s="81"/>
      <c r="EB80" s="81"/>
      <c r="EC80" s="81"/>
      <c r="ED80" s="81"/>
      <c r="EE80" s="81"/>
      <c r="EF80" s="81"/>
      <c r="EG80" s="81"/>
      <c r="EH80" s="81"/>
      <c r="EI80" s="81"/>
      <c r="EJ80" s="81"/>
      <c r="EK80" s="81"/>
      <c r="EL80" s="81"/>
      <c r="EM80" s="81"/>
      <c r="EN80" s="81"/>
      <c r="EO80" s="81"/>
      <c r="EP80" s="81"/>
      <c r="EQ80" s="81"/>
      <c r="ER80" s="81"/>
      <c r="ES80" s="81"/>
      <c r="ET80" s="81"/>
      <c r="EU80" s="81"/>
      <c r="EV80" s="81"/>
      <c r="EW80" s="81"/>
      <c r="EX80" s="81"/>
      <c r="EY80" s="81"/>
      <c r="EZ80" s="81"/>
      <c r="FA80" s="81"/>
      <c r="FB80" s="81"/>
      <c r="FC80" s="81"/>
      <c r="FD80" s="81"/>
      <c r="FE80" s="81"/>
      <c r="FF80" s="81"/>
      <c r="FG80" s="81"/>
      <c r="FH80" s="81"/>
      <c r="FI80" s="81"/>
      <c r="FJ80" s="81"/>
      <c r="FK80" s="81"/>
      <c r="FL80" s="81"/>
      <c r="FM80" s="81"/>
      <c r="FN80" s="81"/>
      <c r="FO80" s="81"/>
      <c r="FP80" s="81"/>
      <c r="FQ80" s="81"/>
      <c r="FR80" s="81"/>
      <c r="FS80" s="81"/>
      <c r="FT80" s="81"/>
      <c r="FU80" s="81"/>
      <c r="FV80" s="81"/>
      <c r="FW80" s="81"/>
      <c r="FX80" s="81"/>
      <c r="FY80" s="81"/>
      <c r="FZ80" s="81"/>
      <c r="GA80" s="81"/>
      <c r="GB80" s="81"/>
      <c r="GC80" s="81"/>
      <c r="GD80" s="81"/>
      <c r="GE80" s="81"/>
      <c r="GF80" s="81"/>
      <c r="GG80" s="81"/>
      <c r="GH80" s="81"/>
      <c r="GI80" s="81"/>
      <c r="GJ80" s="81"/>
      <c r="GK80" s="81"/>
      <c r="GL80" s="81"/>
      <c r="GM80" s="81"/>
      <c r="GN80" s="81"/>
      <c r="GO80" s="81"/>
      <c r="GP80" s="81"/>
      <c r="GQ80" s="81"/>
      <c r="GR80" s="81"/>
      <c r="GS80" s="81"/>
      <c r="GT80" s="81"/>
      <c r="GU80" s="81"/>
      <c r="GV80" s="81"/>
      <c r="GW80" s="81"/>
      <c r="GX80" s="81"/>
      <c r="GY80" s="81"/>
      <c r="GZ80" s="81"/>
      <c r="HA80" s="81"/>
      <c r="HB80" s="81"/>
      <c r="HC80" s="81"/>
      <c r="HD80" s="81"/>
      <c r="HE80" s="81"/>
      <c r="HF80" s="81"/>
      <c r="HG80" s="81"/>
      <c r="HH80" s="81"/>
      <c r="HI80" s="81"/>
      <c r="HJ80" s="81"/>
      <c r="HK80" s="81"/>
      <c r="HL80" s="81"/>
      <c r="HM80" s="81"/>
      <c r="HN80" s="81"/>
      <c r="HO80" s="81"/>
      <c r="HP80" s="81"/>
      <c r="HQ80" s="81"/>
      <c r="HR80" s="81"/>
      <c r="HS80" s="81"/>
      <c r="HT80" s="81"/>
      <c r="HU80" s="81"/>
      <c r="HV80" s="81"/>
      <c r="HW80" s="81"/>
      <c r="HX80" s="81"/>
      <c r="HY80" s="81"/>
      <c r="HZ80" s="81"/>
      <c r="IA80" s="81"/>
      <c r="IB80" s="81"/>
      <c r="IC80" s="81"/>
      <c r="ID80" s="81"/>
      <c r="IE80" s="81"/>
      <c r="IF80" s="81"/>
      <c r="IG80" s="81"/>
      <c r="IH80" s="81"/>
      <c r="II80" s="81"/>
      <c r="IJ80" s="81"/>
      <c r="IK80" s="81"/>
      <c r="IL80" s="81"/>
      <c r="IM80" s="81"/>
      <c r="IN80" s="81"/>
      <c r="IO80" s="81"/>
      <c r="IP80" s="81"/>
      <c r="IQ80" s="81"/>
      <c r="IR80" s="81"/>
      <c r="IS80" s="81"/>
      <c r="IT80" s="81"/>
      <c r="IU80" s="81"/>
      <c r="IV80" s="81"/>
      <c r="IW80" s="81"/>
      <c r="IX80" s="81"/>
      <c r="IY80" s="81"/>
      <c r="IZ80" s="81"/>
      <c r="JA80" s="81"/>
      <c r="JB80" s="81"/>
      <c r="JC80" s="81"/>
      <c r="JD80" s="81"/>
      <c r="JE80" s="81"/>
      <c r="JF80" s="81"/>
      <c r="JG80" s="81"/>
      <c r="JH80" s="81"/>
      <c r="JI80" s="81"/>
      <c r="JJ80" s="81"/>
      <c r="JK80" s="81"/>
      <c r="JL80" s="81"/>
      <c r="JM80" s="81"/>
      <c r="JN80" s="81"/>
      <c r="JO80" s="81"/>
      <c r="JP80" s="81"/>
      <c r="JQ80" s="81"/>
      <c r="JR80" s="81"/>
      <c r="JS80" s="81"/>
      <c r="JT80" s="81"/>
      <c r="JU80" s="81"/>
      <c r="JV80" s="81"/>
      <c r="JW80" s="81"/>
      <c r="JX80" s="81"/>
      <c r="JY80" s="81"/>
      <c r="JZ80" s="81"/>
      <c r="KA80" s="81"/>
      <c r="KB80" s="81"/>
      <c r="KC80" s="81"/>
      <c r="KD80" s="81"/>
      <c r="KE80" s="81"/>
      <c r="KF80" s="81"/>
      <c r="KG80" s="81"/>
    </row>
    <row r="81" spans="1:293" s="68" customFormat="1" ht="14.45" hidden="1" customHeight="1" outlineLevel="1" x14ac:dyDescent="0.25">
      <c r="A81" s="67" t="s">
        <v>896</v>
      </c>
      <c r="B81" s="171" t="s">
        <v>897</v>
      </c>
      <c r="C81" s="171">
        <v>6703994</v>
      </c>
      <c r="D81" s="432"/>
      <c r="E81" s="171" t="s">
        <v>898</v>
      </c>
      <c r="F81" s="171" t="s">
        <v>144</v>
      </c>
      <c r="G81" s="366"/>
      <c r="H81" s="172">
        <v>80</v>
      </c>
      <c r="I81" s="204"/>
      <c r="J81" s="91"/>
      <c r="K81" s="4"/>
      <c r="L81" s="4"/>
      <c r="M81" s="17">
        <v>1</v>
      </c>
      <c r="N81" s="17">
        <v>1</v>
      </c>
      <c r="O81" s="17">
        <v>1</v>
      </c>
      <c r="P81" s="4"/>
      <c r="Q81" s="4"/>
      <c r="R81" s="4"/>
      <c r="S81" s="4"/>
      <c r="T81" s="4"/>
      <c r="U81" s="4"/>
      <c r="V81" s="4"/>
      <c r="W81" s="30"/>
      <c r="X81" s="43"/>
      <c r="Y81" s="43"/>
      <c r="Z81" s="43"/>
      <c r="AA81" s="46" t="s">
        <v>469</v>
      </c>
      <c r="AB81" s="590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</row>
    <row r="82" spans="1:293" ht="14.45" hidden="1" customHeight="1" outlineLevel="1" x14ac:dyDescent="0.25">
      <c r="A82" s="61" t="s">
        <v>441</v>
      </c>
      <c r="B82" s="117"/>
      <c r="C82" s="117"/>
      <c r="D82" s="429"/>
      <c r="E82" s="117"/>
      <c r="F82" s="117" t="s">
        <v>179</v>
      </c>
      <c r="G82" s="115"/>
      <c r="H82" s="120">
        <f>SUM(H83:H85)</f>
        <v>35</v>
      </c>
      <c r="I82" s="83"/>
      <c r="J82" s="85">
        <v>1</v>
      </c>
      <c r="K82" s="17">
        <v>1</v>
      </c>
      <c r="L82" s="17">
        <v>1</v>
      </c>
      <c r="M82" s="17">
        <v>1</v>
      </c>
      <c r="N82" s="17">
        <v>1</v>
      </c>
      <c r="O82" s="17">
        <v>1</v>
      </c>
      <c r="P82" s="17">
        <v>1</v>
      </c>
      <c r="Q82" s="17">
        <v>1</v>
      </c>
      <c r="R82" s="17">
        <v>1</v>
      </c>
      <c r="S82" s="17">
        <v>1</v>
      </c>
      <c r="T82" s="17">
        <v>1</v>
      </c>
      <c r="U82" s="17">
        <v>1</v>
      </c>
      <c r="V82" s="4"/>
      <c r="W82" s="13"/>
      <c r="X82" s="43"/>
      <c r="Y82" s="43"/>
      <c r="Z82" s="43"/>
      <c r="AA82" s="46"/>
      <c r="AB82" s="590"/>
    </row>
    <row r="83" spans="1:293" ht="14.45" hidden="1" customHeight="1" outlineLevel="1" x14ac:dyDescent="0.25">
      <c r="A83" s="58" t="s">
        <v>436</v>
      </c>
      <c r="B83" s="117" t="s">
        <v>470</v>
      </c>
      <c r="C83" s="117">
        <v>6701086</v>
      </c>
      <c r="D83" s="429"/>
      <c r="E83" s="117" t="s">
        <v>925</v>
      </c>
      <c r="F83" s="117" t="s">
        <v>179</v>
      </c>
      <c r="G83" s="115"/>
      <c r="H83" s="116">
        <v>35</v>
      </c>
      <c r="I83" s="83"/>
      <c r="J83" s="91"/>
      <c r="K83" s="4"/>
      <c r="L83" s="4"/>
      <c r="M83" s="17">
        <v>1</v>
      </c>
      <c r="N83" s="17">
        <v>1</v>
      </c>
      <c r="O83" s="17">
        <v>1</v>
      </c>
      <c r="P83" s="17">
        <v>1</v>
      </c>
      <c r="Q83" s="17">
        <v>1</v>
      </c>
      <c r="R83" s="17">
        <v>1</v>
      </c>
      <c r="S83" s="17">
        <v>1</v>
      </c>
      <c r="T83" s="17">
        <v>1</v>
      </c>
      <c r="U83" s="4"/>
      <c r="V83" s="4"/>
      <c r="W83" s="13"/>
      <c r="X83" s="43"/>
      <c r="Y83" s="43"/>
      <c r="Z83" s="43"/>
      <c r="AA83" s="46" t="s">
        <v>760</v>
      </c>
      <c r="AB83" s="590"/>
    </row>
    <row r="84" spans="1:293" ht="14.45" hidden="1" customHeight="1" outlineLevel="1" x14ac:dyDescent="0.25">
      <c r="A84" s="58" t="s">
        <v>419</v>
      </c>
      <c r="B84" s="117" t="s">
        <v>471</v>
      </c>
      <c r="C84" s="117">
        <v>6701079</v>
      </c>
      <c r="D84" s="429"/>
      <c r="E84" s="117" t="s">
        <v>925</v>
      </c>
      <c r="F84" s="117" t="s">
        <v>179</v>
      </c>
      <c r="G84" s="115"/>
      <c r="H84" s="116"/>
      <c r="I84" s="83"/>
      <c r="J84" s="85">
        <v>1</v>
      </c>
      <c r="K84" s="17">
        <v>1</v>
      </c>
      <c r="L84" s="17">
        <v>1</v>
      </c>
      <c r="M84" s="17">
        <v>1</v>
      </c>
      <c r="N84" s="17">
        <v>1</v>
      </c>
      <c r="O84" s="17">
        <v>1</v>
      </c>
      <c r="P84" s="17">
        <v>1</v>
      </c>
      <c r="Q84" s="17">
        <v>1</v>
      </c>
      <c r="R84" s="17">
        <v>1</v>
      </c>
      <c r="S84" s="17">
        <v>1</v>
      </c>
      <c r="T84" s="17">
        <v>1</v>
      </c>
      <c r="U84" s="17">
        <v>1</v>
      </c>
      <c r="V84" s="4"/>
      <c r="W84" s="13"/>
      <c r="X84" s="43"/>
      <c r="Y84" s="43"/>
      <c r="Z84" s="43"/>
      <c r="AA84" s="46"/>
      <c r="AB84" s="590"/>
    </row>
    <row r="85" spans="1:293" ht="14.45" hidden="1" customHeight="1" outlineLevel="1" x14ac:dyDescent="0.25">
      <c r="A85" s="45" t="s">
        <v>422</v>
      </c>
      <c r="B85" s="117" t="s">
        <v>472</v>
      </c>
      <c r="C85" s="117">
        <v>6701192</v>
      </c>
      <c r="D85" s="429"/>
      <c r="E85" s="117" t="s">
        <v>925</v>
      </c>
      <c r="F85" s="117" t="s">
        <v>144</v>
      </c>
      <c r="G85" s="115"/>
      <c r="H85" s="116"/>
      <c r="I85" s="83"/>
      <c r="J85" s="9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13"/>
      <c r="X85" s="43"/>
      <c r="Y85" s="43"/>
      <c r="Z85" s="43"/>
      <c r="AA85" s="46"/>
      <c r="AB85" s="590"/>
    </row>
    <row r="86" spans="1:293" ht="15" hidden="1" customHeight="1" outlineLevel="1" thickBot="1" x14ac:dyDescent="0.3">
      <c r="A86" s="157"/>
      <c r="B86" s="143"/>
      <c r="C86" s="143"/>
      <c r="D86" s="436"/>
      <c r="E86" s="141"/>
      <c r="F86" s="143"/>
      <c r="G86" s="364"/>
      <c r="H86" s="142"/>
      <c r="I86" s="182"/>
      <c r="J86" s="93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7"/>
      <c r="X86" s="43"/>
      <c r="Y86" s="43"/>
      <c r="Z86" s="43"/>
      <c r="AA86" s="46"/>
      <c r="AB86" s="590"/>
    </row>
    <row r="87" spans="1:293" s="75" customFormat="1" ht="15.75" hidden="1" collapsed="1" thickBot="1" x14ac:dyDescent="0.3">
      <c r="A87" s="611" t="s">
        <v>473</v>
      </c>
      <c r="B87" s="612"/>
      <c r="C87" s="612"/>
      <c r="D87" s="612"/>
      <c r="E87" s="612"/>
      <c r="F87" s="613"/>
      <c r="G87" s="412">
        <v>11000</v>
      </c>
      <c r="H87" s="412">
        <f>SUM(H88,H89,H90,H92,H94)+H93</f>
        <v>11000</v>
      </c>
      <c r="I87" s="411"/>
      <c r="J87" s="227"/>
      <c r="K87" s="227"/>
      <c r="L87" s="227"/>
      <c r="M87" s="227"/>
      <c r="N87" s="227"/>
      <c r="O87" s="227"/>
      <c r="P87" s="227"/>
      <c r="Q87" s="227"/>
      <c r="R87" s="227"/>
      <c r="S87" s="227"/>
      <c r="T87" s="227"/>
      <c r="U87" s="227"/>
      <c r="V87" s="227"/>
      <c r="W87" s="228"/>
      <c r="X87" s="43"/>
      <c r="Y87" s="43"/>
      <c r="Z87" s="43"/>
      <c r="AA87" s="46"/>
      <c r="AB87" s="590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M87" s="81"/>
      <c r="CN87" s="81"/>
      <c r="CO87" s="81"/>
      <c r="CP87" s="81"/>
      <c r="CQ87" s="81"/>
      <c r="CR87" s="81"/>
      <c r="CS87" s="81"/>
      <c r="CT87" s="81"/>
      <c r="CU87" s="81"/>
      <c r="CV87" s="81"/>
      <c r="CW87" s="81"/>
      <c r="CX87" s="81"/>
      <c r="CY87" s="81"/>
      <c r="CZ87" s="81"/>
      <c r="DA87" s="81"/>
      <c r="DB87" s="81"/>
      <c r="DC87" s="81"/>
      <c r="DD87" s="81"/>
      <c r="DE87" s="81"/>
      <c r="DF87" s="81"/>
      <c r="DG87" s="81"/>
      <c r="DH87" s="81"/>
      <c r="DI87" s="81"/>
      <c r="DJ87" s="81"/>
      <c r="DK87" s="81"/>
      <c r="DL87" s="81"/>
      <c r="DM87" s="81"/>
      <c r="DN87" s="81"/>
      <c r="DO87" s="81"/>
      <c r="DP87" s="81"/>
      <c r="DQ87" s="81"/>
      <c r="DR87" s="81"/>
      <c r="DS87" s="81"/>
      <c r="DT87" s="81"/>
      <c r="DU87" s="81"/>
      <c r="DV87" s="81"/>
      <c r="DW87" s="81"/>
      <c r="DX87" s="81"/>
      <c r="DY87" s="81"/>
      <c r="DZ87" s="81"/>
      <c r="EA87" s="81"/>
      <c r="EB87" s="81"/>
      <c r="EC87" s="81"/>
      <c r="ED87" s="81"/>
      <c r="EE87" s="81"/>
      <c r="EF87" s="81"/>
      <c r="EG87" s="81"/>
      <c r="EH87" s="81"/>
      <c r="EI87" s="81"/>
      <c r="EJ87" s="81"/>
      <c r="EK87" s="81"/>
      <c r="EL87" s="81"/>
      <c r="EM87" s="81"/>
      <c r="EN87" s="81"/>
      <c r="EO87" s="81"/>
      <c r="EP87" s="81"/>
      <c r="EQ87" s="81"/>
      <c r="ER87" s="81"/>
      <c r="ES87" s="81"/>
      <c r="ET87" s="81"/>
      <c r="EU87" s="81"/>
      <c r="EV87" s="81"/>
      <c r="EW87" s="81"/>
      <c r="EX87" s="81"/>
      <c r="EY87" s="81"/>
      <c r="EZ87" s="81"/>
      <c r="FA87" s="81"/>
      <c r="FB87" s="81"/>
      <c r="FC87" s="81"/>
      <c r="FD87" s="81"/>
      <c r="FE87" s="81"/>
      <c r="FF87" s="81"/>
      <c r="FG87" s="81"/>
      <c r="FH87" s="81"/>
      <c r="FI87" s="81"/>
      <c r="FJ87" s="81"/>
      <c r="FK87" s="81"/>
      <c r="FL87" s="81"/>
      <c r="FM87" s="81"/>
      <c r="FN87" s="81"/>
      <c r="FO87" s="81"/>
      <c r="FP87" s="81"/>
      <c r="FQ87" s="81"/>
      <c r="FR87" s="81"/>
      <c r="FS87" s="81"/>
      <c r="FT87" s="81"/>
      <c r="FU87" s="81"/>
      <c r="FV87" s="81"/>
      <c r="FW87" s="81"/>
      <c r="FX87" s="81"/>
      <c r="FY87" s="81"/>
      <c r="FZ87" s="81"/>
      <c r="GA87" s="81"/>
      <c r="GB87" s="81"/>
      <c r="GC87" s="81"/>
      <c r="GD87" s="81"/>
      <c r="GE87" s="81"/>
      <c r="GF87" s="81"/>
      <c r="GG87" s="81"/>
      <c r="GH87" s="81"/>
      <c r="GI87" s="81"/>
      <c r="GJ87" s="81"/>
      <c r="GK87" s="81"/>
      <c r="GL87" s="81"/>
      <c r="GM87" s="81"/>
      <c r="GN87" s="81"/>
      <c r="GO87" s="81"/>
      <c r="GP87" s="81"/>
      <c r="GQ87" s="81"/>
      <c r="GR87" s="81"/>
      <c r="GS87" s="81"/>
      <c r="GT87" s="81"/>
      <c r="GU87" s="81"/>
      <c r="GV87" s="81"/>
      <c r="GW87" s="81"/>
      <c r="GX87" s="81"/>
      <c r="GY87" s="81"/>
      <c r="GZ87" s="81"/>
      <c r="HA87" s="81"/>
      <c r="HB87" s="81"/>
      <c r="HC87" s="81"/>
      <c r="HD87" s="81"/>
      <c r="HE87" s="81"/>
      <c r="HF87" s="81"/>
      <c r="HG87" s="81"/>
      <c r="HH87" s="81"/>
      <c r="HI87" s="81"/>
      <c r="HJ87" s="81"/>
      <c r="HK87" s="81"/>
      <c r="HL87" s="81"/>
      <c r="HM87" s="81"/>
      <c r="HN87" s="81"/>
      <c r="HO87" s="81"/>
      <c r="HP87" s="81"/>
      <c r="HQ87" s="81"/>
      <c r="HR87" s="81"/>
      <c r="HS87" s="81"/>
      <c r="HT87" s="81"/>
      <c r="HU87" s="81"/>
      <c r="HV87" s="81"/>
      <c r="HW87" s="81"/>
      <c r="HX87" s="81"/>
      <c r="HY87" s="81"/>
      <c r="HZ87" s="81"/>
      <c r="IA87" s="81"/>
      <c r="IB87" s="81"/>
      <c r="IC87" s="81"/>
      <c r="ID87" s="81"/>
      <c r="IE87" s="81"/>
      <c r="IF87" s="81"/>
      <c r="IG87" s="81"/>
      <c r="IH87" s="81"/>
      <c r="II87" s="81"/>
      <c r="IJ87" s="81"/>
      <c r="IK87" s="81"/>
      <c r="IL87" s="81"/>
      <c r="IM87" s="81"/>
      <c r="IN87" s="81"/>
      <c r="IO87" s="81"/>
      <c r="IP87" s="81"/>
      <c r="IQ87" s="81"/>
      <c r="IR87" s="81"/>
      <c r="IS87" s="81"/>
      <c r="IT87" s="81"/>
      <c r="IU87" s="81"/>
      <c r="IV87" s="81"/>
      <c r="IW87" s="81"/>
      <c r="IX87" s="81"/>
      <c r="IY87" s="81"/>
      <c r="IZ87" s="81"/>
      <c r="JA87" s="81"/>
      <c r="JB87" s="81"/>
      <c r="JC87" s="81"/>
      <c r="JD87" s="81"/>
      <c r="JE87" s="81"/>
      <c r="JF87" s="81"/>
      <c r="JG87" s="81"/>
      <c r="JH87" s="81"/>
      <c r="JI87" s="81"/>
      <c r="JJ87" s="81"/>
      <c r="JK87" s="81"/>
      <c r="JL87" s="81"/>
      <c r="JM87" s="81"/>
      <c r="JN87" s="81"/>
      <c r="JO87" s="81"/>
      <c r="JP87" s="81"/>
      <c r="JQ87" s="81"/>
      <c r="JR87" s="81"/>
      <c r="JS87" s="81"/>
      <c r="JT87" s="81"/>
      <c r="JU87" s="81"/>
      <c r="JV87" s="81"/>
      <c r="JW87" s="81"/>
      <c r="JX87" s="81"/>
      <c r="JY87" s="81"/>
      <c r="JZ87" s="81"/>
      <c r="KA87" s="81"/>
      <c r="KB87" s="81"/>
      <c r="KC87" s="81"/>
      <c r="KD87" s="81"/>
      <c r="KE87" s="81"/>
      <c r="KF87" s="81"/>
      <c r="KG87" s="81"/>
    </row>
    <row r="88" spans="1:293" ht="14.45" hidden="1" customHeight="1" outlineLevel="1" x14ac:dyDescent="0.25">
      <c r="A88" s="49" t="s">
        <v>474</v>
      </c>
      <c r="B88" s="114" t="s">
        <v>475</v>
      </c>
      <c r="C88" s="114">
        <v>6701198</v>
      </c>
      <c r="D88" s="134"/>
      <c r="E88" s="114"/>
      <c r="F88" s="114"/>
      <c r="G88" s="116"/>
      <c r="H88" s="120">
        <v>2000</v>
      </c>
      <c r="I88" s="199"/>
      <c r="J88" s="85">
        <v>1</v>
      </c>
      <c r="K88" s="17">
        <v>1</v>
      </c>
      <c r="L88" s="17">
        <v>1</v>
      </c>
      <c r="M88" s="17">
        <v>1</v>
      </c>
      <c r="N88" s="17">
        <v>1</v>
      </c>
      <c r="O88" s="17">
        <v>1</v>
      </c>
      <c r="P88" s="17">
        <v>1</v>
      </c>
      <c r="Q88" s="17">
        <v>1</v>
      </c>
      <c r="R88" s="17">
        <v>1</v>
      </c>
      <c r="S88" s="17">
        <v>1</v>
      </c>
      <c r="T88" s="17">
        <v>1</v>
      </c>
      <c r="U88" s="17">
        <v>1</v>
      </c>
      <c r="V88" s="101"/>
      <c r="W88" s="102"/>
      <c r="X88" s="43"/>
      <c r="Y88" s="43"/>
      <c r="Z88" s="43"/>
      <c r="AA88" s="43" t="s">
        <v>773</v>
      </c>
      <c r="AB88" s="590"/>
    </row>
    <row r="89" spans="1:293" ht="14.45" hidden="1" customHeight="1" outlineLevel="1" x14ac:dyDescent="0.25">
      <c r="A89" s="49" t="s">
        <v>476</v>
      </c>
      <c r="B89" s="114" t="s">
        <v>477</v>
      </c>
      <c r="C89" s="114">
        <v>6701199</v>
      </c>
      <c r="D89" s="134"/>
      <c r="E89" s="114"/>
      <c r="F89" s="114"/>
      <c r="G89" s="116"/>
      <c r="H89" s="120">
        <v>1150</v>
      </c>
      <c r="I89" s="194"/>
      <c r="J89" s="85">
        <v>1</v>
      </c>
      <c r="K89" s="17">
        <v>1</v>
      </c>
      <c r="L89" s="17">
        <v>1</v>
      </c>
      <c r="M89" s="17">
        <v>1</v>
      </c>
      <c r="N89" s="17">
        <v>1</v>
      </c>
      <c r="O89" s="17">
        <v>1</v>
      </c>
      <c r="P89" s="17">
        <v>1</v>
      </c>
      <c r="Q89" s="17">
        <v>1</v>
      </c>
      <c r="R89" s="17">
        <v>1</v>
      </c>
      <c r="S89" s="17">
        <v>1</v>
      </c>
      <c r="T89" s="17">
        <v>1</v>
      </c>
      <c r="U89" s="17">
        <v>1</v>
      </c>
      <c r="V89" s="4"/>
      <c r="W89" s="13"/>
      <c r="X89" s="159"/>
      <c r="Y89" s="159"/>
      <c r="Z89" s="43"/>
      <c r="AA89" s="46"/>
      <c r="AB89" s="589"/>
    </row>
    <row r="90" spans="1:293" ht="14.45" hidden="1" customHeight="1" outlineLevel="1" x14ac:dyDescent="0.25">
      <c r="A90" s="49" t="s">
        <v>478</v>
      </c>
      <c r="B90" s="114" t="s">
        <v>479</v>
      </c>
      <c r="C90" s="114">
        <v>6701200</v>
      </c>
      <c r="D90" s="134"/>
      <c r="E90" s="114"/>
      <c r="F90" s="114"/>
      <c r="G90" s="116"/>
      <c r="H90" s="120">
        <v>1250</v>
      </c>
      <c r="I90" s="194"/>
      <c r="J90" s="85">
        <v>1</v>
      </c>
      <c r="K90" s="17">
        <v>1</v>
      </c>
      <c r="L90" s="17">
        <v>1</v>
      </c>
      <c r="M90" s="17">
        <v>1</v>
      </c>
      <c r="N90" s="17">
        <v>1</v>
      </c>
      <c r="O90" s="17">
        <v>1</v>
      </c>
      <c r="P90" s="17">
        <v>1</v>
      </c>
      <c r="Q90" s="17">
        <v>1</v>
      </c>
      <c r="R90" s="17">
        <v>1</v>
      </c>
      <c r="S90" s="17">
        <v>1</v>
      </c>
      <c r="T90" s="17">
        <v>1</v>
      </c>
      <c r="U90" s="17">
        <v>1</v>
      </c>
      <c r="V90" s="4"/>
      <c r="W90" s="13"/>
      <c r="X90" s="159"/>
      <c r="Y90" s="159"/>
      <c r="Z90" s="43"/>
      <c r="AA90" s="46"/>
      <c r="AB90" s="593"/>
    </row>
    <row r="91" spans="1:293" s="22" customFormat="1" ht="14.45" hidden="1" customHeight="1" outlineLevel="1" x14ac:dyDescent="0.25">
      <c r="A91" s="45" t="s">
        <v>480</v>
      </c>
      <c r="B91" s="114"/>
      <c r="C91" s="114"/>
      <c r="D91" s="134"/>
      <c r="E91" s="114"/>
      <c r="F91" s="114"/>
      <c r="G91" s="116"/>
      <c r="H91" s="116">
        <v>250</v>
      </c>
      <c r="I91" s="82"/>
      <c r="J91" s="448">
        <v>1</v>
      </c>
      <c r="K91" s="31">
        <v>1</v>
      </c>
      <c r="L91" s="31">
        <v>1</v>
      </c>
      <c r="M91" s="31">
        <v>1</v>
      </c>
      <c r="N91" s="31">
        <v>1</v>
      </c>
      <c r="O91" s="31">
        <v>1</v>
      </c>
      <c r="P91" s="31">
        <v>1</v>
      </c>
      <c r="Q91" s="31">
        <v>1</v>
      </c>
      <c r="R91" s="31">
        <v>1</v>
      </c>
      <c r="S91" s="31">
        <v>1</v>
      </c>
      <c r="T91" s="31">
        <v>1</v>
      </c>
      <c r="U91" s="31">
        <v>1</v>
      </c>
      <c r="V91" s="20"/>
      <c r="W91" s="21"/>
      <c r="X91" s="43"/>
      <c r="Y91" s="43"/>
      <c r="Z91" s="43"/>
      <c r="AA91" s="43"/>
      <c r="AB91" s="593"/>
    </row>
    <row r="92" spans="1:293" ht="14.45" hidden="1" customHeight="1" outlineLevel="1" x14ac:dyDescent="0.25">
      <c r="A92" s="45" t="s">
        <v>481</v>
      </c>
      <c r="B92" s="114" t="s">
        <v>482</v>
      </c>
      <c r="C92" s="114">
        <v>6702245</v>
      </c>
      <c r="D92" s="134"/>
      <c r="E92" s="114"/>
      <c r="F92" s="114"/>
      <c r="G92" s="116"/>
      <c r="H92" s="116">
        <v>600</v>
      </c>
      <c r="I92" s="194"/>
      <c r="J92" s="85">
        <v>1</v>
      </c>
      <c r="K92" s="17">
        <v>1</v>
      </c>
      <c r="L92" s="17">
        <v>1</v>
      </c>
      <c r="M92" s="17">
        <v>1</v>
      </c>
      <c r="N92" s="17">
        <v>1</v>
      </c>
      <c r="O92" s="17">
        <v>1</v>
      </c>
      <c r="P92" s="17">
        <v>1</v>
      </c>
      <c r="Q92" s="17">
        <v>1</v>
      </c>
      <c r="R92" s="17">
        <v>1</v>
      </c>
      <c r="S92" s="17">
        <v>1</v>
      </c>
      <c r="T92" s="17">
        <v>1</v>
      </c>
      <c r="U92" s="17">
        <v>1</v>
      </c>
      <c r="V92" s="4"/>
      <c r="W92" s="13"/>
      <c r="X92" s="159"/>
      <c r="Y92" s="159"/>
      <c r="Z92" s="43"/>
      <c r="AA92" s="46"/>
      <c r="AB92" s="593"/>
    </row>
    <row r="93" spans="1:293" ht="14.45" hidden="1" customHeight="1" outlineLevel="1" x14ac:dyDescent="0.25">
      <c r="A93" s="45" t="s">
        <v>735</v>
      </c>
      <c r="B93" s="114" t="s">
        <v>736</v>
      </c>
      <c r="C93" s="114">
        <v>6705747</v>
      </c>
      <c r="D93" s="134"/>
      <c r="E93" s="114" t="s">
        <v>737</v>
      </c>
      <c r="F93" s="114"/>
      <c r="G93" s="116"/>
      <c r="H93" s="116">
        <v>350</v>
      </c>
      <c r="I93" s="194"/>
      <c r="J93" s="85">
        <v>1</v>
      </c>
      <c r="K93" s="17">
        <v>1</v>
      </c>
      <c r="L93" s="17">
        <v>1</v>
      </c>
      <c r="M93" s="17">
        <v>1</v>
      </c>
      <c r="N93" s="17">
        <v>1</v>
      </c>
      <c r="O93" s="17">
        <v>1</v>
      </c>
      <c r="P93" s="17">
        <v>1</v>
      </c>
      <c r="Q93" s="17">
        <v>1</v>
      </c>
      <c r="R93" s="17">
        <v>1</v>
      </c>
      <c r="S93" s="17">
        <v>1</v>
      </c>
      <c r="T93" s="17">
        <v>1</v>
      </c>
      <c r="U93" s="17">
        <v>1</v>
      </c>
      <c r="V93" s="65"/>
      <c r="W93" s="73"/>
      <c r="X93" s="159"/>
      <c r="Y93" s="159"/>
      <c r="Z93" s="43"/>
      <c r="AA93" s="46"/>
      <c r="AB93" s="593"/>
    </row>
    <row r="94" spans="1:293" s="22" customFormat="1" ht="15" hidden="1" customHeight="1" outlineLevel="1" thickBot="1" x14ac:dyDescent="0.3">
      <c r="A94" s="45" t="s">
        <v>483</v>
      </c>
      <c r="B94" s="114" t="s">
        <v>484</v>
      </c>
      <c r="C94" s="114">
        <v>6701201</v>
      </c>
      <c r="D94" s="134"/>
      <c r="E94" s="114"/>
      <c r="F94" s="114"/>
      <c r="G94" s="116"/>
      <c r="H94" s="116">
        <v>5650</v>
      </c>
      <c r="I94" s="194"/>
      <c r="J94" s="85">
        <v>1</v>
      </c>
      <c r="K94" s="17">
        <v>1</v>
      </c>
      <c r="L94" s="17">
        <v>1</v>
      </c>
      <c r="M94" s="17">
        <v>1</v>
      </c>
      <c r="N94" s="17">
        <v>1</v>
      </c>
      <c r="O94" s="17">
        <v>1</v>
      </c>
      <c r="P94" s="17">
        <v>1</v>
      </c>
      <c r="Q94" s="17">
        <v>1</v>
      </c>
      <c r="R94" s="17">
        <v>1</v>
      </c>
      <c r="S94" s="17">
        <v>1</v>
      </c>
      <c r="T94" s="17">
        <v>1</v>
      </c>
      <c r="U94" s="17">
        <v>1</v>
      </c>
      <c r="V94" s="105"/>
      <c r="W94" s="106"/>
      <c r="X94" s="43"/>
      <c r="Y94" s="43"/>
      <c r="Z94" s="43"/>
      <c r="AA94" s="43"/>
      <c r="AB94" s="589"/>
    </row>
    <row r="95" spans="1:293" s="79" customFormat="1" hidden="1" x14ac:dyDescent="0.25">
      <c r="A95" s="624" t="s">
        <v>485</v>
      </c>
      <c r="B95" s="625"/>
      <c r="C95" s="625"/>
      <c r="D95" s="625"/>
      <c r="E95" s="625"/>
      <c r="F95" s="625"/>
      <c r="G95" s="545">
        <v>8100</v>
      </c>
      <c r="H95" s="425">
        <f>SUM(H97:H131)</f>
        <v>8100</v>
      </c>
      <c r="I95" s="519"/>
      <c r="J95" s="244"/>
      <c r="K95" s="244"/>
      <c r="L95" s="244"/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5"/>
      <c r="X95" s="159"/>
      <c r="Y95" s="159"/>
      <c r="Z95" s="43"/>
      <c r="AA95" s="46"/>
      <c r="AB95" s="590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1"/>
      <c r="CI95" s="81"/>
      <c r="CJ95" s="81"/>
      <c r="CK95" s="81"/>
      <c r="CL95" s="81"/>
      <c r="CM95" s="81"/>
      <c r="CN95" s="81"/>
      <c r="CO95" s="81"/>
      <c r="CP95" s="81"/>
      <c r="CQ95" s="81"/>
      <c r="CR95" s="81"/>
      <c r="CS95" s="81"/>
      <c r="CT95" s="81"/>
      <c r="CU95" s="81"/>
      <c r="CV95" s="81"/>
      <c r="CW95" s="81"/>
      <c r="CX95" s="81"/>
      <c r="CY95" s="81"/>
      <c r="CZ95" s="81"/>
      <c r="DA95" s="81"/>
      <c r="DB95" s="81"/>
      <c r="DC95" s="81"/>
      <c r="DD95" s="81"/>
      <c r="DE95" s="81"/>
      <c r="DF95" s="81"/>
      <c r="DG95" s="81"/>
      <c r="DH95" s="81"/>
      <c r="DI95" s="81"/>
      <c r="DJ95" s="81"/>
      <c r="DK95" s="81"/>
      <c r="DL95" s="81"/>
      <c r="DM95" s="81"/>
      <c r="DN95" s="81"/>
      <c r="DO95" s="81"/>
      <c r="DP95" s="81"/>
      <c r="DQ95" s="81"/>
      <c r="DR95" s="81"/>
      <c r="DS95" s="81"/>
      <c r="DT95" s="81"/>
      <c r="DU95" s="81"/>
      <c r="DV95" s="81"/>
      <c r="DW95" s="81"/>
      <c r="DX95" s="81"/>
      <c r="DY95" s="81"/>
      <c r="DZ95" s="81"/>
      <c r="EA95" s="81"/>
      <c r="EB95" s="81"/>
      <c r="EC95" s="81"/>
      <c r="ED95" s="81"/>
      <c r="EE95" s="81"/>
      <c r="EF95" s="81"/>
      <c r="EG95" s="81"/>
      <c r="EH95" s="81"/>
      <c r="EI95" s="81"/>
      <c r="EJ95" s="81"/>
      <c r="EK95" s="81"/>
      <c r="EL95" s="81"/>
      <c r="EM95" s="81"/>
      <c r="EN95" s="81"/>
      <c r="EO95" s="81"/>
      <c r="EP95" s="81"/>
      <c r="EQ95" s="81"/>
      <c r="ER95" s="81"/>
      <c r="ES95" s="81"/>
      <c r="ET95" s="81"/>
      <c r="EU95" s="81"/>
      <c r="EV95" s="81"/>
      <c r="EW95" s="81"/>
      <c r="EX95" s="81"/>
      <c r="EY95" s="81"/>
      <c r="EZ95" s="81"/>
      <c r="FA95" s="81"/>
      <c r="FB95" s="81"/>
      <c r="FC95" s="81"/>
      <c r="FD95" s="81"/>
      <c r="FE95" s="81"/>
      <c r="FF95" s="81"/>
      <c r="FG95" s="81"/>
      <c r="FH95" s="81"/>
      <c r="FI95" s="81"/>
      <c r="FJ95" s="81"/>
      <c r="FK95" s="81"/>
      <c r="FL95" s="81"/>
      <c r="FM95" s="81"/>
      <c r="FN95" s="81"/>
      <c r="FO95" s="81"/>
      <c r="FP95" s="81"/>
      <c r="FQ95" s="81"/>
      <c r="FR95" s="81"/>
      <c r="FS95" s="81"/>
      <c r="FT95" s="81"/>
      <c r="FU95" s="81"/>
      <c r="FV95" s="81"/>
      <c r="FW95" s="81"/>
      <c r="FX95" s="81"/>
      <c r="FY95" s="81"/>
      <c r="FZ95" s="81"/>
      <c r="GA95" s="81"/>
      <c r="GB95" s="81"/>
      <c r="GC95" s="81"/>
      <c r="GD95" s="81"/>
      <c r="GE95" s="81"/>
      <c r="GF95" s="81"/>
      <c r="GG95" s="81"/>
      <c r="GH95" s="81"/>
      <c r="GI95" s="81"/>
      <c r="GJ95" s="81"/>
      <c r="GK95" s="81"/>
      <c r="GL95" s="81"/>
      <c r="GM95" s="81"/>
      <c r="GN95" s="81"/>
      <c r="GO95" s="81"/>
      <c r="GP95" s="81"/>
      <c r="GQ95" s="81"/>
      <c r="GR95" s="81"/>
      <c r="GS95" s="81"/>
      <c r="GT95" s="81"/>
      <c r="GU95" s="81"/>
      <c r="GV95" s="81"/>
      <c r="GW95" s="81"/>
      <c r="GX95" s="81"/>
      <c r="GY95" s="81"/>
      <c r="GZ95" s="81"/>
      <c r="HA95" s="81"/>
      <c r="HB95" s="81"/>
      <c r="HC95" s="81"/>
      <c r="HD95" s="81"/>
      <c r="HE95" s="81"/>
      <c r="HF95" s="81"/>
      <c r="HG95" s="81"/>
      <c r="HH95" s="81"/>
      <c r="HI95" s="81"/>
      <c r="HJ95" s="81"/>
      <c r="HK95" s="81"/>
      <c r="HL95" s="81"/>
      <c r="HM95" s="81"/>
      <c r="HN95" s="81"/>
      <c r="HO95" s="81"/>
      <c r="HP95" s="81"/>
      <c r="HQ95" s="81"/>
      <c r="HR95" s="81"/>
      <c r="HS95" s="81"/>
      <c r="HT95" s="81"/>
      <c r="HU95" s="81"/>
      <c r="HV95" s="81"/>
      <c r="HW95" s="81"/>
      <c r="HX95" s="81"/>
      <c r="HY95" s="81"/>
      <c r="HZ95" s="81"/>
      <c r="IA95" s="81"/>
      <c r="IB95" s="81"/>
      <c r="IC95" s="81"/>
      <c r="ID95" s="81"/>
      <c r="IE95" s="81"/>
      <c r="IF95" s="81"/>
      <c r="IG95" s="81"/>
      <c r="IH95" s="81"/>
      <c r="II95" s="81"/>
      <c r="IJ95" s="81"/>
      <c r="IK95" s="81"/>
      <c r="IL95" s="81"/>
      <c r="IM95" s="81"/>
      <c r="IN95" s="81"/>
      <c r="IO95" s="81"/>
      <c r="IP95" s="81"/>
      <c r="IQ95" s="81"/>
      <c r="IR95" s="81"/>
      <c r="IS95" s="81"/>
      <c r="IT95" s="81"/>
      <c r="IU95" s="81"/>
      <c r="IV95" s="81"/>
      <c r="IW95" s="81"/>
      <c r="IX95" s="81"/>
      <c r="IY95" s="81"/>
      <c r="IZ95" s="81"/>
      <c r="JA95" s="81"/>
      <c r="JB95" s="81"/>
      <c r="JC95" s="81"/>
      <c r="JD95" s="81"/>
      <c r="JE95" s="81"/>
      <c r="JF95" s="81"/>
      <c r="JG95" s="81"/>
      <c r="JH95" s="81"/>
      <c r="JI95" s="81"/>
      <c r="JJ95" s="81"/>
      <c r="JK95" s="81"/>
      <c r="JL95" s="81"/>
      <c r="JM95" s="81"/>
      <c r="JN95" s="81"/>
      <c r="JO95" s="81"/>
      <c r="JP95" s="81"/>
      <c r="JQ95" s="81"/>
      <c r="JR95" s="81"/>
      <c r="JS95" s="81"/>
      <c r="JT95" s="81"/>
      <c r="JU95" s="81"/>
      <c r="JV95" s="81"/>
      <c r="JW95" s="81"/>
      <c r="JX95" s="81"/>
      <c r="JY95" s="81"/>
      <c r="JZ95" s="81"/>
      <c r="KA95" s="81"/>
      <c r="KB95" s="81"/>
      <c r="KC95" s="81"/>
      <c r="KD95" s="81"/>
      <c r="KE95" s="81"/>
      <c r="KF95" s="81"/>
      <c r="KG95" s="81"/>
    </row>
    <row r="96" spans="1:293" s="79" customFormat="1" ht="15.75" hidden="1" collapsed="1" thickBot="1" x14ac:dyDescent="0.3">
      <c r="A96" s="622" t="s">
        <v>403</v>
      </c>
      <c r="B96" s="623"/>
      <c r="C96" s="623"/>
      <c r="D96" s="623"/>
      <c r="E96" s="623"/>
      <c r="F96" s="623"/>
      <c r="G96" s="494">
        <v>0</v>
      </c>
      <c r="H96" s="549"/>
      <c r="I96" s="264"/>
      <c r="J96" s="246"/>
      <c r="K96" s="246"/>
      <c r="L96" s="246"/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7"/>
      <c r="X96" s="159"/>
      <c r="Y96" s="159"/>
      <c r="Z96" s="43"/>
      <c r="AA96" s="43"/>
      <c r="AB96" s="590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81"/>
      <c r="BH96" s="81"/>
      <c r="BI96" s="81"/>
      <c r="BJ96" s="81"/>
      <c r="BK96" s="81"/>
      <c r="BL96" s="81"/>
      <c r="BM96" s="81"/>
      <c r="BN96" s="81"/>
      <c r="BO96" s="81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1"/>
      <c r="CI96" s="81"/>
      <c r="CJ96" s="81"/>
      <c r="CK96" s="81"/>
      <c r="CL96" s="81"/>
      <c r="CM96" s="81"/>
      <c r="CN96" s="81"/>
      <c r="CO96" s="81"/>
      <c r="CP96" s="81"/>
      <c r="CQ96" s="81"/>
      <c r="CR96" s="81"/>
      <c r="CS96" s="81"/>
      <c r="CT96" s="81"/>
      <c r="CU96" s="81"/>
      <c r="CV96" s="81"/>
      <c r="CW96" s="81"/>
      <c r="CX96" s="81"/>
      <c r="CY96" s="81"/>
      <c r="CZ96" s="81"/>
      <c r="DA96" s="81"/>
      <c r="DB96" s="81"/>
      <c r="DC96" s="81"/>
      <c r="DD96" s="81"/>
      <c r="DE96" s="81"/>
      <c r="DF96" s="81"/>
      <c r="DG96" s="81"/>
      <c r="DH96" s="81"/>
      <c r="DI96" s="81"/>
      <c r="DJ96" s="81"/>
      <c r="DK96" s="81"/>
      <c r="DL96" s="81"/>
      <c r="DM96" s="81"/>
      <c r="DN96" s="81"/>
      <c r="DO96" s="81"/>
      <c r="DP96" s="81"/>
      <c r="DQ96" s="81"/>
      <c r="DR96" s="81"/>
      <c r="DS96" s="81"/>
      <c r="DT96" s="81"/>
      <c r="DU96" s="81"/>
      <c r="DV96" s="81"/>
      <c r="DW96" s="81"/>
      <c r="DX96" s="81"/>
      <c r="DY96" s="81"/>
      <c r="DZ96" s="81"/>
      <c r="EA96" s="81"/>
      <c r="EB96" s="81"/>
      <c r="EC96" s="81"/>
      <c r="ED96" s="81"/>
      <c r="EE96" s="81"/>
      <c r="EF96" s="81"/>
      <c r="EG96" s="81"/>
      <c r="EH96" s="81"/>
      <c r="EI96" s="81"/>
      <c r="EJ96" s="81"/>
      <c r="EK96" s="81"/>
      <c r="EL96" s="81"/>
      <c r="EM96" s="81"/>
      <c r="EN96" s="81"/>
      <c r="EO96" s="81"/>
      <c r="EP96" s="81"/>
      <c r="EQ96" s="81"/>
      <c r="ER96" s="81"/>
      <c r="ES96" s="81"/>
      <c r="ET96" s="81"/>
      <c r="EU96" s="81"/>
      <c r="EV96" s="81"/>
      <c r="EW96" s="81"/>
      <c r="EX96" s="81"/>
      <c r="EY96" s="81"/>
      <c r="EZ96" s="81"/>
      <c r="FA96" s="81"/>
      <c r="FB96" s="81"/>
      <c r="FC96" s="81"/>
      <c r="FD96" s="81"/>
      <c r="FE96" s="81"/>
      <c r="FF96" s="81"/>
      <c r="FG96" s="81"/>
      <c r="FH96" s="81"/>
      <c r="FI96" s="81"/>
      <c r="FJ96" s="81"/>
      <c r="FK96" s="81"/>
      <c r="FL96" s="81"/>
      <c r="FM96" s="81"/>
      <c r="FN96" s="81"/>
      <c r="FO96" s="81"/>
      <c r="FP96" s="81"/>
      <c r="FQ96" s="81"/>
      <c r="FR96" s="81"/>
      <c r="FS96" s="81"/>
      <c r="FT96" s="81"/>
      <c r="FU96" s="81"/>
      <c r="FV96" s="81"/>
      <c r="FW96" s="81"/>
      <c r="FX96" s="81"/>
      <c r="FY96" s="81"/>
      <c r="FZ96" s="81"/>
      <c r="GA96" s="81"/>
      <c r="GB96" s="81"/>
      <c r="GC96" s="81"/>
      <c r="GD96" s="81"/>
      <c r="GE96" s="81"/>
      <c r="GF96" s="81"/>
      <c r="GG96" s="81"/>
      <c r="GH96" s="81"/>
      <c r="GI96" s="81"/>
      <c r="GJ96" s="81"/>
      <c r="GK96" s="81"/>
      <c r="GL96" s="81"/>
      <c r="GM96" s="81"/>
      <c r="GN96" s="81"/>
      <c r="GO96" s="81"/>
      <c r="GP96" s="81"/>
      <c r="GQ96" s="81"/>
      <c r="GR96" s="81"/>
      <c r="GS96" s="81"/>
      <c r="GT96" s="81"/>
      <c r="GU96" s="81"/>
      <c r="GV96" s="81"/>
      <c r="GW96" s="81"/>
      <c r="GX96" s="81"/>
      <c r="GY96" s="81"/>
      <c r="GZ96" s="81"/>
      <c r="HA96" s="81"/>
      <c r="HB96" s="81"/>
      <c r="HC96" s="81"/>
      <c r="HD96" s="81"/>
      <c r="HE96" s="81"/>
      <c r="HF96" s="81"/>
      <c r="HG96" s="81"/>
      <c r="HH96" s="81"/>
      <c r="HI96" s="81"/>
      <c r="HJ96" s="81"/>
      <c r="HK96" s="81"/>
      <c r="HL96" s="81"/>
      <c r="HM96" s="81"/>
      <c r="HN96" s="81"/>
      <c r="HO96" s="81"/>
      <c r="HP96" s="81"/>
      <c r="HQ96" s="81"/>
      <c r="HR96" s="81"/>
      <c r="HS96" s="81"/>
      <c r="HT96" s="81"/>
      <c r="HU96" s="81"/>
      <c r="HV96" s="81"/>
      <c r="HW96" s="81"/>
      <c r="HX96" s="81"/>
      <c r="HY96" s="81"/>
      <c r="HZ96" s="81"/>
      <c r="IA96" s="81"/>
      <c r="IB96" s="81"/>
      <c r="IC96" s="81"/>
      <c r="ID96" s="81"/>
      <c r="IE96" s="81"/>
      <c r="IF96" s="81"/>
      <c r="IG96" s="81"/>
      <c r="IH96" s="81"/>
      <c r="II96" s="81"/>
      <c r="IJ96" s="81"/>
      <c r="IK96" s="81"/>
      <c r="IL96" s="81"/>
      <c r="IM96" s="81"/>
      <c r="IN96" s="81"/>
      <c r="IO96" s="81"/>
      <c r="IP96" s="81"/>
      <c r="IQ96" s="81"/>
      <c r="IR96" s="81"/>
      <c r="IS96" s="81"/>
      <c r="IT96" s="81"/>
      <c r="IU96" s="81"/>
      <c r="IV96" s="81"/>
      <c r="IW96" s="81"/>
      <c r="IX96" s="81"/>
      <c r="IY96" s="81"/>
      <c r="IZ96" s="81"/>
      <c r="JA96" s="81"/>
      <c r="JB96" s="81"/>
      <c r="JC96" s="81"/>
      <c r="JD96" s="81"/>
      <c r="JE96" s="81"/>
      <c r="JF96" s="81"/>
      <c r="JG96" s="81"/>
      <c r="JH96" s="81"/>
      <c r="JI96" s="81"/>
      <c r="JJ96" s="81"/>
      <c r="JK96" s="81"/>
      <c r="JL96" s="81"/>
      <c r="JM96" s="81"/>
      <c r="JN96" s="81"/>
      <c r="JO96" s="81"/>
      <c r="JP96" s="81"/>
      <c r="JQ96" s="81"/>
      <c r="JR96" s="81"/>
      <c r="JS96" s="81"/>
      <c r="JT96" s="81"/>
      <c r="JU96" s="81"/>
      <c r="JV96" s="81"/>
      <c r="JW96" s="81"/>
      <c r="JX96" s="81"/>
      <c r="JY96" s="81"/>
      <c r="JZ96" s="81"/>
      <c r="KA96" s="81"/>
      <c r="KB96" s="81"/>
      <c r="KC96" s="81"/>
      <c r="KD96" s="81"/>
      <c r="KE96" s="81"/>
      <c r="KF96" s="81"/>
      <c r="KG96" s="81"/>
    </row>
    <row r="97" spans="1:28" s="22" customFormat="1" ht="14.45" hidden="1" customHeight="1" outlineLevel="1" x14ac:dyDescent="0.25">
      <c r="A97" s="45" t="s">
        <v>486</v>
      </c>
      <c r="B97" s="114" t="s">
        <v>487</v>
      </c>
      <c r="C97" s="114">
        <v>6702479</v>
      </c>
      <c r="D97" s="134"/>
      <c r="E97" s="114" t="s">
        <v>488</v>
      </c>
      <c r="F97" s="114" t="s">
        <v>489</v>
      </c>
      <c r="G97" s="116" t="s">
        <v>57</v>
      </c>
      <c r="H97" s="259">
        <v>1860</v>
      </c>
      <c r="I97" s="260"/>
      <c r="J97" s="422">
        <v>1</v>
      </c>
      <c r="K97" s="423">
        <v>1</v>
      </c>
      <c r="L97" s="423">
        <v>1</v>
      </c>
      <c r="M97" s="423">
        <v>1</v>
      </c>
      <c r="N97" s="423">
        <v>1</v>
      </c>
      <c r="O97" s="423">
        <v>1</v>
      </c>
      <c r="P97" s="423">
        <v>1</v>
      </c>
      <c r="Q97" s="423">
        <v>1</v>
      </c>
      <c r="R97" s="423">
        <v>1</v>
      </c>
      <c r="S97" s="423">
        <v>1</v>
      </c>
      <c r="T97" s="196"/>
      <c r="U97" s="196"/>
      <c r="V97" s="196"/>
      <c r="W97" s="197"/>
      <c r="X97" s="43"/>
      <c r="Y97" s="43"/>
      <c r="Z97" s="43"/>
      <c r="AA97" s="43" t="s">
        <v>772</v>
      </c>
      <c r="AB97" s="592"/>
    </row>
    <row r="98" spans="1:28" s="22" customFormat="1" ht="14.45" hidden="1" customHeight="1" outlineLevel="1" x14ac:dyDescent="0.25">
      <c r="A98" s="45" t="s">
        <v>490</v>
      </c>
      <c r="B98" s="114" t="s">
        <v>769</v>
      </c>
      <c r="C98" s="114">
        <v>6705940</v>
      </c>
      <c r="D98" s="134"/>
      <c r="E98" s="114" t="s">
        <v>488</v>
      </c>
      <c r="F98" s="114" t="s">
        <v>25</v>
      </c>
      <c r="G98" s="116"/>
      <c r="H98" s="259">
        <v>410</v>
      </c>
      <c r="I98" s="260"/>
      <c r="J98" s="92">
        <v>1</v>
      </c>
      <c r="K98" s="19">
        <v>1</v>
      </c>
      <c r="L98" s="19">
        <v>1</v>
      </c>
      <c r="M98" s="19">
        <v>1</v>
      </c>
      <c r="N98" s="19">
        <v>1</v>
      </c>
      <c r="O98" s="19">
        <v>1</v>
      </c>
      <c r="P98" s="19">
        <v>1</v>
      </c>
      <c r="Q98" s="19">
        <v>1</v>
      </c>
      <c r="R98" s="19">
        <v>1</v>
      </c>
      <c r="S98" s="19">
        <v>1</v>
      </c>
      <c r="T98" s="19">
        <v>1</v>
      </c>
      <c r="U98" s="19">
        <v>1</v>
      </c>
      <c r="V98" s="20"/>
      <c r="W98" s="21"/>
      <c r="X98" s="43"/>
      <c r="Y98" s="43"/>
      <c r="Z98" s="43"/>
      <c r="AA98" s="43">
        <v>100</v>
      </c>
      <c r="AB98" s="592"/>
    </row>
    <row r="99" spans="1:28" s="22" customFormat="1" ht="14.45" hidden="1" customHeight="1" outlineLevel="1" x14ac:dyDescent="0.25">
      <c r="A99" s="45" t="s">
        <v>491</v>
      </c>
      <c r="B99" s="114"/>
      <c r="C99" s="114"/>
      <c r="D99" s="134"/>
      <c r="E99" s="114" t="s">
        <v>488</v>
      </c>
      <c r="F99" s="114" t="s">
        <v>492</v>
      </c>
      <c r="G99" s="116"/>
      <c r="H99" s="259">
        <f>260+90</f>
        <v>350</v>
      </c>
      <c r="I99" s="260"/>
      <c r="J99" s="448">
        <v>1</v>
      </c>
      <c r="K99" s="31">
        <v>1</v>
      </c>
      <c r="L99" s="31">
        <v>1</v>
      </c>
      <c r="M99" s="31">
        <v>1</v>
      </c>
      <c r="N99" s="31">
        <v>1</v>
      </c>
      <c r="O99" s="31">
        <v>1</v>
      </c>
      <c r="P99" s="31">
        <v>1</v>
      </c>
      <c r="Q99" s="31">
        <v>1</v>
      </c>
      <c r="R99" s="20"/>
      <c r="S99" s="20"/>
      <c r="T99" s="20"/>
      <c r="U99" s="20"/>
      <c r="V99" s="20"/>
      <c r="W99" s="21"/>
      <c r="X99" s="43"/>
      <c r="Y99" s="43"/>
      <c r="Z99" s="43"/>
      <c r="AA99" s="43"/>
      <c r="AB99" s="592"/>
    </row>
    <row r="100" spans="1:28" s="22" customFormat="1" ht="14.45" hidden="1" customHeight="1" outlineLevel="1" x14ac:dyDescent="0.25">
      <c r="A100" s="45" t="s">
        <v>805</v>
      </c>
      <c r="B100" s="114" t="s">
        <v>806</v>
      </c>
      <c r="C100" s="114">
        <v>6702474</v>
      </c>
      <c r="D100" s="134"/>
      <c r="E100" s="114" t="s">
        <v>506</v>
      </c>
      <c r="F100" s="114" t="s">
        <v>492</v>
      </c>
      <c r="G100" s="116"/>
      <c r="H100" s="259">
        <v>1450</v>
      </c>
      <c r="I100" s="260"/>
      <c r="J100" s="104">
        <v>1</v>
      </c>
      <c r="K100" s="52">
        <v>1</v>
      </c>
      <c r="L100" s="52">
        <v>1</v>
      </c>
      <c r="M100" s="333">
        <v>1</v>
      </c>
      <c r="N100" s="333">
        <v>1</v>
      </c>
      <c r="O100" s="333">
        <v>1</v>
      </c>
      <c r="P100" s="333">
        <v>1</v>
      </c>
      <c r="Q100" s="333">
        <v>1</v>
      </c>
      <c r="R100" s="333">
        <v>1</v>
      </c>
      <c r="S100" s="333">
        <v>1</v>
      </c>
      <c r="T100" s="333">
        <v>1</v>
      </c>
      <c r="U100" s="333">
        <v>1</v>
      </c>
      <c r="V100" s="20"/>
      <c r="W100" s="21"/>
      <c r="X100" s="43"/>
      <c r="Y100" s="43"/>
      <c r="Z100" s="43"/>
      <c r="AA100" s="43"/>
      <c r="AB100" s="592"/>
    </row>
    <row r="101" spans="1:28" s="22" customFormat="1" ht="14.45" hidden="1" customHeight="1" outlineLevel="1" x14ac:dyDescent="0.25">
      <c r="A101" s="45" t="s">
        <v>1016</v>
      </c>
      <c r="B101" s="114"/>
      <c r="C101" s="114"/>
      <c r="D101" s="134"/>
      <c r="E101" s="114"/>
      <c r="F101" s="114" t="s">
        <v>489</v>
      </c>
      <c r="G101" s="116"/>
      <c r="H101" s="259">
        <v>190</v>
      </c>
      <c r="I101" s="260"/>
      <c r="J101" s="104">
        <v>1</v>
      </c>
      <c r="K101" s="52">
        <v>1</v>
      </c>
      <c r="L101" s="52">
        <v>1</v>
      </c>
      <c r="M101" s="333">
        <v>1</v>
      </c>
      <c r="N101" s="333">
        <v>1</v>
      </c>
      <c r="O101" s="333">
        <v>1</v>
      </c>
      <c r="P101" s="333">
        <v>1</v>
      </c>
      <c r="Q101" s="333">
        <v>1</v>
      </c>
      <c r="R101" s="333">
        <v>1</v>
      </c>
      <c r="S101" s="333">
        <v>1</v>
      </c>
      <c r="T101" s="333">
        <v>1</v>
      </c>
      <c r="U101" s="333">
        <v>1</v>
      </c>
      <c r="V101" s="20"/>
      <c r="W101" s="21"/>
      <c r="X101" s="43"/>
      <c r="Y101" s="43"/>
      <c r="Z101" s="43"/>
      <c r="AA101" s="43"/>
      <c r="AB101" s="592"/>
    </row>
    <row r="102" spans="1:28" s="22" customFormat="1" ht="14.45" hidden="1" customHeight="1" outlineLevel="1" x14ac:dyDescent="0.25">
      <c r="A102" s="45" t="s">
        <v>902</v>
      </c>
      <c r="B102" s="114" t="s">
        <v>503</v>
      </c>
      <c r="C102" s="114">
        <v>6702475</v>
      </c>
      <c r="D102" s="134"/>
      <c r="E102" s="114" t="s">
        <v>488</v>
      </c>
      <c r="F102" s="114" t="s">
        <v>492</v>
      </c>
      <c r="G102" s="116"/>
      <c r="H102" s="259">
        <v>490</v>
      </c>
      <c r="I102" s="260"/>
      <c r="J102" s="191">
        <v>1</v>
      </c>
      <c r="K102" s="23">
        <v>1</v>
      </c>
      <c r="L102" s="52">
        <v>1</v>
      </c>
      <c r="M102" s="52">
        <v>1</v>
      </c>
      <c r="N102" s="52">
        <v>1</v>
      </c>
      <c r="O102" s="333">
        <v>1</v>
      </c>
      <c r="P102" s="333">
        <v>1</v>
      </c>
      <c r="Q102" s="333">
        <v>1</v>
      </c>
      <c r="R102" s="333">
        <v>1</v>
      </c>
      <c r="S102" s="333">
        <v>1</v>
      </c>
      <c r="T102" s="333">
        <v>1</v>
      </c>
      <c r="U102" s="333">
        <v>1</v>
      </c>
      <c r="V102" s="20"/>
      <c r="W102" s="21"/>
      <c r="X102" s="43"/>
      <c r="Y102" s="43"/>
      <c r="Z102" s="43"/>
      <c r="AA102" s="43"/>
      <c r="AB102" s="592"/>
    </row>
    <row r="103" spans="1:28" s="22" customFormat="1" ht="14.45" hidden="1" customHeight="1" outlineLevel="1" x14ac:dyDescent="0.25">
      <c r="A103" s="45" t="s">
        <v>1017</v>
      </c>
      <c r="B103" s="114" t="s">
        <v>503</v>
      </c>
      <c r="C103" s="114">
        <v>6702475</v>
      </c>
      <c r="D103" s="134"/>
      <c r="E103" s="114" t="s">
        <v>488</v>
      </c>
      <c r="F103" s="114" t="s">
        <v>489</v>
      </c>
      <c r="G103" s="116"/>
      <c r="H103" s="259">
        <v>1730</v>
      </c>
      <c r="I103" s="260"/>
      <c r="J103" s="191">
        <v>1</v>
      </c>
      <c r="K103" s="23">
        <v>1</v>
      </c>
      <c r="L103" s="52">
        <v>1</v>
      </c>
      <c r="M103" s="52">
        <v>1</v>
      </c>
      <c r="N103" s="52">
        <v>1</v>
      </c>
      <c r="O103" s="333">
        <v>1</v>
      </c>
      <c r="P103" s="333">
        <v>1</v>
      </c>
      <c r="Q103" s="333">
        <v>1</v>
      </c>
      <c r="R103" s="333">
        <v>1</v>
      </c>
      <c r="S103" s="333">
        <v>1</v>
      </c>
      <c r="T103" s="333">
        <v>1</v>
      </c>
      <c r="U103" s="333">
        <v>1</v>
      </c>
      <c r="V103" s="20"/>
      <c r="W103" s="21"/>
      <c r="X103" s="43"/>
      <c r="Y103" s="43"/>
      <c r="Z103" s="43"/>
      <c r="AA103" s="43"/>
      <c r="AB103" s="592"/>
    </row>
    <row r="104" spans="1:28" s="22" customFormat="1" ht="14.45" hidden="1" customHeight="1" outlineLevel="1" x14ac:dyDescent="0.25">
      <c r="A104" s="45" t="s">
        <v>1018</v>
      </c>
      <c r="B104" s="114"/>
      <c r="C104" s="114"/>
      <c r="D104" s="134"/>
      <c r="E104" s="114" t="s">
        <v>488</v>
      </c>
      <c r="F104" s="114" t="s">
        <v>492</v>
      </c>
      <c r="G104" s="116"/>
      <c r="H104" s="259">
        <v>520</v>
      </c>
      <c r="I104" s="260"/>
      <c r="J104" s="191">
        <v>1</v>
      </c>
      <c r="K104" s="23">
        <v>1</v>
      </c>
      <c r="L104" s="52">
        <v>1</v>
      </c>
      <c r="M104" s="52">
        <v>1</v>
      </c>
      <c r="N104" s="52">
        <v>1</v>
      </c>
      <c r="O104" s="333">
        <v>1</v>
      </c>
      <c r="P104" s="333">
        <v>1</v>
      </c>
      <c r="Q104" s="333">
        <v>1</v>
      </c>
      <c r="R104" s="333">
        <v>1</v>
      </c>
      <c r="S104" s="333">
        <v>1</v>
      </c>
      <c r="T104" s="333">
        <v>1</v>
      </c>
      <c r="U104" s="333">
        <v>1</v>
      </c>
      <c r="V104" s="20"/>
      <c r="W104" s="21"/>
      <c r="X104" s="43"/>
      <c r="Y104" s="43"/>
      <c r="Z104" s="43"/>
      <c r="AA104" s="43"/>
      <c r="AB104" s="592"/>
    </row>
    <row r="105" spans="1:28" s="307" customFormat="1" ht="14.45" hidden="1" customHeight="1" outlineLevel="1" x14ac:dyDescent="0.25">
      <c r="A105" s="308" t="s">
        <v>493</v>
      </c>
      <c r="B105" s="301" t="s">
        <v>494</v>
      </c>
      <c r="C105" s="301">
        <v>6701170</v>
      </c>
      <c r="D105" s="430"/>
      <c r="E105" s="301" t="s">
        <v>495</v>
      </c>
      <c r="F105" s="301" t="s">
        <v>496</v>
      </c>
      <c r="G105" s="302"/>
      <c r="H105" s="259"/>
      <c r="I105" s="331"/>
      <c r="J105" s="103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1"/>
      <c r="X105" s="306"/>
      <c r="Y105" s="306">
        <v>0.3</v>
      </c>
      <c r="Z105" s="306"/>
      <c r="AA105" s="306" t="s">
        <v>497</v>
      </c>
      <c r="AB105" s="590"/>
    </row>
    <row r="106" spans="1:28" s="307" customFormat="1" ht="14.45" hidden="1" customHeight="1" outlineLevel="1" x14ac:dyDescent="0.25">
      <c r="A106" s="308" t="s">
        <v>498</v>
      </c>
      <c r="B106" s="301" t="s">
        <v>499</v>
      </c>
      <c r="C106" s="301">
        <v>6705241</v>
      </c>
      <c r="D106" s="430"/>
      <c r="E106" s="301" t="s">
        <v>495</v>
      </c>
      <c r="F106" s="301"/>
      <c r="G106" s="302"/>
      <c r="H106" s="259"/>
      <c r="I106" s="331"/>
      <c r="J106" s="103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1"/>
      <c r="X106" s="306"/>
      <c r="Y106" s="306"/>
      <c r="Z106" s="306"/>
      <c r="AA106" s="306" t="s">
        <v>497</v>
      </c>
      <c r="AB106" s="590"/>
    </row>
    <row r="107" spans="1:28" s="22" customFormat="1" ht="14.45" hidden="1" customHeight="1" outlineLevel="1" x14ac:dyDescent="0.25">
      <c r="A107" s="49" t="s">
        <v>194</v>
      </c>
      <c r="B107" s="114"/>
      <c r="C107" s="114"/>
      <c r="D107" s="134"/>
      <c r="E107" s="114"/>
      <c r="F107" s="114"/>
      <c r="G107" s="116"/>
      <c r="H107" s="258">
        <v>500</v>
      </c>
      <c r="I107" s="260"/>
      <c r="J107" s="103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1"/>
      <c r="X107" s="159"/>
      <c r="Y107" s="159"/>
      <c r="Z107" s="43"/>
      <c r="AA107" s="46"/>
      <c r="AB107" s="590"/>
    </row>
    <row r="108" spans="1:28" ht="14.45" hidden="1" customHeight="1" outlineLevel="1" x14ac:dyDescent="0.25">
      <c r="A108" s="45" t="s">
        <v>500</v>
      </c>
      <c r="B108" s="114" t="s">
        <v>501</v>
      </c>
      <c r="C108" s="114">
        <v>6704052</v>
      </c>
      <c r="D108" s="134"/>
      <c r="E108" s="114" t="s">
        <v>488</v>
      </c>
      <c r="F108" s="114" t="s">
        <v>25</v>
      </c>
      <c r="G108" s="127"/>
      <c r="H108" s="259"/>
      <c r="I108" s="202"/>
      <c r="J108" s="92">
        <v>1</v>
      </c>
      <c r="K108" s="19">
        <v>1</v>
      </c>
      <c r="L108" s="19">
        <v>1</v>
      </c>
      <c r="M108" s="19">
        <v>1</v>
      </c>
      <c r="N108" s="19">
        <v>1</v>
      </c>
      <c r="O108" s="19">
        <v>1</v>
      </c>
      <c r="P108" s="19">
        <v>1</v>
      </c>
      <c r="Q108" s="19">
        <v>1</v>
      </c>
      <c r="R108" s="19">
        <v>1</v>
      </c>
      <c r="S108" s="19">
        <v>1</v>
      </c>
      <c r="T108" s="19">
        <v>1</v>
      </c>
      <c r="U108" s="19">
        <v>1</v>
      </c>
      <c r="V108" s="4"/>
      <c r="W108" s="13"/>
      <c r="X108" s="159"/>
      <c r="Y108" s="159"/>
      <c r="Z108" s="43"/>
      <c r="AA108" s="46"/>
      <c r="AB108" s="590"/>
    </row>
    <row r="109" spans="1:28" ht="14.45" hidden="1" customHeight="1" outlineLevel="1" x14ac:dyDescent="0.25">
      <c r="A109" s="45" t="s">
        <v>502</v>
      </c>
      <c r="B109" s="114" t="s">
        <v>503</v>
      </c>
      <c r="C109" s="114">
        <v>6702475</v>
      </c>
      <c r="D109" s="134"/>
      <c r="E109" s="114" t="s">
        <v>488</v>
      </c>
      <c r="F109" s="117" t="s">
        <v>25</v>
      </c>
      <c r="G109" s="127"/>
      <c r="H109" s="259"/>
      <c r="I109" s="202"/>
      <c r="J109" s="92">
        <v>1</v>
      </c>
      <c r="K109" s="19">
        <v>1</v>
      </c>
      <c r="L109" s="19">
        <v>1</v>
      </c>
      <c r="M109" s="19">
        <v>1</v>
      </c>
      <c r="N109" s="19">
        <v>1</v>
      </c>
      <c r="O109" s="19">
        <v>1</v>
      </c>
      <c r="P109" s="19">
        <v>1</v>
      </c>
      <c r="Q109" s="19">
        <v>1</v>
      </c>
      <c r="R109" s="19">
        <v>1</v>
      </c>
      <c r="S109" s="19">
        <v>1</v>
      </c>
      <c r="T109" s="19">
        <v>1</v>
      </c>
      <c r="U109" s="19">
        <v>1</v>
      </c>
      <c r="V109" s="4"/>
      <c r="W109" s="13"/>
      <c r="X109" s="159"/>
      <c r="Y109" s="159"/>
      <c r="Z109" s="43"/>
      <c r="AA109" s="46"/>
      <c r="AB109" s="590"/>
    </row>
    <row r="110" spans="1:28" ht="14.45" hidden="1" customHeight="1" outlineLevel="1" x14ac:dyDescent="0.25">
      <c r="A110" s="45" t="s">
        <v>504</v>
      </c>
      <c r="B110" s="114" t="s">
        <v>505</v>
      </c>
      <c r="C110" s="114">
        <v>6703567</v>
      </c>
      <c r="D110" s="134"/>
      <c r="E110" s="114" t="s">
        <v>506</v>
      </c>
      <c r="F110" s="117" t="s">
        <v>25</v>
      </c>
      <c r="G110" s="127"/>
      <c r="H110" s="259"/>
      <c r="I110" s="202"/>
      <c r="J110" s="92">
        <v>1</v>
      </c>
      <c r="K110" s="19">
        <v>1</v>
      </c>
      <c r="L110" s="19">
        <v>1</v>
      </c>
      <c r="M110" s="19">
        <v>1</v>
      </c>
      <c r="N110" s="19">
        <v>1</v>
      </c>
      <c r="O110" s="19">
        <v>1</v>
      </c>
      <c r="P110" s="19">
        <v>1</v>
      </c>
      <c r="Q110" s="19">
        <v>1</v>
      </c>
      <c r="R110" s="19">
        <v>1</v>
      </c>
      <c r="S110" s="19">
        <v>1</v>
      </c>
      <c r="T110" s="19">
        <v>1</v>
      </c>
      <c r="U110" s="19">
        <v>1</v>
      </c>
      <c r="V110" s="4"/>
      <c r="W110" s="13"/>
      <c r="X110" s="159"/>
      <c r="Y110" s="159"/>
      <c r="Z110" s="43"/>
      <c r="AA110" s="46"/>
      <c r="AB110" s="589"/>
    </row>
    <row r="111" spans="1:28" ht="14.45" hidden="1" customHeight="1" outlineLevel="1" x14ac:dyDescent="0.25">
      <c r="A111" s="45" t="s">
        <v>507</v>
      </c>
      <c r="B111" s="114" t="s">
        <v>508</v>
      </c>
      <c r="C111" s="114">
        <v>6703572</v>
      </c>
      <c r="D111" s="134"/>
      <c r="E111" s="114" t="s">
        <v>506</v>
      </c>
      <c r="F111" s="117" t="s">
        <v>25</v>
      </c>
      <c r="G111" s="127"/>
      <c r="H111" s="259"/>
      <c r="I111" s="202"/>
      <c r="J111" s="92">
        <v>1</v>
      </c>
      <c r="K111" s="19">
        <v>1</v>
      </c>
      <c r="L111" s="19">
        <v>1</v>
      </c>
      <c r="M111" s="19">
        <v>1</v>
      </c>
      <c r="N111" s="19">
        <v>1</v>
      </c>
      <c r="O111" s="19">
        <v>1</v>
      </c>
      <c r="P111" s="19">
        <v>1</v>
      </c>
      <c r="Q111" s="19">
        <v>1</v>
      </c>
      <c r="R111" s="19">
        <v>1</v>
      </c>
      <c r="S111" s="19">
        <v>1</v>
      </c>
      <c r="T111" s="19">
        <v>1</v>
      </c>
      <c r="U111" s="19">
        <v>1</v>
      </c>
      <c r="V111" s="4"/>
      <c r="W111" s="13"/>
      <c r="X111" s="159"/>
      <c r="Y111" s="159"/>
      <c r="Z111" s="43"/>
      <c r="AA111" s="46"/>
      <c r="AB111" s="589"/>
    </row>
    <row r="112" spans="1:28" ht="14.45" hidden="1" customHeight="1" outlineLevel="1" x14ac:dyDescent="0.25">
      <c r="A112" s="45" t="s">
        <v>509</v>
      </c>
      <c r="B112" s="114" t="s">
        <v>510</v>
      </c>
      <c r="C112" s="114">
        <v>6703570</v>
      </c>
      <c r="D112" s="134"/>
      <c r="E112" s="114" t="s">
        <v>506</v>
      </c>
      <c r="F112" s="117" t="s">
        <v>25</v>
      </c>
      <c r="G112" s="127"/>
      <c r="H112" s="259"/>
      <c r="I112" s="202"/>
      <c r="J112" s="92">
        <v>1</v>
      </c>
      <c r="K112" s="19">
        <v>1</v>
      </c>
      <c r="L112" s="19">
        <v>1</v>
      </c>
      <c r="M112" s="19">
        <v>1</v>
      </c>
      <c r="N112" s="19">
        <v>1</v>
      </c>
      <c r="O112" s="19">
        <v>1</v>
      </c>
      <c r="P112" s="19">
        <v>1</v>
      </c>
      <c r="Q112" s="19">
        <v>1</v>
      </c>
      <c r="R112" s="19">
        <v>1</v>
      </c>
      <c r="S112" s="19">
        <v>1</v>
      </c>
      <c r="T112" s="19">
        <v>1</v>
      </c>
      <c r="U112" s="19">
        <v>1</v>
      </c>
      <c r="V112" s="4"/>
      <c r="W112" s="13"/>
      <c r="X112" s="159"/>
      <c r="Y112" s="159"/>
      <c r="Z112" s="43"/>
      <c r="AA112" s="46"/>
      <c r="AB112" s="589"/>
    </row>
    <row r="113" spans="1:28" ht="14.45" hidden="1" customHeight="1" outlineLevel="1" x14ac:dyDescent="0.25">
      <c r="A113" s="45" t="s">
        <v>511</v>
      </c>
      <c r="B113" s="114" t="s">
        <v>512</v>
      </c>
      <c r="C113" s="114">
        <v>6701151</v>
      </c>
      <c r="D113" s="134"/>
      <c r="E113" s="114" t="s">
        <v>488</v>
      </c>
      <c r="F113" s="117" t="s">
        <v>25</v>
      </c>
      <c r="G113" s="127"/>
      <c r="H113" s="259"/>
      <c r="I113" s="202"/>
      <c r="J113" s="92">
        <v>1</v>
      </c>
      <c r="K113" s="19">
        <v>1</v>
      </c>
      <c r="L113" s="19">
        <v>1</v>
      </c>
      <c r="M113" s="19">
        <v>1</v>
      </c>
      <c r="N113" s="19">
        <v>1</v>
      </c>
      <c r="O113" s="19">
        <v>1</v>
      </c>
      <c r="P113" s="19">
        <v>1</v>
      </c>
      <c r="Q113" s="19">
        <v>1</v>
      </c>
      <c r="R113" s="19">
        <v>1</v>
      </c>
      <c r="S113" s="19">
        <v>1</v>
      </c>
      <c r="T113" s="19">
        <v>1</v>
      </c>
      <c r="U113" s="19">
        <v>1</v>
      </c>
      <c r="V113" s="4"/>
      <c r="W113" s="13"/>
      <c r="X113" s="159"/>
      <c r="Y113" s="159"/>
      <c r="Z113" s="43"/>
      <c r="AA113" s="46"/>
      <c r="AB113" s="589"/>
    </row>
    <row r="114" spans="1:28" ht="14.45" hidden="1" customHeight="1" outlineLevel="1" x14ac:dyDescent="0.25">
      <c r="A114" s="45" t="s">
        <v>513</v>
      </c>
      <c r="B114" s="114" t="s">
        <v>514</v>
      </c>
      <c r="C114" s="114">
        <v>6701157</v>
      </c>
      <c r="D114" s="134"/>
      <c r="E114" s="114" t="s">
        <v>488</v>
      </c>
      <c r="F114" s="117" t="s">
        <v>25</v>
      </c>
      <c r="G114" s="127"/>
      <c r="H114" s="259"/>
      <c r="I114" s="202"/>
      <c r="J114" s="92">
        <v>1</v>
      </c>
      <c r="K114" s="19">
        <v>1</v>
      </c>
      <c r="L114" s="19">
        <v>1</v>
      </c>
      <c r="M114" s="19">
        <v>1</v>
      </c>
      <c r="N114" s="19">
        <v>1</v>
      </c>
      <c r="O114" s="19">
        <v>1</v>
      </c>
      <c r="P114" s="19">
        <v>1</v>
      </c>
      <c r="Q114" s="19">
        <v>1</v>
      </c>
      <c r="R114" s="19">
        <v>1</v>
      </c>
      <c r="S114" s="19">
        <v>1</v>
      </c>
      <c r="T114" s="19">
        <v>1</v>
      </c>
      <c r="U114" s="19">
        <v>1</v>
      </c>
      <c r="V114" s="4"/>
      <c r="W114" s="13"/>
      <c r="X114" s="159"/>
      <c r="Y114" s="159"/>
      <c r="Z114" s="43"/>
      <c r="AA114" s="46"/>
      <c r="AB114" s="592"/>
    </row>
    <row r="115" spans="1:28" ht="14.45" hidden="1" customHeight="1" outlineLevel="1" x14ac:dyDescent="0.25">
      <c r="A115" s="45" t="s">
        <v>515</v>
      </c>
      <c r="B115" s="114" t="s">
        <v>516</v>
      </c>
      <c r="C115" s="114">
        <v>6702476</v>
      </c>
      <c r="D115" s="134"/>
      <c r="E115" s="114" t="s">
        <v>488</v>
      </c>
      <c r="F115" s="117" t="s">
        <v>25</v>
      </c>
      <c r="G115" s="127"/>
      <c r="H115" s="259"/>
      <c r="I115" s="202"/>
      <c r="J115" s="92">
        <v>1</v>
      </c>
      <c r="K115" s="19">
        <v>1</v>
      </c>
      <c r="L115" s="19">
        <v>1</v>
      </c>
      <c r="M115" s="19">
        <v>1</v>
      </c>
      <c r="N115" s="19">
        <v>1</v>
      </c>
      <c r="O115" s="19">
        <v>1</v>
      </c>
      <c r="P115" s="19">
        <v>1</v>
      </c>
      <c r="Q115" s="19">
        <v>1</v>
      </c>
      <c r="R115" s="19">
        <v>1</v>
      </c>
      <c r="S115" s="19">
        <v>1</v>
      </c>
      <c r="T115" s="19">
        <v>1</v>
      </c>
      <c r="U115" s="19">
        <v>1</v>
      </c>
      <c r="V115" s="4"/>
      <c r="W115" s="13"/>
      <c r="X115" s="159"/>
      <c r="Y115" s="159"/>
      <c r="Z115" s="43"/>
      <c r="AA115" s="46"/>
      <c r="AB115" s="592"/>
    </row>
    <row r="116" spans="1:28" ht="14.45" hidden="1" customHeight="1" outlineLevel="1" x14ac:dyDescent="0.25">
      <c r="A116" s="45" t="s">
        <v>517</v>
      </c>
      <c r="B116" s="114" t="s">
        <v>518</v>
      </c>
      <c r="C116" s="114">
        <v>6701169</v>
      </c>
      <c r="D116" s="134"/>
      <c r="E116" s="114" t="s">
        <v>488</v>
      </c>
      <c r="F116" s="117" t="s">
        <v>25</v>
      </c>
      <c r="G116" s="127"/>
      <c r="H116" s="259"/>
      <c r="I116" s="202"/>
      <c r="J116" s="92">
        <v>1</v>
      </c>
      <c r="K116" s="19">
        <v>1</v>
      </c>
      <c r="L116" s="19">
        <v>1</v>
      </c>
      <c r="M116" s="19">
        <v>1</v>
      </c>
      <c r="N116" s="19">
        <v>1</v>
      </c>
      <c r="O116" s="19">
        <v>1</v>
      </c>
      <c r="P116" s="19">
        <v>1</v>
      </c>
      <c r="Q116" s="19">
        <v>1</v>
      </c>
      <c r="R116" s="19">
        <v>1</v>
      </c>
      <c r="S116" s="19">
        <v>1</v>
      </c>
      <c r="T116" s="19">
        <v>1</v>
      </c>
      <c r="U116" s="19">
        <v>1</v>
      </c>
      <c r="V116" s="4"/>
      <c r="W116" s="13"/>
      <c r="X116" s="159"/>
      <c r="Y116" s="159"/>
      <c r="Z116" s="43"/>
      <c r="AA116" s="46"/>
      <c r="AB116" s="589"/>
    </row>
    <row r="117" spans="1:28" ht="14.45" hidden="1" customHeight="1" outlineLevel="1" x14ac:dyDescent="0.25">
      <c r="A117" s="45" t="s">
        <v>519</v>
      </c>
      <c r="B117" s="114" t="s">
        <v>520</v>
      </c>
      <c r="C117" s="114">
        <v>6704051</v>
      </c>
      <c r="D117" s="134"/>
      <c r="E117" s="114" t="s">
        <v>488</v>
      </c>
      <c r="F117" s="117" t="s">
        <v>25</v>
      </c>
      <c r="G117" s="127"/>
      <c r="H117" s="259"/>
      <c r="I117" s="202"/>
      <c r="J117" s="92">
        <v>1</v>
      </c>
      <c r="K117" s="19">
        <v>1</v>
      </c>
      <c r="L117" s="19">
        <v>1</v>
      </c>
      <c r="M117" s="19">
        <v>1</v>
      </c>
      <c r="N117" s="19">
        <v>1</v>
      </c>
      <c r="O117" s="19">
        <v>1</v>
      </c>
      <c r="P117" s="19">
        <v>1</v>
      </c>
      <c r="Q117" s="19">
        <v>1</v>
      </c>
      <c r="R117" s="19">
        <v>1</v>
      </c>
      <c r="S117" s="19">
        <v>1</v>
      </c>
      <c r="T117" s="19">
        <v>1</v>
      </c>
      <c r="U117" s="19">
        <v>1</v>
      </c>
      <c r="V117" s="4"/>
      <c r="W117" s="13"/>
      <c r="X117" s="159"/>
      <c r="Y117" s="159"/>
      <c r="Z117" s="43"/>
      <c r="AA117" s="46"/>
      <c r="AB117" s="590"/>
    </row>
    <row r="118" spans="1:28" ht="14.45" hidden="1" customHeight="1" outlineLevel="1" x14ac:dyDescent="0.25">
      <c r="A118" s="45" t="s">
        <v>521</v>
      </c>
      <c r="B118" s="114" t="s">
        <v>522</v>
      </c>
      <c r="C118" s="114">
        <v>6703573</v>
      </c>
      <c r="D118" s="134"/>
      <c r="E118" s="114" t="s">
        <v>506</v>
      </c>
      <c r="F118" s="117" t="s">
        <v>25</v>
      </c>
      <c r="G118" s="127"/>
      <c r="H118" s="259"/>
      <c r="I118" s="202"/>
      <c r="J118" s="92">
        <v>1</v>
      </c>
      <c r="K118" s="19">
        <v>1</v>
      </c>
      <c r="L118" s="19">
        <v>1</v>
      </c>
      <c r="M118" s="19">
        <v>1</v>
      </c>
      <c r="N118" s="19">
        <v>1</v>
      </c>
      <c r="O118" s="19">
        <v>1</v>
      </c>
      <c r="P118" s="19">
        <v>1</v>
      </c>
      <c r="Q118" s="19">
        <v>1</v>
      </c>
      <c r="R118" s="19">
        <v>1</v>
      </c>
      <c r="S118" s="19">
        <v>1</v>
      </c>
      <c r="T118" s="19">
        <v>1</v>
      </c>
      <c r="U118" s="19">
        <v>1</v>
      </c>
      <c r="V118" s="4"/>
      <c r="W118" s="13"/>
      <c r="X118" s="159"/>
      <c r="Y118" s="159"/>
      <c r="Z118" s="43"/>
      <c r="AA118" s="46"/>
      <c r="AB118" s="592"/>
    </row>
    <row r="119" spans="1:28" ht="14.45" hidden="1" customHeight="1" outlineLevel="1" x14ac:dyDescent="0.25">
      <c r="A119" s="45" t="s">
        <v>523</v>
      </c>
      <c r="B119" s="114" t="s">
        <v>524</v>
      </c>
      <c r="C119" s="114">
        <v>6703571</v>
      </c>
      <c r="D119" s="134"/>
      <c r="E119" s="114" t="s">
        <v>506</v>
      </c>
      <c r="F119" s="117" t="s">
        <v>25</v>
      </c>
      <c r="G119" s="127"/>
      <c r="H119" s="259"/>
      <c r="I119" s="202"/>
      <c r="J119" s="92">
        <v>1</v>
      </c>
      <c r="K119" s="19">
        <v>1</v>
      </c>
      <c r="L119" s="19">
        <v>1</v>
      </c>
      <c r="M119" s="19">
        <v>1</v>
      </c>
      <c r="N119" s="19">
        <v>1</v>
      </c>
      <c r="O119" s="19">
        <v>1</v>
      </c>
      <c r="P119" s="19">
        <v>1</v>
      </c>
      <c r="Q119" s="19">
        <v>1</v>
      </c>
      <c r="R119" s="19">
        <v>1</v>
      </c>
      <c r="S119" s="19">
        <v>1</v>
      </c>
      <c r="T119" s="19">
        <v>1</v>
      </c>
      <c r="U119" s="19">
        <v>1</v>
      </c>
      <c r="V119" s="4"/>
      <c r="W119" s="13"/>
      <c r="X119" s="159"/>
      <c r="Y119" s="159"/>
      <c r="Z119" s="43"/>
      <c r="AA119" s="46"/>
      <c r="AB119" s="590"/>
    </row>
    <row r="120" spans="1:28" ht="14.45" hidden="1" customHeight="1" outlineLevel="1" x14ac:dyDescent="0.25">
      <c r="A120" s="45" t="s">
        <v>525</v>
      </c>
      <c r="B120" s="114" t="s">
        <v>526</v>
      </c>
      <c r="C120" s="114">
        <v>6703568</v>
      </c>
      <c r="D120" s="134"/>
      <c r="E120" s="114" t="s">
        <v>506</v>
      </c>
      <c r="F120" s="117" t="s">
        <v>25</v>
      </c>
      <c r="G120" s="127"/>
      <c r="H120" s="259"/>
      <c r="I120" s="202"/>
      <c r="J120" s="92">
        <v>1</v>
      </c>
      <c r="K120" s="19">
        <v>1</v>
      </c>
      <c r="L120" s="19">
        <v>1</v>
      </c>
      <c r="M120" s="19">
        <v>1</v>
      </c>
      <c r="N120" s="19">
        <v>1</v>
      </c>
      <c r="O120" s="19">
        <v>1</v>
      </c>
      <c r="P120" s="19">
        <v>1</v>
      </c>
      <c r="Q120" s="19">
        <v>1</v>
      </c>
      <c r="R120" s="19">
        <v>1</v>
      </c>
      <c r="S120" s="19">
        <v>1</v>
      </c>
      <c r="T120" s="19">
        <v>1</v>
      </c>
      <c r="U120" s="19">
        <v>1</v>
      </c>
      <c r="V120" s="4"/>
      <c r="W120" s="13"/>
      <c r="X120" s="159"/>
      <c r="Y120" s="159"/>
      <c r="Z120" s="43"/>
      <c r="AA120" s="46"/>
      <c r="AB120" s="590"/>
    </row>
    <row r="121" spans="1:28" ht="14.45" hidden="1" customHeight="1" outlineLevel="1" x14ac:dyDescent="0.25">
      <c r="A121" s="45" t="s">
        <v>527</v>
      </c>
      <c r="B121" s="114" t="s">
        <v>528</v>
      </c>
      <c r="C121" s="114">
        <v>6703569</v>
      </c>
      <c r="D121" s="134"/>
      <c r="E121" s="114" t="s">
        <v>506</v>
      </c>
      <c r="F121" s="114" t="s">
        <v>25</v>
      </c>
      <c r="G121" s="127"/>
      <c r="H121" s="259"/>
      <c r="I121" s="202"/>
      <c r="J121" s="92">
        <v>1</v>
      </c>
      <c r="K121" s="19">
        <v>1</v>
      </c>
      <c r="L121" s="19">
        <v>1</v>
      </c>
      <c r="M121" s="19">
        <v>1</v>
      </c>
      <c r="N121" s="19">
        <v>1</v>
      </c>
      <c r="O121" s="19">
        <v>1</v>
      </c>
      <c r="P121" s="19">
        <v>1</v>
      </c>
      <c r="Q121" s="19">
        <v>1</v>
      </c>
      <c r="R121" s="19">
        <v>1</v>
      </c>
      <c r="S121" s="19">
        <v>1</v>
      </c>
      <c r="T121" s="19">
        <v>1</v>
      </c>
      <c r="U121" s="19">
        <v>1</v>
      </c>
      <c r="V121" s="4"/>
      <c r="W121" s="13"/>
      <c r="X121" s="159"/>
      <c r="Y121" s="159"/>
      <c r="Z121" s="43"/>
      <c r="AA121" s="46"/>
      <c r="AB121" s="589"/>
    </row>
    <row r="122" spans="1:28" ht="14.45" hidden="1" customHeight="1" outlineLevel="1" x14ac:dyDescent="0.25">
      <c r="A122" s="45" t="s">
        <v>529</v>
      </c>
      <c r="B122" s="114" t="s">
        <v>530</v>
      </c>
      <c r="C122" s="114">
        <v>6705109</v>
      </c>
      <c r="D122" s="134"/>
      <c r="E122" s="114"/>
      <c r="F122" s="117"/>
      <c r="G122" s="127"/>
      <c r="H122" s="259"/>
      <c r="I122" s="202"/>
      <c r="J122" s="91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3"/>
      <c r="X122" s="159"/>
      <c r="Y122" s="159"/>
      <c r="Z122" s="43"/>
      <c r="AA122" s="46"/>
      <c r="AB122" s="589"/>
    </row>
    <row r="123" spans="1:28" ht="14.45" hidden="1" customHeight="1" outlineLevel="1" x14ac:dyDescent="0.25">
      <c r="A123" s="45" t="s">
        <v>531</v>
      </c>
      <c r="B123" s="114" t="s">
        <v>532</v>
      </c>
      <c r="C123" s="114">
        <v>6705110</v>
      </c>
      <c r="D123" s="134"/>
      <c r="E123" s="114"/>
      <c r="F123" s="117"/>
      <c r="G123" s="127"/>
      <c r="H123" s="259"/>
      <c r="I123" s="202"/>
      <c r="J123" s="91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3"/>
      <c r="X123" s="159"/>
      <c r="Y123" s="159"/>
      <c r="Z123" s="43"/>
      <c r="AA123" s="46"/>
      <c r="AB123" s="589"/>
    </row>
    <row r="124" spans="1:28" ht="14.45" hidden="1" customHeight="1" outlineLevel="1" x14ac:dyDescent="0.25">
      <c r="A124" s="45" t="s">
        <v>533</v>
      </c>
      <c r="B124" s="114" t="s">
        <v>534</v>
      </c>
      <c r="C124" s="114">
        <v>6705111</v>
      </c>
      <c r="D124" s="134"/>
      <c r="E124" s="114"/>
      <c r="F124" s="117"/>
      <c r="G124" s="127"/>
      <c r="H124" s="259"/>
      <c r="I124" s="202"/>
      <c r="J124" s="9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3"/>
      <c r="X124" s="159"/>
      <c r="Y124" s="159"/>
      <c r="Z124" s="43"/>
      <c r="AA124" s="46"/>
      <c r="AB124" s="592"/>
    </row>
    <row r="125" spans="1:28" ht="14.45" hidden="1" customHeight="1" outlineLevel="1" x14ac:dyDescent="0.25">
      <c r="A125" s="45" t="s">
        <v>535</v>
      </c>
      <c r="B125" s="114" t="s">
        <v>536</v>
      </c>
      <c r="C125" s="114">
        <v>6705112</v>
      </c>
      <c r="D125" s="134"/>
      <c r="E125" s="114"/>
      <c r="F125" s="117"/>
      <c r="G125" s="127"/>
      <c r="H125" s="259"/>
      <c r="I125" s="202"/>
      <c r="J125" s="9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3"/>
      <c r="X125" s="159"/>
      <c r="Y125" s="159"/>
      <c r="Z125" s="43"/>
      <c r="AA125" s="46"/>
      <c r="AB125" s="590"/>
    </row>
    <row r="126" spans="1:28" ht="14.45" hidden="1" customHeight="1" outlineLevel="1" x14ac:dyDescent="0.25">
      <c r="A126" s="49" t="s">
        <v>537</v>
      </c>
      <c r="B126" s="114"/>
      <c r="C126" s="114"/>
      <c r="D126" s="134"/>
      <c r="E126" s="114"/>
      <c r="F126" s="117"/>
      <c r="G126" s="127"/>
      <c r="H126" s="258">
        <v>600</v>
      </c>
      <c r="I126" s="202"/>
      <c r="J126" s="9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3"/>
      <c r="X126" s="159"/>
      <c r="Y126" s="159"/>
      <c r="Z126" s="43"/>
      <c r="AA126" s="46" t="s">
        <v>538</v>
      </c>
      <c r="AB126" s="590"/>
    </row>
    <row r="127" spans="1:28" s="22" customFormat="1" ht="14.45" hidden="1" customHeight="1" outlineLevel="1" x14ac:dyDescent="0.25">
      <c r="A127" s="58" t="s">
        <v>539</v>
      </c>
      <c r="B127" s="117" t="s">
        <v>540</v>
      </c>
      <c r="C127" s="117">
        <v>6701140</v>
      </c>
      <c r="D127" s="429"/>
      <c r="E127" s="117" t="s">
        <v>488</v>
      </c>
      <c r="F127" s="114" t="s">
        <v>39</v>
      </c>
      <c r="G127" s="127"/>
      <c r="H127" s="259"/>
      <c r="I127" s="202"/>
      <c r="J127" s="91"/>
      <c r="K127" s="4"/>
      <c r="L127" s="4"/>
      <c r="M127" s="4"/>
      <c r="N127" s="17">
        <v>1</v>
      </c>
      <c r="O127" s="17">
        <v>1</v>
      </c>
      <c r="P127" s="17">
        <v>1</v>
      </c>
      <c r="Q127" s="17">
        <v>1</v>
      </c>
      <c r="R127" s="17">
        <v>1</v>
      </c>
      <c r="S127" s="17">
        <v>1</v>
      </c>
      <c r="T127" s="4"/>
      <c r="U127" s="4"/>
      <c r="V127" s="4"/>
      <c r="W127" s="13"/>
      <c r="X127" s="159"/>
      <c r="Y127" s="159"/>
      <c r="Z127" s="43"/>
      <c r="AA127" s="46"/>
      <c r="AB127" s="590"/>
    </row>
    <row r="128" spans="1:28" s="22" customFormat="1" ht="14.45" hidden="1" customHeight="1" outlineLevel="1" x14ac:dyDescent="0.25">
      <c r="A128" s="45" t="s">
        <v>541</v>
      </c>
      <c r="B128" s="114" t="s">
        <v>542</v>
      </c>
      <c r="C128" s="114">
        <v>6702421</v>
      </c>
      <c r="D128" s="134"/>
      <c r="E128" s="114" t="s">
        <v>488</v>
      </c>
      <c r="F128" s="114" t="s">
        <v>39</v>
      </c>
      <c r="G128" s="116"/>
      <c r="H128" s="259"/>
      <c r="I128" s="260"/>
      <c r="J128" s="103"/>
      <c r="K128" s="20"/>
      <c r="L128" s="20"/>
      <c r="M128" s="20"/>
      <c r="N128" s="17">
        <v>1</v>
      </c>
      <c r="O128" s="17">
        <v>1</v>
      </c>
      <c r="P128" s="17">
        <v>1</v>
      </c>
      <c r="Q128" s="17">
        <v>1</v>
      </c>
      <c r="R128" s="17">
        <v>1</v>
      </c>
      <c r="S128" s="17">
        <v>1</v>
      </c>
      <c r="T128" s="20"/>
      <c r="U128" s="20"/>
      <c r="V128" s="20"/>
      <c r="W128" s="21"/>
      <c r="X128" s="159"/>
      <c r="Y128" s="159"/>
      <c r="Z128" s="43"/>
      <c r="AA128" s="46"/>
      <c r="AB128" s="590"/>
    </row>
    <row r="129" spans="1:293" s="22" customFormat="1" ht="14.45" hidden="1" customHeight="1" outlineLevel="1" x14ac:dyDescent="0.25">
      <c r="A129" s="45" t="s">
        <v>543</v>
      </c>
      <c r="B129" s="114" t="s">
        <v>544</v>
      </c>
      <c r="C129" s="114">
        <v>6702422</v>
      </c>
      <c r="D129" s="134"/>
      <c r="E129" s="114" t="s">
        <v>488</v>
      </c>
      <c r="F129" s="114" t="s">
        <v>39</v>
      </c>
      <c r="G129" s="116"/>
      <c r="H129" s="259"/>
      <c r="I129" s="260"/>
      <c r="J129" s="103"/>
      <c r="K129" s="20"/>
      <c r="L129" s="20"/>
      <c r="M129" s="20"/>
      <c r="N129" s="17">
        <v>1</v>
      </c>
      <c r="O129" s="17">
        <v>1</v>
      </c>
      <c r="P129" s="17">
        <v>1</v>
      </c>
      <c r="Q129" s="17">
        <v>1</v>
      </c>
      <c r="R129" s="17">
        <v>1</v>
      </c>
      <c r="S129" s="17">
        <v>1</v>
      </c>
      <c r="T129" s="20"/>
      <c r="U129" s="20"/>
      <c r="V129" s="20"/>
      <c r="W129" s="21"/>
      <c r="X129" s="159"/>
      <c r="Y129" s="159"/>
      <c r="Z129" s="43"/>
      <c r="AA129" s="46"/>
      <c r="AB129" s="590"/>
    </row>
    <row r="130" spans="1:293" s="22" customFormat="1" ht="14.45" hidden="1" customHeight="1" outlineLevel="1" x14ac:dyDescent="0.25">
      <c r="A130" s="45" t="s">
        <v>545</v>
      </c>
      <c r="B130" s="114" t="s">
        <v>546</v>
      </c>
      <c r="C130" s="114">
        <v>6701142</v>
      </c>
      <c r="D130" s="134"/>
      <c r="E130" s="114" t="s">
        <v>488</v>
      </c>
      <c r="F130" s="114" t="s">
        <v>39</v>
      </c>
      <c r="G130" s="116"/>
      <c r="H130" s="259"/>
      <c r="I130" s="260"/>
      <c r="J130" s="103"/>
      <c r="K130" s="20"/>
      <c r="L130" s="20"/>
      <c r="M130" s="20"/>
      <c r="N130" s="17">
        <v>1</v>
      </c>
      <c r="O130" s="17">
        <v>1</v>
      </c>
      <c r="P130" s="17">
        <v>1</v>
      </c>
      <c r="Q130" s="17">
        <v>1</v>
      </c>
      <c r="R130" s="17">
        <v>1</v>
      </c>
      <c r="S130" s="17">
        <v>1</v>
      </c>
      <c r="T130" s="20"/>
      <c r="U130" s="20"/>
      <c r="V130" s="20"/>
      <c r="W130" s="21"/>
      <c r="X130" s="159"/>
      <c r="Y130" s="159"/>
      <c r="Z130" s="43"/>
      <c r="AA130" s="46"/>
      <c r="AB130" s="590"/>
    </row>
    <row r="131" spans="1:293" s="22" customFormat="1" ht="15" hidden="1" customHeight="1" outlineLevel="1" thickBot="1" x14ac:dyDescent="0.3">
      <c r="A131" s="261" t="s">
        <v>547</v>
      </c>
      <c r="B131" s="141" t="s">
        <v>548</v>
      </c>
      <c r="C131" s="141">
        <v>6701141</v>
      </c>
      <c r="D131" s="433"/>
      <c r="E131" s="141" t="s">
        <v>488</v>
      </c>
      <c r="F131" s="114" t="s">
        <v>39</v>
      </c>
      <c r="G131" s="142"/>
      <c r="H131" s="262"/>
      <c r="I131" s="263"/>
      <c r="J131" s="198"/>
      <c r="K131" s="105"/>
      <c r="L131" s="105"/>
      <c r="M131" s="105"/>
      <c r="N131" s="173">
        <v>1</v>
      </c>
      <c r="O131" s="173">
        <v>1</v>
      </c>
      <c r="P131" s="173">
        <v>1</v>
      </c>
      <c r="Q131" s="173">
        <v>1</v>
      </c>
      <c r="R131" s="173">
        <v>1</v>
      </c>
      <c r="S131" s="173">
        <v>1</v>
      </c>
      <c r="T131" s="105"/>
      <c r="U131" s="105"/>
      <c r="V131" s="105"/>
      <c r="W131" s="106"/>
      <c r="X131" s="159"/>
      <c r="Y131" s="159"/>
      <c r="Z131" s="43"/>
      <c r="AA131" s="46"/>
      <c r="AB131" s="590"/>
    </row>
    <row r="132" spans="1:293" s="79" customFormat="1" ht="15.75" hidden="1" collapsed="1" thickBot="1" x14ac:dyDescent="0.3">
      <c r="A132" s="626" t="s">
        <v>549</v>
      </c>
      <c r="B132" s="627"/>
      <c r="C132" s="627"/>
      <c r="D132" s="627"/>
      <c r="E132" s="627"/>
      <c r="F132" s="628"/>
      <c r="G132" s="417">
        <v>5000</v>
      </c>
      <c r="H132" s="550">
        <f>SUM(H133:H136)</f>
        <v>5000</v>
      </c>
      <c r="I132" s="521"/>
      <c r="J132" s="517"/>
      <c r="K132" s="517"/>
      <c r="L132" s="517"/>
      <c r="M132" s="517"/>
      <c r="N132" s="517"/>
      <c r="O132" s="517"/>
      <c r="P132" s="517"/>
      <c r="Q132" s="517"/>
      <c r="R132" s="517"/>
      <c r="S132" s="517"/>
      <c r="T132" s="517"/>
      <c r="U132" s="517"/>
      <c r="V132" s="517"/>
      <c r="W132" s="518"/>
      <c r="X132" s="159"/>
      <c r="Y132" s="159"/>
      <c r="Z132" s="43"/>
      <c r="AA132" s="46"/>
      <c r="AB132" s="590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1"/>
      <c r="AR132" s="81"/>
      <c r="AS132" s="81"/>
      <c r="AT132" s="81"/>
      <c r="AU132" s="81"/>
      <c r="AV132" s="81"/>
      <c r="AW132" s="81"/>
      <c r="AX132" s="81"/>
      <c r="AY132" s="81"/>
      <c r="AZ132" s="81"/>
      <c r="BA132" s="81"/>
      <c r="BB132" s="81"/>
      <c r="BC132" s="81"/>
      <c r="BD132" s="81"/>
      <c r="BE132" s="81"/>
      <c r="BF132" s="81"/>
      <c r="BG132" s="81"/>
      <c r="BH132" s="81"/>
      <c r="BI132" s="81"/>
      <c r="BJ132" s="81"/>
      <c r="BK132" s="81"/>
      <c r="BL132" s="81"/>
      <c r="BM132" s="81"/>
      <c r="BN132" s="81"/>
      <c r="BO132" s="81"/>
      <c r="BP132" s="81"/>
      <c r="BQ132" s="81"/>
      <c r="BR132" s="81"/>
      <c r="BS132" s="81"/>
      <c r="BT132" s="81"/>
      <c r="BU132" s="81"/>
      <c r="BV132" s="81"/>
      <c r="BW132" s="81"/>
      <c r="BX132" s="81"/>
      <c r="BY132" s="81"/>
      <c r="BZ132" s="81"/>
      <c r="CA132" s="81"/>
      <c r="CB132" s="81"/>
      <c r="CC132" s="81"/>
      <c r="CD132" s="81"/>
      <c r="CE132" s="81"/>
      <c r="CF132" s="81"/>
      <c r="CG132" s="81"/>
      <c r="CH132" s="81"/>
      <c r="CI132" s="81"/>
      <c r="CJ132" s="81"/>
      <c r="CK132" s="81"/>
      <c r="CL132" s="81"/>
      <c r="CM132" s="81"/>
      <c r="CN132" s="81"/>
      <c r="CO132" s="81"/>
      <c r="CP132" s="81"/>
      <c r="CQ132" s="81"/>
      <c r="CR132" s="81"/>
      <c r="CS132" s="81"/>
      <c r="CT132" s="81"/>
      <c r="CU132" s="81"/>
      <c r="CV132" s="81"/>
      <c r="CW132" s="81"/>
      <c r="CX132" s="81"/>
      <c r="CY132" s="81"/>
      <c r="CZ132" s="81"/>
      <c r="DA132" s="81"/>
      <c r="DB132" s="81"/>
      <c r="DC132" s="81"/>
      <c r="DD132" s="81"/>
      <c r="DE132" s="81"/>
      <c r="DF132" s="81"/>
      <c r="DG132" s="81"/>
      <c r="DH132" s="81"/>
      <c r="DI132" s="81"/>
      <c r="DJ132" s="81"/>
      <c r="DK132" s="81"/>
      <c r="DL132" s="81"/>
      <c r="DM132" s="81"/>
      <c r="DN132" s="81"/>
      <c r="DO132" s="81"/>
      <c r="DP132" s="81"/>
      <c r="DQ132" s="81"/>
      <c r="DR132" s="81"/>
      <c r="DS132" s="81"/>
      <c r="DT132" s="81"/>
      <c r="DU132" s="81"/>
      <c r="DV132" s="81"/>
      <c r="DW132" s="81"/>
      <c r="DX132" s="81"/>
      <c r="DY132" s="81"/>
      <c r="DZ132" s="81"/>
      <c r="EA132" s="81"/>
      <c r="EB132" s="81"/>
      <c r="EC132" s="81"/>
      <c r="ED132" s="81"/>
      <c r="EE132" s="81"/>
      <c r="EF132" s="81"/>
      <c r="EG132" s="81"/>
      <c r="EH132" s="81"/>
      <c r="EI132" s="81"/>
      <c r="EJ132" s="81"/>
      <c r="EK132" s="81"/>
      <c r="EL132" s="81"/>
      <c r="EM132" s="81"/>
      <c r="EN132" s="81"/>
      <c r="EO132" s="81"/>
      <c r="EP132" s="81"/>
      <c r="EQ132" s="81"/>
      <c r="ER132" s="81"/>
      <c r="ES132" s="81"/>
      <c r="ET132" s="81"/>
      <c r="EU132" s="81"/>
      <c r="EV132" s="81"/>
      <c r="EW132" s="81"/>
      <c r="EX132" s="81"/>
      <c r="EY132" s="81"/>
      <c r="EZ132" s="81"/>
      <c r="FA132" s="81"/>
      <c r="FB132" s="81"/>
      <c r="FC132" s="81"/>
      <c r="FD132" s="81"/>
      <c r="FE132" s="81"/>
      <c r="FF132" s="81"/>
      <c r="FG132" s="81"/>
      <c r="FH132" s="81"/>
      <c r="FI132" s="81"/>
      <c r="FJ132" s="81"/>
      <c r="FK132" s="81"/>
      <c r="FL132" s="81"/>
      <c r="FM132" s="81"/>
      <c r="FN132" s="81"/>
      <c r="FO132" s="81"/>
      <c r="FP132" s="81"/>
      <c r="FQ132" s="81"/>
      <c r="FR132" s="81"/>
      <c r="FS132" s="81"/>
      <c r="FT132" s="81"/>
      <c r="FU132" s="81"/>
      <c r="FV132" s="81"/>
      <c r="FW132" s="81"/>
      <c r="FX132" s="81"/>
      <c r="FY132" s="81"/>
      <c r="FZ132" s="81"/>
      <c r="GA132" s="81"/>
      <c r="GB132" s="81"/>
      <c r="GC132" s="81"/>
      <c r="GD132" s="81"/>
      <c r="GE132" s="81"/>
      <c r="GF132" s="81"/>
      <c r="GG132" s="81"/>
      <c r="GH132" s="81"/>
      <c r="GI132" s="81"/>
      <c r="GJ132" s="81"/>
      <c r="GK132" s="81"/>
      <c r="GL132" s="81"/>
      <c r="GM132" s="81"/>
      <c r="GN132" s="81"/>
      <c r="GO132" s="81"/>
      <c r="GP132" s="81"/>
      <c r="GQ132" s="81"/>
      <c r="GR132" s="81"/>
      <c r="GS132" s="81"/>
      <c r="GT132" s="81"/>
      <c r="GU132" s="81"/>
      <c r="GV132" s="81"/>
      <c r="GW132" s="81"/>
      <c r="GX132" s="81"/>
      <c r="GY132" s="81"/>
      <c r="GZ132" s="81"/>
      <c r="HA132" s="81"/>
      <c r="HB132" s="81"/>
      <c r="HC132" s="81"/>
      <c r="HD132" s="81"/>
      <c r="HE132" s="81"/>
      <c r="HF132" s="81"/>
      <c r="HG132" s="81"/>
      <c r="HH132" s="81"/>
      <c r="HI132" s="81"/>
      <c r="HJ132" s="81"/>
      <c r="HK132" s="81"/>
      <c r="HL132" s="81"/>
      <c r="HM132" s="81"/>
      <c r="HN132" s="81"/>
      <c r="HO132" s="81"/>
      <c r="HP132" s="81"/>
      <c r="HQ132" s="81"/>
      <c r="HR132" s="81"/>
      <c r="HS132" s="81"/>
      <c r="HT132" s="81"/>
      <c r="HU132" s="81"/>
      <c r="HV132" s="81"/>
      <c r="HW132" s="81"/>
      <c r="HX132" s="81"/>
      <c r="HY132" s="81"/>
      <c r="HZ132" s="81"/>
      <c r="IA132" s="81"/>
      <c r="IB132" s="81"/>
      <c r="IC132" s="81"/>
      <c r="ID132" s="81"/>
      <c r="IE132" s="81"/>
      <c r="IF132" s="81"/>
      <c r="IG132" s="81"/>
      <c r="IH132" s="81"/>
      <c r="II132" s="81"/>
      <c r="IJ132" s="81"/>
      <c r="IK132" s="81"/>
      <c r="IL132" s="81"/>
      <c r="IM132" s="81"/>
      <c r="IN132" s="81"/>
      <c r="IO132" s="81"/>
      <c r="IP132" s="81"/>
      <c r="IQ132" s="81"/>
      <c r="IR132" s="81"/>
      <c r="IS132" s="81"/>
      <c r="IT132" s="81"/>
      <c r="IU132" s="81"/>
      <c r="IV132" s="81"/>
      <c r="IW132" s="81"/>
      <c r="IX132" s="81"/>
      <c r="IY132" s="81"/>
      <c r="IZ132" s="81"/>
      <c r="JA132" s="81"/>
      <c r="JB132" s="81"/>
      <c r="JC132" s="81"/>
      <c r="JD132" s="81"/>
      <c r="JE132" s="81"/>
      <c r="JF132" s="81"/>
      <c r="JG132" s="81"/>
      <c r="JH132" s="81"/>
      <c r="JI132" s="81"/>
      <c r="JJ132" s="81"/>
      <c r="JK132" s="81"/>
      <c r="JL132" s="81"/>
      <c r="JM132" s="81"/>
      <c r="JN132" s="81"/>
      <c r="JO132" s="81"/>
      <c r="JP132" s="81"/>
      <c r="JQ132" s="81"/>
      <c r="JR132" s="81"/>
      <c r="JS132" s="81"/>
      <c r="JT132" s="81"/>
      <c r="JU132" s="81"/>
      <c r="JV132" s="81"/>
      <c r="JW132" s="81"/>
      <c r="JX132" s="81"/>
      <c r="JY132" s="81"/>
      <c r="JZ132" s="81"/>
      <c r="KA132" s="81"/>
      <c r="KB132" s="81"/>
      <c r="KC132" s="81"/>
      <c r="KD132" s="81"/>
      <c r="KE132" s="81"/>
      <c r="KF132" s="81"/>
      <c r="KG132" s="81"/>
    </row>
    <row r="133" spans="1:293" ht="14.45" hidden="1" customHeight="1" outlineLevel="1" x14ac:dyDescent="0.25">
      <c r="A133" s="70" t="s">
        <v>550</v>
      </c>
      <c r="B133" s="33" t="s">
        <v>551</v>
      </c>
      <c r="C133" s="33">
        <v>6701173</v>
      </c>
      <c r="D133" s="435"/>
      <c r="E133" s="33" t="s">
        <v>904</v>
      </c>
      <c r="F133" s="33" t="s">
        <v>552</v>
      </c>
      <c r="G133" s="365"/>
      <c r="H133" s="35">
        <v>1400</v>
      </c>
      <c r="I133" s="190"/>
      <c r="J133" s="193"/>
      <c r="K133" s="5"/>
      <c r="L133" s="5"/>
      <c r="M133" s="520">
        <v>1</v>
      </c>
      <c r="N133" s="520">
        <v>1</v>
      </c>
      <c r="O133" s="520">
        <v>1</v>
      </c>
      <c r="P133" s="520">
        <v>1</v>
      </c>
      <c r="Q133" s="520">
        <v>1</v>
      </c>
      <c r="R133" s="520">
        <v>1</v>
      </c>
      <c r="S133" s="520">
        <v>1</v>
      </c>
      <c r="T133" s="520">
        <v>1</v>
      </c>
      <c r="U133" s="5"/>
      <c r="V133" s="5"/>
      <c r="W133" s="14"/>
      <c r="X133" s="159"/>
      <c r="Y133" s="159"/>
      <c r="Z133" s="43"/>
      <c r="AA133" s="46"/>
      <c r="AB133" s="589"/>
    </row>
    <row r="134" spans="1:293" ht="14.45" hidden="1" customHeight="1" outlineLevel="1" x14ac:dyDescent="0.25">
      <c r="A134" s="45" t="s">
        <v>553</v>
      </c>
      <c r="B134" s="114" t="s">
        <v>554</v>
      </c>
      <c r="C134" s="114">
        <v>6701174</v>
      </c>
      <c r="D134" s="134"/>
      <c r="E134" s="33" t="s">
        <v>904</v>
      </c>
      <c r="F134" s="114" t="s">
        <v>552</v>
      </c>
      <c r="G134" s="443"/>
      <c r="H134" s="116">
        <v>1400</v>
      </c>
      <c r="I134" s="83"/>
      <c r="J134" s="91"/>
      <c r="K134" s="4"/>
      <c r="L134" s="4"/>
      <c r="M134" s="17">
        <v>1</v>
      </c>
      <c r="N134" s="17">
        <v>1</v>
      </c>
      <c r="O134" s="17">
        <v>1</v>
      </c>
      <c r="P134" s="17">
        <v>1</v>
      </c>
      <c r="Q134" s="17">
        <v>1</v>
      </c>
      <c r="R134" s="17">
        <v>1</v>
      </c>
      <c r="S134" s="17">
        <v>1</v>
      </c>
      <c r="T134" s="17">
        <v>1</v>
      </c>
      <c r="U134" s="4"/>
      <c r="V134" s="4"/>
      <c r="W134" s="13"/>
      <c r="X134" s="159"/>
      <c r="Y134" s="159"/>
      <c r="Z134" s="43"/>
      <c r="AA134" s="46"/>
      <c r="AB134" s="589"/>
    </row>
    <row r="135" spans="1:293" ht="14.45" hidden="1" customHeight="1" outlineLevel="1" x14ac:dyDescent="0.25">
      <c r="A135" s="45" t="s">
        <v>555</v>
      </c>
      <c r="B135" s="114" t="s">
        <v>556</v>
      </c>
      <c r="C135" s="114">
        <v>6701175</v>
      </c>
      <c r="D135" s="134"/>
      <c r="E135" s="33" t="s">
        <v>904</v>
      </c>
      <c r="F135" s="114" t="s">
        <v>552</v>
      </c>
      <c r="G135" s="115"/>
      <c r="H135" s="116">
        <v>1100</v>
      </c>
      <c r="I135" s="83"/>
      <c r="J135" s="91"/>
      <c r="K135" s="4"/>
      <c r="L135" s="4"/>
      <c r="M135" s="17">
        <v>1</v>
      </c>
      <c r="N135" s="17">
        <v>1</v>
      </c>
      <c r="O135" s="17">
        <v>1</v>
      </c>
      <c r="P135" s="17">
        <v>1</v>
      </c>
      <c r="Q135" s="17">
        <v>1</v>
      </c>
      <c r="R135" s="17">
        <v>1</v>
      </c>
      <c r="S135" s="17">
        <v>1</v>
      </c>
      <c r="T135" s="17">
        <v>1</v>
      </c>
      <c r="U135" s="4"/>
      <c r="V135" s="4"/>
      <c r="W135" s="13"/>
      <c r="X135" s="159"/>
      <c r="Y135" s="159"/>
      <c r="Z135" s="43"/>
      <c r="AA135" s="46"/>
      <c r="AB135" s="589"/>
    </row>
    <row r="136" spans="1:293" ht="15" hidden="1" customHeight="1" outlineLevel="1" thickBot="1" x14ac:dyDescent="0.3">
      <c r="A136" s="45" t="s">
        <v>557</v>
      </c>
      <c r="B136" s="114" t="s">
        <v>558</v>
      </c>
      <c r="C136" s="114">
        <v>6701176</v>
      </c>
      <c r="D136" s="134"/>
      <c r="E136" s="33" t="s">
        <v>904</v>
      </c>
      <c r="F136" s="114" t="s">
        <v>552</v>
      </c>
      <c r="G136" s="115"/>
      <c r="H136" s="116">
        <v>1100</v>
      </c>
      <c r="I136" s="83"/>
      <c r="J136" s="93"/>
      <c r="K136" s="89"/>
      <c r="L136" s="89"/>
      <c r="M136" s="173">
        <v>1</v>
      </c>
      <c r="N136" s="173">
        <v>1</v>
      </c>
      <c r="O136" s="173">
        <v>1</v>
      </c>
      <c r="P136" s="173">
        <v>1</v>
      </c>
      <c r="Q136" s="173">
        <v>1</v>
      </c>
      <c r="R136" s="173">
        <v>1</v>
      </c>
      <c r="S136" s="173">
        <v>1</v>
      </c>
      <c r="T136" s="173">
        <v>1</v>
      </c>
      <c r="U136" s="89"/>
      <c r="V136" s="89"/>
      <c r="W136" s="87"/>
      <c r="X136" s="159"/>
      <c r="Y136" s="159"/>
      <c r="Z136" s="43"/>
      <c r="AA136" s="46"/>
      <c r="AB136" s="589"/>
    </row>
    <row r="137" spans="1:293" s="79" customFormat="1" hidden="1" x14ac:dyDescent="0.25">
      <c r="A137" s="624" t="s">
        <v>559</v>
      </c>
      <c r="B137" s="625"/>
      <c r="C137" s="625"/>
      <c r="D137" s="625"/>
      <c r="E137" s="625"/>
      <c r="F137" s="625"/>
      <c r="G137" s="545">
        <v>2000</v>
      </c>
      <c r="H137" s="425">
        <f>H139+H157+H162</f>
        <v>2000</v>
      </c>
      <c r="I137" s="243"/>
      <c r="J137" s="244"/>
      <c r="K137" s="244"/>
      <c r="L137" s="244"/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5"/>
      <c r="X137" s="159"/>
      <c r="Y137" s="159"/>
      <c r="Z137" s="43"/>
      <c r="AA137" s="46"/>
      <c r="AB137" s="589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Q137" s="81"/>
      <c r="AR137" s="81"/>
      <c r="AS137" s="81"/>
      <c r="AT137" s="81"/>
      <c r="AU137" s="81"/>
      <c r="AV137" s="81"/>
      <c r="AW137" s="81"/>
      <c r="AX137" s="81"/>
      <c r="AY137" s="81"/>
      <c r="AZ137" s="81"/>
      <c r="BA137" s="81"/>
      <c r="BB137" s="81"/>
      <c r="BC137" s="81"/>
      <c r="BD137" s="81"/>
      <c r="BE137" s="81"/>
      <c r="BF137" s="81"/>
      <c r="BG137" s="81"/>
      <c r="BH137" s="81"/>
      <c r="BI137" s="81"/>
      <c r="BJ137" s="81"/>
      <c r="BK137" s="81"/>
      <c r="BL137" s="81"/>
      <c r="BM137" s="81"/>
      <c r="BN137" s="81"/>
      <c r="BO137" s="81"/>
      <c r="BP137" s="81"/>
      <c r="BQ137" s="81"/>
      <c r="BR137" s="81"/>
      <c r="BS137" s="81"/>
      <c r="BT137" s="81"/>
      <c r="BU137" s="81"/>
      <c r="BV137" s="81"/>
      <c r="BW137" s="81"/>
      <c r="BX137" s="81"/>
      <c r="BY137" s="81"/>
      <c r="BZ137" s="81"/>
      <c r="CA137" s="81"/>
      <c r="CB137" s="81"/>
      <c r="CC137" s="81"/>
      <c r="CD137" s="81"/>
      <c r="CE137" s="81"/>
      <c r="CF137" s="81"/>
      <c r="CG137" s="81"/>
      <c r="CH137" s="81"/>
      <c r="CI137" s="81"/>
      <c r="CJ137" s="81"/>
      <c r="CK137" s="81"/>
      <c r="CL137" s="81"/>
      <c r="CM137" s="81"/>
      <c r="CN137" s="81"/>
      <c r="CO137" s="81"/>
      <c r="CP137" s="81"/>
      <c r="CQ137" s="81"/>
      <c r="CR137" s="81"/>
      <c r="CS137" s="81"/>
      <c r="CT137" s="81"/>
      <c r="CU137" s="81"/>
      <c r="CV137" s="81"/>
      <c r="CW137" s="81"/>
      <c r="CX137" s="81"/>
      <c r="CY137" s="81"/>
      <c r="CZ137" s="81"/>
      <c r="DA137" s="81"/>
      <c r="DB137" s="81"/>
      <c r="DC137" s="81"/>
      <c r="DD137" s="81"/>
      <c r="DE137" s="81"/>
      <c r="DF137" s="81"/>
      <c r="DG137" s="81"/>
      <c r="DH137" s="81"/>
      <c r="DI137" s="81"/>
      <c r="DJ137" s="81"/>
      <c r="DK137" s="81"/>
      <c r="DL137" s="81"/>
      <c r="DM137" s="81"/>
      <c r="DN137" s="81"/>
      <c r="DO137" s="81"/>
      <c r="DP137" s="81"/>
      <c r="DQ137" s="81"/>
      <c r="DR137" s="81"/>
      <c r="DS137" s="81"/>
      <c r="DT137" s="81"/>
      <c r="DU137" s="81"/>
      <c r="DV137" s="81"/>
      <c r="DW137" s="81"/>
      <c r="DX137" s="81"/>
      <c r="DY137" s="81"/>
      <c r="DZ137" s="81"/>
      <c r="EA137" s="81"/>
      <c r="EB137" s="81"/>
      <c r="EC137" s="81"/>
      <c r="ED137" s="81"/>
      <c r="EE137" s="81"/>
      <c r="EF137" s="81"/>
      <c r="EG137" s="81"/>
      <c r="EH137" s="81"/>
      <c r="EI137" s="81"/>
      <c r="EJ137" s="81"/>
      <c r="EK137" s="81"/>
      <c r="EL137" s="81"/>
      <c r="EM137" s="81"/>
      <c r="EN137" s="81"/>
      <c r="EO137" s="81"/>
      <c r="EP137" s="81"/>
      <c r="EQ137" s="81"/>
      <c r="ER137" s="81"/>
      <c r="ES137" s="81"/>
      <c r="ET137" s="81"/>
      <c r="EU137" s="81"/>
      <c r="EV137" s="81"/>
      <c r="EW137" s="81"/>
      <c r="EX137" s="81"/>
      <c r="EY137" s="81"/>
      <c r="EZ137" s="81"/>
      <c r="FA137" s="81"/>
      <c r="FB137" s="81"/>
      <c r="FC137" s="81"/>
      <c r="FD137" s="81"/>
      <c r="FE137" s="81"/>
      <c r="FF137" s="81"/>
      <c r="FG137" s="81"/>
      <c r="FH137" s="81"/>
      <c r="FI137" s="81"/>
      <c r="FJ137" s="81"/>
      <c r="FK137" s="81"/>
      <c r="FL137" s="81"/>
      <c r="FM137" s="81"/>
      <c r="FN137" s="81"/>
      <c r="FO137" s="81"/>
      <c r="FP137" s="81"/>
      <c r="FQ137" s="81"/>
      <c r="FR137" s="81"/>
      <c r="FS137" s="81"/>
      <c r="FT137" s="81"/>
      <c r="FU137" s="81"/>
      <c r="FV137" s="81"/>
      <c r="FW137" s="81"/>
      <c r="FX137" s="81"/>
      <c r="FY137" s="81"/>
      <c r="FZ137" s="81"/>
      <c r="GA137" s="81"/>
      <c r="GB137" s="81"/>
      <c r="GC137" s="81"/>
      <c r="GD137" s="81"/>
      <c r="GE137" s="81"/>
      <c r="GF137" s="81"/>
      <c r="GG137" s="81"/>
      <c r="GH137" s="81"/>
      <c r="GI137" s="81"/>
      <c r="GJ137" s="81"/>
      <c r="GK137" s="81"/>
      <c r="GL137" s="81"/>
      <c r="GM137" s="81"/>
      <c r="GN137" s="81"/>
      <c r="GO137" s="81"/>
      <c r="GP137" s="81"/>
      <c r="GQ137" s="81"/>
      <c r="GR137" s="81"/>
      <c r="GS137" s="81"/>
      <c r="GT137" s="81"/>
      <c r="GU137" s="81"/>
      <c r="GV137" s="81"/>
      <c r="GW137" s="81"/>
      <c r="GX137" s="81"/>
      <c r="GY137" s="81"/>
      <c r="GZ137" s="81"/>
      <c r="HA137" s="81"/>
      <c r="HB137" s="81"/>
      <c r="HC137" s="81"/>
      <c r="HD137" s="81"/>
      <c r="HE137" s="81"/>
      <c r="HF137" s="81"/>
      <c r="HG137" s="81"/>
      <c r="HH137" s="81"/>
      <c r="HI137" s="81"/>
      <c r="HJ137" s="81"/>
      <c r="HK137" s="81"/>
      <c r="HL137" s="81"/>
      <c r="HM137" s="81"/>
      <c r="HN137" s="81"/>
      <c r="HO137" s="81"/>
      <c r="HP137" s="81"/>
      <c r="HQ137" s="81"/>
      <c r="HR137" s="81"/>
      <c r="HS137" s="81"/>
      <c r="HT137" s="81"/>
      <c r="HU137" s="81"/>
      <c r="HV137" s="81"/>
      <c r="HW137" s="81"/>
      <c r="HX137" s="81"/>
      <c r="HY137" s="81"/>
      <c r="HZ137" s="81"/>
      <c r="IA137" s="81"/>
      <c r="IB137" s="81"/>
      <c r="IC137" s="81"/>
      <c r="ID137" s="81"/>
      <c r="IE137" s="81"/>
      <c r="IF137" s="81"/>
      <c r="IG137" s="81"/>
      <c r="IH137" s="81"/>
      <c r="II137" s="81"/>
      <c r="IJ137" s="81"/>
      <c r="IK137" s="81"/>
      <c r="IL137" s="81"/>
      <c r="IM137" s="81"/>
      <c r="IN137" s="81"/>
      <c r="IO137" s="81"/>
      <c r="IP137" s="81"/>
      <c r="IQ137" s="81"/>
      <c r="IR137" s="81"/>
      <c r="IS137" s="81"/>
      <c r="IT137" s="81"/>
      <c r="IU137" s="81"/>
      <c r="IV137" s="81"/>
      <c r="IW137" s="81"/>
      <c r="IX137" s="81"/>
      <c r="IY137" s="81"/>
      <c r="IZ137" s="81"/>
      <c r="JA137" s="81"/>
      <c r="JB137" s="81"/>
      <c r="JC137" s="81"/>
      <c r="JD137" s="81"/>
      <c r="JE137" s="81"/>
      <c r="JF137" s="81"/>
      <c r="JG137" s="81"/>
      <c r="JH137" s="81"/>
      <c r="JI137" s="81"/>
      <c r="JJ137" s="81"/>
      <c r="JK137" s="81"/>
      <c r="JL137" s="81"/>
      <c r="JM137" s="81"/>
      <c r="JN137" s="81"/>
      <c r="JO137" s="81"/>
      <c r="JP137" s="81"/>
      <c r="JQ137" s="81"/>
      <c r="JR137" s="81"/>
      <c r="JS137" s="81"/>
      <c r="JT137" s="81"/>
      <c r="JU137" s="81"/>
      <c r="JV137" s="81"/>
      <c r="JW137" s="81"/>
      <c r="JX137" s="81"/>
      <c r="JY137" s="81"/>
      <c r="JZ137" s="81"/>
      <c r="KA137" s="81"/>
      <c r="KB137" s="81"/>
      <c r="KC137" s="81"/>
      <c r="KD137" s="81"/>
      <c r="KE137" s="81"/>
      <c r="KF137" s="81"/>
      <c r="KG137" s="81"/>
    </row>
    <row r="138" spans="1:293" s="79" customFormat="1" ht="15.75" hidden="1" thickBot="1" x14ac:dyDescent="0.3">
      <c r="A138" s="622" t="s">
        <v>403</v>
      </c>
      <c r="B138" s="623"/>
      <c r="C138" s="623"/>
      <c r="D138" s="623"/>
      <c r="E138" s="623"/>
      <c r="F138" s="623"/>
      <c r="G138" s="494">
        <v>0</v>
      </c>
      <c r="H138" s="549"/>
      <c r="I138" s="265"/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9"/>
      <c r="X138" s="159"/>
      <c r="Y138" s="159"/>
      <c r="Z138" s="43"/>
      <c r="AA138" s="46"/>
      <c r="AB138" s="589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Q138" s="81"/>
      <c r="AR138" s="81"/>
      <c r="AS138" s="81"/>
      <c r="AT138" s="81"/>
      <c r="AU138" s="81"/>
      <c r="AV138" s="81"/>
      <c r="AW138" s="81"/>
      <c r="AX138" s="81"/>
      <c r="AY138" s="81"/>
      <c r="AZ138" s="81"/>
      <c r="BA138" s="81"/>
      <c r="BB138" s="81"/>
      <c r="BC138" s="81"/>
      <c r="BD138" s="81"/>
      <c r="BE138" s="81"/>
      <c r="BF138" s="81"/>
      <c r="BG138" s="81"/>
      <c r="BH138" s="81"/>
      <c r="BI138" s="81"/>
      <c r="BJ138" s="81"/>
      <c r="BK138" s="81"/>
      <c r="BL138" s="81"/>
      <c r="BM138" s="81"/>
      <c r="BN138" s="81"/>
      <c r="BO138" s="81"/>
      <c r="BP138" s="81"/>
      <c r="BQ138" s="81"/>
      <c r="BR138" s="81"/>
      <c r="BS138" s="81"/>
      <c r="BT138" s="81"/>
      <c r="BU138" s="81"/>
      <c r="BV138" s="81"/>
      <c r="BW138" s="81"/>
      <c r="BX138" s="81"/>
      <c r="BY138" s="81"/>
      <c r="BZ138" s="81"/>
      <c r="CA138" s="81"/>
      <c r="CB138" s="81"/>
      <c r="CC138" s="81"/>
      <c r="CD138" s="81"/>
      <c r="CE138" s="81"/>
      <c r="CF138" s="81"/>
      <c r="CG138" s="81"/>
      <c r="CH138" s="81"/>
      <c r="CI138" s="81"/>
      <c r="CJ138" s="81"/>
      <c r="CK138" s="81"/>
      <c r="CL138" s="81"/>
      <c r="CM138" s="81"/>
      <c r="CN138" s="81"/>
      <c r="CO138" s="81"/>
      <c r="CP138" s="81"/>
      <c r="CQ138" s="81"/>
      <c r="CR138" s="81"/>
      <c r="CS138" s="81"/>
      <c r="CT138" s="81"/>
      <c r="CU138" s="81"/>
      <c r="CV138" s="81"/>
      <c r="CW138" s="81"/>
      <c r="CX138" s="81"/>
      <c r="CY138" s="81"/>
      <c r="CZ138" s="81"/>
      <c r="DA138" s="81"/>
      <c r="DB138" s="81"/>
      <c r="DC138" s="81"/>
      <c r="DD138" s="81"/>
      <c r="DE138" s="81"/>
      <c r="DF138" s="81"/>
      <c r="DG138" s="81"/>
      <c r="DH138" s="81"/>
      <c r="DI138" s="81"/>
      <c r="DJ138" s="81"/>
      <c r="DK138" s="81"/>
      <c r="DL138" s="81"/>
      <c r="DM138" s="81"/>
      <c r="DN138" s="81"/>
      <c r="DO138" s="81"/>
      <c r="DP138" s="81"/>
      <c r="DQ138" s="81"/>
      <c r="DR138" s="81"/>
      <c r="DS138" s="81"/>
      <c r="DT138" s="81"/>
      <c r="DU138" s="81"/>
      <c r="DV138" s="81"/>
      <c r="DW138" s="81"/>
      <c r="DX138" s="81"/>
      <c r="DY138" s="81"/>
      <c r="DZ138" s="81"/>
      <c r="EA138" s="81"/>
      <c r="EB138" s="81"/>
      <c r="EC138" s="81"/>
      <c r="ED138" s="81"/>
      <c r="EE138" s="81"/>
      <c r="EF138" s="81"/>
      <c r="EG138" s="81"/>
      <c r="EH138" s="81"/>
      <c r="EI138" s="81"/>
      <c r="EJ138" s="81"/>
      <c r="EK138" s="81"/>
      <c r="EL138" s="81"/>
      <c r="EM138" s="81"/>
      <c r="EN138" s="81"/>
      <c r="EO138" s="81"/>
      <c r="EP138" s="81"/>
      <c r="EQ138" s="81"/>
      <c r="ER138" s="81"/>
      <c r="ES138" s="81"/>
      <c r="ET138" s="81"/>
      <c r="EU138" s="81"/>
      <c r="EV138" s="81"/>
      <c r="EW138" s="81"/>
      <c r="EX138" s="81"/>
      <c r="EY138" s="81"/>
      <c r="EZ138" s="81"/>
      <c r="FA138" s="81"/>
      <c r="FB138" s="81"/>
      <c r="FC138" s="81"/>
      <c r="FD138" s="81"/>
      <c r="FE138" s="81"/>
      <c r="FF138" s="81"/>
      <c r="FG138" s="81"/>
      <c r="FH138" s="81"/>
      <c r="FI138" s="81"/>
      <c r="FJ138" s="81"/>
      <c r="FK138" s="81"/>
      <c r="FL138" s="81"/>
      <c r="FM138" s="81"/>
      <c r="FN138" s="81"/>
      <c r="FO138" s="81"/>
      <c r="FP138" s="81"/>
      <c r="FQ138" s="81"/>
      <c r="FR138" s="81"/>
      <c r="FS138" s="81"/>
      <c r="FT138" s="81"/>
      <c r="FU138" s="81"/>
      <c r="FV138" s="81"/>
      <c r="FW138" s="81"/>
      <c r="FX138" s="81"/>
      <c r="FY138" s="81"/>
      <c r="FZ138" s="81"/>
      <c r="GA138" s="81"/>
      <c r="GB138" s="81"/>
      <c r="GC138" s="81"/>
      <c r="GD138" s="81"/>
      <c r="GE138" s="81"/>
      <c r="GF138" s="81"/>
      <c r="GG138" s="81"/>
      <c r="GH138" s="81"/>
      <c r="GI138" s="81"/>
      <c r="GJ138" s="81"/>
      <c r="GK138" s="81"/>
      <c r="GL138" s="81"/>
      <c r="GM138" s="81"/>
      <c r="GN138" s="81"/>
      <c r="GO138" s="81"/>
      <c r="GP138" s="81"/>
      <c r="GQ138" s="81"/>
      <c r="GR138" s="81"/>
      <c r="GS138" s="81"/>
      <c r="GT138" s="81"/>
      <c r="GU138" s="81"/>
      <c r="GV138" s="81"/>
      <c r="GW138" s="81"/>
      <c r="GX138" s="81"/>
      <c r="GY138" s="81"/>
      <c r="GZ138" s="81"/>
      <c r="HA138" s="81"/>
      <c r="HB138" s="81"/>
      <c r="HC138" s="81"/>
      <c r="HD138" s="81"/>
      <c r="HE138" s="81"/>
      <c r="HF138" s="81"/>
      <c r="HG138" s="81"/>
      <c r="HH138" s="81"/>
      <c r="HI138" s="81"/>
      <c r="HJ138" s="81"/>
      <c r="HK138" s="81"/>
      <c r="HL138" s="81"/>
      <c r="HM138" s="81"/>
      <c r="HN138" s="81"/>
      <c r="HO138" s="81"/>
      <c r="HP138" s="81"/>
      <c r="HQ138" s="81"/>
      <c r="HR138" s="81"/>
      <c r="HS138" s="81"/>
      <c r="HT138" s="81"/>
      <c r="HU138" s="81"/>
      <c r="HV138" s="81"/>
      <c r="HW138" s="81"/>
      <c r="HX138" s="81"/>
      <c r="HY138" s="81"/>
      <c r="HZ138" s="81"/>
      <c r="IA138" s="81"/>
      <c r="IB138" s="81"/>
      <c r="IC138" s="81"/>
      <c r="ID138" s="81"/>
      <c r="IE138" s="81"/>
      <c r="IF138" s="81"/>
      <c r="IG138" s="81"/>
      <c r="IH138" s="81"/>
      <c r="II138" s="81"/>
      <c r="IJ138" s="81"/>
      <c r="IK138" s="81"/>
      <c r="IL138" s="81"/>
      <c r="IM138" s="81"/>
      <c r="IN138" s="81"/>
      <c r="IO138" s="81"/>
      <c r="IP138" s="81"/>
      <c r="IQ138" s="81"/>
      <c r="IR138" s="81"/>
      <c r="IS138" s="81"/>
      <c r="IT138" s="81"/>
      <c r="IU138" s="81"/>
      <c r="IV138" s="81"/>
      <c r="IW138" s="81"/>
      <c r="IX138" s="81"/>
      <c r="IY138" s="81"/>
      <c r="IZ138" s="81"/>
      <c r="JA138" s="81"/>
      <c r="JB138" s="81"/>
      <c r="JC138" s="81"/>
      <c r="JD138" s="81"/>
      <c r="JE138" s="81"/>
      <c r="JF138" s="81"/>
      <c r="JG138" s="81"/>
      <c r="JH138" s="81"/>
      <c r="JI138" s="81"/>
      <c r="JJ138" s="81"/>
      <c r="JK138" s="81"/>
      <c r="JL138" s="81"/>
      <c r="JM138" s="81"/>
      <c r="JN138" s="81"/>
      <c r="JO138" s="81"/>
      <c r="JP138" s="81"/>
      <c r="JQ138" s="81"/>
      <c r="JR138" s="81"/>
      <c r="JS138" s="81"/>
      <c r="JT138" s="81"/>
      <c r="JU138" s="81"/>
      <c r="JV138" s="81"/>
      <c r="JW138" s="81"/>
      <c r="JX138" s="81"/>
      <c r="JY138" s="81"/>
      <c r="JZ138" s="81"/>
      <c r="KA138" s="81"/>
      <c r="KB138" s="81"/>
      <c r="KC138" s="81"/>
      <c r="KD138" s="81"/>
      <c r="KE138" s="81"/>
      <c r="KF138" s="81"/>
      <c r="KG138" s="81"/>
    </row>
    <row r="139" spans="1:293" s="75" customFormat="1" ht="15.75" hidden="1" collapsed="1" thickBot="1" x14ac:dyDescent="0.3">
      <c r="A139" s="611" t="s">
        <v>560</v>
      </c>
      <c r="B139" s="612"/>
      <c r="C139" s="612"/>
      <c r="D139" s="612"/>
      <c r="E139" s="612"/>
      <c r="F139" s="613"/>
      <c r="G139" s="76"/>
      <c r="H139" s="412">
        <f>SUM(H140:H156)</f>
        <v>1600</v>
      </c>
      <c r="I139" s="411"/>
      <c r="J139" s="237"/>
      <c r="K139" s="237"/>
      <c r="L139" s="237"/>
      <c r="M139" s="237"/>
      <c r="N139" s="237"/>
      <c r="O139" s="237"/>
      <c r="P139" s="237"/>
      <c r="Q139" s="237"/>
      <c r="R139" s="237"/>
      <c r="S139" s="237"/>
      <c r="T139" s="237"/>
      <c r="U139" s="237"/>
      <c r="V139" s="237"/>
      <c r="W139" s="238"/>
      <c r="X139" s="159"/>
      <c r="Y139" s="159"/>
      <c r="Z139" s="43"/>
      <c r="AA139" s="43"/>
      <c r="AB139" s="59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  <c r="AR139" s="81"/>
      <c r="AS139" s="81"/>
      <c r="AT139" s="81"/>
      <c r="AU139" s="81"/>
      <c r="AV139" s="81"/>
      <c r="AW139" s="81"/>
      <c r="AX139" s="81"/>
      <c r="AY139" s="81"/>
      <c r="AZ139" s="81"/>
      <c r="BA139" s="81"/>
      <c r="BB139" s="81"/>
      <c r="BC139" s="81"/>
      <c r="BD139" s="81"/>
      <c r="BE139" s="81"/>
      <c r="BF139" s="81"/>
      <c r="BG139" s="81"/>
      <c r="BH139" s="81"/>
      <c r="BI139" s="81"/>
      <c r="BJ139" s="81"/>
      <c r="BK139" s="81"/>
      <c r="BL139" s="81"/>
      <c r="BM139" s="81"/>
      <c r="BN139" s="81"/>
      <c r="BO139" s="81"/>
      <c r="BP139" s="81"/>
      <c r="BQ139" s="81"/>
      <c r="BR139" s="81"/>
      <c r="BS139" s="81"/>
      <c r="BT139" s="81"/>
      <c r="BU139" s="81"/>
      <c r="BV139" s="81"/>
      <c r="BW139" s="81"/>
      <c r="BX139" s="81"/>
      <c r="BY139" s="81"/>
      <c r="BZ139" s="81"/>
      <c r="CA139" s="81"/>
      <c r="CB139" s="81"/>
      <c r="CC139" s="81"/>
      <c r="CD139" s="81"/>
      <c r="CE139" s="81"/>
      <c r="CF139" s="81"/>
      <c r="CG139" s="81"/>
      <c r="CH139" s="81"/>
      <c r="CI139" s="81"/>
      <c r="CJ139" s="81"/>
      <c r="CK139" s="81"/>
      <c r="CL139" s="81"/>
      <c r="CM139" s="81"/>
      <c r="CN139" s="81"/>
      <c r="CO139" s="81"/>
      <c r="CP139" s="81"/>
      <c r="CQ139" s="81"/>
      <c r="CR139" s="81"/>
      <c r="CS139" s="81"/>
      <c r="CT139" s="81"/>
      <c r="CU139" s="81"/>
      <c r="CV139" s="81"/>
      <c r="CW139" s="81"/>
      <c r="CX139" s="81"/>
      <c r="CY139" s="81"/>
      <c r="CZ139" s="81"/>
      <c r="DA139" s="81"/>
      <c r="DB139" s="81"/>
      <c r="DC139" s="81"/>
      <c r="DD139" s="81"/>
      <c r="DE139" s="81"/>
      <c r="DF139" s="81"/>
      <c r="DG139" s="81"/>
      <c r="DH139" s="81"/>
      <c r="DI139" s="81"/>
      <c r="DJ139" s="81"/>
      <c r="DK139" s="81"/>
      <c r="DL139" s="81"/>
      <c r="DM139" s="81"/>
      <c r="DN139" s="81"/>
      <c r="DO139" s="81"/>
      <c r="DP139" s="81"/>
      <c r="DQ139" s="81"/>
      <c r="DR139" s="81"/>
      <c r="DS139" s="81"/>
      <c r="DT139" s="81"/>
      <c r="DU139" s="81"/>
      <c r="DV139" s="81"/>
      <c r="DW139" s="81"/>
      <c r="DX139" s="81"/>
      <c r="DY139" s="81"/>
      <c r="DZ139" s="81"/>
      <c r="EA139" s="81"/>
      <c r="EB139" s="81"/>
      <c r="EC139" s="81"/>
      <c r="ED139" s="81"/>
      <c r="EE139" s="81"/>
      <c r="EF139" s="81"/>
      <c r="EG139" s="81"/>
      <c r="EH139" s="81"/>
      <c r="EI139" s="81"/>
      <c r="EJ139" s="81"/>
      <c r="EK139" s="81"/>
      <c r="EL139" s="81"/>
      <c r="EM139" s="81"/>
      <c r="EN139" s="81"/>
      <c r="EO139" s="81"/>
      <c r="EP139" s="81"/>
      <c r="EQ139" s="81"/>
      <c r="ER139" s="81"/>
      <c r="ES139" s="81"/>
      <c r="ET139" s="81"/>
      <c r="EU139" s="81"/>
      <c r="EV139" s="81"/>
      <c r="EW139" s="81"/>
      <c r="EX139" s="81"/>
      <c r="EY139" s="81"/>
      <c r="EZ139" s="81"/>
      <c r="FA139" s="81"/>
      <c r="FB139" s="81"/>
      <c r="FC139" s="81"/>
      <c r="FD139" s="81"/>
      <c r="FE139" s="81"/>
      <c r="FF139" s="81"/>
      <c r="FG139" s="81"/>
      <c r="FH139" s="81"/>
      <c r="FI139" s="81"/>
      <c r="FJ139" s="81"/>
      <c r="FK139" s="81"/>
      <c r="FL139" s="81"/>
      <c r="FM139" s="81"/>
      <c r="FN139" s="81"/>
      <c r="FO139" s="81"/>
      <c r="FP139" s="81"/>
      <c r="FQ139" s="81"/>
      <c r="FR139" s="81"/>
      <c r="FS139" s="81"/>
      <c r="FT139" s="81"/>
      <c r="FU139" s="81"/>
      <c r="FV139" s="81"/>
      <c r="FW139" s="81"/>
      <c r="FX139" s="81"/>
      <c r="FY139" s="81"/>
      <c r="FZ139" s="81"/>
      <c r="GA139" s="81"/>
      <c r="GB139" s="81"/>
      <c r="GC139" s="81"/>
      <c r="GD139" s="81"/>
      <c r="GE139" s="81"/>
      <c r="GF139" s="81"/>
      <c r="GG139" s="81"/>
      <c r="GH139" s="81"/>
      <c r="GI139" s="81"/>
      <c r="GJ139" s="81"/>
      <c r="GK139" s="81"/>
      <c r="GL139" s="81"/>
      <c r="GM139" s="81"/>
      <c r="GN139" s="81"/>
      <c r="GO139" s="81"/>
      <c r="GP139" s="81"/>
      <c r="GQ139" s="81"/>
      <c r="GR139" s="81"/>
      <c r="GS139" s="81"/>
      <c r="GT139" s="81"/>
      <c r="GU139" s="81"/>
      <c r="GV139" s="81"/>
      <c r="GW139" s="81"/>
      <c r="GX139" s="81"/>
      <c r="GY139" s="81"/>
      <c r="GZ139" s="81"/>
      <c r="HA139" s="81"/>
      <c r="HB139" s="81"/>
      <c r="HC139" s="81"/>
      <c r="HD139" s="81"/>
      <c r="HE139" s="81"/>
      <c r="HF139" s="81"/>
      <c r="HG139" s="81"/>
      <c r="HH139" s="81"/>
      <c r="HI139" s="81"/>
      <c r="HJ139" s="81"/>
      <c r="HK139" s="81"/>
      <c r="HL139" s="81"/>
      <c r="HM139" s="81"/>
      <c r="HN139" s="81"/>
      <c r="HO139" s="81"/>
      <c r="HP139" s="81"/>
      <c r="HQ139" s="81"/>
      <c r="HR139" s="81"/>
      <c r="HS139" s="81"/>
      <c r="HT139" s="81"/>
      <c r="HU139" s="81"/>
      <c r="HV139" s="81"/>
      <c r="HW139" s="81"/>
      <c r="HX139" s="81"/>
      <c r="HY139" s="81"/>
      <c r="HZ139" s="81"/>
      <c r="IA139" s="81"/>
      <c r="IB139" s="81"/>
      <c r="IC139" s="81"/>
      <c r="ID139" s="81"/>
      <c r="IE139" s="81"/>
      <c r="IF139" s="81"/>
      <c r="IG139" s="81"/>
      <c r="IH139" s="81"/>
      <c r="II139" s="81"/>
      <c r="IJ139" s="81"/>
      <c r="IK139" s="81"/>
      <c r="IL139" s="81"/>
      <c r="IM139" s="81"/>
      <c r="IN139" s="81"/>
      <c r="IO139" s="81"/>
      <c r="IP139" s="81"/>
      <c r="IQ139" s="81"/>
      <c r="IR139" s="81"/>
      <c r="IS139" s="81"/>
      <c r="IT139" s="81"/>
      <c r="IU139" s="81"/>
      <c r="IV139" s="81"/>
      <c r="IW139" s="81"/>
      <c r="IX139" s="81"/>
      <c r="IY139" s="81"/>
      <c r="IZ139" s="81"/>
      <c r="JA139" s="81"/>
      <c r="JB139" s="81"/>
      <c r="JC139" s="81"/>
      <c r="JD139" s="81"/>
      <c r="JE139" s="81"/>
      <c r="JF139" s="81"/>
      <c r="JG139" s="81"/>
      <c r="JH139" s="81"/>
      <c r="JI139" s="81"/>
      <c r="JJ139" s="81"/>
      <c r="JK139" s="81"/>
      <c r="JL139" s="81"/>
      <c r="JM139" s="81"/>
      <c r="JN139" s="81"/>
      <c r="JO139" s="81"/>
      <c r="JP139" s="81"/>
      <c r="JQ139" s="81"/>
      <c r="JR139" s="81"/>
      <c r="JS139" s="81"/>
      <c r="JT139" s="81"/>
      <c r="JU139" s="81"/>
      <c r="JV139" s="81"/>
      <c r="JW139" s="81"/>
      <c r="JX139" s="81"/>
      <c r="JY139" s="81"/>
      <c r="JZ139" s="81"/>
      <c r="KA139" s="81"/>
      <c r="KB139" s="81"/>
      <c r="KC139" s="81"/>
      <c r="KD139" s="81"/>
      <c r="KE139" s="81"/>
      <c r="KF139" s="81"/>
      <c r="KG139" s="81"/>
    </row>
    <row r="140" spans="1:293" ht="14.45" hidden="1" customHeight="1" outlineLevel="1" x14ac:dyDescent="0.25">
      <c r="A140" s="59" t="s">
        <v>561</v>
      </c>
      <c r="B140" s="114" t="s">
        <v>562</v>
      </c>
      <c r="C140" s="114">
        <v>6701134</v>
      </c>
      <c r="D140" s="134"/>
      <c r="E140" s="114"/>
      <c r="F140" s="114" t="s">
        <v>903</v>
      </c>
      <c r="G140" s="124"/>
      <c r="H140" s="120">
        <v>100</v>
      </c>
      <c r="I140" s="83"/>
      <c r="J140" s="195"/>
      <c r="K140" s="196"/>
      <c r="L140" s="196"/>
      <c r="M140" s="196"/>
      <c r="N140" s="196"/>
      <c r="O140" s="196"/>
      <c r="P140" s="196"/>
      <c r="Q140" s="196"/>
      <c r="R140" s="196"/>
      <c r="S140" s="196"/>
      <c r="T140" s="196"/>
      <c r="U140" s="196"/>
      <c r="V140" s="196"/>
      <c r="W140" s="197"/>
      <c r="X140" s="159"/>
      <c r="Y140" s="159"/>
      <c r="Z140" s="43"/>
      <c r="AA140" s="43"/>
      <c r="AB140" s="589"/>
    </row>
    <row r="141" spans="1:293" ht="14.45" hidden="1" customHeight="1" outlineLevel="1" x14ac:dyDescent="0.25">
      <c r="A141" s="57" t="s">
        <v>563</v>
      </c>
      <c r="B141" s="114" t="s">
        <v>33</v>
      </c>
      <c r="C141" s="114" t="s">
        <v>33</v>
      </c>
      <c r="D141" s="114"/>
      <c r="E141" s="114" t="s">
        <v>110</v>
      </c>
      <c r="F141" s="114" t="s">
        <v>866</v>
      </c>
      <c r="G141" s="124"/>
      <c r="H141" s="116"/>
      <c r="I141" s="83"/>
      <c r="J141" s="311"/>
      <c r="K141" s="52">
        <v>1</v>
      </c>
      <c r="L141" s="52">
        <v>1</v>
      </c>
      <c r="M141" s="52">
        <v>1</v>
      </c>
      <c r="N141" s="333">
        <v>1</v>
      </c>
      <c r="O141" s="333">
        <v>1</v>
      </c>
      <c r="P141" s="333">
        <v>1</v>
      </c>
      <c r="Q141" s="304"/>
      <c r="R141" s="304"/>
      <c r="S141" s="304"/>
      <c r="T141" s="304"/>
      <c r="U141" s="304"/>
      <c r="V141" s="34"/>
      <c r="W141" s="113"/>
      <c r="X141" s="159"/>
      <c r="Y141" s="159"/>
      <c r="Z141" s="43"/>
      <c r="AA141" s="43" t="s">
        <v>755</v>
      </c>
      <c r="AB141" s="589"/>
    </row>
    <row r="142" spans="1:293" s="22" customFormat="1" ht="14.45" hidden="1" customHeight="1" outlineLevel="1" x14ac:dyDescent="0.25">
      <c r="A142" s="57" t="s">
        <v>564</v>
      </c>
      <c r="B142" s="114" t="s">
        <v>33</v>
      </c>
      <c r="C142" s="114" t="s">
        <v>33</v>
      </c>
      <c r="D142" s="114"/>
      <c r="E142" s="114" t="s">
        <v>110</v>
      </c>
      <c r="F142" s="114" t="s">
        <v>866</v>
      </c>
      <c r="G142" s="124"/>
      <c r="H142" s="116"/>
      <c r="I142" s="82"/>
      <c r="J142" s="311"/>
      <c r="K142" s="52">
        <v>1</v>
      </c>
      <c r="L142" s="52">
        <v>1</v>
      </c>
      <c r="M142" s="52">
        <v>1</v>
      </c>
      <c r="N142" s="333">
        <v>1</v>
      </c>
      <c r="O142" s="333">
        <v>1</v>
      </c>
      <c r="P142" s="333">
        <v>1</v>
      </c>
      <c r="Q142" s="304"/>
      <c r="R142" s="304"/>
      <c r="S142" s="304"/>
      <c r="T142" s="304"/>
      <c r="U142" s="304"/>
      <c r="V142" s="20"/>
      <c r="W142" s="21"/>
      <c r="X142" s="43"/>
      <c r="Y142" s="43"/>
      <c r="Z142" s="43"/>
      <c r="AA142" s="43" t="s">
        <v>797</v>
      </c>
      <c r="AB142" s="589"/>
    </row>
    <row r="143" spans="1:293" ht="14.45" hidden="1" customHeight="1" outlineLevel="1" x14ac:dyDescent="0.25">
      <c r="A143" s="57" t="s">
        <v>565</v>
      </c>
      <c r="B143" s="114" t="s">
        <v>33</v>
      </c>
      <c r="C143" s="114" t="s">
        <v>33</v>
      </c>
      <c r="D143" s="114"/>
      <c r="E143" s="114" t="s">
        <v>110</v>
      </c>
      <c r="F143" s="114" t="s">
        <v>866</v>
      </c>
      <c r="G143" s="124"/>
      <c r="H143" s="116"/>
      <c r="I143" s="83"/>
      <c r="J143" s="311"/>
      <c r="K143" s="52">
        <v>1</v>
      </c>
      <c r="L143" s="52">
        <v>1</v>
      </c>
      <c r="M143" s="52">
        <v>1</v>
      </c>
      <c r="N143" s="333">
        <v>1</v>
      </c>
      <c r="O143" s="333">
        <v>1</v>
      </c>
      <c r="P143" s="333">
        <v>1</v>
      </c>
      <c r="Q143" s="304"/>
      <c r="R143" s="304"/>
      <c r="S143" s="304"/>
      <c r="T143" s="304"/>
      <c r="U143" s="304"/>
      <c r="V143" s="20"/>
      <c r="W143" s="21"/>
      <c r="X143" s="159"/>
      <c r="Y143" s="159"/>
      <c r="Z143" s="43"/>
      <c r="AA143" s="43" t="s">
        <v>824</v>
      </c>
      <c r="AB143" s="590"/>
    </row>
    <row r="144" spans="1:293" s="22" customFormat="1" ht="14.45" hidden="1" customHeight="1" outlineLevel="1" x14ac:dyDescent="0.25">
      <c r="A144" s="57" t="s">
        <v>793</v>
      </c>
      <c r="B144" s="114" t="s">
        <v>33</v>
      </c>
      <c r="C144" s="114" t="s">
        <v>33</v>
      </c>
      <c r="D144" s="114"/>
      <c r="E144" s="114" t="s">
        <v>731</v>
      </c>
      <c r="F144" s="114" t="s">
        <v>903</v>
      </c>
      <c r="G144" s="124"/>
      <c r="H144" s="116"/>
      <c r="I144" s="82"/>
      <c r="J144" s="191">
        <v>1</v>
      </c>
      <c r="K144" s="23">
        <v>1</v>
      </c>
      <c r="L144" s="23">
        <v>1</v>
      </c>
      <c r="M144" s="23">
        <v>1</v>
      </c>
      <c r="N144" s="23">
        <v>1</v>
      </c>
      <c r="O144" s="23">
        <v>1</v>
      </c>
      <c r="P144" s="23">
        <v>1</v>
      </c>
      <c r="Q144" s="52">
        <v>1</v>
      </c>
      <c r="R144" s="52">
        <v>1</v>
      </c>
      <c r="S144" s="333">
        <v>1</v>
      </c>
      <c r="T144" s="333">
        <v>1</v>
      </c>
      <c r="U144" s="20"/>
      <c r="V144" s="20"/>
      <c r="W144" s="21"/>
      <c r="X144" s="43"/>
      <c r="Y144" s="43"/>
      <c r="Z144" s="43"/>
      <c r="AA144" s="43" t="s">
        <v>730</v>
      </c>
      <c r="AB144" s="590"/>
    </row>
    <row r="145" spans="1:293" s="22" customFormat="1" ht="14.45" hidden="1" customHeight="1" outlineLevel="1" x14ac:dyDescent="0.25">
      <c r="A145" s="57" t="s">
        <v>767</v>
      </c>
      <c r="B145" s="114" t="s">
        <v>33</v>
      </c>
      <c r="C145" s="114" t="s">
        <v>33</v>
      </c>
      <c r="D145" s="114"/>
      <c r="E145" s="114" t="s">
        <v>430</v>
      </c>
      <c r="F145" s="114" t="s">
        <v>903</v>
      </c>
      <c r="G145" s="124"/>
      <c r="H145" s="116"/>
      <c r="I145" s="82"/>
      <c r="J145" s="191">
        <v>1</v>
      </c>
      <c r="K145" s="23">
        <v>1</v>
      </c>
      <c r="L145" s="23">
        <v>1</v>
      </c>
      <c r="M145" s="23">
        <v>1</v>
      </c>
      <c r="N145" s="23">
        <v>1</v>
      </c>
      <c r="O145" s="23">
        <v>1</v>
      </c>
      <c r="P145" s="23">
        <v>1</v>
      </c>
      <c r="Q145" s="52">
        <v>1</v>
      </c>
      <c r="R145" s="52">
        <v>1</v>
      </c>
      <c r="S145" s="333">
        <v>1</v>
      </c>
      <c r="T145" s="333">
        <v>1</v>
      </c>
      <c r="U145" s="20"/>
      <c r="V145" s="20"/>
      <c r="W145" s="21"/>
      <c r="X145" s="43"/>
      <c r="Y145" s="43"/>
      <c r="Z145" s="43"/>
      <c r="AA145" s="43" t="s">
        <v>768</v>
      </c>
      <c r="AB145" s="590"/>
    </row>
    <row r="146" spans="1:293" s="22" customFormat="1" ht="14.45" hidden="1" customHeight="1" outlineLevel="1" x14ac:dyDescent="0.25">
      <c r="A146" s="57" t="s">
        <v>1024</v>
      </c>
      <c r="B146" s="114" t="s">
        <v>33</v>
      </c>
      <c r="C146" s="114" t="s">
        <v>33</v>
      </c>
      <c r="D146" s="114"/>
      <c r="E146" s="114" t="s">
        <v>731</v>
      </c>
      <c r="F146" s="114" t="s">
        <v>25</v>
      </c>
      <c r="G146" s="124"/>
      <c r="H146" s="116"/>
      <c r="I146" s="82"/>
      <c r="J146" s="191">
        <v>1</v>
      </c>
      <c r="K146" s="23">
        <v>1</v>
      </c>
      <c r="L146" s="23">
        <v>1</v>
      </c>
      <c r="M146" s="23">
        <v>1</v>
      </c>
      <c r="N146" s="23">
        <v>1</v>
      </c>
      <c r="O146" s="23">
        <v>1</v>
      </c>
      <c r="P146" s="23">
        <v>1</v>
      </c>
      <c r="Q146" s="20"/>
      <c r="R146" s="20"/>
      <c r="S146" s="20"/>
      <c r="T146" s="20"/>
      <c r="U146" s="20"/>
      <c r="V146" s="20"/>
      <c r="W146" s="21"/>
      <c r="X146" s="43"/>
      <c r="Y146" s="43"/>
      <c r="Z146" s="43"/>
      <c r="AA146" s="43"/>
      <c r="AB146" s="590"/>
    </row>
    <row r="147" spans="1:293" s="22" customFormat="1" ht="14.45" hidden="1" customHeight="1" outlineLevel="1" x14ac:dyDescent="0.25">
      <c r="A147" s="57" t="s">
        <v>1025</v>
      </c>
      <c r="B147" s="114" t="s">
        <v>33</v>
      </c>
      <c r="C147" s="114" t="s">
        <v>33</v>
      </c>
      <c r="D147" s="114"/>
      <c r="E147" s="114" t="s">
        <v>1030</v>
      </c>
      <c r="F147" s="114" t="s">
        <v>170</v>
      </c>
      <c r="G147" s="124"/>
      <c r="H147" s="116"/>
      <c r="I147" s="82"/>
      <c r="J147" s="103"/>
      <c r="K147" s="52">
        <v>1</v>
      </c>
      <c r="L147" s="52">
        <v>1</v>
      </c>
      <c r="M147" s="52">
        <v>1</v>
      </c>
      <c r="N147" s="333">
        <v>1</v>
      </c>
      <c r="O147" s="333">
        <v>1</v>
      </c>
      <c r="P147" s="333">
        <v>1</v>
      </c>
      <c r="Q147" s="20"/>
      <c r="R147" s="20"/>
      <c r="S147" s="20"/>
      <c r="T147" s="20"/>
      <c r="U147" s="20"/>
      <c r="V147" s="20"/>
      <c r="W147" s="21"/>
      <c r="X147" s="43"/>
      <c r="Y147" s="43"/>
      <c r="Z147" s="43"/>
      <c r="AA147" s="43"/>
      <c r="AB147" s="590"/>
    </row>
    <row r="148" spans="1:293" ht="14.45" hidden="1" customHeight="1" outlineLevel="1" x14ac:dyDescent="0.25">
      <c r="A148" s="49" t="s">
        <v>566</v>
      </c>
      <c r="B148" s="114" t="s">
        <v>562</v>
      </c>
      <c r="C148" s="114">
        <v>6701134</v>
      </c>
      <c r="D148" s="114" t="s">
        <v>569</v>
      </c>
      <c r="E148" s="114"/>
      <c r="F148" s="114"/>
      <c r="G148" s="124"/>
      <c r="H148" s="120"/>
      <c r="I148" s="83"/>
      <c r="J148" s="103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1"/>
      <c r="X148" s="159"/>
      <c r="Y148" s="159"/>
      <c r="Z148" s="43"/>
      <c r="AA148" s="43"/>
      <c r="AB148" s="590"/>
    </row>
    <row r="149" spans="1:293" ht="14.45" hidden="1" customHeight="1" outlineLevel="1" x14ac:dyDescent="0.25">
      <c r="A149" s="57" t="s">
        <v>567</v>
      </c>
      <c r="B149" s="114" t="s">
        <v>33</v>
      </c>
      <c r="C149" s="114" t="s">
        <v>33</v>
      </c>
      <c r="D149" s="134"/>
      <c r="E149" s="114" t="s">
        <v>267</v>
      </c>
      <c r="F149" s="114" t="s">
        <v>60</v>
      </c>
      <c r="G149" s="124"/>
      <c r="H149" s="116">
        <v>50</v>
      </c>
      <c r="I149" s="83"/>
      <c r="J149" s="103"/>
      <c r="K149" s="20"/>
      <c r="L149" s="23">
        <v>1</v>
      </c>
      <c r="M149" s="23">
        <v>1</v>
      </c>
      <c r="N149" s="23">
        <v>1</v>
      </c>
      <c r="O149" s="23">
        <v>1</v>
      </c>
      <c r="P149" s="23">
        <v>1</v>
      </c>
      <c r="Q149" s="23">
        <v>1</v>
      </c>
      <c r="R149" s="23">
        <v>1</v>
      </c>
      <c r="S149" s="23">
        <v>1</v>
      </c>
      <c r="T149" s="23">
        <v>1</v>
      </c>
      <c r="U149" s="23">
        <v>1</v>
      </c>
      <c r="V149" s="20"/>
      <c r="W149" s="21"/>
      <c r="X149" s="159"/>
      <c r="Y149" s="159"/>
      <c r="Z149" s="43"/>
      <c r="AA149" s="43"/>
      <c r="AB149" s="590"/>
    </row>
    <row r="150" spans="1:293" s="307" customFormat="1" ht="14.45" hidden="1" customHeight="1" outlineLevel="1" x14ac:dyDescent="0.25">
      <c r="A150" s="309" t="s">
        <v>568</v>
      </c>
      <c r="B150" s="301" t="s">
        <v>33</v>
      </c>
      <c r="C150" s="301" t="s">
        <v>33</v>
      </c>
      <c r="D150" s="430"/>
      <c r="E150" s="301" t="s">
        <v>569</v>
      </c>
      <c r="F150" s="301" t="s">
        <v>25</v>
      </c>
      <c r="G150" s="314"/>
      <c r="H150" s="116"/>
      <c r="I150" s="310"/>
      <c r="J150" s="191">
        <v>1</v>
      </c>
      <c r="K150" s="23">
        <v>1</v>
      </c>
      <c r="L150" s="23">
        <v>1</v>
      </c>
      <c r="M150" s="23">
        <v>1</v>
      </c>
      <c r="N150" s="23">
        <v>1</v>
      </c>
      <c r="O150" s="23">
        <v>1</v>
      </c>
      <c r="P150" s="23">
        <v>1</v>
      </c>
      <c r="Q150" s="20"/>
      <c r="R150" s="20"/>
      <c r="S150" s="20"/>
      <c r="T150" s="20"/>
      <c r="U150" s="20"/>
      <c r="V150" s="20"/>
      <c r="W150" s="21"/>
      <c r="X150" s="306"/>
      <c r="Y150" s="306"/>
      <c r="Z150" s="306"/>
      <c r="AA150" s="306" t="s">
        <v>570</v>
      </c>
      <c r="AB150" s="590"/>
    </row>
    <row r="151" spans="1:293" s="307" customFormat="1" ht="14.45" hidden="1" customHeight="1" outlineLevel="1" x14ac:dyDescent="0.25">
      <c r="A151" s="309" t="s">
        <v>571</v>
      </c>
      <c r="B151" s="301" t="s">
        <v>33</v>
      </c>
      <c r="C151" s="301" t="s">
        <v>33</v>
      </c>
      <c r="D151" s="430"/>
      <c r="E151" s="301" t="s">
        <v>569</v>
      </c>
      <c r="F151" s="301" t="s">
        <v>25</v>
      </c>
      <c r="G151" s="314"/>
      <c r="H151" s="116"/>
      <c r="I151" s="310"/>
      <c r="J151" s="191">
        <v>1</v>
      </c>
      <c r="K151" s="23">
        <v>1</v>
      </c>
      <c r="L151" s="23">
        <v>1</v>
      </c>
      <c r="M151" s="23">
        <v>1</v>
      </c>
      <c r="N151" s="23">
        <v>1</v>
      </c>
      <c r="O151" s="23">
        <v>1</v>
      </c>
      <c r="P151" s="23">
        <v>1</v>
      </c>
      <c r="Q151" s="20"/>
      <c r="R151" s="20"/>
      <c r="S151" s="20"/>
      <c r="T151" s="20"/>
      <c r="U151" s="20"/>
      <c r="V151" s="20"/>
      <c r="W151" s="21"/>
      <c r="X151" s="306"/>
      <c r="Y151" s="306"/>
      <c r="Z151" s="306"/>
      <c r="AA151" s="306" t="s">
        <v>570</v>
      </c>
      <c r="AB151" s="592"/>
    </row>
    <row r="152" spans="1:293" s="22" customFormat="1" ht="14.45" hidden="1" customHeight="1" outlineLevel="1" x14ac:dyDescent="0.25">
      <c r="A152" s="57" t="s">
        <v>572</v>
      </c>
      <c r="B152" s="114" t="s">
        <v>33</v>
      </c>
      <c r="C152" s="114" t="s">
        <v>33</v>
      </c>
      <c r="D152" s="134"/>
      <c r="E152" s="114" t="s">
        <v>569</v>
      </c>
      <c r="F152" s="114" t="s">
        <v>25</v>
      </c>
      <c r="G152" s="124"/>
      <c r="H152" s="116">
        <v>50</v>
      </c>
      <c r="I152" s="82"/>
      <c r="J152" s="191">
        <v>1</v>
      </c>
      <c r="K152" s="23">
        <v>1</v>
      </c>
      <c r="L152" s="23">
        <v>1</v>
      </c>
      <c r="M152" s="23">
        <v>1</v>
      </c>
      <c r="N152" s="23">
        <v>1</v>
      </c>
      <c r="O152" s="23">
        <v>1</v>
      </c>
      <c r="P152" s="23">
        <v>1</v>
      </c>
      <c r="Q152" s="20"/>
      <c r="R152" s="20"/>
      <c r="S152" s="20"/>
      <c r="T152" s="20"/>
      <c r="U152" s="20"/>
      <c r="V152" s="20"/>
      <c r="W152" s="21"/>
      <c r="X152" s="43"/>
      <c r="Y152" s="43"/>
      <c r="Z152" s="43"/>
      <c r="AA152" s="43" t="s">
        <v>573</v>
      </c>
      <c r="AB152" s="592"/>
    </row>
    <row r="153" spans="1:293" ht="15" hidden="1" customHeight="1" outlineLevel="1" x14ac:dyDescent="0.25">
      <c r="A153" s="59" t="s">
        <v>754</v>
      </c>
      <c r="B153" s="114" t="s">
        <v>574</v>
      </c>
      <c r="C153">
        <v>6703926</v>
      </c>
      <c r="D153" s="114" t="s">
        <v>818</v>
      </c>
      <c r="E153" s="114"/>
      <c r="F153" s="114" t="s">
        <v>56</v>
      </c>
      <c r="G153" s="116" t="s">
        <v>57</v>
      </c>
      <c r="H153" s="120">
        <f>1300+100</f>
        <v>1400</v>
      </c>
      <c r="I153" s="83"/>
      <c r="J153" s="103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1"/>
      <c r="X153" s="159"/>
      <c r="Y153" s="159"/>
      <c r="Z153" s="43"/>
      <c r="AA153" s="43"/>
      <c r="AB153" s="590"/>
    </row>
    <row r="154" spans="1:293" ht="15" hidden="1" customHeight="1" outlineLevel="1" x14ac:dyDescent="0.25">
      <c r="A154" s="57" t="s">
        <v>575</v>
      </c>
      <c r="B154" s="114" t="s">
        <v>33</v>
      </c>
      <c r="C154" s="114" t="s">
        <v>33</v>
      </c>
      <c r="D154" s="114"/>
      <c r="E154" s="114" t="s">
        <v>818</v>
      </c>
      <c r="F154" s="114"/>
      <c r="G154" s="124"/>
      <c r="H154" s="116"/>
      <c r="I154" s="83"/>
      <c r="J154" s="479">
        <v>1</v>
      </c>
      <c r="K154" s="333">
        <v>1</v>
      </c>
      <c r="L154" s="333">
        <v>1</v>
      </c>
      <c r="M154" s="333">
        <v>1</v>
      </c>
      <c r="N154" s="333">
        <v>1</v>
      </c>
      <c r="O154" s="333">
        <v>1</v>
      </c>
      <c r="P154" s="333">
        <v>1</v>
      </c>
      <c r="Q154" s="333">
        <v>1</v>
      </c>
      <c r="R154" s="333">
        <v>1</v>
      </c>
      <c r="S154" s="333">
        <v>1</v>
      </c>
      <c r="T154" s="333">
        <v>1</v>
      </c>
      <c r="U154" s="333">
        <v>1</v>
      </c>
      <c r="V154" s="20"/>
      <c r="W154" s="21"/>
      <c r="X154" s="159"/>
      <c r="Y154" s="159"/>
      <c r="Z154" s="43"/>
      <c r="AA154" s="43"/>
      <c r="AB154" s="590"/>
    </row>
    <row r="155" spans="1:293" ht="15" hidden="1" customHeight="1" outlineLevel="1" x14ac:dyDescent="0.25">
      <c r="A155" s="57" t="s">
        <v>576</v>
      </c>
      <c r="B155" s="114" t="s">
        <v>33</v>
      </c>
      <c r="C155" s="114" t="s">
        <v>33</v>
      </c>
      <c r="D155" s="114"/>
      <c r="E155" s="114" t="s">
        <v>818</v>
      </c>
      <c r="F155" s="114"/>
      <c r="G155" s="124"/>
      <c r="H155" s="116"/>
      <c r="I155" s="83"/>
      <c r="J155" s="479">
        <v>1</v>
      </c>
      <c r="K155" s="333">
        <v>1</v>
      </c>
      <c r="L155" s="333">
        <v>1</v>
      </c>
      <c r="M155" s="333">
        <v>1</v>
      </c>
      <c r="N155" s="333">
        <v>1</v>
      </c>
      <c r="O155" s="333">
        <v>1</v>
      </c>
      <c r="P155" s="333">
        <v>1</v>
      </c>
      <c r="Q155" s="333">
        <v>1</v>
      </c>
      <c r="R155" s="333">
        <v>1</v>
      </c>
      <c r="S155" s="333">
        <v>1</v>
      </c>
      <c r="T155" s="333">
        <v>1</v>
      </c>
      <c r="U155" s="333">
        <v>1</v>
      </c>
      <c r="V155" s="20"/>
      <c r="W155" s="21"/>
      <c r="X155" s="159"/>
      <c r="Y155" s="159"/>
      <c r="Z155" s="43"/>
      <c r="AA155" s="43"/>
      <c r="AB155" s="589"/>
    </row>
    <row r="156" spans="1:293" ht="15" hidden="1" customHeight="1" outlineLevel="1" thickBot="1" x14ac:dyDescent="0.3">
      <c r="A156" s="57" t="s">
        <v>577</v>
      </c>
      <c r="B156" s="114" t="s">
        <v>33</v>
      </c>
      <c r="C156" s="114" t="s">
        <v>33</v>
      </c>
      <c r="D156" s="114"/>
      <c r="E156" s="114" t="s">
        <v>818</v>
      </c>
      <c r="F156" s="114"/>
      <c r="G156" s="124"/>
      <c r="H156" s="116"/>
      <c r="I156" s="83"/>
      <c r="J156" s="470">
        <v>1</v>
      </c>
      <c r="K156" s="471">
        <v>1</v>
      </c>
      <c r="L156" s="471">
        <v>1</v>
      </c>
      <c r="M156" s="471">
        <v>1</v>
      </c>
      <c r="N156" s="471">
        <v>1</v>
      </c>
      <c r="O156" s="471">
        <v>1</v>
      </c>
      <c r="P156" s="471">
        <v>1</v>
      </c>
      <c r="Q156" s="471">
        <v>1</v>
      </c>
      <c r="R156" s="471">
        <v>1</v>
      </c>
      <c r="S156" s="471">
        <v>1</v>
      </c>
      <c r="T156" s="471">
        <v>1</v>
      </c>
      <c r="U156" s="471">
        <v>1</v>
      </c>
      <c r="V156" s="105"/>
      <c r="W156" s="106"/>
      <c r="X156" s="159"/>
      <c r="Y156" s="159">
        <v>0.3</v>
      </c>
      <c r="Z156" s="43"/>
      <c r="AA156" s="43"/>
      <c r="AB156" s="589"/>
    </row>
    <row r="157" spans="1:293" s="75" customFormat="1" ht="15.75" hidden="1" collapsed="1" thickBot="1" x14ac:dyDescent="0.3">
      <c r="A157" s="611" t="s">
        <v>307</v>
      </c>
      <c r="B157" s="612"/>
      <c r="C157" s="612"/>
      <c r="D157" s="612"/>
      <c r="E157" s="612"/>
      <c r="F157" s="613"/>
      <c r="G157" s="76"/>
      <c r="H157" s="412">
        <f>H158+H159</f>
        <v>100</v>
      </c>
      <c r="I157" s="250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2"/>
      <c r="X157" s="159"/>
      <c r="Y157" s="159"/>
      <c r="Z157" s="43"/>
      <c r="AA157" s="46"/>
      <c r="AB157" s="589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Q157" s="81"/>
      <c r="AR157" s="81"/>
      <c r="AS157" s="81"/>
      <c r="AT157" s="81"/>
      <c r="AU157" s="81"/>
      <c r="AV157" s="81"/>
      <c r="AW157" s="81"/>
      <c r="AX157" s="81"/>
      <c r="AY157" s="81"/>
      <c r="AZ157" s="81"/>
      <c r="BA157" s="81"/>
      <c r="BB157" s="81"/>
      <c r="BC157" s="81"/>
      <c r="BD157" s="81"/>
      <c r="BE157" s="81"/>
      <c r="BF157" s="81"/>
      <c r="BG157" s="81"/>
      <c r="BH157" s="81"/>
      <c r="BI157" s="81"/>
      <c r="BJ157" s="81"/>
      <c r="BK157" s="81"/>
      <c r="BL157" s="81"/>
      <c r="BM157" s="81"/>
      <c r="BN157" s="81"/>
      <c r="BO157" s="81"/>
      <c r="BP157" s="81"/>
      <c r="BQ157" s="81"/>
      <c r="BR157" s="81"/>
      <c r="BS157" s="81"/>
      <c r="BT157" s="81"/>
      <c r="BU157" s="81"/>
      <c r="BV157" s="81"/>
      <c r="BW157" s="81"/>
      <c r="BX157" s="81"/>
      <c r="BY157" s="81"/>
      <c r="BZ157" s="81"/>
      <c r="CA157" s="81"/>
      <c r="CB157" s="81"/>
      <c r="CC157" s="81"/>
      <c r="CD157" s="81"/>
      <c r="CE157" s="81"/>
      <c r="CF157" s="81"/>
      <c r="CG157" s="81"/>
      <c r="CH157" s="81"/>
      <c r="CI157" s="81"/>
      <c r="CJ157" s="81"/>
      <c r="CK157" s="81"/>
      <c r="CL157" s="81"/>
      <c r="CM157" s="81"/>
      <c r="CN157" s="81"/>
      <c r="CO157" s="81"/>
      <c r="CP157" s="81"/>
      <c r="CQ157" s="81"/>
      <c r="CR157" s="81"/>
      <c r="CS157" s="81"/>
      <c r="CT157" s="81"/>
      <c r="CU157" s="81"/>
      <c r="CV157" s="81"/>
      <c r="CW157" s="81"/>
      <c r="CX157" s="81"/>
      <c r="CY157" s="81"/>
      <c r="CZ157" s="81"/>
      <c r="DA157" s="81"/>
      <c r="DB157" s="81"/>
      <c r="DC157" s="81"/>
      <c r="DD157" s="81"/>
      <c r="DE157" s="81"/>
      <c r="DF157" s="81"/>
      <c r="DG157" s="81"/>
      <c r="DH157" s="81"/>
      <c r="DI157" s="81"/>
      <c r="DJ157" s="81"/>
      <c r="DK157" s="81"/>
      <c r="DL157" s="81"/>
      <c r="DM157" s="81"/>
      <c r="DN157" s="81"/>
      <c r="DO157" s="81"/>
      <c r="DP157" s="81"/>
      <c r="DQ157" s="81"/>
      <c r="DR157" s="81"/>
      <c r="DS157" s="81"/>
      <c r="DT157" s="81"/>
      <c r="DU157" s="81"/>
      <c r="DV157" s="81"/>
      <c r="DW157" s="81"/>
      <c r="DX157" s="81"/>
      <c r="DY157" s="81"/>
      <c r="DZ157" s="81"/>
      <c r="EA157" s="81"/>
      <c r="EB157" s="81"/>
      <c r="EC157" s="81"/>
      <c r="ED157" s="81"/>
      <c r="EE157" s="81"/>
      <c r="EF157" s="81"/>
      <c r="EG157" s="81"/>
      <c r="EH157" s="81"/>
      <c r="EI157" s="81"/>
      <c r="EJ157" s="81"/>
      <c r="EK157" s="81"/>
      <c r="EL157" s="81"/>
      <c r="EM157" s="81"/>
      <c r="EN157" s="81"/>
      <c r="EO157" s="81"/>
      <c r="EP157" s="81"/>
      <c r="EQ157" s="81"/>
      <c r="ER157" s="81"/>
      <c r="ES157" s="81"/>
      <c r="ET157" s="81"/>
      <c r="EU157" s="81"/>
      <c r="EV157" s="81"/>
      <c r="EW157" s="81"/>
      <c r="EX157" s="81"/>
      <c r="EY157" s="81"/>
      <c r="EZ157" s="81"/>
      <c r="FA157" s="81"/>
      <c r="FB157" s="81"/>
      <c r="FC157" s="81"/>
      <c r="FD157" s="81"/>
      <c r="FE157" s="81"/>
      <c r="FF157" s="81"/>
      <c r="FG157" s="81"/>
      <c r="FH157" s="81"/>
      <c r="FI157" s="81"/>
      <c r="FJ157" s="81"/>
      <c r="FK157" s="81"/>
      <c r="FL157" s="81"/>
      <c r="FM157" s="81"/>
      <c r="FN157" s="81"/>
      <c r="FO157" s="81"/>
      <c r="FP157" s="81"/>
      <c r="FQ157" s="81"/>
      <c r="FR157" s="81"/>
      <c r="FS157" s="81"/>
      <c r="FT157" s="81"/>
      <c r="FU157" s="81"/>
      <c r="FV157" s="81"/>
      <c r="FW157" s="81"/>
      <c r="FX157" s="81"/>
      <c r="FY157" s="81"/>
      <c r="FZ157" s="81"/>
      <c r="GA157" s="81"/>
      <c r="GB157" s="81"/>
      <c r="GC157" s="81"/>
      <c r="GD157" s="81"/>
      <c r="GE157" s="81"/>
      <c r="GF157" s="81"/>
      <c r="GG157" s="81"/>
      <c r="GH157" s="81"/>
      <c r="GI157" s="81"/>
      <c r="GJ157" s="81"/>
      <c r="GK157" s="81"/>
      <c r="GL157" s="81"/>
      <c r="GM157" s="81"/>
      <c r="GN157" s="81"/>
      <c r="GO157" s="81"/>
      <c r="GP157" s="81"/>
      <c r="GQ157" s="81"/>
      <c r="GR157" s="81"/>
      <c r="GS157" s="81"/>
      <c r="GT157" s="81"/>
      <c r="GU157" s="81"/>
      <c r="GV157" s="81"/>
      <c r="GW157" s="81"/>
      <c r="GX157" s="81"/>
      <c r="GY157" s="81"/>
      <c r="GZ157" s="81"/>
      <c r="HA157" s="81"/>
      <c r="HB157" s="81"/>
      <c r="HC157" s="81"/>
      <c r="HD157" s="81"/>
      <c r="HE157" s="81"/>
      <c r="HF157" s="81"/>
      <c r="HG157" s="81"/>
      <c r="HH157" s="81"/>
      <c r="HI157" s="81"/>
      <c r="HJ157" s="81"/>
      <c r="HK157" s="81"/>
      <c r="HL157" s="81"/>
      <c r="HM157" s="81"/>
      <c r="HN157" s="81"/>
      <c r="HO157" s="81"/>
      <c r="HP157" s="81"/>
      <c r="HQ157" s="81"/>
      <c r="HR157" s="81"/>
      <c r="HS157" s="81"/>
      <c r="HT157" s="81"/>
      <c r="HU157" s="81"/>
      <c r="HV157" s="81"/>
      <c r="HW157" s="81"/>
      <c r="HX157" s="81"/>
      <c r="HY157" s="81"/>
      <c r="HZ157" s="81"/>
      <c r="IA157" s="81"/>
      <c r="IB157" s="81"/>
      <c r="IC157" s="81"/>
      <c r="ID157" s="81"/>
      <c r="IE157" s="81"/>
      <c r="IF157" s="81"/>
      <c r="IG157" s="81"/>
      <c r="IH157" s="81"/>
      <c r="II157" s="81"/>
      <c r="IJ157" s="81"/>
      <c r="IK157" s="81"/>
      <c r="IL157" s="81"/>
      <c r="IM157" s="81"/>
      <c r="IN157" s="81"/>
      <c r="IO157" s="81"/>
      <c r="IP157" s="81"/>
      <c r="IQ157" s="81"/>
      <c r="IR157" s="81"/>
      <c r="IS157" s="81"/>
      <c r="IT157" s="81"/>
      <c r="IU157" s="81"/>
      <c r="IV157" s="81"/>
      <c r="IW157" s="81"/>
      <c r="IX157" s="81"/>
      <c r="IY157" s="81"/>
      <c r="IZ157" s="81"/>
      <c r="JA157" s="81"/>
      <c r="JB157" s="81"/>
      <c r="JC157" s="81"/>
      <c r="JD157" s="81"/>
      <c r="JE157" s="81"/>
      <c r="JF157" s="81"/>
      <c r="JG157" s="81"/>
      <c r="JH157" s="81"/>
      <c r="JI157" s="81"/>
      <c r="JJ157" s="81"/>
      <c r="JK157" s="81"/>
      <c r="JL157" s="81"/>
      <c r="JM157" s="81"/>
      <c r="JN157" s="81"/>
      <c r="JO157" s="81"/>
      <c r="JP157" s="81"/>
      <c r="JQ157" s="81"/>
      <c r="JR157" s="81"/>
      <c r="JS157" s="81"/>
      <c r="JT157" s="81"/>
      <c r="JU157" s="81"/>
      <c r="JV157" s="81"/>
      <c r="JW157" s="81"/>
      <c r="JX157" s="81"/>
      <c r="JY157" s="81"/>
      <c r="JZ157" s="81"/>
      <c r="KA157" s="81"/>
      <c r="KB157" s="81"/>
      <c r="KC157" s="81"/>
      <c r="KD157" s="81"/>
      <c r="KE157" s="81"/>
      <c r="KF157" s="81"/>
      <c r="KG157" s="81"/>
    </row>
    <row r="158" spans="1:293" s="22" customFormat="1" ht="14.45" hidden="1" customHeight="1" outlineLevel="1" x14ac:dyDescent="0.25">
      <c r="A158" s="49" t="s">
        <v>578</v>
      </c>
      <c r="B158" s="114" t="s">
        <v>562</v>
      </c>
      <c r="C158" s="114">
        <v>6701134</v>
      </c>
      <c r="D158" s="114"/>
      <c r="E158" s="114" t="s">
        <v>731</v>
      </c>
      <c r="F158" s="114" t="s">
        <v>25</v>
      </c>
      <c r="G158" s="124"/>
      <c r="H158" s="120">
        <v>100</v>
      </c>
      <c r="I158" s="82"/>
      <c r="J158" s="191">
        <v>1</v>
      </c>
      <c r="K158" s="23">
        <v>1</v>
      </c>
      <c r="L158" s="23">
        <v>1</v>
      </c>
      <c r="M158" s="23">
        <v>1</v>
      </c>
      <c r="N158" s="23">
        <v>1</v>
      </c>
      <c r="O158" s="23">
        <v>1</v>
      </c>
      <c r="P158" s="23">
        <v>1</v>
      </c>
      <c r="Q158" s="23">
        <v>1</v>
      </c>
      <c r="R158" s="23">
        <v>1</v>
      </c>
      <c r="S158" s="23">
        <v>1</v>
      </c>
      <c r="T158" s="23">
        <v>1</v>
      </c>
      <c r="U158" s="23">
        <v>1</v>
      </c>
      <c r="V158" s="196"/>
      <c r="W158" s="197"/>
      <c r="X158" s="43"/>
      <c r="Y158" s="43"/>
      <c r="Z158" s="43"/>
      <c r="AA158" s="43" t="s">
        <v>579</v>
      </c>
      <c r="AB158" s="592"/>
    </row>
    <row r="159" spans="1:293" ht="14.45" hidden="1" customHeight="1" outlineLevel="1" x14ac:dyDescent="0.25">
      <c r="A159" s="57" t="s">
        <v>1029</v>
      </c>
      <c r="B159" s="114" t="s">
        <v>33</v>
      </c>
      <c r="C159" s="114" t="s">
        <v>33</v>
      </c>
      <c r="D159" s="114"/>
      <c r="E159" s="114" t="s">
        <v>731</v>
      </c>
      <c r="F159" s="114" t="s">
        <v>25</v>
      </c>
      <c r="G159" s="124"/>
      <c r="H159" s="120"/>
      <c r="I159" s="272"/>
      <c r="J159" s="191">
        <v>1</v>
      </c>
      <c r="K159" s="23">
        <v>1</v>
      </c>
      <c r="L159" s="23">
        <v>1</v>
      </c>
      <c r="M159" s="23">
        <v>1</v>
      </c>
      <c r="N159" s="23">
        <v>1</v>
      </c>
      <c r="O159" s="23">
        <v>1</v>
      </c>
      <c r="P159" s="23">
        <v>1</v>
      </c>
      <c r="Q159" s="23">
        <v>1</v>
      </c>
      <c r="R159" s="23">
        <v>1</v>
      </c>
      <c r="S159" s="23">
        <v>1</v>
      </c>
      <c r="T159" s="23">
        <v>1</v>
      </c>
      <c r="U159" s="23">
        <v>1</v>
      </c>
      <c r="V159" s="65"/>
      <c r="W159" s="73"/>
      <c r="X159" s="159"/>
      <c r="Y159" s="159"/>
      <c r="Z159" s="43"/>
      <c r="AA159" s="43" t="s">
        <v>1028</v>
      </c>
      <c r="AB159" s="589"/>
    </row>
    <row r="160" spans="1:293" ht="14.45" hidden="1" customHeight="1" outlineLevel="1" x14ac:dyDescent="0.25">
      <c r="A160" s="57" t="s">
        <v>1026</v>
      </c>
      <c r="B160" s="114" t="s">
        <v>33</v>
      </c>
      <c r="C160" s="114" t="s">
        <v>33</v>
      </c>
      <c r="D160" s="114"/>
      <c r="E160" s="114" t="s">
        <v>731</v>
      </c>
      <c r="F160" s="114" t="s">
        <v>25</v>
      </c>
      <c r="G160" s="124"/>
      <c r="H160" s="120"/>
      <c r="I160" s="272"/>
      <c r="J160" s="191">
        <v>1</v>
      </c>
      <c r="K160" s="23">
        <v>1</v>
      </c>
      <c r="L160" s="23">
        <v>1</v>
      </c>
      <c r="M160" s="23">
        <v>1</v>
      </c>
      <c r="N160" s="23">
        <v>1</v>
      </c>
      <c r="O160" s="23">
        <v>1</v>
      </c>
      <c r="P160" s="23">
        <v>1</v>
      </c>
      <c r="Q160" s="23">
        <v>1</v>
      </c>
      <c r="R160" s="23">
        <v>1</v>
      </c>
      <c r="S160" s="23">
        <v>1</v>
      </c>
      <c r="T160" s="23">
        <v>1</v>
      </c>
      <c r="U160" s="23">
        <v>1</v>
      </c>
      <c r="V160" s="65"/>
      <c r="W160" s="73"/>
      <c r="X160" s="159"/>
      <c r="Y160" s="159"/>
      <c r="Z160" s="43"/>
      <c r="AA160" s="43"/>
      <c r="AB160" s="589"/>
    </row>
    <row r="161" spans="1:293" ht="15" hidden="1" customHeight="1" outlineLevel="1" thickBot="1" x14ac:dyDescent="0.3">
      <c r="A161" s="57" t="s">
        <v>1027</v>
      </c>
      <c r="B161" s="114" t="s">
        <v>33</v>
      </c>
      <c r="C161" s="114" t="s">
        <v>33</v>
      </c>
      <c r="D161" s="114"/>
      <c r="E161" s="114" t="s">
        <v>731</v>
      </c>
      <c r="F161" s="114" t="s">
        <v>179</v>
      </c>
      <c r="G161" s="444"/>
      <c r="H161" s="116"/>
      <c r="I161" s="272"/>
      <c r="J161" s="191">
        <v>1</v>
      </c>
      <c r="K161" s="23">
        <v>1</v>
      </c>
      <c r="L161" s="23">
        <v>1</v>
      </c>
      <c r="M161" s="23">
        <v>1</v>
      </c>
      <c r="N161" s="23">
        <v>1</v>
      </c>
      <c r="O161" s="23">
        <v>1</v>
      </c>
      <c r="P161" s="52">
        <v>1</v>
      </c>
      <c r="Q161" s="52">
        <v>1</v>
      </c>
      <c r="R161" s="333">
        <v>1</v>
      </c>
      <c r="S161" s="333">
        <v>1</v>
      </c>
      <c r="T161" s="333">
        <v>1</v>
      </c>
      <c r="U161" s="333">
        <v>1</v>
      </c>
      <c r="V161" s="65"/>
      <c r="W161" s="73"/>
      <c r="X161" s="159"/>
      <c r="Y161" s="159"/>
      <c r="Z161" s="43"/>
      <c r="AA161" s="43" t="s">
        <v>1031</v>
      </c>
      <c r="AB161" s="592"/>
    </row>
    <row r="162" spans="1:293" s="75" customFormat="1" ht="15.75" hidden="1" collapsed="1" thickBot="1" x14ac:dyDescent="0.3">
      <c r="A162" s="611" t="s">
        <v>580</v>
      </c>
      <c r="B162" s="612"/>
      <c r="C162" s="612"/>
      <c r="D162" s="612"/>
      <c r="E162" s="612"/>
      <c r="F162" s="613"/>
      <c r="G162" s="76"/>
      <c r="H162" s="546">
        <f>SUM(H163:H167)</f>
        <v>300</v>
      </c>
      <c r="I162" s="2"/>
      <c r="J162" s="224"/>
      <c r="K162" s="224"/>
      <c r="L162" s="224"/>
      <c r="M162" s="224"/>
      <c r="N162" s="224"/>
      <c r="O162" s="224"/>
      <c r="P162" s="224"/>
      <c r="Q162" s="224"/>
      <c r="R162" s="224"/>
      <c r="S162" s="224"/>
      <c r="T162" s="224"/>
      <c r="U162" s="224"/>
      <c r="V162" s="224"/>
      <c r="W162" s="225"/>
      <c r="X162" s="299"/>
      <c r="Y162" s="159"/>
      <c r="Z162" s="43"/>
      <c r="AA162" s="46"/>
      <c r="AB162" s="589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1"/>
      <c r="AR162" s="81"/>
      <c r="AS162" s="81"/>
      <c r="AT162" s="81"/>
      <c r="AU162" s="81"/>
      <c r="AV162" s="81"/>
      <c r="AW162" s="81"/>
      <c r="AX162" s="81"/>
      <c r="AY162" s="81"/>
      <c r="AZ162" s="81"/>
      <c r="BA162" s="81"/>
      <c r="BB162" s="81"/>
      <c r="BC162" s="81"/>
      <c r="BD162" s="81"/>
      <c r="BE162" s="81"/>
      <c r="BF162" s="81"/>
      <c r="BG162" s="81"/>
      <c r="BH162" s="81"/>
      <c r="BI162" s="81"/>
      <c r="BJ162" s="81"/>
      <c r="BK162" s="81"/>
      <c r="BL162" s="81"/>
      <c r="BM162" s="81"/>
      <c r="BN162" s="81"/>
      <c r="BO162" s="81"/>
      <c r="BP162" s="81"/>
      <c r="BQ162" s="81"/>
      <c r="BR162" s="81"/>
      <c r="BS162" s="81"/>
      <c r="BT162" s="81"/>
      <c r="BU162" s="81"/>
      <c r="BV162" s="81"/>
      <c r="BW162" s="81"/>
      <c r="BX162" s="81"/>
      <c r="BY162" s="81"/>
      <c r="BZ162" s="81"/>
      <c r="CA162" s="81"/>
      <c r="CB162" s="81"/>
      <c r="CC162" s="81"/>
      <c r="CD162" s="81"/>
      <c r="CE162" s="81"/>
      <c r="CF162" s="81"/>
      <c r="CG162" s="81"/>
      <c r="CH162" s="81"/>
      <c r="CI162" s="81"/>
      <c r="CJ162" s="81"/>
      <c r="CK162" s="81"/>
      <c r="CL162" s="81"/>
      <c r="CM162" s="81"/>
      <c r="CN162" s="81"/>
      <c r="CO162" s="81"/>
      <c r="CP162" s="81"/>
      <c r="CQ162" s="81"/>
      <c r="CR162" s="81"/>
      <c r="CS162" s="81"/>
      <c r="CT162" s="81"/>
      <c r="CU162" s="81"/>
      <c r="CV162" s="81"/>
      <c r="CW162" s="81"/>
      <c r="CX162" s="81"/>
      <c r="CY162" s="81"/>
      <c r="CZ162" s="81"/>
      <c r="DA162" s="81"/>
      <c r="DB162" s="81"/>
      <c r="DC162" s="81"/>
      <c r="DD162" s="81"/>
      <c r="DE162" s="81"/>
      <c r="DF162" s="81"/>
      <c r="DG162" s="81"/>
      <c r="DH162" s="81"/>
      <c r="DI162" s="81"/>
      <c r="DJ162" s="81"/>
      <c r="DK162" s="81"/>
      <c r="DL162" s="81"/>
      <c r="DM162" s="81"/>
      <c r="DN162" s="81"/>
      <c r="DO162" s="81"/>
      <c r="DP162" s="81"/>
      <c r="DQ162" s="81"/>
      <c r="DR162" s="81"/>
      <c r="DS162" s="81"/>
      <c r="DT162" s="81"/>
      <c r="DU162" s="81"/>
      <c r="DV162" s="81"/>
      <c r="DW162" s="81"/>
      <c r="DX162" s="81"/>
      <c r="DY162" s="81"/>
      <c r="DZ162" s="81"/>
      <c r="EA162" s="81"/>
      <c r="EB162" s="81"/>
      <c r="EC162" s="81"/>
      <c r="ED162" s="81"/>
      <c r="EE162" s="81"/>
      <c r="EF162" s="81"/>
      <c r="EG162" s="81"/>
      <c r="EH162" s="81"/>
      <c r="EI162" s="81"/>
      <c r="EJ162" s="81"/>
      <c r="EK162" s="81"/>
      <c r="EL162" s="81"/>
      <c r="EM162" s="81"/>
      <c r="EN162" s="81"/>
      <c r="EO162" s="81"/>
      <c r="EP162" s="81"/>
      <c r="EQ162" s="81"/>
      <c r="ER162" s="81"/>
      <c r="ES162" s="81"/>
      <c r="ET162" s="81"/>
      <c r="EU162" s="81"/>
      <c r="EV162" s="81"/>
      <c r="EW162" s="81"/>
      <c r="EX162" s="81"/>
      <c r="EY162" s="81"/>
      <c r="EZ162" s="81"/>
      <c r="FA162" s="81"/>
      <c r="FB162" s="81"/>
      <c r="FC162" s="81"/>
      <c r="FD162" s="81"/>
      <c r="FE162" s="81"/>
      <c r="FF162" s="81"/>
      <c r="FG162" s="81"/>
      <c r="FH162" s="81"/>
      <c r="FI162" s="81"/>
      <c r="FJ162" s="81"/>
      <c r="FK162" s="81"/>
      <c r="FL162" s="81"/>
      <c r="FM162" s="81"/>
      <c r="FN162" s="81"/>
      <c r="FO162" s="81"/>
      <c r="FP162" s="81"/>
      <c r="FQ162" s="81"/>
      <c r="FR162" s="81"/>
      <c r="FS162" s="81"/>
      <c r="FT162" s="81"/>
      <c r="FU162" s="81"/>
      <c r="FV162" s="81"/>
      <c r="FW162" s="81"/>
      <c r="FX162" s="81"/>
      <c r="FY162" s="81"/>
      <c r="FZ162" s="81"/>
      <c r="GA162" s="81"/>
      <c r="GB162" s="81"/>
      <c r="GC162" s="81"/>
      <c r="GD162" s="81"/>
      <c r="GE162" s="81"/>
      <c r="GF162" s="81"/>
      <c r="GG162" s="81"/>
      <c r="GH162" s="81"/>
      <c r="GI162" s="81"/>
      <c r="GJ162" s="81"/>
      <c r="GK162" s="81"/>
      <c r="GL162" s="81"/>
      <c r="GM162" s="81"/>
      <c r="GN162" s="81"/>
      <c r="GO162" s="81"/>
      <c r="GP162" s="81"/>
      <c r="GQ162" s="81"/>
      <c r="GR162" s="81"/>
      <c r="GS162" s="81"/>
      <c r="GT162" s="81"/>
      <c r="GU162" s="81"/>
      <c r="GV162" s="81"/>
      <c r="GW162" s="81"/>
      <c r="GX162" s="81"/>
      <c r="GY162" s="81"/>
      <c r="GZ162" s="81"/>
      <c r="HA162" s="81"/>
      <c r="HB162" s="81"/>
      <c r="HC162" s="81"/>
      <c r="HD162" s="81"/>
      <c r="HE162" s="81"/>
      <c r="HF162" s="81"/>
      <c r="HG162" s="81"/>
      <c r="HH162" s="81"/>
      <c r="HI162" s="81"/>
      <c r="HJ162" s="81"/>
      <c r="HK162" s="81"/>
      <c r="HL162" s="81"/>
      <c r="HM162" s="81"/>
      <c r="HN162" s="81"/>
      <c r="HO162" s="81"/>
      <c r="HP162" s="81"/>
      <c r="HQ162" s="81"/>
      <c r="HR162" s="81"/>
      <c r="HS162" s="81"/>
      <c r="HT162" s="81"/>
      <c r="HU162" s="81"/>
      <c r="HV162" s="81"/>
      <c r="HW162" s="81"/>
      <c r="HX162" s="81"/>
      <c r="HY162" s="81"/>
      <c r="HZ162" s="81"/>
      <c r="IA162" s="81"/>
      <c r="IB162" s="81"/>
      <c r="IC162" s="81"/>
      <c r="ID162" s="81"/>
      <c r="IE162" s="81"/>
      <c r="IF162" s="81"/>
      <c r="IG162" s="81"/>
      <c r="IH162" s="81"/>
      <c r="II162" s="81"/>
      <c r="IJ162" s="81"/>
      <c r="IK162" s="81"/>
      <c r="IL162" s="81"/>
      <c r="IM162" s="81"/>
      <c r="IN162" s="81"/>
      <c r="IO162" s="81"/>
      <c r="IP162" s="81"/>
      <c r="IQ162" s="81"/>
      <c r="IR162" s="81"/>
      <c r="IS162" s="81"/>
      <c r="IT162" s="81"/>
      <c r="IU162" s="81"/>
      <c r="IV162" s="81"/>
      <c r="IW162" s="81"/>
      <c r="IX162" s="81"/>
      <c r="IY162" s="81"/>
      <c r="IZ162" s="81"/>
      <c r="JA162" s="81"/>
      <c r="JB162" s="81"/>
      <c r="JC162" s="81"/>
      <c r="JD162" s="81"/>
      <c r="JE162" s="81"/>
      <c r="JF162" s="81"/>
      <c r="JG162" s="81"/>
      <c r="JH162" s="81"/>
      <c r="JI162" s="81"/>
      <c r="JJ162" s="81"/>
      <c r="JK162" s="81"/>
      <c r="JL162" s="81"/>
      <c r="JM162" s="81"/>
      <c r="JN162" s="81"/>
      <c r="JO162" s="81"/>
      <c r="JP162" s="81"/>
      <c r="JQ162" s="81"/>
      <c r="JR162" s="81"/>
      <c r="JS162" s="81"/>
      <c r="JT162" s="81"/>
      <c r="JU162" s="81"/>
      <c r="JV162" s="81"/>
      <c r="JW162" s="81"/>
      <c r="JX162" s="81"/>
      <c r="JY162" s="81"/>
      <c r="JZ162" s="81"/>
      <c r="KA162" s="81"/>
      <c r="KB162" s="81"/>
      <c r="KC162" s="81"/>
      <c r="KD162" s="81"/>
      <c r="KE162" s="81"/>
      <c r="KF162" s="81"/>
      <c r="KG162" s="81"/>
    </row>
    <row r="163" spans="1:293" s="22" customFormat="1" ht="14.45" hidden="1" customHeight="1" outlineLevel="1" x14ac:dyDescent="0.25">
      <c r="A163" s="49" t="s">
        <v>581</v>
      </c>
      <c r="B163" s="114" t="s">
        <v>562</v>
      </c>
      <c r="C163" s="114">
        <v>6701134</v>
      </c>
      <c r="D163" s="134"/>
      <c r="E163" s="114"/>
      <c r="F163" s="114"/>
      <c r="G163" s="124"/>
      <c r="H163" s="120"/>
      <c r="I163" s="82"/>
      <c r="J163" s="103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1"/>
      <c r="X163" s="43"/>
      <c r="Y163" s="43"/>
      <c r="Z163" s="43"/>
      <c r="AA163" s="43"/>
      <c r="AB163" s="589"/>
    </row>
    <row r="164" spans="1:293" s="22" customFormat="1" ht="14.45" hidden="1" customHeight="1" outlineLevel="1" x14ac:dyDescent="0.25">
      <c r="A164" s="57" t="s">
        <v>764</v>
      </c>
      <c r="B164" s="114"/>
      <c r="C164" s="114"/>
      <c r="D164" s="134"/>
      <c r="E164" s="114" t="s">
        <v>223</v>
      </c>
      <c r="F164" s="114" t="s">
        <v>56</v>
      </c>
      <c r="G164" s="124"/>
      <c r="H164" s="120">
        <v>100</v>
      </c>
      <c r="I164" s="82"/>
      <c r="J164" s="103"/>
      <c r="K164" s="333">
        <v>1</v>
      </c>
      <c r="L164" s="333">
        <v>1</v>
      </c>
      <c r="M164" s="333">
        <v>1</v>
      </c>
      <c r="N164" s="333">
        <v>1</v>
      </c>
      <c r="O164" s="333">
        <v>1</v>
      </c>
      <c r="P164" s="333">
        <v>1</v>
      </c>
      <c r="Q164" s="333">
        <v>1</v>
      </c>
      <c r="R164" s="333">
        <v>1</v>
      </c>
      <c r="S164" s="333">
        <v>1</v>
      </c>
      <c r="T164" s="32"/>
      <c r="U164" s="32"/>
      <c r="V164" s="20"/>
      <c r="W164" s="21"/>
      <c r="X164" s="43"/>
      <c r="Y164" s="43"/>
      <c r="Z164" s="43"/>
      <c r="AA164" s="43" t="s">
        <v>788</v>
      </c>
      <c r="AB164" s="594"/>
    </row>
    <row r="165" spans="1:293" s="22" customFormat="1" ht="14.45" hidden="1" customHeight="1" outlineLevel="1" x14ac:dyDescent="0.25">
      <c r="A165" s="57" t="s">
        <v>582</v>
      </c>
      <c r="B165" s="114"/>
      <c r="C165" s="114"/>
      <c r="D165" s="134"/>
      <c r="E165" s="114" t="s">
        <v>223</v>
      </c>
      <c r="F165" s="114" t="s">
        <v>56</v>
      </c>
      <c r="G165" s="124"/>
      <c r="H165" s="120">
        <v>100</v>
      </c>
      <c r="I165" s="82"/>
      <c r="J165" s="103"/>
      <c r="K165" s="333">
        <v>1</v>
      </c>
      <c r="L165" s="333">
        <v>1</v>
      </c>
      <c r="M165" s="333">
        <v>1</v>
      </c>
      <c r="N165" s="333">
        <v>1</v>
      </c>
      <c r="O165" s="333">
        <v>1</v>
      </c>
      <c r="P165" s="333">
        <v>1</v>
      </c>
      <c r="Q165" s="333">
        <v>1</v>
      </c>
      <c r="R165" s="333">
        <v>1</v>
      </c>
      <c r="S165" s="333">
        <v>1</v>
      </c>
      <c r="T165" s="20"/>
      <c r="U165" s="20"/>
      <c r="V165" s="20"/>
      <c r="W165" s="21"/>
      <c r="X165" s="43"/>
      <c r="Y165" s="43"/>
      <c r="Z165" s="43"/>
      <c r="AA165" s="43" t="s">
        <v>787</v>
      </c>
      <c r="AB165" s="595"/>
    </row>
    <row r="166" spans="1:293" s="22" customFormat="1" ht="14.45" hidden="1" customHeight="1" outlineLevel="1" x14ac:dyDescent="0.25">
      <c r="A166" s="57" t="s">
        <v>583</v>
      </c>
      <c r="B166" s="114"/>
      <c r="C166" s="114"/>
      <c r="D166" s="134"/>
      <c r="E166" s="114" t="s">
        <v>223</v>
      </c>
      <c r="F166" s="114" t="s">
        <v>179</v>
      </c>
      <c r="G166" s="124"/>
      <c r="H166" s="120">
        <v>100</v>
      </c>
      <c r="I166" s="82"/>
      <c r="J166" s="103"/>
      <c r="K166" s="333">
        <v>1</v>
      </c>
      <c r="L166" s="333">
        <v>1</v>
      </c>
      <c r="M166" s="333">
        <v>1</v>
      </c>
      <c r="N166" s="333">
        <v>1</v>
      </c>
      <c r="O166" s="333">
        <v>1</v>
      </c>
      <c r="P166" s="333">
        <v>1</v>
      </c>
      <c r="Q166" s="333">
        <v>1</v>
      </c>
      <c r="R166" s="333">
        <v>1</v>
      </c>
      <c r="S166" s="333">
        <v>1</v>
      </c>
      <c r="T166" s="20"/>
      <c r="U166" s="20"/>
      <c r="V166" s="20"/>
      <c r="W166" s="21"/>
      <c r="X166" s="43"/>
      <c r="Y166" s="43"/>
      <c r="Z166" s="43"/>
      <c r="AA166" s="43" t="s">
        <v>1064</v>
      </c>
      <c r="AB166" s="594"/>
    </row>
    <row r="167" spans="1:293" ht="14.45" hidden="1" customHeight="1" outlineLevel="1" thickBot="1" x14ac:dyDescent="0.3">
      <c r="A167" s="49" t="s">
        <v>584</v>
      </c>
      <c r="B167" s="114" t="s">
        <v>585</v>
      </c>
      <c r="C167" s="114">
        <v>6701133</v>
      </c>
      <c r="D167" s="134"/>
      <c r="E167" s="114"/>
      <c r="F167" s="114"/>
      <c r="G167" s="124"/>
      <c r="H167" s="116"/>
      <c r="I167" s="83"/>
      <c r="J167" s="91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3"/>
      <c r="X167" s="159"/>
      <c r="Y167" s="159"/>
      <c r="Z167" s="43"/>
      <c r="AA167" s="46"/>
      <c r="AB167" s="595"/>
    </row>
    <row r="168" spans="1:293" s="79" customFormat="1" x14ac:dyDescent="0.25">
      <c r="A168" s="624" t="s">
        <v>586</v>
      </c>
      <c r="B168" s="625"/>
      <c r="C168" s="625"/>
      <c r="D168" s="625"/>
      <c r="E168" s="625"/>
      <c r="F168" s="625"/>
      <c r="G168" s="545">
        <v>9000</v>
      </c>
      <c r="H168" s="425">
        <f>SUM(H170,H176,H182,H194,H203,H215,H220,H223)</f>
        <v>10420</v>
      </c>
      <c r="I168" s="243"/>
      <c r="J168" s="244"/>
      <c r="K168" s="244"/>
      <c r="L168" s="244"/>
      <c r="M168" s="244"/>
      <c r="N168" s="244"/>
      <c r="O168" s="244"/>
      <c r="P168" s="244"/>
      <c r="Q168" s="244"/>
      <c r="R168" s="244"/>
      <c r="S168" s="244"/>
      <c r="T168" s="244"/>
      <c r="U168" s="244"/>
      <c r="V168" s="244"/>
      <c r="W168" s="245"/>
      <c r="X168" s="159"/>
      <c r="Y168" s="159"/>
      <c r="Z168" s="43"/>
      <c r="AA168" s="46"/>
      <c r="AB168" s="594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Q168" s="81"/>
      <c r="AR168" s="81"/>
      <c r="AS168" s="81"/>
      <c r="AT168" s="81"/>
      <c r="AU168" s="81"/>
      <c r="AV168" s="81"/>
      <c r="AW168" s="81"/>
      <c r="AX168" s="81"/>
      <c r="AY168" s="81"/>
      <c r="AZ168" s="81"/>
      <c r="BA168" s="81"/>
      <c r="BB168" s="81"/>
      <c r="BC168" s="81"/>
      <c r="BD168" s="81"/>
      <c r="BE168" s="81"/>
      <c r="BF168" s="81"/>
      <c r="BG168" s="81"/>
      <c r="BH168" s="81"/>
      <c r="BI168" s="81"/>
      <c r="BJ168" s="81"/>
      <c r="BK168" s="81"/>
      <c r="BL168" s="81"/>
      <c r="BM168" s="81"/>
      <c r="BN168" s="81"/>
      <c r="BO168" s="81"/>
      <c r="BP168" s="81"/>
      <c r="BQ168" s="81"/>
      <c r="BR168" s="81"/>
      <c r="BS168" s="81"/>
      <c r="BT168" s="81"/>
      <c r="BU168" s="81"/>
      <c r="BV168" s="81"/>
      <c r="BW168" s="81"/>
      <c r="BX168" s="81"/>
      <c r="BY168" s="81"/>
      <c r="BZ168" s="81"/>
      <c r="CA168" s="81"/>
      <c r="CB168" s="81"/>
      <c r="CC168" s="81"/>
      <c r="CD168" s="81"/>
      <c r="CE168" s="81"/>
      <c r="CF168" s="81"/>
      <c r="CG168" s="81"/>
      <c r="CH168" s="81"/>
      <c r="CI168" s="81"/>
      <c r="CJ168" s="81"/>
      <c r="CK168" s="81"/>
      <c r="CL168" s="81"/>
      <c r="CM168" s="81"/>
      <c r="CN168" s="81"/>
      <c r="CO168" s="81"/>
      <c r="CP168" s="81"/>
      <c r="CQ168" s="81"/>
      <c r="CR168" s="81"/>
      <c r="CS168" s="81"/>
      <c r="CT168" s="81"/>
      <c r="CU168" s="81"/>
      <c r="CV168" s="81"/>
      <c r="CW168" s="81"/>
      <c r="CX168" s="81"/>
      <c r="CY168" s="81"/>
      <c r="CZ168" s="81"/>
      <c r="DA168" s="81"/>
      <c r="DB168" s="81"/>
      <c r="DC168" s="81"/>
      <c r="DD168" s="81"/>
      <c r="DE168" s="81"/>
      <c r="DF168" s="81"/>
      <c r="DG168" s="81"/>
      <c r="DH168" s="81"/>
      <c r="DI168" s="81"/>
      <c r="DJ168" s="81"/>
      <c r="DK168" s="81"/>
      <c r="DL168" s="81"/>
      <c r="DM168" s="81"/>
      <c r="DN168" s="81"/>
      <c r="DO168" s="81"/>
      <c r="DP168" s="81"/>
      <c r="DQ168" s="81"/>
      <c r="DR168" s="81"/>
      <c r="DS168" s="81"/>
      <c r="DT168" s="81"/>
      <c r="DU168" s="81"/>
      <c r="DV168" s="81"/>
      <c r="DW168" s="81"/>
      <c r="DX168" s="81"/>
      <c r="DY168" s="81"/>
      <c r="DZ168" s="81"/>
      <c r="EA168" s="81"/>
      <c r="EB168" s="81"/>
      <c r="EC168" s="81"/>
      <c r="ED168" s="81"/>
      <c r="EE168" s="81"/>
      <c r="EF168" s="81"/>
      <c r="EG168" s="81"/>
      <c r="EH168" s="81"/>
      <c r="EI168" s="81"/>
      <c r="EJ168" s="81"/>
      <c r="EK168" s="81"/>
      <c r="EL168" s="81"/>
      <c r="EM168" s="81"/>
      <c r="EN168" s="81"/>
      <c r="EO168" s="81"/>
      <c r="EP168" s="81"/>
      <c r="EQ168" s="81"/>
      <c r="ER168" s="81"/>
      <c r="ES168" s="81"/>
      <c r="ET168" s="81"/>
      <c r="EU168" s="81"/>
      <c r="EV168" s="81"/>
      <c r="EW168" s="81"/>
      <c r="EX168" s="81"/>
      <c r="EY168" s="81"/>
      <c r="EZ168" s="81"/>
      <c r="FA168" s="81"/>
      <c r="FB168" s="81"/>
      <c r="FC168" s="81"/>
      <c r="FD168" s="81"/>
      <c r="FE168" s="81"/>
      <c r="FF168" s="81"/>
      <c r="FG168" s="81"/>
      <c r="FH168" s="81"/>
      <c r="FI168" s="81"/>
      <c r="FJ168" s="81"/>
      <c r="FK168" s="81"/>
      <c r="FL168" s="81"/>
      <c r="FM168" s="81"/>
      <c r="FN168" s="81"/>
      <c r="FO168" s="81"/>
      <c r="FP168" s="81"/>
      <c r="FQ168" s="81"/>
      <c r="FR168" s="81"/>
      <c r="FS168" s="81"/>
      <c r="FT168" s="81"/>
      <c r="FU168" s="81"/>
      <c r="FV168" s="81"/>
      <c r="FW168" s="81"/>
      <c r="FX168" s="81"/>
      <c r="FY168" s="81"/>
      <c r="FZ168" s="81"/>
      <c r="GA168" s="81"/>
      <c r="GB168" s="81"/>
      <c r="GC168" s="81"/>
      <c r="GD168" s="81"/>
      <c r="GE168" s="81"/>
      <c r="GF168" s="81"/>
      <c r="GG168" s="81"/>
      <c r="GH168" s="81"/>
      <c r="GI168" s="81"/>
      <c r="GJ168" s="81"/>
      <c r="GK168" s="81"/>
      <c r="GL168" s="81"/>
      <c r="GM168" s="81"/>
      <c r="GN168" s="81"/>
      <c r="GO168" s="81"/>
      <c r="GP168" s="81"/>
      <c r="GQ168" s="81"/>
      <c r="GR168" s="81"/>
      <c r="GS168" s="81"/>
      <c r="GT168" s="81"/>
      <c r="GU168" s="81"/>
      <c r="GV168" s="81"/>
      <c r="GW168" s="81"/>
      <c r="GX168" s="81"/>
      <c r="GY168" s="81"/>
      <c r="GZ168" s="81"/>
      <c r="HA168" s="81"/>
      <c r="HB168" s="81"/>
      <c r="HC168" s="81"/>
      <c r="HD168" s="81"/>
      <c r="HE168" s="81"/>
      <c r="HF168" s="81"/>
      <c r="HG168" s="81"/>
      <c r="HH168" s="81"/>
      <c r="HI168" s="81"/>
      <c r="HJ168" s="81"/>
      <c r="HK168" s="81"/>
      <c r="HL168" s="81"/>
      <c r="HM168" s="81"/>
      <c r="HN168" s="81"/>
      <c r="HO168" s="81"/>
      <c r="HP168" s="81"/>
      <c r="HQ168" s="81"/>
      <c r="HR168" s="81"/>
      <c r="HS168" s="81"/>
      <c r="HT168" s="81"/>
      <c r="HU168" s="81"/>
      <c r="HV168" s="81"/>
      <c r="HW168" s="81"/>
      <c r="HX168" s="81"/>
      <c r="HY168" s="81"/>
      <c r="HZ168" s="81"/>
      <c r="IA168" s="81"/>
      <c r="IB168" s="81"/>
      <c r="IC168" s="81"/>
      <c r="ID168" s="81"/>
      <c r="IE168" s="81"/>
      <c r="IF168" s="81"/>
      <c r="IG168" s="81"/>
      <c r="IH168" s="81"/>
      <c r="II168" s="81"/>
      <c r="IJ168" s="81"/>
      <c r="IK168" s="81"/>
      <c r="IL168" s="81"/>
      <c r="IM168" s="81"/>
      <c r="IN168" s="81"/>
      <c r="IO168" s="81"/>
      <c r="IP168" s="81"/>
      <c r="IQ168" s="81"/>
      <c r="IR168" s="81"/>
      <c r="IS168" s="81"/>
      <c r="IT168" s="81"/>
      <c r="IU168" s="81"/>
      <c r="IV168" s="81"/>
      <c r="IW168" s="81"/>
      <c r="IX168" s="81"/>
      <c r="IY168" s="81"/>
      <c r="IZ168" s="81"/>
      <c r="JA168" s="81"/>
      <c r="JB168" s="81"/>
      <c r="JC168" s="81"/>
      <c r="JD168" s="81"/>
      <c r="JE168" s="81"/>
      <c r="JF168" s="81"/>
      <c r="JG168" s="81"/>
      <c r="JH168" s="81"/>
      <c r="JI168" s="81"/>
      <c r="JJ168" s="81"/>
      <c r="JK168" s="81"/>
      <c r="JL168" s="81"/>
      <c r="JM168" s="81"/>
      <c r="JN168" s="81"/>
      <c r="JO168" s="81"/>
      <c r="JP168" s="81"/>
      <c r="JQ168" s="81"/>
      <c r="JR168" s="81"/>
      <c r="JS168" s="81"/>
      <c r="JT168" s="81"/>
      <c r="JU168" s="81"/>
      <c r="JV168" s="81"/>
      <c r="JW168" s="81"/>
      <c r="JX168" s="81"/>
      <c r="JY168" s="81"/>
      <c r="JZ168" s="81"/>
      <c r="KA168" s="81"/>
      <c r="KB168" s="81"/>
      <c r="KC168" s="81"/>
      <c r="KD168" s="81"/>
      <c r="KE168" s="81"/>
      <c r="KF168" s="81"/>
      <c r="KG168" s="81"/>
    </row>
    <row r="169" spans="1:293" s="79" customFormat="1" ht="15.75" collapsed="1" thickBot="1" x14ac:dyDescent="0.3">
      <c r="A169" s="622" t="s">
        <v>403</v>
      </c>
      <c r="B169" s="623"/>
      <c r="C169" s="623"/>
      <c r="D169" s="623"/>
      <c r="E169" s="623"/>
      <c r="F169" s="623"/>
      <c r="G169" s="494">
        <v>0</v>
      </c>
      <c r="H169" s="549"/>
      <c r="I169" s="266"/>
      <c r="J169" s="253"/>
      <c r="K169" s="253"/>
      <c r="L169" s="253"/>
      <c r="M169" s="253"/>
      <c r="N169" s="253"/>
      <c r="O169" s="253"/>
      <c r="P169" s="253"/>
      <c r="Q169" s="253"/>
      <c r="R169" s="253"/>
      <c r="S169" s="253"/>
      <c r="T169" s="253"/>
      <c r="U169" s="253"/>
      <c r="V169" s="253"/>
      <c r="W169" s="254"/>
      <c r="X169" s="159"/>
      <c r="Y169" s="159"/>
      <c r="Z169" s="43"/>
      <c r="AA169" s="46"/>
      <c r="AB169" s="596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Q169" s="81"/>
      <c r="AR169" s="81"/>
      <c r="AS169" s="81"/>
      <c r="AT169" s="81"/>
      <c r="AU169" s="81"/>
      <c r="AV169" s="81"/>
      <c r="AW169" s="81"/>
      <c r="AX169" s="81"/>
      <c r="AY169" s="81"/>
      <c r="AZ169" s="81"/>
      <c r="BA169" s="81"/>
      <c r="BB169" s="81"/>
      <c r="BC169" s="81"/>
      <c r="BD169" s="81"/>
      <c r="BE169" s="81"/>
      <c r="BF169" s="81"/>
      <c r="BG169" s="81"/>
      <c r="BH169" s="81"/>
      <c r="BI169" s="81"/>
      <c r="BJ169" s="81"/>
      <c r="BK169" s="81"/>
      <c r="BL169" s="81"/>
      <c r="BM169" s="81"/>
      <c r="BN169" s="81"/>
      <c r="BO169" s="81"/>
      <c r="BP169" s="81"/>
      <c r="BQ169" s="81"/>
      <c r="BR169" s="81"/>
      <c r="BS169" s="81"/>
      <c r="BT169" s="81"/>
      <c r="BU169" s="81"/>
      <c r="BV169" s="81"/>
      <c r="BW169" s="81"/>
      <c r="BX169" s="81"/>
      <c r="BY169" s="81"/>
      <c r="BZ169" s="81"/>
      <c r="CA169" s="81"/>
      <c r="CB169" s="81"/>
      <c r="CC169" s="81"/>
      <c r="CD169" s="81"/>
      <c r="CE169" s="81"/>
      <c r="CF169" s="81"/>
      <c r="CG169" s="81"/>
      <c r="CH169" s="81"/>
      <c r="CI169" s="81"/>
      <c r="CJ169" s="81"/>
      <c r="CK169" s="81"/>
      <c r="CL169" s="81"/>
      <c r="CM169" s="81"/>
      <c r="CN169" s="81"/>
      <c r="CO169" s="81"/>
      <c r="CP169" s="81"/>
      <c r="CQ169" s="81"/>
      <c r="CR169" s="81"/>
      <c r="CS169" s="81"/>
      <c r="CT169" s="81"/>
      <c r="CU169" s="81"/>
      <c r="CV169" s="81"/>
      <c r="CW169" s="81"/>
      <c r="CX169" s="81"/>
      <c r="CY169" s="81"/>
      <c r="CZ169" s="81"/>
      <c r="DA169" s="81"/>
      <c r="DB169" s="81"/>
      <c r="DC169" s="81"/>
      <c r="DD169" s="81"/>
      <c r="DE169" s="81"/>
      <c r="DF169" s="81"/>
      <c r="DG169" s="81"/>
      <c r="DH169" s="81"/>
      <c r="DI169" s="81"/>
      <c r="DJ169" s="81"/>
      <c r="DK169" s="81"/>
      <c r="DL169" s="81"/>
      <c r="DM169" s="81"/>
      <c r="DN169" s="81"/>
      <c r="DO169" s="81"/>
      <c r="DP169" s="81"/>
      <c r="DQ169" s="81"/>
      <c r="DR169" s="81"/>
      <c r="DS169" s="81"/>
      <c r="DT169" s="81"/>
      <c r="DU169" s="81"/>
      <c r="DV169" s="81"/>
      <c r="DW169" s="81"/>
      <c r="DX169" s="81"/>
      <c r="DY169" s="81"/>
      <c r="DZ169" s="81"/>
      <c r="EA169" s="81"/>
      <c r="EB169" s="81"/>
      <c r="EC169" s="81"/>
      <c r="ED169" s="81"/>
      <c r="EE169" s="81"/>
      <c r="EF169" s="81"/>
      <c r="EG169" s="81"/>
      <c r="EH169" s="81"/>
      <c r="EI169" s="81"/>
      <c r="EJ169" s="81"/>
      <c r="EK169" s="81"/>
      <c r="EL169" s="81"/>
      <c r="EM169" s="81"/>
      <c r="EN169" s="81"/>
      <c r="EO169" s="81"/>
      <c r="EP169" s="81"/>
      <c r="EQ169" s="81"/>
      <c r="ER169" s="81"/>
      <c r="ES169" s="81"/>
      <c r="ET169" s="81"/>
      <c r="EU169" s="81"/>
      <c r="EV169" s="81"/>
      <c r="EW169" s="81"/>
      <c r="EX169" s="81"/>
      <c r="EY169" s="81"/>
      <c r="EZ169" s="81"/>
      <c r="FA169" s="81"/>
      <c r="FB169" s="81"/>
      <c r="FC169" s="81"/>
      <c r="FD169" s="81"/>
      <c r="FE169" s="81"/>
      <c r="FF169" s="81"/>
      <c r="FG169" s="81"/>
      <c r="FH169" s="81"/>
      <c r="FI169" s="81"/>
      <c r="FJ169" s="81"/>
      <c r="FK169" s="81"/>
      <c r="FL169" s="81"/>
      <c r="FM169" s="81"/>
      <c r="FN169" s="81"/>
      <c r="FO169" s="81"/>
      <c r="FP169" s="81"/>
      <c r="FQ169" s="81"/>
      <c r="FR169" s="81"/>
      <c r="FS169" s="81"/>
      <c r="FT169" s="81"/>
      <c r="FU169" s="81"/>
      <c r="FV169" s="81"/>
      <c r="FW169" s="81"/>
      <c r="FX169" s="81"/>
      <c r="FY169" s="81"/>
      <c r="FZ169" s="81"/>
      <c r="GA169" s="81"/>
      <c r="GB169" s="81"/>
      <c r="GC169" s="81"/>
      <c r="GD169" s="81"/>
      <c r="GE169" s="81"/>
      <c r="GF169" s="81"/>
      <c r="GG169" s="81"/>
      <c r="GH169" s="81"/>
      <c r="GI169" s="81"/>
      <c r="GJ169" s="81"/>
      <c r="GK169" s="81"/>
      <c r="GL169" s="81"/>
      <c r="GM169" s="81"/>
      <c r="GN169" s="81"/>
      <c r="GO169" s="81"/>
      <c r="GP169" s="81"/>
      <c r="GQ169" s="81"/>
      <c r="GR169" s="81"/>
      <c r="GS169" s="81"/>
      <c r="GT169" s="81"/>
      <c r="GU169" s="81"/>
      <c r="GV169" s="81"/>
      <c r="GW169" s="81"/>
      <c r="GX169" s="81"/>
      <c r="GY169" s="81"/>
      <c r="GZ169" s="81"/>
      <c r="HA169" s="81"/>
      <c r="HB169" s="81"/>
      <c r="HC169" s="81"/>
      <c r="HD169" s="81"/>
      <c r="HE169" s="81"/>
      <c r="HF169" s="81"/>
      <c r="HG169" s="81"/>
      <c r="HH169" s="81"/>
      <c r="HI169" s="81"/>
      <c r="HJ169" s="81"/>
      <c r="HK169" s="81"/>
      <c r="HL169" s="81"/>
      <c r="HM169" s="81"/>
      <c r="HN169" s="81"/>
      <c r="HO169" s="81"/>
      <c r="HP169" s="81"/>
      <c r="HQ169" s="81"/>
      <c r="HR169" s="81"/>
      <c r="HS169" s="81"/>
      <c r="HT169" s="81"/>
      <c r="HU169" s="81"/>
      <c r="HV169" s="81"/>
      <c r="HW169" s="81"/>
      <c r="HX169" s="81"/>
      <c r="HY169" s="81"/>
      <c r="HZ169" s="81"/>
      <c r="IA169" s="81"/>
      <c r="IB169" s="81"/>
      <c r="IC169" s="81"/>
      <c r="ID169" s="81"/>
      <c r="IE169" s="81"/>
      <c r="IF169" s="81"/>
      <c r="IG169" s="81"/>
      <c r="IH169" s="81"/>
      <c r="II169" s="81"/>
      <c r="IJ169" s="81"/>
      <c r="IK169" s="81"/>
      <c r="IL169" s="81"/>
      <c r="IM169" s="81"/>
      <c r="IN169" s="81"/>
      <c r="IO169" s="81"/>
      <c r="IP169" s="81"/>
      <c r="IQ169" s="81"/>
      <c r="IR169" s="81"/>
      <c r="IS169" s="81"/>
      <c r="IT169" s="81"/>
      <c r="IU169" s="81"/>
      <c r="IV169" s="81"/>
      <c r="IW169" s="81"/>
      <c r="IX169" s="81"/>
      <c r="IY169" s="81"/>
      <c r="IZ169" s="81"/>
      <c r="JA169" s="81"/>
      <c r="JB169" s="81"/>
      <c r="JC169" s="81"/>
      <c r="JD169" s="81"/>
      <c r="JE169" s="81"/>
      <c r="JF169" s="81"/>
      <c r="JG169" s="81"/>
      <c r="JH169" s="81"/>
      <c r="JI169" s="81"/>
      <c r="JJ169" s="81"/>
      <c r="JK169" s="81"/>
      <c r="JL169" s="81"/>
      <c r="JM169" s="81"/>
      <c r="JN169" s="81"/>
      <c r="JO169" s="81"/>
      <c r="JP169" s="81"/>
      <c r="JQ169" s="81"/>
      <c r="JR169" s="81"/>
      <c r="JS169" s="81"/>
      <c r="JT169" s="81"/>
      <c r="JU169" s="81"/>
      <c r="JV169" s="81"/>
      <c r="JW169" s="81"/>
      <c r="JX169" s="81"/>
      <c r="JY169" s="81"/>
      <c r="JZ169" s="81"/>
      <c r="KA169" s="81"/>
      <c r="KB169" s="81"/>
      <c r="KC169" s="81"/>
      <c r="KD169" s="81"/>
      <c r="KE169" s="81"/>
      <c r="KF169" s="81"/>
      <c r="KG169" s="81"/>
    </row>
    <row r="170" spans="1:293" s="75" customFormat="1" ht="15.75" hidden="1" collapsed="1" thickBot="1" x14ac:dyDescent="0.3">
      <c r="A170" s="611" t="s">
        <v>22</v>
      </c>
      <c r="B170" s="612"/>
      <c r="C170" s="612"/>
      <c r="D170" s="612"/>
      <c r="E170" s="612"/>
      <c r="F170" s="613"/>
      <c r="G170" s="76"/>
      <c r="H170" s="546">
        <f>SUM(H171:H173)+H175</f>
        <v>3190</v>
      </c>
      <c r="I170" s="411"/>
      <c r="J170" s="227"/>
      <c r="K170" s="227"/>
      <c r="L170" s="227"/>
      <c r="M170" s="227"/>
      <c r="N170" s="227"/>
      <c r="O170" s="227"/>
      <c r="P170" s="227"/>
      <c r="Q170" s="227"/>
      <c r="R170" s="227"/>
      <c r="S170" s="227"/>
      <c r="T170" s="227"/>
      <c r="U170" s="227"/>
      <c r="V170" s="227"/>
      <c r="W170" s="228"/>
      <c r="X170" s="159"/>
      <c r="Y170" s="159"/>
      <c r="Z170" s="43"/>
      <c r="AA170" s="43"/>
      <c r="AB170" s="595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Q170" s="81"/>
      <c r="AR170" s="81"/>
      <c r="AS170" s="81"/>
      <c r="AT170" s="81"/>
      <c r="AU170" s="81"/>
      <c r="AV170" s="81"/>
      <c r="AW170" s="81"/>
      <c r="AX170" s="81"/>
      <c r="AY170" s="81"/>
      <c r="AZ170" s="81"/>
      <c r="BA170" s="81"/>
      <c r="BB170" s="81"/>
      <c r="BC170" s="81"/>
      <c r="BD170" s="81"/>
      <c r="BE170" s="81"/>
      <c r="BF170" s="81"/>
      <c r="BG170" s="81"/>
      <c r="BH170" s="81"/>
      <c r="BI170" s="81"/>
      <c r="BJ170" s="81"/>
      <c r="BK170" s="81"/>
      <c r="BL170" s="81"/>
      <c r="BM170" s="81"/>
      <c r="BN170" s="81"/>
      <c r="BO170" s="81"/>
      <c r="BP170" s="81"/>
      <c r="BQ170" s="81"/>
      <c r="BR170" s="81"/>
      <c r="BS170" s="81"/>
      <c r="BT170" s="81"/>
      <c r="BU170" s="81"/>
      <c r="BV170" s="81"/>
      <c r="BW170" s="81"/>
      <c r="BX170" s="81"/>
      <c r="BY170" s="81"/>
      <c r="BZ170" s="81"/>
      <c r="CA170" s="81"/>
      <c r="CB170" s="81"/>
      <c r="CC170" s="81"/>
      <c r="CD170" s="81"/>
      <c r="CE170" s="81"/>
      <c r="CF170" s="81"/>
      <c r="CG170" s="81"/>
      <c r="CH170" s="81"/>
      <c r="CI170" s="81"/>
      <c r="CJ170" s="81"/>
      <c r="CK170" s="81"/>
      <c r="CL170" s="81"/>
      <c r="CM170" s="81"/>
      <c r="CN170" s="81"/>
      <c r="CO170" s="81"/>
      <c r="CP170" s="81"/>
      <c r="CQ170" s="81"/>
      <c r="CR170" s="81"/>
      <c r="CS170" s="81"/>
      <c r="CT170" s="81"/>
      <c r="CU170" s="81"/>
      <c r="CV170" s="81"/>
      <c r="CW170" s="81"/>
      <c r="CX170" s="81"/>
      <c r="CY170" s="81"/>
      <c r="CZ170" s="81"/>
      <c r="DA170" s="81"/>
      <c r="DB170" s="81"/>
      <c r="DC170" s="81"/>
      <c r="DD170" s="81"/>
      <c r="DE170" s="81"/>
      <c r="DF170" s="81"/>
      <c r="DG170" s="81"/>
      <c r="DH170" s="81"/>
      <c r="DI170" s="81"/>
      <c r="DJ170" s="81"/>
      <c r="DK170" s="81"/>
      <c r="DL170" s="81"/>
      <c r="DM170" s="81"/>
      <c r="DN170" s="81"/>
      <c r="DO170" s="81"/>
      <c r="DP170" s="81"/>
      <c r="DQ170" s="81"/>
      <c r="DR170" s="81"/>
      <c r="DS170" s="81"/>
      <c r="DT170" s="81"/>
      <c r="DU170" s="81"/>
      <c r="DV170" s="81"/>
      <c r="DW170" s="81"/>
      <c r="DX170" s="81"/>
      <c r="DY170" s="81"/>
      <c r="DZ170" s="81"/>
      <c r="EA170" s="81"/>
      <c r="EB170" s="81"/>
      <c r="EC170" s="81"/>
      <c r="ED170" s="81"/>
      <c r="EE170" s="81"/>
      <c r="EF170" s="81"/>
      <c r="EG170" s="81"/>
      <c r="EH170" s="81"/>
      <c r="EI170" s="81"/>
      <c r="EJ170" s="81"/>
      <c r="EK170" s="81"/>
      <c r="EL170" s="81"/>
      <c r="EM170" s="81"/>
      <c r="EN170" s="81"/>
      <c r="EO170" s="81"/>
      <c r="EP170" s="81"/>
      <c r="EQ170" s="81"/>
      <c r="ER170" s="81"/>
      <c r="ES170" s="81"/>
      <c r="ET170" s="81"/>
      <c r="EU170" s="81"/>
      <c r="EV170" s="81"/>
      <c r="EW170" s="81"/>
      <c r="EX170" s="81"/>
      <c r="EY170" s="81"/>
      <c r="EZ170" s="81"/>
      <c r="FA170" s="81"/>
      <c r="FB170" s="81"/>
      <c r="FC170" s="81"/>
      <c r="FD170" s="81"/>
      <c r="FE170" s="81"/>
      <c r="FF170" s="81"/>
      <c r="FG170" s="81"/>
      <c r="FH170" s="81"/>
      <c r="FI170" s="81"/>
      <c r="FJ170" s="81"/>
      <c r="FK170" s="81"/>
      <c r="FL170" s="81"/>
      <c r="FM170" s="81"/>
      <c r="FN170" s="81"/>
      <c r="FO170" s="81"/>
      <c r="FP170" s="81"/>
      <c r="FQ170" s="81"/>
      <c r="FR170" s="81"/>
      <c r="FS170" s="81"/>
      <c r="FT170" s="81"/>
      <c r="FU170" s="81"/>
      <c r="FV170" s="81"/>
      <c r="FW170" s="81"/>
      <c r="FX170" s="81"/>
      <c r="FY170" s="81"/>
      <c r="FZ170" s="81"/>
      <c r="GA170" s="81"/>
      <c r="GB170" s="81"/>
      <c r="GC170" s="81"/>
      <c r="GD170" s="81"/>
      <c r="GE170" s="81"/>
      <c r="GF170" s="81"/>
      <c r="GG170" s="81"/>
      <c r="GH170" s="81"/>
      <c r="GI170" s="81"/>
      <c r="GJ170" s="81"/>
      <c r="GK170" s="81"/>
      <c r="GL170" s="81"/>
      <c r="GM170" s="81"/>
      <c r="GN170" s="81"/>
      <c r="GO170" s="81"/>
      <c r="GP170" s="81"/>
      <c r="GQ170" s="81"/>
      <c r="GR170" s="81"/>
      <c r="GS170" s="81"/>
      <c r="GT170" s="81"/>
      <c r="GU170" s="81"/>
      <c r="GV170" s="81"/>
      <c r="GW170" s="81"/>
      <c r="GX170" s="81"/>
      <c r="GY170" s="81"/>
      <c r="GZ170" s="81"/>
      <c r="HA170" s="81"/>
      <c r="HB170" s="81"/>
      <c r="HC170" s="81"/>
      <c r="HD170" s="81"/>
      <c r="HE170" s="81"/>
      <c r="HF170" s="81"/>
      <c r="HG170" s="81"/>
      <c r="HH170" s="81"/>
      <c r="HI170" s="81"/>
      <c r="HJ170" s="81"/>
      <c r="HK170" s="81"/>
      <c r="HL170" s="81"/>
      <c r="HM170" s="81"/>
      <c r="HN170" s="81"/>
      <c r="HO170" s="81"/>
      <c r="HP170" s="81"/>
      <c r="HQ170" s="81"/>
      <c r="HR170" s="81"/>
      <c r="HS170" s="81"/>
      <c r="HT170" s="81"/>
      <c r="HU170" s="81"/>
      <c r="HV170" s="81"/>
      <c r="HW170" s="81"/>
      <c r="HX170" s="81"/>
      <c r="HY170" s="81"/>
      <c r="HZ170" s="81"/>
      <c r="IA170" s="81"/>
      <c r="IB170" s="81"/>
      <c r="IC170" s="81"/>
      <c r="ID170" s="81"/>
      <c r="IE170" s="81"/>
      <c r="IF170" s="81"/>
      <c r="IG170" s="81"/>
      <c r="IH170" s="81"/>
      <c r="II170" s="81"/>
      <c r="IJ170" s="81"/>
      <c r="IK170" s="81"/>
      <c r="IL170" s="81"/>
      <c r="IM170" s="81"/>
      <c r="IN170" s="81"/>
      <c r="IO170" s="81"/>
      <c r="IP170" s="81"/>
      <c r="IQ170" s="81"/>
      <c r="IR170" s="81"/>
      <c r="IS170" s="81"/>
      <c r="IT170" s="81"/>
      <c r="IU170" s="81"/>
      <c r="IV170" s="81"/>
      <c r="IW170" s="81"/>
      <c r="IX170" s="81"/>
      <c r="IY170" s="81"/>
      <c r="IZ170" s="81"/>
      <c r="JA170" s="81"/>
      <c r="JB170" s="81"/>
      <c r="JC170" s="81"/>
      <c r="JD170" s="81"/>
      <c r="JE170" s="81"/>
      <c r="JF170" s="81"/>
      <c r="JG170" s="81"/>
      <c r="JH170" s="81"/>
      <c r="JI170" s="81"/>
      <c r="JJ170" s="81"/>
      <c r="JK170" s="81"/>
      <c r="JL170" s="81"/>
      <c r="JM170" s="81"/>
      <c r="JN170" s="81"/>
      <c r="JO170" s="81"/>
      <c r="JP170" s="81"/>
      <c r="JQ170" s="81"/>
      <c r="JR170" s="81"/>
      <c r="JS170" s="81"/>
      <c r="JT170" s="81"/>
      <c r="JU170" s="81"/>
      <c r="JV170" s="81"/>
      <c r="JW170" s="81"/>
      <c r="JX170" s="81"/>
      <c r="JY170" s="81"/>
      <c r="JZ170" s="81"/>
      <c r="KA170" s="81"/>
      <c r="KB170" s="81"/>
      <c r="KC170" s="81"/>
      <c r="KD170" s="81"/>
      <c r="KE170" s="81"/>
      <c r="KF170" s="81"/>
      <c r="KG170" s="81"/>
    </row>
    <row r="171" spans="1:293" ht="14.45" hidden="1" customHeight="1" outlineLevel="1" x14ac:dyDescent="0.25">
      <c r="A171" s="126" t="s">
        <v>1021</v>
      </c>
      <c r="B171" s="114" t="s">
        <v>922</v>
      </c>
      <c r="C171" s="114">
        <v>6706487</v>
      </c>
      <c r="D171" s="114" t="s">
        <v>97</v>
      </c>
      <c r="E171" s="114" t="s">
        <v>430</v>
      </c>
      <c r="F171" s="114" t="s">
        <v>923</v>
      </c>
      <c r="G171" s="116"/>
      <c r="H171" s="116">
        <v>3000</v>
      </c>
      <c r="I171" s="186"/>
      <c r="J171" s="92">
        <v>1</v>
      </c>
      <c r="K171" s="19">
        <v>1</v>
      </c>
      <c r="L171" s="52">
        <v>1</v>
      </c>
      <c r="M171" s="333">
        <v>1</v>
      </c>
      <c r="N171" s="333">
        <v>1</v>
      </c>
      <c r="O171" s="333">
        <v>1</v>
      </c>
      <c r="P171" s="20"/>
      <c r="Q171" s="20"/>
      <c r="R171" s="20"/>
      <c r="S171" s="20"/>
      <c r="T171" s="20"/>
      <c r="U171" s="20"/>
      <c r="V171" s="20"/>
      <c r="W171" s="21"/>
      <c r="X171" s="159"/>
      <c r="Y171" s="159"/>
      <c r="Z171" s="43"/>
      <c r="AA171" s="43"/>
      <c r="AB171" s="595"/>
    </row>
    <row r="172" spans="1:293" ht="14.45" hidden="1" customHeight="1" outlineLevel="1" x14ac:dyDescent="0.25">
      <c r="A172" s="58" t="s">
        <v>811</v>
      </c>
      <c r="B172" s="114" t="s">
        <v>1076</v>
      </c>
      <c r="C172" s="114">
        <v>6706661</v>
      </c>
      <c r="D172" s="114"/>
      <c r="E172" s="117" t="s">
        <v>223</v>
      </c>
      <c r="F172" s="114" t="s">
        <v>179</v>
      </c>
      <c r="G172" s="127"/>
      <c r="H172" s="120"/>
      <c r="I172" s="83"/>
      <c r="J172" s="191">
        <v>1</v>
      </c>
      <c r="K172" s="23">
        <v>1</v>
      </c>
      <c r="L172" s="23">
        <v>1</v>
      </c>
      <c r="M172" s="23">
        <v>1</v>
      </c>
      <c r="N172" s="23">
        <v>1</v>
      </c>
      <c r="O172" s="23">
        <v>1</v>
      </c>
      <c r="P172" s="52">
        <v>1</v>
      </c>
      <c r="Q172" s="52">
        <v>1</v>
      </c>
      <c r="R172" s="333">
        <v>1</v>
      </c>
      <c r="S172" s="333">
        <v>1</v>
      </c>
      <c r="T172" s="333">
        <v>1</v>
      </c>
      <c r="U172" s="333">
        <v>1</v>
      </c>
      <c r="V172" s="386"/>
      <c r="W172" s="462"/>
      <c r="X172" s="159"/>
      <c r="Y172" s="159"/>
      <c r="Z172" s="43"/>
      <c r="AA172" s="46"/>
      <c r="AB172" s="590"/>
    </row>
    <row r="173" spans="1:293" ht="14.45" hidden="1" customHeight="1" outlineLevel="1" x14ac:dyDescent="0.25">
      <c r="A173" s="49" t="s">
        <v>587</v>
      </c>
      <c r="B173" s="114" t="s">
        <v>588</v>
      </c>
      <c r="C173" s="114">
        <v>6701177</v>
      </c>
      <c r="D173" s="114" t="s">
        <v>410</v>
      </c>
      <c r="E173" s="114"/>
      <c r="F173" s="114" t="s">
        <v>179</v>
      </c>
      <c r="G173" s="116"/>
      <c r="H173" s="120">
        <f>H174</f>
        <v>140</v>
      </c>
      <c r="I173" s="186"/>
      <c r="J173" s="463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1"/>
      <c r="X173" s="159"/>
      <c r="Y173" s="159"/>
      <c r="Z173" s="43"/>
      <c r="AA173" s="46"/>
      <c r="AB173" s="593"/>
    </row>
    <row r="174" spans="1:293" s="22" customFormat="1" ht="14.45" hidden="1" customHeight="1" outlineLevel="1" x14ac:dyDescent="0.25">
      <c r="A174" s="114" t="s">
        <v>589</v>
      </c>
      <c r="B174" s="114" t="s">
        <v>33</v>
      </c>
      <c r="C174" s="114" t="s">
        <v>33</v>
      </c>
      <c r="D174" s="114" t="s">
        <v>44</v>
      </c>
      <c r="E174" s="114" t="s">
        <v>44</v>
      </c>
      <c r="F174" s="114" t="s">
        <v>105</v>
      </c>
      <c r="G174" s="116"/>
      <c r="H174" s="116">
        <v>140</v>
      </c>
      <c r="I174" s="217"/>
      <c r="J174" s="52">
        <v>1</v>
      </c>
      <c r="K174" s="52">
        <v>1</v>
      </c>
      <c r="L174" s="52">
        <v>1</v>
      </c>
      <c r="M174" s="52">
        <v>1</v>
      </c>
      <c r="N174" s="333">
        <v>1</v>
      </c>
      <c r="O174" s="333">
        <v>1</v>
      </c>
      <c r="P174" s="333">
        <v>1</v>
      </c>
      <c r="Q174" s="20"/>
      <c r="R174" s="20"/>
      <c r="S174" s="20"/>
      <c r="T174" s="20"/>
      <c r="U174" s="20"/>
      <c r="V174" s="20"/>
      <c r="W174" s="21"/>
      <c r="X174" s="43"/>
      <c r="Y174" s="43"/>
      <c r="Z174" s="43"/>
      <c r="AA174" s="43" t="s">
        <v>590</v>
      </c>
      <c r="AB174" s="589"/>
    </row>
    <row r="175" spans="1:293" ht="15.6" hidden="1" customHeight="1" outlineLevel="1" thickBot="1" x14ac:dyDescent="0.3">
      <c r="A175" s="187" t="s">
        <v>591</v>
      </c>
      <c r="B175" s="141" t="s">
        <v>592</v>
      </c>
      <c r="C175" s="141">
        <v>6701206</v>
      </c>
      <c r="D175" s="433"/>
      <c r="E175" s="141" t="s">
        <v>410</v>
      </c>
      <c r="F175" s="141" t="s">
        <v>179</v>
      </c>
      <c r="G175" s="142"/>
      <c r="H175" s="188">
        <v>50</v>
      </c>
      <c r="I175" s="189"/>
      <c r="J175" s="463"/>
      <c r="K175" s="420"/>
      <c r="L175" s="420"/>
      <c r="M175" s="420"/>
      <c r="N175" s="420"/>
      <c r="O175" s="420"/>
      <c r="P175" s="420"/>
      <c r="Q175" s="420"/>
      <c r="R175" s="420"/>
      <c r="S175" s="420"/>
      <c r="T175" s="420"/>
      <c r="U175" s="420"/>
      <c r="V175" s="105"/>
      <c r="W175" s="106"/>
      <c r="X175" s="159"/>
      <c r="Y175" s="159"/>
      <c r="Z175" s="43"/>
      <c r="AA175" s="46"/>
      <c r="AB175" s="589"/>
    </row>
    <row r="176" spans="1:293" s="75" customFormat="1" ht="15.75" hidden="1" collapsed="1" thickBot="1" x14ac:dyDescent="0.3">
      <c r="A176" s="611" t="s">
        <v>106</v>
      </c>
      <c r="B176" s="612"/>
      <c r="C176" s="612"/>
      <c r="D176" s="612"/>
      <c r="E176" s="612"/>
      <c r="F176" s="613"/>
      <c r="G176" s="76"/>
      <c r="H176" s="412">
        <f>SUM(H177:H179)+H181+H180</f>
        <v>4340</v>
      </c>
      <c r="I176" s="41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2"/>
      <c r="X176" s="159"/>
      <c r="Y176" s="159"/>
      <c r="Z176" s="43"/>
      <c r="AA176" s="43"/>
      <c r="AB176" s="589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Q176" s="81"/>
      <c r="AR176" s="81"/>
      <c r="AS176" s="81"/>
      <c r="AT176" s="81"/>
      <c r="AU176" s="81"/>
      <c r="AV176" s="81"/>
      <c r="AW176" s="81"/>
      <c r="AX176" s="81"/>
      <c r="AY176" s="81"/>
      <c r="AZ176" s="81"/>
      <c r="BA176" s="81"/>
      <c r="BB176" s="81"/>
      <c r="BC176" s="81"/>
      <c r="BD176" s="81"/>
      <c r="BE176" s="81"/>
      <c r="BF176" s="81"/>
      <c r="BG176" s="81"/>
      <c r="BH176" s="81"/>
      <c r="BI176" s="81"/>
      <c r="BJ176" s="81"/>
      <c r="BK176" s="81"/>
      <c r="BL176" s="81"/>
      <c r="BM176" s="81"/>
      <c r="BN176" s="81"/>
      <c r="BO176" s="81"/>
      <c r="BP176" s="81"/>
      <c r="BQ176" s="81"/>
      <c r="BR176" s="81"/>
      <c r="BS176" s="81"/>
      <c r="BT176" s="81"/>
      <c r="BU176" s="81"/>
      <c r="BV176" s="81"/>
      <c r="BW176" s="81"/>
      <c r="BX176" s="81"/>
      <c r="BY176" s="81"/>
      <c r="BZ176" s="81"/>
      <c r="CA176" s="81"/>
      <c r="CB176" s="81"/>
      <c r="CC176" s="81"/>
      <c r="CD176" s="81"/>
      <c r="CE176" s="81"/>
      <c r="CF176" s="81"/>
      <c r="CG176" s="81"/>
      <c r="CH176" s="81"/>
      <c r="CI176" s="81"/>
      <c r="CJ176" s="81"/>
      <c r="CK176" s="81"/>
      <c r="CL176" s="81"/>
      <c r="CM176" s="81"/>
      <c r="CN176" s="81"/>
      <c r="CO176" s="81"/>
      <c r="CP176" s="81"/>
      <c r="CQ176" s="81"/>
      <c r="CR176" s="81"/>
      <c r="CS176" s="81"/>
      <c r="CT176" s="81"/>
      <c r="CU176" s="81"/>
      <c r="CV176" s="81"/>
      <c r="CW176" s="81"/>
      <c r="CX176" s="81"/>
      <c r="CY176" s="81"/>
      <c r="CZ176" s="81"/>
      <c r="DA176" s="81"/>
      <c r="DB176" s="81"/>
      <c r="DC176" s="81"/>
      <c r="DD176" s="81"/>
      <c r="DE176" s="81"/>
      <c r="DF176" s="81"/>
      <c r="DG176" s="81"/>
      <c r="DH176" s="81"/>
      <c r="DI176" s="81"/>
      <c r="DJ176" s="81"/>
      <c r="DK176" s="81"/>
      <c r="DL176" s="81"/>
      <c r="DM176" s="81"/>
      <c r="DN176" s="81"/>
      <c r="DO176" s="81"/>
      <c r="DP176" s="81"/>
      <c r="DQ176" s="81"/>
      <c r="DR176" s="81"/>
      <c r="DS176" s="81"/>
      <c r="DT176" s="81"/>
      <c r="DU176" s="81"/>
      <c r="DV176" s="81"/>
      <c r="DW176" s="81"/>
      <c r="DX176" s="81"/>
      <c r="DY176" s="81"/>
      <c r="DZ176" s="81"/>
      <c r="EA176" s="81"/>
      <c r="EB176" s="81"/>
      <c r="EC176" s="81"/>
      <c r="ED176" s="81"/>
      <c r="EE176" s="81"/>
      <c r="EF176" s="81"/>
      <c r="EG176" s="81"/>
      <c r="EH176" s="81"/>
      <c r="EI176" s="81"/>
      <c r="EJ176" s="81"/>
      <c r="EK176" s="81"/>
      <c r="EL176" s="81"/>
      <c r="EM176" s="81"/>
      <c r="EN176" s="81"/>
      <c r="EO176" s="81"/>
      <c r="EP176" s="81"/>
      <c r="EQ176" s="81"/>
      <c r="ER176" s="81"/>
      <c r="ES176" s="81"/>
      <c r="ET176" s="81"/>
      <c r="EU176" s="81"/>
      <c r="EV176" s="81"/>
      <c r="EW176" s="81"/>
      <c r="EX176" s="81"/>
      <c r="EY176" s="81"/>
      <c r="EZ176" s="81"/>
      <c r="FA176" s="81"/>
      <c r="FB176" s="81"/>
      <c r="FC176" s="81"/>
      <c r="FD176" s="81"/>
      <c r="FE176" s="81"/>
      <c r="FF176" s="81"/>
      <c r="FG176" s="81"/>
      <c r="FH176" s="81"/>
      <c r="FI176" s="81"/>
      <c r="FJ176" s="81"/>
      <c r="FK176" s="81"/>
      <c r="FL176" s="81"/>
      <c r="FM176" s="81"/>
      <c r="FN176" s="81"/>
      <c r="FO176" s="81"/>
      <c r="FP176" s="81"/>
      <c r="FQ176" s="81"/>
      <c r="FR176" s="81"/>
      <c r="FS176" s="81"/>
      <c r="FT176" s="81"/>
      <c r="FU176" s="81"/>
      <c r="FV176" s="81"/>
      <c r="FW176" s="81"/>
      <c r="FX176" s="81"/>
      <c r="FY176" s="81"/>
      <c r="FZ176" s="81"/>
      <c r="GA176" s="81"/>
      <c r="GB176" s="81"/>
      <c r="GC176" s="81"/>
      <c r="GD176" s="81"/>
      <c r="GE176" s="81"/>
      <c r="GF176" s="81"/>
      <c r="GG176" s="81"/>
      <c r="GH176" s="81"/>
      <c r="GI176" s="81"/>
      <c r="GJ176" s="81"/>
      <c r="GK176" s="81"/>
      <c r="GL176" s="81"/>
      <c r="GM176" s="81"/>
      <c r="GN176" s="81"/>
      <c r="GO176" s="81"/>
      <c r="GP176" s="81"/>
      <c r="GQ176" s="81"/>
      <c r="GR176" s="81"/>
      <c r="GS176" s="81"/>
      <c r="GT176" s="81"/>
      <c r="GU176" s="81"/>
      <c r="GV176" s="81"/>
      <c r="GW176" s="81"/>
      <c r="GX176" s="81"/>
      <c r="GY176" s="81"/>
      <c r="GZ176" s="81"/>
      <c r="HA176" s="81"/>
      <c r="HB176" s="81"/>
      <c r="HC176" s="81"/>
      <c r="HD176" s="81"/>
      <c r="HE176" s="81"/>
      <c r="HF176" s="81"/>
      <c r="HG176" s="81"/>
      <c r="HH176" s="81"/>
      <c r="HI176" s="81"/>
      <c r="HJ176" s="81"/>
      <c r="HK176" s="81"/>
      <c r="HL176" s="81"/>
      <c r="HM176" s="81"/>
      <c r="HN176" s="81"/>
      <c r="HO176" s="81"/>
      <c r="HP176" s="81"/>
      <c r="HQ176" s="81"/>
      <c r="HR176" s="81"/>
      <c r="HS176" s="81"/>
      <c r="HT176" s="81"/>
      <c r="HU176" s="81"/>
      <c r="HV176" s="81"/>
      <c r="HW176" s="81"/>
      <c r="HX176" s="81"/>
      <c r="HY176" s="81"/>
      <c r="HZ176" s="81"/>
      <c r="IA176" s="81"/>
      <c r="IB176" s="81"/>
      <c r="IC176" s="81"/>
      <c r="ID176" s="81"/>
      <c r="IE176" s="81"/>
      <c r="IF176" s="81"/>
      <c r="IG176" s="81"/>
      <c r="IH176" s="81"/>
      <c r="II176" s="81"/>
      <c r="IJ176" s="81"/>
      <c r="IK176" s="81"/>
      <c r="IL176" s="81"/>
      <c r="IM176" s="81"/>
      <c r="IN176" s="81"/>
      <c r="IO176" s="81"/>
      <c r="IP176" s="81"/>
      <c r="IQ176" s="81"/>
      <c r="IR176" s="81"/>
      <c r="IS176" s="81"/>
      <c r="IT176" s="81"/>
      <c r="IU176" s="81"/>
      <c r="IV176" s="81"/>
      <c r="IW176" s="81"/>
      <c r="IX176" s="81"/>
      <c r="IY176" s="81"/>
      <c r="IZ176" s="81"/>
      <c r="JA176" s="81"/>
      <c r="JB176" s="81"/>
      <c r="JC176" s="81"/>
      <c r="JD176" s="81"/>
      <c r="JE176" s="81"/>
      <c r="JF176" s="81"/>
      <c r="JG176" s="81"/>
      <c r="JH176" s="81"/>
      <c r="JI176" s="81"/>
      <c r="JJ176" s="81"/>
      <c r="JK176" s="81"/>
      <c r="JL176" s="81"/>
      <c r="JM176" s="81"/>
      <c r="JN176" s="81"/>
      <c r="JO176" s="81"/>
      <c r="JP176" s="81"/>
      <c r="JQ176" s="81"/>
      <c r="JR176" s="81"/>
      <c r="JS176" s="81"/>
      <c r="JT176" s="81"/>
      <c r="JU176" s="81"/>
      <c r="JV176" s="81"/>
      <c r="JW176" s="81"/>
      <c r="JX176" s="81"/>
      <c r="JY176" s="81"/>
      <c r="JZ176" s="81"/>
      <c r="KA176" s="81"/>
      <c r="KB176" s="81"/>
      <c r="KC176" s="81"/>
      <c r="KD176" s="81"/>
      <c r="KE176" s="81"/>
      <c r="KF176" s="81"/>
      <c r="KG176" s="81"/>
    </row>
    <row r="177" spans="1:293" ht="14.45" hidden="1" customHeight="1" outlineLevel="1" x14ac:dyDescent="0.25">
      <c r="A177" s="445" t="s">
        <v>593</v>
      </c>
      <c r="B177" s="114" t="s">
        <v>594</v>
      </c>
      <c r="C177" s="114">
        <v>6703281</v>
      </c>
      <c r="D177" s="114" t="s">
        <v>312</v>
      </c>
      <c r="E177" s="114" t="s">
        <v>312</v>
      </c>
      <c r="F177" s="114" t="s">
        <v>465</v>
      </c>
      <c r="G177" s="116"/>
      <c r="H177" s="427">
        <v>4000</v>
      </c>
      <c r="I177" s="83"/>
      <c r="J177" s="422">
        <v>1</v>
      </c>
      <c r="K177" s="423">
        <v>1</v>
      </c>
      <c r="L177" s="423">
        <v>1</v>
      </c>
      <c r="M177" s="423">
        <v>1</v>
      </c>
      <c r="N177" s="423">
        <v>1</v>
      </c>
      <c r="O177" s="423">
        <v>1</v>
      </c>
      <c r="P177" s="423">
        <v>1</v>
      </c>
      <c r="Q177" s="423">
        <v>1</v>
      </c>
      <c r="R177" s="423">
        <v>1</v>
      </c>
      <c r="S177" s="423">
        <v>1</v>
      </c>
      <c r="T177" s="423">
        <v>1</v>
      </c>
      <c r="U177" s="423">
        <v>1</v>
      </c>
      <c r="V177" s="20"/>
      <c r="W177" s="21"/>
      <c r="X177" s="159"/>
      <c r="Y177" s="159"/>
      <c r="Z177" s="43"/>
      <c r="AA177" s="46"/>
      <c r="AB177" s="589"/>
    </row>
    <row r="178" spans="1:293" s="22" customFormat="1" ht="14.45" hidden="1" customHeight="1" outlineLevel="1" x14ac:dyDescent="0.25">
      <c r="A178" s="114" t="s">
        <v>595</v>
      </c>
      <c r="B178" s="114" t="s">
        <v>596</v>
      </c>
      <c r="C178" s="114">
        <v>6704342</v>
      </c>
      <c r="D178" s="114"/>
      <c r="E178" s="114" t="s">
        <v>31</v>
      </c>
      <c r="F178" s="114" t="s">
        <v>56</v>
      </c>
      <c r="G178" s="116"/>
      <c r="H178" s="156">
        <v>90</v>
      </c>
      <c r="I178" s="82"/>
      <c r="J178" s="103"/>
      <c r="K178" s="133"/>
      <c r="L178" s="133"/>
      <c r="M178" s="133"/>
      <c r="N178" s="133"/>
      <c r="O178" s="133"/>
      <c r="P178" s="52">
        <v>1</v>
      </c>
      <c r="Q178" s="52">
        <v>1</v>
      </c>
      <c r="R178" s="52">
        <v>1</v>
      </c>
      <c r="S178" s="333">
        <v>1</v>
      </c>
      <c r="T178" s="333">
        <v>1</v>
      </c>
      <c r="U178" s="333">
        <v>1</v>
      </c>
      <c r="V178" s="333">
        <v>1</v>
      </c>
      <c r="W178" s="333">
        <v>1</v>
      </c>
      <c r="X178" s="43"/>
      <c r="Y178" s="43">
        <v>0.3</v>
      </c>
      <c r="Z178" s="43"/>
      <c r="AA178" s="43" t="s">
        <v>1037</v>
      </c>
      <c r="AB178" s="589"/>
    </row>
    <row r="179" spans="1:293" s="22" customFormat="1" ht="14.45" hidden="1" customHeight="1" outlineLevel="1" x14ac:dyDescent="0.25">
      <c r="A179" s="114" t="s">
        <v>597</v>
      </c>
      <c r="B179" s="114"/>
      <c r="C179" s="114"/>
      <c r="D179" s="114"/>
      <c r="E179" s="114" t="s">
        <v>430</v>
      </c>
      <c r="F179" s="114" t="s">
        <v>56</v>
      </c>
      <c r="G179" s="116"/>
      <c r="H179" s="116">
        <v>150</v>
      </c>
      <c r="I179" s="82"/>
      <c r="J179" s="103"/>
      <c r="K179" s="133"/>
      <c r="L179" s="133"/>
      <c r="M179" s="133"/>
      <c r="N179" s="133"/>
      <c r="O179" s="133"/>
      <c r="P179" s="52">
        <v>1</v>
      </c>
      <c r="Q179" s="52">
        <v>1</v>
      </c>
      <c r="R179" s="52">
        <v>1</v>
      </c>
      <c r="S179" s="333">
        <v>1</v>
      </c>
      <c r="T179" s="333">
        <v>1</v>
      </c>
      <c r="U179" s="333">
        <v>1</v>
      </c>
      <c r="V179" s="333">
        <v>1</v>
      </c>
      <c r="W179" s="333">
        <v>1</v>
      </c>
      <c r="X179" s="43"/>
      <c r="Y179" s="43">
        <v>0.3</v>
      </c>
      <c r="Z179" s="43"/>
      <c r="AA179" s="43" t="s">
        <v>1037</v>
      </c>
      <c r="AB179" s="591"/>
    </row>
    <row r="180" spans="1:293" ht="14.45" hidden="1" customHeight="1" outlineLevel="1" x14ac:dyDescent="0.25">
      <c r="A180" s="49" t="s">
        <v>587</v>
      </c>
      <c r="B180" s="114" t="s">
        <v>588</v>
      </c>
      <c r="C180" s="114">
        <v>6701177</v>
      </c>
      <c r="D180" s="114" t="s">
        <v>410</v>
      </c>
      <c r="E180" s="114"/>
      <c r="F180" s="114" t="s">
        <v>179</v>
      </c>
      <c r="G180" s="116"/>
      <c r="H180" s="120">
        <v>50</v>
      </c>
      <c r="I180" s="199"/>
      <c r="J180" s="385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1"/>
      <c r="X180" s="159"/>
      <c r="Y180" s="159"/>
      <c r="Z180" s="43"/>
      <c r="AA180" s="46"/>
      <c r="AB180" s="589"/>
    </row>
    <row r="181" spans="1:293" s="28" customFormat="1" ht="15" hidden="1" customHeight="1" outlineLevel="1" thickBot="1" x14ac:dyDescent="0.3">
      <c r="A181" s="445" t="s">
        <v>591</v>
      </c>
      <c r="B181" s="90" t="s">
        <v>598</v>
      </c>
      <c r="C181" s="90">
        <v>6701207</v>
      </c>
      <c r="D181" s="437"/>
      <c r="E181" s="90" t="s">
        <v>410</v>
      </c>
      <c r="F181" s="90" t="s">
        <v>179</v>
      </c>
      <c r="G181" s="116"/>
      <c r="H181" s="120">
        <v>50</v>
      </c>
      <c r="I181" s="84"/>
      <c r="J181" s="198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6"/>
      <c r="X181" s="159"/>
      <c r="Y181" s="159"/>
      <c r="Z181" s="43"/>
      <c r="AA181" s="46"/>
      <c r="AB181" s="589"/>
    </row>
    <row r="182" spans="1:293" s="75" customFormat="1" ht="15.75" collapsed="1" thickBot="1" x14ac:dyDescent="0.3">
      <c r="A182" s="611" t="s">
        <v>192</v>
      </c>
      <c r="B182" s="612"/>
      <c r="C182" s="612"/>
      <c r="D182" s="612"/>
      <c r="E182" s="612"/>
      <c r="F182" s="613"/>
      <c r="G182" s="412"/>
      <c r="H182" s="412">
        <f>SUM(H183:H192)</f>
        <v>370</v>
      </c>
      <c r="I182" s="2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2"/>
      <c r="X182" s="159"/>
      <c r="Y182" s="159"/>
      <c r="Z182" s="43"/>
      <c r="AA182" s="406"/>
      <c r="AB182" s="592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Q182" s="81"/>
      <c r="AR182" s="81"/>
      <c r="AS182" s="81"/>
      <c r="AT182" s="81"/>
      <c r="AU182" s="81"/>
      <c r="AV182" s="81"/>
      <c r="AW182" s="81"/>
      <c r="AX182" s="81"/>
      <c r="AY182" s="81"/>
      <c r="AZ182" s="81"/>
      <c r="BA182" s="81"/>
      <c r="BB182" s="81"/>
      <c r="BC182" s="81"/>
      <c r="BD182" s="81"/>
      <c r="BE182" s="81"/>
      <c r="BF182" s="81"/>
      <c r="BG182" s="81"/>
      <c r="BH182" s="81"/>
      <c r="BI182" s="81"/>
      <c r="BJ182" s="81"/>
      <c r="BK182" s="81"/>
      <c r="BL182" s="81"/>
      <c r="BM182" s="81"/>
      <c r="BN182" s="81"/>
      <c r="BO182" s="81"/>
      <c r="BP182" s="81"/>
      <c r="BQ182" s="81"/>
      <c r="BR182" s="81"/>
      <c r="BS182" s="81"/>
      <c r="BT182" s="81"/>
      <c r="BU182" s="81"/>
      <c r="BV182" s="81"/>
      <c r="BW182" s="81"/>
      <c r="BX182" s="81"/>
      <c r="BY182" s="81"/>
      <c r="BZ182" s="81"/>
      <c r="CA182" s="81"/>
      <c r="CB182" s="81"/>
      <c r="CC182" s="81"/>
      <c r="CD182" s="81"/>
      <c r="CE182" s="81"/>
      <c r="CF182" s="81"/>
      <c r="CG182" s="81"/>
      <c r="CH182" s="81"/>
      <c r="CI182" s="81"/>
      <c r="CJ182" s="81"/>
      <c r="CK182" s="81"/>
      <c r="CL182" s="81"/>
      <c r="CM182" s="81"/>
      <c r="CN182" s="81"/>
      <c r="CO182" s="81"/>
      <c r="CP182" s="81"/>
      <c r="CQ182" s="81"/>
      <c r="CR182" s="81"/>
      <c r="CS182" s="81"/>
      <c r="CT182" s="81"/>
      <c r="CU182" s="81"/>
      <c r="CV182" s="81"/>
      <c r="CW182" s="81"/>
      <c r="CX182" s="81"/>
      <c r="CY182" s="81"/>
      <c r="CZ182" s="81"/>
      <c r="DA182" s="81"/>
      <c r="DB182" s="81"/>
      <c r="DC182" s="81"/>
      <c r="DD182" s="81"/>
      <c r="DE182" s="81"/>
      <c r="DF182" s="81"/>
      <c r="DG182" s="81"/>
      <c r="DH182" s="81"/>
      <c r="DI182" s="81"/>
      <c r="DJ182" s="81"/>
      <c r="DK182" s="81"/>
      <c r="DL182" s="81"/>
      <c r="DM182" s="81"/>
      <c r="DN182" s="81"/>
      <c r="DO182" s="81"/>
      <c r="DP182" s="81"/>
      <c r="DQ182" s="81"/>
      <c r="DR182" s="81"/>
      <c r="DS182" s="81"/>
      <c r="DT182" s="81"/>
      <c r="DU182" s="81"/>
      <c r="DV182" s="81"/>
      <c r="DW182" s="81"/>
      <c r="DX182" s="81"/>
      <c r="DY182" s="81"/>
      <c r="DZ182" s="81"/>
      <c r="EA182" s="81"/>
      <c r="EB182" s="81"/>
      <c r="EC182" s="81"/>
      <c r="ED182" s="81"/>
      <c r="EE182" s="81"/>
      <c r="EF182" s="81"/>
      <c r="EG182" s="81"/>
      <c r="EH182" s="81"/>
      <c r="EI182" s="81"/>
      <c r="EJ182" s="81"/>
      <c r="EK182" s="81"/>
      <c r="EL182" s="81"/>
      <c r="EM182" s="81"/>
      <c r="EN182" s="81"/>
      <c r="EO182" s="81"/>
      <c r="EP182" s="81"/>
      <c r="EQ182" s="81"/>
      <c r="ER182" s="81"/>
      <c r="ES182" s="81"/>
      <c r="ET182" s="81"/>
      <c r="EU182" s="81"/>
      <c r="EV182" s="81"/>
      <c r="EW182" s="81"/>
      <c r="EX182" s="81"/>
      <c r="EY182" s="81"/>
      <c r="EZ182" s="81"/>
      <c r="FA182" s="81"/>
      <c r="FB182" s="81"/>
      <c r="FC182" s="81"/>
      <c r="FD182" s="81"/>
      <c r="FE182" s="81"/>
      <c r="FF182" s="81"/>
      <c r="FG182" s="81"/>
      <c r="FH182" s="81"/>
      <c r="FI182" s="81"/>
      <c r="FJ182" s="81"/>
      <c r="FK182" s="81"/>
      <c r="FL182" s="81"/>
      <c r="FM182" s="81"/>
      <c r="FN182" s="81"/>
      <c r="FO182" s="81"/>
      <c r="FP182" s="81"/>
      <c r="FQ182" s="81"/>
      <c r="FR182" s="81"/>
      <c r="FS182" s="81"/>
      <c r="FT182" s="81"/>
      <c r="FU182" s="81"/>
      <c r="FV182" s="81"/>
      <c r="FW182" s="81"/>
      <c r="FX182" s="81"/>
      <c r="FY182" s="81"/>
      <c r="FZ182" s="81"/>
      <c r="GA182" s="81"/>
      <c r="GB182" s="81"/>
      <c r="GC182" s="81"/>
      <c r="GD182" s="81"/>
      <c r="GE182" s="81"/>
      <c r="GF182" s="81"/>
      <c r="GG182" s="81"/>
      <c r="GH182" s="81"/>
      <c r="GI182" s="81"/>
      <c r="GJ182" s="81"/>
      <c r="GK182" s="81"/>
      <c r="GL182" s="81"/>
      <c r="GM182" s="81"/>
      <c r="GN182" s="81"/>
      <c r="GO182" s="81"/>
      <c r="GP182" s="81"/>
      <c r="GQ182" s="81"/>
      <c r="GR182" s="81"/>
      <c r="GS182" s="81"/>
      <c r="GT182" s="81"/>
      <c r="GU182" s="81"/>
      <c r="GV182" s="81"/>
      <c r="GW182" s="81"/>
      <c r="GX182" s="81"/>
      <c r="GY182" s="81"/>
      <c r="GZ182" s="81"/>
      <c r="HA182" s="81"/>
      <c r="HB182" s="81"/>
      <c r="HC182" s="81"/>
      <c r="HD182" s="81"/>
      <c r="HE182" s="81"/>
      <c r="HF182" s="81"/>
      <c r="HG182" s="81"/>
      <c r="HH182" s="81"/>
      <c r="HI182" s="81"/>
      <c r="HJ182" s="81"/>
      <c r="HK182" s="81"/>
      <c r="HL182" s="81"/>
      <c r="HM182" s="81"/>
      <c r="HN182" s="81"/>
      <c r="HO182" s="81"/>
      <c r="HP182" s="81"/>
      <c r="HQ182" s="81"/>
      <c r="HR182" s="81"/>
      <c r="HS182" s="81"/>
      <c r="HT182" s="81"/>
      <c r="HU182" s="81"/>
      <c r="HV182" s="81"/>
      <c r="HW182" s="81"/>
      <c r="HX182" s="81"/>
      <c r="HY182" s="81"/>
      <c r="HZ182" s="81"/>
      <c r="IA182" s="81"/>
      <c r="IB182" s="81"/>
      <c r="IC182" s="81"/>
      <c r="ID182" s="81"/>
      <c r="IE182" s="81"/>
      <c r="IF182" s="81"/>
      <c r="IG182" s="81"/>
      <c r="IH182" s="81"/>
      <c r="II182" s="81"/>
      <c r="IJ182" s="81"/>
      <c r="IK182" s="81"/>
      <c r="IL182" s="81"/>
      <c r="IM182" s="81"/>
      <c r="IN182" s="81"/>
      <c r="IO182" s="81"/>
      <c r="IP182" s="81"/>
      <c r="IQ182" s="81"/>
      <c r="IR182" s="81"/>
      <c r="IS182" s="81"/>
      <c r="IT182" s="81"/>
      <c r="IU182" s="81"/>
      <c r="IV182" s="81"/>
      <c r="IW182" s="81"/>
      <c r="IX182" s="81"/>
      <c r="IY182" s="81"/>
      <c r="IZ182" s="81"/>
      <c r="JA182" s="81"/>
      <c r="JB182" s="81"/>
      <c r="JC182" s="81"/>
      <c r="JD182" s="81"/>
      <c r="JE182" s="81"/>
      <c r="JF182" s="81"/>
      <c r="JG182" s="81"/>
      <c r="JH182" s="81"/>
      <c r="JI182" s="81"/>
      <c r="JJ182" s="81"/>
      <c r="JK182" s="81"/>
      <c r="JL182" s="81"/>
      <c r="JM182" s="81"/>
      <c r="JN182" s="81"/>
      <c r="JO182" s="81"/>
      <c r="JP182" s="81"/>
      <c r="JQ182" s="81"/>
      <c r="JR182" s="81"/>
      <c r="JS182" s="81"/>
      <c r="JT182" s="81"/>
      <c r="JU182" s="81"/>
      <c r="JV182" s="81"/>
      <c r="JW182" s="81"/>
      <c r="JX182" s="81"/>
      <c r="JY182" s="81"/>
      <c r="JZ182" s="81"/>
      <c r="KA182" s="81"/>
      <c r="KB182" s="81"/>
      <c r="KC182" s="81"/>
      <c r="KD182" s="81"/>
      <c r="KE182" s="81"/>
      <c r="KF182" s="81"/>
      <c r="KG182" s="81"/>
    </row>
    <row r="183" spans="1:293" s="22" customFormat="1" ht="14.45" hidden="1" customHeight="1" outlineLevel="1" x14ac:dyDescent="0.25">
      <c r="A183" s="57"/>
      <c r="B183" s="114"/>
      <c r="C183" s="114"/>
      <c r="D183" s="134"/>
      <c r="E183" s="114"/>
      <c r="F183" s="114"/>
      <c r="G183" s="116"/>
      <c r="H183" s="116"/>
      <c r="I183" s="82"/>
      <c r="J183" s="103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1"/>
      <c r="X183" s="43"/>
      <c r="Y183" s="43"/>
      <c r="Z183" s="43"/>
      <c r="AA183" s="43"/>
      <c r="AB183" s="590"/>
    </row>
    <row r="184" spans="1:293" s="22" customFormat="1" ht="14.45" hidden="1" customHeight="1" outlineLevel="1" x14ac:dyDescent="0.25">
      <c r="A184" s="58" t="s">
        <v>951</v>
      </c>
      <c r="B184" s="114"/>
      <c r="C184" s="114"/>
      <c r="D184" s="134"/>
      <c r="E184" s="114" t="s">
        <v>206</v>
      </c>
      <c r="F184" s="114" t="s">
        <v>25</v>
      </c>
      <c r="G184" s="116"/>
      <c r="H184" s="116">
        <v>50</v>
      </c>
      <c r="I184" s="82"/>
      <c r="J184" s="103"/>
      <c r="K184" s="20"/>
      <c r="L184" s="20"/>
      <c r="M184" s="20"/>
      <c r="N184" s="20"/>
      <c r="O184" s="23">
        <v>1</v>
      </c>
      <c r="P184" s="23">
        <v>1</v>
      </c>
      <c r="Q184" s="23">
        <v>1</v>
      </c>
      <c r="R184" s="23">
        <v>1</v>
      </c>
      <c r="S184" s="23">
        <v>1</v>
      </c>
      <c r="T184" s="20"/>
      <c r="U184" s="20"/>
      <c r="V184" s="20"/>
      <c r="W184" s="21"/>
      <c r="X184" s="43"/>
      <c r="Y184" s="43"/>
      <c r="Z184" s="43"/>
      <c r="AA184" s="43" t="s">
        <v>1065</v>
      </c>
      <c r="AB184" s="592">
        <v>555</v>
      </c>
    </row>
    <row r="185" spans="1:293" s="22" customFormat="1" ht="14.45" hidden="1" customHeight="1" outlineLevel="1" x14ac:dyDescent="0.25">
      <c r="A185" s="58" t="s">
        <v>952</v>
      </c>
      <c r="B185" s="114"/>
      <c r="C185" s="114"/>
      <c r="D185" s="134"/>
      <c r="E185" s="114" t="s">
        <v>823</v>
      </c>
      <c r="F185" s="114" t="s">
        <v>56</v>
      </c>
      <c r="G185" s="116"/>
      <c r="H185" s="116">
        <v>200</v>
      </c>
      <c r="I185" s="82"/>
      <c r="J185" s="103"/>
      <c r="K185" s="20"/>
      <c r="L185" s="20"/>
      <c r="M185" s="20"/>
      <c r="N185" s="20"/>
      <c r="O185" s="333">
        <v>1</v>
      </c>
      <c r="P185" s="333">
        <v>1</v>
      </c>
      <c r="Q185" s="333">
        <v>1</v>
      </c>
      <c r="R185" s="333">
        <v>1</v>
      </c>
      <c r="S185" s="333">
        <v>1</v>
      </c>
      <c r="T185" s="20"/>
      <c r="U185" s="20"/>
      <c r="V185" s="20"/>
      <c r="W185" s="21"/>
      <c r="X185" s="43"/>
      <c r="Y185" s="43"/>
      <c r="Z185" s="43"/>
      <c r="AA185" s="43"/>
      <c r="AB185" s="592" t="s">
        <v>201</v>
      </c>
    </row>
    <row r="186" spans="1:293" s="22" customFormat="1" ht="14.45" hidden="1" customHeight="1" outlineLevel="1" x14ac:dyDescent="0.25">
      <c r="A186" s="58"/>
      <c r="B186" s="114"/>
      <c r="C186" s="114"/>
      <c r="D186" s="134"/>
      <c r="E186" s="114"/>
      <c r="F186" s="114"/>
      <c r="G186" s="116"/>
      <c r="H186" s="116"/>
      <c r="I186" s="82"/>
      <c r="J186" s="103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1"/>
      <c r="X186" s="43"/>
      <c r="Y186" s="43"/>
      <c r="Z186" s="43"/>
      <c r="AA186" s="43"/>
      <c r="AB186" s="592"/>
    </row>
    <row r="187" spans="1:293" ht="14.45" hidden="1" customHeight="1" outlineLevel="1" x14ac:dyDescent="0.25">
      <c r="A187" s="58" t="s">
        <v>587</v>
      </c>
      <c r="B187" s="117" t="s">
        <v>599</v>
      </c>
      <c r="C187" s="117">
        <v>6701179</v>
      </c>
      <c r="D187" s="429"/>
      <c r="E187" s="114" t="s">
        <v>410</v>
      </c>
      <c r="F187" s="117"/>
      <c r="G187" s="116"/>
      <c r="H187" s="120"/>
      <c r="I187" s="83"/>
      <c r="J187" s="103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1"/>
      <c r="X187" s="159"/>
      <c r="Y187" s="159"/>
      <c r="Z187" s="43"/>
      <c r="AA187" s="46"/>
      <c r="AB187" s="589"/>
    </row>
    <row r="188" spans="1:293" s="22" customFormat="1" ht="14.45" hidden="1" customHeight="1" outlineLevel="1" x14ac:dyDescent="0.25">
      <c r="A188" s="57" t="s">
        <v>822</v>
      </c>
      <c r="B188" s="114" t="s">
        <v>33</v>
      </c>
      <c r="C188" s="114" t="s">
        <v>33</v>
      </c>
      <c r="D188" s="134"/>
      <c r="E188" s="567" t="s">
        <v>731</v>
      </c>
      <c r="F188" s="114" t="s">
        <v>25</v>
      </c>
      <c r="G188" s="116"/>
      <c r="H188" s="116">
        <v>50</v>
      </c>
      <c r="I188" s="82"/>
      <c r="J188" s="103"/>
      <c r="K188" s="20"/>
      <c r="L188" s="23">
        <v>1</v>
      </c>
      <c r="M188" s="23">
        <v>1</v>
      </c>
      <c r="N188" s="23">
        <v>1</v>
      </c>
      <c r="O188" s="23">
        <v>1</v>
      </c>
      <c r="P188" s="23">
        <v>1</v>
      </c>
      <c r="Q188" s="23">
        <v>1</v>
      </c>
      <c r="R188" s="23">
        <v>1</v>
      </c>
      <c r="S188" s="23">
        <v>1</v>
      </c>
      <c r="T188" s="23">
        <v>1</v>
      </c>
      <c r="U188" s="23">
        <v>1</v>
      </c>
      <c r="V188" s="20"/>
      <c r="W188" s="21"/>
      <c r="X188" s="43"/>
      <c r="Y188" s="43"/>
      <c r="Z188" s="43"/>
      <c r="AA188" s="43"/>
      <c r="AB188" s="589">
        <v>1457</v>
      </c>
    </row>
    <row r="189" spans="1:293" s="22" customFormat="1" ht="14.45" hidden="1" customHeight="1" outlineLevel="1" x14ac:dyDescent="0.25">
      <c r="A189" s="57" t="s">
        <v>1066</v>
      </c>
      <c r="B189" s="114" t="s">
        <v>33</v>
      </c>
      <c r="C189" s="114" t="s">
        <v>33</v>
      </c>
      <c r="D189" s="134"/>
      <c r="E189" s="114" t="s">
        <v>823</v>
      </c>
      <c r="F189" s="114" t="s">
        <v>25</v>
      </c>
      <c r="G189" s="116"/>
      <c r="H189" s="116">
        <v>20</v>
      </c>
      <c r="I189" s="82"/>
      <c r="J189" s="103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1"/>
      <c r="X189" s="43"/>
      <c r="Y189" s="43"/>
      <c r="Z189" s="43"/>
      <c r="AA189" s="43"/>
      <c r="AB189" s="589" t="s">
        <v>201</v>
      </c>
    </row>
    <row r="190" spans="1:293" s="22" customFormat="1" ht="14.45" hidden="1" customHeight="1" outlineLevel="1" x14ac:dyDescent="0.25">
      <c r="A190" s="57" t="s">
        <v>949</v>
      </c>
      <c r="B190" s="114"/>
      <c r="C190" s="114"/>
      <c r="D190" s="134"/>
      <c r="E190" s="114" t="s">
        <v>206</v>
      </c>
      <c r="F190" s="114" t="s">
        <v>25</v>
      </c>
      <c r="G190" s="116"/>
      <c r="H190" s="116"/>
      <c r="I190" s="82"/>
      <c r="J190" s="103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1"/>
      <c r="X190" s="43"/>
      <c r="Y190" s="43"/>
      <c r="Z190" s="43"/>
      <c r="AA190" s="43"/>
      <c r="AB190" s="589" t="s">
        <v>201</v>
      </c>
    </row>
    <row r="191" spans="1:293" ht="14.45" hidden="1" customHeight="1" outlineLevel="1" x14ac:dyDescent="0.25">
      <c r="A191" s="58"/>
      <c r="B191" s="117"/>
      <c r="C191" s="117"/>
      <c r="D191" s="429"/>
      <c r="E191" s="114"/>
      <c r="F191" s="117"/>
      <c r="G191" s="116"/>
      <c r="H191" s="116"/>
      <c r="I191" s="83"/>
      <c r="J191" s="103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1"/>
      <c r="X191" s="159"/>
      <c r="Y191" s="159"/>
      <c r="Z191" s="43"/>
      <c r="AA191" s="46"/>
      <c r="AB191" s="590"/>
    </row>
    <row r="192" spans="1:293" ht="14.45" hidden="1" customHeight="1" outlineLevel="1" x14ac:dyDescent="0.25">
      <c r="A192" s="58" t="s">
        <v>591</v>
      </c>
      <c r="B192" s="117" t="s">
        <v>601</v>
      </c>
      <c r="C192" s="117">
        <v>6701208</v>
      </c>
      <c r="D192" s="429"/>
      <c r="E192" s="114" t="s">
        <v>410</v>
      </c>
      <c r="F192" s="117"/>
      <c r="G192" s="116"/>
      <c r="H192" s="116">
        <v>50</v>
      </c>
      <c r="I192" s="83"/>
      <c r="J192" s="103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1"/>
      <c r="X192" s="159"/>
      <c r="Y192" s="159"/>
      <c r="Z192" s="43"/>
      <c r="AA192" s="46"/>
      <c r="AB192" s="590"/>
    </row>
    <row r="193" spans="1:293" ht="14.45" hidden="1" customHeight="1" outlineLevel="1" thickBot="1" x14ac:dyDescent="0.3">
      <c r="A193" s="58"/>
      <c r="B193" s="117"/>
      <c r="C193" s="117"/>
      <c r="D193" s="429"/>
      <c r="E193" s="114"/>
      <c r="F193" s="117"/>
      <c r="G193" s="116"/>
      <c r="H193" s="116"/>
      <c r="I193" s="83"/>
      <c r="J193" s="103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1"/>
      <c r="X193" s="159"/>
      <c r="Y193" s="159"/>
      <c r="Z193" s="43"/>
      <c r="AA193" s="46"/>
      <c r="AB193" s="590"/>
    </row>
    <row r="194" spans="1:293" s="75" customFormat="1" ht="15.75" collapsed="1" thickBot="1" x14ac:dyDescent="0.3">
      <c r="A194" s="611" t="s">
        <v>220</v>
      </c>
      <c r="B194" s="612"/>
      <c r="C194" s="612"/>
      <c r="D194" s="612"/>
      <c r="E194" s="612"/>
      <c r="F194" s="613"/>
      <c r="G194" s="412"/>
      <c r="H194" s="412">
        <f>SUM(H198,H200:H201)</f>
        <v>150</v>
      </c>
      <c r="I194" s="2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2"/>
      <c r="X194" s="159"/>
      <c r="Y194" s="159"/>
      <c r="Z194" s="43"/>
      <c r="AA194" s="406"/>
      <c r="AB194" s="592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81"/>
      <c r="AV194" s="81"/>
      <c r="AW194" s="81"/>
      <c r="AX194" s="81"/>
      <c r="AY194" s="81"/>
      <c r="AZ194" s="81"/>
      <c r="BA194" s="81"/>
      <c r="BB194" s="81"/>
      <c r="BC194" s="81"/>
      <c r="BD194" s="81"/>
      <c r="BE194" s="81"/>
      <c r="BF194" s="81"/>
      <c r="BG194" s="81"/>
      <c r="BH194" s="81"/>
      <c r="BI194" s="81"/>
      <c r="BJ194" s="81"/>
      <c r="BK194" s="81"/>
      <c r="BL194" s="81"/>
      <c r="BM194" s="81"/>
      <c r="BN194" s="81"/>
      <c r="BO194" s="81"/>
      <c r="BP194" s="81"/>
      <c r="BQ194" s="81"/>
      <c r="BR194" s="81"/>
      <c r="BS194" s="81"/>
      <c r="BT194" s="81"/>
      <c r="BU194" s="81"/>
      <c r="BV194" s="81"/>
      <c r="BW194" s="81"/>
      <c r="BX194" s="81"/>
      <c r="BY194" s="81"/>
      <c r="BZ194" s="81"/>
      <c r="CA194" s="81"/>
      <c r="CB194" s="81"/>
      <c r="CC194" s="81"/>
      <c r="CD194" s="81"/>
      <c r="CE194" s="81"/>
      <c r="CF194" s="81"/>
      <c r="CG194" s="81"/>
      <c r="CH194" s="81"/>
      <c r="CI194" s="81"/>
      <c r="CJ194" s="81"/>
      <c r="CK194" s="81"/>
      <c r="CL194" s="81"/>
      <c r="CM194" s="81"/>
      <c r="CN194" s="81"/>
      <c r="CO194" s="81"/>
      <c r="CP194" s="81"/>
      <c r="CQ194" s="81"/>
      <c r="CR194" s="81"/>
      <c r="CS194" s="81"/>
      <c r="CT194" s="81"/>
      <c r="CU194" s="81"/>
      <c r="CV194" s="81"/>
      <c r="CW194" s="81"/>
      <c r="CX194" s="81"/>
      <c r="CY194" s="81"/>
      <c r="CZ194" s="81"/>
      <c r="DA194" s="81"/>
      <c r="DB194" s="81"/>
      <c r="DC194" s="81"/>
      <c r="DD194" s="81"/>
      <c r="DE194" s="81"/>
      <c r="DF194" s="81"/>
      <c r="DG194" s="81"/>
      <c r="DH194" s="81"/>
      <c r="DI194" s="81"/>
      <c r="DJ194" s="81"/>
      <c r="DK194" s="81"/>
      <c r="DL194" s="81"/>
      <c r="DM194" s="81"/>
      <c r="DN194" s="81"/>
      <c r="DO194" s="81"/>
      <c r="DP194" s="81"/>
      <c r="DQ194" s="81"/>
      <c r="DR194" s="81"/>
      <c r="DS194" s="81"/>
      <c r="DT194" s="81"/>
      <c r="DU194" s="81"/>
      <c r="DV194" s="81"/>
      <c r="DW194" s="81"/>
      <c r="DX194" s="81"/>
      <c r="DY194" s="81"/>
      <c r="DZ194" s="81"/>
      <c r="EA194" s="81"/>
      <c r="EB194" s="81"/>
      <c r="EC194" s="81"/>
      <c r="ED194" s="81"/>
      <c r="EE194" s="81"/>
      <c r="EF194" s="81"/>
      <c r="EG194" s="81"/>
      <c r="EH194" s="81"/>
      <c r="EI194" s="81"/>
      <c r="EJ194" s="81"/>
      <c r="EK194" s="81"/>
      <c r="EL194" s="81"/>
      <c r="EM194" s="81"/>
      <c r="EN194" s="81"/>
      <c r="EO194" s="81"/>
      <c r="EP194" s="81"/>
      <c r="EQ194" s="81"/>
      <c r="ER194" s="81"/>
      <c r="ES194" s="81"/>
      <c r="ET194" s="81"/>
      <c r="EU194" s="81"/>
      <c r="EV194" s="81"/>
      <c r="EW194" s="81"/>
      <c r="EX194" s="81"/>
      <c r="EY194" s="81"/>
      <c r="EZ194" s="81"/>
      <c r="FA194" s="81"/>
      <c r="FB194" s="81"/>
      <c r="FC194" s="81"/>
      <c r="FD194" s="81"/>
      <c r="FE194" s="81"/>
      <c r="FF194" s="81"/>
      <c r="FG194" s="81"/>
      <c r="FH194" s="81"/>
      <c r="FI194" s="81"/>
      <c r="FJ194" s="81"/>
      <c r="FK194" s="81"/>
      <c r="FL194" s="81"/>
      <c r="FM194" s="81"/>
      <c r="FN194" s="81"/>
      <c r="FO194" s="81"/>
      <c r="FP194" s="81"/>
      <c r="FQ194" s="81"/>
      <c r="FR194" s="81"/>
      <c r="FS194" s="81"/>
      <c r="FT194" s="81"/>
      <c r="FU194" s="81"/>
      <c r="FV194" s="81"/>
      <c r="FW194" s="81"/>
      <c r="FX194" s="81"/>
      <c r="FY194" s="81"/>
      <c r="FZ194" s="81"/>
      <c r="GA194" s="81"/>
      <c r="GB194" s="81"/>
      <c r="GC194" s="81"/>
      <c r="GD194" s="81"/>
      <c r="GE194" s="81"/>
      <c r="GF194" s="81"/>
      <c r="GG194" s="81"/>
      <c r="GH194" s="81"/>
      <c r="GI194" s="81"/>
      <c r="GJ194" s="81"/>
      <c r="GK194" s="81"/>
      <c r="GL194" s="81"/>
      <c r="GM194" s="81"/>
      <c r="GN194" s="81"/>
      <c r="GO194" s="81"/>
      <c r="GP194" s="81"/>
      <c r="GQ194" s="81"/>
      <c r="GR194" s="81"/>
      <c r="GS194" s="81"/>
      <c r="GT194" s="81"/>
      <c r="GU194" s="81"/>
      <c r="GV194" s="81"/>
      <c r="GW194" s="81"/>
      <c r="GX194" s="81"/>
      <c r="GY194" s="81"/>
      <c r="GZ194" s="81"/>
      <c r="HA194" s="81"/>
      <c r="HB194" s="81"/>
      <c r="HC194" s="81"/>
      <c r="HD194" s="81"/>
      <c r="HE194" s="81"/>
      <c r="HF194" s="81"/>
      <c r="HG194" s="81"/>
      <c r="HH194" s="81"/>
      <c r="HI194" s="81"/>
      <c r="HJ194" s="81"/>
      <c r="HK194" s="81"/>
      <c r="HL194" s="81"/>
      <c r="HM194" s="81"/>
      <c r="HN194" s="81"/>
      <c r="HO194" s="81"/>
      <c r="HP194" s="81"/>
      <c r="HQ194" s="81"/>
      <c r="HR194" s="81"/>
      <c r="HS194" s="81"/>
      <c r="HT194" s="81"/>
      <c r="HU194" s="81"/>
      <c r="HV194" s="81"/>
      <c r="HW194" s="81"/>
      <c r="HX194" s="81"/>
      <c r="HY194" s="81"/>
      <c r="HZ194" s="81"/>
      <c r="IA194" s="81"/>
      <c r="IB194" s="81"/>
      <c r="IC194" s="81"/>
      <c r="ID194" s="81"/>
      <c r="IE194" s="81"/>
      <c r="IF194" s="81"/>
      <c r="IG194" s="81"/>
      <c r="IH194" s="81"/>
      <c r="II194" s="81"/>
      <c r="IJ194" s="81"/>
      <c r="IK194" s="81"/>
      <c r="IL194" s="81"/>
      <c r="IM194" s="81"/>
      <c r="IN194" s="81"/>
      <c r="IO194" s="81"/>
      <c r="IP194" s="81"/>
      <c r="IQ194" s="81"/>
      <c r="IR194" s="81"/>
      <c r="IS194" s="81"/>
      <c r="IT194" s="81"/>
      <c r="IU194" s="81"/>
      <c r="IV194" s="81"/>
      <c r="IW194" s="81"/>
      <c r="IX194" s="81"/>
      <c r="IY194" s="81"/>
      <c r="IZ194" s="81"/>
      <c r="JA194" s="81"/>
      <c r="JB194" s="81"/>
      <c r="JC194" s="81"/>
      <c r="JD194" s="81"/>
      <c r="JE194" s="81"/>
      <c r="JF194" s="81"/>
      <c r="JG194" s="81"/>
      <c r="JH194" s="81"/>
      <c r="JI194" s="81"/>
      <c r="JJ194" s="81"/>
      <c r="JK194" s="81"/>
      <c r="JL194" s="81"/>
      <c r="JM194" s="81"/>
      <c r="JN194" s="81"/>
      <c r="JO194" s="81"/>
      <c r="JP194" s="81"/>
      <c r="JQ194" s="81"/>
      <c r="JR194" s="81"/>
      <c r="JS194" s="81"/>
      <c r="JT194" s="81"/>
      <c r="JU194" s="81"/>
      <c r="JV194" s="81"/>
      <c r="JW194" s="81"/>
      <c r="JX194" s="81"/>
      <c r="JY194" s="81"/>
      <c r="JZ194" s="81"/>
      <c r="KA194" s="81"/>
      <c r="KB194" s="81"/>
      <c r="KC194" s="81"/>
      <c r="KD194" s="81"/>
      <c r="KE194" s="81"/>
      <c r="KF194" s="81"/>
      <c r="KG194" s="81"/>
    </row>
    <row r="195" spans="1:293" ht="14.45" hidden="1" customHeight="1" outlineLevel="1" x14ac:dyDescent="0.25">
      <c r="A195" s="58"/>
      <c r="B195" s="117"/>
      <c r="C195" s="117"/>
      <c r="D195" s="429"/>
      <c r="E195" s="114"/>
      <c r="F195" s="117"/>
      <c r="G195" s="116"/>
      <c r="H195" s="116"/>
      <c r="I195" s="83"/>
      <c r="J195" s="103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1"/>
      <c r="X195" s="159"/>
      <c r="Y195" s="159"/>
      <c r="Z195" s="43"/>
      <c r="AA195" s="46"/>
      <c r="AB195" s="590"/>
    </row>
    <row r="196" spans="1:293" s="307" customFormat="1" ht="14.45" hidden="1" customHeight="1" outlineLevel="1" x14ac:dyDescent="0.25">
      <c r="A196" s="308" t="s">
        <v>953</v>
      </c>
      <c r="B196" s="301"/>
      <c r="C196" s="301"/>
      <c r="D196" s="430"/>
      <c r="E196" s="301" t="s">
        <v>206</v>
      </c>
      <c r="F196" s="301"/>
      <c r="G196" s="302"/>
      <c r="H196" s="302"/>
      <c r="I196" s="313"/>
      <c r="J196" s="503"/>
      <c r="K196" s="504"/>
      <c r="L196" s="504"/>
      <c r="M196" s="504"/>
      <c r="N196" s="504"/>
      <c r="O196" s="504"/>
      <c r="P196" s="304"/>
      <c r="Q196" s="304"/>
      <c r="R196" s="304"/>
      <c r="S196" s="304"/>
      <c r="T196" s="304"/>
      <c r="U196" s="304"/>
      <c r="V196" s="504"/>
      <c r="W196" s="531"/>
      <c r="X196" s="306"/>
      <c r="Y196" s="306"/>
      <c r="Z196" s="306"/>
      <c r="AA196" s="306"/>
      <c r="AB196" s="590">
        <v>1476</v>
      </c>
    </row>
    <row r="197" spans="1:293" ht="14.45" hidden="1" customHeight="1" outlineLevel="1" x14ac:dyDescent="0.25">
      <c r="A197" s="58"/>
      <c r="B197" s="117"/>
      <c r="C197" s="117"/>
      <c r="D197" s="429"/>
      <c r="E197" s="114"/>
      <c r="F197" s="117"/>
      <c r="G197" s="116"/>
      <c r="H197" s="116"/>
      <c r="I197" s="190"/>
      <c r="J197" s="332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113"/>
      <c r="X197" s="159"/>
      <c r="Y197" s="159"/>
      <c r="Z197" s="43"/>
      <c r="AA197" s="46"/>
      <c r="AB197" s="589"/>
    </row>
    <row r="198" spans="1:293" ht="14.45" hidden="1" customHeight="1" outlineLevel="1" x14ac:dyDescent="0.25">
      <c r="A198" s="58" t="s">
        <v>587</v>
      </c>
      <c r="B198" s="117" t="s">
        <v>602</v>
      </c>
      <c r="C198" s="117">
        <v>6701202</v>
      </c>
      <c r="D198" s="429"/>
      <c r="E198" s="114" t="s">
        <v>410</v>
      </c>
      <c r="F198" s="117" t="s">
        <v>179</v>
      </c>
      <c r="G198" s="116"/>
      <c r="H198" s="116">
        <v>50</v>
      </c>
      <c r="I198" s="190"/>
      <c r="J198" s="332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113"/>
      <c r="X198" s="159"/>
      <c r="Y198" s="159"/>
      <c r="Z198" s="43"/>
      <c r="AA198" s="46"/>
      <c r="AB198" s="590"/>
    </row>
    <row r="199" spans="1:293" ht="14.45" hidden="1" customHeight="1" outlineLevel="1" x14ac:dyDescent="0.25">
      <c r="A199" s="58"/>
      <c r="B199" s="117"/>
      <c r="C199" s="117"/>
      <c r="D199" s="429"/>
      <c r="E199" s="114"/>
      <c r="F199" s="117"/>
      <c r="G199" s="116"/>
      <c r="H199" s="116"/>
      <c r="I199" s="190"/>
      <c r="J199" s="332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113"/>
      <c r="X199" s="159"/>
      <c r="Y199" s="159"/>
      <c r="Z199" s="43"/>
      <c r="AA199" s="46"/>
      <c r="AB199" s="589"/>
    </row>
    <row r="200" spans="1:293" ht="14.45" hidden="1" customHeight="1" outlineLevel="1" x14ac:dyDescent="0.25">
      <c r="A200" s="58" t="s">
        <v>591</v>
      </c>
      <c r="B200" s="117" t="s">
        <v>603</v>
      </c>
      <c r="C200" s="117">
        <v>6701209</v>
      </c>
      <c r="D200" s="429"/>
      <c r="E200" s="114" t="s">
        <v>410</v>
      </c>
      <c r="F200" s="117" t="s">
        <v>179</v>
      </c>
      <c r="G200" s="116"/>
      <c r="H200" s="116">
        <v>50</v>
      </c>
      <c r="I200" s="83"/>
      <c r="J200" s="103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1"/>
      <c r="X200" s="159"/>
      <c r="Y200" s="159"/>
      <c r="Z200" s="43"/>
      <c r="AA200" s="46"/>
      <c r="AB200" s="590"/>
    </row>
    <row r="201" spans="1:293" ht="14.45" hidden="1" customHeight="1" outlineLevel="1" x14ac:dyDescent="0.25">
      <c r="A201" s="63" t="s">
        <v>771</v>
      </c>
      <c r="B201" s="117" t="s">
        <v>33</v>
      </c>
      <c r="C201" s="117" t="s">
        <v>33</v>
      </c>
      <c r="D201" s="117" t="s">
        <v>223</v>
      </c>
      <c r="E201" s="114" t="s">
        <v>223</v>
      </c>
      <c r="F201" s="117" t="s">
        <v>56</v>
      </c>
      <c r="G201" s="116"/>
      <c r="H201" s="116">
        <v>50</v>
      </c>
      <c r="I201" s="83"/>
      <c r="J201" s="103"/>
      <c r="K201" s="386"/>
      <c r="L201" s="34"/>
      <c r="M201" s="34"/>
      <c r="N201" s="333">
        <v>1</v>
      </c>
      <c r="O201" s="333">
        <v>1</v>
      </c>
      <c r="P201" s="333">
        <v>1</v>
      </c>
      <c r="Q201" s="333">
        <v>1</v>
      </c>
      <c r="R201" s="34"/>
      <c r="S201" s="34"/>
      <c r="T201" s="386"/>
      <c r="U201" s="386"/>
      <c r="V201" s="386"/>
      <c r="W201" s="462"/>
      <c r="X201" s="159"/>
      <c r="Y201" s="159"/>
      <c r="Z201" s="43"/>
      <c r="AA201" s="46"/>
      <c r="AB201" s="590">
        <v>3334</v>
      </c>
    </row>
    <row r="202" spans="1:293" ht="15" hidden="1" customHeight="1" outlineLevel="1" thickBot="1" x14ac:dyDescent="0.3">
      <c r="A202" s="446"/>
      <c r="B202" s="117"/>
      <c r="C202" s="117"/>
      <c r="D202" s="429"/>
      <c r="E202" s="114"/>
      <c r="F202" s="117"/>
      <c r="G202" s="116"/>
      <c r="H202" s="116"/>
      <c r="I202" s="83"/>
      <c r="J202" s="103"/>
      <c r="K202" s="105"/>
      <c r="L202" s="464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6"/>
      <c r="X202" s="159"/>
      <c r="Y202" s="159"/>
      <c r="Z202" s="43"/>
      <c r="AA202" s="46"/>
      <c r="AB202" s="592"/>
    </row>
    <row r="203" spans="1:293" s="75" customFormat="1" ht="15.75" collapsed="1" thickBot="1" x14ac:dyDescent="0.3">
      <c r="A203" s="611" t="s">
        <v>240</v>
      </c>
      <c r="B203" s="612"/>
      <c r="C203" s="612"/>
      <c r="D203" s="612"/>
      <c r="E203" s="612"/>
      <c r="F203" s="613"/>
      <c r="G203" s="412"/>
      <c r="H203" s="412">
        <f>SUM(H204:H214)</f>
        <v>960</v>
      </c>
      <c r="I203" s="2"/>
      <c r="J203" s="224"/>
      <c r="K203" s="224"/>
      <c r="L203" s="224"/>
      <c r="M203" s="224"/>
      <c r="N203" s="224"/>
      <c r="O203" s="224"/>
      <c r="P203" s="224"/>
      <c r="Q203" s="224"/>
      <c r="R203" s="224"/>
      <c r="S203" s="224"/>
      <c r="T203" s="224"/>
      <c r="U203" s="224"/>
      <c r="V203" s="224"/>
      <c r="W203" s="225"/>
      <c r="X203" s="159"/>
      <c r="Y203" s="159"/>
      <c r="Z203" s="43"/>
      <c r="AA203" s="406"/>
      <c r="AB203" s="590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Q203" s="81"/>
      <c r="AR203" s="81"/>
      <c r="AS203" s="81"/>
      <c r="AT203" s="81"/>
      <c r="AU203" s="81"/>
      <c r="AV203" s="81"/>
      <c r="AW203" s="81"/>
      <c r="AX203" s="81"/>
      <c r="AY203" s="81"/>
      <c r="AZ203" s="81"/>
      <c r="BA203" s="81"/>
      <c r="BB203" s="81"/>
      <c r="BC203" s="81"/>
      <c r="BD203" s="81"/>
      <c r="BE203" s="81"/>
      <c r="BF203" s="81"/>
      <c r="BG203" s="81"/>
      <c r="BH203" s="81"/>
      <c r="BI203" s="81"/>
      <c r="BJ203" s="81"/>
      <c r="BK203" s="81"/>
      <c r="BL203" s="81"/>
      <c r="BM203" s="81"/>
      <c r="BN203" s="81"/>
      <c r="BO203" s="81"/>
      <c r="BP203" s="81"/>
      <c r="BQ203" s="81"/>
      <c r="BR203" s="81"/>
      <c r="BS203" s="81"/>
      <c r="BT203" s="81"/>
      <c r="BU203" s="81"/>
      <c r="BV203" s="81"/>
      <c r="BW203" s="81"/>
      <c r="BX203" s="81"/>
      <c r="BY203" s="81"/>
      <c r="BZ203" s="81"/>
      <c r="CA203" s="81"/>
      <c r="CB203" s="81"/>
      <c r="CC203" s="81"/>
      <c r="CD203" s="81"/>
      <c r="CE203" s="81"/>
      <c r="CF203" s="81"/>
      <c r="CG203" s="81"/>
      <c r="CH203" s="81"/>
      <c r="CI203" s="81"/>
      <c r="CJ203" s="81"/>
      <c r="CK203" s="81"/>
      <c r="CL203" s="81"/>
      <c r="CM203" s="81"/>
      <c r="CN203" s="81"/>
      <c r="CO203" s="81"/>
      <c r="CP203" s="81"/>
      <c r="CQ203" s="81"/>
      <c r="CR203" s="81"/>
      <c r="CS203" s="81"/>
      <c r="CT203" s="81"/>
      <c r="CU203" s="81"/>
      <c r="CV203" s="81"/>
      <c r="CW203" s="81"/>
      <c r="CX203" s="81"/>
      <c r="CY203" s="81"/>
      <c r="CZ203" s="81"/>
      <c r="DA203" s="81"/>
      <c r="DB203" s="81"/>
      <c r="DC203" s="81"/>
      <c r="DD203" s="81"/>
      <c r="DE203" s="81"/>
      <c r="DF203" s="81"/>
      <c r="DG203" s="81"/>
      <c r="DH203" s="81"/>
      <c r="DI203" s="81"/>
      <c r="DJ203" s="81"/>
      <c r="DK203" s="81"/>
      <c r="DL203" s="81"/>
      <c r="DM203" s="81"/>
      <c r="DN203" s="81"/>
      <c r="DO203" s="81"/>
      <c r="DP203" s="81"/>
      <c r="DQ203" s="81"/>
      <c r="DR203" s="81"/>
      <c r="DS203" s="81"/>
      <c r="DT203" s="81"/>
      <c r="DU203" s="81"/>
      <c r="DV203" s="81"/>
      <c r="DW203" s="81"/>
      <c r="DX203" s="81"/>
      <c r="DY203" s="81"/>
      <c r="DZ203" s="81"/>
      <c r="EA203" s="81"/>
      <c r="EB203" s="81"/>
      <c r="EC203" s="81"/>
      <c r="ED203" s="81"/>
      <c r="EE203" s="81"/>
      <c r="EF203" s="81"/>
      <c r="EG203" s="81"/>
      <c r="EH203" s="81"/>
      <c r="EI203" s="81"/>
      <c r="EJ203" s="81"/>
      <c r="EK203" s="81"/>
      <c r="EL203" s="81"/>
      <c r="EM203" s="81"/>
      <c r="EN203" s="81"/>
      <c r="EO203" s="81"/>
      <c r="EP203" s="81"/>
      <c r="EQ203" s="81"/>
      <c r="ER203" s="81"/>
      <c r="ES203" s="81"/>
      <c r="ET203" s="81"/>
      <c r="EU203" s="81"/>
      <c r="EV203" s="81"/>
      <c r="EW203" s="81"/>
      <c r="EX203" s="81"/>
      <c r="EY203" s="81"/>
      <c r="EZ203" s="81"/>
      <c r="FA203" s="81"/>
      <c r="FB203" s="81"/>
      <c r="FC203" s="81"/>
      <c r="FD203" s="81"/>
      <c r="FE203" s="81"/>
      <c r="FF203" s="81"/>
      <c r="FG203" s="81"/>
      <c r="FH203" s="81"/>
      <c r="FI203" s="81"/>
      <c r="FJ203" s="81"/>
      <c r="FK203" s="81"/>
      <c r="FL203" s="81"/>
      <c r="FM203" s="81"/>
      <c r="FN203" s="81"/>
      <c r="FO203" s="81"/>
      <c r="FP203" s="81"/>
      <c r="FQ203" s="81"/>
      <c r="FR203" s="81"/>
      <c r="FS203" s="81"/>
      <c r="FT203" s="81"/>
      <c r="FU203" s="81"/>
      <c r="FV203" s="81"/>
      <c r="FW203" s="81"/>
      <c r="FX203" s="81"/>
      <c r="FY203" s="81"/>
      <c r="FZ203" s="81"/>
      <c r="GA203" s="81"/>
      <c r="GB203" s="81"/>
      <c r="GC203" s="81"/>
      <c r="GD203" s="81"/>
      <c r="GE203" s="81"/>
      <c r="GF203" s="81"/>
      <c r="GG203" s="81"/>
      <c r="GH203" s="81"/>
      <c r="GI203" s="81"/>
      <c r="GJ203" s="81"/>
      <c r="GK203" s="81"/>
      <c r="GL203" s="81"/>
      <c r="GM203" s="81"/>
      <c r="GN203" s="81"/>
      <c r="GO203" s="81"/>
      <c r="GP203" s="81"/>
      <c r="GQ203" s="81"/>
      <c r="GR203" s="81"/>
      <c r="GS203" s="81"/>
      <c r="GT203" s="81"/>
      <c r="GU203" s="81"/>
      <c r="GV203" s="81"/>
      <c r="GW203" s="81"/>
      <c r="GX203" s="81"/>
      <c r="GY203" s="81"/>
      <c r="GZ203" s="81"/>
      <c r="HA203" s="81"/>
      <c r="HB203" s="81"/>
      <c r="HC203" s="81"/>
      <c r="HD203" s="81"/>
      <c r="HE203" s="81"/>
      <c r="HF203" s="81"/>
      <c r="HG203" s="81"/>
      <c r="HH203" s="81"/>
      <c r="HI203" s="81"/>
      <c r="HJ203" s="81"/>
      <c r="HK203" s="81"/>
      <c r="HL203" s="81"/>
      <c r="HM203" s="81"/>
      <c r="HN203" s="81"/>
      <c r="HO203" s="81"/>
      <c r="HP203" s="81"/>
      <c r="HQ203" s="81"/>
      <c r="HR203" s="81"/>
      <c r="HS203" s="81"/>
      <c r="HT203" s="81"/>
      <c r="HU203" s="81"/>
      <c r="HV203" s="81"/>
      <c r="HW203" s="81"/>
      <c r="HX203" s="81"/>
      <c r="HY203" s="81"/>
      <c r="HZ203" s="81"/>
      <c r="IA203" s="81"/>
      <c r="IB203" s="81"/>
      <c r="IC203" s="81"/>
      <c r="ID203" s="81"/>
      <c r="IE203" s="81"/>
      <c r="IF203" s="81"/>
      <c r="IG203" s="81"/>
      <c r="IH203" s="81"/>
      <c r="II203" s="81"/>
      <c r="IJ203" s="81"/>
      <c r="IK203" s="81"/>
      <c r="IL203" s="81"/>
      <c r="IM203" s="81"/>
      <c r="IN203" s="81"/>
      <c r="IO203" s="81"/>
      <c r="IP203" s="81"/>
      <c r="IQ203" s="81"/>
      <c r="IR203" s="81"/>
      <c r="IS203" s="81"/>
      <c r="IT203" s="81"/>
      <c r="IU203" s="81"/>
      <c r="IV203" s="81"/>
      <c r="IW203" s="81"/>
      <c r="IX203" s="81"/>
      <c r="IY203" s="81"/>
      <c r="IZ203" s="81"/>
      <c r="JA203" s="81"/>
      <c r="JB203" s="81"/>
      <c r="JC203" s="81"/>
      <c r="JD203" s="81"/>
      <c r="JE203" s="81"/>
      <c r="JF203" s="81"/>
      <c r="JG203" s="81"/>
      <c r="JH203" s="81"/>
      <c r="JI203" s="81"/>
      <c r="JJ203" s="81"/>
      <c r="JK203" s="81"/>
      <c r="JL203" s="81"/>
      <c r="JM203" s="81"/>
      <c r="JN203" s="81"/>
      <c r="JO203" s="81"/>
      <c r="JP203" s="81"/>
      <c r="JQ203" s="81"/>
      <c r="JR203" s="81"/>
      <c r="JS203" s="81"/>
      <c r="JT203" s="81"/>
      <c r="JU203" s="81"/>
      <c r="JV203" s="81"/>
      <c r="JW203" s="81"/>
      <c r="JX203" s="81"/>
      <c r="JY203" s="81"/>
      <c r="JZ203" s="81"/>
      <c r="KA203" s="81"/>
      <c r="KB203" s="81"/>
      <c r="KC203" s="81"/>
      <c r="KD203" s="81"/>
      <c r="KE203" s="81"/>
      <c r="KF203" s="81"/>
      <c r="KG203" s="81"/>
    </row>
    <row r="204" spans="1:293" ht="14.45" hidden="1" customHeight="1" outlineLevel="1" x14ac:dyDescent="0.25">
      <c r="A204" s="58"/>
      <c r="B204" s="117"/>
      <c r="C204" s="117"/>
      <c r="D204" s="429"/>
      <c r="E204" s="114"/>
      <c r="F204" s="117"/>
      <c r="G204" s="116"/>
      <c r="H204" s="116"/>
      <c r="I204" s="83"/>
      <c r="J204" s="91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3"/>
      <c r="X204" s="159"/>
      <c r="Y204" s="159"/>
      <c r="Z204" s="43"/>
      <c r="AA204" s="46"/>
      <c r="AB204" s="590"/>
    </row>
    <row r="205" spans="1:293" ht="14.45" hidden="1" customHeight="1" outlineLevel="1" x14ac:dyDescent="0.25">
      <c r="A205" s="58" t="s">
        <v>1035</v>
      </c>
      <c r="B205" s="117" t="s">
        <v>1034</v>
      </c>
      <c r="C205" s="117">
        <v>6706594</v>
      </c>
      <c r="D205" s="429"/>
      <c r="E205" s="114" t="s">
        <v>852</v>
      </c>
      <c r="F205" s="117" t="s">
        <v>25</v>
      </c>
      <c r="G205" s="116"/>
      <c r="H205" s="116">
        <v>160</v>
      </c>
      <c r="I205" s="83"/>
      <c r="J205" s="91"/>
      <c r="K205" s="4"/>
      <c r="L205" s="23">
        <v>1</v>
      </c>
      <c r="M205" s="23">
        <v>1</v>
      </c>
      <c r="N205" s="23">
        <v>1</v>
      </c>
      <c r="O205" s="23">
        <v>1</v>
      </c>
      <c r="P205" s="23">
        <v>1</v>
      </c>
      <c r="Q205" s="23">
        <v>1</v>
      </c>
      <c r="R205" s="23">
        <v>1</v>
      </c>
      <c r="S205" s="23">
        <v>1</v>
      </c>
      <c r="T205" s="23">
        <v>1</v>
      </c>
      <c r="U205" s="23">
        <v>1</v>
      </c>
      <c r="V205" s="4"/>
      <c r="W205" s="13"/>
      <c r="X205" s="159"/>
      <c r="Y205" s="159"/>
      <c r="Z205" s="43"/>
      <c r="AA205" s="46"/>
      <c r="AB205" s="590"/>
    </row>
    <row r="206" spans="1:293" ht="14.45" hidden="1" customHeight="1" outlineLevel="1" x14ac:dyDescent="0.25">
      <c r="A206" s="58"/>
      <c r="B206" s="117"/>
      <c r="C206" s="117"/>
      <c r="D206" s="429"/>
      <c r="E206" s="114"/>
      <c r="F206" s="117"/>
      <c r="G206" s="116"/>
      <c r="H206" s="116"/>
      <c r="I206" s="83"/>
      <c r="J206" s="91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3"/>
      <c r="X206" s="159"/>
      <c r="Y206" s="159"/>
      <c r="Z206" s="43"/>
      <c r="AA206" s="46"/>
      <c r="AB206" s="590"/>
    </row>
    <row r="207" spans="1:293" s="22" customFormat="1" ht="14.45" hidden="1" customHeight="1" outlineLevel="1" x14ac:dyDescent="0.25">
      <c r="A207" s="58" t="s">
        <v>954</v>
      </c>
      <c r="B207" s="114" t="s">
        <v>201</v>
      </c>
      <c r="C207" s="114" t="s">
        <v>201</v>
      </c>
      <c r="D207" s="114" t="s">
        <v>202</v>
      </c>
      <c r="E207" s="114" t="s">
        <v>202</v>
      </c>
      <c r="F207" s="117" t="s">
        <v>179</v>
      </c>
      <c r="G207" s="116"/>
      <c r="H207" s="116">
        <v>300</v>
      </c>
      <c r="I207" s="82"/>
      <c r="J207" s="397"/>
      <c r="K207" s="398"/>
      <c r="L207" s="333">
        <v>1</v>
      </c>
      <c r="M207" s="333">
        <v>1</v>
      </c>
      <c r="N207" s="333">
        <v>1</v>
      </c>
      <c r="O207" s="333">
        <v>1</v>
      </c>
      <c r="P207" s="333">
        <v>1</v>
      </c>
      <c r="Q207" s="333">
        <v>1</v>
      </c>
      <c r="R207" s="333">
        <v>1</v>
      </c>
      <c r="S207" s="333">
        <v>1</v>
      </c>
      <c r="T207" s="333">
        <v>1</v>
      </c>
      <c r="U207" s="333">
        <v>1</v>
      </c>
      <c r="V207" s="4"/>
      <c r="W207" s="21"/>
      <c r="X207" s="159" t="s">
        <v>195</v>
      </c>
      <c r="Y207" s="159"/>
      <c r="Z207" s="43"/>
      <c r="AA207" s="46"/>
      <c r="AB207" s="589"/>
    </row>
    <row r="208" spans="1:293" ht="15" hidden="1" customHeight="1" outlineLevel="1" x14ac:dyDescent="0.25">
      <c r="A208" s="58" t="s">
        <v>955</v>
      </c>
      <c r="B208" s="117" t="s">
        <v>201</v>
      </c>
      <c r="C208" s="117" t="s">
        <v>201</v>
      </c>
      <c r="D208" s="117" t="s">
        <v>202</v>
      </c>
      <c r="E208" s="117" t="s">
        <v>202</v>
      </c>
      <c r="F208" s="117" t="s">
        <v>179</v>
      </c>
      <c r="G208" s="116"/>
      <c r="H208" s="116">
        <v>300</v>
      </c>
      <c r="I208" s="83"/>
      <c r="J208" s="91"/>
      <c r="K208" s="4"/>
      <c r="L208" s="333">
        <v>1</v>
      </c>
      <c r="M208" s="333">
        <v>1</v>
      </c>
      <c r="N208" s="333">
        <v>1</v>
      </c>
      <c r="O208" s="333">
        <v>1</v>
      </c>
      <c r="P208" s="333">
        <v>1</v>
      </c>
      <c r="Q208" s="333">
        <v>1</v>
      </c>
      <c r="R208" s="333">
        <v>1</v>
      </c>
      <c r="S208" s="333">
        <v>1</v>
      </c>
      <c r="T208" s="333">
        <v>1</v>
      </c>
      <c r="U208" s="333">
        <v>1</v>
      </c>
      <c r="V208" s="4"/>
      <c r="W208" s="13"/>
      <c r="X208" s="159" t="s">
        <v>195</v>
      </c>
      <c r="Y208" s="159"/>
      <c r="Z208" s="43"/>
      <c r="AA208" s="46"/>
      <c r="AB208" s="589"/>
    </row>
    <row r="209" spans="1:293" ht="14.45" hidden="1" customHeight="1" outlineLevel="1" x14ac:dyDescent="0.25">
      <c r="A209" s="58"/>
      <c r="B209" s="117"/>
      <c r="C209" s="117"/>
      <c r="D209" s="429"/>
      <c r="E209" s="114"/>
      <c r="F209" s="117"/>
      <c r="G209" s="116"/>
      <c r="H209" s="116"/>
      <c r="I209" s="83"/>
      <c r="J209" s="91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3"/>
      <c r="X209" s="159"/>
      <c r="Y209" s="159"/>
      <c r="Z209" s="43"/>
      <c r="AA209" s="46"/>
      <c r="AB209" s="589"/>
    </row>
    <row r="210" spans="1:293" ht="14.45" hidden="1" customHeight="1" outlineLevel="1" x14ac:dyDescent="0.25">
      <c r="A210" s="58" t="s">
        <v>587</v>
      </c>
      <c r="B210" s="117" t="s">
        <v>604</v>
      </c>
      <c r="C210" s="117">
        <v>6701203</v>
      </c>
      <c r="D210" s="429"/>
      <c r="E210" s="114" t="s">
        <v>410</v>
      </c>
      <c r="F210" s="117" t="s">
        <v>179</v>
      </c>
      <c r="G210" s="116"/>
      <c r="H210" s="116">
        <v>100</v>
      </c>
      <c r="I210" s="83"/>
      <c r="J210" s="91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3"/>
      <c r="X210" s="159"/>
      <c r="Y210" s="159"/>
      <c r="Z210" s="43"/>
      <c r="AA210" s="46"/>
      <c r="AB210" s="589"/>
    </row>
    <row r="211" spans="1:293" ht="14.45" hidden="1" customHeight="1" outlineLevel="1" x14ac:dyDescent="0.25">
      <c r="A211" s="58"/>
      <c r="B211" s="117"/>
      <c r="C211" s="117"/>
      <c r="D211" s="429"/>
      <c r="E211" s="114"/>
      <c r="F211" s="117"/>
      <c r="G211" s="116"/>
      <c r="H211" s="116"/>
      <c r="I211" s="83"/>
      <c r="J211" s="91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3"/>
      <c r="X211" s="159"/>
      <c r="Y211" s="159"/>
      <c r="Z211" s="43"/>
      <c r="AA211" s="46"/>
      <c r="AB211" s="589"/>
    </row>
    <row r="212" spans="1:293" ht="14.45" hidden="1" customHeight="1" outlineLevel="1" x14ac:dyDescent="0.25">
      <c r="A212" s="58" t="s">
        <v>591</v>
      </c>
      <c r="B212" s="117" t="s">
        <v>605</v>
      </c>
      <c r="C212" s="117">
        <v>6701210</v>
      </c>
      <c r="D212" s="429"/>
      <c r="E212" s="114" t="s">
        <v>410</v>
      </c>
      <c r="F212" s="117" t="s">
        <v>56</v>
      </c>
      <c r="G212" s="116"/>
      <c r="H212" s="116">
        <v>100</v>
      </c>
      <c r="I212" s="83"/>
      <c r="J212" s="91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3"/>
      <c r="X212" s="159"/>
      <c r="Y212" s="159"/>
      <c r="Z212" s="43"/>
      <c r="AA212" s="46" t="s">
        <v>957</v>
      </c>
      <c r="AB212" s="589"/>
    </row>
    <row r="213" spans="1:293" ht="14.45" hidden="1" customHeight="1" outlineLevel="1" x14ac:dyDescent="0.25">
      <c r="A213" s="58" t="s">
        <v>956</v>
      </c>
      <c r="B213" s="117"/>
      <c r="C213" s="117"/>
      <c r="D213" s="429"/>
      <c r="E213" s="114" t="s">
        <v>1067</v>
      </c>
      <c r="F213" s="117" t="s">
        <v>179</v>
      </c>
      <c r="G213" s="116"/>
      <c r="H213" s="116"/>
      <c r="I213" s="83"/>
      <c r="J213" s="91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3"/>
      <c r="X213" s="159"/>
      <c r="Y213" s="159"/>
      <c r="Z213" s="43"/>
      <c r="AA213" s="46"/>
      <c r="AB213" s="589"/>
    </row>
    <row r="214" spans="1:293" ht="14.45" hidden="1" customHeight="1" outlineLevel="1" thickBot="1" x14ac:dyDescent="0.3">
      <c r="A214" s="58"/>
      <c r="B214" s="117"/>
      <c r="C214" s="117"/>
      <c r="D214" s="429"/>
      <c r="E214" s="114"/>
      <c r="F214" s="117"/>
      <c r="G214" s="116"/>
      <c r="H214" s="116"/>
      <c r="I214" s="83"/>
      <c r="J214" s="91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3"/>
      <c r="X214" s="159"/>
      <c r="Y214" s="159"/>
      <c r="Z214" s="43"/>
      <c r="AA214" s="46"/>
      <c r="AB214" s="591"/>
    </row>
    <row r="215" spans="1:293" s="75" customFormat="1" ht="15.75" hidden="1" collapsed="1" thickBot="1" x14ac:dyDescent="0.3">
      <c r="A215" s="611" t="s">
        <v>278</v>
      </c>
      <c r="B215" s="612"/>
      <c r="C215" s="612"/>
      <c r="D215" s="612"/>
      <c r="E215" s="612"/>
      <c r="F215" s="613"/>
      <c r="G215" s="412"/>
      <c r="H215" s="412">
        <f>SUM(H216:H219)</f>
        <v>100</v>
      </c>
      <c r="I215" s="2"/>
      <c r="J215" s="224"/>
      <c r="K215" s="224"/>
      <c r="L215" s="224"/>
      <c r="M215" s="224"/>
      <c r="N215" s="224"/>
      <c r="O215" s="224"/>
      <c r="P215" s="224"/>
      <c r="Q215" s="224"/>
      <c r="R215" s="224"/>
      <c r="S215" s="224"/>
      <c r="T215" s="224"/>
      <c r="U215" s="224"/>
      <c r="V215" s="224"/>
      <c r="W215" s="225"/>
      <c r="X215" s="159"/>
      <c r="Y215" s="159"/>
      <c r="Z215" s="43"/>
      <c r="AA215" s="46"/>
      <c r="AB215" s="589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Q215" s="81"/>
      <c r="AR215" s="81"/>
      <c r="AS215" s="81"/>
      <c r="AT215" s="81"/>
      <c r="AU215" s="81"/>
      <c r="AV215" s="81"/>
      <c r="AW215" s="81"/>
      <c r="AX215" s="81"/>
      <c r="AY215" s="81"/>
      <c r="AZ215" s="81"/>
      <c r="BA215" s="81"/>
      <c r="BB215" s="81"/>
      <c r="BC215" s="81"/>
      <c r="BD215" s="81"/>
      <c r="BE215" s="81"/>
      <c r="BF215" s="81"/>
      <c r="BG215" s="81"/>
      <c r="BH215" s="81"/>
      <c r="BI215" s="81"/>
      <c r="BJ215" s="81"/>
      <c r="BK215" s="81"/>
      <c r="BL215" s="81"/>
      <c r="BM215" s="81"/>
      <c r="BN215" s="81"/>
      <c r="BO215" s="81"/>
      <c r="BP215" s="81"/>
      <c r="BQ215" s="81"/>
      <c r="BR215" s="81"/>
      <c r="BS215" s="81"/>
      <c r="BT215" s="81"/>
      <c r="BU215" s="81"/>
      <c r="BV215" s="81"/>
      <c r="BW215" s="81"/>
      <c r="BX215" s="81"/>
      <c r="BY215" s="81"/>
      <c r="BZ215" s="81"/>
      <c r="CA215" s="81"/>
      <c r="CB215" s="81"/>
      <c r="CC215" s="81"/>
      <c r="CD215" s="81"/>
      <c r="CE215" s="81"/>
      <c r="CF215" s="81"/>
      <c r="CG215" s="81"/>
      <c r="CH215" s="81"/>
      <c r="CI215" s="81"/>
      <c r="CJ215" s="81"/>
      <c r="CK215" s="81"/>
      <c r="CL215" s="81"/>
      <c r="CM215" s="81"/>
      <c r="CN215" s="81"/>
      <c r="CO215" s="81"/>
      <c r="CP215" s="81"/>
      <c r="CQ215" s="81"/>
      <c r="CR215" s="81"/>
      <c r="CS215" s="81"/>
      <c r="CT215" s="81"/>
      <c r="CU215" s="81"/>
      <c r="CV215" s="81"/>
      <c r="CW215" s="81"/>
      <c r="CX215" s="81"/>
      <c r="CY215" s="81"/>
      <c r="CZ215" s="81"/>
      <c r="DA215" s="81"/>
      <c r="DB215" s="81"/>
      <c r="DC215" s="81"/>
      <c r="DD215" s="81"/>
      <c r="DE215" s="81"/>
      <c r="DF215" s="81"/>
      <c r="DG215" s="81"/>
      <c r="DH215" s="81"/>
      <c r="DI215" s="81"/>
      <c r="DJ215" s="81"/>
      <c r="DK215" s="81"/>
      <c r="DL215" s="81"/>
      <c r="DM215" s="81"/>
      <c r="DN215" s="81"/>
      <c r="DO215" s="81"/>
      <c r="DP215" s="81"/>
      <c r="DQ215" s="81"/>
      <c r="DR215" s="81"/>
      <c r="DS215" s="81"/>
      <c r="DT215" s="81"/>
      <c r="DU215" s="81"/>
      <c r="DV215" s="81"/>
      <c r="DW215" s="81"/>
      <c r="DX215" s="81"/>
      <c r="DY215" s="81"/>
      <c r="DZ215" s="81"/>
      <c r="EA215" s="81"/>
      <c r="EB215" s="81"/>
      <c r="EC215" s="81"/>
      <c r="ED215" s="81"/>
      <c r="EE215" s="81"/>
      <c r="EF215" s="81"/>
      <c r="EG215" s="81"/>
      <c r="EH215" s="81"/>
      <c r="EI215" s="81"/>
      <c r="EJ215" s="81"/>
      <c r="EK215" s="81"/>
      <c r="EL215" s="81"/>
      <c r="EM215" s="81"/>
      <c r="EN215" s="81"/>
      <c r="EO215" s="81"/>
      <c r="EP215" s="81"/>
      <c r="EQ215" s="81"/>
      <c r="ER215" s="81"/>
      <c r="ES215" s="81"/>
      <c r="ET215" s="81"/>
      <c r="EU215" s="81"/>
      <c r="EV215" s="81"/>
      <c r="EW215" s="81"/>
      <c r="EX215" s="81"/>
      <c r="EY215" s="81"/>
      <c r="EZ215" s="81"/>
      <c r="FA215" s="81"/>
      <c r="FB215" s="81"/>
      <c r="FC215" s="81"/>
      <c r="FD215" s="81"/>
      <c r="FE215" s="81"/>
      <c r="FF215" s="81"/>
      <c r="FG215" s="81"/>
      <c r="FH215" s="81"/>
      <c r="FI215" s="81"/>
      <c r="FJ215" s="81"/>
      <c r="FK215" s="81"/>
      <c r="FL215" s="81"/>
      <c r="FM215" s="81"/>
      <c r="FN215" s="81"/>
      <c r="FO215" s="81"/>
      <c r="FP215" s="81"/>
      <c r="FQ215" s="81"/>
      <c r="FR215" s="81"/>
      <c r="FS215" s="81"/>
      <c r="FT215" s="81"/>
      <c r="FU215" s="81"/>
      <c r="FV215" s="81"/>
      <c r="FW215" s="81"/>
      <c r="FX215" s="81"/>
      <c r="FY215" s="81"/>
      <c r="FZ215" s="81"/>
      <c r="GA215" s="81"/>
      <c r="GB215" s="81"/>
      <c r="GC215" s="81"/>
      <c r="GD215" s="81"/>
      <c r="GE215" s="81"/>
      <c r="GF215" s="81"/>
      <c r="GG215" s="81"/>
      <c r="GH215" s="81"/>
      <c r="GI215" s="81"/>
      <c r="GJ215" s="81"/>
      <c r="GK215" s="81"/>
      <c r="GL215" s="81"/>
      <c r="GM215" s="81"/>
      <c r="GN215" s="81"/>
      <c r="GO215" s="81"/>
      <c r="GP215" s="81"/>
      <c r="GQ215" s="81"/>
      <c r="GR215" s="81"/>
      <c r="GS215" s="81"/>
      <c r="GT215" s="81"/>
      <c r="GU215" s="81"/>
      <c r="GV215" s="81"/>
      <c r="GW215" s="81"/>
      <c r="GX215" s="81"/>
      <c r="GY215" s="81"/>
      <c r="GZ215" s="81"/>
      <c r="HA215" s="81"/>
      <c r="HB215" s="81"/>
      <c r="HC215" s="81"/>
      <c r="HD215" s="81"/>
      <c r="HE215" s="81"/>
      <c r="HF215" s="81"/>
      <c r="HG215" s="81"/>
      <c r="HH215" s="81"/>
      <c r="HI215" s="81"/>
      <c r="HJ215" s="81"/>
      <c r="HK215" s="81"/>
      <c r="HL215" s="81"/>
      <c r="HM215" s="81"/>
      <c r="HN215" s="81"/>
      <c r="HO215" s="81"/>
      <c r="HP215" s="81"/>
      <c r="HQ215" s="81"/>
      <c r="HR215" s="81"/>
      <c r="HS215" s="81"/>
      <c r="HT215" s="81"/>
      <c r="HU215" s="81"/>
      <c r="HV215" s="81"/>
      <c r="HW215" s="81"/>
      <c r="HX215" s="81"/>
      <c r="HY215" s="81"/>
      <c r="HZ215" s="81"/>
      <c r="IA215" s="81"/>
      <c r="IB215" s="81"/>
      <c r="IC215" s="81"/>
      <c r="ID215" s="81"/>
      <c r="IE215" s="81"/>
      <c r="IF215" s="81"/>
      <c r="IG215" s="81"/>
      <c r="IH215" s="81"/>
      <c r="II215" s="81"/>
      <c r="IJ215" s="81"/>
      <c r="IK215" s="81"/>
      <c r="IL215" s="81"/>
      <c r="IM215" s="81"/>
      <c r="IN215" s="81"/>
      <c r="IO215" s="81"/>
      <c r="IP215" s="81"/>
      <c r="IQ215" s="81"/>
      <c r="IR215" s="81"/>
      <c r="IS215" s="81"/>
      <c r="IT215" s="81"/>
      <c r="IU215" s="81"/>
      <c r="IV215" s="81"/>
      <c r="IW215" s="81"/>
      <c r="IX215" s="81"/>
      <c r="IY215" s="81"/>
      <c r="IZ215" s="81"/>
      <c r="JA215" s="81"/>
      <c r="JB215" s="81"/>
      <c r="JC215" s="81"/>
      <c r="JD215" s="81"/>
      <c r="JE215" s="81"/>
      <c r="JF215" s="81"/>
      <c r="JG215" s="81"/>
      <c r="JH215" s="81"/>
      <c r="JI215" s="81"/>
      <c r="JJ215" s="81"/>
      <c r="JK215" s="81"/>
      <c r="JL215" s="81"/>
      <c r="JM215" s="81"/>
      <c r="JN215" s="81"/>
      <c r="JO215" s="81"/>
      <c r="JP215" s="81"/>
      <c r="JQ215" s="81"/>
      <c r="JR215" s="81"/>
      <c r="JS215" s="81"/>
      <c r="JT215" s="81"/>
      <c r="JU215" s="81"/>
      <c r="JV215" s="81"/>
      <c r="JW215" s="81"/>
      <c r="JX215" s="81"/>
      <c r="JY215" s="81"/>
      <c r="JZ215" s="81"/>
      <c r="KA215" s="81"/>
      <c r="KB215" s="81"/>
      <c r="KC215" s="81"/>
      <c r="KD215" s="81"/>
      <c r="KE215" s="81"/>
      <c r="KF215" s="81"/>
      <c r="KG215" s="81"/>
    </row>
    <row r="216" spans="1:293" ht="14.45" hidden="1" customHeight="1" outlineLevel="1" x14ac:dyDescent="0.25">
      <c r="A216" s="58" t="s">
        <v>587</v>
      </c>
      <c r="B216" s="117" t="s">
        <v>606</v>
      </c>
      <c r="C216" s="117">
        <v>6701204</v>
      </c>
      <c r="D216" s="429"/>
      <c r="E216" s="117" t="s">
        <v>410</v>
      </c>
      <c r="F216" s="117" t="s">
        <v>179</v>
      </c>
      <c r="G216" s="116"/>
      <c r="H216" s="116">
        <v>50</v>
      </c>
      <c r="I216" s="83"/>
      <c r="J216" s="85">
        <v>1</v>
      </c>
      <c r="K216" s="17">
        <v>1</v>
      </c>
      <c r="L216" s="17">
        <v>1</v>
      </c>
      <c r="M216" s="17">
        <v>1</v>
      </c>
      <c r="N216" s="17">
        <v>1</v>
      </c>
      <c r="O216" s="17">
        <v>1</v>
      </c>
      <c r="P216" s="17">
        <v>1</v>
      </c>
      <c r="Q216" s="17">
        <v>1</v>
      </c>
      <c r="R216" s="17">
        <v>1</v>
      </c>
      <c r="S216" s="17">
        <v>1</v>
      </c>
      <c r="T216" s="17">
        <v>1</v>
      </c>
      <c r="U216" s="17">
        <v>1</v>
      </c>
      <c r="V216" s="4"/>
      <c r="W216" s="13"/>
      <c r="X216" s="159"/>
      <c r="Y216" s="159"/>
      <c r="Z216" s="43"/>
      <c r="AA216" s="46"/>
      <c r="AB216" s="589"/>
    </row>
    <row r="217" spans="1:293" ht="14.45" hidden="1" customHeight="1" outlineLevel="1" x14ac:dyDescent="0.25">
      <c r="A217" s="58" t="s">
        <v>890</v>
      </c>
      <c r="B217" s="117" t="s">
        <v>33</v>
      </c>
      <c r="C217" s="117" t="s">
        <v>33</v>
      </c>
      <c r="D217" s="429"/>
      <c r="E217" s="117" t="s">
        <v>731</v>
      </c>
      <c r="F217" s="117" t="s">
        <v>25</v>
      </c>
      <c r="G217" s="116"/>
      <c r="H217" s="116"/>
      <c r="I217" s="83"/>
      <c r="J217" s="103"/>
      <c r="K217" s="4"/>
      <c r="L217" s="4"/>
      <c r="M217" s="19">
        <v>1</v>
      </c>
      <c r="N217" s="19">
        <v>1</v>
      </c>
      <c r="O217" s="19">
        <v>1</v>
      </c>
      <c r="P217" s="19">
        <v>1</v>
      </c>
      <c r="Q217" s="19">
        <v>1</v>
      </c>
      <c r="R217" s="19">
        <v>1</v>
      </c>
      <c r="S217" s="19">
        <v>1</v>
      </c>
      <c r="T217" s="19">
        <v>1</v>
      </c>
      <c r="U217" s="19">
        <v>1</v>
      </c>
      <c r="V217" s="65"/>
      <c r="W217" s="73"/>
      <c r="X217" s="159"/>
      <c r="Y217" s="159"/>
      <c r="Z217" s="43"/>
      <c r="AA217" s="46"/>
      <c r="AB217" s="592"/>
    </row>
    <row r="218" spans="1:293" ht="14.45" hidden="1" customHeight="1" outlineLevel="1" x14ac:dyDescent="0.25">
      <c r="A218" s="58" t="s">
        <v>928</v>
      </c>
      <c r="B218" s="117" t="s">
        <v>33</v>
      </c>
      <c r="C218" s="117" t="s">
        <v>33</v>
      </c>
      <c r="D218" s="429"/>
      <c r="E218" s="117" t="s">
        <v>731</v>
      </c>
      <c r="F218" s="117" t="s">
        <v>25</v>
      </c>
      <c r="G218" s="116"/>
      <c r="H218" s="116"/>
      <c r="I218" s="83"/>
      <c r="J218" s="103"/>
      <c r="K218" s="4"/>
      <c r="L218" s="4"/>
      <c r="M218" s="19">
        <v>1</v>
      </c>
      <c r="N218" s="19">
        <v>1</v>
      </c>
      <c r="O218" s="19">
        <v>1</v>
      </c>
      <c r="P218" s="19">
        <v>1</v>
      </c>
      <c r="Q218" s="19">
        <v>1</v>
      </c>
      <c r="R218" s="19">
        <v>1</v>
      </c>
      <c r="S218" s="19">
        <v>1</v>
      </c>
      <c r="T218" s="19">
        <v>1</v>
      </c>
      <c r="U218" s="19">
        <v>1</v>
      </c>
      <c r="V218" s="65"/>
      <c r="W218" s="73"/>
      <c r="X218" s="159"/>
      <c r="Y218" s="159"/>
      <c r="Z218" s="43"/>
      <c r="AA218" s="46"/>
      <c r="AB218" s="589"/>
    </row>
    <row r="219" spans="1:293" ht="15" hidden="1" customHeight="1" outlineLevel="1" thickBot="1" x14ac:dyDescent="0.3">
      <c r="A219" s="58" t="s">
        <v>591</v>
      </c>
      <c r="B219" s="117" t="s">
        <v>607</v>
      </c>
      <c r="C219" s="117">
        <v>6701211</v>
      </c>
      <c r="D219" s="429"/>
      <c r="E219" s="117" t="s">
        <v>410</v>
      </c>
      <c r="F219" s="117" t="s">
        <v>179</v>
      </c>
      <c r="G219" s="116"/>
      <c r="H219" s="116">
        <v>50</v>
      </c>
      <c r="I219" s="83"/>
      <c r="J219" s="93"/>
      <c r="K219" s="89"/>
      <c r="L219" s="89"/>
      <c r="M219" s="173">
        <v>1</v>
      </c>
      <c r="N219" s="173">
        <v>1</v>
      </c>
      <c r="O219" s="173">
        <v>1</v>
      </c>
      <c r="P219" s="173">
        <v>1</v>
      </c>
      <c r="Q219" s="173">
        <v>1</v>
      </c>
      <c r="R219" s="173">
        <v>1</v>
      </c>
      <c r="S219" s="173">
        <v>1</v>
      </c>
      <c r="T219" s="173">
        <v>1</v>
      </c>
      <c r="U219" s="89"/>
      <c r="V219" s="89"/>
      <c r="W219" s="87"/>
      <c r="X219" s="159"/>
      <c r="Y219" s="159"/>
      <c r="Z219" s="43"/>
      <c r="AA219" s="46"/>
      <c r="AB219" s="589"/>
    </row>
    <row r="220" spans="1:293" s="75" customFormat="1" ht="15.75" hidden="1" collapsed="1" thickBot="1" x14ac:dyDescent="0.3">
      <c r="A220" s="611" t="s">
        <v>608</v>
      </c>
      <c r="B220" s="612"/>
      <c r="C220" s="612"/>
      <c r="D220" s="612"/>
      <c r="E220" s="612"/>
      <c r="F220" s="613"/>
      <c r="G220" s="412"/>
      <c r="H220" s="412">
        <f>SUM(H221:H222)</f>
        <v>100</v>
      </c>
      <c r="I220" s="2"/>
      <c r="J220" s="224"/>
      <c r="K220" s="224"/>
      <c r="L220" s="224"/>
      <c r="M220" s="224"/>
      <c r="N220" s="224"/>
      <c r="O220" s="224"/>
      <c r="P220" s="224"/>
      <c r="Q220" s="224"/>
      <c r="R220" s="224"/>
      <c r="S220" s="224"/>
      <c r="T220" s="224"/>
      <c r="U220" s="224"/>
      <c r="V220" s="224"/>
      <c r="W220" s="225"/>
      <c r="X220" s="159"/>
      <c r="Y220" s="159"/>
      <c r="Z220" s="43"/>
      <c r="AA220" s="46"/>
      <c r="AB220" s="593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Q220" s="81"/>
      <c r="AR220" s="81"/>
      <c r="AS220" s="81"/>
      <c r="AT220" s="81"/>
      <c r="AU220" s="81"/>
      <c r="AV220" s="81"/>
      <c r="AW220" s="81"/>
      <c r="AX220" s="81"/>
      <c r="AY220" s="81"/>
      <c r="AZ220" s="81"/>
      <c r="BA220" s="81"/>
      <c r="BB220" s="81"/>
      <c r="BC220" s="81"/>
      <c r="BD220" s="81"/>
      <c r="BE220" s="81"/>
      <c r="BF220" s="81"/>
      <c r="BG220" s="81"/>
      <c r="BH220" s="81"/>
      <c r="BI220" s="81"/>
      <c r="BJ220" s="81"/>
      <c r="BK220" s="81"/>
      <c r="BL220" s="81"/>
      <c r="BM220" s="81"/>
      <c r="BN220" s="81"/>
      <c r="BO220" s="81"/>
      <c r="BP220" s="81"/>
      <c r="BQ220" s="81"/>
      <c r="BR220" s="81"/>
      <c r="BS220" s="81"/>
      <c r="BT220" s="81"/>
      <c r="BU220" s="81"/>
      <c r="BV220" s="81"/>
      <c r="BW220" s="81"/>
      <c r="BX220" s="81"/>
      <c r="BY220" s="81"/>
      <c r="BZ220" s="81"/>
      <c r="CA220" s="81"/>
      <c r="CB220" s="81"/>
      <c r="CC220" s="81"/>
      <c r="CD220" s="81"/>
      <c r="CE220" s="81"/>
      <c r="CF220" s="81"/>
      <c r="CG220" s="81"/>
      <c r="CH220" s="81"/>
      <c r="CI220" s="81"/>
      <c r="CJ220" s="81"/>
      <c r="CK220" s="81"/>
      <c r="CL220" s="81"/>
      <c r="CM220" s="81"/>
      <c r="CN220" s="81"/>
      <c r="CO220" s="81"/>
      <c r="CP220" s="81"/>
      <c r="CQ220" s="81"/>
      <c r="CR220" s="81"/>
      <c r="CS220" s="81"/>
      <c r="CT220" s="81"/>
      <c r="CU220" s="81"/>
      <c r="CV220" s="81"/>
      <c r="CW220" s="81"/>
      <c r="CX220" s="81"/>
      <c r="CY220" s="81"/>
      <c r="CZ220" s="81"/>
      <c r="DA220" s="81"/>
      <c r="DB220" s="81"/>
      <c r="DC220" s="81"/>
      <c r="DD220" s="81"/>
      <c r="DE220" s="81"/>
      <c r="DF220" s="81"/>
      <c r="DG220" s="81"/>
      <c r="DH220" s="81"/>
      <c r="DI220" s="81"/>
      <c r="DJ220" s="81"/>
      <c r="DK220" s="81"/>
      <c r="DL220" s="81"/>
      <c r="DM220" s="81"/>
      <c r="DN220" s="81"/>
      <c r="DO220" s="81"/>
      <c r="DP220" s="81"/>
      <c r="DQ220" s="81"/>
      <c r="DR220" s="81"/>
      <c r="DS220" s="81"/>
      <c r="DT220" s="81"/>
      <c r="DU220" s="81"/>
      <c r="DV220" s="81"/>
      <c r="DW220" s="81"/>
      <c r="DX220" s="81"/>
      <c r="DY220" s="81"/>
      <c r="DZ220" s="81"/>
      <c r="EA220" s="81"/>
      <c r="EB220" s="81"/>
      <c r="EC220" s="81"/>
      <c r="ED220" s="81"/>
      <c r="EE220" s="81"/>
      <c r="EF220" s="81"/>
      <c r="EG220" s="81"/>
      <c r="EH220" s="81"/>
      <c r="EI220" s="81"/>
      <c r="EJ220" s="81"/>
      <c r="EK220" s="81"/>
      <c r="EL220" s="81"/>
      <c r="EM220" s="81"/>
      <c r="EN220" s="81"/>
      <c r="EO220" s="81"/>
      <c r="EP220" s="81"/>
      <c r="EQ220" s="81"/>
      <c r="ER220" s="81"/>
      <c r="ES220" s="81"/>
      <c r="ET220" s="81"/>
      <c r="EU220" s="81"/>
      <c r="EV220" s="81"/>
      <c r="EW220" s="81"/>
      <c r="EX220" s="81"/>
      <c r="EY220" s="81"/>
      <c r="EZ220" s="81"/>
      <c r="FA220" s="81"/>
      <c r="FB220" s="81"/>
      <c r="FC220" s="81"/>
      <c r="FD220" s="81"/>
      <c r="FE220" s="81"/>
      <c r="FF220" s="81"/>
      <c r="FG220" s="81"/>
      <c r="FH220" s="81"/>
      <c r="FI220" s="81"/>
      <c r="FJ220" s="81"/>
      <c r="FK220" s="81"/>
      <c r="FL220" s="81"/>
      <c r="FM220" s="81"/>
      <c r="FN220" s="81"/>
      <c r="FO220" s="81"/>
      <c r="FP220" s="81"/>
      <c r="FQ220" s="81"/>
      <c r="FR220" s="81"/>
      <c r="FS220" s="81"/>
      <c r="FT220" s="81"/>
      <c r="FU220" s="81"/>
      <c r="FV220" s="81"/>
      <c r="FW220" s="81"/>
      <c r="FX220" s="81"/>
      <c r="FY220" s="81"/>
      <c r="FZ220" s="81"/>
      <c r="GA220" s="81"/>
      <c r="GB220" s="81"/>
      <c r="GC220" s="81"/>
      <c r="GD220" s="81"/>
      <c r="GE220" s="81"/>
      <c r="GF220" s="81"/>
      <c r="GG220" s="81"/>
      <c r="GH220" s="81"/>
      <c r="GI220" s="81"/>
      <c r="GJ220" s="81"/>
      <c r="GK220" s="81"/>
      <c r="GL220" s="81"/>
      <c r="GM220" s="81"/>
      <c r="GN220" s="81"/>
      <c r="GO220" s="81"/>
      <c r="GP220" s="81"/>
      <c r="GQ220" s="81"/>
      <c r="GR220" s="81"/>
      <c r="GS220" s="81"/>
      <c r="GT220" s="81"/>
      <c r="GU220" s="81"/>
      <c r="GV220" s="81"/>
      <c r="GW220" s="81"/>
      <c r="GX220" s="81"/>
      <c r="GY220" s="81"/>
      <c r="GZ220" s="81"/>
      <c r="HA220" s="81"/>
      <c r="HB220" s="81"/>
      <c r="HC220" s="81"/>
      <c r="HD220" s="81"/>
      <c r="HE220" s="81"/>
      <c r="HF220" s="81"/>
      <c r="HG220" s="81"/>
      <c r="HH220" s="81"/>
      <c r="HI220" s="81"/>
      <c r="HJ220" s="81"/>
      <c r="HK220" s="81"/>
      <c r="HL220" s="81"/>
      <c r="HM220" s="81"/>
      <c r="HN220" s="81"/>
      <c r="HO220" s="81"/>
      <c r="HP220" s="81"/>
      <c r="HQ220" s="81"/>
      <c r="HR220" s="81"/>
      <c r="HS220" s="81"/>
      <c r="HT220" s="81"/>
      <c r="HU220" s="81"/>
      <c r="HV220" s="81"/>
      <c r="HW220" s="81"/>
      <c r="HX220" s="81"/>
      <c r="HY220" s="81"/>
      <c r="HZ220" s="81"/>
      <c r="IA220" s="81"/>
      <c r="IB220" s="81"/>
      <c r="IC220" s="81"/>
      <c r="ID220" s="81"/>
      <c r="IE220" s="81"/>
      <c r="IF220" s="81"/>
      <c r="IG220" s="81"/>
      <c r="IH220" s="81"/>
      <c r="II220" s="81"/>
      <c r="IJ220" s="81"/>
      <c r="IK220" s="81"/>
      <c r="IL220" s="81"/>
      <c r="IM220" s="81"/>
      <c r="IN220" s="81"/>
      <c r="IO220" s="81"/>
      <c r="IP220" s="81"/>
      <c r="IQ220" s="81"/>
      <c r="IR220" s="81"/>
      <c r="IS220" s="81"/>
      <c r="IT220" s="81"/>
      <c r="IU220" s="81"/>
      <c r="IV220" s="81"/>
      <c r="IW220" s="81"/>
      <c r="IX220" s="81"/>
      <c r="IY220" s="81"/>
      <c r="IZ220" s="81"/>
      <c r="JA220" s="81"/>
      <c r="JB220" s="81"/>
      <c r="JC220" s="81"/>
      <c r="JD220" s="81"/>
      <c r="JE220" s="81"/>
      <c r="JF220" s="81"/>
      <c r="JG220" s="81"/>
      <c r="JH220" s="81"/>
      <c r="JI220" s="81"/>
      <c r="JJ220" s="81"/>
      <c r="JK220" s="81"/>
      <c r="JL220" s="81"/>
      <c r="JM220" s="81"/>
      <c r="JN220" s="81"/>
      <c r="JO220" s="81"/>
      <c r="JP220" s="81"/>
      <c r="JQ220" s="81"/>
      <c r="JR220" s="81"/>
      <c r="JS220" s="81"/>
      <c r="JT220" s="81"/>
      <c r="JU220" s="81"/>
      <c r="JV220" s="81"/>
      <c r="JW220" s="81"/>
      <c r="JX220" s="81"/>
      <c r="JY220" s="81"/>
      <c r="JZ220" s="81"/>
      <c r="KA220" s="81"/>
      <c r="KB220" s="81"/>
      <c r="KC220" s="81"/>
      <c r="KD220" s="81"/>
      <c r="KE220" s="81"/>
      <c r="KF220" s="81"/>
      <c r="KG220" s="81"/>
    </row>
    <row r="221" spans="1:293" ht="14.45" hidden="1" customHeight="1" outlineLevel="1" x14ac:dyDescent="0.25">
      <c r="A221" s="38" t="s">
        <v>609</v>
      </c>
      <c r="B221" s="117" t="s">
        <v>610</v>
      </c>
      <c r="C221" s="117">
        <v>6701205</v>
      </c>
      <c r="D221" s="429"/>
      <c r="E221" s="117" t="s">
        <v>731</v>
      </c>
      <c r="F221" s="117" t="s">
        <v>179</v>
      </c>
      <c r="G221" s="127"/>
      <c r="H221" s="116">
        <v>50</v>
      </c>
      <c r="I221" s="82"/>
      <c r="J221" s="407">
        <v>1</v>
      </c>
      <c r="K221" s="408">
        <v>1</v>
      </c>
      <c r="L221" s="408">
        <v>1</v>
      </c>
      <c r="M221" s="408">
        <v>1</v>
      </c>
      <c r="N221" s="408">
        <v>1</v>
      </c>
      <c r="O221" s="408">
        <v>1</v>
      </c>
      <c r="P221" s="408">
        <v>1</v>
      </c>
      <c r="Q221" s="408">
        <v>1</v>
      </c>
      <c r="R221" s="408">
        <v>1</v>
      </c>
      <c r="S221" s="408">
        <v>1</v>
      </c>
      <c r="T221" s="408">
        <v>1</v>
      </c>
      <c r="U221" s="408">
        <v>1</v>
      </c>
      <c r="V221" s="65"/>
      <c r="W221" s="73"/>
      <c r="X221" s="159"/>
      <c r="Y221" s="159"/>
      <c r="Z221" s="43"/>
      <c r="AA221" s="46"/>
      <c r="AB221" s="593"/>
    </row>
    <row r="222" spans="1:293" ht="14.45" hidden="1" customHeight="1" outlineLevel="1" thickBot="1" x14ac:dyDescent="0.3">
      <c r="A222" s="38" t="s">
        <v>611</v>
      </c>
      <c r="B222" s="117" t="s">
        <v>612</v>
      </c>
      <c r="C222" s="117">
        <v>6701212</v>
      </c>
      <c r="D222" s="429"/>
      <c r="E222" s="117" t="s">
        <v>731</v>
      </c>
      <c r="F222" s="117" t="s">
        <v>179</v>
      </c>
      <c r="G222" s="127"/>
      <c r="H222" s="116">
        <v>50</v>
      </c>
      <c r="I222" s="20"/>
      <c r="J222" s="407">
        <v>1</v>
      </c>
      <c r="K222" s="408">
        <v>1</v>
      </c>
      <c r="L222" s="408">
        <v>1</v>
      </c>
      <c r="M222" s="408">
        <v>1</v>
      </c>
      <c r="N222" s="408">
        <v>1</v>
      </c>
      <c r="O222" s="408">
        <v>1</v>
      </c>
      <c r="P222" s="408">
        <v>1</v>
      </c>
      <c r="Q222" s="408">
        <v>1</v>
      </c>
      <c r="R222" s="408">
        <v>1</v>
      </c>
      <c r="S222" s="408">
        <v>1</v>
      </c>
      <c r="T222" s="408">
        <v>1</v>
      </c>
      <c r="U222" s="408">
        <v>1</v>
      </c>
      <c r="V222" s="20"/>
      <c r="W222" s="20"/>
      <c r="X222" s="159"/>
      <c r="Y222" s="159"/>
      <c r="Z222" s="43"/>
      <c r="AA222" s="46"/>
      <c r="AB222" s="593"/>
    </row>
    <row r="223" spans="1:293" s="75" customFormat="1" ht="15.75" hidden="1" collapsed="1" thickBot="1" x14ac:dyDescent="0.3">
      <c r="A223" s="611" t="s">
        <v>613</v>
      </c>
      <c r="B223" s="612"/>
      <c r="C223" s="612"/>
      <c r="D223" s="612"/>
      <c r="E223" s="612"/>
      <c r="F223" s="613"/>
      <c r="G223" s="76"/>
      <c r="H223" s="412">
        <f>SUM(H224:H226)</f>
        <v>1210</v>
      </c>
      <c r="I223" s="411"/>
      <c r="J223" s="227"/>
      <c r="K223" s="227"/>
      <c r="L223" s="227"/>
      <c r="M223" s="227"/>
      <c r="N223" s="227"/>
      <c r="O223" s="227"/>
      <c r="P223" s="227"/>
      <c r="Q223" s="227"/>
      <c r="R223" s="227"/>
      <c r="S223" s="227"/>
      <c r="T223" s="227"/>
      <c r="U223" s="227"/>
      <c r="V223" s="227"/>
      <c r="W223" s="228"/>
      <c r="X223" s="159"/>
      <c r="Y223" s="159"/>
      <c r="Z223" s="43"/>
      <c r="AA223" s="46"/>
      <c r="AB223" s="590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Q223" s="81"/>
      <c r="AR223" s="81"/>
      <c r="AS223" s="81"/>
      <c r="AT223" s="81"/>
      <c r="AU223" s="81"/>
      <c r="AV223" s="81"/>
      <c r="AW223" s="81"/>
      <c r="AX223" s="81"/>
      <c r="AY223" s="81"/>
      <c r="AZ223" s="81"/>
      <c r="BA223" s="81"/>
      <c r="BB223" s="81"/>
      <c r="BC223" s="81"/>
      <c r="BD223" s="81"/>
      <c r="BE223" s="81"/>
      <c r="BF223" s="81"/>
      <c r="BG223" s="81"/>
      <c r="BH223" s="81"/>
      <c r="BI223" s="81"/>
      <c r="BJ223" s="81"/>
      <c r="BK223" s="81"/>
      <c r="BL223" s="81"/>
      <c r="BM223" s="81"/>
      <c r="BN223" s="81"/>
      <c r="BO223" s="81"/>
      <c r="BP223" s="81"/>
      <c r="BQ223" s="81"/>
      <c r="BR223" s="81"/>
      <c r="BS223" s="81"/>
      <c r="BT223" s="81"/>
      <c r="BU223" s="81"/>
      <c r="BV223" s="81"/>
      <c r="BW223" s="81"/>
      <c r="BX223" s="81"/>
      <c r="BY223" s="81"/>
      <c r="BZ223" s="81"/>
      <c r="CA223" s="81"/>
      <c r="CB223" s="81"/>
      <c r="CC223" s="81"/>
      <c r="CD223" s="81"/>
      <c r="CE223" s="81"/>
      <c r="CF223" s="81"/>
      <c r="CG223" s="81"/>
      <c r="CH223" s="81"/>
      <c r="CI223" s="81"/>
      <c r="CJ223" s="81"/>
      <c r="CK223" s="81"/>
      <c r="CL223" s="81"/>
      <c r="CM223" s="81"/>
      <c r="CN223" s="81"/>
      <c r="CO223" s="81"/>
      <c r="CP223" s="81"/>
      <c r="CQ223" s="81"/>
      <c r="CR223" s="81"/>
      <c r="CS223" s="81"/>
      <c r="CT223" s="81"/>
      <c r="CU223" s="81"/>
      <c r="CV223" s="81"/>
      <c r="CW223" s="81"/>
      <c r="CX223" s="81"/>
      <c r="CY223" s="81"/>
      <c r="CZ223" s="81"/>
      <c r="DA223" s="81"/>
      <c r="DB223" s="81"/>
      <c r="DC223" s="81"/>
      <c r="DD223" s="81"/>
      <c r="DE223" s="81"/>
      <c r="DF223" s="81"/>
      <c r="DG223" s="81"/>
      <c r="DH223" s="81"/>
      <c r="DI223" s="81"/>
      <c r="DJ223" s="81"/>
      <c r="DK223" s="81"/>
      <c r="DL223" s="81"/>
      <c r="DM223" s="81"/>
      <c r="DN223" s="81"/>
      <c r="DO223" s="81"/>
      <c r="DP223" s="81"/>
      <c r="DQ223" s="81"/>
      <c r="DR223" s="81"/>
      <c r="DS223" s="81"/>
      <c r="DT223" s="81"/>
      <c r="DU223" s="81"/>
      <c r="DV223" s="81"/>
      <c r="DW223" s="81"/>
      <c r="DX223" s="81"/>
      <c r="DY223" s="81"/>
      <c r="DZ223" s="81"/>
      <c r="EA223" s="81"/>
      <c r="EB223" s="81"/>
      <c r="EC223" s="81"/>
      <c r="ED223" s="81"/>
      <c r="EE223" s="81"/>
      <c r="EF223" s="81"/>
      <c r="EG223" s="81"/>
      <c r="EH223" s="81"/>
      <c r="EI223" s="81"/>
      <c r="EJ223" s="81"/>
      <c r="EK223" s="81"/>
      <c r="EL223" s="81"/>
      <c r="EM223" s="81"/>
      <c r="EN223" s="81"/>
      <c r="EO223" s="81"/>
      <c r="EP223" s="81"/>
      <c r="EQ223" s="81"/>
      <c r="ER223" s="81"/>
      <c r="ES223" s="81"/>
      <c r="ET223" s="81"/>
      <c r="EU223" s="81"/>
      <c r="EV223" s="81"/>
      <c r="EW223" s="81"/>
      <c r="EX223" s="81"/>
      <c r="EY223" s="81"/>
      <c r="EZ223" s="81"/>
      <c r="FA223" s="81"/>
      <c r="FB223" s="81"/>
      <c r="FC223" s="81"/>
      <c r="FD223" s="81"/>
      <c r="FE223" s="81"/>
      <c r="FF223" s="81"/>
      <c r="FG223" s="81"/>
      <c r="FH223" s="81"/>
      <c r="FI223" s="81"/>
      <c r="FJ223" s="81"/>
      <c r="FK223" s="81"/>
      <c r="FL223" s="81"/>
      <c r="FM223" s="81"/>
      <c r="FN223" s="81"/>
      <c r="FO223" s="81"/>
      <c r="FP223" s="81"/>
      <c r="FQ223" s="81"/>
      <c r="FR223" s="81"/>
      <c r="FS223" s="81"/>
      <c r="FT223" s="81"/>
      <c r="FU223" s="81"/>
      <c r="FV223" s="81"/>
      <c r="FW223" s="81"/>
      <c r="FX223" s="81"/>
      <c r="FY223" s="81"/>
      <c r="FZ223" s="81"/>
      <c r="GA223" s="81"/>
      <c r="GB223" s="81"/>
      <c r="GC223" s="81"/>
      <c r="GD223" s="81"/>
      <c r="GE223" s="81"/>
      <c r="GF223" s="81"/>
      <c r="GG223" s="81"/>
      <c r="GH223" s="81"/>
      <c r="GI223" s="81"/>
      <c r="GJ223" s="81"/>
      <c r="GK223" s="81"/>
      <c r="GL223" s="81"/>
      <c r="GM223" s="81"/>
      <c r="GN223" s="81"/>
      <c r="GO223" s="81"/>
      <c r="GP223" s="81"/>
      <c r="GQ223" s="81"/>
      <c r="GR223" s="81"/>
      <c r="GS223" s="81"/>
      <c r="GT223" s="81"/>
      <c r="GU223" s="81"/>
      <c r="GV223" s="81"/>
      <c r="GW223" s="81"/>
      <c r="GX223" s="81"/>
      <c r="GY223" s="81"/>
      <c r="GZ223" s="81"/>
      <c r="HA223" s="81"/>
      <c r="HB223" s="81"/>
      <c r="HC223" s="81"/>
      <c r="HD223" s="81"/>
      <c r="HE223" s="81"/>
      <c r="HF223" s="81"/>
      <c r="HG223" s="81"/>
      <c r="HH223" s="81"/>
      <c r="HI223" s="81"/>
      <c r="HJ223" s="81"/>
      <c r="HK223" s="81"/>
      <c r="HL223" s="81"/>
      <c r="HM223" s="81"/>
      <c r="HN223" s="81"/>
      <c r="HO223" s="81"/>
      <c r="HP223" s="81"/>
      <c r="HQ223" s="81"/>
      <c r="HR223" s="81"/>
      <c r="HS223" s="81"/>
      <c r="HT223" s="81"/>
      <c r="HU223" s="81"/>
      <c r="HV223" s="81"/>
      <c r="HW223" s="81"/>
      <c r="HX223" s="81"/>
      <c r="HY223" s="81"/>
      <c r="HZ223" s="81"/>
      <c r="IA223" s="81"/>
      <c r="IB223" s="81"/>
      <c r="IC223" s="81"/>
      <c r="ID223" s="81"/>
      <c r="IE223" s="81"/>
      <c r="IF223" s="81"/>
      <c r="IG223" s="81"/>
      <c r="IH223" s="81"/>
      <c r="II223" s="81"/>
      <c r="IJ223" s="81"/>
      <c r="IK223" s="81"/>
      <c r="IL223" s="81"/>
      <c r="IM223" s="81"/>
      <c r="IN223" s="81"/>
      <c r="IO223" s="81"/>
      <c r="IP223" s="81"/>
      <c r="IQ223" s="81"/>
      <c r="IR223" s="81"/>
      <c r="IS223" s="81"/>
      <c r="IT223" s="81"/>
      <c r="IU223" s="81"/>
      <c r="IV223" s="81"/>
      <c r="IW223" s="81"/>
      <c r="IX223" s="81"/>
      <c r="IY223" s="81"/>
      <c r="IZ223" s="81"/>
      <c r="JA223" s="81"/>
      <c r="JB223" s="81"/>
      <c r="JC223" s="81"/>
      <c r="JD223" s="81"/>
      <c r="JE223" s="81"/>
      <c r="JF223" s="81"/>
      <c r="JG223" s="81"/>
      <c r="JH223" s="81"/>
      <c r="JI223" s="81"/>
      <c r="JJ223" s="81"/>
      <c r="JK223" s="81"/>
      <c r="JL223" s="81"/>
      <c r="JM223" s="81"/>
      <c r="JN223" s="81"/>
      <c r="JO223" s="81"/>
      <c r="JP223" s="81"/>
      <c r="JQ223" s="81"/>
      <c r="JR223" s="81"/>
      <c r="JS223" s="81"/>
      <c r="JT223" s="81"/>
      <c r="JU223" s="81"/>
      <c r="JV223" s="81"/>
      <c r="JW223" s="81"/>
      <c r="JX223" s="81"/>
      <c r="JY223" s="81"/>
      <c r="JZ223" s="81"/>
      <c r="KA223" s="81"/>
      <c r="KB223" s="81"/>
      <c r="KC223" s="81"/>
      <c r="KD223" s="81"/>
      <c r="KE223" s="81"/>
      <c r="KF223" s="81"/>
      <c r="KG223" s="81"/>
    </row>
    <row r="224" spans="1:293" ht="14.45" hidden="1" customHeight="1" outlineLevel="1" x14ac:dyDescent="0.25">
      <c r="A224" s="58" t="s">
        <v>614</v>
      </c>
      <c r="B224" s="117" t="s">
        <v>615</v>
      </c>
      <c r="C224" s="117">
        <v>6704641</v>
      </c>
      <c r="D224" s="429"/>
      <c r="E224" s="117" t="s">
        <v>600</v>
      </c>
      <c r="F224" s="117"/>
      <c r="G224" s="127"/>
      <c r="H224" s="116">
        <v>210</v>
      </c>
      <c r="I224" s="83"/>
      <c r="J224" s="100"/>
      <c r="K224" s="218"/>
      <c r="L224" s="218"/>
      <c r="M224" s="66">
        <v>1</v>
      </c>
      <c r="N224" s="66">
        <v>1</v>
      </c>
      <c r="O224" s="66">
        <v>1</v>
      </c>
      <c r="P224" s="66">
        <v>1</v>
      </c>
      <c r="Q224" s="66">
        <v>1</v>
      </c>
      <c r="R224" s="66">
        <v>1</v>
      </c>
      <c r="S224" s="66">
        <v>1</v>
      </c>
      <c r="T224" s="66">
        <v>1</v>
      </c>
      <c r="U224" s="218"/>
      <c r="V224" s="218"/>
      <c r="W224" s="102"/>
      <c r="X224" s="159"/>
      <c r="Y224" s="159"/>
      <c r="Z224" s="43"/>
      <c r="AA224" s="46"/>
      <c r="AB224" s="589"/>
    </row>
    <row r="225" spans="1:293" ht="14.45" hidden="1" customHeight="1" outlineLevel="1" x14ac:dyDescent="0.25">
      <c r="A225" s="58" t="s">
        <v>616</v>
      </c>
      <c r="B225" s="117" t="s">
        <v>617</v>
      </c>
      <c r="C225" s="117">
        <v>6704826</v>
      </c>
      <c r="D225" s="429"/>
      <c r="E225" s="117" t="s">
        <v>618</v>
      </c>
      <c r="F225" s="117"/>
      <c r="G225" s="127"/>
      <c r="H225" s="116">
        <v>500</v>
      </c>
      <c r="I225" s="83"/>
      <c r="J225" s="193"/>
      <c r="L225" s="5"/>
      <c r="M225" s="66">
        <v>1</v>
      </c>
      <c r="N225" s="66">
        <v>1</v>
      </c>
      <c r="O225" s="66">
        <v>1</v>
      </c>
      <c r="P225" s="66">
        <v>1</v>
      </c>
      <c r="Q225" s="66">
        <v>1</v>
      </c>
      <c r="R225" s="66">
        <v>1</v>
      </c>
      <c r="S225" s="66">
        <v>1</v>
      </c>
      <c r="T225" s="66">
        <v>1</v>
      </c>
      <c r="W225" s="14"/>
      <c r="X225" s="159"/>
      <c r="Y225" s="159"/>
      <c r="Z225" s="43"/>
      <c r="AA225" s="29"/>
      <c r="AB225" s="589"/>
    </row>
    <row r="226" spans="1:293" ht="15" hidden="1" customHeight="1" outlineLevel="1" thickBot="1" x14ac:dyDescent="0.3">
      <c r="A226" s="58" t="s">
        <v>619</v>
      </c>
      <c r="B226" s="117"/>
      <c r="C226" s="117"/>
      <c r="D226" s="429"/>
      <c r="E226" s="117" t="s">
        <v>620</v>
      </c>
      <c r="F226" s="117"/>
      <c r="G226" s="127"/>
      <c r="H226" s="116">
        <v>500</v>
      </c>
      <c r="I226" s="83"/>
      <c r="J226" s="91"/>
      <c r="K226" s="4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4"/>
      <c r="W226" s="13"/>
      <c r="X226" s="159"/>
      <c r="Y226" s="159"/>
      <c r="Z226" s="43"/>
      <c r="AA226" s="29"/>
      <c r="AB226" s="589"/>
    </row>
    <row r="227" spans="1:293" s="79" customFormat="1" ht="15.75" thickBot="1" x14ac:dyDescent="0.3">
      <c r="A227" s="624" t="s">
        <v>621</v>
      </c>
      <c r="B227" s="625"/>
      <c r="C227" s="625"/>
      <c r="D227" s="625"/>
      <c r="E227" s="625"/>
      <c r="F227" s="625"/>
      <c r="G227" s="545">
        <v>23500</v>
      </c>
      <c r="H227" s="425">
        <f>SUM(H228,H252,H260,H273,H279,H284,H289,H292,H294)</f>
        <v>25570</v>
      </c>
      <c r="I227" s="243"/>
      <c r="J227" s="244"/>
      <c r="K227" s="244"/>
      <c r="L227" s="244"/>
      <c r="M227" s="244"/>
      <c r="N227" s="244"/>
      <c r="O227" s="244"/>
      <c r="P227" s="244"/>
      <c r="Q227" s="244"/>
      <c r="R227" s="244"/>
      <c r="S227" s="244"/>
      <c r="T227" s="244"/>
      <c r="U227" s="244"/>
      <c r="V227" s="244"/>
      <c r="W227" s="245"/>
      <c r="X227" s="159"/>
      <c r="Y227" s="159"/>
      <c r="Z227" s="42"/>
      <c r="AA227" s="29"/>
      <c r="AB227" s="589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Q227" s="81"/>
      <c r="AR227" s="81"/>
      <c r="AS227" s="81"/>
      <c r="AT227" s="81"/>
      <c r="AU227" s="81"/>
      <c r="AV227" s="81"/>
      <c r="AW227" s="81"/>
      <c r="AX227" s="81"/>
      <c r="AY227" s="81"/>
      <c r="AZ227" s="81"/>
      <c r="BA227" s="81"/>
      <c r="BB227" s="81"/>
      <c r="BC227" s="81"/>
      <c r="BD227" s="81"/>
      <c r="BE227" s="81"/>
      <c r="BF227" s="81"/>
      <c r="BG227" s="81"/>
      <c r="BH227" s="81"/>
      <c r="BI227" s="81"/>
      <c r="BJ227" s="81"/>
      <c r="BK227" s="81"/>
      <c r="BL227" s="81"/>
      <c r="BM227" s="81"/>
      <c r="BN227" s="81"/>
      <c r="BO227" s="81"/>
      <c r="BP227" s="81"/>
      <c r="BQ227" s="81"/>
      <c r="BR227" s="81"/>
      <c r="BS227" s="81"/>
      <c r="BT227" s="81"/>
      <c r="BU227" s="81"/>
      <c r="BV227" s="81"/>
      <c r="BW227" s="81"/>
      <c r="BX227" s="81"/>
      <c r="BY227" s="81"/>
      <c r="BZ227" s="81"/>
      <c r="CA227" s="81"/>
      <c r="CB227" s="81"/>
      <c r="CC227" s="81"/>
      <c r="CD227" s="81"/>
      <c r="CE227" s="81"/>
      <c r="CF227" s="81"/>
      <c r="CG227" s="81"/>
      <c r="CH227" s="81"/>
      <c r="CI227" s="81"/>
      <c r="CJ227" s="81"/>
      <c r="CK227" s="81"/>
      <c r="CL227" s="81"/>
      <c r="CM227" s="81"/>
      <c r="CN227" s="81"/>
      <c r="CO227" s="81"/>
      <c r="CP227" s="81"/>
      <c r="CQ227" s="81"/>
      <c r="CR227" s="81"/>
      <c r="CS227" s="81"/>
      <c r="CT227" s="81"/>
      <c r="CU227" s="81"/>
      <c r="CV227" s="81"/>
      <c r="CW227" s="81"/>
      <c r="CX227" s="81"/>
      <c r="CY227" s="81"/>
      <c r="CZ227" s="81"/>
      <c r="DA227" s="81"/>
      <c r="DB227" s="81"/>
      <c r="DC227" s="81"/>
      <c r="DD227" s="81"/>
      <c r="DE227" s="81"/>
      <c r="DF227" s="81"/>
      <c r="DG227" s="81"/>
      <c r="DH227" s="81"/>
      <c r="DI227" s="81"/>
      <c r="DJ227" s="81"/>
      <c r="DK227" s="81"/>
      <c r="DL227" s="81"/>
      <c r="DM227" s="81"/>
      <c r="DN227" s="81"/>
      <c r="DO227" s="81"/>
      <c r="DP227" s="81"/>
      <c r="DQ227" s="81"/>
      <c r="DR227" s="81"/>
      <c r="DS227" s="81"/>
      <c r="DT227" s="81"/>
      <c r="DU227" s="81"/>
      <c r="DV227" s="81"/>
      <c r="DW227" s="81"/>
      <c r="DX227" s="81"/>
      <c r="DY227" s="81"/>
      <c r="DZ227" s="81"/>
      <c r="EA227" s="81"/>
      <c r="EB227" s="81"/>
      <c r="EC227" s="81"/>
      <c r="ED227" s="81"/>
      <c r="EE227" s="81"/>
      <c r="EF227" s="81"/>
      <c r="EG227" s="81"/>
      <c r="EH227" s="81"/>
      <c r="EI227" s="81"/>
      <c r="EJ227" s="81"/>
      <c r="EK227" s="81"/>
      <c r="EL227" s="81"/>
      <c r="EM227" s="81"/>
      <c r="EN227" s="81"/>
      <c r="EO227" s="81"/>
      <c r="EP227" s="81"/>
      <c r="EQ227" s="81"/>
      <c r="ER227" s="81"/>
      <c r="ES227" s="81"/>
      <c r="ET227" s="81"/>
      <c r="EU227" s="81"/>
      <c r="EV227" s="81"/>
      <c r="EW227" s="81"/>
      <c r="EX227" s="81"/>
      <c r="EY227" s="81"/>
      <c r="EZ227" s="81"/>
      <c r="FA227" s="81"/>
      <c r="FB227" s="81"/>
      <c r="FC227" s="81"/>
      <c r="FD227" s="81"/>
      <c r="FE227" s="81"/>
      <c r="FF227" s="81"/>
      <c r="FG227" s="81"/>
      <c r="FH227" s="81"/>
      <c r="FI227" s="81"/>
      <c r="FJ227" s="81"/>
      <c r="FK227" s="81"/>
      <c r="FL227" s="81"/>
      <c r="FM227" s="81"/>
      <c r="FN227" s="81"/>
      <c r="FO227" s="81"/>
      <c r="FP227" s="81"/>
      <c r="FQ227" s="81"/>
      <c r="FR227" s="81"/>
      <c r="FS227" s="81"/>
      <c r="FT227" s="81"/>
      <c r="FU227" s="81"/>
      <c r="FV227" s="81"/>
      <c r="FW227" s="81"/>
      <c r="FX227" s="81"/>
      <c r="FY227" s="81"/>
      <c r="FZ227" s="81"/>
      <c r="GA227" s="81"/>
      <c r="GB227" s="81"/>
      <c r="GC227" s="81"/>
      <c r="GD227" s="81"/>
      <c r="GE227" s="81"/>
      <c r="GF227" s="81"/>
      <c r="GG227" s="81"/>
      <c r="GH227" s="81"/>
      <c r="GI227" s="81"/>
      <c r="GJ227" s="81"/>
      <c r="GK227" s="81"/>
      <c r="GL227" s="81"/>
      <c r="GM227" s="81"/>
      <c r="GN227" s="81"/>
      <c r="GO227" s="81"/>
      <c r="GP227" s="81"/>
      <c r="GQ227" s="81"/>
      <c r="GR227" s="81"/>
      <c r="GS227" s="81"/>
      <c r="GT227" s="81"/>
      <c r="GU227" s="81"/>
      <c r="GV227" s="81"/>
      <c r="GW227" s="81"/>
      <c r="GX227" s="81"/>
      <c r="GY227" s="81"/>
      <c r="GZ227" s="81"/>
      <c r="HA227" s="81"/>
      <c r="HB227" s="81"/>
      <c r="HC227" s="81"/>
      <c r="HD227" s="81"/>
      <c r="HE227" s="81"/>
      <c r="HF227" s="81"/>
      <c r="HG227" s="81"/>
      <c r="HH227" s="81"/>
      <c r="HI227" s="81"/>
      <c r="HJ227" s="81"/>
      <c r="HK227" s="81"/>
      <c r="HL227" s="81"/>
      <c r="HM227" s="81"/>
      <c r="HN227" s="81"/>
      <c r="HO227" s="81"/>
      <c r="HP227" s="81"/>
      <c r="HQ227" s="81"/>
      <c r="HR227" s="81"/>
      <c r="HS227" s="81"/>
      <c r="HT227" s="81"/>
      <c r="HU227" s="81"/>
      <c r="HV227" s="81"/>
      <c r="HW227" s="81"/>
      <c r="HX227" s="81"/>
      <c r="HY227" s="81"/>
      <c r="HZ227" s="81"/>
      <c r="IA227" s="81"/>
      <c r="IB227" s="81"/>
      <c r="IC227" s="81"/>
      <c r="ID227" s="81"/>
      <c r="IE227" s="81"/>
      <c r="IF227" s="81"/>
      <c r="IG227" s="81"/>
      <c r="IH227" s="81"/>
      <c r="II227" s="81"/>
      <c r="IJ227" s="81"/>
      <c r="IK227" s="81"/>
      <c r="IL227" s="81"/>
      <c r="IM227" s="81"/>
      <c r="IN227" s="81"/>
      <c r="IO227" s="81"/>
      <c r="IP227" s="81"/>
      <c r="IQ227" s="81"/>
      <c r="IR227" s="81"/>
      <c r="IS227" s="81"/>
      <c r="IT227" s="81"/>
      <c r="IU227" s="81"/>
      <c r="IV227" s="81"/>
      <c r="IW227" s="81"/>
      <c r="IX227" s="81"/>
      <c r="IY227" s="81"/>
      <c r="IZ227" s="81"/>
      <c r="JA227" s="81"/>
      <c r="JB227" s="81"/>
      <c r="JC227" s="81"/>
      <c r="JD227" s="81"/>
      <c r="JE227" s="81"/>
      <c r="JF227" s="81"/>
      <c r="JG227" s="81"/>
      <c r="JH227" s="81"/>
      <c r="JI227" s="81"/>
      <c r="JJ227" s="81"/>
      <c r="JK227" s="81"/>
      <c r="JL227" s="81"/>
      <c r="JM227" s="81"/>
      <c r="JN227" s="81"/>
      <c r="JO227" s="81"/>
      <c r="JP227" s="81"/>
      <c r="JQ227" s="81"/>
      <c r="JR227" s="81"/>
      <c r="JS227" s="81"/>
      <c r="JT227" s="81"/>
      <c r="JU227" s="81"/>
      <c r="JV227" s="81"/>
      <c r="JW227" s="81"/>
      <c r="JX227" s="81"/>
      <c r="JY227" s="81"/>
      <c r="JZ227" s="81"/>
      <c r="KA227" s="81"/>
      <c r="KB227" s="81"/>
      <c r="KC227" s="81"/>
      <c r="KD227" s="81"/>
      <c r="KE227" s="81"/>
      <c r="KF227" s="81"/>
      <c r="KG227" s="81"/>
    </row>
    <row r="228" spans="1:293" s="75" customFormat="1" ht="15.75" hidden="1" collapsed="1" thickBot="1" x14ac:dyDescent="0.3">
      <c r="A228" s="611" t="s">
        <v>22</v>
      </c>
      <c r="B228" s="612"/>
      <c r="C228" s="612"/>
      <c r="D228" s="612"/>
      <c r="E228" s="612"/>
      <c r="F228" s="613"/>
      <c r="G228" s="76"/>
      <c r="H228" s="412">
        <f>SUM(H229:H251)</f>
        <v>12330</v>
      </c>
      <c r="I228" s="250"/>
      <c r="J228" s="227"/>
      <c r="K228" s="227"/>
      <c r="L228" s="227"/>
      <c r="M228" s="227"/>
      <c r="N228" s="227"/>
      <c r="O228" s="227"/>
      <c r="P228" s="227"/>
      <c r="Q228" s="227"/>
      <c r="R228" s="227"/>
      <c r="S228" s="227"/>
      <c r="T228" s="227"/>
      <c r="U228" s="227"/>
      <c r="V228" s="227"/>
      <c r="W228" s="228"/>
      <c r="X228" s="159"/>
      <c r="Y228" s="159"/>
      <c r="Z228" s="43"/>
      <c r="AA228" s="43"/>
      <c r="AB228" s="592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Q228" s="81"/>
      <c r="AR228" s="81"/>
      <c r="AS228" s="81"/>
      <c r="AT228" s="81"/>
      <c r="AU228" s="81"/>
      <c r="AV228" s="81"/>
      <c r="AW228" s="81"/>
      <c r="AX228" s="81"/>
      <c r="AY228" s="81"/>
      <c r="AZ228" s="81"/>
      <c r="BA228" s="81"/>
      <c r="BB228" s="81"/>
      <c r="BC228" s="81"/>
      <c r="BD228" s="81"/>
      <c r="BE228" s="81"/>
      <c r="BF228" s="81"/>
      <c r="BG228" s="81"/>
      <c r="BH228" s="81"/>
      <c r="BI228" s="81"/>
      <c r="BJ228" s="81"/>
      <c r="BK228" s="81"/>
      <c r="BL228" s="81"/>
      <c r="BM228" s="81"/>
      <c r="BN228" s="81"/>
      <c r="BO228" s="81"/>
      <c r="BP228" s="81"/>
      <c r="BQ228" s="81"/>
      <c r="BR228" s="81"/>
      <c r="BS228" s="81"/>
      <c r="BT228" s="81"/>
      <c r="BU228" s="81"/>
      <c r="BV228" s="81"/>
      <c r="BW228" s="81"/>
      <c r="BX228" s="81"/>
      <c r="BY228" s="81"/>
      <c r="BZ228" s="81"/>
      <c r="CA228" s="81"/>
      <c r="CB228" s="81"/>
      <c r="CC228" s="81"/>
      <c r="CD228" s="81"/>
      <c r="CE228" s="81"/>
      <c r="CF228" s="81"/>
      <c r="CG228" s="81"/>
      <c r="CH228" s="81"/>
      <c r="CI228" s="81"/>
      <c r="CJ228" s="81"/>
      <c r="CK228" s="81"/>
      <c r="CL228" s="81"/>
      <c r="CM228" s="81"/>
      <c r="CN228" s="81"/>
      <c r="CO228" s="81"/>
      <c r="CP228" s="81"/>
      <c r="CQ228" s="81"/>
      <c r="CR228" s="81"/>
      <c r="CS228" s="81"/>
      <c r="CT228" s="81"/>
      <c r="CU228" s="81"/>
      <c r="CV228" s="81"/>
      <c r="CW228" s="81"/>
      <c r="CX228" s="81"/>
      <c r="CY228" s="81"/>
      <c r="CZ228" s="81"/>
      <c r="DA228" s="81"/>
      <c r="DB228" s="81"/>
      <c r="DC228" s="81"/>
      <c r="DD228" s="81"/>
      <c r="DE228" s="81"/>
      <c r="DF228" s="81"/>
      <c r="DG228" s="81"/>
      <c r="DH228" s="81"/>
      <c r="DI228" s="81"/>
      <c r="DJ228" s="81"/>
      <c r="DK228" s="81"/>
      <c r="DL228" s="81"/>
      <c r="DM228" s="81"/>
      <c r="DN228" s="81"/>
      <c r="DO228" s="81"/>
      <c r="DP228" s="81"/>
      <c r="DQ228" s="81"/>
      <c r="DR228" s="81"/>
      <c r="DS228" s="81"/>
      <c r="DT228" s="81"/>
      <c r="DU228" s="81"/>
      <c r="DV228" s="81"/>
      <c r="DW228" s="81"/>
      <c r="DX228" s="81"/>
      <c r="DY228" s="81"/>
      <c r="DZ228" s="81"/>
      <c r="EA228" s="81"/>
      <c r="EB228" s="81"/>
      <c r="EC228" s="81"/>
      <c r="ED228" s="81"/>
      <c r="EE228" s="81"/>
      <c r="EF228" s="81"/>
      <c r="EG228" s="81"/>
      <c r="EH228" s="81"/>
      <c r="EI228" s="81"/>
      <c r="EJ228" s="81"/>
      <c r="EK228" s="81"/>
      <c r="EL228" s="81"/>
      <c r="EM228" s="81"/>
      <c r="EN228" s="81"/>
      <c r="EO228" s="81"/>
      <c r="EP228" s="81"/>
      <c r="EQ228" s="81"/>
      <c r="ER228" s="81"/>
      <c r="ES228" s="81"/>
      <c r="ET228" s="81"/>
      <c r="EU228" s="81"/>
      <c r="EV228" s="81"/>
      <c r="EW228" s="81"/>
      <c r="EX228" s="81"/>
      <c r="EY228" s="81"/>
      <c r="EZ228" s="81"/>
      <c r="FA228" s="81"/>
      <c r="FB228" s="81"/>
      <c r="FC228" s="81"/>
      <c r="FD228" s="81"/>
      <c r="FE228" s="81"/>
      <c r="FF228" s="81"/>
      <c r="FG228" s="81"/>
      <c r="FH228" s="81"/>
      <c r="FI228" s="81"/>
      <c r="FJ228" s="81"/>
      <c r="FK228" s="81"/>
      <c r="FL228" s="81"/>
      <c r="FM228" s="81"/>
      <c r="FN228" s="81"/>
      <c r="FO228" s="81"/>
      <c r="FP228" s="81"/>
      <c r="FQ228" s="81"/>
      <c r="FR228" s="81"/>
      <c r="FS228" s="81"/>
      <c r="FT228" s="81"/>
      <c r="FU228" s="81"/>
      <c r="FV228" s="81"/>
      <c r="FW228" s="81"/>
      <c r="FX228" s="81"/>
      <c r="FY228" s="81"/>
      <c r="FZ228" s="81"/>
      <c r="GA228" s="81"/>
      <c r="GB228" s="81"/>
      <c r="GC228" s="81"/>
      <c r="GD228" s="81"/>
      <c r="GE228" s="81"/>
      <c r="GF228" s="81"/>
      <c r="GG228" s="81"/>
      <c r="GH228" s="81"/>
      <c r="GI228" s="81"/>
      <c r="GJ228" s="81"/>
      <c r="GK228" s="81"/>
      <c r="GL228" s="81"/>
      <c r="GM228" s="81"/>
      <c r="GN228" s="81"/>
      <c r="GO228" s="81"/>
      <c r="GP228" s="81"/>
      <c r="GQ228" s="81"/>
      <c r="GR228" s="81"/>
      <c r="GS228" s="81"/>
      <c r="GT228" s="81"/>
      <c r="GU228" s="81"/>
      <c r="GV228" s="81"/>
      <c r="GW228" s="81"/>
      <c r="GX228" s="81"/>
      <c r="GY228" s="81"/>
      <c r="GZ228" s="81"/>
      <c r="HA228" s="81"/>
      <c r="HB228" s="81"/>
      <c r="HC228" s="81"/>
      <c r="HD228" s="81"/>
      <c r="HE228" s="81"/>
      <c r="HF228" s="81"/>
      <c r="HG228" s="81"/>
      <c r="HH228" s="81"/>
      <c r="HI228" s="81"/>
      <c r="HJ228" s="81"/>
      <c r="HK228" s="81"/>
      <c r="HL228" s="81"/>
      <c r="HM228" s="81"/>
      <c r="HN228" s="81"/>
      <c r="HO228" s="81"/>
      <c r="HP228" s="81"/>
      <c r="HQ228" s="81"/>
      <c r="HR228" s="81"/>
      <c r="HS228" s="81"/>
      <c r="HT228" s="81"/>
      <c r="HU228" s="81"/>
      <c r="HV228" s="81"/>
      <c r="HW228" s="81"/>
      <c r="HX228" s="81"/>
      <c r="HY228" s="81"/>
      <c r="HZ228" s="81"/>
      <c r="IA228" s="81"/>
      <c r="IB228" s="81"/>
      <c r="IC228" s="81"/>
      <c r="ID228" s="81"/>
      <c r="IE228" s="81"/>
      <c r="IF228" s="81"/>
      <c r="IG228" s="81"/>
      <c r="IH228" s="81"/>
      <c r="II228" s="81"/>
      <c r="IJ228" s="81"/>
      <c r="IK228" s="81"/>
      <c r="IL228" s="81"/>
      <c r="IM228" s="81"/>
      <c r="IN228" s="81"/>
      <c r="IO228" s="81"/>
      <c r="IP228" s="81"/>
      <c r="IQ228" s="81"/>
      <c r="IR228" s="81"/>
      <c r="IS228" s="81"/>
      <c r="IT228" s="81"/>
      <c r="IU228" s="81"/>
      <c r="IV228" s="81"/>
      <c r="IW228" s="81"/>
      <c r="IX228" s="81"/>
      <c r="IY228" s="81"/>
      <c r="IZ228" s="81"/>
      <c r="JA228" s="81"/>
      <c r="JB228" s="81"/>
      <c r="JC228" s="81"/>
      <c r="JD228" s="81"/>
      <c r="JE228" s="81"/>
      <c r="JF228" s="81"/>
      <c r="JG228" s="81"/>
      <c r="JH228" s="81"/>
      <c r="JI228" s="81"/>
      <c r="JJ228" s="81"/>
      <c r="JK228" s="81"/>
      <c r="JL228" s="81"/>
      <c r="JM228" s="81"/>
      <c r="JN228" s="81"/>
      <c r="JO228" s="81"/>
      <c r="JP228" s="81"/>
      <c r="JQ228" s="81"/>
      <c r="JR228" s="81"/>
      <c r="JS228" s="81"/>
      <c r="JT228" s="81"/>
      <c r="JU228" s="81"/>
      <c r="JV228" s="81"/>
      <c r="JW228" s="81"/>
      <c r="JX228" s="81"/>
      <c r="JY228" s="81"/>
      <c r="JZ228" s="81"/>
      <c r="KA228" s="81"/>
      <c r="KB228" s="81"/>
      <c r="KC228" s="81"/>
      <c r="KD228" s="81"/>
      <c r="KE228" s="81"/>
      <c r="KF228" s="81"/>
      <c r="KG228" s="81"/>
    </row>
    <row r="229" spans="1:293" s="28" customFormat="1" ht="14.45" hidden="1" customHeight="1" outlineLevel="1" x14ac:dyDescent="0.25">
      <c r="A229" s="59" t="s">
        <v>622</v>
      </c>
      <c r="B229" s="114"/>
      <c r="C229" s="114"/>
      <c r="D229" s="114" t="s">
        <v>81</v>
      </c>
      <c r="E229" s="114"/>
      <c r="F229" s="114"/>
      <c r="G229" s="116"/>
      <c r="H229" s="120">
        <v>500</v>
      </c>
      <c r="I229" s="84"/>
      <c r="J229" s="203">
        <v>1</v>
      </c>
      <c r="K229" s="96">
        <v>1</v>
      </c>
      <c r="L229" s="96">
        <v>1</v>
      </c>
      <c r="M229" s="96">
        <v>1</v>
      </c>
      <c r="N229" s="96">
        <v>1</v>
      </c>
      <c r="O229" s="101"/>
      <c r="P229" s="101"/>
      <c r="Q229" s="101"/>
      <c r="R229" s="101"/>
      <c r="S229" s="101"/>
      <c r="T229" s="101"/>
      <c r="U229" s="101"/>
      <c r="V229" s="101"/>
      <c r="W229" s="102"/>
      <c r="X229" s="329"/>
      <c r="Y229" s="329"/>
      <c r="Z229" s="97"/>
      <c r="AA229" s="43" t="s">
        <v>913</v>
      </c>
      <c r="AB229" s="589"/>
    </row>
    <row r="230" spans="1:293" s="28" customFormat="1" ht="14.45" hidden="1" customHeight="1" outlineLevel="1" x14ac:dyDescent="0.25">
      <c r="A230" s="57" t="s">
        <v>623</v>
      </c>
      <c r="B230" s="114" t="s">
        <v>624</v>
      </c>
      <c r="C230" s="114">
        <v>6702161</v>
      </c>
      <c r="D230" s="134"/>
      <c r="E230" s="114" t="s">
        <v>81</v>
      </c>
      <c r="F230" s="114" t="s">
        <v>56</v>
      </c>
      <c r="G230" s="116" t="s">
        <v>57</v>
      </c>
      <c r="H230" s="116"/>
      <c r="I230" s="84"/>
      <c r="J230" s="448">
        <v>1</v>
      </c>
      <c r="K230" s="17">
        <v>1</v>
      </c>
      <c r="L230" s="17">
        <v>1</v>
      </c>
      <c r="M230" s="17">
        <v>1</v>
      </c>
      <c r="N230" s="17">
        <v>1</v>
      </c>
      <c r="O230" s="4"/>
      <c r="P230" s="4"/>
      <c r="Q230" s="4"/>
      <c r="R230" s="4"/>
      <c r="S230" s="4"/>
      <c r="T230" s="4"/>
      <c r="U230" s="4"/>
      <c r="V230" s="4"/>
      <c r="W230" s="13"/>
      <c r="X230" s="329" t="s">
        <v>58</v>
      </c>
      <c r="Y230" s="329">
        <v>0.4</v>
      </c>
      <c r="Z230" s="43"/>
      <c r="AA230" s="315"/>
      <c r="AB230" s="589"/>
    </row>
    <row r="231" spans="1:293" s="28" customFormat="1" ht="14.45" hidden="1" customHeight="1" outlineLevel="1" x14ac:dyDescent="0.25">
      <c r="A231" s="57" t="s">
        <v>625</v>
      </c>
      <c r="B231" s="114" t="s">
        <v>33</v>
      </c>
      <c r="C231" s="114" t="s">
        <v>33</v>
      </c>
      <c r="D231" s="134"/>
      <c r="E231" s="114" t="s">
        <v>81</v>
      </c>
      <c r="F231" s="114" t="s">
        <v>33</v>
      </c>
      <c r="G231" s="116" t="s">
        <v>57</v>
      </c>
      <c r="H231" s="116"/>
      <c r="I231" s="84"/>
      <c r="J231" s="448">
        <v>1</v>
      </c>
      <c r="K231" s="17">
        <v>1</v>
      </c>
      <c r="L231" s="17">
        <v>1</v>
      </c>
      <c r="M231" s="17">
        <v>1</v>
      </c>
      <c r="N231" s="17">
        <v>1</v>
      </c>
      <c r="O231" s="4"/>
      <c r="P231" s="4"/>
      <c r="Q231" s="4"/>
      <c r="R231" s="4"/>
      <c r="S231" s="4"/>
      <c r="T231" s="4"/>
      <c r="U231" s="4"/>
      <c r="V231" s="4"/>
      <c r="W231" s="13"/>
      <c r="X231" s="329" t="s">
        <v>58</v>
      </c>
      <c r="Y231" s="329">
        <v>0.2</v>
      </c>
      <c r="Z231" s="43"/>
      <c r="AA231" s="315"/>
      <c r="AB231" s="589"/>
    </row>
    <row r="232" spans="1:293" s="22" customFormat="1" ht="14.45" hidden="1" customHeight="1" outlineLevel="1" x14ac:dyDescent="0.25">
      <c r="A232" s="58" t="s">
        <v>626</v>
      </c>
      <c r="B232" s="114" t="s">
        <v>33</v>
      </c>
      <c r="C232" s="114" t="s">
        <v>33</v>
      </c>
      <c r="D232" s="134"/>
      <c r="E232" s="114" t="s">
        <v>81</v>
      </c>
      <c r="F232" s="114" t="s">
        <v>33</v>
      </c>
      <c r="G232" s="116" t="s">
        <v>57</v>
      </c>
      <c r="H232" s="116"/>
      <c r="I232" s="82"/>
      <c r="J232" s="448">
        <v>1</v>
      </c>
      <c r="K232" s="17">
        <v>1</v>
      </c>
      <c r="L232" s="17">
        <v>1</v>
      </c>
      <c r="M232" s="17">
        <v>1</v>
      </c>
      <c r="N232" s="17">
        <v>1</v>
      </c>
      <c r="O232" s="4"/>
      <c r="P232" s="4"/>
      <c r="Q232" s="4"/>
      <c r="R232" s="4"/>
      <c r="S232" s="4"/>
      <c r="T232" s="4"/>
      <c r="U232" s="4"/>
      <c r="V232" s="4"/>
      <c r="W232" s="13"/>
      <c r="X232" s="329" t="s">
        <v>58</v>
      </c>
      <c r="Y232" s="329">
        <v>0.6</v>
      </c>
      <c r="Z232" s="42"/>
      <c r="AA232" s="46"/>
      <c r="AB232" s="589"/>
    </row>
    <row r="233" spans="1:293" s="22" customFormat="1" ht="14.45" hidden="1" customHeight="1" outlineLevel="1" x14ac:dyDescent="0.25">
      <c r="A233" s="58"/>
      <c r="B233" s="114"/>
      <c r="C233" s="114"/>
      <c r="D233" s="134"/>
      <c r="E233" s="114"/>
      <c r="F233" s="114"/>
      <c r="G233" s="116"/>
      <c r="H233" s="116"/>
      <c r="I233" s="82"/>
      <c r="J233" s="311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3"/>
      <c r="X233" s="329"/>
      <c r="Y233" s="329"/>
      <c r="Z233" s="42"/>
      <c r="AA233" s="46"/>
      <c r="AB233" s="589"/>
    </row>
    <row r="234" spans="1:293" ht="14.45" hidden="1" customHeight="1" outlineLevel="1" x14ac:dyDescent="0.25">
      <c r="A234" s="45" t="s">
        <v>627</v>
      </c>
      <c r="B234" s="114" t="s">
        <v>628</v>
      </c>
      <c r="C234" s="114">
        <v>6704790</v>
      </c>
      <c r="D234" s="114" t="s">
        <v>81</v>
      </c>
      <c r="E234" s="114" t="s">
        <v>81</v>
      </c>
      <c r="F234" s="114" t="s">
        <v>56</v>
      </c>
      <c r="G234" s="116"/>
      <c r="H234" s="116">
        <v>850</v>
      </c>
      <c r="I234" s="83"/>
      <c r="J234" s="94">
        <v>1</v>
      </c>
      <c r="K234" s="25">
        <v>1</v>
      </c>
      <c r="L234" s="25">
        <v>1</v>
      </c>
      <c r="M234" s="17">
        <v>1</v>
      </c>
      <c r="N234" s="17">
        <v>1</v>
      </c>
      <c r="O234" s="17">
        <v>1</v>
      </c>
      <c r="P234" s="17">
        <v>1</v>
      </c>
      <c r="Q234" s="17">
        <v>1</v>
      </c>
      <c r="R234" s="17">
        <v>1</v>
      </c>
      <c r="S234" s="17">
        <v>1</v>
      </c>
      <c r="T234" s="17">
        <v>1</v>
      </c>
      <c r="U234" s="17">
        <v>1</v>
      </c>
      <c r="V234" s="4"/>
      <c r="W234" s="13"/>
      <c r="X234" s="159"/>
      <c r="Y234" s="159">
        <v>0.7</v>
      </c>
      <c r="Z234" s="335"/>
      <c r="AA234" s="46"/>
      <c r="AB234" s="589"/>
    </row>
    <row r="235" spans="1:293" s="22" customFormat="1" ht="14.45" hidden="1" customHeight="1" outlineLevel="1" x14ac:dyDescent="0.25">
      <c r="A235" s="45"/>
      <c r="B235" s="114"/>
      <c r="C235" s="114"/>
      <c r="D235" s="114"/>
      <c r="E235" s="114"/>
      <c r="F235" s="116"/>
      <c r="G235" s="116"/>
      <c r="H235" s="116"/>
      <c r="I235" s="82"/>
      <c r="J235" s="103"/>
      <c r="K235" s="20"/>
      <c r="L235" s="20"/>
      <c r="M235" s="20"/>
      <c r="N235" s="20"/>
      <c r="O235" s="20"/>
      <c r="P235" s="20"/>
      <c r="Q235" s="20"/>
      <c r="R235" s="304"/>
      <c r="S235" s="304"/>
      <c r="T235" s="304"/>
      <c r="U235" s="304"/>
      <c r="V235" s="304"/>
      <c r="W235" s="305"/>
      <c r="X235" s="43"/>
      <c r="Y235" s="43"/>
      <c r="Z235" s="43"/>
      <c r="AA235" s="306"/>
      <c r="AB235" s="589"/>
    </row>
    <row r="236" spans="1:293" s="307" customFormat="1" ht="14.45" hidden="1" customHeight="1" outlineLevel="1" x14ac:dyDescent="0.25">
      <c r="A236" s="308" t="s">
        <v>629</v>
      </c>
      <c r="B236" s="301" t="s">
        <v>630</v>
      </c>
      <c r="C236" s="301">
        <v>6701228</v>
      </c>
      <c r="D236" s="301"/>
      <c r="E236" s="301" t="s">
        <v>267</v>
      </c>
      <c r="F236" s="301"/>
      <c r="G236" s="302"/>
      <c r="H236" s="116"/>
      <c r="I236" s="310"/>
      <c r="J236" s="311"/>
      <c r="K236" s="304"/>
      <c r="L236" s="304"/>
      <c r="M236" s="304"/>
      <c r="N236" s="304"/>
      <c r="O236" s="304"/>
      <c r="P236" s="304"/>
      <c r="Q236" s="304"/>
      <c r="R236" s="304"/>
      <c r="S236" s="304"/>
      <c r="T236" s="304"/>
      <c r="U236" s="304"/>
      <c r="V236" s="304"/>
      <c r="W236" s="305"/>
      <c r="X236" s="306"/>
      <c r="Y236" s="306">
        <v>0.9</v>
      </c>
      <c r="Z236" s="306"/>
      <c r="AA236" s="306"/>
      <c r="AB236" s="592"/>
    </row>
    <row r="237" spans="1:293" s="307" customFormat="1" ht="14.45" hidden="1" customHeight="1" outlineLevel="1" x14ac:dyDescent="0.25">
      <c r="A237" s="308" t="s">
        <v>631</v>
      </c>
      <c r="B237" s="301" t="s">
        <v>630</v>
      </c>
      <c r="C237" s="301">
        <v>6701228</v>
      </c>
      <c r="D237" s="301"/>
      <c r="E237" s="301" t="s">
        <v>267</v>
      </c>
      <c r="F237" s="301"/>
      <c r="G237" s="302"/>
      <c r="H237" s="116"/>
      <c r="I237" s="310"/>
      <c r="J237" s="311"/>
      <c r="K237" s="304"/>
      <c r="L237" s="304"/>
      <c r="M237" s="304"/>
      <c r="N237" s="304"/>
      <c r="O237" s="304"/>
      <c r="P237" s="304"/>
      <c r="Q237" s="304"/>
      <c r="R237" s="304"/>
      <c r="S237" s="304"/>
      <c r="T237" s="304"/>
      <c r="U237" s="304"/>
      <c r="V237" s="304"/>
      <c r="W237" s="305"/>
      <c r="X237" s="306"/>
      <c r="Y237" s="306"/>
      <c r="Z237" s="306"/>
      <c r="AA237" s="306" t="s">
        <v>762</v>
      </c>
      <c r="AB237" s="589"/>
    </row>
    <row r="238" spans="1:293" s="307" customFormat="1" ht="14.45" hidden="1" customHeight="1" outlineLevel="1" x14ac:dyDescent="0.25">
      <c r="A238" s="45" t="s">
        <v>632</v>
      </c>
      <c r="B238" s="114" t="s">
        <v>630</v>
      </c>
      <c r="C238" s="114">
        <v>6701228</v>
      </c>
      <c r="D238" s="114"/>
      <c r="E238" s="114" t="s">
        <v>31</v>
      </c>
      <c r="F238" s="114" t="s">
        <v>56</v>
      </c>
      <c r="G238" s="116"/>
      <c r="H238" s="116">
        <v>7260</v>
      </c>
      <c r="I238" s="310"/>
      <c r="J238" s="94">
        <v>1</v>
      </c>
      <c r="K238" s="25">
        <v>1</v>
      </c>
      <c r="L238" s="25">
        <v>1</v>
      </c>
      <c r="M238" s="17">
        <v>1</v>
      </c>
      <c r="N238" s="17">
        <v>1</v>
      </c>
      <c r="O238" s="17">
        <v>1</v>
      </c>
      <c r="P238" s="17">
        <v>1</v>
      </c>
      <c r="Q238" s="17">
        <v>1</v>
      </c>
      <c r="R238" s="17">
        <v>1</v>
      </c>
      <c r="S238" s="17">
        <v>1</v>
      </c>
      <c r="T238" s="17">
        <v>1</v>
      </c>
      <c r="U238" s="17">
        <v>1</v>
      </c>
      <c r="V238" s="17">
        <v>1</v>
      </c>
      <c r="W238" s="18">
        <v>1</v>
      </c>
      <c r="X238" s="306"/>
      <c r="Y238" s="306"/>
      <c r="Z238" s="43"/>
      <c r="AA238" s="43" t="s">
        <v>633</v>
      </c>
      <c r="AB238" s="589"/>
    </row>
    <row r="239" spans="1:293" s="307" customFormat="1" ht="14.45" hidden="1" customHeight="1" outlineLevel="1" x14ac:dyDescent="0.25">
      <c r="A239" s="45"/>
      <c r="B239" s="114"/>
      <c r="C239" s="114"/>
      <c r="D239" s="114"/>
      <c r="E239" s="114"/>
      <c r="F239" s="116"/>
      <c r="G239" s="116"/>
      <c r="H239" s="116"/>
      <c r="I239" s="310"/>
      <c r="J239" s="103"/>
      <c r="K239" s="20"/>
      <c r="L239" s="20"/>
      <c r="M239" s="20"/>
      <c r="N239" s="20"/>
      <c r="O239" s="20"/>
      <c r="P239" s="20"/>
      <c r="Q239" s="20"/>
      <c r="R239" s="304"/>
      <c r="S239" s="304"/>
      <c r="T239" s="304"/>
      <c r="U239" s="304"/>
      <c r="V239" s="304"/>
      <c r="W239" s="305"/>
      <c r="X239" s="306"/>
      <c r="Y239" s="306"/>
      <c r="Z239" s="334"/>
      <c r="AA239" s="43"/>
      <c r="AB239" s="590"/>
    </row>
    <row r="240" spans="1:293" s="307" customFormat="1" ht="14.45" hidden="1" customHeight="1" outlineLevel="1" x14ac:dyDescent="0.25">
      <c r="A240" s="45" t="s">
        <v>634</v>
      </c>
      <c r="B240" s="114" t="s">
        <v>808</v>
      </c>
      <c r="C240" s="114">
        <v>6706201</v>
      </c>
      <c r="D240" s="114"/>
      <c r="E240" s="114" t="s">
        <v>716</v>
      </c>
      <c r="F240" s="114" t="s">
        <v>56</v>
      </c>
      <c r="G240" s="116"/>
      <c r="H240" s="116">
        <v>190</v>
      </c>
      <c r="I240" s="310"/>
      <c r="J240" s="92">
        <v>1</v>
      </c>
      <c r="K240" s="19">
        <v>1</v>
      </c>
      <c r="L240" s="19">
        <v>1</v>
      </c>
      <c r="M240" s="25">
        <v>1</v>
      </c>
      <c r="N240" s="25">
        <v>1</v>
      </c>
      <c r="O240" s="17">
        <v>1</v>
      </c>
      <c r="P240" s="17">
        <v>1</v>
      </c>
      <c r="Q240" s="17">
        <v>1</v>
      </c>
      <c r="R240" s="304"/>
      <c r="S240" s="304"/>
      <c r="T240" s="304"/>
      <c r="U240" s="304"/>
      <c r="V240" s="304"/>
      <c r="W240" s="305"/>
      <c r="X240" s="306"/>
      <c r="Y240" s="306"/>
      <c r="Z240" s="334"/>
      <c r="AA240" s="43"/>
      <c r="AB240" s="590"/>
    </row>
    <row r="241" spans="1:293" s="307" customFormat="1" ht="14.45" hidden="1" customHeight="1" outlineLevel="1" x14ac:dyDescent="0.25">
      <c r="A241" s="45"/>
      <c r="B241" s="114"/>
      <c r="C241" s="114"/>
      <c r="D241" s="114"/>
      <c r="E241" s="114"/>
      <c r="F241" s="116"/>
      <c r="G241" s="116"/>
      <c r="H241" s="116"/>
      <c r="I241" s="310"/>
      <c r="J241" s="103"/>
      <c r="K241" s="20"/>
      <c r="L241" s="20"/>
      <c r="M241" s="20"/>
      <c r="N241" s="20"/>
      <c r="O241" s="20"/>
      <c r="P241" s="20"/>
      <c r="Q241" s="20"/>
      <c r="R241" s="304"/>
      <c r="S241" s="304"/>
      <c r="T241" s="304"/>
      <c r="U241" s="304"/>
      <c r="V241" s="304"/>
      <c r="W241" s="305"/>
      <c r="X241" s="306"/>
      <c r="Y241" s="306"/>
      <c r="Z241" s="334"/>
      <c r="AA241" s="306"/>
      <c r="AB241" s="590"/>
    </row>
    <row r="242" spans="1:293" s="22" customFormat="1" ht="14.45" hidden="1" customHeight="1" outlineLevel="1" x14ac:dyDescent="0.25">
      <c r="A242" s="45" t="s">
        <v>635</v>
      </c>
      <c r="B242" s="114"/>
      <c r="C242" s="114"/>
      <c r="D242" s="114" t="s">
        <v>44</v>
      </c>
      <c r="E242" s="114" t="s">
        <v>44</v>
      </c>
      <c r="F242" s="116" t="s">
        <v>636</v>
      </c>
      <c r="G242" s="116"/>
      <c r="H242" s="116"/>
      <c r="I242" s="82"/>
      <c r="J242" s="92">
        <v>1</v>
      </c>
      <c r="K242" s="19">
        <v>1</v>
      </c>
      <c r="L242" s="19">
        <v>1</v>
      </c>
      <c r="M242" s="19">
        <v>1</v>
      </c>
      <c r="N242" s="19">
        <v>1</v>
      </c>
      <c r="O242" s="19">
        <v>1</v>
      </c>
      <c r="P242" s="19">
        <v>1</v>
      </c>
      <c r="Q242" s="19">
        <v>1</v>
      </c>
      <c r="R242" s="19">
        <v>1</v>
      </c>
      <c r="S242" s="19">
        <v>1</v>
      </c>
      <c r="T242" s="19">
        <v>1</v>
      </c>
      <c r="U242" s="19">
        <v>1</v>
      </c>
      <c r="V242" s="4"/>
      <c r="W242" s="13"/>
      <c r="X242" s="329"/>
      <c r="Y242" s="329"/>
      <c r="Z242" s="334"/>
      <c r="AA242" s="43" t="s">
        <v>637</v>
      </c>
      <c r="AB242" s="590"/>
    </row>
    <row r="243" spans="1:293" s="307" customFormat="1" ht="14.45" hidden="1" customHeight="1" outlineLevel="1" x14ac:dyDescent="0.25">
      <c r="A243" s="308" t="s">
        <v>638</v>
      </c>
      <c r="B243" s="301"/>
      <c r="C243" s="301"/>
      <c r="D243" s="430"/>
      <c r="E243" s="301" t="s">
        <v>267</v>
      </c>
      <c r="F243" s="302" t="s">
        <v>25</v>
      </c>
      <c r="G243" s="302"/>
      <c r="H243" s="116">
        <v>130</v>
      </c>
      <c r="I243" s="310"/>
      <c r="J243" s="525">
        <v>1</v>
      </c>
      <c r="K243" s="490">
        <v>1</v>
      </c>
      <c r="L243" s="490">
        <v>1</v>
      </c>
      <c r="M243" s="490">
        <v>1</v>
      </c>
      <c r="N243" s="490">
        <v>1</v>
      </c>
      <c r="O243" s="490">
        <v>1</v>
      </c>
      <c r="P243" s="490">
        <v>1</v>
      </c>
      <c r="Q243" s="490">
        <v>1</v>
      </c>
      <c r="R243" s="490">
        <v>1</v>
      </c>
      <c r="S243" s="490">
        <v>1</v>
      </c>
      <c r="T243" s="490">
        <v>1</v>
      </c>
      <c r="U243" s="490">
        <v>1</v>
      </c>
      <c r="V243" s="304"/>
      <c r="W243" s="305"/>
      <c r="X243" s="306"/>
      <c r="Y243" s="306"/>
      <c r="Z243" s="526"/>
      <c r="AA243" s="306" t="s">
        <v>915</v>
      </c>
      <c r="AB243" s="590"/>
    </row>
    <row r="244" spans="1:293" s="307" customFormat="1" ht="14.45" hidden="1" customHeight="1" outlineLevel="1" x14ac:dyDescent="0.25">
      <c r="A244" s="45" t="s">
        <v>810</v>
      </c>
      <c r="B244" s="114"/>
      <c r="C244" s="114"/>
      <c r="D244" s="134"/>
      <c r="E244" s="114" t="s">
        <v>267</v>
      </c>
      <c r="F244" s="116" t="s">
        <v>25</v>
      </c>
      <c r="G244" s="116"/>
      <c r="H244" s="116">
        <v>50</v>
      </c>
      <c r="I244" s="310"/>
      <c r="J244" s="92">
        <v>1</v>
      </c>
      <c r="K244" s="19">
        <v>1</v>
      </c>
      <c r="L244" s="19">
        <v>1</v>
      </c>
      <c r="M244" s="19">
        <v>1</v>
      </c>
      <c r="N244" s="19">
        <v>1</v>
      </c>
      <c r="O244" s="19">
        <v>1</v>
      </c>
      <c r="P244" s="19">
        <v>1</v>
      </c>
      <c r="Q244" s="19">
        <v>1</v>
      </c>
      <c r="R244" s="19">
        <v>1</v>
      </c>
      <c r="S244" s="19">
        <v>1</v>
      </c>
      <c r="T244" s="19">
        <v>1</v>
      </c>
      <c r="U244" s="19">
        <v>1</v>
      </c>
      <c r="V244" s="304"/>
      <c r="W244" s="305"/>
      <c r="X244" s="306"/>
      <c r="Y244" s="306"/>
      <c r="Z244" s="334"/>
      <c r="AA244" s="43"/>
      <c r="AB244" s="590"/>
    </row>
    <row r="245" spans="1:293" s="307" customFormat="1" ht="14.45" hidden="1" customHeight="1" outlineLevel="1" x14ac:dyDescent="0.25">
      <c r="A245" s="45" t="s">
        <v>906</v>
      </c>
      <c r="B245" s="114" t="s">
        <v>922</v>
      </c>
      <c r="C245" s="114">
        <v>6706487</v>
      </c>
      <c r="D245" s="134"/>
      <c r="E245" s="114" t="s">
        <v>445</v>
      </c>
      <c r="F245" s="116" t="s">
        <v>907</v>
      </c>
      <c r="G245" s="116"/>
      <c r="H245" s="116"/>
      <c r="I245" s="310"/>
      <c r="J245" s="92">
        <v>1</v>
      </c>
      <c r="K245" s="19">
        <v>1</v>
      </c>
      <c r="L245" s="19">
        <v>1</v>
      </c>
      <c r="M245" s="25">
        <v>1</v>
      </c>
      <c r="N245" s="25">
        <v>1</v>
      </c>
      <c r="O245" s="17">
        <v>1</v>
      </c>
      <c r="P245" s="17">
        <v>1</v>
      </c>
      <c r="Q245" s="304"/>
      <c r="R245" s="304"/>
      <c r="S245" s="304"/>
      <c r="T245" s="304"/>
      <c r="U245" s="304"/>
      <c r="V245" s="304"/>
      <c r="W245" s="305"/>
      <c r="X245" s="306"/>
      <c r="Y245" s="306"/>
      <c r="Z245" s="334"/>
      <c r="AA245" s="43" t="s">
        <v>924</v>
      </c>
      <c r="AB245" s="593"/>
    </row>
    <row r="246" spans="1:293" s="22" customFormat="1" ht="14.45" hidden="1" customHeight="1" outlineLevel="1" x14ac:dyDescent="0.25">
      <c r="A246" s="45"/>
      <c r="B246" s="114"/>
      <c r="C246" s="114"/>
      <c r="D246" s="134"/>
      <c r="E246" s="301"/>
      <c r="F246" s="116"/>
      <c r="G246" s="116"/>
      <c r="H246" s="116"/>
      <c r="I246" s="82"/>
      <c r="J246" s="103"/>
      <c r="K246" s="20"/>
      <c r="L246" s="20"/>
      <c r="M246" s="20"/>
      <c r="N246" s="20"/>
      <c r="O246" s="20"/>
      <c r="P246" s="20"/>
      <c r="Q246" s="20"/>
      <c r="R246" s="304"/>
      <c r="S246" s="304"/>
      <c r="T246" s="304"/>
      <c r="U246" s="304"/>
      <c r="V246" s="304"/>
      <c r="W246" s="305"/>
      <c r="X246" s="69"/>
      <c r="Y246" s="69"/>
      <c r="Z246" s="334"/>
      <c r="AA246" s="43"/>
      <c r="AB246" s="593"/>
    </row>
    <row r="247" spans="1:293" ht="14.45" hidden="1" customHeight="1" outlineLevel="1" x14ac:dyDescent="0.25">
      <c r="A247" s="49" t="s">
        <v>639</v>
      </c>
      <c r="B247" s="114" t="s">
        <v>640</v>
      </c>
      <c r="C247" s="114">
        <v>6703996</v>
      </c>
      <c r="D247" s="114" t="s">
        <v>641</v>
      </c>
      <c r="E247" s="114"/>
      <c r="F247" s="114" t="s">
        <v>465</v>
      </c>
      <c r="G247" s="116"/>
      <c r="H247" s="120">
        <v>450</v>
      </c>
      <c r="I247" s="83"/>
      <c r="J247" s="91"/>
      <c r="K247" s="4"/>
      <c r="L247" s="4"/>
      <c r="M247" s="17">
        <v>1</v>
      </c>
      <c r="N247" s="17">
        <v>1</v>
      </c>
      <c r="O247" s="17">
        <v>1</v>
      </c>
      <c r="P247" s="17">
        <v>1</v>
      </c>
      <c r="Q247" s="17">
        <v>1</v>
      </c>
      <c r="R247" s="17">
        <v>1</v>
      </c>
      <c r="S247" s="17">
        <v>1</v>
      </c>
      <c r="T247" s="17">
        <v>1</v>
      </c>
      <c r="U247" s="17">
        <v>1</v>
      </c>
      <c r="V247" s="304"/>
      <c r="W247" s="305"/>
      <c r="X247" s="159"/>
      <c r="Y247" s="159"/>
      <c r="Z247" s="43"/>
      <c r="AA247" s="46"/>
      <c r="AB247" s="593"/>
    </row>
    <row r="248" spans="1:293" ht="14.45" hidden="1" customHeight="1" outlineLevel="1" x14ac:dyDescent="0.25">
      <c r="A248" s="49" t="s">
        <v>982</v>
      </c>
      <c r="B248" s="114"/>
      <c r="C248" s="114"/>
      <c r="D248" s="114" t="s">
        <v>981</v>
      </c>
      <c r="E248" s="114"/>
      <c r="F248" s="114"/>
      <c r="G248" s="116"/>
      <c r="H248" s="120">
        <v>2000</v>
      </c>
      <c r="I248" s="83"/>
      <c r="J248" s="192"/>
      <c r="K248" s="65"/>
      <c r="L248" s="65"/>
      <c r="M248" s="17"/>
      <c r="N248" s="17"/>
      <c r="O248" s="17"/>
      <c r="P248" s="17"/>
      <c r="Q248" s="17"/>
      <c r="R248" s="17"/>
      <c r="S248" s="17"/>
      <c r="T248" s="17"/>
      <c r="U248" s="17"/>
      <c r="V248" s="382"/>
      <c r="W248" s="383"/>
      <c r="X248" s="159"/>
      <c r="Y248" s="159"/>
      <c r="Z248" s="43"/>
      <c r="AA248" s="46"/>
      <c r="AB248" s="590"/>
    </row>
    <row r="249" spans="1:293" ht="14.45" hidden="1" customHeight="1" outlineLevel="1" x14ac:dyDescent="0.25">
      <c r="A249" s="49" t="s">
        <v>993</v>
      </c>
      <c r="B249" s="114"/>
      <c r="C249" s="114"/>
      <c r="D249" s="114" t="s">
        <v>981</v>
      </c>
      <c r="E249" s="114" t="s">
        <v>742</v>
      </c>
      <c r="F249" s="114" t="s">
        <v>179</v>
      </c>
      <c r="G249" s="116"/>
      <c r="H249" s="120">
        <v>300</v>
      </c>
      <c r="I249" s="83"/>
      <c r="J249" s="192"/>
      <c r="K249" s="65"/>
      <c r="L249" s="65"/>
      <c r="M249" s="17"/>
      <c r="N249" s="17"/>
      <c r="O249" s="17"/>
      <c r="P249" s="17"/>
      <c r="Q249" s="17"/>
      <c r="R249" s="17"/>
      <c r="S249" s="17"/>
      <c r="T249" s="17"/>
      <c r="U249" s="17"/>
      <c r="V249" s="382"/>
      <c r="W249" s="383"/>
      <c r="X249" s="159"/>
      <c r="Y249" s="159"/>
      <c r="Z249" s="43"/>
      <c r="AA249" s="46"/>
      <c r="AB249" s="590"/>
    </row>
    <row r="250" spans="1:293" ht="14.45" hidden="1" customHeight="1" outlineLevel="1" x14ac:dyDescent="0.25">
      <c r="A250" s="49" t="s">
        <v>642</v>
      </c>
      <c r="B250" s="114" t="s">
        <v>801</v>
      </c>
      <c r="C250" s="114">
        <v>6706144</v>
      </c>
      <c r="D250" s="114" t="s">
        <v>802</v>
      </c>
      <c r="E250" s="114"/>
      <c r="F250" s="114"/>
      <c r="G250" s="116"/>
      <c r="H250" s="120">
        <v>300</v>
      </c>
      <c r="I250" s="83"/>
      <c r="J250" s="192"/>
      <c r="K250" s="65"/>
      <c r="L250" s="65"/>
      <c r="M250" s="17">
        <v>1</v>
      </c>
      <c r="N250" s="17">
        <v>1</v>
      </c>
      <c r="O250" s="17">
        <v>1</v>
      </c>
      <c r="P250" s="17">
        <v>1</v>
      </c>
      <c r="Q250" s="17">
        <v>1</v>
      </c>
      <c r="R250" s="17">
        <v>1</v>
      </c>
      <c r="S250" s="17">
        <v>1</v>
      </c>
      <c r="T250" s="17">
        <v>1</v>
      </c>
      <c r="U250" s="17">
        <v>1</v>
      </c>
      <c r="V250" s="382"/>
      <c r="W250" s="383"/>
      <c r="X250" s="159"/>
      <c r="Y250" s="159"/>
      <c r="Z250" s="43"/>
      <c r="AA250" s="46"/>
      <c r="AB250" s="590"/>
    </row>
    <row r="251" spans="1:293" ht="15" hidden="1" customHeight="1" outlineLevel="1" thickBot="1" x14ac:dyDescent="0.3">
      <c r="A251" s="49" t="s">
        <v>643</v>
      </c>
      <c r="B251" s="114" t="s">
        <v>644</v>
      </c>
      <c r="C251" s="114">
        <v>6701180</v>
      </c>
      <c r="D251" s="114" t="s">
        <v>645</v>
      </c>
      <c r="E251" s="114"/>
      <c r="F251" s="114" t="s">
        <v>179</v>
      </c>
      <c r="G251" s="116"/>
      <c r="H251" s="120">
        <v>300</v>
      </c>
      <c r="I251" s="83"/>
      <c r="J251" s="93"/>
      <c r="K251" s="89"/>
      <c r="L251" s="89"/>
      <c r="M251" s="173">
        <v>1</v>
      </c>
      <c r="N251" s="173">
        <v>1</v>
      </c>
      <c r="O251" s="173">
        <v>1</v>
      </c>
      <c r="P251" s="173">
        <v>1</v>
      </c>
      <c r="Q251" s="173">
        <v>1</v>
      </c>
      <c r="R251" s="173">
        <v>1</v>
      </c>
      <c r="S251" s="173">
        <v>1</v>
      </c>
      <c r="T251" s="173">
        <v>1</v>
      </c>
      <c r="U251" s="173">
        <v>1</v>
      </c>
      <c r="V251" s="89"/>
      <c r="W251" s="87"/>
      <c r="X251" s="159"/>
      <c r="Y251" s="159"/>
      <c r="Z251" s="43"/>
      <c r="AA251" s="46"/>
      <c r="AB251" s="590"/>
    </row>
    <row r="252" spans="1:293" s="75" customFormat="1" ht="15.75" hidden="1" collapsed="1" thickBot="1" x14ac:dyDescent="0.3">
      <c r="A252" s="611" t="s">
        <v>106</v>
      </c>
      <c r="B252" s="612"/>
      <c r="C252" s="612"/>
      <c r="D252" s="612"/>
      <c r="E252" s="612"/>
      <c r="F252" s="613"/>
      <c r="G252" s="76"/>
      <c r="H252" s="412">
        <f>SUM(H253:H259)</f>
        <v>1080</v>
      </c>
      <c r="I252" s="411"/>
      <c r="J252" s="227"/>
      <c r="K252" s="227"/>
      <c r="L252" s="227"/>
      <c r="M252" s="227"/>
      <c r="N252" s="227"/>
      <c r="O252" s="227"/>
      <c r="P252" s="227"/>
      <c r="Q252" s="227"/>
      <c r="R252" s="227"/>
      <c r="S252" s="227"/>
      <c r="T252" s="227"/>
      <c r="U252" s="227"/>
      <c r="V252" s="227"/>
      <c r="W252" s="228"/>
      <c r="X252" s="159"/>
      <c r="Y252" s="159"/>
      <c r="Z252" s="43"/>
      <c r="AA252" s="43"/>
      <c r="AB252" s="593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Q252" s="81"/>
      <c r="AR252" s="81"/>
      <c r="AS252" s="81"/>
      <c r="AT252" s="81"/>
      <c r="AU252" s="81"/>
      <c r="AV252" s="81"/>
      <c r="AW252" s="81"/>
      <c r="AX252" s="81"/>
      <c r="AY252" s="81"/>
      <c r="AZ252" s="81"/>
      <c r="BA252" s="81"/>
      <c r="BB252" s="81"/>
      <c r="BC252" s="81"/>
      <c r="BD252" s="81"/>
      <c r="BE252" s="81"/>
      <c r="BF252" s="81"/>
      <c r="BG252" s="81"/>
      <c r="BH252" s="81"/>
      <c r="BI252" s="81"/>
      <c r="BJ252" s="81"/>
      <c r="BK252" s="81"/>
      <c r="BL252" s="81"/>
      <c r="BM252" s="81"/>
      <c r="BN252" s="81"/>
      <c r="BO252" s="81"/>
      <c r="BP252" s="81"/>
      <c r="BQ252" s="81"/>
      <c r="BR252" s="81"/>
      <c r="BS252" s="81"/>
      <c r="BT252" s="81"/>
      <c r="BU252" s="81"/>
      <c r="BV252" s="81"/>
      <c r="BW252" s="81"/>
      <c r="BX252" s="81"/>
      <c r="BY252" s="81"/>
      <c r="BZ252" s="81"/>
      <c r="CA252" s="81"/>
      <c r="CB252" s="81"/>
      <c r="CC252" s="81"/>
      <c r="CD252" s="81"/>
      <c r="CE252" s="81"/>
      <c r="CF252" s="81"/>
      <c r="CG252" s="81"/>
      <c r="CH252" s="81"/>
      <c r="CI252" s="81"/>
      <c r="CJ252" s="81"/>
      <c r="CK252" s="81"/>
      <c r="CL252" s="81"/>
      <c r="CM252" s="81"/>
      <c r="CN252" s="81"/>
      <c r="CO252" s="81"/>
      <c r="CP252" s="81"/>
      <c r="CQ252" s="81"/>
      <c r="CR252" s="81"/>
      <c r="CS252" s="81"/>
      <c r="CT252" s="81"/>
      <c r="CU252" s="81"/>
      <c r="CV252" s="81"/>
      <c r="CW252" s="81"/>
      <c r="CX252" s="81"/>
      <c r="CY252" s="81"/>
      <c r="CZ252" s="81"/>
      <c r="DA252" s="81"/>
      <c r="DB252" s="81"/>
      <c r="DC252" s="81"/>
      <c r="DD252" s="81"/>
      <c r="DE252" s="81"/>
      <c r="DF252" s="81"/>
      <c r="DG252" s="81"/>
      <c r="DH252" s="81"/>
      <c r="DI252" s="81"/>
      <c r="DJ252" s="81"/>
      <c r="DK252" s="81"/>
      <c r="DL252" s="81"/>
      <c r="DM252" s="81"/>
      <c r="DN252" s="81"/>
      <c r="DO252" s="81"/>
      <c r="DP252" s="81"/>
      <c r="DQ252" s="81"/>
      <c r="DR252" s="81"/>
      <c r="DS252" s="81"/>
      <c r="DT252" s="81"/>
      <c r="DU252" s="81"/>
      <c r="DV252" s="81"/>
      <c r="DW252" s="81"/>
      <c r="DX252" s="81"/>
      <c r="DY252" s="81"/>
      <c r="DZ252" s="81"/>
      <c r="EA252" s="81"/>
      <c r="EB252" s="81"/>
      <c r="EC252" s="81"/>
      <c r="ED252" s="81"/>
      <c r="EE252" s="81"/>
      <c r="EF252" s="81"/>
      <c r="EG252" s="81"/>
      <c r="EH252" s="81"/>
      <c r="EI252" s="81"/>
      <c r="EJ252" s="81"/>
      <c r="EK252" s="81"/>
      <c r="EL252" s="81"/>
      <c r="EM252" s="81"/>
      <c r="EN252" s="81"/>
      <c r="EO252" s="81"/>
      <c r="EP252" s="81"/>
      <c r="EQ252" s="81"/>
      <c r="ER252" s="81"/>
      <c r="ES252" s="81"/>
      <c r="ET252" s="81"/>
      <c r="EU252" s="81"/>
      <c r="EV252" s="81"/>
      <c r="EW252" s="81"/>
      <c r="EX252" s="81"/>
      <c r="EY252" s="81"/>
      <c r="EZ252" s="81"/>
      <c r="FA252" s="81"/>
      <c r="FB252" s="81"/>
      <c r="FC252" s="81"/>
      <c r="FD252" s="81"/>
      <c r="FE252" s="81"/>
      <c r="FF252" s="81"/>
      <c r="FG252" s="81"/>
      <c r="FH252" s="81"/>
      <c r="FI252" s="81"/>
      <c r="FJ252" s="81"/>
      <c r="FK252" s="81"/>
      <c r="FL252" s="81"/>
      <c r="FM252" s="81"/>
      <c r="FN252" s="81"/>
      <c r="FO252" s="81"/>
      <c r="FP252" s="81"/>
      <c r="FQ252" s="81"/>
      <c r="FR252" s="81"/>
      <c r="FS252" s="81"/>
      <c r="FT252" s="81"/>
      <c r="FU252" s="81"/>
      <c r="FV252" s="81"/>
      <c r="FW252" s="81"/>
      <c r="FX252" s="81"/>
      <c r="FY252" s="81"/>
      <c r="FZ252" s="81"/>
      <c r="GA252" s="81"/>
      <c r="GB252" s="81"/>
      <c r="GC252" s="81"/>
      <c r="GD252" s="81"/>
      <c r="GE252" s="81"/>
      <c r="GF252" s="81"/>
      <c r="GG252" s="81"/>
      <c r="GH252" s="81"/>
      <c r="GI252" s="81"/>
      <c r="GJ252" s="81"/>
      <c r="GK252" s="81"/>
      <c r="GL252" s="81"/>
      <c r="GM252" s="81"/>
      <c r="GN252" s="81"/>
      <c r="GO252" s="81"/>
      <c r="GP252" s="81"/>
      <c r="GQ252" s="81"/>
      <c r="GR252" s="81"/>
      <c r="GS252" s="81"/>
      <c r="GT252" s="81"/>
      <c r="GU252" s="81"/>
      <c r="GV252" s="81"/>
      <c r="GW252" s="81"/>
      <c r="GX252" s="81"/>
      <c r="GY252" s="81"/>
      <c r="GZ252" s="81"/>
      <c r="HA252" s="81"/>
      <c r="HB252" s="81"/>
      <c r="HC252" s="81"/>
      <c r="HD252" s="81"/>
      <c r="HE252" s="81"/>
      <c r="HF252" s="81"/>
      <c r="HG252" s="81"/>
      <c r="HH252" s="81"/>
      <c r="HI252" s="81"/>
      <c r="HJ252" s="81"/>
      <c r="HK252" s="81"/>
      <c r="HL252" s="81"/>
      <c r="HM252" s="81"/>
      <c r="HN252" s="81"/>
      <c r="HO252" s="81"/>
      <c r="HP252" s="81"/>
      <c r="HQ252" s="81"/>
      <c r="HR252" s="81"/>
      <c r="HS252" s="81"/>
      <c r="HT252" s="81"/>
      <c r="HU252" s="81"/>
      <c r="HV252" s="81"/>
      <c r="HW252" s="81"/>
      <c r="HX252" s="81"/>
      <c r="HY252" s="81"/>
      <c r="HZ252" s="81"/>
      <c r="IA252" s="81"/>
      <c r="IB252" s="81"/>
      <c r="IC252" s="81"/>
      <c r="ID252" s="81"/>
      <c r="IE252" s="81"/>
      <c r="IF252" s="81"/>
      <c r="IG252" s="81"/>
      <c r="IH252" s="81"/>
      <c r="II252" s="81"/>
      <c r="IJ252" s="81"/>
      <c r="IK252" s="81"/>
      <c r="IL252" s="81"/>
      <c r="IM252" s="81"/>
      <c r="IN252" s="81"/>
      <c r="IO252" s="81"/>
      <c r="IP252" s="81"/>
      <c r="IQ252" s="81"/>
      <c r="IR252" s="81"/>
      <c r="IS252" s="81"/>
      <c r="IT252" s="81"/>
      <c r="IU252" s="81"/>
      <c r="IV252" s="81"/>
      <c r="IW252" s="81"/>
      <c r="IX252" s="81"/>
      <c r="IY252" s="81"/>
      <c r="IZ252" s="81"/>
      <c r="JA252" s="81"/>
      <c r="JB252" s="81"/>
      <c r="JC252" s="81"/>
      <c r="JD252" s="81"/>
      <c r="JE252" s="81"/>
      <c r="JF252" s="81"/>
      <c r="JG252" s="81"/>
      <c r="JH252" s="81"/>
      <c r="JI252" s="81"/>
      <c r="JJ252" s="81"/>
      <c r="JK252" s="81"/>
      <c r="JL252" s="81"/>
      <c r="JM252" s="81"/>
      <c r="JN252" s="81"/>
      <c r="JO252" s="81"/>
      <c r="JP252" s="81"/>
      <c r="JQ252" s="81"/>
      <c r="JR252" s="81"/>
      <c r="JS252" s="81"/>
      <c r="JT252" s="81"/>
      <c r="JU252" s="81"/>
      <c r="JV252" s="81"/>
      <c r="JW252" s="81"/>
      <c r="JX252" s="81"/>
      <c r="JY252" s="81"/>
      <c r="JZ252" s="81"/>
      <c r="KA252" s="81"/>
      <c r="KB252" s="81"/>
      <c r="KC252" s="81"/>
      <c r="KD252" s="81"/>
      <c r="KE252" s="81"/>
      <c r="KF252" s="81"/>
      <c r="KG252" s="81"/>
    </row>
    <row r="253" spans="1:293" s="307" customFormat="1" ht="14.45" hidden="1" customHeight="1" outlineLevel="1" x14ac:dyDescent="0.25">
      <c r="A253" s="501" t="s">
        <v>646</v>
      </c>
      <c r="B253" s="301" t="s">
        <v>647</v>
      </c>
      <c r="C253" s="301">
        <v>6703282</v>
      </c>
      <c r="D253" s="301" t="s">
        <v>312</v>
      </c>
      <c r="E253" s="301" t="s">
        <v>312</v>
      </c>
      <c r="F253" s="301" t="s">
        <v>465</v>
      </c>
      <c r="G253" s="302"/>
      <c r="H253" s="120">
        <v>0</v>
      </c>
      <c r="I253" s="310"/>
      <c r="J253" s="523"/>
      <c r="K253" s="509"/>
      <c r="L253" s="509"/>
      <c r="M253" s="509"/>
      <c r="N253" s="509"/>
      <c r="O253" s="509"/>
      <c r="P253" s="509"/>
      <c r="Q253" s="509"/>
      <c r="R253" s="509"/>
      <c r="S253" s="509"/>
      <c r="T253" s="509"/>
      <c r="U253" s="509"/>
      <c r="V253" s="509"/>
      <c r="W253" s="510"/>
      <c r="X253" s="306"/>
      <c r="Y253" s="306">
        <v>15</v>
      </c>
      <c r="Z253" s="306"/>
      <c r="AA253" s="306"/>
      <c r="AB253" s="589"/>
    </row>
    <row r="254" spans="1:293" s="307" customFormat="1" ht="14.45" hidden="1" customHeight="1" outlineLevel="1" x14ac:dyDescent="0.25">
      <c r="A254" s="45" t="s">
        <v>648</v>
      </c>
      <c r="B254" s="114" t="s">
        <v>776</v>
      </c>
      <c r="C254" s="114">
        <v>6705925</v>
      </c>
      <c r="D254" s="134"/>
      <c r="E254" s="114" t="s">
        <v>267</v>
      </c>
      <c r="F254" s="114" t="s">
        <v>25</v>
      </c>
      <c r="G254" s="116"/>
      <c r="H254" s="116">
        <v>10</v>
      </c>
      <c r="I254" s="310"/>
      <c r="J254" s="191">
        <v>1</v>
      </c>
      <c r="K254" s="23">
        <v>1</v>
      </c>
      <c r="L254" s="23">
        <v>1</v>
      </c>
      <c r="M254" s="23">
        <v>1</v>
      </c>
      <c r="N254" s="23">
        <v>1</v>
      </c>
      <c r="O254" s="23">
        <v>1</v>
      </c>
      <c r="P254" s="23">
        <v>1</v>
      </c>
      <c r="Q254" s="23">
        <v>1</v>
      </c>
      <c r="R254" s="23">
        <v>1</v>
      </c>
      <c r="S254" s="23">
        <v>1</v>
      </c>
      <c r="T254" s="23">
        <v>1</v>
      </c>
      <c r="U254" s="23">
        <v>1</v>
      </c>
      <c r="V254" s="20"/>
      <c r="W254" s="21"/>
      <c r="X254" s="306"/>
      <c r="Y254" s="306"/>
      <c r="Z254" s="43"/>
      <c r="AA254" s="43" t="s">
        <v>917</v>
      </c>
      <c r="AB254" s="589"/>
    </row>
    <row r="255" spans="1:293" s="22" customFormat="1" ht="14.45" hidden="1" customHeight="1" outlineLevel="1" x14ac:dyDescent="0.25">
      <c r="A255" s="45" t="s">
        <v>649</v>
      </c>
      <c r="B255" s="114" t="s">
        <v>733</v>
      </c>
      <c r="C255" s="22">
        <v>6705744</v>
      </c>
      <c r="D255" s="134"/>
      <c r="E255" s="114" t="s">
        <v>31</v>
      </c>
      <c r="F255" s="114" t="s">
        <v>56</v>
      </c>
      <c r="G255" s="116" t="s">
        <v>57</v>
      </c>
      <c r="H255" s="116">
        <v>300</v>
      </c>
      <c r="I255" s="82" t="s">
        <v>129</v>
      </c>
      <c r="J255" s="85">
        <v>1</v>
      </c>
      <c r="K255" s="17">
        <v>1</v>
      </c>
      <c r="L255" s="17">
        <v>1</v>
      </c>
      <c r="M255" s="17">
        <v>1</v>
      </c>
      <c r="N255" s="17">
        <v>1</v>
      </c>
      <c r="O255" s="20"/>
      <c r="P255" s="20"/>
      <c r="Q255" s="20"/>
      <c r="R255" s="20"/>
      <c r="S255" s="20"/>
      <c r="T255" s="20"/>
      <c r="U255" s="20"/>
      <c r="V255" s="20"/>
      <c r="W255" s="21"/>
      <c r="X255" s="43"/>
      <c r="Y255" s="43"/>
      <c r="Z255" s="43"/>
      <c r="AA255" s="43"/>
      <c r="AB255" s="589"/>
    </row>
    <row r="256" spans="1:293" s="307" customFormat="1" ht="14.45" hidden="1" customHeight="1" outlineLevel="1" x14ac:dyDescent="0.25">
      <c r="A256" s="45" t="s">
        <v>740</v>
      </c>
      <c r="B256" s="114" t="s">
        <v>739</v>
      </c>
      <c r="C256" s="114">
        <v>6705748</v>
      </c>
      <c r="D256" s="134"/>
      <c r="E256" s="114" t="s">
        <v>288</v>
      </c>
      <c r="F256" s="114" t="s">
        <v>25</v>
      </c>
      <c r="G256" s="116"/>
      <c r="H256" s="116">
        <v>770</v>
      </c>
      <c r="I256" s="310"/>
      <c r="J256" s="92">
        <v>1</v>
      </c>
      <c r="K256" s="19">
        <v>1</v>
      </c>
      <c r="L256" s="19">
        <v>1</v>
      </c>
      <c r="M256" s="25">
        <v>1</v>
      </c>
      <c r="N256" s="25">
        <v>1</v>
      </c>
      <c r="O256" s="25">
        <v>1</v>
      </c>
      <c r="P256" s="17">
        <v>1</v>
      </c>
      <c r="Q256" s="17">
        <v>1</v>
      </c>
      <c r="R256" s="17">
        <v>1</v>
      </c>
      <c r="S256" s="17">
        <v>1</v>
      </c>
      <c r="T256" s="17">
        <v>1</v>
      </c>
      <c r="U256" s="17">
        <v>1</v>
      </c>
      <c r="V256" s="20"/>
      <c r="W256" s="21"/>
      <c r="X256" s="306"/>
      <c r="Y256" s="306"/>
      <c r="Z256" s="43"/>
      <c r="AA256" s="306"/>
      <c r="AB256" s="589"/>
    </row>
    <row r="257" spans="1:293" s="307" customFormat="1" ht="14.45" hidden="1" customHeight="1" outlineLevel="1" x14ac:dyDescent="0.25">
      <c r="A257" s="308" t="s">
        <v>757</v>
      </c>
      <c r="B257" s="301"/>
      <c r="C257" s="301"/>
      <c r="D257" s="430"/>
      <c r="E257" s="301" t="s">
        <v>742</v>
      </c>
      <c r="F257" s="301"/>
      <c r="G257" s="302"/>
      <c r="H257" s="116"/>
      <c r="I257" s="310"/>
      <c r="J257" s="103"/>
      <c r="K257" s="20"/>
      <c r="L257" s="20"/>
      <c r="M257" s="20"/>
      <c r="N257" s="20"/>
      <c r="O257" s="20"/>
      <c r="P257" s="304"/>
      <c r="Q257" s="304"/>
      <c r="R257" s="304"/>
      <c r="S257" s="304"/>
      <c r="T257" s="304"/>
      <c r="U257" s="304"/>
      <c r="V257" s="304"/>
      <c r="W257" s="305"/>
      <c r="X257" s="306"/>
      <c r="Y257" s="306"/>
      <c r="Z257" s="306"/>
      <c r="AA257" s="306" t="s">
        <v>916</v>
      </c>
      <c r="AB257" s="589"/>
    </row>
    <row r="258" spans="1:293" ht="14.45" hidden="1" customHeight="1" outlineLevel="1" x14ac:dyDescent="0.25">
      <c r="A258" s="45" t="s">
        <v>650</v>
      </c>
      <c r="B258" s="114" t="s">
        <v>640</v>
      </c>
      <c r="C258" s="114">
        <v>6703996</v>
      </c>
      <c r="D258" s="134"/>
      <c r="E258" s="114"/>
      <c r="F258" s="114" t="s">
        <v>465</v>
      </c>
      <c r="G258" s="116"/>
      <c r="H258" s="120"/>
      <c r="I258" s="194"/>
      <c r="J258" s="103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1"/>
      <c r="X258" s="159"/>
      <c r="Y258" s="159"/>
      <c r="Z258" s="43"/>
      <c r="AA258" s="46"/>
      <c r="AB258" s="592"/>
    </row>
    <row r="259" spans="1:293" ht="15" hidden="1" customHeight="1" outlineLevel="1" thickBot="1" x14ac:dyDescent="0.3">
      <c r="A259" s="45" t="s">
        <v>651</v>
      </c>
      <c r="B259" s="114" t="s">
        <v>652</v>
      </c>
      <c r="C259" s="114">
        <v>6701181</v>
      </c>
      <c r="D259" s="134"/>
      <c r="E259" s="114"/>
      <c r="F259" s="114" t="s">
        <v>56</v>
      </c>
      <c r="G259" s="116"/>
      <c r="H259" s="116"/>
      <c r="I259" s="194"/>
      <c r="J259" s="198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6"/>
      <c r="X259" s="159"/>
      <c r="Y259" s="159"/>
      <c r="Z259" s="74"/>
      <c r="AA259" s="46"/>
      <c r="AB259" s="592"/>
    </row>
    <row r="260" spans="1:293" s="75" customFormat="1" ht="15.75" collapsed="1" thickBot="1" x14ac:dyDescent="0.3">
      <c r="A260" s="611" t="s">
        <v>192</v>
      </c>
      <c r="B260" s="612"/>
      <c r="C260" s="612"/>
      <c r="D260" s="612"/>
      <c r="E260" s="612"/>
      <c r="F260" s="613"/>
      <c r="G260" s="412"/>
      <c r="H260" s="412">
        <f>SUM(H261:H272)</f>
        <v>2270</v>
      </c>
      <c r="I260" s="250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52"/>
      <c r="X260" s="159"/>
      <c r="Y260" s="159"/>
      <c r="Z260" s="74"/>
      <c r="AA260" s="489"/>
      <c r="AB260" s="592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Q260" s="81"/>
      <c r="AR260" s="81"/>
      <c r="AS260" s="81"/>
      <c r="AT260" s="81"/>
      <c r="AU260" s="81"/>
      <c r="AV260" s="81"/>
      <c r="AW260" s="81"/>
      <c r="AX260" s="81"/>
      <c r="AY260" s="81"/>
      <c r="AZ260" s="81"/>
      <c r="BA260" s="81"/>
      <c r="BB260" s="81"/>
      <c r="BC260" s="81"/>
      <c r="BD260" s="81"/>
      <c r="BE260" s="81"/>
      <c r="BF260" s="81"/>
      <c r="BG260" s="81"/>
      <c r="BH260" s="81"/>
      <c r="BI260" s="81"/>
      <c r="BJ260" s="81"/>
      <c r="BK260" s="81"/>
      <c r="BL260" s="81"/>
      <c r="BM260" s="81"/>
      <c r="BN260" s="81"/>
      <c r="BO260" s="81"/>
      <c r="BP260" s="81"/>
      <c r="BQ260" s="81"/>
      <c r="BR260" s="81"/>
      <c r="BS260" s="81"/>
      <c r="BT260" s="81"/>
      <c r="BU260" s="81"/>
      <c r="BV260" s="81"/>
      <c r="BW260" s="81"/>
      <c r="BX260" s="81"/>
      <c r="BY260" s="81"/>
      <c r="BZ260" s="81"/>
      <c r="CA260" s="81"/>
      <c r="CB260" s="81"/>
      <c r="CC260" s="81"/>
      <c r="CD260" s="81"/>
      <c r="CE260" s="81"/>
      <c r="CF260" s="81"/>
      <c r="CG260" s="81"/>
      <c r="CH260" s="81"/>
      <c r="CI260" s="81"/>
      <c r="CJ260" s="81"/>
      <c r="CK260" s="81"/>
      <c r="CL260" s="81"/>
      <c r="CM260" s="81"/>
      <c r="CN260" s="81"/>
      <c r="CO260" s="81"/>
      <c r="CP260" s="81"/>
      <c r="CQ260" s="81"/>
      <c r="CR260" s="81"/>
      <c r="CS260" s="81"/>
      <c r="CT260" s="81"/>
      <c r="CU260" s="81"/>
      <c r="CV260" s="81"/>
      <c r="CW260" s="81"/>
      <c r="CX260" s="81"/>
      <c r="CY260" s="81"/>
      <c r="CZ260" s="81"/>
      <c r="DA260" s="81"/>
      <c r="DB260" s="81"/>
      <c r="DC260" s="81"/>
      <c r="DD260" s="81"/>
      <c r="DE260" s="81"/>
      <c r="DF260" s="81"/>
      <c r="DG260" s="81"/>
      <c r="DH260" s="81"/>
      <c r="DI260" s="81"/>
      <c r="DJ260" s="81"/>
      <c r="DK260" s="81"/>
      <c r="DL260" s="81"/>
      <c r="DM260" s="81"/>
      <c r="DN260" s="81"/>
      <c r="DO260" s="81"/>
      <c r="DP260" s="81"/>
      <c r="DQ260" s="81"/>
      <c r="DR260" s="81"/>
      <c r="DS260" s="81"/>
      <c r="DT260" s="81"/>
      <c r="DU260" s="81"/>
      <c r="DV260" s="81"/>
      <c r="DW260" s="81"/>
      <c r="DX260" s="81"/>
      <c r="DY260" s="81"/>
      <c r="DZ260" s="81"/>
      <c r="EA260" s="81"/>
      <c r="EB260" s="81"/>
      <c r="EC260" s="81"/>
      <c r="ED260" s="81"/>
      <c r="EE260" s="81"/>
      <c r="EF260" s="81"/>
      <c r="EG260" s="81"/>
      <c r="EH260" s="81"/>
      <c r="EI260" s="81"/>
      <c r="EJ260" s="81"/>
      <c r="EK260" s="81"/>
      <c r="EL260" s="81"/>
      <c r="EM260" s="81"/>
      <c r="EN260" s="81"/>
      <c r="EO260" s="81"/>
      <c r="EP260" s="81"/>
      <c r="EQ260" s="81"/>
      <c r="ER260" s="81"/>
      <c r="ES260" s="81"/>
      <c r="ET260" s="81"/>
      <c r="EU260" s="81"/>
      <c r="EV260" s="81"/>
      <c r="EW260" s="81"/>
      <c r="EX260" s="81"/>
      <c r="EY260" s="81"/>
      <c r="EZ260" s="81"/>
      <c r="FA260" s="81"/>
      <c r="FB260" s="81"/>
      <c r="FC260" s="81"/>
      <c r="FD260" s="81"/>
      <c r="FE260" s="81"/>
      <c r="FF260" s="81"/>
      <c r="FG260" s="81"/>
      <c r="FH260" s="81"/>
      <c r="FI260" s="81"/>
      <c r="FJ260" s="81"/>
      <c r="FK260" s="81"/>
      <c r="FL260" s="81"/>
      <c r="FM260" s="81"/>
      <c r="FN260" s="81"/>
      <c r="FO260" s="81"/>
      <c r="FP260" s="81"/>
      <c r="FQ260" s="81"/>
      <c r="FR260" s="81"/>
      <c r="FS260" s="81"/>
      <c r="FT260" s="81"/>
      <c r="FU260" s="81"/>
      <c r="FV260" s="81"/>
      <c r="FW260" s="81"/>
      <c r="FX260" s="81"/>
      <c r="FY260" s="81"/>
      <c r="FZ260" s="81"/>
      <c r="GA260" s="81"/>
      <c r="GB260" s="81"/>
      <c r="GC260" s="81"/>
      <c r="GD260" s="81"/>
      <c r="GE260" s="81"/>
      <c r="GF260" s="81"/>
      <c r="GG260" s="81"/>
      <c r="GH260" s="81"/>
      <c r="GI260" s="81"/>
      <c r="GJ260" s="81"/>
      <c r="GK260" s="81"/>
      <c r="GL260" s="81"/>
      <c r="GM260" s="81"/>
      <c r="GN260" s="81"/>
      <c r="GO260" s="81"/>
      <c r="GP260" s="81"/>
      <c r="GQ260" s="81"/>
      <c r="GR260" s="81"/>
      <c r="GS260" s="81"/>
      <c r="GT260" s="81"/>
      <c r="GU260" s="81"/>
      <c r="GV260" s="81"/>
      <c r="GW260" s="81"/>
      <c r="GX260" s="81"/>
      <c r="GY260" s="81"/>
      <c r="GZ260" s="81"/>
      <c r="HA260" s="81"/>
      <c r="HB260" s="81"/>
      <c r="HC260" s="81"/>
      <c r="HD260" s="81"/>
      <c r="HE260" s="81"/>
      <c r="HF260" s="81"/>
      <c r="HG260" s="81"/>
      <c r="HH260" s="81"/>
      <c r="HI260" s="81"/>
      <c r="HJ260" s="81"/>
      <c r="HK260" s="81"/>
      <c r="HL260" s="81"/>
      <c r="HM260" s="81"/>
      <c r="HN260" s="81"/>
      <c r="HO260" s="81"/>
      <c r="HP260" s="81"/>
      <c r="HQ260" s="81"/>
      <c r="HR260" s="81"/>
      <c r="HS260" s="81"/>
      <c r="HT260" s="81"/>
      <c r="HU260" s="81"/>
      <c r="HV260" s="81"/>
      <c r="HW260" s="81"/>
      <c r="HX260" s="81"/>
      <c r="HY260" s="81"/>
      <c r="HZ260" s="81"/>
      <c r="IA260" s="81"/>
      <c r="IB260" s="81"/>
      <c r="IC260" s="81"/>
      <c r="ID260" s="81"/>
      <c r="IE260" s="81"/>
      <c r="IF260" s="81"/>
      <c r="IG260" s="81"/>
      <c r="IH260" s="81"/>
      <c r="II260" s="81"/>
      <c r="IJ260" s="81"/>
      <c r="IK260" s="81"/>
      <c r="IL260" s="81"/>
      <c r="IM260" s="81"/>
      <c r="IN260" s="81"/>
      <c r="IO260" s="81"/>
      <c r="IP260" s="81"/>
      <c r="IQ260" s="81"/>
      <c r="IR260" s="81"/>
      <c r="IS260" s="81"/>
      <c r="IT260" s="81"/>
      <c r="IU260" s="81"/>
      <c r="IV260" s="81"/>
      <c r="IW260" s="81"/>
      <c r="IX260" s="81"/>
      <c r="IY260" s="81"/>
      <c r="IZ260" s="81"/>
      <c r="JA260" s="81"/>
      <c r="JB260" s="81"/>
      <c r="JC260" s="81"/>
      <c r="JD260" s="81"/>
      <c r="JE260" s="81"/>
      <c r="JF260" s="81"/>
      <c r="JG260" s="81"/>
      <c r="JH260" s="81"/>
      <c r="JI260" s="81"/>
      <c r="JJ260" s="81"/>
      <c r="JK260" s="81"/>
      <c r="JL260" s="81"/>
      <c r="JM260" s="81"/>
      <c r="JN260" s="81"/>
      <c r="JO260" s="81"/>
      <c r="JP260" s="81"/>
      <c r="JQ260" s="81"/>
      <c r="JR260" s="81"/>
      <c r="JS260" s="81"/>
      <c r="JT260" s="81"/>
      <c r="JU260" s="81"/>
      <c r="JV260" s="81"/>
      <c r="JW260" s="81"/>
      <c r="JX260" s="81"/>
      <c r="JY260" s="81"/>
      <c r="JZ260" s="81"/>
      <c r="KA260" s="81"/>
      <c r="KB260" s="81"/>
      <c r="KC260" s="81"/>
      <c r="KD260" s="81"/>
      <c r="KE260" s="81"/>
      <c r="KF260" s="81"/>
      <c r="KG260" s="81"/>
    </row>
    <row r="261" spans="1:293" ht="14.45" hidden="1" customHeight="1" outlineLevel="1" x14ac:dyDescent="0.25">
      <c r="A261" s="45" t="s">
        <v>653</v>
      </c>
      <c r="B261" s="114" t="s">
        <v>654</v>
      </c>
      <c r="C261" s="114">
        <v>6705181</v>
      </c>
      <c r="D261" s="114" t="s">
        <v>267</v>
      </c>
      <c r="E261" s="114" t="s">
        <v>267</v>
      </c>
      <c r="F261" s="117" t="s">
        <v>128</v>
      </c>
      <c r="G261" s="127"/>
      <c r="H261" s="116">
        <v>70</v>
      </c>
      <c r="I261" s="214"/>
      <c r="J261" s="20"/>
      <c r="K261" s="20"/>
      <c r="L261" s="20"/>
      <c r="M261" s="20"/>
      <c r="N261" s="31">
        <v>1</v>
      </c>
      <c r="O261" s="31">
        <v>1</v>
      </c>
      <c r="P261" s="31">
        <v>1</v>
      </c>
      <c r="Q261" s="31">
        <v>1</v>
      </c>
      <c r="R261" s="34"/>
      <c r="S261" s="34"/>
      <c r="T261" s="34"/>
      <c r="U261" s="34"/>
      <c r="V261" s="34"/>
      <c r="W261" s="113"/>
      <c r="X261" s="159"/>
      <c r="Y261" s="159"/>
      <c r="Z261" s="74"/>
      <c r="AA261" s="306"/>
      <c r="AB261" s="589"/>
    </row>
    <row r="262" spans="1:293" s="22" customFormat="1" ht="14.45" hidden="1" customHeight="1" outlineLevel="1" x14ac:dyDescent="0.25">
      <c r="A262" s="45"/>
      <c r="B262" s="114"/>
      <c r="C262" s="114"/>
      <c r="D262" s="134"/>
      <c r="E262" s="114"/>
      <c r="F262" s="117"/>
      <c r="G262" s="116"/>
      <c r="H262" s="116"/>
      <c r="I262" s="217"/>
      <c r="J262" s="20"/>
      <c r="K262" s="20"/>
      <c r="L262" s="20"/>
      <c r="M262" s="20"/>
      <c r="N262" s="20"/>
      <c r="O262" s="20"/>
      <c r="P262" s="20"/>
      <c r="Q262" s="20"/>
      <c r="R262" s="34"/>
      <c r="S262" s="34"/>
      <c r="T262" s="34"/>
      <c r="U262" s="34"/>
      <c r="V262" s="34"/>
      <c r="W262" s="113"/>
      <c r="X262" s="43"/>
      <c r="Y262" s="43"/>
      <c r="Z262" s="74"/>
      <c r="AA262" s="43"/>
      <c r="AB262" s="589"/>
    </row>
    <row r="263" spans="1:293" s="307" customFormat="1" ht="14.45" hidden="1" customHeight="1" outlineLevel="1" x14ac:dyDescent="0.25">
      <c r="A263" s="308" t="s">
        <v>941</v>
      </c>
      <c r="B263" s="301" t="s">
        <v>942</v>
      </c>
      <c r="C263" s="301">
        <v>6701248</v>
      </c>
      <c r="D263" s="430"/>
      <c r="E263" s="301" t="s">
        <v>288</v>
      </c>
      <c r="F263" s="301" t="s">
        <v>56</v>
      </c>
      <c r="G263" s="302"/>
      <c r="H263" s="116"/>
      <c r="I263" s="540"/>
      <c r="J263" s="304"/>
      <c r="K263" s="304"/>
      <c r="L263" s="304"/>
      <c r="M263" s="304"/>
      <c r="W263" s="531"/>
      <c r="X263" s="306"/>
      <c r="Y263" s="306"/>
      <c r="Z263" s="541"/>
      <c r="AA263" s="306"/>
      <c r="AB263" s="589">
        <v>229</v>
      </c>
    </row>
    <row r="264" spans="1:293" s="22" customFormat="1" ht="14.45" hidden="1" customHeight="1" outlineLevel="1" x14ac:dyDescent="0.25">
      <c r="A264" s="45"/>
      <c r="B264" s="114"/>
      <c r="C264" s="114"/>
      <c r="D264" s="134"/>
      <c r="E264" s="114"/>
      <c r="F264" s="117"/>
      <c r="G264" s="116"/>
      <c r="H264" s="116"/>
      <c r="I264" s="217"/>
      <c r="J264" s="20"/>
      <c r="K264" s="20"/>
      <c r="L264" s="20"/>
      <c r="M264" s="20"/>
      <c r="N264" s="20"/>
      <c r="O264" s="20"/>
      <c r="P264" s="20"/>
      <c r="Q264" s="20"/>
      <c r="R264" s="34"/>
      <c r="S264" s="34"/>
      <c r="T264" s="34"/>
      <c r="U264" s="34"/>
      <c r="V264" s="34"/>
      <c r="W264" s="113"/>
      <c r="X264" s="43"/>
      <c r="Y264" s="43"/>
      <c r="Z264" s="74"/>
      <c r="AA264" s="43"/>
      <c r="AB264" s="589"/>
    </row>
    <row r="265" spans="1:293" s="22" customFormat="1" ht="14.45" hidden="1" customHeight="1" outlineLevel="1" x14ac:dyDescent="0.25">
      <c r="A265" s="45" t="s">
        <v>999</v>
      </c>
      <c r="B265" s="114" t="s">
        <v>1000</v>
      </c>
      <c r="C265" s="114" t="s">
        <v>1000</v>
      </c>
      <c r="D265" s="134"/>
      <c r="E265" s="114" t="s">
        <v>202</v>
      </c>
      <c r="F265" s="117" t="s">
        <v>144</v>
      </c>
      <c r="G265" s="116"/>
      <c r="H265" s="116">
        <v>2100</v>
      </c>
      <c r="I265" s="217"/>
      <c r="J265" s="20"/>
      <c r="K265" s="20"/>
      <c r="L265" s="20"/>
      <c r="M265" s="20"/>
      <c r="N265" s="31">
        <v>1</v>
      </c>
      <c r="O265" s="31">
        <v>1</v>
      </c>
      <c r="P265" s="31">
        <v>1</v>
      </c>
      <c r="Q265" s="31">
        <v>1</v>
      </c>
      <c r="R265" s="31">
        <v>1</v>
      </c>
      <c r="S265" s="31">
        <v>1</v>
      </c>
      <c r="T265" s="31">
        <v>1</v>
      </c>
      <c r="U265" s="31">
        <v>1</v>
      </c>
      <c r="V265" s="31">
        <v>1</v>
      </c>
      <c r="W265" s="113"/>
      <c r="X265" s="43"/>
      <c r="Y265" s="43"/>
      <c r="Z265" s="74"/>
      <c r="AA265" s="43"/>
      <c r="AB265" s="592">
        <v>54</v>
      </c>
    </row>
    <row r="266" spans="1:293" s="22" customFormat="1" ht="14.45" hidden="1" customHeight="1" outlineLevel="1" x14ac:dyDescent="0.25">
      <c r="A266" s="45"/>
      <c r="B266" s="114"/>
      <c r="C266" s="114"/>
      <c r="D266" s="134"/>
      <c r="E266" s="114"/>
      <c r="F266" s="117"/>
      <c r="G266" s="116"/>
      <c r="H266" s="116"/>
      <c r="I266" s="217"/>
      <c r="J266" s="20"/>
      <c r="K266" s="20"/>
      <c r="L266" s="20"/>
      <c r="M266" s="20"/>
      <c r="N266" s="20"/>
      <c r="O266" s="20"/>
      <c r="P266" s="20"/>
      <c r="Q266" s="20"/>
      <c r="R266" s="34"/>
      <c r="S266" s="34"/>
      <c r="T266" s="34"/>
      <c r="U266" s="34"/>
      <c r="V266" s="34"/>
      <c r="W266" s="113"/>
      <c r="X266" s="43"/>
      <c r="Y266" s="43"/>
      <c r="Z266" s="74"/>
      <c r="AA266" s="43"/>
      <c r="AB266" s="592"/>
    </row>
    <row r="267" spans="1:293" s="22" customFormat="1" ht="14.45" hidden="1" customHeight="1" outlineLevel="1" x14ac:dyDescent="0.25">
      <c r="A267" s="45" t="s">
        <v>723</v>
      </c>
      <c r="B267" s="114" t="s">
        <v>763</v>
      </c>
      <c r="C267" s="114">
        <v>6701222</v>
      </c>
      <c r="D267" s="114" t="s">
        <v>81</v>
      </c>
      <c r="E267" s="114" t="s">
        <v>81</v>
      </c>
      <c r="F267" s="117" t="s">
        <v>128</v>
      </c>
      <c r="G267" s="116"/>
      <c r="H267" s="116">
        <v>50</v>
      </c>
      <c r="I267" s="217"/>
      <c r="J267" s="20"/>
      <c r="K267" s="20"/>
      <c r="L267" s="20"/>
      <c r="M267" s="20"/>
      <c r="N267" s="31">
        <v>1</v>
      </c>
      <c r="O267" s="31">
        <v>1</v>
      </c>
      <c r="P267" s="31">
        <v>1</v>
      </c>
      <c r="Q267" s="20"/>
      <c r="R267" s="20"/>
      <c r="S267" s="20"/>
      <c r="T267" s="20"/>
      <c r="U267" s="20"/>
      <c r="V267" s="20"/>
      <c r="W267" s="113"/>
      <c r="X267" s="43"/>
      <c r="Y267" s="43"/>
      <c r="Z267" s="74"/>
      <c r="AA267" s="43"/>
      <c r="AB267" s="589">
        <v>228</v>
      </c>
    </row>
    <row r="268" spans="1:293" s="22" customFormat="1" ht="14.45" hidden="1" customHeight="1" outlineLevel="1" x14ac:dyDescent="0.25">
      <c r="A268" s="45"/>
      <c r="B268" s="114"/>
      <c r="C268" s="114"/>
      <c r="D268" s="114"/>
      <c r="E268" s="114"/>
      <c r="F268" s="117"/>
      <c r="G268" s="116"/>
      <c r="H268" s="116"/>
      <c r="I268" s="217"/>
      <c r="J268" s="20"/>
      <c r="K268" s="20"/>
      <c r="L268" s="20"/>
      <c r="M268" s="20"/>
      <c r="N268" s="20"/>
      <c r="O268" s="20"/>
      <c r="P268" s="20"/>
      <c r="Q268" s="20"/>
      <c r="R268" s="34"/>
      <c r="S268" s="34"/>
      <c r="T268" s="34"/>
      <c r="U268" s="34"/>
      <c r="V268" s="34"/>
      <c r="W268" s="113"/>
      <c r="X268" s="43"/>
      <c r="Y268" s="43"/>
      <c r="Z268" s="74"/>
      <c r="AA268" s="43"/>
      <c r="AB268" s="589"/>
    </row>
    <row r="269" spans="1:293" s="22" customFormat="1" ht="14.45" hidden="1" customHeight="1" outlineLevel="1" x14ac:dyDescent="0.25">
      <c r="A269" s="45" t="s">
        <v>1015</v>
      </c>
      <c r="B269" s="114"/>
      <c r="C269" s="114"/>
      <c r="D269" s="114"/>
      <c r="E269" s="114" t="s">
        <v>267</v>
      </c>
      <c r="F269" s="114" t="s">
        <v>25</v>
      </c>
      <c r="G269" s="116"/>
      <c r="H269" s="116">
        <v>50</v>
      </c>
      <c r="I269" s="217"/>
      <c r="J269" s="20"/>
      <c r="K269" s="20"/>
      <c r="L269" s="20"/>
      <c r="M269" s="20"/>
      <c r="N269" s="23">
        <v>1</v>
      </c>
      <c r="O269" s="23">
        <v>1</v>
      </c>
      <c r="P269" s="23">
        <v>1</v>
      </c>
      <c r="Q269" s="23">
        <v>1</v>
      </c>
      <c r="R269" s="34"/>
      <c r="S269" s="34"/>
      <c r="T269" s="34"/>
      <c r="U269" s="34"/>
      <c r="V269" s="34"/>
      <c r="W269" s="113"/>
      <c r="X269" s="43"/>
      <c r="Y269" s="43"/>
      <c r="Z269" s="74"/>
      <c r="AA269" s="43"/>
      <c r="AB269" s="590" t="s">
        <v>201</v>
      </c>
    </row>
    <row r="270" spans="1:293" ht="14.45" hidden="1" customHeight="1" outlineLevel="1" x14ac:dyDescent="0.25">
      <c r="A270" s="45"/>
      <c r="B270" s="114"/>
      <c r="C270" s="114"/>
      <c r="D270" s="134"/>
      <c r="E270" s="114"/>
      <c r="F270" s="117"/>
      <c r="G270" s="116"/>
      <c r="H270" s="116"/>
      <c r="I270" s="217"/>
      <c r="J270" s="399"/>
      <c r="K270" s="400"/>
      <c r="L270" s="400"/>
      <c r="M270" s="400"/>
      <c r="N270" s="400"/>
      <c r="O270" s="34"/>
      <c r="P270" s="34"/>
      <c r="Q270" s="34"/>
      <c r="R270" s="34"/>
      <c r="S270" s="34"/>
      <c r="T270" s="34"/>
      <c r="U270" s="34"/>
      <c r="V270" s="34"/>
      <c r="W270" s="113"/>
      <c r="X270" s="159"/>
      <c r="Y270" s="159"/>
      <c r="Z270" s="74"/>
      <c r="AA270" s="306"/>
      <c r="AB270" s="590"/>
    </row>
    <row r="271" spans="1:293" ht="14.45" hidden="1" customHeight="1" outlineLevel="1" x14ac:dyDescent="0.25">
      <c r="A271" s="45" t="s">
        <v>650</v>
      </c>
      <c r="B271" s="114" t="s">
        <v>640</v>
      </c>
      <c r="C271" s="114">
        <v>6703996</v>
      </c>
      <c r="D271" s="134"/>
      <c r="E271" s="114"/>
      <c r="F271" s="117"/>
      <c r="G271" s="116"/>
      <c r="H271" s="116"/>
      <c r="I271" s="217"/>
      <c r="J271" s="399"/>
      <c r="K271" s="400"/>
      <c r="L271" s="400"/>
      <c r="M271" s="400"/>
      <c r="N271" s="400"/>
      <c r="O271" s="34"/>
      <c r="P271" s="34"/>
      <c r="Q271" s="34"/>
      <c r="R271" s="34"/>
      <c r="S271" s="34"/>
      <c r="T271" s="34"/>
      <c r="U271" s="34"/>
      <c r="V271" s="34"/>
      <c r="W271" s="113"/>
      <c r="X271" s="159"/>
      <c r="Y271" s="159"/>
      <c r="Z271" s="74"/>
      <c r="AA271" s="306"/>
      <c r="AB271" s="589"/>
    </row>
    <row r="272" spans="1:293" ht="14.45" hidden="1" customHeight="1" outlineLevel="1" thickBot="1" x14ac:dyDescent="0.3">
      <c r="A272" s="58" t="s">
        <v>651</v>
      </c>
      <c r="B272" s="117" t="s">
        <v>655</v>
      </c>
      <c r="C272" s="117">
        <v>6701182</v>
      </c>
      <c r="D272" s="429"/>
      <c r="E272" s="114"/>
      <c r="F272" s="117"/>
      <c r="G272" s="116"/>
      <c r="H272" s="116"/>
      <c r="I272" s="214"/>
      <c r="J272" s="34"/>
      <c r="K272" s="34"/>
      <c r="L272" s="34"/>
      <c r="M272" s="34"/>
      <c r="N272" s="34"/>
      <c r="O272" s="34"/>
      <c r="P272" s="34"/>
      <c r="Q272" s="34"/>
      <c r="R272" s="20"/>
      <c r="S272" s="20"/>
      <c r="T272" s="20"/>
      <c r="U272" s="20"/>
      <c r="V272" s="20"/>
      <c r="W272" s="21"/>
      <c r="X272" s="159"/>
      <c r="Y272" s="159"/>
      <c r="Z272" s="74"/>
      <c r="AA272" s="46"/>
      <c r="AB272" s="589"/>
    </row>
    <row r="273" spans="1:293" s="75" customFormat="1" ht="14.45" customHeight="1" collapsed="1" thickBot="1" x14ac:dyDescent="0.3">
      <c r="A273" s="611" t="s">
        <v>220</v>
      </c>
      <c r="B273" s="612"/>
      <c r="C273" s="612"/>
      <c r="D273" s="612"/>
      <c r="E273" s="612"/>
      <c r="F273" s="613"/>
      <c r="G273" s="412"/>
      <c r="H273" s="412">
        <f>SUM(H274:H278)</f>
        <v>300</v>
      </c>
      <c r="I273" s="250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  <c r="T273" s="251"/>
      <c r="U273" s="251"/>
      <c r="V273" s="251"/>
      <c r="W273" s="252"/>
      <c r="X273" s="159"/>
      <c r="Y273" s="159"/>
      <c r="Z273" s="43"/>
      <c r="AA273" s="406"/>
      <c r="AB273" s="589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Q273" s="81"/>
      <c r="AR273" s="81"/>
      <c r="AS273" s="81"/>
      <c r="AT273" s="81"/>
      <c r="AU273" s="81"/>
      <c r="AV273" s="81"/>
      <c r="AW273" s="81"/>
      <c r="AX273" s="81"/>
      <c r="AY273" s="81"/>
      <c r="AZ273" s="81"/>
      <c r="BA273" s="81"/>
      <c r="BB273" s="81"/>
      <c r="BC273" s="81"/>
      <c r="BD273" s="81"/>
      <c r="BE273" s="81"/>
      <c r="BF273" s="81"/>
      <c r="BG273" s="81"/>
      <c r="BH273" s="81"/>
      <c r="BI273" s="81"/>
      <c r="BJ273" s="81"/>
      <c r="BK273" s="81"/>
      <c r="BL273" s="81"/>
      <c r="BM273" s="81"/>
      <c r="BN273" s="81"/>
      <c r="BO273" s="81"/>
      <c r="BP273" s="81"/>
      <c r="BQ273" s="81"/>
      <c r="BR273" s="81"/>
      <c r="BS273" s="81"/>
      <c r="BT273" s="81"/>
      <c r="BU273" s="81"/>
      <c r="BV273" s="81"/>
      <c r="BW273" s="81"/>
      <c r="BX273" s="81"/>
      <c r="BY273" s="81"/>
      <c r="BZ273" s="81"/>
      <c r="CA273" s="81"/>
      <c r="CB273" s="81"/>
      <c r="CC273" s="81"/>
      <c r="CD273" s="81"/>
      <c r="CE273" s="81"/>
      <c r="CF273" s="81"/>
      <c r="CG273" s="81"/>
      <c r="CH273" s="81"/>
      <c r="CI273" s="81"/>
      <c r="CJ273" s="81"/>
      <c r="CK273" s="81"/>
      <c r="CL273" s="81"/>
      <c r="CM273" s="81"/>
      <c r="CN273" s="81"/>
      <c r="CO273" s="81"/>
      <c r="CP273" s="81"/>
      <c r="CQ273" s="81"/>
      <c r="CR273" s="81"/>
      <c r="CS273" s="81"/>
      <c r="CT273" s="81"/>
      <c r="CU273" s="81"/>
      <c r="CV273" s="81"/>
      <c r="CW273" s="81"/>
      <c r="CX273" s="81"/>
      <c r="CY273" s="81"/>
      <c r="CZ273" s="81"/>
      <c r="DA273" s="81"/>
      <c r="DB273" s="81"/>
      <c r="DC273" s="81"/>
      <c r="DD273" s="81"/>
      <c r="DE273" s="81"/>
      <c r="DF273" s="81"/>
      <c r="DG273" s="81"/>
      <c r="DH273" s="81"/>
      <c r="DI273" s="81"/>
      <c r="DJ273" s="81"/>
      <c r="DK273" s="81"/>
      <c r="DL273" s="81"/>
      <c r="DM273" s="81"/>
      <c r="DN273" s="81"/>
      <c r="DO273" s="81"/>
      <c r="DP273" s="81"/>
      <c r="DQ273" s="81"/>
      <c r="DR273" s="81"/>
      <c r="DS273" s="81"/>
      <c r="DT273" s="81"/>
      <c r="DU273" s="81"/>
      <c r="DV273" s="81"/>
      <c r="DW273" s="81"/>
      <c r="DX273" s="81"/>
      <c r="DY273" s="81"/>
      <c r="DZ273" s="81"/>
      <c r="EA273" s="81"/>
      <c r="EB273" s="81"/>
      <c r="EC273" s="81"/>
      <c r="ED273" s="81"/>
      <c r="EE273" s="81"/>
      <c r="EF273" s="81"/>
      <c r="EG273" s="81"/>
      <c r="EH273" s="81"/>
      <c r="EI273" s="81"/>
      <c r="EJ273" s="81"/>
      <c r="EK273" s="81"/>
      <c r="EL273" s="81"/>
      <c r="EM273" s="81"/>
      <c r="EN273" s="81"/>
      <c r="EO273" s="81"/>
      <c r="EP273" s="81"/>
      <c r="EQ273" s="81"/>
      <c r="ER273" s="81"/>
      <c r="ES273" s="81"/>
      <c r="ET273" s="81"/>
      <c r="EU273" s="81"/>
      <c r="EV273" s="81"/>
      <c r="EW273" s="81"/>
      <c r="EX273" s="81"/>
      <c r="EY273" s="81"/>
      <c r="EZ273" s="81"/>
      <c r="FA273" s="81"/>
      <c r="FB273" s="81"/>
      <c r="FC273" s="81"/>
      <c r="FD273" s="81"/>
      <c r="FE273" s="81"/>
      <c r="FF273" s="81"/>
      <c r="FG273" s="81"/>
      <c r="FH273" s="81"/>
      <c r="FI273" s="81"/>
      <c r="FJ273" s="81"/>
      <c r="FK273" s="81"/>
      <c r="FL273" s="81"/>
      <c r="FM273" s="81"/>
      <c r="FN273" s="81"/>
      <c r="FO273" s="81"/>
      <c r="FP273" s="81"/>
      <c r="FQ273" s="81"/>
      <c r="FR273" s="81"/>
      <c r="FS273" s="81"/>
      <c r="FT273" s="81"/>
      <c r="FU273" s="81"/>
      <c r="FV273" s="81"/>
      <c r="FW273" s="81"/>
      <c r="FX273" s="81"/>
      <c r="FY273" s="81"/>
      <c r="FZ273" s="81"/>
      <c r="GA273" s="81"/>
      <c r="GB273" s="81"/>
      <c r="GC273" s="81"/>
      <c r="GD273" s="81"/>
      <c r="GE273" s="81"/>
      <c r="GF273" s="81"/>
      <c r="GG273" s="81"/>
      <c r="GH273" s="81"/>
      <c r="GI273" s="81"/>
      <c r="GJ273" s="81"/>
      <c r="GK273" s="81"/>
      <c r="GL273" s="81"/>
      <c r="GM273" s="81"/>
      <c r="GN273" s="81"/>
      <c r="GO273" s="81"/>
      <c r="GP273" s="81"/>
      <c r="GQ273" s="81"/>
      <c r="GR273" s="81"/>
      <c r="GS273" s="81"/>
      <c r="GT273" s="81"/>
      <c r="GU273" s="81"/>
      <c r="GV273" s="81"/>
      <c r="GW273" s="81"/>
      <c r="GX273" s="81"/>
      <c r="GY273" s="81"/>
      <c r="GZ273" s="81"/>
      <c r="HA273" s="81"/>
      <c r="HB273" s="81"/>
      <c r="HC273" s="81"/>
      <c r="HD273" s="81"/>
      <c r="HE273" s="81"/>
      <c r="HF273" s="81"/>
      <c r="HG273" s="81"/>
      <c r="HH273" s="81"/>
      <c r="HI273" s="81"/>
      <c r="HJ273" s="81"/>
      <c r="HK273" s="81"/>
      <c r="HL273" s="81"/>
      <c r="HM273" s="81"/>
      <c r="HN273" s="81"/>
      <c r="HO273" s="81"/>
      <c r="HP273" s="81"/>
      <c r="HQ273" s="81"/>
      <c r="HR273" s="81"/>
      <c r="HS273" s="81"/>
      <c r="HT273" s="81"/>
      <c r="HU273" s="81"/>
      <c r="HV273" s="81"/>
      <c r="HW273" s="81"/>
      <c r="HX273" s="81"/>
      <c r="HY273" s="81"/>
      <c r="HZ273" s="81"/>
      <c r="IA273" s="81"/>
      <c r="IB273" s="81"/>
      <c r="IC273" s="81"/>
      <c r="ID273" s="81"/>
      <c r="IE273" s="81"/>
      <c r="IF273" s="81"/>
      <c r="IG273" s="81"/>
      <c r="IH273" s="81"/>
      <c r="II273" s="81"/>
      <c r="IJ273" s="81"/>
      <c r="IK273" s="81"/>
      <c r="IL273" s="81"/>
      <c r="IM273" s="81"/>
      <c r="IN273" s="81"/>
      <c r="IO273" s="81"/>
      <c r="IP273" s="81"/>
      <c r="IQ273" s="81"/>
      <c r="IR273" s="81"/>
      <c r="IS273" s="81"/>
      <c r="IT273" s="81"/>
      <c r="IU273" s="81"/>
      <c r="IV273" s="81"/>
      <c r="IW273" s="81"/>
      <c r="IX273" s="81"/>
      <c r="IY273" s="81"/>
      <c r="IZ273" s="81"/>
      <c r="JA273" s="81"/>
      <c r="JB273" s="81"/>
      <c r="JC273" s="81"/>
      <c r="JD273" s="81"/>
      <c r="JE273" s="81"/>
      <c r="JF273" s="81"/>
      <c r="JG273" s="81"/>
      <c r="JH273" s="81"/>
      <c r="JI273" s="81"/>
      <c r="JJ273" s="81"/>
      <c r="JK273" s="81"/>
      <c r="JL273" s="81"/>
      <c r="JM273" s="81"/>
      <c r="JN273" s="81"/>
      <c r="JO273" s="81"/>
      <c r="JP273" s="81"/>
      <c r="JQ273" s="81"/>
      <c r="JR273" s="81"/>
      <c r="JS273" s="81"/>
      <c r="JT273" s="81"/>
      <c r="JU273" s="81"/>
      <c r="JV273" s="81"/>
      <c r="JW273" s="81"/>
      <c r="JX273" s="81"/>
      <c r="JY273" s="81"/>
      <c r="JZ273" s="81"/>
      <c r="KA273" s="81"/>
      <c r="KB273" s="81"/>
      <c r="KC273" s="81"/>
      <c r="KD273" s="81"/>
      <c r="KE273" s="81"/>
      <c r="KF273" s="81"/>
      <c r="KG273" s="81"/>
    </row>
    <row r="274" spans="1:293" s="22" customFormat="1" ht="14.45" hidden="1" customHeight="1" outlineLevel="1" x14ac:dyDescent="0.25">
      <c r="A274" s="45"/>
      <c r="B274" s="114"/>
      <c r="C274" s="114"/>
      <c r="D274" s="134"/>
      <c r="E274" s="117"/>
      <c r="F274" s="114"/>
      <c r="G274" s="116"/>
      <c r="H274" s="116"/>
      <c r="I274" s="112"/>
      <c r="J274" s="401"/>
      <c r="K274" s="402"/>
      <c r="L274" s="402"/>
      <c r="M274" s="402"/>
      <c r="N274" s="402"/>
      <c r="O274" s="402"/>
      <c r="P274" s="402"/>
      <c r="Q274" s="402"/>
      <c r="R274" s="402"/>
      <c r="S274" s="402"/>
      <c r="T274" s="402"/>
      <c r="U274" s="402"/>
      <c r="V274" s="402"/>
      <c r="W274" s="403"/>
      <c r="X274" s="159"/>
      <c r="Y274" s="159"/>
      <c r="Z274" s="43"/>
      <c r="AA274" s="46"/>
      <c r="AB274" s="589"/>
    </row>
    <row r="275" spans="1:293" s="22" customFormat="1" ht="14.45" hidden="1" customHeight="1" outlineLevel="1" x14ac:dyDescent="0.25">
      <c r="A275" s="45" t="s">
        <v>1061</v>
      </c>
      <c r="B275" s="114"/>
      <c r="C275" s="114"/>
      <c r="D275" s="134"/>
      <c r="E275" s="117" t="s">
        <v>785</v>
      </c>
      <c r="F275" s="114" t="s">
        <v>179</v>
      </c>
      <c r="G275" s="116"/>
      <c r="H275" s="116">
        <v>300</v>
      </c>
      <c r="I275" s="112"/>
      <c r="J275" s="23">
        <v>1</v>
      </c>
      <c r="K275" s="23">
        <v>1</v>
      </c>
      <c r="L275" s="23">
        <v>1</v>
      </c>
      <c r="M275" s="23">
        <v>1</v>
      </c>
      <c r="N275" s="31">
        <v>1</v>
      </c>
      <c r="O275" s="31">
        <v>1</v>
      </c>
      <c r="P275" s="31">
        <v>1</v>
      </c>
      <c r="Q275" s="31">
        <v>1</v>
      </c>
      <c r="R275" s="31">
        <v>1</v>
      </c>
      <c r="S275" s="31">
        <v>1</v>
      </c>
      <c r="T275" s="402"/>
      <c r="U275" s="402"/>
      <c r="V275" s="402"/>
      <c r="W275" s="403"/>
      <c r="X275" s="159"/>
      <c r="Y275" s="159"/>
      <c r="Z275" s="43"/>
      <c r="AA275" s="46"/>
      <c r="AB275" s="589" t="s">
        <v>201</v>
      </c>
    </row>
    <row r="276" spans="1:293" s="22" customFormat="1" ht="14.45" hidden="1" customHeight="1" outlineLevel="1" x14ac:dyDescent="0.25">
      <c r="A276" s="45"/>
      <c r="B276" s="114"/>
      <c r="C276" s="114"/>
      <c r="D276" s="134"/>
      <c r="E276" s="117"/>
      <c r="F276" s="114"/>
      <c r="G276" s="116"/>
      <c r="H276" s="116"/>
      <c r="I276" s="112"/>
      <c r="J276" s="401"/>
      <c r="K276" s="402"/>
      <c r="L276" s="402"/>
      <c r="M276" s="402"/>
      <c r="N276" s="402"/>
      <c r="O276" s="402"/>
      <c r="P276" s="402"/>
      <c r="Q276" s="402"/>
      <c r="R276" s="402"/>
      <c r="S276" s="402"/>
      <c r="T276" s="402"/>
      <c r="U276" s="402"/>
      <c r="V276" s="402"/>
      <c r="W276" s="403"/>
      <c r="X276" s="159"/>
      <c r="Y276" s="159"/>
      <c r="Z276" s="43"/>
      <c r="AA276" s="46"/>
      <c r="AB276" s="589"/>
    </row>
    <row r="277" spans="1:293" s="22" customFormat="1" ht="14.45" hidden="1" customHeight="1" outlineLevel="1" x14ac:dyDescent="0.25">
      <c r="A277" s="45" t="s">
        <v>650</v>
      </c>
      <c r="B277" s="114" t="s">
        <v>640</v>
      </c>
      <c r="C277" s="114">
        <v>6703996</v>
      </c>
      <c r="D277" s="134"/>
      <c r="E277" s="117"/>
      <c r="F277" s="114"/>
      <c r="G277" s="116"/>
      <c r="H277" s="116"/>
      <c r="I277" s="112"/>
      <c r="J277" s="401"/>
      <c r="K277" s="402"/>
      <c r="L277" s="402"/>
      <c r="M277" s="402"/>
      <c r="N277" s="402"/>
      <c r="O277" s="402"/>
      <c r="P277" s="402"/>
      <c r="Q277" s="402"/>
      <c r="R277" s="402"/>
      <c r="S277" s="402"/>
      <c r="T277" s="402"/>
      <c r="U277" s="402"/>
      <c r="V277" s="402"/>
      <c r="W277" s="403"/>
      <c r="X277" s="159"/>
      <c r="Y277" s="159"/>
      <c r="Z277" s="43"/>
      <c r="AA277" s="46"/>
      <c r="AB277" s="591"/>
    </row>
    <row r="278" spans="1:293" ht="14.45" hidden="1" customHeight="1" outlineLevel="1" thickBot="1" x14ac:dyDescent="0.3">
      <c r="A278" s="58" t="s">
        <v>651</v>
      </c>
      <c r="B278" s="117" t="s">
        <v>656</v>
      </c>
      <c r="C278" s="117">
        <v>6701183</v>
      </c>
      <c r="D278" s="429"/>
      <c r="E278" s="117"/>
      <c r="F278" s="114"/>
      <c r="G278" s="116"/>
      <c r="H278" s="116"/>
      <c r="I278" s="82"/>
      <c r="J278" s="198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6"/>
      <c r="X278" s="159"/>
      <c r="Y278" s="159"/>
      <c r="Z278" s="43"/>
      <c r="AA278" s="46"/>
      <c r="AB278" s="589"/>
    </row>
    <row r="279" spans="1:293" s="75" customFormat="1" ht="14.45" customHeight="1" collapsed="1" thickBot="1" x14ac:dyDescent="0.3">
      <c r="A279" s="611" t="s">
        <v>240</v>
      </c>
      <c r="B279" s="612"/>
      <c r="C279" s="612"/>
      <c r="D279" s="612"/>
      <c r="E279" s="612"/>
      <c r="F279" s="613"/>
      <c r="G279" s="412"/>
      <c r="H279" s="412">
        <f>SUM(H280:H283)</f>
        <v>2100</v>
      </c>
      <c r="I279" s="250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  <c r="T279" s="251"/>
      <c r="U279" s="251"/>
      <c r="V279" s="251"/>
      <c r="W279" s="252"/>
      <c r="X279" s="159"/>
      <c r="Y279" s="159"/>
      <c r="Z279" s="43"/>
      <c r="AA279" s="406"/>
      <c r="AB279" s="589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Q279" s="81"/>
      <c r="AR279" s="81"/>
      <c r="AS279" s="81"/>
      <c r="AT279" s="81"/>
      <c r="AU279" s="81"/>
      <c r="AV279" s="81"/>
      <c r="AW279" s="81"/>
      <c r="AX279" s="81"/>
      <c r="AY279" s="81"/>
      <c r="AZ279" s="81"/>
      <c r="BA279" s="81"/>
      <c r="BB279" s="81"/>
      <c r="BC279" s="81"/>
      <c r="BD279" s="81"/>
      <c r="BE279" s="81"/>
      <c r="BF279" s="81"/>
      <c r="BG279" s="81"/>
      <c r="BH279" s="81"/>
      <c r="BI279" s="81"/>
      <c r="BJ279" s="81"/>
      <c r="BK279" s="81"/>
      <c r="BL279" s="81"/>
      <c r="BM279" s="81"/>
      <c r="BN279" s="81"/>
      <c r="BO279" s="81"/>
      <c r="BP279" s="81"/>
      <c r="BQ279" s="81"/>
      <c r="BR279" s="81"/>
      <c r="BS279" s="81"/>
      <c r="BT279" s="81"/>
      <c r="BU279" s="81"/>
      <c r="BV279" s="81"/>
      <c r="BW279" s="81"/>
      <c r="BX279" s="81"/>
      <c r="BY279" s="81"/>
      <c r="BZ279" s="81"/>
      <c r="CA279" s="81"/>
      <c r="CB279" s="81"/>
      <c r="CC279" s="81"/>
      <c r="CD279" s="81"/>
      <c r="CE279" s="81"/>
      <c r="CF279" s="81"/>
      <c r="CG279" s="81"/>
      <c r="CH279" s="81"/>
      <c r="CI279" s="81"/>
      <c r="CJ279" s="81"/>
      <c r="CK279" s="81"/>
      <c r="CL279" s="81"/>
      <c r="CM279" s="81"/>
      <c r="CN279" s="81"/>
      <c r="CO279" s="81"/>
      <c r="CP279" s="81"/>
      <c r="CQ279" s="81"/>
      <c r="CR279" s="81"/>
      <c r="CS279" s="81"/>
      <c r="CT279" s="81"/>
      <c r="CU279" s="81"/>
      <c r="CV279" s="81"/>
      <c r="CW279" s="81"/>
      <c r="CX279" s="81"/>
      <c r="CY279" s="81"/>
      <c r="CZ279" s="81"/>
      <c r="DA279" s="81"/>
      <c r="DB279" s="81"/>
      <c r="DC279" s="81"/>
      <c r="DD279" s="81"/>
      <c r="DE279" s="81"/>
      <c r="DF279" s="81"/>
      <c r="DG279" s="81"/>
      <c r="DH279" s="81"/>
      <c r="DI279" s="81"/>
      <c r="DJ279" s="81"/>
      <c r="DK279" s="81"/>
      <c r="DL279" s="81"/>
      <c r="DM279" s="81"/>
      <c r="DN279" s="81"/>
      <c r="DO279" s="81"/>
      <c r="DP279" s="81"/>
      <c r="DQ279" s="81"/>
      <c r="DR279" s="81"/>
      <c r="DS279" s="81"/>
      <c r="DT279" s="81"/>
      <c r="DU279" s="81"/>
      <c r="DV279" s="81"/>
      <c r="DW279" s="81"/>
      <c r="DX279" s="81"/>
      <c r="DY279" s="81"/>
      <c r="DZ279" s="81"/>
      <c r="EA279" s="81"/>
      <c r="EB279" s="81"/>
      <c r="EC279" s="81"/>
      <c r="ED279" s="81"/>
      <c r="EE279" s="81"/>
      <c r="EF279" s="81"/>
      <c r="EG279" s="81"/>
      <c r="EH279" s="81"/>
      <c r="EI279" s="81"/>
      <c r="EJ279" s="81"/>
      <c r="EK279" s="81"/>
      <c r="EL279" s="81"/>
      <c r="EM279" s="81"/>
      <c r="EN279" s="81"/>
      <c r="EO279" s="81"/>
      <c r="EP279" s="81"/>
      <c r="EQ279" s="81"/>
      <c r="ER279" s="81"/>
      <c r="ES279" s="81"/>
      <c r="ET279" s="81"/>
      <c r="EU279" s="81"/>
      <c r="EV279" s="81"/>
      <c r="EW279" s="81"/>
      <c r="EX279" s="81"/>
      <c r="EY279" s="81"/>
      <c r="EZ279" s="81"/>
      <c r="FA279" s="81"/>
      <c r="FB279" s="81"/>
      <c r="FC279" s="81"/>
      <c r="FD279" s="81"/>
      <c r="FE279" s="81"/>
      <c r="FF279" s="81"/>
      <c r="FG279" s="81"/>
      <c r="FH279" s="81"/>
      <c r="FI279" s="81"/>
      <c r="FJ279" s="81"/>
      <c r="FK279" s="81"/>
      <c r="FL279" s="81"/>
      <c r="FM279" s="81"/>
      <c r="FN279" s="81"/>
      <c r="FO279" s="81"/>
      <c r="FP279" s="81"/>
      <c r="FQ279" s="81"/>
      <c r="FR279" s="81"/>
      <c r="FS279" s="81"/>
      <c r="FT279" s="81"/>
      <c r="FU279" s="81"/>
      <c r="FV279" s="81"/>
      <c r="FW279" s="81"/>
      <c r="FX279" s="81"/>
      <c r="FY279" s="81"/>
      <c r="FZ279" s="81"/>
      <c r="GA279" s="81"/>
      <c r="GB279" s="81"/>
      <c r="GC279" s="81"/>
      <c r="GD279" s="81"/>
      <c r="GE279" s="81"/>
      <c r="GF279" s="81"/>
      <c r="GG279" s="81"/>
      <c r="GH279" s="81"/>
      <c r="GI279" s="81"/>
      <c r="GJ279" s="81"/>
      <c r="GK279" s="81"/>
      <c r="GL279" s="81"/>
      <c r="GM279" s="81"/>
      <c r="GN279" s="81"/>
      <c r="GO279" s="81"/>
      <c r="GP279" s="81"/>
      <c r="GQ279" s="81"/>
      <c r="GR279" s="81"/>
      <c r="GS279" s="81"/>
      <c r="GT279" s="81"/>
      <c r="GU279" s="81"/>
      <c r="GV279" s="81"/>
      <c r="GW279" s="81"/>
      <c r="GX279" s="81"/>
      <c r="GY279" s="81"/>
      <c r="GZ279" s="81"/>
      <c r="HA279" s="81"/>
      <c r="HB279" s="81"/>
      <c r="HC279" s="81"/>
      <c r="HD279" s="81"/>
      <c r="HE279" s="81"/>
      <c r="HF279" s="81"/>
      <c r="HG279" s="81"/>
      <c r="HH279" s="81"/>
      <c r="HI279" s="81"/>
      <c r="HJ279" s="81"/>
      <c r="HK279" s="81"/>
      <c r="HL279" s="81"/>
      <c r="HM279" s="81"/>
      <c r="HN279" s="81"/>
      <c r="HO279" s="81"/>
      <c r="HP279" s="81"/>
      <c r="HQ279" s="81"/>
      <c r="HR279" s="81"/>
      <c r="HS279" s="81"/>
      <c r="HT279" s="81"/>
      <c r="HU279" s="81"/>
      <c r="HV279" s="81"/>
      <c r="HW279" s="81"/>
      <c r="HX279" s="81"/>
      <c r="HY279" s="81"/>
      <c r="HZ279" s="81"/>
      <c r="IA279" s="81"/>
      <c r="IB279" s="81"/>
      <c r="IC279" s="81"/>
      <c r="ID279" s="81"/>
      <c r="IE279" s="81"/>
      <c r="IF279" s="81"/>
      <c r="IG279" s="81"/>
      <c r="IH279" s="81"/>
      <c r="II279" s="81"/>
      <c r="IJ279" s="81"/>
      <c r="IK279" s="81"/>
      <c r="IL279" s="81"/>
      <c r="IM279" s="81"/>
      <c r="IN279" s="81"/>
      <c r="IO279" s="81"/>
      <c r="IP279" s="81"/>
      <c r="IQ279" s="81"/>
      <c r="IR279" s="81"/>
      <c r="IS279" s="81"/>
      <c r="IT279" s="81"/>
      <c r="IU279" s="81"/>
      <c r="IV279" s="81"/>
      <c r="IW279" s="81"/>
      <c r="IX279" s="81"/>
      <c r="IY279" s="81"/>
      <c r="IZ279" s="81"/>
      <c r="JA279" s="81"/>
      <c r="JB279" s="81"/>
      <c r="JC279" s="81"/>
      <c r="JD279" s="81"/>
      <c r="JE279" s="81"/>
      <c r="JF279" s="81"/>
      <c r="JG279" s="81"/>
      <c r="JH279" s="81"/>
      <c r="JI279" s="81"/>
      <c r="JJ279" s="81"/>
      <c r="JK279" s="81"/>
      <c r="JL279" s="81"/>
      <c r="JM279" s="81"/>
      <c r="JN279" s="81"/>
      <c r="JO279" s="81"/>
      <c r="JP279" s="81"/>
      <c r="JQ279" s="81"/>
      <c r="JR279" s="81"/>
      <c r="JS279" s="81"/>
      <c r="JT279" s="81"/>
      <c r="JU279" s="81"/>
      <c r="JV279" s="81"/>
      <c r="JW279" s="81"/>
      <c r="JX279" s="81"/>
      <c r="JY279" s="81"/>
      <c r="JZ279" s="81"/>
      <c r="KA279" s="81"/>
      <c r="KB279" s="81"/>
      <c r="KC279" s="81"/>
      <c r="KD279" s="81"/>
      <c r="KE279" s="81"/>
      <c r="KF279" s="81"/>
      <c r="KG279" s="81"/>
    </row>
    <row r="280" spans="1:293" s="22" customFormat="1" ht="14.45" hidden="1" customHeight="1" outlineLevel="1" x14ac:dyDescent="0.25">
      <c r="A280" s="45" t="s">
        <v>657</v>
      </c>
      <c r="B280" s="114"/>
      <c r="C280" s="114"/>
      <c r="D280" s="134"/>
      <c r="E280" s="114" t="s">
        <v>288</v>
      </c>
      <c r="F280" s="114" t="s">
        <v>25</v>
      </c>
      <c r="G280" s="116"/>
      <c r="H280" s="116">
        <v>100</v>
      </c>
      <c r="I280" s="82"/>
      <c r="J280" s="385"/>
      <c r="K280" s="386"/>
      <c r="L280" s="386"/>
      <c r="M280" s="386"/>
      <c r="N280" s="32"/>
      <c r="O280" s="32"/>
      <c r="P280" s="32"/>
      <c r="Q280" s="32"/>
      <c r="R280" s="23">
        <v>1</v>
      </c>
      <c r="S280" s="23">
        <v>1</v>
      </c>
      <c r="T280" s="23">
        <v>1</v>
      </c>
      <c r="U280" s="23">
        <v>1</v>
      </c>
      <c r="V280" s="23">
        <v>1</v>
      </c>
      <c r="W280" s="23">
        <v>1</v>
      </c>
      <c r="X280" s="43"/>
      <c r="Y280" s="43"/>
      <c r="Z280" s="43"/>
      <c r="AA280" s="43"/>
      <c r="AB280" s="589"/>
    </row>
    <row r="281" spans="1:293" ht="14.45" hidden="1" customHeight="1" outlineLevel="1" x14ac:dyDescent="0.25">
      <c r="A281" s="58" t="s">
        <v>658</v>
      </c>
      <c r="B281" s="117" t="s">
        <v>729</v>
      </c>
      <c r="C281" s="117">
        <v>6705731</v>
      </c>
      <c r="D281" s="429"/>
      <c r="E281" s="117" t="s">
        <v>110</v>
      </c>
      <c r="F281" s="117" t="s">
        <v>144</v>
      </c>
      <c r="G281" s="127" t="s">
        <v>57</v>
      </c>
      <c r="H281" s="116">
        <v>2000</v>
      </c>
      <c r="I281" s="194"/>
      <c r="J281" s="31">
        <v>1</v>
      </c>
      <c r="K281" s="31">
        <v>1</v>
      </c>
      <c r="L281" s="31">
        <v>1</v>
      </c>
      <c r="M281" s="31">
        <v>1</v>
      </c>
      <c r="N281" s="31">
        <v>1</v>
      </c>
      <c r="O281" s="31">
        <v>1</v>
      </c>
      <c r="P281" s="31">
        <v>1</v>
      </c>
      <c r="Q281" s="31">
        <v>1</v>
      </c>
      <c r="R281" s="31">
        <v>1</v>
      </c>
      <c r="S281" s="31">
        <v>1</v>
      </c>
      <c r="T281" s="31">
        <v>1</v>
      </c>
      <c r="U281" s="31">
        <v>1</v>
      </c>
      <c r="V281" s="31">
        <v>1</v>
      </c>
      <c r="W281" s="450">
        <v>1</v>
      </c>
      <c r="X281" s="159"/>
      <c r="Y281" s="159"/>
      <c r="Z281" s="43"/>
      <c r="AA281" s="95"/>
      <c r="AB281" s="589"/>
    </row>
    <row r="282" spans="1:293" ht="14.45" hidden="1" customHeight="1" outlineLevel="1" x14ac:dyDescent="0.25">
      <c r="A282" s="45" t="s">
        <v>650</v>
      </c>
      <c r="B282" s="114" t="s">
        <v>640</v>
      </c>
      <c r="C282" s="114">
        <v>6703996</v>
      </c>
      <c r="D282" s="134"/>
      <c r="E282" s="117"/>
      <c r="F282" s="114" t="s">
        <v>465</v>
      </c>
      <c r="G282" s="127"/>
      <c r="H282" s="120"/>
      <c r="I282" s="194"/>
      <c r="J282" s="103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1"/>
      <c r="X282" s="159"/>
      <c r="Y282" s="159"/>
      <c r="Z282" s="43"/>
      <c r="AA282" s="95"/>
      <c r="AB282" s="589"/>
    </row>
    <row r="283" spans="1:293" ht="14.45" hidden="1" customHeight="1" outlineLevel="1" thickBot="1" x14ac:dyDescent="0.3">
      <c r="A283" s="61" t="s">
        <v>651</v>
      </c>
      <c r="B283" s="117" t="s">
        <v>659</v>
      </c>
      <c r="C283" s="117">
        <v>6701184</v>
      </c>
      <c r="D283" s="429"/>
      <c r="E283" s="117"/>
      <c r="F283" s="117" t="s">
        <v>56</v>
      </c>
      <c r="G283" s="127"/>
      <c r="H283" s="116"/>
      <c r="I283" s="194"/>
      <c r="J283" s="103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1"/>
      <c r="X283" s="159"/>
      <c r="Y283" s="159"/>
      <c r="Z283" s="43"/>
      <c r="AA283" s="95"/>
      <c r="AB283" s="589"/>
    </row>
    <row r="284" spans="1:293" s="75" customFormat="1" ht="15.75" hidden="1" collapsed="1" thickBot="1" x14ac:dyDescent="0.3">
      <c r="A284" s="611" t="s">
        <v>278</v>
      </c>
      <c r="B284" s="612"/>
      <c r="C284" s="612"/>
      <c r="D284" s="612"/>
      <c r="E284" s="612"/>
      <c r="F284" s="613"/>
      <c r="G284" s="76"/>
      <c r="H284" s="412">
        <f>SUM(H285:H288)</f>
        <v>3790</v>
      </c>
      <c r="I284" s="226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  <c r="T284" s="251"/>
      <c r="U284" s="251"/>
      <c r="V284" s="251"/>
      <c r="W284" s="252"/>
      <c r="X284" s="159"/>
      <c r="Y284" s="159"/>
      <c r="Z284" s="43"/>
      <c r="AA284" s="95"/>
      <c r="AB284" s="597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Q284" s="81"/>
      <c r="AR284" s="81"/>
      <c r="AS284" s="81"/>
      <c r="AT284" s="81"/>
      <c r="AU284" s="81"/>
      <c r="AV284" s="81"/>
      <c r="AW284" s="81"/>
      <c r="AX284" s="81"/>
      <c r="AY284" s="81"/>
      <c r="AZ284" s="81"/>
      <c r="BA284" s="81"/>
      <c r="BB284" s="81"/>
      <c r="BC284" s="81"/>
      <c r="BD284" s="81"/>
      <c r="BE284" s="81"/>
      <c r="BF284" s="81"/>
      <c r="BG284" s="81"/>
      <c r="BH284" s="81"/>
      <c r="BI284" s="81"/>
      <c r="BJ284" s="81"/>
      <c r="BK284" s="81"/>
      <c r="BL284" s="81"/>
      <c r="BM284" s="81"/>
      <c r="BN284" s="81"/>
      <c r="BO284" s="81"/>
      <c r="BP284" s="81"/>
      <c r="BQ284" s="81"/>
      <c r="BR284" s="81"/>
      <c r="BS284" s="81"/>
      <c r="BT284" s="81"/>
      <c r="BU284" s="81"/>
      <c r="BV284" s="81"/>
      <c r="BW284" s="81"/>
      <c r="BX284" s="81"/>
      <c r="BY284" s="81"/>
      <c r="BZ284" s="81"/>
      <c r="CA284" s="81"/>
      <c r="CB284" s="81"/>
      <c r="CC284" s="81"/>
      <c r="CD284" s="81"/>
      <c r="CE284" s="81"/>
      <c r="CF284" s="81"/>
      <c r="CG284" s="81"/>
      <c r="CH284" s="81"/>
      <c r="CI284" s="81"/>
      <c r="CJ284" s="81"/>
      <c r="CK284" s="81"/>
      <c r="CL284" s="81"/>
      <c r="CM284" s="81"/>
      <c r="CN284" s="81"/>
      <c r="CO284" s="81"/>
      <c r="CP284" s="81"/>
      <c r="CQ284" s="81"/>
      <c r="CR284" s="81"/>
      <c r="CS284" s="81"/>
      <c r="CT284" s="81"/>
      <c r="CU284" s="81"/>
      <c r="CV284" s="81"/>
      <c r="CW284" s="81"/>
      <c r="CX284" s="81"/>
      <c r="CY284" s="81"/>
      <c r="CZ284" s="81"/>
      <c r="DA284" s="81"/>
      <c r="DB284" s="81"/>
      <c r="DC284" s="81"/>
      <c r="DD284" s="81"/>
      <c r="DE284" s="81"/>
      <c r="DF284" s="81"/>
      <c r="DG284" s="81"/>
      <c r="DH284" s="81"/>
      <c r="DI284" s="81"/>
      <c r="DJ284" s="81"/>
      <c r="DK284" s="81"/>
      <c r="DL284" s="81"/>
      <c r="DM284" s="81"/>
      <c r="DN284" s="81"/>
      <c r="DO284" s="81"/>
      <c r="DP284" s="81"/>
      <c r="DQ284" s="81"/>
      <c r="DR284" s="81"/>
      <c r="DS284" s="81"/>
      <c r="DT284" s="81"/>
      <c r="DU284" s="81"/>
      <c r="DV284" s="81"/>
      <c r="DW284" s="81"/>
      <c r="DX284" s="81"/>
      <c r="DY284" s="81"/>
      <c r="DZ284" s="81"/>
      <c r="EA284" s="81"/>
      <c r="EB284" s="81"/>
      <c r="EC284" s="81"/>
      <c r="ED284" s="81"/>
      <c r="EE284" s="81"/>
      <c r="EF284" s="81"/>
      <c r="EG284" s="81"/>
      <c r="EH284" s="81"/>
      <c r="EI284" s="81"/>
      <c r="EJ284" s="81"/>
      <c r="EK284" s="81"/>
      <c r="EL284" s="81"/>
      <c r="EM284" s="81"/>
      <c r="EN284" s="81"/>
      <c r="EO284" s="81"/>
      <c r="EP284" s="81"/>
      <c r="EQ284" s="81"/>
      <c r="ER284" s="81"/>
      <c r="ES284" s="81"/>
      <c r="ET284" s="81"/>
      <c r="EU284" s="81"/>
      <c r="EV284" s="81"/>
      <c r="EW284" s="81"/>
      <c r="EX284" s="81"/>
      <c r="EY284" s="81"/>
      <c r="EZ284" s="81"/>
      <c r="FA284" s="81"/>
      <c r="FB284" s="81"/>
      <c r="FC284" s="81"/>
      <c r="FD284" s="81"/>
      <c r="FE284" s="81"/>
      <c r="FF284" s="81"/>
      <c r="FG284" s="81"/>
      <c r="FH284" s="81"/>
      <c r="FI284" s="81"/>
      <c r="FJ284" s="81"/>
      <c r="FK284" s="81"/>
      <c r="FL284" s="81"/>
      <c r="FM284" s="81"/>
      <c r="FN284" s="81"/>
      <c r="FO284" s="81"/>
      <c r="FP284" s="81"/>
      <c r="FQ284" s="81"/>
      <c r="FR284" s="81"/>
      <c r="FS284" s="81"/>
      <c r="FT284" s="81"/>
      <c r="FU284" s="81"/>
      <c r="FV284" s="81"/>
      <c r="FW284" s="81"/>
      <c r="FX284" s="81"/>
      <c r="FY284" s="81"/>
      <c r="FZ284" s="81"/>
      <c r="GA284" s="81"/>
      <c r="GB284" s="81"/>
      <c r="GC284" s="81"/>
      <c r="GD284" s="81"/>
      <c r="GE284" s="81"/>
      <c r="GF284" s="81"/>
      <c r="GG284" s="81"/>
      <c r="GH284" s="81"/>
      <c r="GI284" s="81"/>
      <c r="GJ284" s="81"/>
      <c r="GK284" s="81"/>
      <c r="GL284" s="81"/>
      <c r="GM284" s="81"/>
      <c r="GN284" s="81"/>
      <c r="GO284" s="81"/>
      <c r="GP284" s="81"/>
      <c r="GQ284" s="81"/>
      <c r="GR284" s="81"/>
      <c r="GS284" s="81"/>
      <c r="GT284" s="81"/>
      <c r="GU284" s="81"/>
      <c r="GV284" s="81"/>
      <c r="GW284" s="81"/>
      <c r="GX284" s="81"/>
      <c r="GY284" s="81"/>
      <c r="GZ284" s="81"/>
      <c r="HA284" s="81"/>
      <c r="HB284" s="81"/>
      <c r="HC284" s="81"/>
      <c r="HD284" s="81"/>
      <c r="HE284" s="81"/>
      <c r="HF284" s="81"/>
      <c r="HG284" s="81"/>
      <c r="HH284" s="81"/>
      <c r="HI284" s="81"/>
      <c r="HJ284" s="81"/>
      <c r="HK284" s="81"/>
      <c r="HL284" s="81"/>
      <c r="HM284" s="81"/>
      <c r="HN284" s="81"/>
      <c r="HO284" s="81"/>
      <c r="HP284" s="81"/>
      <c r="HQ284" s="81"/>
      <c r="HR284" s="81"/>
      <c r="HS284" s="81"/>
      <c r="HT284" s="81"/>
      <c r="HU284" s="81"/>
      <c r="HV284" s="81"/>
      <c r="HW284" s="81"/>
      <c r="HX284" s="81"/>
      <c r="HY284" s="81"/>
      <c r="HZ284" s="81"/>
      <c r="IA284" s="81"/>
      <c r="IB284" s="81"/>
      <c r="IC284" s="81"/>
      <c r="ID284" s="81"/>
      <c r="IE284" s="81"/>
      <c r="IF284" s="81"/>
      <c r="IG284" s="81"/>
      <c r="IH284" s="81"/>
      <c r="II284" s="81"/>
      <c r="IJ284" s="81"/>
      <c r="IK284" s="81"/>
      <c r="IL284" s="81"/>
      <c r="IM284" s="81"/>
      <c r="IN284" s="81"/>
      <c r="IO284" s="81"/>
      <c r="IP284" s="81"/>
      <c r="IQ284" s="81"/>
      <c r="IR284" s="81"/>
      <c r="IS284" s="81"/>
      <c r="IT284" s="81"/>
      <c r="IU284" s="81"/>
      <c r="IV284" s="81"/>
      <c r="IW284" s="81"/>
      <c r="IX284" s="81"/>
      <c r="IY284" s="81"/>
      <c r="IZ284" s="81"/>
      <c r="JA284" s="81"/>
      <c r="JB284" s="81"/>
      <c r="JC284" s="81"/>
      <c r="JD284" s="81"/>
      <c r="JE284" s="81"/>
      <c r="JF284" s="81"/>
      <c r="JG284" s="81"/>
      <c r="JH284" s="81"/>
      <c r="JI284" s="81"/>
      <c r="JJ284" s="81"/>
      <c r="JK284" s="81"/>
      <c r="JL284" s="81"/>
      <c r="JM284" s="81"/>
      <c r="JN284" s="81"/>
      <c r="JO284" s="81"/>
      <c r="JP284" s="81"/>
      <c r="JQ284" s="81"/>
      <c r="JR284" s="81"/>
      <c r="JS284" s="81"/>
      <c r="JT284" s="81"/>
      <c r="JU284" s="81"/>
      <c r="JV284" s="81"/>
      <c r="JW284" s="81"/>
      <c r="JX284" s="81"/>
      <c r="JY284" s="81"/>
      <c r="JZ284" s="81"/>
      <c r="KA284" s="81"/>
      <c r="KB284" s="81"/>
      <c r="KC284" s="81"/>
      <c r="KD284" s="81"/>
      <c r="KE284" s="81"/>
      <c r="KF284" s="81"/>
      <c r="KG284" s="81"/>
    </row>
    <row r="285" spans="1:293" ht="14.45" hidden="1" customHeight="1" outlineLevel="1" x14ac:dyDescent="0.25">
      <c r="A285" s="426" t="s">
        <v>888</v>
      </c>
      <c r="B285" s="114" t="s">
        <v>660</v>
      </c>
      <c r="C285" s="114">
        <v>6703870</v>
      </c>
      <c r="D285" s="134"/>
      <c r="E285" s="117" t="s">
        <v>288</v>
      </c>
      <c r="F285" s="114" t="s">
        <v>929</v>
      </c>
      <c r="G285" s="127"/>
      <c r="H285" s="116">
        <v>1050</v>
      </c>
      <c r="I285" s="215"/>
      <c r="J285" s="20"/>
      <c r="K285" s="20"/>
      <c r="L285" s="20"/>
      <c r="M285" s="31">
        <v>1</v>
      </c>
      <c r="N285" s="31">
        <v>1</v>
      </c>
      <c r="O285" s="31">
        <v>1</v>
      </c>
      <c r="P285" s="31">
        <v>1</v>
      </c>
      <c r="Q285" s="31">
        <v>1</v>
      </c>
      <c r="R285" s="31">
        <v>1</v>
      </c>
      <c r="S285" s="20"/>
      <c r="T285" s="20"/>
      <c r="U285" s="20"/>
      <c r="V285" s="20"/>
      <c r="W285" s="21"/>
      <c r="X285" s="159"/>
      <c r="Y285" s="159">
        <v>0.9</v>
      </c>
      <c r="Z285" s="43"/>
      <c r="AA285" s="43" t="s">
        <v>889</v>
      </c>
      <c r="AB285" s="593"/>
    </row>
    <row r="286" spans="1:293" ht="14.45" hidden="1" customHeight="1" outlineLevel="1" x14ac:dyDescent="0.25">
      <c r="A286" s="426" t="s">
        <v>930</v>
      </c>
      <c r="B286" s="114" t="s">
        <v>931</v>
      </c>
      <c r="C286" s="114">
        <v>6701226</v>
      </c>
      <c r="D286" s="134"/>
      <c r="E286" s="117" t="s">
        <v>288</v>
      </c>
      <c r="F286" s="114" t="s">
        <v>438</v>
      </c>
      <c r="G286" s="127"/>
      <c r="H286" s="116">
        <f>2500</f>
        <v>2500</v>
      </c>
      <c r="I286" s="215"/>
      <c r="J286" s="191">
        <v>1</v>
      </c>
      <c r="K286" s="23">
        <v>1</v>
      </c>
      <c r="L286" s="23">
        <v>1</v>
      </c>
      <c r="M286" s="23">
        <v>1</v>
      </c>
      <c r="N286" s="23">
        <v>1</v>
      </c>
      <c r="O286" s="23">
        <v>1</v>
      </c>
      <c r="P286" s="52">
        <v>1</v>
      </c>
      <c r="Q286" s="52">
        <v>1</v>
      </c>
      <c r="R286" s="31">
        <v>1</v>
      </c>
      <c r="S286" s="31">
        <v>1</v>
      </c>
      <c r="T286" s="31">
        <v>1</v>
      </c>
      <c r="U286" s="31">
        <v>1</v>
      </c>
      <c r="V286" s="31">
        <v>1</v>
      </c>
      <c r="W286" s="31">
        <v>1</v>
      </c>
      <c r="X286" s="159"/>
      <c r="Y286" s="159"/>
      <c r="Z286" s="43"/>
      <c r="AA286" s="43" t="s">
        <v>996</v>
      </c>
      <c r="AB286" s="593"/>
    </row>
    <row r="287" spans="1:293" ht="14.45" hidden="1" customHeight="1" outlineLevel="1" x14ac:dyDescent="0.25">
      <c r="A287" s="58" t="s">
        <v>661</v>
      </c>
      <c r="B287" s="117" t="s">
        <v>662</v>
      </c>
      <c r="C287" s="117">
        <v>6701185</v>
      </c>
      <c r="D287" s="429"/>
      <c r="E287" s="114" t="s">
        <v>925</v>
      </c>
      <c r="F287" s="117" t="s">
        <v>295</v>
      </c>
      <c r="G287" s="127"/>
      <c r="H287" s="116"/>
      <c r="I287" s="215"/>
      <c r="J287" s="31">
        <v>1</v>
      </c>
      <c r="K287" s="31">
        <v>1</v>
      </c>
      <c r="L287" s="31">
        <v>1</v>
      </c>
      <c r="M287" s="31">
        <v>1</v>
      </c>
      <c r="N287" s="31">
        <v>1</v>
      </c>
      <c r="O287" s="31">
        <v>1</v>
      </c>
      <c r="P287" s="31">
        <v>1</v>
      </c>
      <c r="Q287" s="31">
        <v>1</v>
      </c>
      <c r="R287" s="31">
        <v>1</v>
      </c>
      <c r="S287" s="31">
        <v>1</v>
      </c>
      <c r="T287" s="31">
        <v>1</v>
      </c>
      <c r="U287" s="31">
        <v>1</v>
      </c>
      <c r="V287" s="31">
        <v>1</v>
      </c>
      <c r="W287" s="31">
        <v>1</v>
      </c>
      <c r="X287" s="159"/>
      <c r="Y287" s="159"/>
      <c r="Z287" s="43"/>
      <c r="AA287" s="43" t="s">
        <v>663</v>
      </c>
      <c r="AB287" s="593"/>
    </row>
    <row r="288" spans="1:293" ht="14.45" hidden="1" customHeight="1" outlineLevel="1" thickBot="1" x14ac:dyDescent="0.3">
      <c r="A288" s="58" t="s">
        <v>664</v>
      </c>
      <c r="B288" s="117" t="s">
        <v>33</v>
      </c>
      <c r="C288" s="117" t="s">
        <v>33</v>
      </c>
      <c r="D288" s="429"/>
      <c r="E288" s="114" t="s">
        <v>665</v>
      </c>
      <c r="F288" s="117" t="s">
        <v>438</v>
      </c>
      <c r="G288" s="127"/>
      <c r="H288" s="116">
        <v>240</v>
      </c>
      <c r="I288" s="215"/>
      <c r="J288" s="191">
        <v>1</v>
      </c>
      <c r="K288" s="23">
        <v>1</v>
      </c>
      <c r="L288" s="23">
        <v>1</v>
      </c>
      <c r="M288" s="23">
        <v>1</v>
      </c>
      <c r="N288" s="23">
        <v>1</v>
      </c>
      <c r="O288" s="52">
        <v>1</v>
      </c>
      <c r="P288" s="52">
        <v>1</v>
      </c>
      <c r="Q288" s="31">
        <v>1</v>
      </c>
      <c r="R288" s="31">
        <v>1</v>
      </c>
      <c r="S288" s="31">
        <v>1</v>
      </c>
      <c r="T288" s="31">
        <v>1</v>
      </c>
      <c r="U288" s="31">
        <v>1</v>
      </c>
      <c r="V288" s="31">
        <v>1</v>
      </c>
      <c r="W288" s="450">
        <v>1</v>
      </c>
      <c r="X288" s="159"/>
      <c r="Y288" s="159"/>
      <c r="Z288" s="43"/>
      <c r="AA288" s="341" t="s">
        <v>979</v>
      </c>
      <c r="AB288" s="589"/>
    </row>
    <row r="289" spans="1:293" s="75" customFormat="1" ht="15.75" hidden="1" collapsed="1" thickBot="1" x14ac:dyDescent="0.3">
      <c r="A289" s="611" t="s">
        <v>307</v>
      </c>
      <c r="B289" s="612"/>
      <c r="C289" s="612"/>
      <c r="D289" s="612"/>
      <c r="E289" s="612"/>
      <c r="F289" s="613"/>
      <c r="G289" s="76"/>
      <c r="H289" s="412">
        <f>SUM(H291)</f>
        <v>200</v>
      </c>
      <c r="I289" s="226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  <c r="T289" s="251"/>
      <c r="U289" s="251"/>
      <c r="V289" s="251"/>
      <c r="W289" s="252"/>
      <c r="X289" s="159"/>
      <c r="Y289" s="159"/>
      <c r="Z289" s="43"/>
      <c r="AA289" s="95"/>
      <c r="AB289" s="589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Q289" s="81"/>
      <c r="AR289" s="81"/>
      <c r="AS289" s="81"/>
      <c r="AT289" s="81"/>
      <c r="AU289" s="81"/>
      <c r="AV289" s="81"/>
      <c r="AW289" s="81"/>
      <c r="AX289" s="81"/>
      <c r="AY289" s="81"/>
      <c r="AZ289" s="81"/>
      <c r="BA289" s="81"/>
      <c r="BB289" s="81"/>
      <c r="BC289" s="81"/>
      <c r="BD289" s="81"/>
      <c r="BE289" s="81"/>
      <c r="BF289" s="81"/>
      <c r="BG289" s="81"/>
      <c r="BH289" s="81"/>
      <c r="BI289" s="81"/>
      <c r="BJ289" s="81"/>
      <c r="BK289" s="81"/>
      <c r="BL289" s="81"/>
      <c r="BM289" s="81"/>
      <c r="BN289" s="81"/>
      <c r="BO289" s="81"/>
      <c r="BP289" s="81"/>
      <c r="BQ289" s="81"/>
      <c r="BR289" s="81"/>
      <c r="BS289" s="81"/>
      <c r="BT289" s="81"/>
      <c r="BU289" s="81"/>
      <c r="BV289" s="81"/>
      <c r="BW289" s="81"/>
      <c r="BX289" s="81"/>
      <c r="BY289" s="81"/>
      <c r="BZ289" s="81"/>
      <c r="CA289" s="81"/>
      <c r="CB289" s="81"/>
      <c r="CC289" s="81"/>
      <c r="CD289" s="81"/>
      <c r="CE289" s="81"/>
      <c r="CF289" s="81"/>
      <c r="CG289" s="81"/>
      <c r="CH289" s="81"/>
      <c r="CI289" s="81"/>
      <c r="CJ289" s="81"/>
      <c r="CK289" s="81"/>
      <c r="CL289" s="81"/>
      <c r="CM289" s="81"/>
      <c r="CN289" s="81"/>
      <c r="CO289" s="81"/>
      <c r="CP289" s="81"/>
      <c r="CQ289" s="81"/>
      <c r="CR289" s="81"/>
      <c r="CS289" s="81"/>
      <c r="CT289" s="81"/>
      <c r="CU289" s="81"/>
      <c r="CV289" s="81"/>
      <c r="CW289" s="81"/>
      <c r="CX289" s="81"/>
      <c r="CY289" s="81"/>
      <c r="CZ289" s="81"/>
      <c r="DA289" s="81"/>
      <c r="DB289" s="81"/>
      <c r="DC289" s="81"/>
      <c r="DD289" s="81"/>
      <c r="DE289" s="81"/>
      <c r="DF289" s="81"/>
      <c r="DG289" s="81"/>
      <c r="DH289" s="81"/>
      <c r="DI289" s="81"/>
      <c r="DJ289" s="81"/>
      <c r="DK289" s="81"/>
      <c r="DL289" s="81"/>
      <c r="DM289" s="81"/>
      <c r="DN289" s="81"/>
      <c r="DO289" s="81"/>
      <c r="DP289" s="81"/>
      <c r="DQ289" s="81"/>
      <c r="DR289" s="81"/>
      <c r="DS289" s="81"/>
      <c r="DT289" s="81"/>
      <c r="DU289" s="81"/>
      <c r="DV289" s="81"/>
      <c r="DW289" s="81"/>
      <c r="DX289" s="81"/>
      <c r="DY289" s="81"/>
      <c r="DZ289" s="81"/>
      <c r="EA289" s="81"/>
      <c r="EB289" s="81"/>
      <c r="EC289" s="81"/>
      <c r="ED289" s="81"/>
      <c r="EE289" s="81"/>
      <c r="EF289" s="81"/>
      <c r="EG289" s="81"/>
      <c r="EH289" s="81"/>
      <c r="EI289" s="81"/>
      <c r="EJ289" s="81"/>
      <c r="EK289" s="81"/>
      <c r="EL289" s="81"/>
      <c r="EM289" s="81"/>
      <c r="EN289" s="81"/>
      <c r="EO289" s="81"/>
      <c r="EP289" s="81"/>
      <c r="EQ289" s="81"/>
      <c r="ER289" s="81"/>
      <c r="ES289" s="81"/>
      <c r="ET289" s="81"/>
      <c r="EU289" s="81"/>
      <c r="EV289" s="81"/>
      <c r="EW289" s="81"/>
      <c r="EX289" s="81"/>
      <c r="EY289" s="81"/>
      <c r="EZ289" s="81"/>
      <c r="FA289" s="81"/>
      <c r="FB289" s="81"/>
      <c r="FC289" s="81"/>
      <c r="FD289" s="81"/>
      <c r="FE289" s="81"/>
      <c r="FF289" s="81"/>
      <c r="FG289" s="81"/>
      <c r="FH289" s="81"/>
      <c r="FI289" s="81"/>
      <c r="FJ289" s="81"/>
      <c r="FK289" s="81"/>
      <c r="FL289" s="81"/>
      <c r="FM289" s="81"/>
      <c r="FN289" s="81"/>
      <c r="FO289" s="81"/>
      <c r="FP289" s="81"/>
      <c r="FQ289" s="81"/>
      <c r="FR289" s="81"/>
      <c r="FS289" s="81"/>
      <c r="FT289" s="81"/>
      <c r="FU289" s="81"/>
      <c r="FV289" s="81"/>
      <c r="FW289" s="81"/>
      <c r="FX289" s="81"/>
      <c r="FY289" s="81"/>
      <c r="FZ289" s="81"/>
      <c r="GA289" s="81"/>
      <c r="GB289" s="81"/>
      <c r="GC289" s="81"/>
      <c r="GD289" s="81"/>
      <c r="GE289" s="81"/>
      <c r="GF289" s="81"/>
      <c r="GG289" s="81"/>
      <c r="GH289" s="81"/>
      <c r="GI289" s="81"/>
      <c r="GJ289" s="81"/>
      <c r="GK289" s="81"/>
      <c r="GL289" s="81"/>
      <c r="GM289" s="81"/>
      <c r="GN289" s="81"/>
      <c r="GO289" s="81"/>
      <c r="GP289" s="81"/>
      <c r="GQ289" s="81"/>
      <c r="GR289" s="81"/>
      <c r="GS289" s="81"/>
      <c r="GT289" s="81"/>
      <c r="GU289" s="81"/>
      <c r="GV289" s="81"/>
      <c r="GW289" s="81"/>
      <c r="GX289" s="81"/>
      <c r="GY289" s="81"/>
      <c r="GZ289" s="81"/>
      <c r="HA289" s="81"/>
      <c r="HB289" s="81"/>
      <c r="HC289" s="81"/>
      <c r="HD289" s="81"/>
      <c r="HE289" s="81"/>
      <c r="HF289" s="81"/>
      <c r="HG289" s="81"/>
      <c r="HH289" s="81"/>
      <c r="HI289" s="81"/>
      <c r="HJ289" s="81"/>
      <c r="HK289" s="81"/>
      <c r="HL289" s="81"/>
      <c r="HM289" s="81"/>
      <c r="HN289" s="81"/>
      <c r="HO289" s="81"/>
      <c r="HP289" s="81"/>
      <c r="HQ289" s="81"/>
      <c r="HR289" s="81"/>
      <c r="HS289" s="81"/>
      <c r="HT289" s="81"/>
      <c r="HU289" s="81"/>
      <c r="HV289" s="81"/>
      <c r="HW289" s="81"/>
      <c r="HX289" s="81"/>
      <c r="HY289" s="81"/>
      <c r="HZ289" s="81"/>
      <c r="IA289" s="81"/>
      <c r="IB289" s="81"/>
      <c r="IC289" s="81"/>
      <c r="ID289" s="81"/>
      <c r="IE289" s="81"/>
      <c r="IF289" s="81"/>
      <c r="IG289" s="81"/>
      <c r="IH289" s="81"/>
      <c r="II289" s="81"/>
      <c r="IJ289" s="81"/>
      <c r="IK289" s="81"/>
      <c r="IL289" s="81"/>
      <c r="IM289" s="81"/>
      <c r="IN289" s="81"/>
      <c r="IO289" s="81"/>
      <c r="IP289" s="81"/>
      <c r="IQ289" s="81"/>
      <c r="IR289" s="81"/>
      <c r="IS289" s="81"/>
      <c r="IT289" s="81"/>
      <c r="IU289" s="81"/>
      <c r="IV289" s="81"/>
      <c r="IW289" s="81"/>
      <c r="IX289" s="81"/>
      <c r="IY289" s="81"/>
      <c r="IZ289" s="81"/>
      <c r="JA289" s="81"/>
      <c r="JB289" s="81"/>
      <c r="JC289" s="81"/>
      <c r="JD289" s="81"/>
      <c r="JE289" s="81"/>
      <c r="JF289" s="81"/>
      <c r="JG289" s="81"/>
      <c r="JH289" s="81"/>
      <c r="JI289" s="81"/>
      <c r="JJ289" s="81"/>
      <c r="JK289" s="81"/>
      <c r="JL289" s="81"/>
      <c r="JM289" s="81"/>
      <c r="JN289" s="81"/>
      <c r="JO289" s="81"/>
      <c r="JP289" s="81"/>
      <c r="JQ289" s="81"/>
      <c r="JR289" s="81"/>
      <c r="JS289" s="81"/>
      <c r="JT289" s="81"/>
      <c r="JU289" s="81"/>
      <c r="JV289" s="81"/>
      <c r="JW289" s="81"/>
      <c r="JX289" s="81"/>
      <c r="JY289" s="81"/>
      <c r="JZ289" s="81"/>
      <c r="KA289" s="81"/>
      <c r="KB289" s="81"/>
      <c r="KC289" s="81"/>
      <c r="KD289" s="81"/>
      <c r="KE289" s="81"/>
      <c r="KF289" s="81"/>
      <c r="KG289" s="81"/>
    </row>
    <row r="290" spans="1:293" ht="15" hidden="1" customHeight="1" outlineLevel="1" x14ac:dyDescent="0.25">
      <c r="A290" s="38" t="s">
        <v>661</v>
      </c>
      <c r="B290" s="117" t="s">
        <v>666</v>
      </c>
      <c r="C290" s="117">
        <v>6701186</v>
      </c>
      <c r="D290" s="429"/>
      <c r="E290" s="114" t="s">
        <v>925</v>
      </c>
      <c r="F290" s="117" t="s">
        <v>295</v>
      </c>
      <c r="G290" s="127"/>
      <c r="H290" s="120"/>
      <c r="I290" s="194"/>
      <c r="J290" s="195"/>
      <c r="K290" s="196"/>
      <c r="L290" s="196"/>
      <c r="M290" s="423">
        <v>1</v>
      </c>
      <c r="N290" s="423">
        <v>1</v>
      </c>
      <c r="O290" s="423">
        <v>1</v>
      </c>
      <c r="P290" s="423">
        <v>1</v>
      </c>
      <c r="Q290" s="423">
        <v>1</v>
      </c>
      <c r="R290" s="423">
        <v>1</v>
      </c>
      <c r="S290" s="423">
        <v>1</v>
      </c>
      <c r="T290" s="423">
        <v>1</v>
      </c>
      <c r="U290" s="196"/>
      <c r="V290" s="196"/>
      <c r="W290" s="197"/>
      <c r="X290" s="95"/>
      <c r="Y290" s="95"/>
      <c r="Z290" s="43"/>
      <c r="AA290" s="43" t="s">
        <v>667</v>
      </c>
      <c r="AB290" s="589"/>
    </row>
    <row r="291" spans="1:293" ht="15" hidden="1" customHeight="1" outlineLevel="1" thickBot="1" x14ac:dyDescent="0.3">
      <c r="A291" s="38" t="s">
        <v>774</v>
      </c>
      <c r="B291" s="117" t="s">
        <v>775</v>
      </c>
      <c r="C291" s="117">
        <v>6705924</v>
      </c>
      <c r="D291" s="429"/>
      <c r="E291" s="114" t="s">
        <v>288</v>
      </c>
      <c r="F291" s="117" t="s">
        <v>25</v>
      </c>
      <c r="G291" s="127"/>
      <c r="H291" s="116">
        <v>200</v>
      </c>
      <c r="I291" s="194"/>
      <c r="J291" s="191">
        <v>1</v>
      </c>
      <c r="K291" s="23">
        <v>1</v>
      </c>
      <c r="L291" s="23">
        <v>1</v>
      </c>
      <c r="M291" s="23">
        <v>1</v>
      </c>
      <c r="N291" s="23">
        <v>1</v>
      </c>
      <c r="O291" s="23">
        <v>1</v>
      </c>
      <c r="P291" s="23">
        <v>1</v>
      </c>
      <c r="Q291" s="20"/>
      <c r="R291" s="20"/>
      <c r="S291" s="20"/>
      <c r="T291" s="20"/>
      <c r="U291" s="20"/>
      <c r="V291" s="527"/>
      <c r="W291" s="527"/>
      <c r="X291" s="95"/>
      <c r="Y291" s="95"/>
      <c r="Z291" s="43"/>
      <c r="AA291" s="43" t="s">
        <v>980</v>
      </c>
      <c r="AB291" s="589"/>
    </row>
    <row r="292" spans="1:293" s="75" customFormat="1" ht="15.75" hidden="1" collapsed="1" thickBot="1" x14ac:dyDescent="0.3">
      <c r="A292" s="611" t="s">
        <v>383</v>
      </c>
      <c r="B292" s="612"/>
      <c r="C292" s="612"/>
      <c r="D292" s="612"/>
      <c r="E292" s="612"/>
      <c r="F292" s="613"/>
      <c r="G292" s="76"/>
      <c r="H292" s="412">
        <f>SUM(H293)</f>
        <v>0</v>
      </c>
      <c r="I292" s="226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  <c r="T292" s="251"/>
      <c r="U292" s="251"/>
      <c r="V292" s="251"/>
      <c r="W292" s="252"/>
      <c r="X292" s="95"/>
      <c r="Y292" s="95"/>
      <c r="Z292" s="43"/>
      <c r="AA292" s="95"/>
      <c r="AB292" s="590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Q292" s="81"/>
      <c r="AR292" s="81"/>
      <c r="AS292" s="81"/>
      <c r="AT292" s="81"/>
      <c r="AU292" s="81"/>
      <c r="AV292" s="81"/>
      <c r="AW292" s="81"/>
      <c r="AX292" s="81"/>
      <c r="AY292" s="81"/>
      <c r="AZ292" s="81"/>
      <c r="BA292" s="81"/>
      <c r="BB292" s="81"/>
      <c r="BC292" s="81"/>
      <c r="BD292" s="81"/>
      <c r="BE292" s="81"/>
      <c r="BF292" s="81"/>
      <c r="BG292" s="81"/>
      <c r="BH292" s="81"/>
      <c r="BI292" s="81"/>
      <c r="BJ292" s="81"/>
      <c r="BK292" s="81"/>
      <c r="BL292" s="81"/>
      <c r="BM292" s="81"/>
      <c r="BN292" s="81"/>
      <c r="BO292" s="81"/>
      <c r="BP292" s="81"/>
      <c r="BQ292" s="81"/>
      <c r="BR292" s="81"/>
      <c r="BS292" s="81"/>
      <c r="BT292" s="81"/>
      <c r="BU292" s="81"/>
      <c r="BV292" s="81"/>
      <c r="BW292" s="81"/>
      <c r="BX292" s="81"/>
      <c r="BY292" s="81"/>
      <c r="BZ292" s="81"/>
      <c r="CA292" s="81"/>
      <c r="CB292" s="81"/>
      <c r="CC292" s="81"/>
      <c r="CD292" s="81"/>
      <c r="CE292" s="81"/>
      <c r="CF292" s="81"/>
      <c r="CG292" s="81"/>
      <c r="CH292" s="81"/>
      <c r="CI292" s="81"/>
      <c r="CJ292" s="81"/>
      <c r="CK292" s="81"/>
      <c r="CL292" s="81"/>
      <c r="CM292" s="81"/>
      <c r="CN292" s="81"/>
      <c r="CO292" s="81"/>
      <c r="CP292" s="81"/>
      <c r="CQ292" s="81"/>
      <c r="CR292" s="81"/>
      <c r="CS292" s="81"/>
      <c r="CT292" s="81"/>
      <c r="CU292" s="81"/>
      <c r="CV292" s="81"/>
      <c r="CW292" s="81"/>
      <c r="CX292" s="81"/>
      <c r="CY292" s="81"/>
      <c r="CZ292" s="81"/>
      <c r="DA292" s="81"/>
      <c r="DB292" s="81"/>
      <c r="DC292" s="81"/>
      <c r="DD292" s="81"/>
      <c r="DE292" s="81"/>
      <c r="DF292" s="81"/>
      <c r="DG292" s="81"/>
      <c r="DH292" s="81"/>
      <c r="DI292" s="81"/>
      <c r="DJ292" s="81"/>
      <c r="DK292" s="81"/>
      <c r="DL292" s="81"/>
      <c r="DM292" s="81"/>
      <c r="DN292" s="81"/>
      <c r="DO292" s="81"/>
      <c r="DP292" s="81"/>
      <c r="DQ292" s="81"/>
      <c r="DR292" s="81"/>
      <c r="DS292" s="81"/>
      <c r="DT292" s="81"/>
      <c r="DU292" s="81"/>
      <c r="DV292" s="81"/>
      <c r="DW292" s="81"/>
      <c r="DX292" s="81"/>
      <c r="DY292" s="81"/>
      <c r="DZ292" s="81"/>
      <c r="EA292" s="81"/>
      <c r="EB292" s="81"/>
      <c r="EC292" s="81"/>
      <c r="ED292" s="81"/>
      <c r="EE292" s="81"/>
      <c r="EF292" s="81"/>
      <c r="EG292" s="81"/>
      <c r="EH292" s="81"/>
      <c r="EI292" s="81"/>
      <c r="EJ292" s="81"/>
      <c r="EK292" s="81"/>
      <c r="EL292" s="81"/>
      <c r="EM292" s="81"/>
      <c r="EN292" s="81"/>
      <c r="EO292" s="81"/>
      <c r="EP292" s="81"/>
      <c r="EQ292" s="81"/>
      <c r="ER292" s="81"/>
      <c r="ES292" s="81"/>
      <c r="ET292" s="81"/>
      <c r="EU292" s="81"/>
      <c r="EV292" s="81"/>
      <c r="EW292" s="81"/>
      <c r="EX292" s="81"/>
      <c r="EY292" s="81"/>
      <c r="EZ292" s="81"/>
      <c r="FA292" s="81"/>
      <c r="FB292" s="81"/>
      <c r="FC292" s="81"/>
      <c r="FD292" s="81"/>
      <c r="FE292" s="81"/>
      <c r="FF292" s="81"/>
      <c r="FG292" s="81"/>
      <c r="FH292" s="81"/>
      <c r="FI292" s="81"/>
      <c r="FJ292" s="81"/>
      <c r="FK292" s="81"/>
      <c r="FL292" s="81"/>
      <c r="FM292" s="81"/>
      <c r="FN292" s="81"/>
      <c r="FO292" s="81"/>
      <c r="FP292" s="81"/>
      <c r="FQ292" s="81"/>
      <c r="FR292" s="81"/>
      <c r="FS292" s="81"/>
      <c r="FT292" s="81"/>
      <c r="FU292" s="81"/>
      <c r="FV292" s="81"/>
      <c r="FW292" s="81"/>
      <c r="FX292" s="81"/>
      <c r="FY292" s="81"/>
      <c r="FZ292" s="81"/>
      <c r="GA292" s="81"/>
      <c r="GB292" s="81"/>
      <c r="GC292" s="81"/>
      <c r="GD292" s="81"/>
      <c r="GE292" s="81"/>
      <c r="GF292" s="81"/>
      <c r="GG292" s="81"/>
      <c r="GH292" s="81"/>
      <c r="GI292" s="81"/>
      <c r="GJ292" s="81"/>
      <c r="GK292" s="81"/>
      <c r="GL292" s="81"/>
      <c r="GM292" s="81"/>
      <c r="GN292" s="81"/>
      <c r="GO292" s="81"/>
      <c r="GP292" s="81"/>
      <c r="GQ292" s="81"/>
      <c r="GR292" s="81"/>
      <c r="GS292" s="81"/>
      <c r="GT292" s="81"/>
      <c r="GU292" s="81"/>
      <c r="GV292" s="81"/>
      <c r="GW292" s="81"/>
      <c r="GX292" s="81"/>
      <c r="GY292" s="81"/>
      <c r="GZ292" s="81"/>
      <c r="HA292" s="81"/>
      <c r="HB292" s="81"/>
      <c r="HC292" s="81"/>
      <c r="HD292" s="81"/>
      <c r="HE292" s="81"/>
      <c r="HF292" s="81"/>
      <c r="HG292" s="81"/>
      <c r="HH292" s="81"/>
      <c r="HI292" s="81"/>
      <c r="HJ292" s="81"/>
      <c r="HK292" s="81"/>
      <c r="HL292" s="81"/>
      <c r="HM292" s="81"/>
      <c r="HN292" s="81"/>
      <c r="HO292" s="81"/>
      <c r="HP292" s="81"/>
      <c r="HQ292" s="81"/>
      <c r="HR292" s="81"/>
      <c r="HS292" s="81"/>
      <c r="HT292" s="81"/>
      <c r="HU292" s="81"/>
      <c r="HV292" s="81"/>
      <c r="HW292" s="81"/>
      <c r="HX292" s="81"/>
      <c r="HY292" s="81"/>
      <c r="HZ292" s="81"/>
      <c r="IA292" s="81"/>
      <c r="IB292" s="81"/>
      <c r="IC292" s="81"/>
      <c r="ID292" s="81"/>
      <c r="IE292" s="81"/>
      <c r="IF292" s="81"/>
      <c r="IG292" s="81"/>
      <c r="IH292" s="81"/>
      <c r="II292" s="81"/>
      <c r="IJ292" s="81"/>
      <c r="IK292" s="81"/>
      <c r="IL292" s="81"/>
      <c r="IM292" s="81"/>
      <c r="IN292" s="81"/>
      <c r="IO292" s="81"/>
      <c r="IP292" s="81"/>
      <c r="IQ292" s="81"/>
      <c r="IR292" s="81"/>
      <c r="IS292" s="81"/>
      <c r="IT292" s="81"/>
      <c r="IU292" s="81"/>
      <c r="IV292" s="81"/>
      <c r="IW292" s="81"/>
      <c r="IX292" s="81"/>
      <c r="IY292" s="81"/>
      <c r="IZ292" s="81"/>
      <c r="JA292" s="81"/>
      <c r="JB292" s="81"/>
      <c r="JC292" s="81"/>
      <c r="JD292" s="81"/>
      <c r="JE292" s="81"/>
      <c r="JF292" s="81"/>
      <c r="JG292" s="81"/>
      <c r="JH292" s="81"/>
      <c r="JI292" s="81"/>
      <c r="JJ292" s="81"/>
      <c r="JK292" s="81"/>
      <c r="JL292" s="81"/>
      <c r="JM292" s="81"/>
      <c r="JN292" s="81"/>
      <c r="JO292" s="81"/>
      <c r="JP292" s="81"/>
      <c r="JQ292" s="81"/>
      <c r="JR292" s="81"/>
      <c r="JS292" s="81"/>
      <c r="JT292" s="81"/>
      <c r="JU292" s="81"/>
      <c r="JV292" s="81"/>
      <c r="JW292" s="81"/>
      <c r="JX292" s="81"/>
      <c r="JY292" s="81"/>
      <c r="JZ292" s="81"/>
      <c r="KA292" s="81"/>
      <c r="KB292" s="81"/>
      <c r="KC292" s="81"/>
      <c r="KD292" s="81"/>
      <c r="KE292" s="81"/>
      <c r="KF292" s="81"/>
      <c r="KG292" s="81"/>
    </row>
    <row r="293" spans="1:293" ht="14.45" hidden="1" customHeight="1" outlineLevel="1" thickBot="1" x14ac:dyDescent="0.3">
      <c r="A293" s="58" t="s">
        <v>651</v>
      </c>
      <c r="B293" s="117" t="s">
        <v>668</v>
      </c>
      <c r="C293" s="117">
        <v>6701247</v>
      </c>
      <c r="D293" s="429"/>
      <c r="E293" s="114" t="s">
        <v>925</v>
      </c>
      <c r="F293" s="117" t="s">
        <v>295</v>
      </c>
      <c r="G293" s="127"/>
      <c r="H293" s="116"/>
      <c r="I293" s="199"/>
      <c r="J293" s="195"/>
      <c r="K293" s="196"/>
      <c r="L293" s="196"/>
      <c r="M293" s="423">
        <v>1</v>
      </c>
      <c r="N293" s="423">
        <v>1</v>
      </c>
      <c r="O293" s="423">
        <v>1</v>
      </c>
      <c r="P293" s="423">
        <v>1</v>
      </c>
      <c r="Q293" s="423">
        <v>1</v>
      </c>
      <c r="R293" s="423">
        <v>1</v>
      </c>
      <c r="S293" s="423">
        <v>1</v>
      </c>
      <c r="T293" s="423">
        <v>1</v>
      </c>
      <c r="U293" s="196"/>
      <c r="V293" s="196"/>
      <c r="W293" s="197"/>
      <c r="X293" s="95"/>
      <c r="Y293" s="95"/>
      <c r="Z293" s="43"/>
      <c r="AA293" s="43" t="s">
        <v>667</v>
      </c>
      <c r="AB293" s="593"/>
    </row>
    <row r="294" spans="1:293" s="75" customFormat="1" hidden="1" collapsed="1" x14ac:dyDescent="0.25">
      <c r="A294" s="629" t="s">
        <v>669</v>
      </c>
      <c r="B294" s="630"/>
      <c r="C294" s="630"/>
      <c r="D294" s="630"/>
      <c r="E294" s="630"/>
      <c r="F294" s="630"/>
      <c r="G294" s="77"/>
      <c r="H294" s="551">
        <f>SUM(H297,H296)</f>
        <v>3500</v>
      </c>
      <c r="I294" s="110"/>
      <c r="J294" s="465"/>
      <c r="K294" s="465"/>
      <c r="L294" s="465"/>
      <c r="M294" s="465"/>
      <c r="N294" s="465"/>
      <c r="O294" s="465"/>
      <c r="P294" s="465"/>
      <c r="Q294" s="465"/>
      <c r="R294" s="465"/>
      <c r="S294" s="465"/>
      <c r="T294" s="465"/>
      <c r="U294" s="465"/>
      <c r="V294" s="465"/>
      <c r="W294" s="466"/>
      <c r="X294" s="95"/>
      <c r="Y294" s="95"/>
      <c r="Z294" s="43"/>
      <c r="AA294" s="95"/>
      <c r="AB294" s="593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Q294" s="81"/>
      <c r="AR294" s="81"/>
      <c r="AS294" s="81"/>
      <c r="AT294" s="81"/>
      <c r="AU294" s="81"/>
      <c r="AV294" s="81"/>
      <c r="AW294" s="81"/>
      <c r="AX294" s="81"/>
      <c r="AY294" s="81"/>
      <c r="AZ294" s="81"/>
      <c r="BA294" s="81"/>
      <c r="BB294" s="81"/>
      <c r="BC294" s="81"/>
      <c r="BD294" s="81"/>
      <c r="BE294" s="81"/>
      <c r="BF294" s="81"/>
      <c r="BG294" s="81"/>
      <c r="BH294" s="81"/>
      <c r="BI294" s="81"/>
      <c r="BJ294" s="81"/>
      <c r="BK294" s="81"/>
      <c r="BL294" s="81"/>
      <c r="BM294" s="81"/>
      <c r="BN294" s="81"/>
      <c r="BO294" s="81"/>
      <c r="BP294" s="81"/>
      <c r="BQ294" s="81"/>
      <c r="BR294" s="81"/>
      <c r="BS294" s="81"/>
      <c r="BT294" s="81"/>
      <c r="BU294" s="81"/>
      <c r="BV294" s="81"/>
      <c r="BW294" s="81"/>
      <c r="BX294" s="81"/>
      <c r="BY294" s="81"/>
      <c r="BZ294" s="81"/>
      <c r="CA294" s="81"/>
      <c r="CB294" s="81"/>
      <c r="CC294" s="81"/>
      <c r="CD294" s="81"/>
      <c r="CE294" s="81"/>
      <c r="CF294" s="81"/>
      <c r="CG294" s="81"/>
      <c r="CH294" s="81"/>
      <c r="CI294" s="81"/>
      <c r="CJ294" s="81"/>
      <c r="CK294" s="81"/>
      <c r="CL294" s="81"/>
      <c r="CM294" s="81"/>
      <c r="CN294" s="81"/>
      <c r="CO294" s="81"/>
      <c r="CP294" s="81"/>
      <c r="CQ294" s="81"/>
      <c r="CR294" s="81"/>
      <c r="CS294" s="81"/>
      <c r="CT294" s="81"/>
      <c r="CU294" s="81"/>
      <c r="CV294" s="81"/>
      <c r="CW294" s="81"/>
      <c r="CX294" s="81"/>
      <c r="CY294" s="81"/>
      <c r="CZ294" s="81"/>
      <c r="DA294" s="81"/>
      <c r="DB294" s="81"/>
      <c r="DC294" s="81"/>
      <c r="DD294" s="81"/>
      <c r="DE294" s="81"/>
      <c r="DF294" s="81"/>
      <c r="DG294" s="81"/>
      <c r="DH294" s="81"/>
      <c r="DI294" s="81"/>
      <c r="DJ294" s="81"/>
      <c r="DK294" s="81"/>
      <c r="DL294" s="81"/>
      <c r="DM294" s="81"/>
      <c r="DN294" s="81"/>
      <c r="DO294" s="81"/>
      <c r="DP294" s="81"/>
      <c r="DQ294" s="81"/>
      <c r="DR294" s="81"/>
      <c r="DS294" s="81"/>
      <c r="DT294" s="81"/>
      <c r="DU294" s="81"/>
      <c r="DV294" s="81"/>
      <c r="DW294" s="81"/>
      <c r="DX294" s="81"/>
      <c r="DY294" s="81"/>
      <c r="DZ294" s="81"/>
      <c r="EA294" s="81"/>
      <c r="EB294" s="81"/>
      <c r="EC294" s="81"/>
      <c r="ED294" s="81"/>
      <c r="EE294" s="81"/>
      <c r="EF294" s="81"/>
      <c r="EG294" s="81"/>
      <c r="EH294" s="81"/>
      <c r="EI294" s="81"/>
      <c r="EJ294" s="81"/>
      <c r="EK294" s="81"/>
      <c r="EL294" s="81"/>
      <c r="EM294" s="81"/>
      <c r="EN294" s="81"/>
      <c r="EO294" s="81"/>
      <c r="EP294" s="81"/>
      <c r="EQ294" s="81"/>
      <c r="ER294" s="81"/>
      <c r="ES294" s="81"/>
      <c r="ET294" s="81"/>
      <c r="EU294" s="81"/>
      <c r="EV294" s="81"/>
      <c r="EW294" s="81"/>
      <c r="EX294" s="81"/>
      <c r="EY294" s="81"/>
      <c r="EZ294" s="81"/>
      <c r="FA294" s="81"/>
      <c r="FB294" s="81"/>
      <c r="FC294" s="81"/>
      <c r="FD294" s="81"/>
      <c r="FE294" s="81"/>
      <c r="FF294" s="81"/>
      <c r="FG294" s="81"/>
      <c r="FH294" s="81"/>
      <c r="FI294" s="81"/>
      <c r="FJ294" s="81"/>
      <c r="FK294" s="81"/>
      <c r="FL294" s="81"/>
      <c r="FM294" s="81"/>
      <c r="FN294" s="81"/>
      <c r="FO294" s="81"/>
      <c r="FP294" s="81"/>
      <c r="FQ294" s="81"/>
      <c r="FR294" s="81"/>
      <c r="FS294" s="81"/>
      <c r="FT294" s="81"/>
      <c r="FU294" s="81"/>
      <c r="FV294" s="81"/>
      <c r="FW294" s="81"/>
      <c r="FX294" s="81"/>
      <c r="FY294" s="81"/>
      <c r="FZ294" s="81"/>
      <c r="GA294" s="81"/>
      <c r="GB294" s="81"/>
      <c r="GC294" s="81"/>
      <c r="GD294" s="81"/>
      <c r="GE294" s="81"/>
      <c r="GF294" s="81"/>
      <c r="GG294" s="81"/>
      <c r="GH294" s="81"/>
      <c r="GI294" s="81"/>
      <c r="GJ294" s="81"/>
      <c r="GK294" s="81"/>
      <c r="GL294" s="81"/>
      <c r="GM294" s="81"/>
      <c r="GN294" s="81"/>
      <c r="GO294" s="81"/>
      <c r="GP294" s="81"/>
      <c r="GQ294" s="81"/>
      <c r="GR294" s="81"/>
      <c r="GS294" s="81"/>
      <c r="GT294" s="81"/>
      <c r="GU294" s="81"/>
      <c r="GV294" s="81"/>
      <c r="GW294" s="81"/>
      <c r="GX294" s="81"/>
      <c r="GY294" s="81"/>
      <c r="GZ294" s="81"/>
      <c r="HA294" s="81"/>
      <c r="HB294" s="81"/>
      <c r="HC294" s="81"/>
      <c r="HD294" s="81"/>
      <c r="HE294" s="81"/>
      <c r="HF294" s="81"/>
      <c r="HG294" s="81"/>
      <c r="HH294" s="81"/>
      <c r="HI294" s="81"/>
      <c r="HJ294" s="81"/>
      <c r="HK294" s="81"/>
      <c r="HL294" s="81"/>
      <c r="HM294" s="81"/>
      <c r="HN294" s="81"/>
      <c r="HO294" s="81"/>
      <c r="HP294" s="81"/>
      <c r="HQ294" s="81"/>
      <c r="HR294" s="81"/>
      <c r="HS294" s="81"/>
      <c r="HT294" s="81"/>
      <c r="HU294" s="81"/>
      <c r="HV294" s="81"/>
      <c r="HW294" s="81"/>
      <c r="HX294" s="81"/>
      <c r="HY294" s="81"/>
      <c r="HZ294" s="81"/>
      <c r="IA294" s="81"/>
      <c r="IB294" s="81"/>
      <c r="IC294" s="81"/>
      <c r="ID294" s="81"/>
      <c r="IE294" s="81"/>
      <c r="IF294" s="81"/>
      <c r="IG294" s="81"/>
      <c r="IH294" s="81"/>
      <c r="II294" s="81"/>
      <c r="IJ294" s="81"/>
      <c r="IK294" s="81"/>
      <c r="IL294" s="81"/>
      <c r="IM294" s="81"/>
      <c r="IN294" s="81"/>
      <c r="IO294" s="81"/>
      <c r="IP294" s="81"/>
      <c r="IQ294" s="81"/>
      <c r="IR294" s="81"/>
      <c r="IS294" s="81"/>
      <c r="IT294" s="81"/>
      <c r="IU294" s="81"/>
      <c r="IV294" s="81"/>
      <c r="IW294" s="81"/>
      <c r="IX294" s="81"/>
      <c r="IY294" s="81"/>
      <c r="IZ294" s="81"/>
      <c r="JA294" s="81"/>
      <c r="JB294" s="81"/>
      <c r="JC294" s="81"/>
      <c r="JD294" s="81"/>
      <c r="JE294" s="81"/>
      <c r="JF294" s="81"/>
      <c r="JG294" s="81"/>
      <c r="JH294" s="81"/>
      <c r="JI294" s="81"/>
      <c r="JJ294" s="81"/>
      <c r="JK294" s="81"/>
      <c r="JL294" s="81"/>
      <c r="JM294" s="81"/>
      <c r="JN294" s="81"/>
      <c r="JO294" s="81"/>
      <c r="JP294" s="81"/>
      <c r="JQ294" s="81"/>
      <c r="JR294" s="81"/>
      <c r="JS294" s="81"/>
      <c r="JT294" s="81"/>
      <c r="JU294" s="81"/>
      <c r="JV294" s="81"/>
      <c r="JW294" s="81"/>
      <c r="JX294" s="81"/>
      <c r="JY294" s="81"/>
      <c r="JZ294" s="81"/>
      <c r="KA294" s="81"/>
      <c r="KB294" s="81"/>
      <c r="KC294" s="81"/>
      <c r="KD294" s="81"/>
      <c r="KE294" s="81"/>
      <c r="KF294" s="81"/>
      <c r="KG294" s="81"/>
    </row>
    <row r="295" spans="1:293" s="79" customFormat="1" ht="15.75" hidden="1" collapsed="1" thickBot="1" x14ac:dyDescent="0.3">
      <c r="A295" s="631" t="s">
        <v>670</v>
      </c>
      <c r="B295" s="632"/>
      <c r="C295" s="632"/>
      <c r="D295" s="632"/>
      <c r="E295" s="632"/>
      <c r="F295" s="632"/>
      <c r="G295" s="522">
        <v>0</v>
      </c>
      <c r="H295" s="552"/>
      <c r="I295" s="111"/>
      <c r="J295" s="467"/>
      <c r="K295" s="467"/>
      <c r="L295" s="467"/>
      <c r="M295" s="467"/>
      <c r="N295" s="467"/>
      <c r="O295" s="467"/>
      <c r="P295" s="467"/>
      <c r="Q295" s="467"/>
      <c r="R295" s="467"/>
      <c r="S295" s="467"/>
      <c r="T295" s="467"/>
      <c r="U295" s="467"/>
      <c r="V295" s="467"/>
      <c r="W295" s="468"/>
      <c r="X295" s="95"/>
      <c r="Y295" s="95"/>
      <c r="Z295" s="43"/>
      <c r="AA295" s="95"/>
      <c r="AB295" s="593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Q295" s="81"/>
      <c r="AR295" s="81"/>
      <c r="AS295" s="81"/>
      <c r="AT295" s="81"/>
      <c r="AU295" s="81"/>
      <c r="AV295" s="81"/>
      <c r="AW295" s="81"/>
      <c r="AX295" s="81"/>
      <c r="AY295" s="81"/>
      <c r="AZ295" s="81"/>
      <c r="BA295" s="81"/>
      <c r="BB295" s="81"/>
      <c r="BC295" s="81"/>
      <c r="BD295" s="81"/>
      <c r="BE295" s="81"/>
      <c r="BF295" s="81"/>
      <c r="BG295" s="81"/>
      <c r="BH295" s="81"/>
      <c r="BI295" s="81"/>
      <c r="BJ295" s="81"/>
      <c r="BK295" s="81"/>
      <c r="BL295" s="81"/>
      <c r="BM295" s="81"/>
      <c r="BN295" s="81"/>
      <c r="BO295" s="81"/>
      <c r="BP295" s="81"/>
      <c r="BQ295" s="81"/>
      <c r="BR295" s="81"/>
      <c r="BS295" s="81"/>
      <c r="BT295" s="81"/>
      <c r="BU295" s="81"/>
      <c r="BV295" s="81"/>
      <c r="BW295" s="81"/>
      <c r="BX295" s="81"/>
      <c r="BY295" s="81"/>
      <c r="BZ295" s="81"/>
      <c r="CA295" s="81"/>
      <c r="CB295" s="81"/>
      <c r="CC295" s="81"/>
      <c r="CD295" s="81"/>
      <c r="CE295" s="81"/>
      <c r="CF295" s="81"/>
      <c r="CG295" s="81"/>
      <c r="CH295" s="81"/>
      <c r="CI295" s="81"/>
      <c r="CJ295" s="81"/>
      <c r="CK295" s="81"/>
      <c r="CL295" s="81"/>
      <c r="CM295" s="81"/>
      <c r="CN295" s="81"/>
      <c r="CO295" s="81"/>
      <c r="CP295" s="81"/>
      <c r="CQ295" s="81"/>
      <c r="CR295" s="81"/>
      <c r="CS295" s="81"/>
      <c r="CT295" s="81"/>
      <c r="CU295" s="81"/>
      <c r="CV295" s="81"/>
      <c r="CW295" s="81"/>
      <c r="CX295" s="81"/>
      <c r="CY295" s="81"/>
      <c r="CZ295" s="81"/>
      <c r="DA295" s="81"/>
      <c r="DB295" s="81"/>
      <c r="DC295" s="81"/>
      <c r="DD295" s="81"/>
      <c r="DE295" s="81"/>
      <c r="DF295" s="81"/>
      <c r="DG295" s="81"/>
      <c r="DH295" s="81"/>
      <c r="DI295" s="81"/>
      <c r="DJ295" s="81"/>
      <c r="DK295" s="81"/>
      <c r="DL295" s="81"/>
      <c r="DM295" s="81"/>
      <c r="DN295" s="81"/>
      <c r="DO295" s="81"/>
      <c r="DP295" s="81"/>
      <c r="DQ295" s="81"/>
      <c r="DR295" s="81"/>
      <c r="DS295" s="81"/>
      <c r="DT295" s="81"/>
      <c r="DU295" s="81"/>
      <c r="DV295" s="81"/>
      <c r="DW295" s="81"/>
      <c r="DX295" s="81"/>
      <c r="DY295" s="81"/>
      <c r="DZ295" s="81"/>
      <c r="EA295" s="81"/>
      <c r="EB295" s="81"/>
      <c r="EC295" s="81"/>
      <c r="ED295" s="81"/>
      <c r="EE295" s="81"/>
      <c r="EF295" s="81"/>
      <c r="EG295" s="81"/>
      <c r="EH295" s="81"/>
      <c r="EI295" s="81"/>
      <c r="EJ295" s="81"/>
      <c r="EK295" s="81"/>
      <c r="EL295" s="81"/>
      <c r="EM295" s="81"/>
      <c r="EN295" s="81"/>
      <c r="EO295" s="81"/>
      <c r="EP295" s="81"/>
      <c r="EQ295" s="81"/>
      <c r="ER295" s="81"/>
      <c r="ES295" s="81"/>
      <c r="ET295" s="81"/>
      <c r="EU295" s="81"/>
      <c r="EV295" s="81"/>
      <c r="EW295" s="81"/>
      <c r="EX295" s="81"/>
      <c r="EY295" s="81"/>
      <c r="EZ295" s="81"/>
      <c r="FA295" s="81"/>
      <c r="FB295" s="81"/>
      <c r="FC295" s="81"/>
      <c r="FD295" s="81"/>
      <c r="FE295" s="81"/>
      <c r="FF295" s="81"/>
      <c r="FG295" s="81"/>
      <c r="FH295" s="81"/>
      <c r="FI295" s="81"/>
      <c r="FJ295" s="81"/>
      <c r="FK295" s="81"/>
      <c r="FL295" s="81"/>
      <c r="FM295" s="81"/>
      <c r="FN295" s="81"/>
      <c r="FO295" s="81"/>
      <c r="FP295" s="81"/>
      <c r="FQ295" s="81"/>
      <c r="FR295" s="81"/>
      <c r="FS295" s="81"/>
      <c r="FT295" s="81"/>
      <c r="FU295" s="81"/>
      <c r="FV295" s="81"/>
      <c r="FW295" s="81"/>
      <c r="FX295" s="81"/>
      <c r="FY295" s="81"/>
      <c r="FZ295" s="81"/>
      <c r="GA295" s="81"/>
      <c r="GB295" s="81"/>
      <c r="GC295" s="81"/>
      <c r="GD295" s="81"/>
      <c r="GE295" s="81"/>
      <c r="GF295" s="81"/>
      <c r="GG295" s="81"/>
      <c r="GH295" s="81"/>
      <c r="GI295" s="81"/>
      <c r="GJ295" s="81"/>
      <c r="GK295" s="81"/>
      <c r="GL295" s="81"/>
      <c r="GM295" s="81"/>
      <c r="GN295" s="81"/>
      <c r="GO295" s="81"/>
      <c r="GP295" s="81"/>
      <c r="GQ295" s="81"/>
      <c r="GR295" s="81"/>
      <c r="GS295" s="81"/>
      <c r="GT295" s="81"/>
      <c r="GU295" s="81"/>
      <c r="GV295" s="81"/>
      <c r="GW295" s="81"/>
      <c r="GX295" s="81"/>
      <c r="GY295" s="81"/>
      <c r="GZ295" s="81"/>
      <c r="HA295" s="81"/>
      <c r="HB295" s="81"/>
      <c r="HC295" s="81"/>
      <c r="HD295" s="81"/>
      <c r="HE295" s="81"/>
      <c r="HF295" s="81"/>
      <c r="HG295" s="81"/>
      <c r="HH295" s="81"/>
      <c r="HI295" s="81"/>
      <c r="HJ295" s="81"/>
      <c r="HK295" s="81"/>
      <c r="HL295" s="81"/>
      <c r="HM295" s="81"/>
      <c r="HN295" s="81"/>
      <c r="HO295" s="81"/>
      <c r="HP295" s="81"/>
      <c r="HQ295" s="81"/>
      <c r="HR295" s="81"/>
      <c r="HS295" s="81"/>
      <c r="HT295" s="81"/>
      <c r="HU295" s="81"/>
      <c r="HV295" s="81"/>
      <c r="HW295" s="81"/>
      <c r="HX295" s="81"/>
      <c r="HY295" s="81"/>
      <c r="HZ295" s="81"/>
      <c r="IA295" s="81"/>
      <c r="IB295" s="81"/>
      <c r="IC295" s="81"/>
      <c r="ID295" s="81"/>
      <c r="IE295" s="81"/>
      <c r="IF295" s="81"/>
      <c r="IG295" s="81"/>
      <c r="IH295" s="81"/>
      <c r="II295" s="81"/>
      <c r="IJ295" s="81"/>
      <c r="IK295" s="81"/>
      <c r="IL295" s="81"/>
      <c r="IM295" s="81"/>
      <c r="IN295" s="81"/>
      <c r="IO295" s="81"/>
      <c r="IP295" s="81"/>
      <c r="IQ295" s="81"/>
      <c r="IR295" s="81"/>
      <c r="IS295" s="81"/>
      <c r="IT295" s="81"/>
      <c r="IU295" s="81"/>
      <c r="IV295" s="81"/>
      <c r="IW295" s="81"/>
      <c r="IX295" s="81"/>
      <c r="IY295" s="81"/>
      <c r="IZ295" s="81"/>
      <c r="JA295" s="81"/>
      <c r="JB295" s="81"/>
      <c r="JC295" s="81"/>
      <c r="JD295" s="81"/>
      <c r="JE295" s="81"/>
      <c r="JF295" s="81"/>
      <c r="JG295" s="81"/>
      <c r="JH295" s="81"/>
      <c r="JI295" s="81"/>
      <c r="JJ295" s="81"/>
      <c r="JK295" s="81"/>
      <c r="JL295" s="81"/>
      <c r="JM295" s="81"/>
      <c r="JN295" s="81"/>
      <c r="JO295" s="81"/>
      <c r="JP295" s="81"/>
      <c r="JQ295" s="81"/>
      <c r="JR295" s="81"/>
      <c r="JS295" s="81"/>
      <c r="JT295" s="81"/>
      <c r="JU295" s="81"/>
      <c r="JV295" s="81"/>
      <c r="JW295" s="81"/>
      <c r="JX295" s="81"/>
      <c r="JY295" s="81"/>
      <c r="JZ295" s="81"/>
      <c r="KA295" s="81"/>
      <c r="KB295" s="81"/>
      <c r="KC295" s="81"/>
      <c r="KD295" s="81"/>
      <c r="KE295" s="81"/>
      <c r="KF295" s="81"/>
      <c r="KG295" s="81"/>
    </row>
    <row r="296" spans="1:293" ht="14.45" hidden="1" customHeight="1" outlineLevel="1" x14ac:dyDescent="0.25">
      <c r="A296" s="49" t="s">
        <v>671</v>
      </c>
      <c r="B296" s="114" t="s">
        <v>672</v>
      </c>
      <c r="C296" s="114">
        <v>6703283</v>
      </c>
      <c r="D296" s="114" t="s">
        <v>312</v>
      </c>
      <c r="E296" s="114" t="s">
        <v>312</v>
      </c>
      <c r="F296" s="114" t="s">
        <v>673</v>
      </c>
      <c r="G296" s="116"/>
      <c r="H296" s="120">
        <v>0</v>
      </c>
      <c r="I296" s="190"/>
      <c r="J296" s="422">
        <v>1</v>
      </c>
      <c r="K296" s="423">
        <v>1</v>
      </c>
      <c r="L296" s="423">
        <v>1</v>
      </c>
      <c r="M296" s="423">
        <v>1</v>
      </c>
      <c r="N296" s="423">
        <v>1</v>
      </c>
      <c r="O296" s="423">
        <v>1</v>
      </c>
      <c r="P296" s="423">
        <v>1</v>
      </c>
      <c r="Q296" s="423">
        <v>1</v>
      </c>
      <c r="R296" s="423">
        <v>1</v>
      </c>
      <c r="S296" s="423">
        <v>1</v>
      </c>
      <c r="T296" s="423">
        <v>1</v>
      </c>
      <c r="U296" s="423">
        <v>1</v>
      </c>
      <c r="V296" s="423">
        <v>1</v>
      </c>
      <c r="W296" s="469">
        <v>1</v>
      </c>
      <c r="X296" s="95"/>
      <c r="Y296" s="95"/>
      <c r="Z296" s="43"/>
      <c r="AA296" s="95"/>
      <c r="AB296" s="589"/>
    </row>
    <row r="297" spans="1:293" ht="15" hidden="1" customHeight="1" outlineLevel="1" thickBot="1" x14ac:dyDescent="0.3">
      <c r="A297" s="98" t="s">
        <v>674</v>
      </c>
      <c r="B297" s="183" t="s">
        <v>675</v>
      </c>
      <c r="C297" s="183">
        <v>6701257</v>
      </c>
      <c r="D297" s="439"/>
      <c r="E297" s="183" t="s">
        <v>716</v>
      </c>
      <c r="F297" s="183" t="s">
        <v>676</v>
      </c>
      <c r="G297" s="298"/>
      <c r="H297" s="298">
        <v>3500</v>
      </c>
      <c r="I297" s="190"/>
      <c r="J297" s="470">
        <v>1</v>
      </c>
      <c r="K297" s="471">
        <v>1</v>
      </c>
      <c r="L297" s="471">
        <v>1</v>
      </c>
      <c r="M297" s="471">
        <v>1</v>
      </c>
      <c r="N297" s="471">
        <v>1</v>
      </c>
      <c r="O297" s="471">
        <v>1</v>
      </c>
      <c r="P297" s="471">
        <v>1</v>
      </c>
      <c r="Q297" s="471">
        <v>1</v>
      </c>
      <c r="R297" s="471">
        <v>1</v>
      </c>
      <c r="S297" s="471">
        <v>1</v>
      </c>
      <c r="T297" s="471">
        <v>1</v>
      </c>
      <c r="U297" s="471">
        <v>1</v>
      </c>
      <c r="V297" s="471">
        <v>1</v>
      </c>
      <c r="W297" s="472">
        <v>1</v>
      </c>
      <c r="X297" s="69" t="s">
        <v>58</v>
      </c>
      <c r="Y297" s="69">
        <v>0.3</v>
      </c>
      <c r="Z297" s="43"/>
      <c r="AA297" s="43" t="s">
        <v>913</v>
      </c>
      <c r="AB297" s="589"/>
    </row>
    <row r="298" spans="1:293" s="78" customFormat="1" ht="15.75" hidden="1" x14ac:dyDescent="0.25">
      <c r="A298" s="605" t="s">
        <v>677</v>
      </c>
      <c r="B298" s="606"/>
      <c r="C298" s="606"/>
      <c r="D298" s="606"/>
      <c r="E298" s="606"/>
      <c r="F298" s="606"/>
      <c r="G298" s="418">
        <v>7300</v>
      </c>
      <c r="H298" s="418">
        <f>SUM(H299,H300,H309)</f>
        <v>4800</v>
      </c>
      <c r="I298" s="255"/>
      <c r="J298" s="473"/>
      <c r="K298" s="473"/>
      <c r="L298" s="473"/>
      <c r="M298" s="473"/>
      <c r="N298" s="473"/>
      <c r="O298" s="473"/>
      <c r="P298" s="473"/>
      <c r="Q298" s="473"/>
      <c r="R298" s="473"/>
      <c r="S298" s="473"/>
      <c r="T298" s="473"/>
      <c r="U298" s="473"/>
      <c r="V298" s="473"/>
      <c r="W298" s="474"/>
      <c r="X298" s="95"/>
      <c r="Y298" s="95"/>
      <c r="Z298" s="43"/>
      <c r="AA298" s="95"/>
      <c r="AB298" s="589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  <c r="BW298" s="22"/>
      <c r="BX298" s="22"/>
      <c r="BY298" s="22"/>
      <c r="BZ298" s="22"/>
      <c r="CA298" s="22"/>
      <c r="CB298" s="22"/>
      <c r="CC298" s="22"/>
      <c r="CD298" s="22"/>
      <c r="CE298" s="22"/>
      <c r="CF298" s="22"/>
      <c r="CG298" s="22"/>
      <c r="CH298" s="22"/>
      <c r="CI298" s="22"/>
      <c r="CJ298" s="22"/>
      <c r="CK298" s="22"/>
      <c r="CL298" s="22"/>
      <c r="CM298" s="22"/>
      <c r="CN298" s="22"/>
      <c r="CO298" s="22"/>
      <c r="CP298" s="22"/>
      <c r="CQ298" s="22"/>
      <c r="CR298" s="22"/>
      <c r="CS298" s="22"/>
      <c r="CT298" s="22"/>
      <c r="CU298" s="22"/>
      <c r="CV298" s="22"/>
      <c r="CW298" s="22"/>
      <c r="CX298" s="22"/>
      <c r="CY298" s="22"/>
      <c r="CZ298" s="22"/>
      <c r="DA298" s="22"/>
      <c r="DB298" s="22"/>
      <c r="DC298" s="22"/>
      <c r="DD298" s="22"/>
      <c r="DE298" s="22"/>
      <c r="DF298" s="22"/>
      <c r="DG298" s="22"/>
      <c r="DH298" s="22"/>
      <c r="DI298" s="22"/>
      <c r="DJ298" s="22"/>
      <c r="DK298" s="22"/>
      <c r="DL298" s="22"/>
      <c r="DM298" s="22"/>
      <c r="DN298" s="22"/>
      <c r="DO298" s="22"/>
      <c r="DP298" s="22"/>
      <c r="DQ298" s="22"/>
      <c r="DR298" s="22"/>
      <c r="DS298" s="22"/>
      <c r="DT298" s="22"/>
      <c r="DU298" s="22"/>
      <c r="DV298" s="22"/>
      <c r="DW298" s="22"/>
      <c r="DX298" s="22"/>
      <c r="DY298" s="22"/>
      <c r="DZ298" s="22"/>
      <c r="EA298" s="22"/>
      <c r="EB298" s="22"/>
      <c r="EC298" s="22"/>
      <c r="ED298" s="22"/>
      <c r="EE298" s="22"/>
      <c r="EF298" s="22"/>
      <c r="EG298" s="22"/>
      <c r="EH298" s="22"/>
      <c r="EI298" s="22"/>
      <c r="EJ298" s="22"/>
      <c r="EK298" s="22"/>
      <c r="EL298" s="22"/>
      <c r="EM298" s="22"/>
      <c r="EN298" s="22"/>
      <c r="EO298" s="22"/>
      <c r="EP298" s="22"/>
      <c r="EQ298" s="22"/>
      <c r="ER298" s="22"/>
      <c r="ES298" s="22"/>
      <c r="ET298" s="22"/>
      <c r="EU298" s="22"/>
      <c r="EV298" s="22"/>
      <c r="EW298" s="22"/>
      <c r="EX298" s="22"/>
      <c r="EY298" s="22"/>
      <c r="EZ298" s="22"/>
      <c r="FA298" s="22"/>
      <c r="FB298" s="22"/>
      <c r="FC298" s="22"/>
      <c r="FD298" s="22"/>
      <c r="FE298" s="22"/>
      <c r="FF298" s="22"/>
      <c r="FG298" s="22"/>
      <c r="FH298" s="22"/>
      <c r="FI298" s="22"/>
      <c r="FJ298" s="22"/>
      <c r="FK298" s="22"/>
      <c r="FL298" s="22"/>
      <c r="FM298" s="22"/>
      <c r="FN298" s="22"/>
      <c r="FO298" s="22"/>
      <c r="FP298" s="22"/>
      <c r="FQ298" s="22"/>
      <c r="FR298" s="22"/>
      <c r="FS298" s="22"/>
      <c r="FT298" s="22"/>
      <c r="FU298" s="22"/>
      <c r="FV298" s="22"/>
      <c r="FW298" s="22"/>
      <c r="FX298" s="22"/>
      <c r="FY298" s="22"/>
      <c r="FZ298" s="22"/>
      <c r="GA298" s="22"/>
      <c r="GB298" s="22"/>
      <c r="GC298" s="22"/>
      <c r="GD298" s="22"/>
      <c r="GE298" s="22"/>
      <c r="GF298" s="22"/>
      <c r="GG298" s="22"/>
      <c r="GH298" s="22"/>
      <c r="GI298" s="22"/>
      <c r="GJ298" s="22"/>
      <c r="GK298" s="22"/>
      <c r="GL298" s="22"/>
      <c r="GM298" s="22"/>
      <c r="GN298" s="22"/>
      <c r="GO298" s="22"/>
      <c r="GP298" s="22"/>
      <c r="GQ298" s="22"/>
      <c r="GR298" s="22"/>
      <c r="GS298" s="22"/>
      <c r="GT298" s="22"/>
      <c r="GU298" s="22"/>
      <c r="GV298" s="22"/>
      <c r="GW298" s="22"/>
      <c r="GX298" s="22"/>
      <c r="GY298" s="22"/>
      <c r="GZ298" s="22"/>
      <c r="HA298" s="22"/>
      <c r="HB298" s="22"/>
      <c r="HC298" s="22"/>
      <c r="HD298" s="22"/>
      <c r="HE298" s="22"/>
      <c r="HF298" s="22"/>
      <c r="HG298" s="22"/>
      <c r="HH298" s="22"/>
      <c r="HI298" s="22"/>
      <c r="HJ298" s="22"/>
      <c r="HK298" s="22"/>
      <c r="HL298" s="22"/>
      <c r="HM298" s="22"/>
      <c r="HN298" s="22"/>
      <c r="HO298" s="22"/>
      <c r="HP298" s="22"/>
      <c r="HQ298" s="22"/>
      <c r="HR298" s="22"/>
      <c r="HS298" s="22"/>
      <c r="HT298" s="22"/>
      <c r="HU298" s="22"/>
      <c r="HV298" s="22"/>
      <c r="HW298" s="22"/>
      <c r="HX298" s="22"/>
      <c r="HY298" s="22"/>
      <c r="HZ298" s="22"/>
      <c r="IA298" s="22"/>
      <c r="IB298" s="22"/>
      <c r="IC298" s="22"/>
      <c r="ID298" s="22"/>
      <c r="IE298" s="22"/>
      <c r="IF298" s="22"/>
      <c r="IG298" s="22"/>
      <c r="IH298" s="22"/>
      <c r="II298" s="22"/>
      <c r="IJ298" s="22"/>
      <c r="IK298" s="22"/>
      <c r="IL298" s="22"/>
      <c r="IM298" s="22"/>
      <c r="IN298" s="22"/>
      <c r="IO298" s="22"/>
      <c r="IP298" s="22"/>
      <c r="IQ298" s="22"/>
      <c r="IR298" s="22"/>
      <c r="IS298" s="22"/>
      <c r="IT298" s="22"/>
      <c r="IU298" s="22"/>
      <c r="IV298" s="22"/>
      <c r="IW298" s="22"/>
      <c r="IX298" s="22"/>
      <c r="IY298" s="22"/>
      <c r="IZ298" s="22"/>
      <c r="JA298" s="22"/>
      <c r="JB298" s="22"/>
      <c r="JC298" s="22"/>
      <c r="JD298" s="22"/>
      <c r="JE298" s="22"/>
      <c r="JF298" s="22"/>
      <c r="JG298" s="22"/>
      <c r="JH298" s="22"/>
      <c r="JI298" s="22"/>
      <c r="JJ298" s="22"/>
      <c r="JK298" s="22"/>
      <c r="JL298" s="22"/>
      <c r="JM298" s="22"/>
      <c r="JN298" s="22"/>
      <c r="JO298" s="22"/>
      <c r="JP298" s="22"/>
      <c r="JQ298" s="22"/>
      <c r="JR298" s="22"/>
      <c r="JS298" s="22"/>
      <c r="JT298" s="22"/>
      <c r="JU298" s="22"/>
      <c r="JV298" s="22"/>
      <c r="JW298" s="22"/>
      <c r="JX298" s="22"/>
      <c r="JY298" s="22"/>
      <c r="JZ298" s="22"/>
      <c r="KA298" s="22"/>
      <c r="KB298" s="22"/>
      <c r="KC298" s="22"/>
      <c r="KD298" s="22"/>
      <c r="KE298" s="22"/>
      <c r="KF298" s="22"/>
      <c r="KG298" s="22"/>
    </row>
    <row r="299" spans="1:293" s="78" customFormat="1" ht="15.75" hidden="1" thickBot="1" x14ac:dyDescent="0.3">
      <c r="A299" s="608" t="s">
        <v>670</v>
      </c>
      <c r="B299" s="609"/>
      <c r="C299" s="609"/>
      <c r="D299" s="609"/>
      <c r="E299" s="609"/>
      <c r="F299" s="609"/>
      <c r="G299" s="493">
        <v>0</v>
      </c>
      <c r="H299" s="287"/>
      <c r="I299" s="256"/>
      <c r="J299" s="475"/>
      <c r="K299" s="475"/>
      <c r="L299" s="475"/>
      <c r="M299" s="475"/>
      <c r="N299" s="475"/>
      <c r="O299" s="475"/>
      <c r="P299" s="475"/>
      <c r="Q299" s="475"/>
      <c r="R299" s="475"/>
      <c r="S299" s="475"/>
      <c r="T299" s="475"/>
      <c r="U299" s="475"/>
      <c r="V299" s="475"/>
      <c r="W299" s="476"/>
      <c r="X299" s="95"/>
      <c r="Y299" s="95"/>
      <c r="Z299" s="43"/>
      <c r="AA299" s="95"/>
      <c r="AB299" s="591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  <c r="BW299" s="22"/>
      <c r="BX299" s="22"/>
      <c r="BY299" s="22"/>
      <c r="BZ299" s="22"/>
      <c r="CA299" s="22"/>
      <c r="CB299" s="22"/>
      <c r="CC299" s="22"/>
      <c r="CD299" s="22"/>
      <c r="CE299" s="22"/>
      <c r="CF299" s="22"/>
      <c r="CG299" s="22"/>
      <c r="CH299" s="22"/>
      <c r="CI299" s="22"/>
      <c r="CJ299" s="22"/>
      <c r="CK299" s="22"/>
      <c r="CL299" s="22"/>
      <c r="CM299" s="22"/>
      <c r="CN299" s="22"/>
      <c r="CO299" s="22"/>
      <c r="CP299" s="22"/>
      <c r="CQ299" s="22"/>
      <c r="CR299" s="22"/>
      <c r="CS299" s="22"/>
      <c r="CT299" s="22"/>
      <c r="CU299" s="22"/>
      <c r="CV299" s="22"/>
      <c r="CW299" s="22"/>
      <c r="CX299" s="22"/>
      <c r="CY299" s="22"/>
      <c r="CZ299" s="22"/>
      <c r="DA299" s="22"/>
      <c r="DB299" s="22"/>
      <c r="DC299" s="22"/>
      <c r="DD299" s="22"/>
      <c r="DE299" s="22"/>
      <c r="DF299" s="22"/>
      <c r="DG299" s="22"/>
      <c r="DH299" s="22"/>
      <c r="DI299" s="22"/>
      <c r="DJ299" s="22"/>
      <c r="DK299" s="22"/>
      <c r="DL299" s="22"/>
      <c r="DM299" s="22"/>
      <c r="DN299" s="22"/>
      <c r="DO299" s="22"/>
      <c r="DP299" s="22"/>
      <c r="DQ299" s="22"/>
      <c r="DR299" s="22"/>
      <c r="DS299" s="22"/>
      <c r="DT299" s="22"/>
      <c r="DU299" s="22"/>
      <c r="DV299" s="22"/>
      <c r="DW299" s="22"/>
      <c r="DX299" s="22"/>
      <c r="DY299" s="22"/>
      <c r="DZ299" s="22"/>
      <c r="EA299" s="22"/>
      <c r="EB299" s="22"/>
      <c r="EC299" s="22"/>
      <c r="ED299" s="22"/>
      <c r="EE299" s="22"/>
      <c r="EF299" s="22"/>
      <c r="EG299" s="22"/>
      <c r="EH299" s="22"/>
      <c r="EI299" s="22"/>
      <c r="EJ299" s="22"/>
      <c r="EK299" s="22"/>
      <c r="EL299" s="22"/>
      <c r="EM299" s="22"/>
      <c r="EN299" s="22"/>
      <c r="EO299" s="22"/>
      <c r="EP299" s="22"/>
      <c r="EQ299" s="22"/>
      <c r="ER299" s="22"/>
      <c r="ES299" s="22"/>
      <c r="ET299" s="22"/>
      <c r="EU299" s="22"/>
      <c r="EV299" s="22"/>
      <c r="EW299" s="22"/>
      <c r="EX299" s="22"/>
      <c r="EY299" s="22"/>
      <c r="EZ299" s="22"/>
      <c r="FA299" s="22"/>
      <c r="FB299" s="22"/>
      <c r="FC299" s="22"/>
      <c r="FD299" s="22"/>
      <c r="FE299" s="22"/>
      <c r="FF299" s="22"/>
      <c r="FG299" s="22"/>
      <c r="FH299" s="22"/>
      <c r="FI299" s="22"/>
      <c r="FJ299" s="22"/>
      <c r="FK299" s="22"/>
      <c r="FL299" s="22"/>
      <c r="FM299" s="22"/>
      <c r="FN299" s="22"/>
      <c r="FO299" s="22"/>
      <c r="FP299" s="22"/>
      <c r="FQ299" s="22"/>
      <c r="FR299" s="22"/>
      <c r="FS299" s="22"/>
      <c r="FT299" s="22"/>
      <c r="FU299" s="22"/>
      <c r="FV299" s="22"/>
      <c r="FW299" s="22"/>
      <c r="FX299" s="22"/>
      <c r="FY299" s="22"/>
      <c r="FZ299" s="22"/>
      <c r="GA299" s="22"/>
      <c r="GB299" s="22"/>
      <c r="GC299" s="22"/>
      <c r="GD299" s="22"/>
      <c r="GE299" s="22"/>
      <c r="GF299" s="22"/>
      <c r="GG299" s="22"/>
      <c r="GH299" s="22"/>
      <c r="GI299" s="22"/>
      <c r="GJ299" s="22"/>
      <c r="GK299" s="22"/>
      <c r="GL299" s="22"/>
      <c r="GM299" s="22"/>
      <c r="GN299" s="22"/>
      <c r="GO299" s="22"/>
      <c r="GP299" s="22"/>
      <c r="GQ299" s="22"/>
      <c r="GR299" s="22"/>
      <c r="GS299" s="22"/>
      <c r="GT299" s="22"/>
      <c r="GU299" s="22"/>
      <c r="GV299" s="22"/>
      <c r="GW299" s="22"/>
      <c r="GX299" s="22"/>
      <c r="GY299" s="22"/>
      <c r="GZ299" s="22"/>
      <c r="HA299" s="22"/>
      <c r="HB299" s="22"/>
      <c r="HC299" s="22"/>
      <c r="HD299" s="22"/>
      <c r="HE299" s="22"/>
      <c r="HF299" s="22"/>
      <c r="HG299" s="22"/>
      <c r="HH299" s="22"/>
      <c r="HI299" s="22"/>
      <c r="HJ299" s="22"/>
      <c r="HK299" s="22"/>
      <c r="HL299" s="22"/>
      <c r="HM299" s="22"/>
      <c r="HN299" s="22"/>
      <c r="HO299" s="22"/>
      <c r="HP299" s="22"/>
      <c r="HQ299" s="22"/>
      <c r="HR299" s="22"/>
      <c r="HS299" s="22"/>
      <c r="HT299" s="22"/>
      <c r="HU299" s="22"/>
      <c r="HV299" s="22"/>
      <c r="HW299" s="22"/>
      <c r="HX299" s="22"/>
      <c r="HY299" s="22"/>
      <c r="HZ299" s="22"/>
      <c r="IA299" s="22"/>
      <c r="IB299" s="22"/>
      <c r="IC299" s="22"/>
      <c r="ID299" s="22"/>
      <c r="IE299" s="22"/>
      <c r="IF299" s="22"/>
      <c r="IG299" s="22"/>
      <c r="IH299" s="22"/>
      <c r="II299" s="22"/>
      <c r="IJ299" s="22"/>
      <c r="IK299" s="22"/>
      <c r="IL299" s="22"/>
      <c r="IM299" s="22"/>
      <c r="IN299" s="22"/>
      <c r="IO299" s="22"/>
      <c r="IP299" s="22"/>
      <c r="IQ299" s="22"/>
      <c r="IR299" s="22"/>
      <c r="IS299" s="22"/>
      <c r="IT299" s="22"/>
      <c r="IU299" s="22"/>
      <c r="IV299" s="22"/>
      <c r="IW299" s="22"/>
      <c r="IX299" s="22"/>
      <c r="IY299" s="22"/>
      <c r="IZ299" s="22"/>
      <c r="JA299" s="22"/>
      <c r="JB299" s="22"/>
      <c r="JC299" s="22"/>
      <c r="JD299" s="22"/>
      <c r="JE299" s="22"/>
      <c r="JF299" s="22"/>
      <c r="JG299" s="22"/>
      <c r="JH299" s="22"/>
      <c r="JI299" s="22"/>
      <c r="JJ299" s="22"/>
      <c r="JK299" s="22"/>
      <c r="JL299" s="22"/>
      <c r="JM299" s="22"/>
      <c r="JN299" s="22"/>
      <c r="JO299" s="22"/>
      <c r="JP299" s="22"/>
      <c r="JQ299" s="22"/>
      <c r="JR299" s="22"/>
      <c r="JS299" s="22"/>
      <c r="JT299" s="22"/>
      <c r="JU299" s="22"/>
      <c r="JV299" s="22"/>
      <c r="JW299" s="22"/>
      <c r="JX299" s="22"/>
      <c r="JY299" s="22"/>
      <c r="JZ299" s="22"/>
      <c r="KA299" s="22"/>
      <c r="KB299" s="22"/>
      <c r="KC299" s="22"/>
      <c r="KD299" s="22"/>
      <c r="KE299" s="22"/>
      <c r="KF299" s="22"/>
      <c r="KG299" s="22"/>
    </row>
    <row r="300" spans="1:293" s="79" customFormat="1" ht="15.75" hidden="1" collapsed="1" thickBot="1" x14ac:dyDescent="0.3">
      <c r="A300" s="633" t="s">
        <v>678</v>
      </c>
      <c r="B300" s="634"/>
      <c r="C300" s="634"/>
      <c r="D300" s="634"/>
      <c r="E300" s="634"/>
      <c r="F300" s="634"/>
      <c r="G300" s="553">
        <f>750+1500+450</f>
        <v>2700</v>
      </c>
      <c r="H300" s="553">
        <f>SUM(H301:H306)</f>
        <v>2700</v>
      </c>
      <c r="I300" s="521"/>
      <c r="J300" s="477"/>
      <c r="K300" s="477"/>
      <c r="L300" s="477"/>
      <c r="M300" s="477"/>
      <c r="N300" s="477"/>
      <c r="O300" s="477"/>
      <c r="P300" s="477"/>
      <c r="Q300" s="477"/>
      <c r="R300" s="477"/>
      <c r="S300" s="477"/>
      <c r="T300" s="477"/>
      <c r="U300" s="477"/>
      <c r="V300" s="477"/>
      <c r="W300" s="478"/>
      <c r="X300" s="95"/>
      <c r="Y300" s="95"/>
      <c r="Z300" s="43"/>
      <c r="AA300" s="95"/>
      <c r="AB300" s="589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Q300" s="81"/>
      <c r="AR300" s="81"/>
      <c r="AS300" s="81"/>
      <c r="AT300" s="81"/>
      <c r="AU300" s="81"/>
      <c r="AV300" s="81"/>
      <c r="AW300" s="81"/>
      <c r="AX300" s="81"/>
      <c r="AY300" s="81"/>
      <c r="AZ300" s="81"/>
      <c r="BA300" s="81"/>
      <c r="BB300" s="81"/>
      <c r="BC300" s="81"/>
      <c r="BD300" s="81"/>
      <c r="BE300" s="81"/>
      <c r="BF300" s="81"/>
      <c r="BG300" s="81"/>
      <c r="BH300" s="81"/>
      <c r="BI300" s="81"/>
      <c r="BJ300" s="81"/>
      <c r="BK300" s="81"/>
      <c r="BL300" s="81"/>
      <c r="BM300" s="81"/>
      <c r="BN300" s="81"/>
      <c r="BO300" s="81"/>
      <c r="BP300" s="81"/>
      <c r="BQ300" s="81"/>
      <c r="BR300" s="81"/>
      <c r="BS300" s="81"/>
      <c r="BT300" s="81"/>
      <c r="BU300" s="81"/>
      <c r="BV300" s="81"/>
      <c r="BW300" s="81"/>
      <c r="BX300" s="81"/>
      <c r="BY300" s="81"/>
      <c r="BZ300" s="81"/>
      <c r="CA300" s="81"/>
      <c r="CB300" s="81"/>
      <c r="CC300" s="81"/>
      <c r="CD300" s="81"/>
      <c r="CE300" s="81"/>
      <c r="CF300" s="81"/>
      <c r="CG300" s="81"/>
      <c r="CH300" s="81"/>
      <c r="CI300" s="81"/>
      <c r="CJ300" s="81"/>
      <c r="CK300" s="81"/>
      <c r="CL300" s="81"/>
      <c r="CM300" s="81"/>
      <c r="CN300" s="81"/>
      <c r="CO300" s="81"/>
      <c r="CP300" s="81"/>
      <c r="CQ300" s="81"/>
      <c r="CR300" s="81"/>
      <c r="CS300" s="81"/>
      <c r="CT300" s="81"/>
      <c r="CU300" s="81"/>
      <c r="CV300" s="81"/>
      <c r="CW300" s="81"/>
      <c r="CX300" s="81"/>
      <c r="CY300" s="81"/>
      <c r="CZ300" s="81"/>
      <c r="DA300" s="81"/>
      <c r="DB300" s="81"/>
      <c r="DC300" s="81"/>
      <c r="DD300" s="81"/>
      <c r="DE300" s="81"/>
      <c r="DF300" s="81"/>
      <c r="DG300" s="81"/>
      <c r="DH300" s="81"/>
      <c r="DI300" s="81"/>
      <c r="DJ300" s="81"/>
      <c r="DK300" s="81"/>
      <c r="DL300" s="81"/>
      <c r="DM300" s="81"/>
      <c r="DN300" s="81"/>
      <c r="DO300" s="81"/>
      <c r="DP300" s="81"/>
      <c r="DQ300" s="81"/>
      <c r="DR300" s="81"/>
      <c r="DS300" s="81"/>
      <c r="DT300" s="81"/>
      <c r="DU300" s="81"/>
      <c r="DV300" s="81"/>
      <c r="DW300" s="81"/>
      <c r="DX300" s="81"/>
      <c r="DY300" s="81"/>
      <c r="DZ300" s="81"/>
      <c r="EA300" s="81"/>
      <c r="EB300" s="81"/>
      <c r="EC300" s="81"/>
      <c r="ED300" s="81"/>
      <c r="EE300" s="81"/>
      <c r="EF300" s="81"/>
      <c r="EG300" s="81"/>
      <c r="EH300" s="81"/>
      <c r="EI300" s="81"/>
      <c r="EJ300" s="81"/>
      <c r="EK300" s="81"/>
      <c r="EL300" s="81"/>
      <c r="EM300" s="81"/>
      <c r="EN300" s="81"/>
      <c r="EO300" s="81"/>
      <c r="EP300" s="81"/>
      <c r="EQ300" s="81"/>
      <c r="ER300" s="81"/>
      <c r="ES300" s="81"/>
      <c r="ET300" s="81"/>
      <c r="EU300" s="81"/>
      <c r="EV300" s="81"/>
      <c r="EW300" s="81"/>
      <c r="EX300" s="81"/>
      <c r="EY300" s="81"/>
      <c r="EZ300" s="81"/>
      <c r="FA300" s="81"/>
      <c r="FB300" s="81"/>
      <c r="FC300" s="81"/>
      <c r="FD300" s="81"/>
      <c r="FE300" s="81"/>
      <c r="FF300" s="81"/>
      <c r="FG300" s="81"/>
      <c r="FH300" s="81"/>
      <c r="FI300" s="81"/>
      <c r="FJ300" s="81"/>
      <c r="FK300" s="81"/>
      <c r="FL300" s="81"/>
      <c r="FM300" s="81"/>
      <c r="FN300" s="81"/>
      <c r="FO300" s="81"/>
      <c r="FP300" s="81"/>
      <c r="FQ300" s="81"/>
      <c r="FR300" s="81"/>
      <c r="FS300" s="81"/>
      <c r="FT300" s="81"/>
      <c r="FU300" s="81"/>
      <c r="FV300" s="81"/>
      <c r="FW300" s="81"/>
      <c r="FX300" s="81"/>
      <c r="FY300" s="81"/>
      <c r="FZ300" s="81"/>
      <c r="GA300" s="81"/>
      <c r="GB300" s="81"/>
      <c r="GC300" s="81"/>
      <c r="GD300" s="81"/>
      <c r="GE300" s="81"/>
      <c r="GF300" s="81"/>
      <c r="GG300" s="81"/>
      <c r="GH300" s="81"/>
      <c r="GI300" s="81"/>
      <c r="GJ300" s="81"/>
      <c r="GK300" s="81"/>
      <c r="GL300" s="81"/>
      <c r="GM300" s="81"/>
      <c r="GN300" s="81"/>
      <c r="GO300" s="81"/>
      <c r="GP300" s="81"/>
      <c r="GQ300" s="81"/>
      <c r="GR300" s="81"/>
      <c r="GS300" s="81"/>
      <c r="GT300" s="81"/>
      <c r="GU300" s="81"/>
      <c r="GV300" s="81"/>
      <c r="GW300" s="81"/>
      <c r="GX300" s="81"/>
      <c r="GY300" s="81"/>
      <c r="GZ300" s="81"/>
      <c r="HA300" s="81"/>
      <c r="HB300" s="81"/>
      <c r="HC300" s="81"/>
      <c r="HD300" s="81"/>
      <c r="HE300" s="81"/>
      <c r="HF300" s="81"/>
      <c r="HG300" s="81"/>
      <c r="HH300" s="81"/>
      <c r="HI300" s="81"/>
      <c r="HJ300" s="81"/>
      <c r="HK300" s="81"/>
      <c r="HL300" s="81"/>
      <c r="HM300" s="81"/>
      <c r="HN300" s="81"/>
      <c r="HO300" s="81"/>
      <c r="HP300" s="81"/>
      <c r="HQ300" s="81"/>
      <c r="HR300" s="81"/>
      <c r="HS300" s="81"/>
      <c r="HT300" s="81"/>
      <c r="HU300" s="81"/>
      <c r="HV300" s="81"/>
      <c r="HW300" s="81"/>
      <c r="HX300" s="81"/>
      <c r="HY300" s="81"/>
      <c r="HZ300" s="81"/>
      <c r="IA300" s="81"/>
      <c r="IB300" s="81"/>
      <c r="IC300" s="81"/>
      <c r="ID300" s="81"/>
      <c r="IE300" s="81"/>
      <c r="IF300" s="81"/>
      <c r="IG300" s="81"/>
      <c r="IH300" s="81"/>
      <c r="II300" s="81"/>
      <c r="IJ300" s="81"/>
      <c r="IK300" s="81"/>
      <c r="IL300" s="81"/>
      <c r="IM300" s="81"/>
      <c r="IN300" s="81"/>
      <c r="IO300" s="81"/>
      <c r="IP300" s="81"/>
      <c r="IQ300" s="81"/>
      <c r="IR300" s="81"/>
      <c r="IS300" s="81"/>
      <c r="IT300" s="81"/>
      <c r="IU300" s="81"/>
      <c r="IV300" s="81"/>
      <c r="IW300" s="81"/>
      <c r="IX300" s="81"/>
      <c r="IY300" s="81"/>
      <c r="IZ300" s="81"/>
      <c r="JA300" s="81"/>
      <c r="JB300" s="81"/>
      <c r="JC300" s="81"/>
      <c r="JD300" s="81"/>
      <c r="JE300" s="81"/>
      <c r="JF300" s="81"/>
      <c r="JG300" s="81"/>
      <c r="JH300" s="81"/>
      <c r="JI300" s="81"/>
      <c r="JJ300" s="81"/>
      <c r="JK300" s="81"/>
      <c r="JL300" s="81"/>
      <c r="JM300" s="81"/>
      <c r="JN300" s="81"/>
      <c r="JO300" s="81"/>
      <c r="JP300" s="81"/>
      <c r="JQ300" s="81"/>
      <c r="JR300" s="81"/>
      <c r="JS300" s="81"/>
      <c r="JT300" s="81"/>
      <c r="JU300" s="81"/>
      <c r="JV300" s="81"/>
      <c r="JW300" s="81"/>
      <c r="JX300" s="81"/>
      <c r="JY300" s="81"/>
      <c r="JZ300" s="81"/>
      <c r="KA300" s="81"/>
      <c r="KB300" s="81"/>
      <c r="KC300" s="81"/>
      <c r="KD300" s="81"/>
      <c r="KE300" s="81"/>
      <c r="KF300" s="81"/>
      <c r="KG300" s="81"/>
    </row>
    <row r="301" spans="1:293" s="28" customFormat="1" ht="14.45" hidden="1" customHeight="1" outlineLevel="1" x14ac:dyDescent="0.25">
      <c r="A301" s="70" t="s">
        <v>679</v>
      </c>
      <c r="B301" s="33" t="s">
        <v>680</v>
      </c>
      <c r="C301" s="33">
        <v>6701252</v>
      </c>
      <c r="D301" s="435"/>
      <c r="E301" s="33" t="s">
        <v>681</v>
      </c>
      <c r="F301" s="33"/>
      <c r="G301" s="35">
        <v>750</v>
      </c>
      <c r="H301" s="35">
        <v>750</v>
      </c>
      <c r="I301" s="88"/>
      <c r="J301" s="422">
        <v>1</v>
      </c>
      <c r="K301" s="423">
        <v>1</v>
      </c>
      <c r="L301" s="423">
        <v>1</v>
      </c>
      <c r="M301" s="423">
        <v>1</v>
      </c>
      <c r="N301" s="423">
        <v>1</v>
      </c>
      <c r="O301" s="423">
        <v>1</v>
      </c>
      <c r="P301" s="423">
        <v>1</v>
      </c>
      <c r="Q301" s="423">
        <v>1</v>
      </c>
      <c r="R301" s="423">
        <v>1</v>
      </c>
      <c r="S301" s="423">
        <v>1</v>
      </c>
      <c r="T301" s="423">
        <v>1</v>
      </c>
      <c r="U301" s="423">
        <v>1</v>
      </c>
      <c r="V301" s="196"/>
      <c r="W301" s="197"/>
      <c r="X301" s="95"/>
      <c r="Y301" s="95"/>
      <c r="Z301" s="43"/>
      <c r="AA301" s="95"/>
      <c r="AB301" s="590"/>
    </row>
    <row r="302" spans="1:293" s="28" customFormat="1" ht="14.45" hidden="1" customHeight="1" outlineLevel="1" x14ac:dyDescent="0.25">
      <c r="A302" s="45" t="s">
        <v>682</v>
      </c>
      <c r="B302" s="114" t="s">
        <v>683</v>
      </c>
      <c r="C302" s="114">
        <v>6701255</v>
      </c>
      <c r="D302" s="134"/>
      <c r="E302" s="114" t="s">
        <v>909</v>
      </c>
      <c r="F302" s="114"/>
      <c r="G302" s="116">
        <v>1500</v>
      </c>
      <c r="H302" s="116">
        <f>1500-140</f>
        <v>1360</v>
      </c>
      <c r="I302" s="88"/>
      <c r="J302" s="332"/>
      <c r="K302" s="34"/>
      <c r="L302" s="34"/>
      <c r="M302" s="333">
        <v>1</v>
      </c>
      <c r="N302" s="333">
        <v>1</v>
      </c>
      <c r="O302" s="333">
        <v>1</v>
      </c>
      <c r="P302" s="333">
        <v>1</v>
      </c>
      <c r="Q302" s="333">
        <v>1</v>
      </c>
      <c r="R302" s="333">
        <v>1</v>
      </c>
      <c r="S302" s="333">
        <v>1</v>
      </c>
      <c r="T302" s="333">
        <v>1</v>
      </c>
      <c r="U302" s="333">
        <v>1</v>
      </c>
      <c r="V302" s="34"/>
      <c r="W302" s="113"/>
      <c r="X302" s="95"/>
      <c r="Y302" s="95"/>
      <c r="Z302" s="43"/>
      <c r="AA302" s="95"/>
      <c r="AB302" s="598"/>
    </row>
    <row r="303" spans="1:293" s="28" customFormat="1" ht="14.45" hidden="1" customHeight="1" outlineLevel="1" x14ac:dyDescent="0.25">
      <c r="A303" s="45" t="s">
        <v>684</v>
      </c>
      <c r="B303" s="114" t="s">
        <v>33</v>
      </c>
      <c r="C303" s="114" t="s">
        <v>33</v>
      </c>
      <c r="D303" s="134"/>
      <c r="E303" s="114"/>
      <c r="F303" s="114"/>
      <c r="G303" s="116"/>
      <c r="H303" s="116"/>
      <c r="I303" s="88"/>
      <c r="J303" s="332"/>
      <c r="K303" s="34"/>
      <c r="L303" s="34"/>
      <c r="M303" s="333">
        <v>1</v>
      </c>
      <c r="N303" s="333">
        <v>1</v>
      </c>
      <c r="O303" s="333">
        <v>1</v>
      </c>
      <c r="P303" s="333">
        <v>1</v>
      </c>
      <c r="Q303" s="333">
        <v>1</v>
      </c>
      <c r="R303" s="333">
        <v>1</v>
      </c>
      <c r="S303" s="333">
        <v>1</v>
      </c>
      <c r="T303" s="333">
        <v>1</v>
      </c>
      <c r="U303" s="333">
        <v>1</v>
      </c>
      <c r="V303" s="34"/>
      <c r="W303" s="113"/>
      <c r="X303" s="95"/>
      <c r="Y303" s="95"/>
      <c r="Z303" s="43"/>
      <c r="AA303" s="95"/>
      <c r="AB303" s="598"/>
    </row>
    <row r="304" spans="1:293" s="22" customFormat="1" ht="14.45" hidden="1" customHeight="1" outlineLevel="1" x14ac:dyDescent="0.25">
      <c r="A304" s="45" t="s">
        <v>685</v>
      </c>
      <c r="B304" s="114" t="s">
        <v>686</v>
      </c>
      <c r="C304" s="114">
        <v>6701254</v>
      </c>
      <c r="D304" s="134"/>
      <c r="E304" s="114" t="s">
        <v>687</v>
      </c>
      <c r="F304" s="114"/>
      <c r="G304" s="116" t="s">
        <v>21</v>
      </c>
      <c r="H304" s="116"/>
      <c r="I304" s="112"/>
      <c r="J304" s="332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113"/>
      <c r="X304" s="43"/>
      <c r="Y304" s="43"/>
      <c r="Z304" s="43"/>
      <c r="AA304" s="43"/>
      <c r="AB304" s="599"/>
    </row>
    <row r="305" spans="1:293" s="22" customFormat="1" ht="14.45" hidden="1" customHeight="1" outlineLevel="1" x14ac:dyDescent="0.25">
      <c r="A305" s="426" t="s">
        <v>744</v>
      </c>
      <c r="B305" s="114" t="s">
        <v>33</v>
      </c>
      <c r="C305" s="114" t="s">
        <v>33</v>
      </c>
      <c r="D305" s="434"/>
      <c r="E305" s="135" t="s">
        <v>745</v>
      </c>
      <c r="F305" s="135" t="s">
        <v>694</v>
      </c>
      <c r="G305" s="524" t="s">
        <v>57</v>
      </c>
      <c r="H305" s="155">
        <v>140</v>
      </c>
      <c r="I305" s="112"/>
      <c r="J305" s="191">
        <v>1</v>
      </c>
      <c r="K305" s="52">
        <v>1</v>
      </c>
      <c r="L305" s="52">
        <v>1</v>
      </c>
      <c r="M305" s="52">
        <v>1</v>
      </c>
      <c r="N305" s="52">
        <v>1</v>
      </c>
      <c r="O305" s="52">
        <v>1</v>
      </c>
      <c r="P305" s="333">
        <v>1</v>
      </c>
      <c r="Q305" s="333">
        <v>1</v>
      </c>
      <c r="R305" s="333">
        <v>1</v>
      </c>
      <c r="S305" s="333">
        <v>1</v>
      </c>
      <c r="T305" s="333">
        <v>1</v>
      </c>
      <c r="U305" s="333">
        <v>1</v>
      </c>
      <c r="V305" s="34"/>
      <c r="W305" s="113"/>
      <c r="X305" s="43"/>
      <c r="Y305" s="43"/>
      <c r="Z305" s="43"/>
      <c r="AA305" s="43"/>
      <c r="AB305" s="599"/>
    </row>
    <row r="306" spans="1:293" s="28" customFormat="1" ht="15" hidden="1" customHeight="1" outlineLevel="1" x14ac:dyDescent="0.25">
      <c r="A306" s="426" t="s">
        <v>688</v>
      </c>
      <c r="B306" s="135" t="s">
        <v>689</v>
      </c>
      <c r="C306" s="135">
        <v>6701256</v>
      </c>
      <c r="D306" s="434"/>
      <c r="E306" s="135" t="s">
        <v>690</v>
      </c>
      <c r="F306" s="135"/>
      <c r="G306" s="155">
        <v>450</v>
      </c>
      <c r="H306" s="356">
        <v>450</v>
      </c>
      <c r="I306" s="313"/>
      <c r="J306" s="332"/>
      <c r="K306" s="34"/>
      <c r="L306" s="34"/>
      <c r="M306" s="34"/>
      <c r="N306" s="333">
        <v>1</v>
      </c>
      <c r="O306" s="333">
        <v>1</v>
      </c>
      <c r="P306" s="333">
        <v>1</v>
      </c>
      <c r="Q306" s="333">
        <v>1</v>
      </c>
      <c r="R306" s="333">
        <v>1</v>
      </c>
      <c r="S306" s="34"/>
      <c r="T306" s="34"/>
      <c r="U306" s="34"/>
      <c r="V306" s="34"/>
      <c r="W306" s="113"/>
      <c r="X306" s="95"/>
      <c r="Y306" s="95"/>
      <c r="Z306" s="43"/>
      <c r="AA306" s="43" t="s">
        <v>798</v>
      </c>
      <c r="AB306" s="599"/>
    </row>
    <row r="307" spans="1:293" s="22" customFormat="1" ht="15" hidden="1" customHeight="1" outlineLevel="1" x14ac:dyDescent="0.25">
      <c r="A307" s="426" t="s">
        <v>908</v>
      </c>
      <c r="B307" s="135"/>
      <c r="C307" s="135"/>
      <c r="D307" s="434"/>
      <c r="E307" s="135" t="s">
        <v>202</v>
      </c>
      <c r="F307" s="135"/>
      <c r="G307" s="155"/>
      <c r="H307" s="155">
        <v>200</v>
      </c>
      <c r="I307" s="112"/>
      <c r="J307" s="332"/>
      <c r="K307" s="52">
        <v>1</v>
      </c>
      <c r="L307" s="52">
        <v>1</v>
      </c>
      <c r="M307" s="52">
        <v>1</v>
      </c>
      <c r="N307" s="333">
        <v>1</v>
      </c>
      <c r="O307" s="333">
        <v>1</v>
      </c>
      <c r="P307" s="333">
        <v>1</v>
      </c>
      <c r="Q307" s="333">
        <v>1</v>
      </c>
      <c r="R307" s="333">
        <v>1</v>
      </c>
      <c r="S307" s="34"/>
      <c r="T307" s="34"/>
      <c r="U307" s="34"/>
      <c r="V307" s="34"/>
      <c r="W307" s="113"/>
      <c r="X307" s="43"/>
      <c r="Y307" s="43"/>
      <c r="Z307" s="43"/>
      <c r="AA307" s="43" t="s">
        <v>799</v>
      </c>
      <c r="AB307" s="599"/>
    </row>
    <row r="308" spans="1:293" s="28" customFormat="1" ht="15" hidden="1" customHeight="1" outlineLevel="1" thickBot="1" x14ac:dyDescent="0.3">
      <c r="A308" s="426" t="s">
        <v>691</v>
      </c>
      <c r="B308" s="135"/>
      <c r="C308" s="135"/>
      <c r="D308" s="434"/>
      <c r="E308" s="135"/>
      <c r="F308" s="135"/>
      <c r="G308" s="155"/>
      <c r="H308" s="155">
        <v>250</v>
      </c>
      <c r="I308" s="201"/>
      <c r="J308" s="419"/>
      <c r="K308" s="420"/>
      <c r="L308" s="420"/>
      <c r="M308" s="420"/>
      <c r="N308" s="471">
        <v>1</v>
      </c>
      <c r="O308" s="471">
        <v>1</v>
      </c>
      <c r="P308" s="471">
        <v>1</v>
      </c>
      <c r="Q308" s="471">
        <v>1</v>
      </c>
      <c r="R308" s="471">
        <v>1</v>
      </c>
      <c r="S308" s="420"/>
      <c r="T308" s="420"/>
      <c r="U308" s="420"/>
      <c r="V308" s="420"/>
      <c r="W308" s="421"/>
      <c r="X308" s="95"/>
      <c r="Y308" s="95"/>
      <c r="Z308" s="43"/>
      <c r="AA308" s="43"/>
      <c r="AB308" s="589"/>
    </row>
    <row r="309" spans="1:293" s="79" customFormat="1" ht="15.75" hidden="1" collapsed="1" thickBot="1" x14ac:dyDescent="0.3">
      <c r="A309" s="626" t="s">
        <v>692</v>
      </c>
      <c r="B309" s="627"/>
      <c r="C309" s="627"/>
      <c r="D309" s="627"/>
      <c r="E309" s="627"/>
      <c r="F309" s="627"/>
      <c r="G309" s="417">
        <v>4600</v>
      </c>
      <c r="H309" s="417">
        <f>SUM(H310:H330)</f>
        <v>2100</v>
      </c>
      <c r="I309" s="521"/>
      <c r="J309" s="477"/>
      <c r="K309" s="477"/>
      <c r="L309" s="477"/>
      <c r="M309" s="477"/>
      <c r="N309" s="477"/>
      <c r="O309" s="477"/>
      <c r="P309" s="477"/>
      <c r="Q309" s="477"/>
      <c r="R309" s="477"/>
      <c r="S309" s="477"/>
      <c r="T309" s="477"/>
      <c r="U309" s="477"/>
      <c r="V309" s="477"/>
      <c r="W309" s="478"/>
      <c r="X309" s="95"/>
      <c r="Y309" s="95"/>
      <c r="Z309" s="43"/>
      <c r="AA309" s="43"/>
      <c r="AB309" s="589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  <c r="BA309" s="81"/>
      <c r="BB309" s="81"/>
      <c r="BC309" s="81"/>
      <c r="BD309" s="81"/>
      <c r="BE309" s="81"/>
      <c r="BF309" s="81"/>
      <c r="BG309" s="81"/>
      <c r="BH309" s="81"/>
      <c r="BI309" s="81"/>
      <c r="BJ309" s="81"/>
      <c r="BK309" s="81"/>
      <c r="BL309" s="81"/>
      <c r="BM309" s="81"/>
      <c r="BN309" s="81"/>
      <c r="BO309" s="81"/>
      <c r="BP309" s="81"/>
      <c r="BQ309" s="81"/>
      <c r="BR309" s="81"/>
      <c r="BS309" s="81"/>
      <c r="BT309" s="81"/>
      <c r="BU309" s="81"/>
      <c r="BV309" s="81"/>
      <c r="BW309" s="81"/>
      <c r="BX309" s="81"/>
      <c r="BY309" s="81"/>
      <c r="BZ309" s="81"/>
      <c r="CA309" s="81"/>
      <c r="CB309" s="81"/>
      <c r="CC309" s="81"/>
      <c r="CD309" s="81"/>
      <c r="CE309" s="81"/>
      <c r="CF309" s="81"/>
      <c r="CG309" s="81"/>
      <c r="CH309" s="81"/>
      <c r="CI309" s="81"/>
      <c r="CJ309" s="81"/>
      <c r="CK309" s="81"/>
      <c r="CL309" s="81"/>
      <c r="CM309" s="81"/>
      <c r="CN309" s="81"/>
      <c r="CO309" s="81"/>
      <c r="CP309" s="81"/>
      <c r="CQ309" s="81"/>
      <c r="CR309" s="81"/>
      <c r="CS309" s="81"/>
      <c r="CT309" s="81"/>
      <c r="CU309" s="81"/>
      <c r="CV309" s="81"/>
      <c r="CW309" s="81"/>
      <c r="CX309" s="81"/>
      <c r="CY309" s="81"/>
      <c r="CZ309" s="81"/>
      <c r="DA309" s="81"/>
      <c r="DB309" s="81"/>
      <c r="DC309" s="81"/>
      <c r="DD309" s="81"/>
      <c r="DE309" s="81"/>
      <c r="DF309" s="81"/>
      <c r="DG309" s="81"/>
      <c r="DH309" s="81"/>
      <c r="DI309" s="81"/>
      <c r="DJ309" s="81"/>
      <c r="DK309" s="81"/>
      <c r="DL309" s="81"/>
      <c r="DM309" s="81"/>
      <c r="DN309" s="81"/>
      <c r="DO309" s="81"/>
      <c r="DP309" s="81"/>
      <c r="DQ309" s="81"/>
      <c r="DR309" s="81"/>
      <c r="DS309" s="81"/>
      <c r="DT309" s="81"/>
      <c r="DU309" s="81"/>
      <c r="DV309" s="81"/>
      <c r="DW309" s="81"/>
      <c r="DX309" s="81"/>
      <c r="DY309" s="81"/>
      <c r="DZ309" s="81"/>
      <c r="EA309" s="81"/>
      <c r="EB309" s="81"/>
      <c r="EC309" s="81"/>
      <c r="ED309" s="81"/>
      <c r="EE309" s="81"/>
      <c r="EF309" s="81"/>
      <c r="EG309" s="81"/>
      <c r="EH309" s="81"/>
      <c r="EI309" s="81"/>
      <c r="EJ309" s="81"/>
      <c r="EK309" s="81"/>
      <c r="EL309" s="81"/>
      <c r="EM309" s="81"/>
      <c r="EN309" s="81"/>
      <c r="EO309" s="81"/>
      <c r="EP309" s="81"/>
      <c r="EQ309" s="81"/>
      <c r="ER309" s="81"/>
      <c r="ES309" s="81"/>
      <c r="ET309" s="81"/>
      <c r="EU309" s="81"/>
      <c r="EV309" s="81"/>
      <c r="EW309" s="81"/>
      <c r="EX309" s="81"/>
      <c r="EY309" s="81"/>
      <c r="EZ309" s="81"/>
      <c r="FA309" s="81"/>
      <c r="FB309" s="81"/>
      <c r="FC309" s="81"/>
      <c r="FD309" s="81"/>
      <c r="FE309" s="81"/>
      <c r="FF309" s="81"/>
      <c r="FG309" s="81"/>
      <c r="FH309" s="81"/>
      <c r="FI309" s="81"/>
      <c r="FJ309" s="81"/>
      <c r="FK309" s="81"/>
      <c r="FL309" s="81"/>
      <c r="FM309" s="81"/>
      <c r="FN309" s="81"/>
      <c r="FO309" s="81"/>
      <c r="FP309" s="81"/>
      <c r="FQ309" s="81"/>
      <c r="FR309" s="81"/>
      <c r="FS309" s="81"/>
      <c r="FT309" s="81"/>
      <c r="FU309" s="81"/>
      <c r="FV309" s="81"/>
      <c r="FW309" s="81"/>
      <c r="FX309" s="81"/>
      <c r="FY309" s="81"/>
      <c r="FZ309" s="81"/>
      <c r="GA309" s="81"/>
      <c r="GB309" s="81"/>
      <c r="GC309" s="81"/>
      <c r="GD309" s="81"/>
      <c r="GE309" s="81"/>
      <c r="GF309" s="81"/>
      <c r="GG309" s="81"/>
      <c r="GH309" s="81"/>
      <c r="GI309" s="81"/>
      <c r="GJ309" s="81"/>
      <c r="GK309" s="81"/>
      <c r="GL309" s="81"/>
      <c r="GM309" s="81"/>
      <c r="GN309" s="81"/>
      <c r="GO309" s="81"/>
      <c r="GP309" s="81"/>
      <c r="GQ309" s="81"/>
      <c r="GR309" s="81"/>
      <c r="GS309" s="81"/>
      <c r="GT309" s="81"/>
      <c r="GU309" s="81"/>
      <c r="GV309" s="81"/>
      <c r="GW309" s="81"/>
      <c r="GX309" s="81"/>
      <c r="GY309" s="81"/>
      <c r="GZ309" s="81"/>
      <c r="HA309" s="81"/>
      <c r="HB309" s="81"/>
      <c r="HC309" s="81"/>
      <c r="HD309" s="81"/>
      <c r="HE309" s="81"/>
      <c r="HF309" s="81"/>
      <c r="HG309" s="81"/>
      <c r="HH309" s="81"/>
      <c r="HI309" s="81"/>
      <c r="HJ309" s="81"/>
      <c r="HK309" s="81"/>
      <c r="HL309" s="81"/>
      <c r="HM309" s="81"/>
      <c r="HN309" s="81"/>
      <c r="HO309" s="81"/>
      <c r="HP309" s="81"/>
      <c r="HQ309" s="81"/>
      <c r="HR309" s="81"/>
      <c r="HS309" s="81"/>
      <c r="HT309" s="81"/>
      <c r="HU309" s="81"/>
      <c r="HV309" s="81"/>
      <c r="HW309" s="81"/>
      <c r="HX309" s="81"/>
      <c r="HY309" s="81"/>
      <c r="HZ309" s="81"/>
      <c r="IA309" s="81"/>
      <c r="IB309" s="81"/>
      <c r="IC309" s="81"/>
      <c r="ID309" s="81"/>
      <c r="IE309" s="81"/>
      <c r="IF309" s="81"/>
      <c r="IG309" s="81"/>
      <c r="IH309" s="81"/>
      <c r="II309" s="81"/>
      <c r="IJ309" s="81"/>
      <c r="IK309" s="81"/>
      <c r="IL309" s="81"/>
      <c r="IM309" s="81"/>
      <c r="IN309" s="81"/>
      <c r="IO309" s="81"/>
      <c r="IP309" s="81"/>
      <c r="IQ309" s="81"/>
      <c r="IR309" s="81"/>
      <c r="IS309" s="81"/>
      <c r="IT309" s="81"/>
      <c r="IU309" s="81"/>
      <c r="IV309" s="81"/>
      <c r="IW309" s="81"/>
      <c r="IX309" s="81"/>
      <c r="IY309" s="81"/>
      <c r="IZ309" s="81"/>
      <c r="JA309" s="81"/>
      <c r="JB309" s="81"/>
      <c r="JC309" s="81"/>
      <c r="JD309" s="81"/>
      <c r="JE309" s="81"/>
      <c r="JF309" s="81"/>
      <c r="JG309" s="81"/>
      <c r="JH309" s="81"/>
      <c r="JI309" s="81"/>
      <c r="JJ309" s="81"/>
      <c r="JK309" s="81"/>
      <c r="JL309" s="81"/>
      <c r="JM309" s="81"/>
      <c r="JN309" s="81"/>
      <c r="JO309" s="81"/>
      <c r="JP309" s="81"/>
      <c r="JQ309" s="81"/>
      <c r="JR309" s="81"/>
      <c r="JS309" s="81"/>
      <c r="JT309" s="81"/>
      <c r="JU309" s="81"/>
      <c r="JV309" s="81"/>
      <c r="JW309" s="81"/>
      <c r="JX309" s="81"/>
      <c r="JY309" s="81"/>
      <c r="JZ309" s="81"/>
      <c r="KA309" s="81"/>
      <c r="KB309" s="81"/>
      <c r="KC309" s="81"/>
      <c r="KD309" s="81"/>
      <c r="KE309" s="81"/>
      <c r="KF309" s="81"/>
      <c r="KG309" s="81"/>
    </row>
    <row r="310" spans="1:293" s="22" customFormat="1" hidden="1" outlineLevel="1" x14ac:dyDescent="0.25">
      <c r="A310" s="128" t="s">
        <v>22</v>
      </c>
      <c r="B310" s="404"/>
      <c r="C310" s="404"/>
      <c r="D310" s="129"/>
      <c r="E310" s="404"/>
      <c r="F310" s="404"/>
      <c r="G310" s="404"/>
      <c r="H310" s="404"/>
      <c r="I310" s="480"/>
      <c r="J310" s="195"/>
      <c r="K310" s="196"/>
      <c r="L310" s="196"/>
      <c r="M310" s="196"/>
      <c r="N310" s="196"/>
      <c r="O310" s="196"/>
      <c r="P310" s="196"/>
      <c r="Q310" s="196"/>
      <c r="R310" s="196"/>
      <c r="S310" s="196"/>
      <c r="T310" s="196"/>
      <c r="U310" s="196"/>
      <c r="V310" s="196"/>
      <c r="W310" s="197"/>
      <c r="X310" s="405"/>
      <c r="Y310" s="405"/>
      <c r="Z310" s="43"/>
      <c r="AA310" s="43"/>
      <c r="AB310" s="589"/>
    </row>
    <row r="311" spans="1:293" s="22" customFormat="1" hidden="1" outlineLevel="1" x14ac:dyDescent="0.25">
      <c r="A311" s="70" t="s">
        <v>910</v>
      </c>
      <c r="B311" s="33"/>
      <c r="C311" s="33"/>
      <c r="D311" s="435"/>
      <c r="E311" s="33"/>
      <c r="F311" s="33" t="s">
        <v>39</v>
      </c>
      <c r="G311" s="33"/>
      <c r="H311" s="33">
        <v>500</v>
      </c>
      <c r="I311" s="217"/>
      <c r="J311" s="23">
        <v>1</v>
      </c>
      <c r="K311" s="23">
        <v>1</v>
      </c>
      <c r="L311" s="23">
        <v>1</v>
      </c>
      <c r="M311" s="25">
        <v>1</v>
      </c>
      <c r="N311" s="25">
        <v>1</v>
      </c>
      <c r="O311" s="17">
        <v>1</v>
      </c>
      <c r="P311" s="17">
        <v>1</v>
      </c>
      <c r="Q311" s="17">
        <v>1</v>
      </c>
      <c r="R311" s="17">
        <v>1</v>
      </c>
      <c r="S311" s="34"/>
      <c r="T311" s="34"/>
      <c r="U311" s="34"/>
      <c r="V311" s="34"/>
      <c r="W311" s="113"/>
      <c r="X311" s="405"/>
      <c r="Y311" s="405"/>
      <c r="Z311" s="43"/>
      <c r="AA311" s="97"/>
      <c r="AB311" s="590"/>
    </row>
    <row r="312" spans="1:293" s="22" customFormat="1" hidden="1" outlineLevel="1" x14ac:dyDescent="0.25">
      <c r="A312" s="70" t="s">
        <v>741</v>
      </c>
      <c r="B312" s="33" t="s">
        <v>743</v>
      </c>
      <c r="C312" s="33">
        <v>6705734</v>
      </c>
      <c r="D312" s="33"/>
      <c r="E312" s="33" t="s">
        <v>223</v>
      </c>
      <c r="F312" s="33" t="s">
        <v>911</v>
      </c>
      <c r="G312" s="33"/>
      <c r="H312" s="33">
        <v>600</v>
      </c>
      <c r="I312" s="217"/>
      <c r="J312" s="23">
        <v>1</v>
      </c>
      <c r="K312" s="23">
        <v>1</v>
      </c>
      <c r="L312" s="23">
        <v>1</v>
      </c>
      <c r="M312" s="25">
        <v>1</v>
      </c>
      <c r="N312" s="25">
        <v>1</v>
      </c>
      <c r="O312" s="17">
        <v>1</v>
      </c>
      <c r="P312" s="17">
        <v>1</v>
      </c>
      <c r="Q312" s="17">
        <v>1</v>
      </c>
      <c r="R312" s="17">
        <v>1</v>
      </c>
      <c r="S312" s="34"/>
      <c r="T312" s="34"/>
      <c r="U312" s="34"/>
      <c r="V312" s="34"/>
      <c r="W312" s="113"/>
      <c r="X312" s="405"/>
      <c r="Y312" s="528" t="s">
        <v>943</v>
      </c>
      <c r="Z312" s="43"/>
      <c r="AA312" s="97"/>
      <c r="AB312" s="590"/>
    </row>
    <row r="313" spans="1:293" s="22" customFormat="1" hidden="1" outlineLevel="1" x14ac:dyDescent="0.25">
      <c r="A313" s="70" t="s">
        <v>1013</v>
      </c>
      <c r="B313" s="114" t="s">
        <v>1020</v>
      </c>
      <c r="C313" s="33">
        <v>6706600</v>
      </c>
      <c r="D313" s="33"/>
      <c r="E313" s="33" t="s">
        <v>1014</v>
      </c>
      <c r="F313" s="33" t="s">
        <v>39</v>
      </c>
      <c r="G313" s="33"/>
      <c r="H313" s="33">
        <v>100</v>
      </c>
      <c r="I313" s="217"/>
      <c r="J313" s="333"/>
      <c r="K313" s="333"/>
      <c r="L313" s="333"/>
      <c r="M313" s="333"/>
      <c r="N313" s="34"/>
      <c r="O313" s="34"/>
      <c r="P313" s="34"/>
      <c r="Q313" s="34"/>
      <c r="R313" s="34"/>
      <c r="S313" s="34"/>
      <c r="T313" s="34"/>
      <c r="U313" s="34"/>
      <c r="V313" s="34"/>
      <c r="W313" s="113"/>
      <c r="X313" s="405"/>
      <c r="Y313" s="405"/>
      <c r="Z313" s="43"/>
      <c r="AA313" s="97"/>
      <c r="AB313" s="590"/>
    </row>
    <row r="314" spans="1:293" s="22" customFormat="1" hidden="1" outlineLevel="1" x14ac:dyDescent="0.25">
      <c r="A314" s="54" t="s">
        <v>106</v>
      </c>
      <c r="B314" s="114"/>
      <c r="C314" s="114"/>
      <c r="D314" s="134"/>
      <c r="E314" s="114"/>
      <c r="F314" s="114"/>
      <c r="G314" s="33"/>
      <c r="H314" s="33"/>
      <c r="I314" s="217"/>
      <c r="J314" s="332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113"/>
      <c r="X314" s="405"/>
      <c r="Y314" s="405"/>
      <c r="Z314" s="43"/>
      <c r="AA314" s="97"/>
      <c r="AB314" s="590"/>
    </row>
    <row r="315" spans="1:293" s="22" customFormat="1" hidden="1" outlineLevel="1" x14ac:dyDescent="0.25">
      <c r="A315" s="45" t="s">
        <v>693</v>
      </c>
      <c r="B315" s="114"/>
      <c r="C315" s="114"/>
      <c r="D315" s="134"/>
      <c r="E315" s="114" t="s">
        <v>430</v>
      </c>
      <c r="F315" s="114" t="s">
        <v>694</v>
      </c>
      <c r="G315" s="33"/>
      <c r="H315" s="33">
        <v>40</v>
      </c>
      <c r="I315" s="217"/>
      <c r="J315" s="333">
        <v>1</v>
      </c>
      <c r="K315" s="333">
        <v>1</v>
      </c>
      <c r="L315" s="333">
        <v>1</v>
      </c>
      <c r="M315" s="333">
        <v>1</v>
      </c>
      <c r="N315" s="333">
        <v>1</v>
      </c>
      <c r="O315" s="333">
        <v>1</v>
      </c>
      <c r="P315" s="34"/>
      <c r="Q315" s="34"/>
      <c r="R315" s="34"/>
      <c r="S315" s="34"/>
      <c r="T315" s="34"/>
      <c r="U315" s="34"/>
      <c r="V315" s="34"/>
      <c r="W315" s="113"/>
      <c r="X315" s="405"/>
      <c r="Y315" s="405"/>
      <c r="Z315" s="43"/>
      <c r="AA315" s="97"/>
      <c r="AB315" s="590"/>
    </row>
    <row r="316" spans="1:293" s="22" customFormat="1" hidden="1" outlineLevel="1" x14ac:dyDescent="0.25">
      <c r="A316" s="45" t="s">
        <v>912</v>
      </c>
      <c r="B316" s="114"/>
      <c r="C316" s="114"/>
      <c r="D316" s="134"/>
      <c r="E316" s="114" t="s">
        <v>430</v>
      </c>
      <c r="F316" s="114" t="s">
        <v>694</v>
      </c>
      <c r="G316" s="33"/>
      <c r="H316" s="33">
        <v>70</v>
      </c>
      <c r="I316" s="217"/>
      <c r="J316" s="23">
        <v>1</v>
      </c>
      <c r="K316" s="23">
        <v>1</v>
      </c>
      <c r="L316" s="23">
        <v>1</v>
      </c>
      <c r="M316" s="25">
        <v>1</v>
      </c>
      <c r="N316" s="25">
        <v>1</v>
      </c>
      <c r="O316" s="17">
        <v>1</v>
      </c>
      <c r="P316" s="17">
        <v>1</v>
      </c>
      <c r="Q316" s="17">
        <v>1</v>
      </c>
      <c r="R316" s="17">
        <v>1</v>
      </c>
      <c r="S316" s="34"/>
      <c r="T316" s="34"/>
      <c r="U316" s="34"/>
      <c r="V316" s="34"/>
      <c r="W316" s="113"/>
      <c r="X316" s="405"/>
      <c r="Y316" s="405"/>
      <c r="Z316" s="43"/>
      <c r="AA316" s="97"/>
      <c r="AB316" s="590"/>
    </row>
    <row r="317" spans="1:293" s="22" customFormat="1" hidden="1" outlineLevel="1" x14ac:dyDescent="0.25">
      <c r="A317" s="54" t="s">
        <v>695</v>
      </c>
      <c r="B317" s="114"/>
      <c r="C317" s="114"/>
      <c r="D317" s="134"/>
      <c r="E317" s="114"/>
      <c r="F317" s="114"/>
      <c r="G317" s="33"/>
      <c r="H317" s="33"/>
      <c r="I317" s="217"/>
      <c r="J317" s="332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113"/>
      <c r="X317" s="405"/>
      <c r="Y317" s="405"/>
      <c r="Z317" s="43"/>
      <c r="AA317" s="97"/>
      <c r="AB317" s="590"/>
    </row>
    <row r="318" spans="1:293" s="22" customFormat="1" hidden="1" outlineLevel="1" x14ac:dyDescent="0.25">
      <c r="A318" s="45"/>
      <c r="B318" s="114"/>
      <c r="C318" s="114"/>
      <c r="D318" s="134"/>
      <c r="E318" s="114"/>
      <c r="F318" s="114"/>
      <c r="G318" s="33"/>
      <c r="H318" s="33"/>
      <c r="I318" s="217"/>
      <c r="J318" s="332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113"/>
      <c r="X318" s="405"/>
      <c r="Y318" s="405"/>
      <c r="Z318" s="43"/>
      <c r="AA318" s="97"/>
      <c r="AB318" s="590"/>
    </row>
    <row r="319" spans="1:293" s="22" customFormat="1" hidden="1" outlineLevel="1" x14ac:dyDescent="0.25">
      <c r="A319" s="54" t="s">
        <v>220</v>
      </c>
      <c r="B319" s="114"/>
      <c r="C319" s="114"/>
      <c r="D319" s="134"/>
      <c r="E319" s="114"/>
      <c r="F319" s="114"/>
      <c r="G319" s="33"/>
      <c r="H319" s="33"/>
      <c r="I319" s="217"/>
      <c r="J319" s="332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113"/>
      <c r="X319" s="405"/>
      <c r="Y319" s="405"/>
      <c r="Z319" s="43"/>
      <c r="AA319" s="97"/>
      <c r="AB319" s="590"/>
    </row>
    <row r="320" spans="1:293" s="22" customFormat="1" hidden="1" outlineLevel="1" x14ac:dyDescent="0.25">
      <c r="A320" s="45"/>
      <c r="B320" s="114"/>
      <c r="C320" s="114"/>
      <c r="D320" s="134"/>
      <c r="E320" s="114"/>
      <c r="F320" s="114"/>
      <c r="G320" s="33"/>
      <c r="H320" s="33"/>
      <c r="I320" s="217"/>
      <c r="J320" s="332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113"/>
      <c r="X320" s="405"/>
      <c r="Y320" s="405"/>
      <c r="Z320" s="43"/>
      <c r="AA320" s="97"/>
      <c r="AB320" s="590"/>
    </row>
    <row r="321" spans="1:28" s="22" customFormat="1" hidden="1" outlineLevel="1" x14ac:dyDescent="0.25">
      <c r="A321" s="54" t="s">
        <v>240</v>
      </c>
      <c r="B321" s="114"/>
      <c r="C321" s="114"/>
      <c r="D321" s="134"/>
      <c r="E321" s="114"/>
      <c r="F321" s="114"/>
      <c r="G321" s="33"/>
      <c r="H321" s="33"/>
      <c r="I321" s="217"/>
      <c r="J321" s="332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113"/>
      <c r="X321" s="405"/>
      <c r="Y321" s="405"/>
      <c r="Z321" s="43"/>
      <c r="AA321" s="97"/>
      <c r="AB321" s="596"/>
    </row>
    <row r="322" spans="1:28" s="307" customFormat="1" hidden="1" outlineLevel="1" x14ac:dyDescent="0.25">
      <c r="A322" s="308" t="s">
        <v>1060</v>
      </c>
      <c r="B322" s="301"/>
      <c r="C322" s="301"/>
      <c r="D322" s="301"/>
      <c r="E322" s="301"/>
      <c r="F322" s="301"/>
      <c r="G322" s="529"/>
      <c r="H322" s="529"/>
      <c r="I322" s="540"/>
      <c r="J322" s="503"/>
      <c r="K322" s="504"/>
      <c r="L322" s="504"/>
      <c r="M322" s="504"/>
      <c r="N322" s="304"/>
      <c r="O322" s="304"/>
      <c r="P322" s="304"/>
      <c r="Q322" s="304"/>
      <c r="R322" s="504"/>
      <c r="S322" s="504"/>
      <c r="T322" s="504"/>
      <c r="U322" s="504"/>
      <c r="V322" s="504"/>
      <c r="W322" s="531"/>
      <c r="X322" s="528"/>
      <c r="Y322" s="528"/>
      <c r="Z322" s="306"/>
      <c r="AA322" s="544"/>
      <c r="AB322" s="592"/>
    </row>
    <row r="323" spans="1:28" s="22" customFormat="1" hidden="1" outlineLevel="1" x14ac:dyDescent="0.25">
      <c r="A323" s="45" t="s">
        <v>696</v>
      </c>
      <c r="B323" s="114" t="s">
        <v>780</v>
      </c>
      <c r="C323" s="114">
        <v>6705936</v>
      </c>
      <c r="D323" s="134"/>
      <c r="E323" s="114" t="s">
        <v>731</v>
      </c>
      <c r="F323" s="114" t="s">
        <v>25</v>
      </c>
      <c r="G323" s="33"/>
      <c r="H323" s="33">
        <v>50</v>
      </c>
      <c r="I323" s="217"/>
      <c r="J323" s="332"/>
      <c r="K323" s="34"/>
      <c r="L323" s="34"/>
      <c r="M323" s="34"/>
      <c r="N323" s="34"/>
      <c r="O323" s="34"/>
      <c r="P323" s="34"/>
      <c r="Q323" s="34"/>
      <c r="R323" s="504"/>
      <c r="S323" s="504"/>
      <c r="T323" s="504"/>
      <c r="U323" s="504"/>
      <c r="V323" s="504"/>
      <c r="W323" s="531"/>
      <c r="X323" s="405"/>
      <c r="Y323" s="405"/>
      <c r="Z323" s="43"/>
      <c r="AA323" s="97"/>
      <c r="AB323" s="590"/>
    </row>
    <row r="324" spans="1:28" s="307" customFormat="1" hidden="1" outlineLevel="1" x14ac:dyDescent="0.25">
      <c r="A324" s="308" t="s">
        <v>1012</v>
      </c>
      <c r="B324" s="529" t="s">
        <v>753</v>
      </c>
      <c r="C324" s="529">
        <v>6704221</v>
      </c>
      <c r="D324" s="430"/>
      <c r="E324" s="301" t="s">
        <v>1022</v>
      </c>
      <c r="F324" s="301" t="s">
        <v>25</v>
      </c>
      <c r="G324" s="529"/>
      <c r="H324" s="529"/>
      <c r="I324" s="540"/>
      <c r="J324" s="503"/>
      <c r="K324" s="504"/>
      <c r="L324" s="504"/>
      <c r="M324" s="504"/>
      <c r="N324" s="504"/>
      <c r="O324" s="504"/>
      <c r="P324" s="504"/>
      <c r="Q324" s="504"/>
      <c r="R324" s="504"/>
      <c r="S324" s="504"/>
      <c r="T324" s="504"/>
      <c r="U324" s="504"/>
      <c r="V324" s="504"/>
      <c r="W324" s="531"/>
      <c r="X324" s="528"/>
      <c r="Y324" s="528"/>
      <c r="Z324" s="306"/>
      <c r="AA324" s="544"/>
      <c r="AB324" s="590"/>
    </row>
    <row r="325" spans="1:28" s="22" customFormat="1" hidden="1" outlineLevel="1" x14ac:dyDescent="0.25">
      <c r="A325" s="54" t="s">
        <v>278</v>
      </c>
      <c r="B325" s="114"/>
      <c r="C325" s="114"/>
      <c r="D325" s="134"/>
      <c r="E325" s="114"/>
      <c r="F325" s="114"/>
      <c r="G325" s="33"/>
      <c r="H325" s="33"/>
      <c r="I325" s="217"/>
      <c r="J325" s="332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113"/>
      <c r="X325" s="405"/>
      <c r="Y325" s="405"/>
      <c r="Z325" s="43"/>
      <c r="AA325" s="97"/>
      <c r="AB325" s="590"/>
    </row>
    <row r="326" spans="1:28" s="22" customFormat="1" hidden="1" outlineLevel="1" x14ac:dyDescent="0.25">
      <c r="A326" s="45" t="s">
        <v>697</v>
      </c>
      <c r="B326" s="114" t="s">
        <v>698</v>
      </c>
      <c r="C326" s="114">
        <v>6703192</v>
      </c>
      <c r="D326" s="134"/>
      <c r="E326" s="114" t="s">
        <v>731</v>
      </c>
      <c r="F326" s="114" t="s">
        <v>25</v>
      </c>
      <c r="G326" s="33"/>
      <c r="H326" s="33">
        <v>50</v>
      </c>
      <c r="I326" s="217"/>
      <c r="J326" s="23">
        <v>1</v>
      </c>
      <c r="K326" s="23">
        <v>1</v>
      </c>
      <c r="L326" s="23">
        <v>1</v>
      </c>
      <c r="M326" s="23">
        <v>1</v>
      </c>
      <c r="N326" s="23">
        <v>1</v>
      </c>
      <c r="O326" s="23">
        <v>1</v>
      </c>
      <c r="P326" s="23">
        <v>1</v>
      </c>
      <c r="Q326" s="23">
        <v>1</v>
      </c>
      <c r="R326" s="23">
        <v>1</v>
      </c>
      <c r="S326" s="23">
        <v>1</v>
      </c>
      <c r="T326" s="34"/>
      <c r="U326" s="34"/>
      <c r="V326" s="34"/>
      <c r="W326" s="113"/>
      <c r="X326" s="326"/>
      <c r="Y326" s="50"/>
      <c r="Z326" s="43"/>
      <c r="AA326" s="97"/>
      <c r="AB326" s="590"/>
    </row>
    <row r="327" spans="1:28" s="22" customFormat="1" hidden="1" outlineLevel="1" x14ac:dyDescent="0.25">
      <c r="A327" s="45" t="s">
        <v>699</v>
      </c>
      <c r="B327" s="114" t="s">
        <v>700</v>
      </c>
      <c r="C327" s="114">
        <v>6705620</v>
      </c>
      <c r="D327" s="134"/>
      <c r="E327" s="114" t="s">
        <v>766</v>
      </c>
      <c r="F327" s="114" t="s">
        <v>438</v>
      </c>
      <c r="G327" s="33"/>
      <c r="H327" s="33">
        <v>540</v>
      </c>
      <c r="I327" s="217"/>
      <c r="J327" s="191">
        <v>1</v>
      </c>
      <c r="K327" s="23">
        <v>1</v>
      </c>
      <c r="L327" s="52">
        <v>1</v>
      </c>
      <c r="M327" s="52">
        <v>1</v>
      </c>
      <c r="N327" s="333">
        <v>1</v>
      </c>
      <c r="O327" s="333">
        <v>1</v>
      </c>
      <c r="P327" s="333">
        <v>1</v>
      </c>
      <c r="Q327" s="333">
        <v>1</v>
      </c>
      <c r="R327" s="333">
        <v>1</v>
      </c>
      <c r="S327" s="333">
        <v>1</v>
      </c>
      <c r="T327" s="333">
        <v>1</v>
      </c>
      <c r="U327" s="333">
        <v>1</v>
      </c>
      <c r="V327" s="34"/>
      <c r="W327" s="113"/>
      <c r="X327" s="326"/>
      <c r="Y327" s="326"/>
      <c r="Z327" s="43"/>
      <c r="AA327" s="97"/>
      <c r="AB327" s="590"/>
    </row>
    <row r="328" spans="1:28" s="22" customFormat="1" hidden="1" outlineLevel="1" x14ac:dyDescent="0.25">
      <c r="A328" s="45" t="s">
        <v>919</v>
      </c>
      <c r="B328" s="114"/>
      <c r="C328" s="114"/>
      <c r="D328" s="134"/>
      <c r="E328" s="114" t="s">
        <v>731</v>
      </c>
      <c r="F328" s="114" t="s">
        <v>25</v>
      </c>
      <c r="G328" s="33"/>
      <c r="H328" s="33">
        <v>50</v>
      </c>
      <c r="I328" s="217"/>
      <c r="J328" s="332"/>
      <c r="K328" s="34"/>
      <c r="L328" s="34"/>
      <c r="M328" s="34"/>
      <c r="N328" s="20"/>
      <c r="O328" s="23">
        <v>1</v>
      </c>
      <c r="P328" s="23">
        <v>1</v>
      </c>
      <c r="Q328" s="23">
        <v>1</v>
      </c>
      <c r="R328" s="23">
        <v>1</v>
      </c>
      <c r="S328" s="23">
        <v>1</v>
      </c>
      <c r="T328" s="23">
        <v>1</v>
      </c>
      <c r="U328" s="23">
        <v>1</v>
      </c>
      <c r="V328" s="34"/>
      <c r="W328" s="113"/>
      <c r="X328" s="405"/>
      <c r="Y328" s="405"/>
      <c r="Z328" s="43"/>
      <c r="AA328" s="97" t="s">
        <v>997</v>
      </c>
      <c r="AB328" s="590"/>
    </row>
    <row r="329" spans="1:28" s="22" customFormat="1" hidden="1" outlineLevel="1" x14ac:dyDescent="0.25">
      <c r="A329" s="54" t="s">
        <v>701</v>
      </c>
      <c r="B329" s="114"/>
      <c r="C329" s="114"/>
      <c r="D329" s="134"/>
      <c r="E329" s="114"/>
      <c r="F329" s="114"/>
      <c r="G329" s="33"/>
      <c r="H329" s="33"/>
      <c r="I329" s="217"/>
      <c r="J329" s="332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113"/>
      <c r="X329" s="405"/>
      <c r="Y329" s="405"/>
      <c r="Z329" s="43"/>
      <c r="AA329" s="97"/>
      <c r="AB329" s="590"/>
    </row>
    <row r="330" spans="1:28" s="22" customFormat="1" ht="15.75" hidden="1" outlineLevel="1" thickBot="1" x14ac:dyDescent="0.3">
      <c r="A330" s="140" t="s">
        <v>1023</v>
      </c>
      <c r="B330" s="141" t="s">
        <v>702</v>
      </c>
      <c r="C330" s="141">
        <v>6704336</v>
      </c>
      <c r="D330" s="433"/>
      <c r="E330" s="141" t="s">
        <v>766</v>
      </c>
      <c r="F330" s="141" t="s">
        <v>25</v>
      </c>
      <c r="G330" s="481"/>
      <c r="H330" s="481">
        <v>100</v>
      </c>
      <c r="I330" s="482"/>
      <c r="J330" s="542">
        <v>1</v>
      </c>
      <c r="K330" s="543">
        <v>1</v>
      </c>
      <c r="L330" s="543">
        <v>1</v>
      </c>
      <c r="M330" s="543">
        <v>1</v>
      </c>
      <c r="N330" s="543">
        <v>1</v>
      </c>
      <c r="O330" s="543">
        <v>1</v>
      </c>
      <c r="P330" s="543">
        <v>1</v>
      </c>
      <c r="Q330" s="543">
        <v>1</v>
      </c>
      <c r="R330" s="543">
        <v>1</v>
      </c>
      <c r="S330" s="543">
        <v>1</v>
      </c>
      <c r="T330" s="543">
        <v>1</v>
      </c>
      <c r="U330" s="543">
        <v>1</v>
      </c>
      <c r="V330" s="420"/>
      <c r="W330" s="421"/>
      <c r="X330" s="405"/>
      <c r="Y330" s="405"/>
      <c r="Z330" s="43"/>
      <c r="AA330" s="97"/>
      <c r="AB330" s="590"/>
    </row>
    <row r="331" spans="1:28" x14ac:dyDescent="0.25">
      <c r="C331" s="22"/>
      <c r="D331" s="37"/>
      <c r="G331" s="16"/>
      <c r="H331" s="16"/>
      <c r="Z331"/>
      <c r="AB331" s="592"/>
    </row>
    <row r="332" spans="1:28" x14ac:dyDescent="0.25">
      <c r="A332" s="39"/>
      <c r="G332" s="16"/>
      <c r="H332" s="16"/>
      <c r="J332" s="23"/>
      <c r="K332" t="s">
        <v>703</v>
      </c>
      <c r="Z332"/>
      <c r="AA332" s="28"/>
      <c r="AB332" s="592"/>
    </row>
    <row r="333" spans="1:28" x14ac:dyDescent="0.25">
      <c r="A333" s="44"/>
      <c r="G333" s="16"/>
      <c r="H333" s="16"/>
      <c r="J333" s="25"/>
      <c r="K333" t="s">
        <v>704</v>
      </c>
      <c r="Z333"/>
      <c r="AA333" s="28"/>
      <c r="AB333" s="592"/>
    </row>
    <row r="334" spans="1:28" x14ac:dyDescent="0.25">
      <c r="C334" s="22"/>
      <c r="D334" s="37"/>
      <c r="G334" s="16"/>
      <c r="H334" s="16"/>
      <c r="J334" s="119"/>
      <c r="K334" t="s">
        <v>705</v>
      </c>
      <c r="Z334"/>
      <c r="AB334" s="592"/>
    </row>
    <row r="335" spans="1:28" x14ac:dyDescent="0.25">
      <c r="D335" s="20"/>
      <c r="G335" s="16"/>
      <c r="H335" s="16"/>
      <c r="Z335"/>
      <c r="AB335" s="592"/>
    </row>
    <row r="336" spans="1:28" x14ac:dyDescent="0.25">
      <c r="G336" s="16"/>
      <c r="H336" s="16"/>
      <c r="Z336"/>
      <c r="AB336" s="598"/>
    </row>
    <row r="337" spans="1:28" x14ac:dyDescent="0.25">
      <c r="A337" s="39"/>
      <c r="G337" s="16"/>
      <c r="H337" s="16"/>
      <c r="Z337"/>
      <c r="AB337" s="598"/>
    </row>
    <row r="338" spans="1:28" x14ac:dyDescent="0.25">
      <c r="A338" s="44"/>
      <c r="C338" s="22"/>
      <c r="D338" s="37"/>
      <c r="G338" s="16"/>
      <c r="H338" s="48"/>
      <c r="Z338"/>
      <c r="AB338" s="598"/>
    </row>
    <row r="339" spans="1:28" x14ac:dyDescent="0.25">
      <c r="G339" s="16"/>
      <c r="H339" s="16"/>
      <c r="Z339"/>
      <c r="AB339" s="598"/>
    </row>
    <row r="340" spans="1:28" x14ac:dyDescent="0.25">
      <c r="G340" s="16"/>
      <c r="H340" s="16"/>
      <c r="Z340"/>
      <c r="AB340" s="598"/>
    </row>
    <row r="341" spans="1:28" x14ac:dyDescent="0.25">
      <c r="G341" s="16"/>
      <c r="H341" s="16"/>
      <c r="Z341"/>
      <c r="AB341" s="598"/>
    </row>
    <row r="342" spans="1:28" x14ac:dyDescent="0.25">
      <c r="G342" s="16"/>
      <c r="H342" s="16"/>
      <c r="Z342"/>
      <c r="AB342" s="598"/>
    </row>
    <row r="343" spans="1:28" x14ac:dyDescent="0.25">
      <c r="G343" s="16"/>
      <c r="H343" s="16"/>
      <c r="Z343"/>
      <c r="AB343" s="598"/>
    </row>
    <row r="344" spans="1:28" x14ac:dyDescent="0.25">
      <c r="G344" s="16"/>
      <c r="H344" s="16"/>
      <c r="Z344"/>
      <c r="AB344" s="589"/>
    </row>
    <row r="345" spans="1:28" x14ac:dyDescent="0.25">
      <c r="G345" s="16"/>
      <c r="H345" s="16"/>
      <c r="Z345"/>
      <c r="AB345" s="589"/>
    </row>
    <row r="346" spans="1:28" x14ac:dyDescent="0.25">
      <c r="G346" s="16"/>
      <c r="H346" s="16"/>
      <c r="Z346"/>
      <c r="AB346" s="589"/>
    </row>
    <row r="347" spans="1:28" x14ac:dyDescent="0.25">
      <c r="G347" s="16"/>
      <c r="H347" s="16"/>
      <c r="Z347"/>
      <c r="AB347" s="593"/>
    </row>
    <row r="348" spans="1:28" x14ac:dyDescent="0.25">
      <c r="G348" s="16"/>
      <c r="H348" s="16"/>
      <c r="Z348"/>
      <c r="AB348" s="593"/>
    </row>
    <row r="349" spans="1:28" x14ac:dyDescent="0.25">
      <c r="G349" s="16"/>
      <c r="H349" s="16"/>
      <c r="Z349"/>
      <c r="AB349" s="593"/>
    </row>
    <row r="350" spans="1:28" x14ac:dyDescent="0.25">
      <c r="G350" s="16"/>
      <c r="H350" s="16"/>
      <c r="Z350"/>
      <c r="AB350" s="589"/>
    </row>
    <row r="351" spans="1:28" x14ac:dyDescent="0.25">
      <c r="G351" s="16"/>
      <c r="H351" s="16"/>
      <c r="Z351"/>
      <c r="AB351" s="589"/>
    </row>
    <row r="352" spans="1:28" x14ac:dyDescent="0.25">
      <c r="G352" s="16"/>
      <c r="H352" s="16"/>
      <c r="Z352"/>
      <c r="AB352" s="589"/>
    </row>
    <row r="353" spans="7:28" x14ac:dyDescent="0.25">
      <c r="G353" s="16"/>
      <c r="H353" s="16"/>
      <c r="Z353"/>
      <c r="AB353" s="589"/>
    </row>
    <row r="354" spans="7:28" x14ac:dyDescent="0.25">
      <c r="G354" s="16"/>
      <c r="H354" s="16"/>
      <c r="Z354"/>
      <c r="AB354" s="590"/>
    </row>
    <row r="355" spans="7:28" x14ac:dyDescent="0.25">
      <c r="G355" s="16"/>
      <c r="H355" s="16"/>
      <c r="Z355"/>
      <c r="AB355" s="590"/>
    </row>
    <row r="356" spans="7:28" x14ac:dyDescent="0.25">
      <c r="Z356"/>
      <c r="AB356" s="590"/>
    </row>
    <row r="357" spans="7:28" x14ac:dyDescent="0.25">
      <c r="Z357"/>
      <c r="AB357" s="590"/>
    </row>
    <row r="358" spans="7:28" x14ac:dyDescent="0.25">
      <c r="Z358"/>
      <c r="AB358" s="590"/>
    </row>
    <row r="359" spans="7:28" x14ac:dyDescent="0.25">
      <c r="Z359"/>
      <c r="AB359" s="590"/>
    </row>
    <row r="360" spans="7:28" x14ac:dyDescent="0.25">
      <c r="Z360"/>
      <c r="AB360" s="590"/>
    </row>
    <row r="361" spans="7:28" x14ac:dyDescent="0.25">
      <c r="Z361"/>
      <c r="AB361" s="590"/>
    </row>
    <row r="362" spans="7:28" x14ac:dyDescent="0.25">
      <c r="Z362"/>
      <c r="AB362" s="590"/>
    </row>
    <row r="363" spans="7:28" x14ac:dyDescent="0.25">
      <c r="Z363"/>
      <c r="AB363" s="590"/>
    </row>
    <row r="364" spans="7:28" x14ac:dyDescent="0.25">
      <c r="Z364"/>
      <c r="AB364" s="590"/>
    </row>
    <row r="365" spans="7:28" x14ac:dyDescent="0.25">
      <c r="Z365"/>
      <c r="AB365" s="590"/>
    </row>
    <row r="366" spans="7:28" x14ac:dyDescent="0.25">
      <c r="Z366"/>
      <c r="AB366" s="590"/>
    </row>
    <row r="367" spans="7:28" x14ac:dyDescent="0.25">
      <c r="Z367"/>
      <c r="AB367" s="590"/>
    </row>
    <row r="368" spans="7:28" x14ac:dyDescent="0.25">
      <c r="Z368"/>
      <c r="AB368" s="590"/>
    </row>
    <row r="369" spans="26:28" x14ac:dyDescent="0.25">
      <c r="Z369"/>
      <c r="AB369" s="590"/>
    </row>
    <row r="370" spans="26:28" x14ac:dyDescent="0.25">
      <c r="Z370"/>
      <c r="AB370" s="590"/>
    </row>
    <row r="371" spans="26:28" x14ac:dyDescent="0.25">
      <c r="Z371"/>
      <c r="AB371" s="590"/>
    </row>
    <row r="372" spans="26:28" x14ac:dyDescent="0.25">
      <c r="Z372"/>
      <c r="AB372" s="590"/>
    </row>
    <row r="373" spans="26:28" x14ac:dyDescent="0.25">
      <c r="Z373"/>
      <c r="AB373" s="590"/>
    </row>
    <row r="374" spans="26:28" x14ac:dyDescent="0.25">
      <c r="Z374"/>
      <c r="AB374" s="590"/>
    </row>
    <row r="375" spans="26:28" x14ac:dyDescent="0.25">
      <c r="Z375"/>
      <c r="AB375" s="590"/>
    </row>
    <row r="376" spans="26:28" x14ac:dyDescent="0.25">
      <c r="Z376"/>
      <c r="AB376" s="590"/>
    </row>
    <row r="377" spans="26:28" x14ac:dyDescent="0.25">
      <c r="Z377"/>
      <c r="AB377" s="590"/>
    </row>
    <row r="378" spans="26:28" x14ac:dyDescent="0.25">
      <c r="Z378"/>
      <c r="AB378" s="590"/>
    </row>
    <row r="379" spans="26:28" x14ac:dyDescent="0.25">
      <c r="Z379"/>
      <c r="AB379" s="590"/>
    </row>
    <row r="380" spans="26:28" x14ac:dyDescent="0.25">
      <c r="Z380"/>
      <c r="AB380" s="590"/>
    </row>
    <row r="381" spans="26:28" x14ac:dyDescent="0.25">
      <c r="Z381"/>
      <c r="AB381" s="590"/>
    </row>
    <row r="382" spans="26:28" x14ac:dyDescent="0.25">
      <c r="Z382"/>
      <c r="AB382" s="590"/>
    </row>
    <row r="383" spans="26:28" x14ac:dyDescent="0.25">
      <c r="Z383"/>
      <c r="AB383" s="590"/>
    </row>
    <row r="384" spans="26:28" x14ac:dyDescent="0.25">
      <c r="Z384"/>
      <c r="AB384" s="590"/>
    </row>
    <row r="385" spans="26:28" x14ac:dyDescent="0.25">
      <c r="Z385" s="43"/>
      <c r="AB385" s="589"/>
    </row>
    <row r="386" spans="26:28" x14ac:dyDescent="0.25">
      <c r="Z386" s="43"/>
      <c r="AB386" s="589"/>
    </row>
    <row r="387" spans="26:28" x14ac:dyDescent="0.25">
      <c r="Z387" s="43"/>
      <c r="AB387" s="589"/>
    </row>
    <row r="388" spans="26:28" x14ac:dyDescent="0.25">
      <c r="Z388" s="43"/>
      <c r="AB388" s="589"/>
    </row>
    <row r="389" spans="26:28" ht="15.75" thickBot="1" x14ac:dyDescent="0.3">
      <c r="Z389" s="328"/>
      <c r="AB389" s="589"/>
    </row>
    <row r="390" spans="26:28" ht="15.75" thickBot="1" x14ac:dyDescent="0.3">
      <c r="Z390" s="336"/>
      <c r="AB390" s="591"/>
    </row>
    <row r="391" spans="26:28" x14ac:dyDescent="0.25">
      <c r="AB391" s="589"/>
    </row>
    <row r="392" spans="26:28" x14ac:dyDescent="0.25">
      <c r="AB392" s="589"/>
    </row>
    <row r="393" spans="26:28" x14ac:dyDescent="0.25">
      <c r="AB393" s="589"/>
    </row>
    <row r="394" spans="26:28" x14ac:dyDescent="0.25">
      <c r="AB394" s="589"/>
    </row>
    <row r="395" spans="26:28" x14ac:dyDescent="0.25">
      <c r="AB395" s="589"/>
    </row>
    <row r="396" spans="26:28" x14ac:dyDescent="0.25">
      <c r="AB396" s="589"/>
    </row>
    <row r="397" spans="26:28" x14ac:dyDescent="0.25">
      <c r="AB397" s="589"/>
    </row>
    <row r="398" spans="26:28" x14ac:dyDescent="0.25">
      <c r="AB398" s="589"/>
    </row>
    <row r="399" spans="26:28" x14ac:dyDescent="0.25">
      <c r="AB399" s="589"/>
    </row>
    <row r="400" spans="26:28" ht="15.75" thickBot="1" x14ac:dyDescent="0.3">
      <c r="AB400" s="600"/>
    </row>
    <row r="401" spans="28:28" x14ac:dyDescent="0.25">
      <c r="AB401" s="22"/>
    </row>
  </sheetData>
  <mergeCells count="45">
    <mergeCell ref="A309:F309"/>
    <mergeCell ref="A295:F295"/>
    <mergeCell ref="A298:F298"/>
    <mergeCell ref="A299:F299"/>
    <mergeCell ref="A300:F300"/>
    <mergeCell ref="A279:F279"/>
    <mergeCell ref="A284:F284"/>
    <mergeCell ref="A289:F289"/>
    <mergeCell ref="A292:F292"/>
    <mergeCell ref="A294:F294"/>
    <mergeCell ref="A227:F227"/>
    <mergeCell ref="A228:F228"/>
    <mergeCell ref="A252:F252"/>
    <mergeCell ref="A260:F260"/>
    <mergeCell ref="A273:F273"/>
    <mergeCell ref="A194:F194"/>
    <mergeCell ref="A203:F203"/>
    <mergeCell ref="A215:F215"/>
    <mergeCell ref="A220:F220"/>
    <mergeCell ref="A223:F223"/>
    <mergeCell ref="A182:F182"/>
    <mergeCell ref="A162:F162"/>
    <mergeCell ref="A169:F169"/>
    <mergeCell ref="A170:F170"/>
    <mergeCell ref="A138:F138"/>
    <mergeCell ref="A168:F168"/>
    <mergeCell ref="A139:F139"/>
    <mergeCell ref="A176:F176"/>
    <mergeCell ref="A157:F157"/>
    <mergeCell ref="A87:F87"/>
    <mergeCell ref="A95:F95"/>
    <mergeCell ref="A96:F96"/>
    <mergeCell ref="A132:F132"/>
    <mergeCell ref="A137:F137"/>
    <mergeCell ref="A3:F3"/>
    <mergeCell ref="A4:F4"/>
    <mergeCell ref="A5:F5"/>
    <mergeCell ref="A71:F71"/>
    <mergeCell ref="A80:F80"/>
    <mergeCell ref="A40:F40"/>
    <mergeCell ref="A51:F51"/>
    <mergeCell ref="A59:F59"/>
    <mergeCell ref="A6:F6"/>
    <mergeCell ref="A7:F7"/>
    <mergeCell ref="A25:F25"/>
  </mergeCells>
  <phoneticPr fontId="22" type="noConversion"/>
  <hyperlinks>
    <hyperlink ref="AA164" r:id="rId1" display="https://dev.hel.fi/paatokset/asia/hel-2017-010740/" xr:uid="{00000000-0004-0000-0100-000000000000}"/>
  </hyperlinks>
  <pageMargins left="0.70866141732283472" right="0.70866141732283472" top="0.74803149606299213" bottom="0.74803149606299213" header="0.31496062992125984" footer="0.31496062992125984"/>
  <pageSetup paperSize="8" scale="76" fitToHeight="0" orientation="landscape" r:id="rId2"/>
  <headerFooter>
    <oddHeader xml:space="preserve">&amp;LKAUPUNKIYMPÄRISTÖN TOIMIALA
Maankäyttö ja kaupunkirakenne
&amp;CINVESTOINTIOHJELMA 2021&amp;R&amp;P(&amp;N)
&amp;D
</oddHeader>
    <oddFooter>&amp;LS=suunnittelu, m=maarakennus, p=päällystys, k=kiveys, t=taitorakenne, v=viimeistely</oddFooter>
  </headerFooter>
  <customProperties>
    <customPr name="EpmWorksheetKeyString_GUID" r:id="rId3"/>
  </customProperties>
  <ignoredErrors>
    <ignoredError sqref="H223 H284 H3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4"/>
  <sheetViews>
    <sheetView topLeftCell="A1048576" zoomScale="86" zoomScaleNormal="86" workbookViewId="0">
      <selection sqref="A1:XFD1048576"/>
    </sheetView>
  </sheetViews>
  <sheetFormatPr defaultRowHeight="15" zeroHeight="1" x14ac:dyDescent="0.25"/>
  <cols>
    <col min="1" max="1" width="55.5703125" customWidth="1"/>
    <col min="2" max="2" width="12.42578125" customWidth="1"/>
    <col min="3" max="3" width="9.5703125" customWidth="1"/>
    <col min="4" max="4" width="15.7109375" style="39" customWidth="1"/>
    <col min="5" max="5" width="18.140625" customWidth="1"/>
    <col min="6" max="6" width="9.42578125" customWidth="1"/>
    <col min="7" max="7" width="11.85546875" style="16" customWidth="1"/>
    <col min="8" max="8" width="13.140625" style="16" customWidth="1"/>
    <col min="9" max="9" width="8.5703125" customWidth="1"/>
    <col min="10" max="10" width="4.85546875" customWidth="1"/>
    <col min="11" max="23" width="4.5703125" customWidth="1"/>
    <col min="24" max="26" width="10.42578125" style="22" customWidth="1"/>
    <col min="27" max="27" width="51.5703125" customWidth="1"/>
    <col min="28" max="32" width="9.42578125" customWidth="1"/>
  </cols>
  <sheetData>
    <row r="1" spans="1:28" hidden="1" x14ac:dyDescent="0.25">
      <c r="A1" s="6"/>
      <c r="B1" s="7" t="s">
        <v>0</v>
      </c>
      <c r="C1" s="7" t="s">
        <v>1</v>
      </c>
      <c r="D1" s="7" t="s">
        <v>748</v>
      </c>
      <c r="E1" s="7" t="s">
        <v>749</v>
      </c>
      <c r="F1" s="7" t="s">
        <v>2</v>
      </c>
      <c r="G1" s="15"/>
      <c r="H1" s="15"/>
      <c r="I1" s="7"/>
      <c r="J1" s="9" t="s">
        <v>3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8"/>
      <c r="V1" s="9" t="s">
        <v>830</v>
      </c>
      <c r="W1" s="11"/>
      <c r="X1" s="164" t="s">
        <v>4</v>
      </c>
      <c r="Y1" s="164" t="s">
        <v>5</v>
      </c>
      <c r="Z1" s="164" t="s">
        <v>6</v>
      </c>
      <c r="AA1" s="164" t="s">
        <v>7</v>
      </c>
    </row>
    <row r="2" spans="1:28" ht="15.75" hidden="1" thickBot="1" x14ac:dyDescent="0.3">
      <c r="A2" s="276" t="s">
        <v>8</v>
      </c>
      <c r="B2" s="277" t="s">
        <v>9</v>
      </c>
      <c r="C2" s="277" t="s">
        <v>10</v>
      </c>
      <c r="D2" s="277" t="s">
        <v>11</v>
      </c>
      <c r="E2" s="277" t="s">
        <v>750</v>
      </c>
      <c r="F2" s="277" t="s">
        <v>12</v>
      </c>
      <c r="G2" s="278" t="s">
        <v>828</v>
      </c>
      <c r="H2" s="278" t="s">
        <v>829</v>
      </c>
      <c r="I2" s="277" t="s">
        <v>13</v>
      </c>
      <c r="J2" s="279">
        <v>1</v>
      </c>
      <c r="K2" s="279">
        <v>2</v>
      </c>
      <c r="L2" s="279">
        <v>3</v>
      </c>
      <c r="M2" s="279">
        <v>4</v>
      </c>
      <c r="N2" s="279">
        <v>5</v>
      </c>
      <c r="O2" s="279">
        <v>6</v>
      </c>
      <c r="P2" s="279">
        <v>7</v>
      </c>
      <c r="Q2" s="279">
        <v>8</v>
      </c>
      <c r="R2" s="279">
        <v>9</v>
      </c>
      <c r="S2" s="279">
        <v>10</v>
      </c>
      <c r="T2" s="279">
        <v>11</v>
      </c>
      <c r="U2" s="279">
        <v>12</v>
      </c>
      <c r="V2" s="279">
        <v>1</v>
      </c>
      <c r="W2" s="280">
        <v>2</v>
      </c>
      <c r="X2" s="323" t="s">
        <v>14</v>
      </c>
      <c r="Y2" s="323" t="s">
        <v>15</v>
      </c>
      <c r="Z2" s="337">
        <v>1000</v>
      </c>
      <c r="AA2" s="165"/>
    </row>
    <row r="3" spans="1:28" ht="15.75" hidden="1" thickBot="1" x14ac:dyDescent="0.3">
      <c r="A3" s="387"/>
      <c r="B3" s="230"/>
      <c r="C3" s="230"/>
      <c r="D3" s="431"/>
      <c r="E3" s="230"/>
      <c r="F3" s="231"/>
      <c r="G3" s="229"/>
      <c r="H3" s="229"/>
      <c r="I3" s="229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1"/>
      <c r="X3" s="324"/>
      <c r="Y3" s="324"/>
      <c r="Z3" s="324"/>
      <c r="AA3" s="275"/>
    </row>
    <row r="4" spans="1:28" s="22" customFormat="1" ht="15.75" hidden="1" x14ac:dyDescent="0.25">
      <c r="A4" s="1" t="s">
        <v>1019</v>
      </c>
      <c r="B4" s="603"/>
      <c r="C4" s="603"/>
      <c r="D4" s="603"/>
      <c r="E4" s="603"/>
      <c r="F4" s="604"/>
      <c r="G4" s="285">
        <v>900</v>
      </c>
      <c r="H4" s="285">
        <f>SUM(H6:H9)+H12</f>
        <v>1200</v>
      </c>
      <c r="I4" s="288"/>
      <c r="J4" s="284"/>
      <c r="K4" s="284"/>
      <c r="L4" s="284"/>
      <c r="M4" s="284"/>
      <c r="N4" s="284"/>
      <c r="O4" s="284"/>
      <c r="P4" s="284"/>
      <c r="Q4" s="284"/>
      <c r="R4" s="284"/>
      <c r="S4" s="284"/>
      <c r="T4" s="284"/>
      <c r="U4" s="284"/>
      <c r="V4" s="284"/>
      <c r="W4" s="289"/>
      <c r="X4" s="325"/>
      <c r="Y4" s="325"/>
      <c r="Z4" s="325"/>
      <c r="AA4" s="152"/>
      <c r="AB4"/>
    </row>
    <row r="5" spans="1:28" s="22" customFormat="1" ht="15.75" hidden="1" thickBot="1" x14ac:dyDescent="0.3">
      <c r="A5" s="608" t="s">
        <v>18</v>
      </c>
      <c r="B5" s="609"/>
      <c r="C5" s="609"/>
      <c r="D5" s="609"/>
      <c r="E5" s="609"/>
      <c r="F5" s="610"/>
      <c r="G5" s="363">
        <v>0</v>
      </c>
      <c r="H5" s="286"/>
      <c r="I5" s="346"/>
      <c r="J5" s="347"/>
      <c r="K5" s="347"/>
      <c r="L5" s="347"/>
      <c r="M5" s="347"/>
      <c r="N5" s="347"/>
      <c r="O5" s="347"/>
      <c r="P5" s="347"/>
      <c r="Q5" s="347"/>
      <c r="R5" s="347"/>
      <c r="S5" s="347"/>
      <c r="T5" s="347"/>
      <c r="U5" s="347"/>
      <c r="V5" s="347"/>
      <c r="W5" s="348"/>
      <c r="X5" s="73"/>
      <c r="Y5" s="326"/>
      <c r="Z5" s="326"/>
      <c r="AA5" s="46"/>
      <c r="AB5"/>
    </row>
    <row r="6" spans="1:28" hidden="1" x14ac:dyDescent="0.25">
      <c r="A6" s="351" t="s">
        <v>706</v>
      </c>
      <c r="B6" s="352" t="s">
        <v>707</v>
      </c>
      <c r="C6" s="352">
        <v>6703544</v>
      </c>
      <c r="D6" s="352" t="s">
        <v>81</v>
      </c>
      <c r="E6" s="352" t="s">
        <v>81</v>
      </c>
      <c r="F6" s="135" t="s">
        <v>25</v>
      </c>
      <c r="G6" s="155">
        <v>200</v>
      </c>
      <c r="H6" s="535">
        <v>50</v>
      </c>
      <c r="I6" s="350"/>
      <c r="J6" s="192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73"/>
      <c r="X6" s="359"/>
      <c r="Y6" s="159"/>
      <c r="Z6" s="43"/>
      <c r="AA6" s="487" t="s">
        <v>985</v>
      </c>
    </row>
    <row r="7" spans="1:28" hidden="1" x14ac:dyDescent="0.25">
      <c r="A7" s="351" t="s">
        <v>708</v>
      </c>
      <c r="B7" s="352" t="s">
        <v>709</v>
      </c>
      <c r="C7" s="352">
        <v>6701416</v>
      </c>
      <c r="D7" s="352" t="s">
        <v>81</v>
      </c>
      <c r="E7" s="352" t="s">
        <v>81</v>
      </c>
      <c r="F7" s="352" t="s">
        <v>25</v>
      </c>
      <c r="G7" s="155">
        <v>200</v>
      </c>
      <c r="H7" s="535">
        <v>300</v>
      </c>
      <c r="I7" s="350"/>
      <c r="J7" s="354">
        <v>1</v>
      </c>
      <c r="K7" s="353">
        <v>1</v>
      </c>
      <c r="L7" s="353">
        <v>1</v>
      </c>
      <c r="M7" s="353">
        <v>1</v>
      </c>
      <c r="N7" s="353">
        <v>1</v>
      </c>
      <c r="O7" s="353">
        <v>1</v>
      </c>
      <c r="P7" s="353">
        <v>1</v>
      </c>
      <c r="Q7" s="353">
        <v>1</v>
      </c>
      <c r="R7" s="353">
        <v>1</v>
      </c>
      <c r="S7" s="353">
        <v>1</v>
      </c>
      <c r="T7" s="353">
        <v>1</v>
      </c>
      <c r="U7" s="353">
        <v>1</v>
      </c>
      <c r="V7" s="65"/>
      <c r="W7" s="73"/>
      <c r="X7" s="359"/>
      <c r="Y7" s="159"/>
      <c r="Z7" s="43"/>
      <c r="AA7" s="159" t="s">
        <v>977</v>
      </c>
    </row>
    <row r="8" spans="1:28" s="22" customFormat="1" hidden="1" x14ac:dyDescent="0.25">
      <c r="A8" s="349" t="s">
        <v>710</v>
      </c>
      <c r="B8" s="135" t="s">
        <v>711</v>
      </c>
      <c r="C8" s="135">
        <v>6703914</v>
      </c>
      <c r="D8" s="135" t="s">
        <v>206</v>
      </c>
      <c r="E8" s="135" t="s">
        <v>206</v>
      </c>
      <c r="F8" s="135" t="s">
        <v>25</v>
      </c>
      <c r="G8" s="155">
        <v>500</v>
      </c>
      <c r="H8" s="535">
        <v>500</v>
      </c>
      <c r="I8" s="371"/>
      <c r="J8" s="354">
        <v>1</v>
      </c>
      <c r="K8" s="353">
        <v>1</v>
      </c>
      <c r="L8" s="353">
        <v>1</v>
      </c>
      <c r="M8" s="353">
        <v>1</v>
      </c>
      <c r="N8" s="353">
        <v>1</v>
      </c>
      <c r="O8" s="353">
        <v>1</v>
      </c>
      <c r="P8" s="353">
        <v>1</v>
      </c>
      <c r="Q8" s="353">
        <v>1</v>
      </c>
      <c r="R8" s="353">
        <v>1</v>
      </c>
      <c r="S8" s="353">
        <v>1</v>
      </c>
      <c r="T8" s="353">
        <v>1</v>
      </c>
      <c r="U8" s="353">
        <v>1</v>
      </c>
      <c r="V8" s="65"/>
      <c r="W8" s="357"/>
      <c r="X8" s="360"/>
      <c r="Y8" s="159"/>
      <c r="Z8" s="43"/>
      <c r="AA8" s="487" t="s">
        <v>987</v>
      </c>
      <c r="AB8"/>
    </row>
    <row r="9" spans="1:28" s="22" customFormat="1" hidden="1" x14ac:dyDescent="0.25">
      <c r="A9" s="349" t="s">
        <v>712</v>
      </c>
      <c r="B9" s="135" t="s">
        <v>803</v>
      </c>
      <c r="C9" s="135">
        <v>6706160</v>
      </c>
      <c r="D9" s="135" t="s">
        <v>713</v>
      </c>
      <c r="E9" s="135" t="s">
        <v>713</v>
      </c>
      <c r="F9" s="135" t="s">
        <v>25</v>
      </c>
      <c r="G9" s="155">
        <v>100</v>
      </c>
      <c r="H9" s="535">
        <v>100</v>
      </c>
      <c r="I9" s="371"/>
      <c r="J9" s="354">
        <v>1</v>
      </c>
      <c r="K9" s="353">
        <v>1</v>
      </c>
      <c r="L9" s="353">
        <v>1</v>
      </c>
      <c r="M9" s="353">
        <v>1</v>
      </c>
      <c r="N9" s="353">
        <v>1</v>
      </c>
      <c r="O9" s="353">
        <v>1</v>
      </c>
      <c r="P9" s="353">
        <v>1</v>
      </c>
      <c r="V9" s="65"/>
      <c r="W9" s="357"/>
      <c r="X9" s="360"/>
      <c r="Y9" s="159"/>
      <c r="Z9" s="43"/>
      <c r="AA9" s="74" t="s">
        <v>804</v>
      </c>
      <c r="AB9"/>
    </row>
    <row r="10" spans="1:28" s="307" customFormat="1" hidden="1" x14ac:dyDescent="0.25">
      <c r="A10" s="378" t="s">
        <v>714</v>
      </c>
      <c r="B10" s="322" t="s">
        <v>715</v>
      </c>
      <c r="C10" s="322">
        <v>6704978</v>
      </c>
      <c r="D10" s="322" t="s">
        <v>716</v>
      </c>
      <c r="E10" s="322" t="s">
        <v>716</v>
      </c>
      <c r="F10" s="322" t="s">
        <v>25</v>
      </c>
      <c r="G10" s="155"/>
      <c r="H10" s="535"/>
      <c r="I10" s="380"/>
      <c r="J10" s="381"/>
      <c r="K10" s="382"/>
      <c r="L10" s="382"/>
      <c r="M10" s="382"/>
      <c r="N10" s="382"/>
      <c r="O10" s="382"/>
      <c r="P10" s="382"/>
      <c r="Q10" s="382"/>
      <c r="R10" s="382"/>
      <c r="S10" s="382"/>
      <c r="T10" s="382"/>
      <c r="U10" s="382"/>
      <c r="V10" s="382"/>
      <c r="W10" s="383"/>
      <c r="X10" s="377"/>
      <c r="Y10" s="306"/>
      <c r="Z10" s="306"/>
      <c r="AA10" s="306" t="s">
        <v>717</v>
      </c>
    </row>
    <row r="11" spans="1:28" s="307" customFormat="1" hidden="1" x14ac:dyDescent="0.25">
      <c r="A11" s="378"/>
      <c r="B11" s="322"/>
      <c r="C11" s="322"/>
      <c r="D11" s="440"/>
      <c r="E11" s="322"/>
      <c r="F11" s="322"/>
      <c r="G11" s="155"/>
      <c r="H11" s="535"/>
      <c r="I11" s="380"/>
      <c r="J11" s="381"/>
      <c r="K11" s="382"/>
      <c r="L11" s="382"/>
      <c r="M11" s="382"/>
      <c r="N11" s="382"/>
      <c r="O11" s="382"/>
      <c r="P11" s="382"/>
      <c r="Q11" s="382"/>
      <c r="R11" s="382"/>
      <c r="S11" s="382"/>
      <c r="T11" s="382"/>
      <c r="U11" s="382"/>
      <c r="V11" s="382"/>
      <c r="W11" s="383"/>
      <c r="X11" s="377"/>
      <c r="Y11" s="306"/>
      <c r="Z11" s="306"/>
      <c r="AA11" s="306"/>
    </row>
    <row r="12" spans="1:28" hidden="1" x14ac:dyDescent="0.25">
      <c r="A12" s="355" t="s">
        <v>718</v>
      </c>
      <c r="B12" s="352"/>
      <c r="C12" s="352"/>
      <c r="D12" s="438"/>
      <c r="E12" s="352"/>
      <c r="F12" s="352"/>
      <c r="G12" s="356">
        <v>300</v>
      </c>
      <c r="H12" s="536">
        <f>SUM(H13:H17)</f>
        <v>250</v>
      </c>
      <c r="I12" s="361"/>
      <c r="J12" s="192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383"/>
      <c r="X12" s="377"/>
      <c r="Y12" s="159"/>
      <c r="Z12" s="43"/>
      <c r="AA12" s="46"/>
    </row>
    <row r="13" spans="1:28" hidden="1" x14ac:dyDescent="0.25">
      <c r="A13" s="358" t="s">
        <v>719</v>
      </c>
      <c r="B13" s="352" t="s">
        <v>720</v>
      </c>
      <c r="C13" s="352">
        <v>6701417</v>
      </c>
      <c r="D13" s="438"/>
      <c r="E13" s="352"/>
      <c r="F13" s="352" t="s">
        <v>25</v>
      </c>
      <c r="G13" s="384"/>
      <c r="H13" s="535">
        <v>50</v>
      </c>
      <c r="I13" s="350"/>
      <c r="J13" s="354">
        <v>1</v>
      </c>
      <c r="K13" s="353">
        <v>1</v>
      </c>
      <c r="L13" s="353">
        <v>1</v>
      </c>
      <c r="M13" s="353">
        <v>1</v>
      </c>
      <c r="N13" s="353">
        <v>1</v>
      </c>
      <c r="O13" s="353">
        <v>1</v>
      </c>
      <c r="P13" s="353">
        <v>1</v>
      </c>
      <c r="Q13" s="353">
        <v>1</v>
      </c>
      <c r="R13" s="353">
        <v>1</v>
      </c>
      <c r="S13" s="353">
        <v>1</v>
      </c>
      <c r="T13" s="353">
        <v>1</v>
      </c>
      <c r="U13" s="353">
        <v>1</v>
      </c>
      <c r="V13" s="65"/>
      <c r="W13" s="383"/>
      <c r="X13" s="377"/>
      <c r="Y13" s="159"/>
      <c r="Z13" s="43"/>
      <c r="AA13" s="43" t="s">
        <v>721</v>
      </c>
    </row>
    <row r="14" spans="1:28" hidden="1" x14ac:dyDescent="0.25">
      <c r="A14" s="358" t="s">
        <v>827</v>
      </c>
      <c r="B14" s="352"/>
      <c r="C14" s="352"/>
      <c r="D14" s="499"/>
      <c r="E14" s="272"/>
      <c r="F14" s="352" t="s">
        <v>25</v>
      </c>
      <c r="G14" s="356"/>
      <c r="H14" s="537">
        <v>30</v>
      </c>
      <c r="I14" s="350"/>
      <c r="J14" s="354">
        <v>1</v>
      </c>
      <c r="K14" s="353">
        <v>1</v>
      </c>
      <c r="L14" s="353">
        <v>1</v>
      </c>
      <c r="M14" s="353">
        <v>1</v>
      </c>
      <c r="N14" s="65"/>
      <c r="O14" s="65"/>
      <c r="P14" s="65"/>
      <c r="Q14" s="65"/>
      <c r="R14" s="65"/>
      <c r="W14" s="383"/>
      <c r="X14" s="377"/>
      <c r="Y14" s="487"/>
      <c r="Z14" s="74"/>
      <c r="AA14" s="74" t="s">
        <v>989</v>
      </c>
    </row>
    <row r="15" spans="1:28" hidden="1" x14ac:dyDescent="0.25">
      <c r="A15" s="358" t="s">
        <v>724</v>
      </c>
      <c r="B15" s="352" t="s">
        <v>707</v>
      </c>
      <c r="C15" s="352">
        <v>6701418</v>
      </c>
      <c r="D15" s="272" t="s">
        <v>81</v>
      </c>
      <c r="E15" s="272" t="s">
        <v>81</v>
      </c>
      <c r="F15" s="352" t="s">
        <v>673</v>
      </c>
      <c r="G15" s="356">
        <v>0</v>
      </c>
      <c r="H15" s="537">
        <v>50</v>
      </c>
      <c r="I15" s="486"/>
      <c r="J15" s="354">
        <v>1</v>
      </c>
      <c r="K15" s="353">
        <v>1</v>
      </c>
      <c r="L15" s="353">
        <v>1</v>
      </c>
      <c r="M15" s="353">
        <v>1</v>
      </c>
      <c r="N15" s="333">
        <v>1</v>
      </c>
      <c r="O15" s="333">
        <v>1</v>
      </c>
      <c r="P15" s="333">
        <v>1</v>
      </c>
      <c r="Q15" s="333">
        <v>1</v>
      </c>
      <c r="R15" s="333">
        <v>1</v>
      </c>
      <c r="S15" s="333">
        <v>1</v>
      </c>
      <c r="T15" s="333">
        <v>1</v>
      </c>
      <c r="U15" s="333">
        <v>1</v>
      </c>
      <c r="V15" s="65"/>
      <c r="W15" s="383"/>
      <c r="X15" s="377"/>
      <c r="Y15" s="487"/>
      <c r="Z15" s="74"/>
      <c r="AA15" s="487" t="s">
        <v>986</v>
      </c>
    </row>
    <row r="16" spans="1:28" hidden="1" x14ac:dyDescent="0.25">
      <c r="A16" s="358" t="s">
        <v>976</v>
      </c>
      <c r="B16" s="352"/>
      <c r="C16" s="352"/>
      <c r="D16" s="272" t="s">
        <v>81</v>
      </c>
      <c r="E16" s="272" t="s">
        <v>81</v>
      </c>
      <c r="F16" s="352" t="s">
        <v>25</v>
      </c>
      <c r="G16" s="356">
        <v>0</v>
      </c>
      <c r="H16" s="537">
        <v>100</v>
      </c>
      <c r="I16" s="486"/>
      <c r="J16" s="354">
        <v>1</v>
      </c>
      <c r="K16" s="353">
        <v>1</v>
      </c>
      <c r="L16" s="353">
        <v>1</v>
      </c>
      <c r="M16" s="353">
        <v>1</v>
      </c>
      <c r="N16" s="353">
        <v>1</v>
      </c>
      <c r="O16" s="353">
        <v>1</v>
      </c>
      <c r="P16" s="353">
        <v>1</v>
      </c>
      <c r="Q16" s="353">
        <v>1</v>
      </c>
      <c r="R16" s="353">
        <v>1</v>
      </c>
      <c r="S16" s="353">
        <v>1</v>
      </c>
      <c r="T16" s="353">
        <v>1</v>
      </c>
      <c r="U16" s="353">
        <v>1</v>
      </c>
      <c r="V16" s="65"/>
      <c r="W16" s="383"/>
      <c r="X16" s="377"/>
      <c r="Y16" s="487"/>
      <c r="Z16" s="74"/>
      <c r="AA16" s="487" t="s">
        <v>984</v>
      </c>
    </row>
    <row r="17" spans="1:27" s="307" customFormat="1" ht="15.75" hidden="1" thickBot="1" x14ac:dyDescent="0.3">
      <c r="A17" s="376" t="s">
        <v>722</v>
      </c>
      <c r="B17" s="141"/>
      <c r="C17" s="141"/>
      <c r="D17" s="270" t="s">
        <v>206</v>
      </c>
      <c r="E17" s="270" t="s">
        <v>206</v>
      </c>
      <c r="F17" s="141" t="s">
        <v>673</v>
      </c>
      <c r="G17" s="142"/>
      <c r="H17" s="538">
        <v>20</v>
      </c>
      <c r="I17" s="368"/>
      <c r="J17" s="483">
        <v>1</v>
      </c>
      <c r="K17" s="484">
        <v>1</v>
      </c>
      <c r="L17" s="484">
        <v>1</v>
      </c>
      <c r="M17" s="484">
        <v>1</v>
      </c>
      <c r="N17" s="564">
        <v>1</v>
      </c>
      <c r="O17" s="564">
        <v>1</v>
      </c>
      <c r="P17" s="564">
        <v>1</v>
      </c>
      <c r="Q17" s="564">
        <v>1</v>
      </c>
      <c r="R17" s="564">
        <v>1</v>
      </c>
      <c r="S17" s="564">
        <v>1</v>
      </c>
      <c r="T17" s="564">
        <v>1</v>
      </c>
      <c r="U17" s="564">
        <v>1</v>
      </c>
      <c r="V17" s="565"/>
      <c r="W17" s="566"/>
      <c r="X17" s="369"/>
      <c r="Y17" s="370"/>
      <c r="Z17" s="370"/>
      <c r="AA17" s="539" t="s">
        <v>1032</v>
      </c>
    </row>
    <row r="18" spans="1:27" hidden="1" x14ac:dyDescent="0.25">
      <c r="H18" s="367"/>
    </row>
    <row r="19" spans="1:27" hidden="1" x14ac:dyDescent="0.25">
      <c r="J19" s="23"/>
      <c r="K19" t="s">
        <v>703</v>
      </c>
    </row>
    <row r="20" spans="1:27" hidden="1" x14ac:dyDescent="0.25">
      <c r="J20" s="25"/>
      <c r="K20" t="s">
        <v>704</v>
      </c>
    </row>
    <row r="21" spans="1:27" hidden="1" x14ac:dyDescent="0.25">
      <c r="J21" s="119"/>
      <c r="K21" t="s">
        <v>705</v>
      </c>
    </row>
    <row r="24" spans="1:27" hidden="1" x14ac:dyDescent="0.25">
      <c r="K24" s="534"/>
      <c r="L24" s="534"/>
      <c r="M24" s="534"/>
      <c r="N24" s="534"/>
      <c r="O24" s="534"/>
      <c r="P24" s="534"/>
      <c r="Q24" s="534"/>
      <c r="R24" s="534"/>
    </row>
  </sheetData>
  <mergeCells count="2">
    <mergeCell ref="A4:F4"/>
    <mergeCell ref="A5:F5"/>
  </mergeCells>
  <pageMargins left="0.7" right="0.7" top="0.75" bottom="0.75" header="0.3" footer="0.3"/>
  <pageSetup paperSize="9" orientation="portrait" horizontalDpi="300" verticalDpi="0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C063DCBE37F24C418240B1FC8DE0F949" ma:contentTypeVersion="2" ma:contentTypeDescription="Luo uusi asiakirja." ma:contentTypeScope="" ma:versionID="57a0f226adc07ed0afe57b82eba8ad1b">
  <xsd:schema xmlns:xsd="http://www.w3.org/2001/XMLSchema" xmlns:xs="http://www.w3.org/2001/XMLSchema" xmlns:p="http://schemas.microsoft.com/office/2006/metadata/properties" xmlns:ns2="947d2316-5107-459d-9262-25f341538719" targetNamespace="http://schemas.microsoft.com/office/2006/metadata/properties" ma:root="true" ma:fieldsID="534b0514874e8e5d111bf1e0b69973a7" ns2:_="">
    <xsd:import namespace="947d2316-5107-459d-9262-25f3415387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7d2316-5107-459d-9262-25f3415387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0F386F-0145-4B0E-AD8D-574175E9FC8A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elements/1.1/"/>
    <ds:schemaRef ds:uri="947d2316-5107-459d-9262-25f341538719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9BF528F-199B-4CA5-8047-9FB02F805B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7d2316-5107-459d-9262-25f3415387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17FDCE-CA8B-447B-96F9-A5D8AFE758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3</vt:i4>
      </vt:variant>
      <vt:variant>
        <vt:lpstr>Nimetyt alueet</vt:lpstr>
      </vt:variant>
      <vt:variant>
        <vt:i4>3</vt:i4>
      </vt:variant>
    </vt:vector>
  </HeadingPairs>
  <TitlesOfParts>
    <vt:vector size="6" baseType="lpstr">
      <vt:lpstr>Uudisrakentaminen</vt:lpstr>
      <vt:lpstr>Peruspar. ja liikennejärj.</vt:lpstr>
      <vt:lpstr>Yhteishankkeet Vävin kanssa</vt:lpstr>
      <vt:lpstr>'Peruspar. ja liikennejärj.'!Tulostusalue</vt:lpstr>
      <vt:lpstr>Uudisrakentaminen!Tulostusalue</vt:lpstr>
      <vt:lpstr>Uudisrakentaminen!Tulostusotsikot</vt:lpstr>
    </vt:vector>
  </TitlesOfParts>
  <Manager/>
  <Company>Helsingin Kaupunki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Karttunen Jarkko</dc:creator>
  <cp:keywords/>
  <dc:description/>
  <cp:lastModifiedBy>Arponen Petri</cp:lastModifiedBy>
  <cp:revision/>
  <dcterms:created xsi:type="dcterms:W3CDTF">2017-10-07T07:46:54Z</dcterms:created>
  <dcterms:modified xsi:type="dcterms:W3CDTF">2022-11-29T14:05:08Z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0x010100C063DCBE37F24C418240B1FC8DE0F949</vt:lpwstr>
  </property>
  <property fmtid="{D5CDD505-2E9C-101B-9397-08002B2CF9AE}" pid="3" name="MSIP_Label_f35e945f-875f-47b7-87fa-10b3524d17f5_Enabled">
    <vt:lpwstr>true</vt:lpwstr>
  </property>
  <property fmtid="{D5CDD505-2E9C-101B-9397-08002B2CF9AE}" pid="4" name="MSIP_Label_f35e945f-875f-47b7-87fa-10b3524d17f5_SetDate">
    <vt:lpwstr>2022-11-10T13:10:50Z</vt:lpwstr>
  </property>
  <property fmtid="{D5CDD505-2E9C-101B-9397-08002B2CF9AE}" pid="5" name="MSIP_Label_f35e945f-875f-47b7-87fa-10b3524d17f5_Method">
    <vt:lpwstr>Standard</vt:lpwstr>
  </property>
  <property fmtid="{D5CDD505-2E9C-101B-9397-08002B2CF9AE}" pid="6" name="MSIP_Label_f35e945f-875f-47b7-87fa-10b3524d17f5_Name">
    <vt:lpwstr>Julkinen (harkinnanvaraisesti)</vt:lpwstr>
  </property>
  <property fmtid="{D5CDD505-2E9C-101B-9397-08002B2CF9AE}" pid="7" name="MSIP_Label_f35e945f-875f-47b7-87fa-10b3524d17f5_SiteId">
    <vt:lpwstr>3feb6bc1-d722-4726-966c-5b58b64df752</vt:lpwstr>
  </property>
  <property fmtid="{D5CDD505-2E9C-101B-9397-08002B2CF9AE}" pid="8" name="MSIP_Label_f35e945f-875f-47b7-87fa-10b3524d17f5_ActionId">
    <vt:lpwstr>53687c30-378b-403b-b5eb-83a944bc57df</vt:lpwstr>
  </property>
  <property fmtid="{D5CDD505-2E9C-101B-9397-08002B2CF9AE}" pid="9" name="MSIP_Label_f35e945f-875f-47b7-87fa-10b3524d17f5_ContentBits">
    <vt:lpwstr>0</vt:lpwstr>
  </property>
</Properties>
</file>