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8"/>
  </bookViews>
  <sheets>
    <sheet r:id="rId1" sheetId="1" name="LÄNTINEN"/>
    <sheet r:id="rId2" sheetId="2" name="KESKINEN SP3"/>
    <sheet r:id="rId3" sheetId="3" name="POHJOINEN SP4"/>
    <sheet r:id="rId4" sheetId="4" name="KAAKKOINEN"/>
    <sheet r:id="rId5" sheetId="5" name="ITÄINEN"/>
    <sheet r:id="rId6" sheetId="6" name="KAMPPI-TÖÖLÖNLAHTI"/>
    <sheet r:id="rId7" sheetId="7" name="KAAVIO"/>
    <sheet r:id="rId8" sheetId="8" name="Erittelyt 05-09"/>
    <sheet r:id="rId9" sheetId="9" name="KOILLINEN SP5"/>
    <sheet r:id="rId10" sheetId="10" name="kategoriat"/>
  </sheets>
  <definedNames>
    <definedName name="_xlnm.Print_Area" localSheetId="7">'Erittelyt 05-09'!$A$1:$I$233</definedName>
    <definedName name="_xlnm.Print_Area" localSheetId="4">ITÄINEN!$A$1:$P$265</definedName>
    <definedName name="_xlnm.Print_Area" localSheetId="3">KAAKKOINEN!$A$14:$P$121</definedName>
    <definedName name="_xlnm.Print_Area" localSheetId="6">KAAVIO!$A$1:$J$264</definedName>
    <definedName name="_xlnm.Print_Area" localSheetId="5">'KAMPPI-TÖÖLÖNLAHTI'!$A$1:$P$55</definedName>
    <definedName name="_xlnm.Print_Area" localSheetId="0">LÄNTINEN!$A$1:$P$216</definedName>
    <definedName name="_xlnm.Print_Area">#REF!</definedName>
    <definedName name="TUlostusalueSP1">#REF!</definedName>
    <definedName name="_xlnm.Print_Titles" localSheetId="7">'Erittelyt 05-09'!$1:$11</definedName>
    <definedName name="_xlnm.Print_Titles" localSheetId="4">ITÄINEN!$1:$13</definedName>
    <definedName name="_xlnm.Print_Titles" localSheetId="3">KAAKKOINEN!$1:$13</definedName>
    <definedName name="_xlnm.Print_Titles" localSheetId="5">'KAMPPI-TÖÖLÖNLAHTI'!$1:$13</definedName>
    <definedName name="_xlnm.Print_Titles" localSheetId="1">'KESKINEN SP3'!$10:$12</definedName>
    <definedName name="_xlnm.Print_Titles" localSheetId="8">'KOILLINEN SP5'!$10:$12</definedName>
    <definedName name="_xlnm.Print_Titles" localSheetId="0">LÄNTINEN!$1:$13</definedName>
    <definedName name="_xlnm.Print_Titles" localSheetId="2">'POHJOINEN SP4'!$10:$12</definedName>
  </definedNames>
  <calcPr fullCalcOnLoad="1"/>
</workbook>
</file>

<file path=xl/sharedStrings.xml><?xml version="1.0" encoding="utf-8"?>
<sst xmlns="http://schemas.openxmlformats.org/spreadsheetml/2006/main" count="3021" uniqueCount="1122">
  <si>
    <t>K</t>
  </si>
  <si>
    <t>K1</t>
  </si>
  <si>
    <t>Kaupungin sopimusvelvoitteiden täyttämisen vuoksi välttämättömät hankkeet. Pääasiallisesti tällä tarkoitetaan hankkeita, joiden rakentaminen on käynnissä eli urakkasopimus on tehty</t>
  </si>
  <si>
    <t>E</t>
  </si>
  <si>
    <t>K2</t>
  </si>
  <si>
    <t>Turvallisuuden, terveellisyyden &amp; toimintavarmuuden näkökulmasta kriittiset peruskorjaushankkeet.</t>
  </si>
  <si>
    <t>K3</t>
  </si>
  <si>
    <t>Lisääntyvän lakisääteisen palvelutarpeen vuoksi tehtävät laajennus- tai uudishankkeet.</t>
  </si>
  <si>
    <t>K4</t>
  </si>
  <si>
    <t>Omaisuuden hallinnan näkökulmasta tarkoituksenmukaiset tai säästöä tuottavat peruskorjaushankkeet sekä tuotannon sujuvuuteen ja tehostamiseen liittyvät hankkeet.</t>
  </si>
  <si>
    <t>K5 -ylätaso</t>
  </si>
  <si>
    <t>Kaupungin kasvuun sekä muihin strategisiin tavoitteisiin liittyvät uudis-, peruskorjaus- ja laajennusinvestoinnit.</t>
  </si>
  <si>
    <t>K5.1</t>
  </si>
  <si>
    <t>Asuntotuotannon edellytysinvestointi</t>
  </si>
  <si>
    <t>K5.2</t>
  </si>
  <si>
    <t>Alueiden valmiiksi saattaminen (perustoiminnallisuudet)</t>
  </si>
  <si>
    <t>K5.3</t>
  </si>
  <si>
    <t>Vetovoimaan liittyvät erillishankkeet</t>
  </si>
  <si>
    <t>K5.4</t>
  </si>
  <si>
    <t>Toimitilahankkeet</t>
  </si>
  <si>
    <t>K5.5</t>
  </si>
  <si>
    <t>Muut</t>
  </si>
  <si>
    <t>T</t>
  </si>
  <si>
    <t>taitorakenne</t>
  </si>
  <si>
    <t>P</t>
  </si>
  <si>
    <t>päällystys</t>
  </si>
  <si>
    <t>M</t>
  </si>
  <si>
    <t>maarakennus</t>
  </si>
  <si>
    <t>V</t>
  </si>
  <si>
    <t>viimeistely</t>
  </si>
  <si>
    <t>kiveys</t>
  </si>
  <si>
    <t>KAUPUNKIYMPÄRISTÖN TOIMIALA</t>
  </si>
  <si>
    <t>INVESTOINTIOHJELMA 2023 - 2032</t>
  </si>
  <si>
    <t>Maankäyttö ja kaupunkirakenne</t>
  </si>
  <si>
    <r>
      <t xml:space="preserve">Kaupungin sopimusvelvoitteiden täyttämisen vuoksi välttämättömät hankkeet. Pääasiallisesti tällä tarkoitetaan hankkeita, </t>
    </r>
    <r>
      <rPr>
        <b/>
        <sz val="12"/>
        <color rgb="FF000000"/>
        <rFont val="Arial"/>
        <family val="2"/>
      </rPr>
      <t>joiden rakentaminen on käynnissä</t>
    </r>
    <r>
      <rPr>
        <sz val="12"/>
        <color rgb="FF000000"/>
        <rFont val="Arial"/>
        <family val="2"/>
      </rPr>
      <t xml:space="preserve"> eli urakkasopimus on tehty</t>
    </r>
  </si>
  <si>
    <t>LIKE/toiminnanohjaus</t>
  </si>
  <si>
    <t>päivitetty</t>
  </si>
  <si>
    <t xml:space="preserve">LUONNOS </t>
  </si>
  <si>
    <r>
      <t xml:space="preserve">Turvallisuuden, terveellisyyden &amp; toimintavarmuuden näkökulmasta kriittiset </t>
    </r>
    <r>
      <rPr>
        <b/>
        <sz val="12"/>
        <color rgb="FF000000"/>
        <rFont val="Arial"/>
        <family val="2"/>
      </rPr>
      <t>peruskorjaushankkeet</t>
    </r>
    <r>
      <rPr>
        <sz val="12"/>
        <color rgb="FF000000"/>
        <rFont val="Arial"/>
        <family val="2"/>
      </rPr>
      <t>.</t>
    </r>
  </si>
  <si>
    <t>TALOUSARVIOEHDOTUS 2023 &amp; TALOUSSUUNNITELMAEHDOTUS 2024 - 2025 &amp; ALUSTAVA INVESTOINTIOHJELMA 2026-2032</t>
  </si>
  <si>
    <r>
      <t xml:space="preserve">Omaisuuden hallinnan näkökulmasta </t>
    </r>
    <r>
      <rPr>
        <b/>
        <sz val="12"/>
        <color rgb="FF000000"/>
        <rFont val="Arial"/>
        <family val="2"/>
      </rPr>
      <t xml:space="preserve">tarkoituksenmukaiset tai säästöä tuottavat peruskorjaushankkeet </t>
    </r>
    <r>
      <rPr>
        <sz val="12"/>
        <color rgb="FF000000"/>
        <rFont val="Arial"/>
        <family val="2"/>
      </rPr>
      <t>sekä tuotannon sujuvuuteen ja tehostamiseen liittyvät hankkeet.</t>
    </r>
  </si>
  <si>
    <t>8 03 KADUT JA LIIKENNEVÄYLÄT</t>
  </si>
  <si>
    <t>K5</t>
  </si>
  <si>
    <r>
      <t xml:space="preserve">Kaupungin kasvuun sekä muihin strategisiin tavoitteisiin liittyvät </t>
    </r>
    <r>
      <rPr>
        <b/>
        <sz val="12"/>
        <color rgb="FF000000"/>
        <rFont val="Arial"/>
        <family val="2"/>
      </rPr>
      <t>uudis-, peruskorjaus- ja laajennusinvestoinnit</t>
    </r>
    <r>
      <rPr>
        <sz val="12"/>
        <color rgb="FF000000"/>
        <rFont val="Arial"/>
        <family val="2"/>
      </rPr>
      <t>.</t>
    </r>
  </si>
  <si>
    <t>UUDISRAKENTAMINEN JA PERUSKORJAUKSET</t>
  </si>
  <si>
    <t>KOILLINEN SUURPIIRI</t>
  </si>
  <si>
    <t>Kohde</t>
  </si>
  <si>
    <t>Kategoria</t>
  </si>
  <si>
    <t>Vaikutus</t>
  </si>
  <si>
    <t>Vaikuts</t>
  </si>
  <si>
    <t>Suorite-</t>
  </si>
  <si>
    <t>Yksikkö-</t>
  </si>
  <si>
    <t>Kustannus-</t>
  </si>
  <si>
    <t>Työvaihe</t>
  </si>
  <si>
    <t xml:space="preserve"> Valm.</t>
  </si>
  <si>
    <t>Tot.</t>
  </si>
  <si>
    <t xml:space="preserve"> Tot.</t>
  </si>
  <si>
    <t>Tot</t>
  </si>
  <si>
    <t>TAE</t>
  </si>
  <si>
    <t>TSE</t>
  </si>
  <si>
    <t xml:space="preserve">  TSE</t>
  </si>
  <si>
    <t xml:space="preserve">     Alustava investointiohjelma 2026-2032</t>
  </si>
  <si>
    <t>HUOM</t>
  </si>
  <si>
    <t>asuntotuotan.</t>
  </si>
  <si>
    <t>kem.</t>
  </si>
  <si>
    <t>määrä</t>
  </si>
  <si>
    <t>kustannus</t>
  </si>
  <si>
    <t>ennuste</t>
  </si>
  <si>
    <t>HKR / PW</t>
  </si>
  <si>
    <t>Kyllä / Ei</t>
  </si>
  <si>
    <t>m2</t>
  </si>
  <si>
    <t>€ / m2</t>
  </si>
  <si>
    <t>1000 €</t>
  </si>
  <si>
    <t>(M+K+P+V)</t>
  </si>
  <si>
    <t>%</t>
  </si>
  <si>
    <t>HANKENUMERO</t>
  </si>
  <si>
    <t>8 03 01 01 UUDISRAKENTAMINEN YHT.</t>
  </si>
  <si>
    <t>8 03 01 02 PERUSPARANTAMINEN</t>
  </si>
  <si>
    <t>KOILLINEN SUURPIIRI YHTEENSÄ</t>
  </si>
  <si>
    <t>UUDISRAKENTAM., KOILLINEN SUURP.</t>
  </si>
  <si>
    <t>TAE&amp;TSE raamit</t>
  </si>
  <si>
    <t>Ylityspaine</t>
  </si>
  <si>
    <t>36. VIIKKI</t>
  </si>
  <si>
    <t>Viikin RJ:n ja Viiman täydennysrakentaminen</t>
  </si>
  <si>
    <t>Mendelinkuja</t>
  </si>
  <si>
    <t>Hakalanniementie</t>
  </si>
  <si>
    <t>Hierrinkuja</t>
  </si>
  <si>
    <t>Viima ratikka</t>
  </si>
  <si>
    <t>Kolvikuja</t>
  </si>
  <si>
    <t>Pipettikuja</t>
  </si>
  <si>
    <t>Viikintien pemheikkö, Fingrid</t>
  </si>
  <si>
    <t>Ei toteudu POIS TAE24</t>
  </si>
  <si>
    <t xml:space="preserve">Viikinmäen Kallion asuntokatu </t>
  </si>
  <si>
    <t>Liittyy tähän fingrid kuljetukseen</t>
  </si>
  <si>
    <t>VIIMA hankkeen liittyvät Viikki (kts myös Malmi)</t>
  </si>
  <si>
    <t>Pihlajistonkallio</t>
  </si>
  <si>
    <t>K5.1.</t>
  </si>
  <si>
    <t>Maakaarenkuja</t>
  </si>
  <si>
    <t>Viikinmäen alue</t>
  </si>
  <si>
    <t>m p k v</t>
  </si>
  <si>
    <t>Harjannetie</t>
  </si>
  <si>
    <t>Rikissankuja</t>
  </si>
  <si>
    <t>Henrik Lättiläisen katu</t>
  </si>
  <si>
    <t>Ristiretkeläistenkatu</t>
  </si>
  <si>
    <t>Sigtunankuja</t>
  </si>
  <si>
    <t>Bysantintori</t>
  </si>
  <si>
    <t>Bysantinkuja(+portaat)</t>
  </si>
  <si>
    <t>Valdemarintori</t>
  </si>
  <si>
    <t>?</t>
  </si>
  <si>
    <t>Valdemarinkuja</t>
  </si>
  <si>
    <t>Aleksanteri Nevskin katu</t>
  </si>
  <si>
    <t>Viikinranta</t>
  </si>
  <si>
    <t>Kaava 2:n kadut</t>
  </si>
  <si>
    <t>Jokisuuntie</t>
  </si>
  <si>
    <t>Jokisuunkuja</t>
  </si>
  <si>
    <t>Jokisuunpolku</t>
  </si>
  <si>
    <t>Säynäslahdentie</t>
  </si>
  <si>
    <t>Säynäskuja</t>
  </si>
  <si>
    <t>Säynäspolku</t>
  </si>
  <si>
    <t>Hernepellonkuja</t>
  </si>
  <si>
    <t>Hernepellonpolku</t>
  </si>
  <si>
    <t>Viiman edellyttämät maankäytönmuutokset</t>
  </si>
  <si>
    <t>37. PUKINMÄKI</t>
  </si>
  <si>
    <t>Pukinmäenaukio, Eskolankaari /-tie</t>
  </si>
  <si>
    <t>Asemak. 12706: Pukinmäki, Säterinportti 3, Säterintie 7 ja 9 Madetojankuja 1 ja Karhusuontie 12</t>
  </si>
  <si>
    <t>Pukimäenranta asemakaava alue</t>
  </si>
  <si>
    <t>Asemakaava voimassa 6/25. Myös siltoja ja melusuojausta. Johtosiirtoja (viemäriverkosto)</t>
  </si>
  <si>
    <t>Savelanpolku (pyöräilijäpatsas-aukio)</t>
  </si>
  <si>
    <t>Rakentamattomat sorakadut</t>
  </si>
  <si>
    <t>Sinivuorentie</t>
  </si>
  <si>
    <t>Sinivuorenpolku</t>
  </si>
  <si>
    <t>Sinimetsänpolku</t>
  </si>
  <si>
    <t>Närekuja</t>
  </si>
  <si>
    <t>Lustokuja</t>
  </si>
  <si>
    <t>Jokipellontie</t>
  </si>
  <si>
    <t>Kehäkukantie</t>
  </si>
  <si>
    <t>Kehäkukanpolku</t>
  </si>
  <si>
    <t>38. MALMI</t>
  </si>
  <si>
    <t>Pihlajamäen ostoskeskus, ak 12318 (AM)</t>
  </si>
  <si>
    <t>Meripihkatie</t>
  </si>
  <si>
    <t>Moreenitie</t>
  </si>
  <si>
    <t>Vierinkivenpolku</t>
  </si>
  <si>
    <t>39. TAPANINKYLÄ</t>
  </si>
  <si>
    <t>Vainiotie (HSY:n vesihuollon saneeraus)</t>
  </si>
  <si>
    <t>Tapanilan asemanseudun eteläosa AM</t>
  </si>
  <si>
    <t>Viertolantie</t>
  </si>
  <si>
    <t>Kanervatien alue, ak 11954 (AM)</t>
  </si>
  <si>
    <t>Nukarintie</t>
  </si>
  <si>
    <t>Ripetie</t>
  </si>
  <si>
    <t>Takalanrinne, Takalankuja</t>
  </si>
  <si>
    <t>Maatullinpuiston eteläosa, ak 12191 (AM)</t>
  </si>
  <si>
    <t>Rintamasotilaantie (Takalantie - VU)</t>
  </si>
  <si>
    <t>Rahkatie</t>
  </si>
  <si>
    <t>Takalantie</t>
  </si>
  <si>
    <t>k v</t>
  </si>
  <si>
    <t>Lähdeniityntie</t>
  </si>
  <si>
    <t>Fallkullan kiila (AM)</t>
  </si>
  <si>
    <t>Jokipoikasenkaari</t>
  </si>
  <si>
    <t>Jokipoikasentie</t>
  </si>
  <si>
    <t>Joutsentie (Tasankotie - Joutsenraitti)</t>
  </si>
  <si>
    <t>Jäkäläpolku (LP)</t>
  </si>
  <si>
    <t>Jäkälätie (v Jäkäläpolku - Joutsentie)</t>
  </si>
  <si>
    <t>Sammaltori</t>
  </si>
  <si>
    <t>Smoltinkaari</t>
  </si>
  <si>
    <t>Smoltinkuja</t>
  </si>
  <si>
    <t>Smoltinkulku</t>
  </si>
  <si>
    <t>Suurmetsäntie (v Tapulikaupungint - Malminkaari)</t>
  </si>
  <si>
    <t>Tasankotie</t>
  </si>
  <si>
    <t>Tapaninkylä / muut kadut</t>
  </si>
  <si>
    <t>Sammalpolku (Lpk Jäkälän uudisrak)</t>
  </si>
  <si>
    <t>Talohanke alkaa 6/24 valmistuu 10/25</t>
  </si>
  <si>
    <t>Hiidenportti</t>
  </si>
  <si>
    <t>Hiidenportin LP</t>
  </si>
  <si>
    <t>Vuokrattu ekopisteeksi rinki oy</t>
  </si>
  <si>
    <t>Halmetie</t>
  </si>
  <si>
    <t>Nukarinkuja</t>
  </si>
  <si>
    <t>Ripekuja</t>
  </si>
  <si>
    <t>Impivaarantie</t>
  </si>
  <si>
    <t>Rajapolku</t>
  </si>
  <si>
    <t>Rasmuksentie</t>
  </si>
  <si>
    <t>Rasmuksenkuja</t>
  </si>
  <si>
    <t>Rasmuksenpolku</t>
  </si>
  <si>
    <t>Immolankuja</t>
  </si>
  <si>
    <t>Kastanjatie</t>
  </si>
  <si>
    <t>Vanha Yrttimaantie</t>
  </si>
  <si>
    <t>Leivosentie (jatke?)</t>
  </si>
  <si>
    <t>Leivosenkuja (jatke?)</t>
  </si>
  <si>
    <t>Kyntelikuja (jatke?)</t>
  </si>
  <si>
    <t>Muut rakentamattomat sorakadut (27 kpl)</t>
  </si>
  <si>
    <t>Kaavamuutos tontit 39213/1 ja 2 (AM)</t>
  </si>
  <si>
    <t>Kertojantie</t>
  </si>
  <si>
    <t>Saunatie</t>
  </si>
  <si>
    <t>Tuomaankuja</t>
  </si>
  <si>
    <t>Kuulijantie</t>
  </si>
  <si>
    <t>Simeonintie</t>
  </si>
  <si>
    <t>Päivölänkuja</t>
  </si>
  <si>
    <t>Kuulijankuja</t>
  </si>
  <si>
    <t>Vihtakuja</t>
  </si>
  <si>
    <t>Saunakuja</t>
  </si>
  <si>
    <t>Tiilentekijänpolku pp-yhteys</t>
  </si>
  <si>
    <t>Aapontien pohjoispää</t>
  </si>
  <si>
    <t>Aaponpolku</t>
  </si>
  <si>
    <t>Liiketien pohjoispää</t>
  </si>
  <si>
    <t>Terveystie</t>
  </si>
  <si>
    <t>Saniaispolku</t>
  </si>
  <si>
    <t>Siimakuja</t>
  </si>
  <si>
    <t>Onkikuja</t>
  </si>
  <si>
    <t>Varpustie</t>
  </si>
  <si>
    <t>Haapapolku</t>
  </si>
  <si>
    <t>Jokikuja</t>
  </si>
  <si>
    <t>Pamppulankuja</t>
  </si>
  <si>
    <t>Marjatie</t>
  </si>
  <si>
    <t>Vahtitie</t>
  </si>
  <si>
    <t>Marjastajankuja</t>
  </si>
  <si>
    <t>Käpylinnunkuja</t>
  </si>
  <si>
    <t>Miekkapolku</t>
  </si>
  <si>
    <t>Kalpakuja</t>
  </si>
  <si>
    <t>40. SUUTARILA</t>
  </si>
  <si>
    <t xml:space="preserve"> </t>
  </si>
  <si>
    <t>Henrik Forsiuksentie (jalkakäytävä)</t>
  </si>
  <si>
    <t>Talohanke aktivoitunut 21 loppuvuosi</t>
  </si>
  <si>
    <t>Päiväpalauksenpolku HSY:n hanke (tason korotus)</t>
  </si>
  <si>
    <t xml:space="preserve">Taivaankansi </t>
  </si>
  <si>
    <t>Tapulikaupungin koillisosa, ak 12133 (AM)</t>
  </si>
  <si>
    <t>Hatuntekijänkuja</t>
  </si>
  <si>
    <t>Hattupolku</t>
  </si>
  <si>
    <t>Siltalanpuiston kaava-alue, ak 12243 (AM)</t>
  </si>
  <si>
    <t>v</t>
  </si>
  <si>
    <t>Peltohiirenkuja</t>
  </si>
  <si>
    <t>Peltokylänkuja</t>
  </si>
  <si>
    <t>Peltokylänraitti (Peltohiirenkj - Pläsinpellonkj)</t>
  </si>
  <si>
    <t>Peltokyläntie pysäkki ja suojatie</t>
  </si>
  <si>
    <t>Pertunkuja</t>
  </si>
  <si>
    <t>Pertunpellonraitti (Pertunpellontiestä pohj.)</t>
  </si>
  <si>
    <t>Pertunpellontie (Pertunpellonraitista länteen)</t>
  </si>
  <si>
    <t>Pertunsuora</t>
  </si>
  <si>
    <t>Pläsinpellonkuja</t>
  </si>
  <si>
    <t>Siltakylänkuja (it. jatke)</t>
  </si>
  <si>
    <t>Siltakylänpolku</t>
  </si>
  <si>
    <t>Siltalanpolku</t>
  </si>
  <si>
    <t>Siltalanpuistonpolku</t>
  </si>
  <si>
    <t>Suutarilan rantapuisto (AM)</t>
  </si>
  <si>
    <t>Kiertotähdenkuja</t>
  </si>
  <si>
    <t>AM-ohjelman kadut</t>
  </si>
  <si>
    <t>Kirkonkyläntie (Peltokyläntie-Keravanjoki)</t>
  </si>
  <si>
    <t>Suutarilan pohj. teollisuusalue, ak 11460</t>
  </si>
  <si>
    <t xml:space="preserve">Valokaari </t>
  </si>
  <si>
    <t>Suutarilantien liikennejärjestelyihin liittyvät</t>
  </si>
  <si>
    <t>Soinintie</t>
  </si>
  <si>
    <t>Vallesmanninkuja</t>
  </si>
  <si>
    <t>Suutarila / Muut kadut</t>
  </si>
  <si>
    <t>Uranuksentie</t>
  </si>
  <si>
    <t>Saturnuksentie</t>
  </si>
  <si>
    <t>Merkuriuksentien länsipää</t>
  </si>
  <si>
    <t>Merkuriuksentie</t>
  </si>
  <si>
    <t>Jupiterintie</t>
  </si>
  <si>
    <t>Marsintie</t>
  </si>
  <si>
    <t>Meteorikuja</t>
  </si>
  <si>
    <t>Pikkaraiskuja,-polku ja -tie</t>
  </si>
  <si>
    <t>Plutonkuja</t>
  </si>
  <si>
    <t>Riimukuja</t>
  </si>
  <si>
    <t>Uudisraivaajantie</t>
  </si>
  <si>
    <t>Uudisraivaajankuja</t>
  </si>
  <si>
    <t>Uudisraivaajanpolku</t>
  </si>
  <si>
    <t>Vanha Suutarinkyläntie</t>
  </si>
  <si>
    <t>Valjastie</t>
  </si>
  <si>
    <t>Muut rakentamattomat sorakadut (31 kpl)</t>
  </si>
  <si>
    <t>Yläkaskenkuja</t>
  </si>
  <si>
    <t>Vaskipellontie</t>
  </si>
  <si>
    <t>Riimusauvantie, vanha</t>
  </si>
  <si>
    <t>Kesantotie</t>
  </si>
  <si>
    <t>Vemmelkuja</t>
  </si>
  <si>
    <t>Norotie</t>
  </si>
  <si>
    <t>Iiriskuja</t>
  </si>
  <si>
    <t>Silatie</t>
  </si>
  <si>
    <t>Ohjaskuja</t>
  </si>
  <si>
    <t>Kiesitie</t>
  </si>
  <si>
    <t>Pikkaraiskuja</t>
  </si>
  <si>
    <t>Vaskikaivonpolku</t>
  </si>
  <si>
    <t>Vaskipellonkuja</t>
  </si>
  <si>
    <t>Härkävaljakonkuja</t>
  </si>
  <si>
    <t>Vankkurikuja</t>
  </si>
  <si>
    <t>Iespolku</t>
  </si>
  <si>
    <t>Ränkikuja</t>
  </si>
  <si>
    <t>Vaskipellonpolku</t>
  </si>
  <si>
    <t>Pikkaraispolku</t>
  </si>
  <si>
    <t>Kesantokuja</t>
  </si>
  <si>
    <t>Luokkipolku</t>
  </si>
  <si>
    <t>Arttolankuja</t>
  </si>
  <si>
    <t>Jalaspolku</t>
  </si>
  <si>
    <t>Halvarilanpolku</t>
  </si>
  <si>
    <t>Soininkuja</t>
  </si>
  <si>
    <t>Norokuja</t>
  </si>
  <si>
    <t>Kaplaskuja</t>
  </si>
  <si>
    <t>41. SUURMETSÄ</t>
  </si>
  <si>
    <t>Alppikylän alue, ak 11370 (AM)</t>
  </si>
  <si>
    <t>Tattariharjuntien viherkaista</t>
  </si>
  <si>
    <t>Reppukatu</t>
  </si>
  <si>
    <t>Alppikylänkatu</t>
  </si>
  <si>
    <t>Alppikylänkuja</t>
  </si>
  <si>
    <t>Telttakuja</t>
  </si>
  <si>
    <t>Reppukuja</t>
  </si>
  <si>
    <t>Peiponkatu</t>
  </si>
  <si>
    <t>Kyytimiehenkatu</t>
  </si>
  <si>
    <t>Haukkakatu</t>
  </si>
  <si>
    <t>Haukkakuja</t>
  </si>
  <si>
    <t>Kyytimiehenkuja</t>
  </si>
  <si>
    <t>Tattarikatu</t>
  </si>
  <si>
    <t>Säkkikatu</t>
  </si>
  <si>
    <t>Pitsinvirkkaajankatu</t>
  </si>
  <si>
    <t>Hevosmiehenkatu</t>
  </si>
  <si>
    <t>Nyyttipuisto</t>
  </si>
  <si>
    <t>Purilaskuja</t>
  </si>
  <si>
    <t>Laukkukuja</t>
  </si>
  <si>
    <t>Hevosmiehenkuja</t>
  </si>
  <si>
    <t>Suurmetsäntie 6 liittymät (Lidl)</t>
  </si>
  <si>
    <t>Jakomäen keskiosa (AM)</t>
  </si>
  <si>
    <t>p k v</t>
  </si>
  <si>
    <t>Huokotie ja Huokopuisto</t>
  </si>
  <si>
    <t>Huokopolku</t>
  </si>
  <si>
    <t>Jakomäenaukio</t>
  </si>
  <si>
    <t>Jakomäenkuja</t>
  </si>
  <si>
    <t>Jakomäenpolku</t>
  </si>
  <si>
    <t>Somerikkopolku</t>
  </si>
  <si>
    <t>Kankarepolku</t>
  </si>
  <si>
    <t>Orkotie</t>
  </si>
  <si>
    <t>Kennäspolku</t>
  </si>
  <si>
    <t>VL, VP ja VU alueiden raitit ja huoltotiet</t>
  </si>
  <si>
    <t>Mustanniementie</t>
  </si>
  <si>
    <t>Mustanniemenrinne</t>
  </si>
  <si>
    <t>Mustanhalssinkuja</t>
  </si>
  <si>
    <t>Peltojyräntie</t>
  </si>
  <si>
    <t>Peltojyränkuja</t>
  </si>
  <si>
    <t>Jyvätie</t>
  </si>
  <si>
    <t>Aurapolku</t>
  </si>
  <si>
    <t>Päiväperhontie</t>
  </si>
  <si>
    <t>Puunkaatajantie (länsi- ja itäpää)</t>
  </si>
  <si>
    <t>Sahatie</t>
  </si>
  <si>
    <t>Kassaratie</t>
  </si>
  <si>
    <t>Kirveskuja</t>
  </si>
  <si>
    <t>Puunkaatajanpolku</t>
  </si>
  <si>
    <t>Aurinkomäentie</t>
  </si>
  <si>
    <t>Aurinkomäenkuja</t>
  </si>
  <si>
    <t>Kehräkuja</t>
  </si>
  <si>
    <t>Korentotie</t>
  </si>
  <si>
    <t>Korentopolku</t>
  </si>
  <si>
    <t>Rukoushuoneentie</t>
  </si>
  <si>
    <t>Korkeamäentie</t>
  </si>
  <si>
    <t>Alviontie</t>
  </si>
  <si>
    <t>Kiitäjäntie (pohj.pää)</t>
  </si>
  <si>
    <t>Porttirinne</t>
  </si>
  <si>
    <t>Porttirinteenpolku</t>
  </si>
  <si>
    <t>Kiitäjänkuja</t>
  </si>
  <si>
    <t>Muut rakentamattomat sorakadut (35 kpl)</t>
  </si>
  <si>
    <t>Iivarintie</t>
  </si>
  <si>
    <t>Koudanpolku</t>
  </si>
  <si>
    <t>Jaanantie</t>
  </si>
  <si>
    <t>Hapero</t>
  </si>
  <si>
    <t>Suuntimokuja</t>
  </si>
  <si>
    <t>Vihtorinkuja</t>
  </si>
  <si>
    <t>Korpitie</t>
  </si>
  <si>
    <t>Mustanmäenkuja</t>
  </si>
  <si>
    <t>Karrinkuja</t>
  </si>
  <si>
    <t>Sääskikuja</t>
  </si>
  <si>
    <t>Ampiaiskuja</t>
  </si>
  <si>
    <t>Tukkipolku</t>
  </si>
  <si>
    <t>Parvipolku</t>
  </si>
  <si>
    <t>Sakerintie</t>
  </si>
  <si>
    <t>Tukkikuja</t>
  </si>
  <si>
    <t>Simakuja</t>
  </si>
  <si>
    <t>Mesikukankuja</t>
  </si>
  <si>
    <t>Lentokuja</t>
  </si>
  <si>
    <t>Kyyhkyspolku</t>
  </si>
  <si>
    <t>Linkokuja</t>
  </si>
  <si>
    <t>Jaanankuja</t>
  </si>
  <si>
    <t>Fastbölentie</t>
  </si>
  <si>
    <t>asfaltoitu?</t>
  </si>
  <si>
    <t>Puupolku</t>
  </si>
  <si>
    <t>Pesäkuja</t>
  </si>
  <si>
    <t>Jyrinäkuja</t>
  </si>
  <si>
    <t>Päiväperhonpolku</t>
  </si>
  <si>
    <t>Mesipuu</t>
  </si>
  <si>
    <t>Kyyhkyskuja</t>
  </si>
  <si>
    <t>Kiitäjäntie (Pohj. pää)</t>
  </si>
  <si>
    <t>Sirkkalanrinne</t>
  </si>
  <si>
    <t>Mielikinpolku</t>
  </si>
  <si>
    <t>Puikkopolku</t>
  </si>
  <si>
    <t>Alvionkuja</t>
  </si>
  <si>
    <t>VARAUKSET</t>
  </si>
  <si>
    <t>Tulevat AM-ohjelman hankkeet</t>
  </si>
  <si>
    <t>Muut nimeämättömät kohteet</t>
  </si>
  <si>
    <t>Takuuajan hoito ja korjaukset</t>
  </si>
  <si>
    <t>Keskeneräisten katujen hoito</t>
  </si>
  <si>
    <t>KATUJEN PERUSKORJAUKSET</t>
  </si>
  <si>
    <t>36. Viikki</t>
  </si>
  <si>
    <t>37. Malmi</t>
  </si>
  <si>
    <t>Pihlajistontie 3 alikulku hulevesiongelma</t>
  </si>
  <si>
    <t>s</t>
  </si>
  <si>
    <t>tarkista asuntotuotanto?</t>
  </si>
  <si>
    <t>38. Pukinmäki</t>
  </si>
  <si>
    <t>39. Tapaninkylä</t>
  </si>
  <si>
    <t>40. Suutarila</t>
  </si>
  <si>
    <t>Vaskihuhdantie</t>
  </si>
  <si>
    <t>41. Suurmetsä</t>
  </si>
  <si>
    <t>Puistolantori</t>
  </si>
  <si>
    <t>Mätäspolku</t>
  </si>
  <si>
    <t>Maatullinkj (Henrik Forsiuksen t - Kämnerink)</t>
  </si>
  <si>
    <t>m+p+k+v</t>
  </si>
  <si>
    <t>Tattariharjun teollisuusalueen kadut (Alsu)</t>
  </si>
  <si>
    <t>Tattarisuon teollisuusalueen kadut (Alsu)</t>
  </si>
  <si>
    <t>Muut peruskorjaushankkeet</t>
  </si>
  <si>
    <t>Pienet peruskorjaustyöt</t>
  </si>
  <si>
    <t>Katupuiden korvausistutukset</t>
  </si>
  <si>
    <t>HKR</t>
  </si>
  <si>
    <t>TALOUSARVIOEHDOTUS 2006</t>
  </si>
  <si>
    <t>Katu- ja puisto-osasto</t>
  </si>
  <si>
    <t>TALOUSSUUNNITELMAEHDOTUS 2007 - 2010</t>
  </si>
  <si>
    <t>O Torvinen</t>
  </si>
  <si>
    <t>XX.3.2005</t>
  </si>
  <si>
    <t>tae06suurpiirit yht.</t>
  </si>
  <si>
    <t>8 03    KADUT, LIIKENNEVÄYLÄT JA RADAT 2006 -2010</t>
  </si>
  <si>
    <t>(Ei sisällä Kvn käytett. osoitett. Kampin terminaalin rahoitusta)</t>
  </si>
  <si>
    <t>Talousarvion alakohta</t>
  </si>
  <si>
    <t>TOT 2004</t>
  </si>
  <si>
    <t>TA 2005</t>
  </si>
  <si>
    <t>TAE 2006</t>
  </si>
  <si>
    <t>TSE 2007</t>
  </si>
  <si>
    <t>TSE 2008</t>
  </si>
  <si>
    <t>TSE 2009</t>
  </si>
  <si>
    <t>TSE 2010</t>
  </si>
  <si>
    <t>Nro</t>
  </si>
  <si>
    <t>Nimi</t>
  </si>
  <si>
    <t>8 03</t>
  </si>
  <si>
    <t>KADUT, LIIKENNEVÄYLÄT JA RADAT</t>
  </si>
  <si>
    <t>Muutos edelliseen vuoteen, %</t>
  </si>
  <si>
    <t>TA:n ylitysoikeus</t>
  </si>
  <si>
    <t>8 03 01</t>
  </si>
  <si>
    <t>Uudisrakentaminen</t>
  </si>
  <si>
    <t>Eteläinen suurpiiri</t>
  </si>
  <si>
    <t>Läntinen suurpiiri</t>
  </si>
  <si>
    <t>Keskinen suurpiiri</t>
  </si>
  <si>
    <t>Pohjoinen suurpiiri</t>
  </si>
  <si>
    <t>Koillinen suurpiiri</t>
  </si>
  <si>
    <t>Kaakkoinen suurpiiri</t>
  </si>
  <si>
    <t>Itäinen suurpiiri</t>
  </si>
  <si>
    <t>Suunnittelu / uudisrakentaminen</t>
  </si>
  <si>
    <t>Meluesteet</t>
  </si>
  <si>
    <t>Ranta-alueiden kunnostus</t>
  </si>
  <si>
    <t>Vuotie</t>
  </si>
  <si>
    <t>Länsisatamank. silta (Crusellin silta)</t>
  </si>
  <si>
    <t>Korkeasaaren silta</t>
  </si>
  <si>
    <t>Bussijokeri</t>
  </si>
  <si>
    <t>8 03 02</t>
  </si>
  <si>
    <t>Perusparantaminen ja liikenne-</t>
  </si>
  <si>
    <t>järjestelyt</t>
  </si>
  <si>
    <t>Katujen peruskorjaukset</t>
  </si>
  <si>
    <t>Siltojen peruskorjaus</t>
  </si>
  <si>
    <t>Päällysteiden uusiminen</t>
  </si>
  <si>
    <t>Liikennejärjestelyt</t>
  </si>
  <si>
    <t>Kevyen liikenteen väylät</t>
  </si>
  <si>
    <t>Liikennevalot</t>
  </si>
  <si>
    <t>Suunnittelu / perusparantaminen</t>
  </si>
  <si>
    <t>Meripellontie</t>
  </si>
  <si>
    <t>Koskelantie/Lahdenväylä</t>
  </si>
  <si>
    <t xml:space="preserve">Itäväylä </t>
  </si>
  <si>
    <t>Teollisuuskatu</t>
  </si>
  <si>
    <t>Sörnäisten rantatie</t>
  </si>
  <si>
    <t>8 03 03</t>
  </si>
  <si>
    <t>Yhteishankkeet / Tiehallinto</t>
  </si>
  <si>
    <t>Kehä I ja Itäväylä, pikaparannukset</t>
  </si>
  <si>
    <t>Hakamäentie</t>
  </si>
  <si>
    <t>Kehä III</t>
  </si>
  <si>
    <t>Hämeenlinnanväylä, Kaarela</t>
  </si>
  <si>
    <t>sisääntuloväylät</t>
  </si>
  <si>
    <t>8 03 04</t>
  </si>
  <si>
    <t>Yhteishankkeet/Ratahallintokeskus</t>
  </si>
  <si>
    <t>Pääradan meluesteet</t>
  </si>
  <si>
    <t>8 03 05</t>
  </si>
  <si>
    <t>Kamppi - Töölönlahti -alue</t>
  </si>
  <si>
    <t xml:space="preserve">Kamppi - Töölönlahti -alueen kadut </t>
  </si>
  <si>
    <t>Kampin terminaalialue (HKR)</t>
  </si>
  <si>
    <t>8 03 06</t>
  </si>
  <si>
    <t>Muut kadunpidon investoinnit</t>
  </si>
  <si>
    <t>Täytemaan vastaanottopaikat</t>
  </si>
  <si>
    <t>Lumenvastaanottopaikat ja hiekkasiilot</t>
  </si>
  <si>
    <t>Sorakadut tms.</t>
  </si>
  <si>
    <t>Yhteensä</t>
  </si>
  <si>
    <t>TAE 2006 JA TSE 2007 - 2010</t>
  </si>
  <si>
    <t>UUDISRAKENTAMINEN, Milj. euroa</t>
  </si>
  <si>
    <t>Alakohta</t>
  </si>
  <si>
    <t>Alakohdan nimi</t>
  </si>
  <si>
    <t>UUDET KADUT</t>
  </si>
  <si>
    <t>RANTARAKENTEET</t>
  </si>
  <si>
    <t>SORA- JA KESKENER. KADUT</t>
  </si>
  <si>
    <t>MELUESTEET</t>
  </si>
  <si>
    <t>UUDET LIIK.VÄYLÄT JA SILLAT</t>
  </si>
  <si>
    <t xml:space="preserve"> 8 03 08</t>
  </si>
  <si>
    <t>PERUSPARANTAMINEN JA LIIKENNEJÄRJESTELYT</t>
  </si>
  <si>
    <t>KATUJEN JA SILTOJEN PERUSKORJ.</t>
  </si>
  <si>
    <t>PÄÄLLYSTEIDEN UUSIMINEN</t>
  </si>
  <si>
    <t>LIIKENNEJÄRJESTELYT JA -VALOT</t>
  </si>
  <si>
    <t>KEVYEN LIIKENTEEN VÄYLÄT</t>
  </si>
  <si>
    <t>LIIKENNEVÄYLÄT</t>
  </si>
  <si>
    <t>UUDISRAKENTAMINEN</t>
  </si>
  <si>
    <t>YHTEISHANKKEET / TIEHALLINTO JA RATAHALLINTOKESKUS</t>
  </si>
  <si>
    <t>KEHÄ I &amp; ITÄVÄYLÄ / PIKAPARANN.</t>
  </si>
  <si>
    <t>HAKAMÄENTIE</t>
  </si>
  <si>
    <t>LAHDENVÄYLÄ</t>
  </si>
  <si>
    <t>KEHÄ III</t>
  </si>
  <si>
    <t>HÄMEENLINNANVÄYLÄ</t>
  </si>
  <si>
    <t>PÄÄRATA / MELUESTEET</t>
  </si>
  <si>
    <t>TALOUSARVIOEHDOTUS 2006 - 2010</t>
  </si>
  <si>
    <t>TAE 2006 JA TSE 2006 - 2010</t>
  </si>
  <si>
    <t>KADUT LIIKENNEVÄYLÄT JA RADAT VV. 2004 - 2010, MILJ. EUROA</t>
  </si>
  <si>
    <t>8 03 08</t>
  </si>
  <si>
    <t>8 03 09</t>
  </si>
  <si>
    <t>PERUSPARAN. JA LIIK.JÄRJEST.</t>
  </si>
  <si>
    <t>8 03 10</t>
  </si>
  <si>
    <t>YHTEISHANKK. / TIEHALLINTO</t>
  </si>
  <si>
    <t>8 03 11</t>
  </si>
  <si>
    <t>YHTEISHANKK. / RATAHALL.KESK.</t>
  </si>
  <si>
    <t>8 03 12</t>
  </si>
  <si>
    <t>KAMPPI - TÖÖLÖNLAHTI -ALUE</t>
  </si>
  <si>
    <t>8 03 13</t>
  </si>
  <si>
    <t>MUUT KADUNPIDON INVEST.</t>
  </si>
  <si>
    <t xml:space="preserve"> 8 03 </t>
  </si>
  <si>
    <t>HUOM! TA 2004 ei sisällä TA:n ylitysoikeuksia, yhteensä 9,7 milj. euroa</t>
  </si>
  <si>
    <t>TAE 2004 JA TSE 2005 - 2009</t>
  </si>
  <si>
    <t>KADUT LIIKENNEVÄYLÄT JA RADAT VV. 2003 - 2009, MILJ. EUROA</t>
  </si>
  <si>
    <t>MÄÄRÄRAHOJEN JAKAUMA ALAKOHDITTAIN:</t>
  </si>
  <si>
    <t>Perusparantam. ja liik.järjestelyt</t>
  </si>
  <si>
    <t>Yhteishankkeet / Ratahallintokeskus</t>
  </si>
  <si>
    <t>TAE 2005 JA TSE 2005 - 2009</t>
  </si>
  <si>
    <t>KADUT LIIKENNEVÄYLÄT JA RADAT VV. 2002 - 2008, MILJ. EUROA (Luonnos)</t>
  </si>
  <si>
    <t>TSE 2004:N VERTAILU TS 2003:EN</t>
  </si>
  <si>
    <t>TALOUSSUUNNITELMAEHDOTUS 2005</t>
  </si>
  <si>
    <t>TALOUSSUUNNITELMA 2004</t>
  </si>
  <si>
    <t>INVESTOINTIOHJELMA 2006 - 2010</t>
  </si>
  <si>
    <t>RAKENNUSVIRASTO</t>
  </si>
  <si>
    <t>KAO / Rakennuttamistoimisto /  J.Ahonen</t>
  </si>
  <si>
    <t>1.4.2005</t>
  </si>
  <si>
    <t>TALOUSARVIOEHDOTUS 2006 &amp; TALOUSSUUNNITELMAEHDOTUS 2007 - 2010 / Investointitalous</t>
  </si>
  <si>
    <t>8 03 KADUT, LIIKENNEVÄYLÄT JA RADAT</t>
  </si>
  <si>
    <t>KAMPPI - TÖÖLÖNLAHTI -PROJEKTI</t>
  </si>
  <si>
    <t>KAMPPI-TÖÖLÖNLAHTI -ALUE</t>
  </si>
  <si>
    <t xml:space="preserve">   Taloussuunnitelmaehdotus 2007 - 2010</t>
  </si>
  <si>
    <t>TSE2007</t>
  </si>
  <si>
    <t>TSE2008</t>
  </si>
  <si>
    <t>TSE2009</t>
  </si>
  <si>
    <t xml:space="preserve"> TSE2010</t>
  </si>
  <si>
    <t>EUR / m2</t>
  </si>
  <si>
    <t>1000 EUR</t>
  </si>
  <si>
    <t>KAMPIN TERMINAALI</t>
  </si>
  <si>
    <t>KAMPPI-TÖÖLÖNLAHTI, KADUT</t>
  </si>
  <si>
    <t>8 03 12 KAMPPI-TÖÖLÖNLAHTI</t>
  </si>
  <si>
    <t xml:space="preserve">            -ALUEEN KADUT </t>
  </si>
  <si>
    <r>
      <t>Kamppi, terminaalialue</t>
    </r>
    <r>
      <rPr>
        <b/>
        <i/>
        <sz val="12"/>
        <color rgb="FF000000"/>
        <rFont val="Arial"/>
        <family val="2"/>
      </rPr>
      <t xml:space="preserve"> (SRV-alue)</t>
    </r>
  </si>
  <si>
    <t>TSE raamit 2006-2010</t>
  </si>
  <si>
    <t>Salomonkatu</t>
  </si>
  <si>
    <t>Kampin kauppatori</t>
  </si>
  <si>
    <t>Lasipalatsin ympäristö</t>
  </si>
  <si>
    <t>Urho Kekkosen katu</t>
  </si>
  <si>
    <t>Fredrikinkatu</t>
  </si>
  <si>
    <t>Jaakonkatu</t>
  </si>
  <si>
    <t>Annankatu</t>
  </si>
  <si>
    <t>Olavinkatu</t>
  </si>
  <si>
    <t>Kamppi-Töölönlahti, kadut</t>
  </si>
  <si>
    <t>Töölönlahden alue</t>
  </si>
  <si>
    <t>Töölönlahdenkatu</t>
  </si>
  <si>
    <t>Kansalaistori</t>
  </si>
  <si>
    <t>Karamzininranta</t>
  </si>
  <si>
    <t>Alvar Aallonkatu</t>
  </si>
  <si>
    <t>Alvar Aallonkadun torit</t>
  </si>
  <si>
    <t>Kanavasillat</t>
  </si>
  <si>
    <t>Terminaalin yht. muuhun katuverkk.</t>
  </si>
  <si>
    <t>Simonkentänaukio</t>
  </si>
  <si>
    <t>Lasipalatsin tori</t>
  </si>
  <si>
    <t>Rautatienkadut</t>
  </si>
  <si>
    <t>Salomonk. jatke Mannerheimintielle</t>
  </si>
  <si>
    <t>Annankadun silta + tukimuurit</t>
  </si>
  <si>
    <t>Arkadiankatu</t>
  </si>
  <si>
    <t>Leppäsuon alue</t>
  </si>
  <si>
    <t>Pohjoinen Rautatiekatu</t>
  </si>
  <si>
    <t>Leppäsuonkatu</t>
  </si>
  <si>
    <t>Mechelininkatu</t>
  </si>
  <si>
    <t>Investointitoimisto / H Ström</t>
  </si>
  <si>
    <t>ITÄINEN SUURPIIRI</t>
  </si>
  <si>
    <t>(m2)</t>
  </si>
  <si>
    <t>(€/m2)</t>
  </si>
  <si>
    <t>UUDISRAKENTAMINEN YHT.</t>
  </si>
  <si>
    <t>PERUSKORJAUS JA LIIK.JÄRJ. YHT.</t>
  </si>
  <si>
    <t>SUURPIIRI YHTEENSÄ</t>
  </si>
  <si>
    <t>UUDISRAKENTAMINEN, ITÄIN. SUURP.</t>
  </si>
  <si>
    <t>45. VARTIOKYLÄ</t>
  </si>
  <si>
    <t xml:space="preserve">Myllypuro/Ato-kadut </t>
  </si>
  <si>
    <t>Hallainvuorentie</t>
  </si>
  <si>
    <t>M+K+P</t>
  </si>
  <si>
    <t>Yläkivenpolku</t>
  </si>
  <si>
    <t>M+P</t>
  </si>
  <si>
    <t>Sarsantie-Halistentie</t>
  </si>
  <si>
    <t>Kivensilmänkuja</t>
  </si>
  <si>
    <t>Kivensilmä</t>
  </si>
  <si>
    <t>Kiviparintien kääntöp.</t>
  </si>
  <si>
    <t>Myllypurontien korot. liittymä/Kivensilmä</t>
  </si>
  <si>
    <t>Alakiventie</t>
  </si>
  <si>
    <t>Marjaniemi/Muut kadut</t>
  </si>
  <si>
    <t>Sinivuokonpolun jk</t>
  </si>
  <si>
    <t>M+K+P+V</t>
  </si>
  <si>
    <t>Marjalahdentien kp+ 2 LP</t>
  </si>
  <si>
    <t>Roihupellon teollisuusalue/Ato-kadut</t>
  </si>
  <si>
    <t xml:space="preserve">Viilarintien ramppien katutyöt </t>
  </si>
  <si>
    <t>Varikkotien muutos</t>
  </si>
  <si>
    <t>47, MELLUNKYLÄ</t>
  </si>
  <si>
    <t>Kivikko/Ato-kadut</t>
  </si>
  <si>
    <t>Kontulankaari-Kivikonkaari-Keinutie</t>
  </si>
  <si>
    <t>K+V</t>
  </si>
  <si>
    <t>Kivijata -aukion pohj.osa</t>
  </si>
  <si>
    <t>Kivikon teollisuusalue/Ato-kadut</t>
  </si>
  <si>
    <t>Kivikonlaita</t>
  </si>
  <si>
    <t>M+P+K</t>
  </si>
  <si>
    <t>LP-alue 2 kpl</t>
  </si>
  <si>
    <t>Kivikonkuja</t>
  </si>
  <si>
    <t>Fallpakka/Ato-kadut</t>
  </si>
  <si>
    <t>Kallvikintie/uusi osa Itäväylälle</t>
  </si>
  <si>
    <t>Mellunmäentie</t>
  </si>
  <si>
    <t>Fallpakantie</t>
  </si>
  <si>
    <t>Fallpakankuja</t>
  </si>
  <si>
    <t>Sänkbackankuja</t>
  </si>
  <si>
    <t>Raitit ja LP</t>
  </si>
  <si>
    <t>Kontula/Ato-kadut</t>
  </si>
  <si>
    <t>Mustikkasuontie</t>
  </si>
  <si>
    <t>M+P+K+V</t>
  </si>
  <si>
    <t>Rintinpolun muutokset</t>
  </si>
  <si>
    <t>Raussintie</t>
  </si>
  <si>
    <t>Raussinpolku</t>
  </si>
  <si>
    <t>Parikkalantie</t>
  </si>
  <si>
    <t>54. VUOSAARI</t>
  </si>
  <si>
    <t>Keski-Vuosaari/Ato-kadut</t>
  </si>
  <si>
    <t>Mosaiikkipolku Mosaiikitori-Silttikuja</t>
  </si>
  <si>
    <t>Mosaiikkiraitti Ulappasilta-Tyynylaavankuja</t>
  </si>
  <si>
    <t xml:space="preserve"> - Ulappasilta-Valkopaadentie</t>
  </si>
  <si>
    <t>Silttipolku</t>
  </si>
  <si>
    <t>Sorapolku</t>
  </si>
  <si>
    <t>Tyynylaavantie</t>
  </si>
  <si>
    <t>Rajapaadenraitti</t>
  </si>
  <si>
    <t>Rajapaadenpolku</t>
  </si>
  <si>
    <t>Punakiventie Vuosaarentie-Punakivenkuja</t>
  </si>
  <si>
    <t>Vuosaarentie Kallvikintie-alikulkuk.</t>
  </si>
  <si>
    <t>Kurkimoisio/Ato-kadut</t>
  </si>
  <si>
    <t>Kallvikintien muutokset</t>
  </si>
  <si>
    <t xml:space="preserve"> - ylikulkusilta</t>
  </si>
  <si>
    <t xml:space="preserve"> - alikulkukäytävä</t>
  </si>
  <si>
    <t>Kuiskaajankuja</t>
  </si>
  <si>
    <t>Piippuhyllynkuja</t>
  </si>
  <si>
    <t>Piippuhylly</t>
  </si>
  <si>
    <t>Aitiopaikka</t>
  </si>
  <si>
    <t>Ensiparvi</t>
  </si>
  <si>
    <t>Permanto</t>
  </si>
  <si>
    <t>Permantokuja</t>
  </si>
  <si>
    <t>Uutela - Golf-alue/Muut kadut</t>
  </si>
  <si>
    <t>Itäreimarintie Vuotie-Eteläreimarintie</t>
  </si>
  <si>
    <t xml:space="preserve">Eteläreimarintie </t>
  </si>
  <si>
    <t>Mailapojanpolku</t>
  </si>
  <si>
    <t>Liikuntapuisto/Muut kadut</t>
  </si>
  <si>
    <t>Itäreimarintie Vuotie-Käärmeniementie</t>
  </si>
  <si>
    <t>Itäreimarinkuja</t>
  </si>
  <si>
    <t>Pallokuja ja -raitti</t>
  </si>
  <si>
    <t>Ramsinranta I/Ato-kadut</t>
  </si>
  <si>
    <t>Harbonkatu</t>
  </si>
  <si>
    <t>Saarenmaankatu</t>
  </si>
  <si>
    <t>P+K+V</t>
  </si>
  <si>
    <t>Osmussaarenkuja</t>
  </si>
  <si>
    <t>Hiidenmaankatu</t>
  </si>
  <si>
    <t>Kihnu</t>
  </si>
  <si>
    <t>Vormsi</t>
  </si>
  <si>
    <t>Muhu</t>
  </si>
  <si>
    <t>Ruhnunkuja</t>
  </si>
  <si>
    <t>Naissaarenraitti</t>
  </si>
  <si>
    <t>Ole Kandelinin aukio</t>
  </si>
  <si>
    <t>LP-alue</t>
  </si>
  <si>
    <t>Ramsinranta II/Ato-kadut</t>
  </si>
  <si>
    <t>Pärnunkatu</t>
  </si>
  <si>
    <t>Haapsalunkuja</t>
  </si>
  <si>
    <t>Pakrinpolku</t>
  </si>
  <si>
    <t>Sandinkuja</t>
  </si>
  <si>
    <t>Palmsenpolku</t>
  </si>
  <si>
    <t>Aurinkolahti/Ato-kadut</t>
  </si>
  <si>
    <t>Solvikinkatu</t>
  </si>
  <si>
    <t xml:space="preserve"> - Katinkullanp.-Aurinkot.k.</t>
  </si>
  <si>
    <t>Gustav Pauligin katu Leikost.-Solvikink.</t>
  </si>
  <si>
    <t>Urheilukalastajankuja</t>
  </si>
  <si>
    <t>Solvikinkuja</t>
  </si>
  <si>
    <t>Aurinkotuulenkatu</t>
  </si>
  <si>
    <t>Svartvikinkuja</t>
  </si>
  <si>
    <t>Myrskykuja</t>
  </si>
  <si>
    <t>Hellekuja</t>
  </si>
  <si>
    <t>Sumukuja</t>
  </si>
  <si>
    <t>Kauniinilmankuja</t>
  </si>
  <si>
    <t>Lohikallionranta (sis. Uutelan kanavaan)</t>
  </si>
  <si>
    <t xml:space="preserve">  </t>
  </si>
  <si>
    <t>Uutelantie</t>
  </si>
  <si>
    <t>Nuottaniementie</t>
  </si>
  <si>
    <t>Pauligin alue/Ato-kadut</t>
  </si>
  <si>
    <t>Mokkakuja</t>
  </si>
  <si>
    <t>Kahvikatu</t>
  </si>
  <si>
    <t>Kahvikuja</t>
  </si>
  <si>
    <t>Sokeritori sis. portaat</t>
  </si>
  <si>
    <t>Iiluodontie</t>
  </si>
  <si>
    <t>Bertha Pauligin katu</t>
  </si>
  <si>
    <t>LP-alue/Aromikuja</t>
  </si>
  <si>
    <t>Aromikuja</t>
  </si>
  <si>
    <t>Gustav Pauligin katu Vuotie-Leikos.tie</t>
  </si>
  <si>
    <t>Leikosaarentie Vaniljakuja-Aurinkot.k</t>
  </si>
  <si>
    <t>Maustetehtaankatu</t>
  </si>
  <si>
    <t>Vaniljakuja</t>
  </si>
  <si>
    <t xml:space="preserve">Pomeranssikuja </t>
  </si>
  <si>
    <t>Inkiväärikuja</t>
  </si>
  <si>
    <t>Muskottikuja</t>
  </si>
  <si>
    <t>Kanelikuja</t>
  </si>
  <si>
    <t>Pippurikuja</t>
  </si>
  <si>
    <t>Pohjois-Vuosaari</t>
  </si>
  <si>
    <t>Uudet kadut</t>
  </si>
  <si>
    <t>Omenamäen alue/Ato-kadut</t>
  </si>
  <si>
    <t>Omenamäenkatu</t>
  </si>
  <si>
    <t>Punakanelinkuja</t>
  </si>
  <si>
    <t>Keltakanelinkuja</t>
  </si>
  <si>
    <t>Keltakanelinaukio</t>
  </si>
  <si>
    <t>Astrakaaninkuja</t>
  </si>
  <si>
    <t>Syysviirunkuja</t>
  </si>
  <si>
    <t>Porslahdenkuja</t>
  </si>
  <si>
    <t xml:space="preserve"> - alikulku Porslahdentien ali </t>
  </si>
  <si>
    <t>Vuosaaren sataman yritysalue/Ato-kadut</t>
  </si>
  <si>
    <t>Eteläloisto</t>
  </si>
  <si>
    <t>Koukkupoika</t>
  </si>
  <si>
    <t>Käärmeniemenkuja</t>
  </si>
  <si>
    <t>Käärmeniemenpolku</t>
  </si>
  <si>
    <t>Käärmeniementie</t>
  </si>
  <si>
    <t>Laituripolku</t>
  </si>
  <si>
    <t>Laiturikuja</t>
  </si>
  <si>
    <t>Laivakartanonkatu</t>
  </si>
  <si>
    <t>Laivanrakentajanpolku</t>
  </si>
  <si>
    <t>Laivanrakentajantie</t>
  </si>
  <si>
    <t>Maakaasukatu</t>
  </si>
  <si>
    <t>Majakanvartijankatu</t>
  </si>
  <si>
    <t>Raitti Mailapojanpolulta Majakanvart.kadulle</t>
  </si>
  <si>
    <t>Merenkulkijankatu</t>
  </si>
  <si>
    <t>Merenkulkijankuja</t>
  </si>
  <si>
    <t>Pohjoisloiston aukio</t>
  </si>
  <si>
    <t xml:space="preserve">Rahtarinkatu </t>
  </si>
  <si>
    <t>Ruusuniementie ja -aukio</t>
  </si>
  <si>
    <t>Voimalakatu</t>
  </si>
  <si>
    <t>Vuosaaren Satamatie</t>
  </si>
  <si>
    <t>Vuosaaren Satamatien ramppi</t>
  </si>
  <si>
    <t>LP Vuosaaren Satamatien eteläpuoli</t>
  </si>
  <si>
    <t>LP Vuosaaren Satamatien pohj.puoli</t>
  </si>
  <si>
    <t>VARAUS</t>
  </si>
  <si>
    <t>Nimeämättömät kohteet</t>
  </si>
  <si>
    <t>Katuvihreän tehohoito</t>
  </si>
  <si>
    <t>Keskeneräisten katujen talvikp.</t>
  </si>
  <si>
    <t>Pienet viimeistely- ja takuutyöt</t>
  </si>
  <si>
    <t>PERUSPARANTAMINEN JA LIIK.JÄRJ.</t>
  </si>
  <si>
    <t>TS2005</t>
  </si>
  <si>
    <t>Tallinnanaukio (er.rah./Itä-Hki)</t>
  </si>
  <si>
    <t>Myllynsiiven saneeraus (er.rah./Itä-Hki)</t>
  </si>
  <si>
    <t>Uiskotie-Viikinginkuja</t>
  </si>
  <si>
    <t>Niittyranta-Koivuniementien saneeraus</t>
  </si>
  <si>
    <t>Sirrikuja</t>
  </si>
  <si>
    <t>Muut sp 7:n peruskorjattavat kadut</t>
  </si>
  <si>
    <t>Kontula-Vesala-Kivikko (er.rah./lähiöproj.)</t>
  </si>
  <si>
    <t>Vuosaaren puistopolku</t>
  </si>
  <si>
    <t>LIIKENNEJÄRJESTELYT</t>
  </si>
  <si>
    <t>Turunlinnantie</t>
  </si>
  <si>
    <t>Vartiokyläntie-Kukkaniityntie kiertol.</t>
  </si>
  <si>
    <t>Kunnallisneuvoksentie-Marjaniementie</t>
  </si>
  <si>
    <t>Kallvikintie-Rastilantie kiertol.</t>
  </si>
  <si>
    <t>Hidaste- ja korokejärjestelyt</t>
  </si>
  <si>
    <t>Pienet liikenteenohjausjärjestelyt</t>
  </si>
  <si>
    <t>Ratasmyllyntie-Myllypadontie</t>
  </si>
  <si>
    <t>Raul Hellbergin raitti</t>
  </si>
  <si>
    <t>Kotikonnuntie</t>
  </si>
  <si>
    <t>Länsimäentie Vaarnatie-Itäväylä</t>
  </si>
  <si>
    <t>Laippakuja</t>
  </si>
  <si>
    <t>Viilarintie Kauppamyllyntie-Viikintie</t>
  </si>
  <si>
    <t>Kivikon maisemasilta kehä I yli (Lähiöraha)</t>
  </si>
  <si>
    <t>Viitoitus: Vuosaari , muut itäinen sp</t>
  </si>
  <si>
    <t>Pienet kev. liik. väylien järjestelyt</t>
  </si>
  <si>
    <t>Höökintie</t>
  </si>
  <si>
    <t>Ajopolku</t>
  </si>
  <si>
    <t>Sarsantie</t>
  </si>
  <si>
    <t>Halistentie</t>
  </si>
  <si>
    <t>Jallintie</t>
  </si>
  <si>
    <t>Ruotsinpyhtääntie</t>
  </si>
  <si>
    <t>Vesirattaantie</t>
  </si>
  <si>
    <t>Myllytuvantie</t>
  </si>
  <si>
    <t xml:space="preserve">Ranckenintie </t>
  </si>
  <si>
    <t>KAAKKOINEN SUURPIIRI</t>
  </si>
  <si>
    <t>UUDISRAKENTAM. KAAKK. SUURP.</t>
  </si>
  <si>
    <t>43. HERTTONIEMI</t>
  </si>
  <si>
    <t>Paikalliskeskus/Ato kadut</t>
  </si>
  <si>
    <t>Carl Olofin aukio (Hertan luona)</t>
  </si>
  <si>
    <t>Teollisuusalue</t>
  </si>
  <si>
    <t>Sahaajankuja</t>
  </si>
  <si>
    <t>Hanslankarinkuja</t>
  </si>
  <si>
    <t>Hanslankarinpolku</t>
  </si>
  <si>
    <t>Laivalahdenkatu Työnjoht.k-Konem.k.</t>
  </si>
  <si>
    <t>Insinöörinkatu</t>
  </si>
  <si>
    <t>Suunnittelijankatu Insinöörink.-Operaattorink.</t>
  </si>
  <si>
    <t>Työnjohtajankatu</t>
  </si>
  <si>
    <t>Roihuvuori</t>
  </si>
  <si>
    <t>Herttoniemenranta</t>
  </si>
  <si>
    <t xml:space="preserve">Suolakivenkatu </t>
  </si>
  <si>
    <t>Amiraali Cronstedtin tori</t>
  </si>
  <si>
    <t>Amiraali Cronstedtin ranta</t>
  </si>
  <si>
    <t>Simppukuja</t>
  </si>
  <si>
    <t>Kipinä</t>
  </si>
  <si>
    <t>Liekki</t>
  </si>
  <si>
    <t>44. TAMMISALO</t>
  </si>
  <si>
    <t>Airoranta</t>
  </si>
  <si>
    <t>49. LAAJASALO</t>
  </si>
  <si>
    <t>Jollas/Muut kadut</t>
  </si>
  <si>
    <t>Jollaksentien jk + kor.(Rann.l.t-Puuskant.)</t>
  </si>
  <si>
    <t xml:space="preserve">Puuskaniementien lj </t>
  </si>
  <si>
    <t>Puhuritie</t>
  </si>
  <si>
    <t>Yliskylä/Muut kadut</t>
  </si>
  <si>
    <t>Reiherinpolku</t>
  </si>
  <si>
    <t>Holmanmoisionpolku</t>
  </si>
  <si>
    <t>Hevossalmi/Muut kadut</t>
  </si>
  <si>
    <t>Kölitie</t>
  </si>
  <si>
    <t>Itä-Jollas/Ato-kadut</t>
  </si>
  <si>
    <t>Jollaksentie Kellaripk.-Mainiementie + aukio</t>
  </si>
  <si>
    <t>Matosaarentie Jollaksentie-Matosaarenkuja</t>
  </si>
  <si>
    <t>Matosaarentie Matosaarenkujasta etelään</t>
  </si>
  <si>
    <t>Matosaarenkuja</t>
  </si>
  <si>
    <t>Poikasaartentie</t>
  </si>
  <si>
    <t>Karoliinintie</t>
  </si>
  <si>
    <t>Mainiementie + LP</t>
  </si>
  <si>
    <t>Meri Perttilän polku</t>
  </si>
  <si>
    <t>Kruunuvuori</t>
  </si>
  <si>
    <t>Itäväylä, Kulosaari</t>
  </si>
  <si>
    <t>Itäväylä, Herttoniemi</t>
  </si>
  <si>
    <t>Ts 2005</t>
  </si>
  <si>
    <t>Sarvastonkaari</t>
  </si>
  <si>
    <t>Viikintie / Siilitie, kiertoliittymä</t>
  </si>
  <si>
    <t>Laajasalontie Koirasaarentie-Kutteritie</t>
  </si>
  <si>
    <t>Roihuvuorentie/Tulisuontie rist.alue</t>
  </si>
  <si>
    <t>Laajasalontie/ Koirasaarentie kiertoliitt.</t>
  </si>
  <si>
    <t>Siilitien pohjoisosa</t>
  </si>
  <si>
    <t>Roihuvuorentien pohjoisosan pp</t>
  </si>
  <si>
    <t>Kettutien pohjoisosa</t>
  </si>
  <si>
    <t>Viitoitus:Laajasalo</t>
  </si>
  <si>
    <t>Jollaksentie Kellaripkuja - Poikas.tie</t>
  </si>
  <si>
    <t>Jollaksentien jk + korokkeet</t>
  </si>
  <si>
    <t>Yliskylä</t>
  </si>
  <si>
    <t>Hevossalmi</t>
  </si>
  <si>
    <t>INVESTOINTIOHJELMA 2022 - 2031</t>
  </si>
  <si>
    <t>TALOUSARVIOEHDOTUS 2022 &amp; TALOUSSUUNNITELMAEHDOTUS 2023 - 2024 &amp; ALUSTAVA INVESTOINTIOHJELMA 2025-2031</t>
  </si>
  <si>
    <t>POHJOINEN SUURPIIRI</t>
  </si>
  <si>
    <t>POHJOINEN SUURPIIRI YHTEENSÄ</t>
  </si>
  <si>
    <t>UUDISRAKENTAM., POHJ. SUURP.Kadut</t>
  </si>
  <si>
    <t>28. OULUNKYLÄ</t>
  </si>
  <si>
    <t>Oulunkylän keskusta</t>
  </si>
  <si>
    <t>Oulunkyläntien uusiminen</t>
  </si>
  <si>
    <t>ktyl valmistuu on valmis.</t>
  </si>
  <si>
    <t>Veräjälaakson RJ pysäkki</t>
  </si>
  <si>
    <t>Paturintie (kaavamuutos)</t>
  </si>
  <si>
    <t>Risupadontien kaava-alue, ak 12240 (AM)</t>
  </si>
  <si>
    <t>Kivipadontie</t>
  </si>
  <si>
    <t>Kivipadontie (Maapadontie-Käskynhal. Rist.)</t>
  </si>
  <si>
    <t>Pirkkolan urheilupuisto, ak  12185</t>
  </si>
  <si>
    <t>Plotinrinne</t>
  </si>
  <si>
    <t>Pirjontien ja Pirkkolantien alue</t>
  </si>
  <si>
    <t>Maunulantie (Pirkkolantie - Maunulanpolku)</t>
  </si>
  <si>
    <t>28225/4 tontin luovutus 21</t>
  </si>
  <si>
    <t>Pirjontien aukio</t>
  </si>
  <si>
    <t xml:space="preserve">m p k </t>
  </si>
  <si>
    <t>Lehtotien töyssyt</t>
  </si>
  <si>
    <t>Metsäpurontie (v Koivikkotie - Pirkkolantie)</t>
  </si>
  <si>
    <t>Metsäpurontie (v Pakilantie-Rajametsäntie)</t>
  </si>
  <si>
    <t>Allianssin osuus valmis heinäkuussa 21, sen jälkeen Staran urakka</t>
  </si>
  <si>
    <t>Lampuotilantie (Lampuotilanpuisto - Maunulantie)</t>
  </si>
  <si>
    <t>Lampuotilantie (itäpään kääntöpaikka ja raitti)</t>
  </si>
  <si>
    <t>Lampuotilantien jatke PUISTO</t>
  </si>
  <si>
    <t>Viimeistelyt</t>
  </si>
  <si>
    <t>Käskynhaltijantien alue (AM/Raidejokeri)</t>
  </si>
  <si>
    <t>Teininaukio (Käskynhaltijant/Norrtäljentien) H9_4</t>
  </si>
  <si>
    <t>Maapadontie, jatke</t>
  </si>
  <si>
    <t>Kisällintie</t>
  </si>
  <si>
    <t>Kisällinkuja (länsipään aukio)</t>
  </si>
  <si>
    <t>Kivalterinkuja (ja aukio)</t>
  </si>
  <si>
    <t>tarkistettava tilanne talotyömaan osalta</t>
  </si>
  <si>
    <t>Kivalterintie (itäpää, Mestarintie-Kivalterinpolku)</t>
  </si>
  <si>
    <t>Kivalterinpolku</t>
  </si>
  <si>
    <t>Teininrinne</t>
  </si>
  <si>
    <t>Teinintie (sis. Kinkeripolku)</t>
  </si>
  <si>
    <t>Koulu ja päiväkoti avataan elokuussa 2023. varmistettava koulun työmaan toimivuus.</t>
  </si>
  <si>
    <t>Mestarintie (pohjoispää, liittymäjärjestelyt)</t>
  </si>
  <si>
    <t>Maaherrantien alue (AM/Raidejokeri)</t>
  </si>
  <si>
    <t>Larin Kyöstin tien alue</t>
  </si>
  <si>
    <t>baana samassa Verson kohta</t>
  </si>
  <si>
    <t>- Jokiniementie</t>
  </si>
  <si>
    <t>Tuusulan bulevardi</t>
  </si>
  <si>
    <t>Käpylänasema - Käskynhaltijantie</t>
  </si>
  <si>
    <t>Aidaspolku (ak 12201)</t>
  </si>
  <si>
    <t>34. PAKILA</t>
  </si>
  <si>
    <t>Pakilan siirtolapuutarha</t>
  </si>
  <si>
    <t>Pakilan rantatie, LP-alue ja hidasteet</t>
  </si>
  <si>
    <t xml:space="preserve">Pakilan Bagge palvelurakennun liikennejärjestelyt </t>
  </si>
  <si>
    <t>Pakinkuja</t>
  </si>
  <si>
    <t>35. TUOMARINKYLÄ</t>
  </si>
  <si>
    <t>Tuomarinkylänkartano, ak 12072</t>
  </si>
  <si>
    <t>Kavaleffintie</t>
  </si>
  <si>
    <t>Tuomarinkyläntie</t>
  </si>
  <si>
    <t>Strandmanninkuja</t>
  </si>
  <si>
    <t>Sihteerintie</t>
  </si>
  <si>
    <t>Sihteerinpolku</t>
  </si>
  <si>
    <t>Lainkaarentie</t>
  </si>
  <si>
    <t>Lainlukijantie</t>
  </si>
  <si>
    <t>Lautamiehenpolku</t>
  </si>
  <si>
    <t>Laamannintie (+ Vantaanjoen tulvasuojaus)</t>
  </si>
  <si>
    <t>28. Oulukylä</t>
  </si>
  <si>
    <t>Saunabaarin edusta ja Männikkötie</t>
  </si>
  <si>
    <t>34. Pakila</t>
  </si>
  <si>
    <t>Kyläkunnantien ja Urakkatien portaat (alsu)</t>
  </si>
  <si>
    <t>35. Tuomarinkylä</t>
  </si>
  <si>
    <t>Muut peruskorjattavat kadut</t>
  </si>
  <si>
    <t>-Tuomarinkylän sorateiden parannus</t>
  </si>
  <si>
    <t>kategoroimattomat laitettu tänne</t>
  </si>
  <si>
    <t>KESKINEN SUURPIIRI</t>
  </si>
  <si>
    <t>KESKINEN SUURPIIRI YHTEENSÄ</t>
  </si>
  <si>
    <t>UUDISRAKENTAM., KESK SUURP.</t>
  </si>
  <si>
    <t>10. SÖRNÄINEN</t>
  </si>
  <si>
    <t>11. KALLIO</t>
  </si>
  <si>
    <t>Siltasaarenportti</t>
  </si>
  <si>
    <t>Siltasaarenkatu (Toinen linja - Kolmas linja)</t>
  </si>
  <si>
    <t>. 23 0,3 milj. Kivityös 24 0,5 milj.  TARKISTA VARAUS 24?</t>
  </si>
  <si>
    <t>Hakaniemi rinnakkaishankkeet</t>
  </si>
  <si>
    <t>Hakaniementori + (Länsipää Miina Sillanpään katu)</t>
  </si>
  <si>
    <t>x</t>
  </si>
  <si>
    <t>Suunnittelun aloitus vasta 25 ja toteutus 26+27</t>
  </si>
  <si>
    <t>Siltasaarenkatu (Hakaniemenr - Hämeent)</t>
  </si>
  <si>
    <t>Signe Branderin terassi (itä+länsi) + kuja</t>
  </si>
  <si>
    <t>Näkinkulku (pinta)</t>
  </si>
  <si>
    <t>John Stenbergin ranta (esirakentamisesta paalu)</t>
  </si>
  <si>
    <t>Tarve 2,0</t>
  </si>
  <si>
    <t>Sörnäisten rantatie ja rantapromenadi</t>
  </si>
  <si>
    <t>Merihaan täydennysrakentaminen</t>
  </si>
  <si>
    <t>12. ALPPIHARJU</t>
  </si>
  <si>
    <t xml:space="preserve">Helsinginkuja </t>
  </si>
  <si>
    <t>Rakentaminen vasta 24</t>
  </si>
  <si>
    <t>Savonkadun alue (Pasilan projektialue)</t>
  </si>
  <si>
    <t>Hangonkatu</t>
  </si>
  <si>
    <t>17. PASILA</t>
  </si>
  <si>
    <t>Itä-Pasilan Mäkelänkadun reuna</t>
  </si>
  <si>
    <t>21. HERMANNI</t>
  </si>
  <si>
    <t>22. VALLILA</t>
  </si>
  <si>
    <t>Teollisuuskadun akseli (kaavarunko 2021)</t>
  </si>
  <si>
    <t>Vallilan toimitila-alueen kehittäminen (esim Kuortaneenkatu)</t>
  </si>
  <si>
    <t>Kangasalantie (Hattulantie 2 hankkeen johdosta)</t>
  </si>
  <si>
    <t>23. TOUKOLA</t>
  </si>
  <si>
    <t>24. KUMPULA</t>
  </si>
  <si>
    <t>25. KÄPYLÄ</t>
  </si>
  <si>
    <t>Pohjolan aukio</t>
  </si>
  <si>
    <t>Mäkeläkatu/Koskelantien alue (Kela)</t>
  </si>
  <si>
    <t>26. KOSKELA</t>
  </si>
  <si>
    <t>Koskelan sairaalan ja pesuloiden alue (AM)</t>
  </si>
  <si>
    <t>Kunnalliskodintie</t>
  </si>
  <si>
    <t>Koskelantie (Käpyläntie - Kunnalliskodintie)</t>
  </si>
  <si>
    <t>Käpyläntie</t>
  </si>
  <si>
    <t>Koskelanakseli</t>
  </si>
  <si>
    <t>Paviljonkikuja</t>
  </si>
  <si>
    <t>Kappelinpiha</t>
  </si>
  <si>
    <t xml:space="preserve">Antti Korpin tie </t>
  </si>
  <si>
    <t>Koskelankulku (Hospitaalinpuisto)</t>
  </si>
  <si>
    <t>Kappelinkulku (Hospitaalinpuisto)</t>
  </si>
  <si>
    <t>Hospitaalinkulku (Hospitaalinpuisto)</t>
  </si>
  <si>
    <t>Raitit, Paviljonkikuja - Kappelinkulku (Hospitaalinpuisto)</t>
  </si>
  <si>
    <t>27. VANHAKAUPUNKI</t>
  </si>
  <si>
    <t>10. Sörnäinen</t>
  </si>
  <si>
    <t>Vaasanpolku ja Pengerpolku (Vaasanpuistikko)</t>
  </si>
  <si>
    <t>11. Kallio</t>
  </si>
  <si>
    <t>Pitkänsillanranta</t>
  </si>
  <si>
    <t>12. Alppiharju</t>
  </si>
  <si>
    <t>Josafatinkatu (länsipään aukio)</t>
  </si>
  <si>
    <t>Alppilanaukio (Kuuskulma)</t>
  </si>
  <si>
    <t>17. Pasila</t>
  </si>
  <si>
    <t>Itä-Pasila</t>
  </si>
  <si>
    <t>Opastinsilta, länsiosa (Alsu)</t>
  </si>
  <si>
    <t>Itä-Pasilan katujen peruskorjaus, (kansivauriot ja istutukset Alsu)</t>
  </si>
  <si>
    <t>- Junailijanaukio</t>
  </si>
  <si>
    <t>- Jarrumiehenkatu</t>
  </si>
  <si>
    <t>- Junailijankuja</t>
  </si>
  <si>
    <t>- Kasöörinkatu</t>
  </si>
  <si>
    <t>- Kellosilta</t>
  </si>
  <si>
    <t>- Kirjurinkatu</t>
  </si>
  <si>
    <t>- Opastinsilta (länsiosa)</t>
  </si>
  <si>
    <t>- Pakkamestarinkatu</t>
  </si>
  <si>
    <t>- Radanrakentajantie</t>
  </si>
  <si>
    <t>- Resiinakuja</t>
  </si>
  <si>
    <t>- Sähköttäjänkatu</t>
  </si>
  <si>
    <t>- Topparikuja</t>
  </si>
  <si>
    <t>- Veturitori</t>
  </si>
  <si>
    <t>- Vislauskuja</t>
  </si>
  <si>
    <t>Rahakamarintori (Alsu)</t>
  </si>
  <si>
    <t>Uudet ajankohta</t>
  </si>
  <si>
    <t>Palkkatilantori (Alsu)</t>
  </si>
  <si>
    <t>Aikaistus vuodelle 24, jolloin suunnittelu 23?</t>
  </si>
  <si>
    <t>Leanportti (Alsu)</t>
  </si>
  <si>
    <t>21. Hermanni</t>
  </si>
  <si>
    <t>22 Vallila</t>
  </si>
  <si>
    <t>Rautalammintie (tukimuurin peruskorjaus)</t>
  </si>
  <si>
    <t>Pysäköintilaitos etc.</t>
  </si>
  <si>
    <t>23. Toukola</t>
  </si>
  <si>
    <t>24. Kumpula</t>
  </si>
  <si>
    <t>25. Käpylä</t>
  </si>
  <si>
    <t>Panuntie (Käpylän aseman esteettömyys)</t>
  </si>
  <si>
    <t>26. Koskela</t>
  </si>
  <si>
    <t>27. Vanhakaupunki</t>
  </si>
  <si>
    <t>Investointitoimisto / J Ahonen</t>
  </si>
  <si>
    <t>LÄNTINEN SUURPIIRI</t>
  </si>
  <si>
    <t>8 03 08 UUDISRAKENTAMINEN YHT.</t>
  </si>
  <si>
    <t xml:space="preserve">8 03 09 PERUSKORJ. JA LIIK.JÄRJ. </t>
  </si>
  <si>
    <t>LÄNTINEN SUURPIIRI YHTEENSÄ</t>
  </si>
  <si>
    <t>UUDISRAKENTAM., LÄNT. SUURP.</t>
  </si>
  <si>
    <t>TAE&amp;TSE raamit 2006-2010</t>
  </si>
  <si>
    <t>15. MEILAHTI, Pikku Huopalahti</t>
  </si>
  <si>
    <t>Muut kadut</t>
  </si>
  <si>
    <t>Heikinniementie</t>
  </si>
  <si>
    <t>Johannesbergintie</t>
  </si>
  <si>
    <t>Pihlajapolku</t>
  </si>
  <si>
    <t>16. RUSKEASUO</t>
  </si>
  <si>
    <t>ATO kadut</t>
  </si>
  <si>
    <t>Lasarettikuja</t>
  </si>
  <si>
    <t>Lääkintälotanrinne</t>
  </si>
  <si>
    <t>Sanitäärikatu</t>
  </si>
  <si>
    <t>Tilkankatu jk</t>
  </si>
  <si>
    <t>Tilkankuja</t>
  </si>
  <si>
    <t>29. HAAGA</t>
  </si>
  <si>
    <t>Kuusamakuja</t>
  </si>
  <si>
    <t>Poutunkuja ja LP -alue</t>
  </si>
  <si>
    <t>Laajasuontie ja -aukio</t>
  </si>
  <si>
    <t>Kolikkokuja</t>
  </si>
  <si>
    <t>Aku Korhosen tie</t>
  </si>
  <si>
    <t>30. MUNKKINIEMI</t>
  </si>
  <si>
    <t>Pikku Kuusisaaren silta</t>
  </si>
  <si>
    <t>32. KONALA</t>
  </si>
  <si>
    <t>Lehtovuorenkatu</t>
  </si>
  <si>
    <t>K+P+V</t>
  </si>
  <si>
    <t>Konala, muut kadut</t>
  </si>
  <si>
    <t>33. KAARELA</t>
  </si>
  <si>
    <t>Pasuunatien LP-alue</t>
  </si>
  <si>
    <t>Ojamäentie 2.vaihe</t>
  </si>
  <si>
    <t>Vuorenjuuri</t>
  </si>
  <si>
    <t>Puustellinrinteen jk</t>
  </si>
  <si>
    <t>Puustellintien jk</t>
  </si>
  <si>
    <t>Kaustisentie jk</t>
  </si>
  <si>
    <t>Rumpupolku</t>
  </si>
  <si>
    <t>Mörssärinaukio</t>
  </si>
  <si>
    <t>Runonlaulajantie</t>
  </si>
  <si>
    <t>Hakunintie</t>
  </si>
  <si>
    <t>Arhipanpolku</t>
  </si>
  <si>
    <t>Larin Parasken polku</t>
  </si>
  <si>
    <t>Shemeikankuja</t>
  </si>
  <si>
    <t>Sorolankuja</t>
  </si>
  <si>
    <t>Vannepolku</t>
  </si>
  <si>
    <t>Ladonlukonpolku</t>
  </si>
  <si>
    <t>Kovelipolku</t>
  </si>
  <si>
    <t>Vakkatie</t>
  </si>
  <si>
    <t>Maljatie</t>
  </si>
  <si>
    <t>Kimpitie ja -polku</t>
  </si>
  <si>
    <t>Keriharju</t>
  </si>
  <si>
    <t>Estetie</t>
  </si>
  <si>
    <t>Heinäsuontie</t>
  </si>
  <si>
    <t>Turvapolku</t>
  </si>
  <si>
    <t>Juoksuhaudankuja</t>
  </si>
  <si>
    <t>Vallirinne</t>
  </si>
  <si>
    <t>Lavettipolku- ja kuja</t>
  </si>
  <si>
    <t>Kaunismäenkuja</t>
  </si>
  <si>
    <t>Kanuunatie</t>
  </si>
  <si>
    <t>Maununnevantie,Vuorilinnt-Vannetie</t>
  </si>
  <si>
    <t>Maununnevankaari</t>
  </si>
  <si>
    <t>Lavettitie</t>
  </si>
  <si>
    <t>Maavallintie</t>
  </si>
  <si>
    <t>Maununnevankuja</t>
  </si>
  <si>
    <t>46. PITÄJÄNMÄKI</t>
  </si>
  <si>
    <t>Sylvesterinkuja</t>
  </si>
  <si>
    <t>Kutomotie/Pitäjänmäentie</t>
  </si>
  <si>
    <t>Karvaamokuja</t>
  </si>
  <si>
    <t>Piimäenpolku</t>
  </si>
  <si>
    <t>Nimeämättömät kohteet (varaus)</t>
  </si>
  <si>
    <t>Keskenräisten katujen talvikp.</t>
  </si>
  <si>
    <t xml:space="preserve"> - pienet viimeistely- ja takuutyöt yht.</t>
  </si>
  <si>
    <t>Turunväylä, Munkkivuori / Munkkiniemi (TH:n yht.hanke)</t>
  </si>
  <si>
    <t>Hämeenlinnanväylä, Kehä I:n liittymä (TH:n yht.hanke)</t>
  </si>
  <si>
    <t>RANTA-ALUEIDEN KUNNOSTUS</t>
  </si>
  <si>
    <t xml:space="preserve">                                                                                                                                                                                          </t>
  </si>
  <si>
    <t>Mannerh.tie/katupuut/Kuusit.-Vihdint.</t>
  </si>
  <si>
    <t xml:space="preserve">Mannerh.tie/katupuut/Tukh.k.-Kuusit.  </t>
  </si>
  <si>
    <t>Kalannintie</t>
  </si>
  <si>
    <t>Kutomotie</t>
  </si>
  <si>
    <t>Urkupillintie</t>
  </si>
  <si>
    <t>Mäkipellontie ja -aukio</t>
  </si>
  <si>
    <t>Palokaivonaukion kiertoliittymä</t>
  </si>
  <si>
    <t>Kannelmäen ostoskeskus liik.järj.</t>
  </si>
  <si>
    <t>Konalantie/Vanha Hämeenkylänt kiertol.</t>
  </si>
  <si>
    <t>Kaarelanraitti / Kaarelantie kiertoliittymä</t>
  </si>
  <si>
    <t>Klaneettitie</t>
  </si>
  <si>
    <t>Ojamäentie / Malminkartanontie liik.järj.</t>
  </si>
  <si>
    <t>Pitäjänmäentie / Kaupintie</t>
  </si>
  <si>
    <t>Kaupintie/Vaakatie kiertol. parantaminen</t>
  </si>
  <si>
    <t>Huopalahdentien alikulku</t>
  </si>
  <si>
    <t>Nordenskiöldinkadun silta</t>
  </si>
  <si>
    <t>Isonnevantien pp-tie</t>
  </si>
  <si>
    <t>Saunalahdentie klv</t>
  </si>
  <si>
    <t>Nuijamiestentie - Matkamiehentie</t>
  </si>
  <si>
    <t>Vauhtitien eteläpää</t>
  </si>
  <si>
    <t>Vanha Hämeenkyläntie klv</t>
  </si>
  <si>
    <t>Kantelettarentie - Vanhaistentie klv</t>
  </si>
  <si>
    <t>Vihdintien alikulku</t>
  </si>
  <si>
    <t>Tukholmankatu-Paciuksenkatu</t>
  </si>
  <si>
    <t>Ruosilankuja</t>
  </si>
  <si>
    <t>Selim Linqvistintie</t>
  </si>
  <si>
    <t>Kaarela, muut kadut (jatk.)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</si>
</sst>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%"/>
    <numFmt numFmtId="165" formatCode="#,##0.0"/>
    <numFmt numFmtId="166" formatCode="#,##0.00%"/>
    <numFmt numFmtId="167" formatCode="#,##0_);\(#,##0\)"/>
  </numFmts>
  <fonts count="46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c00000"/>
      <name val="Arial"/>
      <family val="2"/>
    </font>
    <font>
      <b/>
      <i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6"/>
      <color rgb="FF000000"/>
      <name val="Arial"/>
      <family val="2"/>
    </font>
    <font>
      <b/>
      <i/>
      <sz val="16"/>
      <color rgb="FF000000"/>
      <name val="Arial"/>
      <family val="2"/>
    </font>
    <font>
      <sz val="11"/>
      <color theme="1"/>
      <name val="Calibri"/>
      <family val="2"/>
    </font>
    <font>
      <b/>
      <sz val="12"/>
      <color rgb="FFff0000"/>
      <name val="Arial"/>
      <family val="2"/>
    </font>
    <font>
      <sz val="11"/>
      <color rgb="FF000000"/>
      <name val="Calibri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i/>
      <sz val="14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2"/>
      <color rgb="FF000000"/>
      <name val="Arial"/>
      <family val="2"/>
    </font>
    <font>
      <sz val="6"/>
      <color rgb="FF000000"/>
      <name val="Arial"/>
      <family val="2"/>
    </font>
    <font>
      <sz val="11"/>
      <color rgb="FFff0000"/>
      <name val="Calibri"/>
      <family val="2"/>
    </font>
    <font>
      <i/>
      <sz val="12"/>
      <color rgb="FF000000"/>
      <name val="Arial"/>
      <family val="2"/>
    </font>
    <font>
      <b/>
      <sz val="12"/>
      <color rgb="FF000000"/>
      <name val="Arial MT"/>
      <family val="2"/>
    </font>
    <font>
      <i/>
      <u/>
      <sz val="12"/>
      <color rgb="FF000000"/>
      <name val="Arial"/>
      <family val="2"/>
    </font>
    <font>
      <b/>
      <u/>
      <sz val="12"/>
      <color rgb="FF000000"/>
      <name val="Arial MT"/>
      <family val="2"/>
    </font>
    <font>
      <i/>
      <u/>
      <sz val="12"/>
      <color rgb="FFff0000"/>
      <name val="Arial"/>
      <family val="2"/>
    </font>
    <font>
      <u/>
      <sz val="10"/>
      <color rgb="FF000000"/>
      <name val="Arial"/>
      <family val="2"/>
    </font>
    <font>
      <i/>
      <u/>
      <sz val="12"/>
      <color rgb="FF5b9bd5"/>
      <name val="Arial"/>
      <family val="2"/>
    </font>
    <font>
      <i/>
      <sz val="12"/>
      <color rgb="FF5b9bd5"/>
      <name val="Arial"/>
      <family val="2"/>
    </font>
    <font>
      <sz val="12"/>
      <color rgb="FFff0000"/>
      <name val="Arial"/>
      <family val="2"/>
    </font>
    <font>
      <i/>
      <sz val="12"/>
      <color rgb="FFff0000"/>
      <name val="Arial"/>
      <family val="2"/>
    </font>
    <font>
      <sz val="11"/>
      <color rgb="FFc00000"/>
      <name val="Calibri"/>
      <family val="2"/>
    </font>
    <font>
      <sz val="10"/>
      <color rgb="FF000000"/>
      <name val="Arial"/>
      <family val="2"/>
    </font>
    <font>
      <sz val="10"/>
      <color rgb="FFc00000"/>
      <name val="Arial"/>
      <family val="2"/>
    </font>
    <font>
      <b/>
      <sz val="11"/>
      <color rgb="FF000000"/>
      <name val="Calibri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i/>
      <sz val="11"/>
      <color rgb="FF000000"/>
      <name val="Calibri"/>
      <family val="2"/>
    </font>
    <font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ed7d31"/>
      <name val="Calibri"/>
      <family val="2"/>
    </font>
    <font>
      <u/>
      <sz val="11"/>
      <color rgb="FFc00000"/>
      <name val="Calibri"/>
      <family val="2"/>
    </font>
    <font>
      <i/>
      <sz val="12"/>
      <color rgb="FF44546a"/>
      <name val="Arial"/>
      <family val="2"/>
    </font>
    <font>
      <sz val="12"/>
      <color rgb="FF00b050"/>
      <name val="Arial"/>
      <family val="2"/>
    </font>
    <font>
      <b/>
      <u/>
      <sz val="10"/>
      <color rgb="FF000000"/>
      <name val="Arial"/>
      <family val="2"/>
    </font>
    <font>
      <i/>
      <sz val="12"/>
      <color rgb="FF000000"/>
      <name val="Arial MT"/>
      <family val="2"/>
    </font>
    <font>
      <sz val="12"/>
      <color rgb="FF000000"/>
      <name val="Arial MT"/>
      <family val="2"/>
    </font>
    <font>
      <b/>
      <i/>
      <sz val="12"/>
      <color rgb="FFff0000"/>
      <name val="Arial"/>
      <family val="2"/>
    </font>
    <font>
      <b/>
      <i/>
      <sz val="12"/>
      <color rgb="FF000000"/>
      <name val="Arial MT"/>
      <family val="2"/>
    </font>
  </fonts>
  <fills count="13">
    <fill>
      <patternFill patternType="none"/>
    </fill>
    <fill>
      <patternFill patternType="gray125"/>
    </fill>
    <fill>
      <patternFill patternType="solid">
        <fgColor rgb="FFf4b183"/>
      </patternFill>
    </fill>
    <fill>
      <patternFill patternType="solid">
        <fgColor rgb="FFffff00"/>
      </patternFill>
    </fill>
    <fill>
      <patternFill patternType="solid">
        <fgColor rgb="FFc9c9c9"/>
      </patternFill>
    </fill>
    <fill>
      <patternFill patternType="solid">
        <fgColor rgb="FFffd966"/>
      </patternFill>
    </fill>
    <fill>
      <patternFill patternType="solid">
        <fgColor rgb="FFa9d18e"/>
      </patternFill>
    </fill>
    <fill>
      <patternFill patternType="solid">
        <fgColor rgb="FF8faadc"/>
      </patternFill>
    </fill>
    <fill>
      <patternFill patternType="solid">
        <fgColor rgb="FFccffff"/>
      </patternFill>
    </fill>
    <fill>
      <patternFill patternType="solid">
        <fgColor rgb="FFffffff"/>
      </patternFill>
    </fill>
    <fill>
      <patternFill patternType="solid">
        <fgColor rgb="FFffcccc"/>
      </patternFill>
    </fill>
    <fill>
      <patternFill patternType="solid">
        <fgColor rgb="FFdeebf7"/>
      </patternFill>
    </fill>
    <fill>
      <patternFill patternType="solid">
        <fgColor rgb="FFededed"/>
      </patternFill>
    </fill>
  </fills>
  <borders count="10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870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5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64" applyNumberFormat="1" borderId="1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3" applyNumberFormat="1" borderId="1" applyBorder="1" fontId="7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8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1" applyBorder="1" fontId="9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3" applyNumberFormat="1" borderId="2" applyBorder="1" fontId="5" applyFont="1" fillId="3" applyFill="1" applyAlignment="1">
      <alignment horizontal="left"/>
    </xf>
    <xf xfId="0" numFmtId="14" applyNumberFormat="1" borderId="2" applyBorder="1" fontId="9" applyFont="1" fillId="3" applyFill="1" applyAlignment="1">
      <alignment horizontal="center"/>
    </xf>
    <xf xfId="0" numFmtId="14" applyNumberFormat="1" borderId="1" applyBorder="1" fontId="9" applyFont="1" fillId="0" applyAlignment="1">
      <alignment horizontal="center"/>
    </xf>
    <xf xfId="0" numFmtId="14" applyNumberFormat="1" borderId="1" applyBorder="1" fontId="1" applyFont="1" fillId="0" applyAlignment="1">
      <alignment horizontal="right"/>
    </xf>
    <xf xfId="0" numFmtId="3" applyNumberFormat="1" borderId="2" applyBorder="1" fontId="1" applyFont="1" fillId="4" applyFill="1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3" applyNumberFormat="1" borderId="2" applyBorder="1" fontId="1" applyFont="1" fillId="5" applyFill="1" applyAlignment="1">
      <alignment horizontal="left"/>
    </xf>
    <xf xfId="0" numFmtId="3" applyNumberFormat="1" borderId="1" applyBorder="1" fontId="10" applyFont="1" fillId="0" applyAlignment="1">
      <alignment horizontal="left"/>
    </xf>
    <xf xfId="0" numFmtId="0" borderId="1" applyBorder="1" fontId="11" applyFont="1" fillId="0" applyAlignment="1">
      <alignment horizontal="left"/>
    </xf>
    <xf xfId="0" numFmtId="0" borderId="1" applyBorder="1" fontId="12" applyFont="1" fillId="0" applyAlignment="1">
      <alignment horizontal="left"/>
    </xf>
    <xf xfId="0" numFmtId="3" applyNumberFormat="1" borderId="2" applyBorder="1" fontId="1" applyFont="1" fillId="6" applyFill="1" applyAlignment="1">
      <alignment horizontal="left"/>
    </xf>
    <xf xfId="0" numFmtId="3" applyNumberFormat="1" borderId="2" applyBorder="1" fontId="1" applyFont="1" fillId="7" applyFill="1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164" applyNumberFormat="1" borderId="1" applyBorder="1" fontId="13" applyFont="1" fillId="0" applyAlignment="1">
      <alignment horizontal="left"/>
    </xf>
    <xf xfId="0" numFmtId="3" applyNumberFormat="1" borderId="1" applyBorder="1" fontId="13" applyFont="1" fillId="0" applyAlignment="1">
      <alignment horizontal="left"/>
    </xf>
    <xf xfId="0" numFmtId="0" borderId="1" applyBorder="1" fontId="14" applyFont="1" fillId="0" applyAlignment="1">
      <alignment horizontal="left"/>
    </xf>
    <xf xfId="0" numFmtId="0" borderId="1" applyBorder="1" fontId="15" applyFont="1" fillId="0" applyAlignment="1">
      <alignment horizontal="left"/>
    </xf>
    <xf xfId="0" numFmtId="3" applyNumberFormat="1" borderId="1" applyBorder="1" fontId="14" applyFont="1" fillId="0" applyAlignment="1">
      <alignment horizontal="left"/>
    </xf>
    <xf xfId="0" numFmtId="3" applyNumberFormat="1" borderId="1" applyBorder="1" fontId="16" applyFont="1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0" borderId="3" applyBorder="1" fontId="1" applyFont="1" fillId="8" applyFill="1" applyAlignment="1">
      <alignment horizontal="center"/>
    </xf>
    <xf xfId="0" numFmtId="0" borderId="4" applyBorder="1" fontId="1" applyFont="1" fillId="8" applyFill="1" applyAlignment="1">
      <alignment horizontal="center"/>
    </xf>
    <xf xfId="0" numFmtId="3" applyNumberFormat="1" borderId="5" applyBorder="1" fontId="1" applyFont="1" fillId="8" applyFill="1" applyAlignment="1">
      <alignment horizontal="center"/>
    </xf>
    <xf xfId="0" numFmtId="3" applyNumberFormat="1" borderId="6" applyBorder="1" fontId="1" applyFont="1" fillId="8" applyFill="1" applyAlignment="1">
      <alignment horizontal="center"/>
    </xf>
    <xf xfId="0" numFmtId="164" applyNumberFormat="1" borderId="7" applyBorder="1" fontId="1" applyFont="1" fillId="8" applyFill="1" applyAlignment="1">
      <alignment horizontal="center"/>
    </xf>
    <xf xfId="0" numFmtId="164" applyNumberFormat="1" borderId="4" applyBorder="1" fontId="1" applyFont="1" fillId="8" applyFill="1" applyAlignment="1">
      <alignment horizontal="center"/>
    </xf>
    <xf xfId="0" numFmtId="164" applyNumberFormat="1" borderId="5" applyBorder="1" fontId="1" applyFont="1" fillId="8" applyFill="1" applyAlignment="1">
      <alignment horizontal="center"/>
    </xf>
    <xf xfId="0" numFmtId="164" applyNumberFormat="1" borderId="6" applyBorder="1" fontId="1" applyFont="1" fillId="8" applyFill="1" applyAlignment="1">
      <alignment horizontal="center"/>
    </xf>
    <xf xfId="0" numFmtId="164" applyNumberFormat="1" borderId="5" applyBorder="1" fontId="1" applyFont="1" fillId="8" applyFill="1" applyAlignment="1">
      <alignment horizontal="left"/>
    </xf>
    <xf xfId="0" numFmtId="3" applyNumberFormat="1" borderId="7" applyBorder="1" fontId="1" applyFont="1" fillId="8" applyFill="1" applyAlignment="1">
      <alignment horizontal="center"/>
    </xf>
    <xf xfId="0" numFmtId="3" applyNumberFormat="1" borderId="4" applyBorder="1" fontId="1" applyFont="1" fillId="8" applyFill="1" applyAlignment="1">
      <alignment horizontal="center"/>
    </xf>
    <xf xfId="0" numFmtId="3" applyNumberFormat="1" borderId="8" applyBorder="1" fontId="1" applyFont="1" fillId="8" applyFill="1" applyAlignment="1">
      <alignment horizontal="left"/>
    </xf>
    <xf xfId="0" numFmtId="3" applyNumberFormat="1" borderId="9" applyBorder="1" fontId="1" applyFont="1" fillId="8" applyFill="1" applyAlignment="1">
      <alignment horizontal="left"/>
    </xf>
    <xf xfId="0" numFmtId="3" applyNumberFormat="1" borderId="10" applyBorder="1" fontId="1" applyFont="1" fillId="8" applyFill="1" applyAlignment="1">
      <alignment horizontal="left"/>
    </xf>
    <xf xfId="0" numFmtId="3" applyNumberFormat="1" borderId="11" applyBorder="1" fontId="10" applyFont="1" fillId="0" applyAlignment="1">
      <alignment horizontal="left"/>
    </xf>
    <xf xfId="0" numFmtId="0" borderId="12" applyBorder="1" fontId="1" applyFont="1" fillId="8" applyFill="1" applyAlignment="1">
      <alignment horizontal="left"/>
    </xf>
    <xf xfId="0" numFmtId="0" borderId="13" applyBorder="1" fontId="1" applyFont="1" fillId="8" applyFill="1" applyAlignment="1">
      <alignment horizontal="center"/>
    </xf>
    <xf xfId="0" numFmtId="3" applyNumberFormat="1" borderId="14" applyBorder="1" fontId="1" applyFont="1" fillId="8" applyFill="1" applyAlignment="1">
      <alignment horizontal="center"/>
    </xf>
    <xf xfId="0" numFmtId="3" applyNumberFormat="1" borderId="15" applyBorder="1" fontId="1" applyFont="1" fillId="8" applyFill="1" applyAlignment="1">
      <alignment horizontal="center"/>
    </xf>
    <xf xfId="0" numFmtId="3" applyNumberFormat="1" borderId="16" applyBorder="1" fontId="1" applyFont="1" fillId="8" applyFill="1" applyAlignment="1">
      <alignment horizontal="center"/>
    </xf>
    <xf xfId="0" numFmtId="3" applyNumberFormat="1" borderId="13" applyBorder="1" fontId="1" applyFont="1" fillId="8" applyFill="1" applyAlignment="1">
      <alignment horizontal="center"/>
    </xf>
    <xf xfId="0" numFmtId="3" applyNumberFormat="1" borderId="17" applyBorder="1" fontId="1" applyFont="1" fillId="8" applyFill="1" applyAlignment="1">
      <alignment horizontal="center"/>
    </xf>
    <xf xfId="0" numFmtId="3" applyNumberFormat="1" borderId="2" applyBorder="1" fontId="1" applyFont="1" fillId="8" applyFill="1" applyAlignment="1">
      <alignment horizontal="center"/>
    </xf>
    <xf xfId="0" numFmtId="3" applyNumberFormat="1" borderId="2" applyBorder="1" fontId="17" applyFont="1" fillId="6" applyFill="1" applyAlignment="1">
      <alignment horizontal="left"/>
    </xf>
    <xf xfId="0" numFmtId="0" borderId="18" applyBorder="1" fontId="1" applyFont="1" fillId="8" applyFill="1" applyAlignment="1">
      <alignment horizontal="left"/>
    </xf>
    <xf xfId="0" numFmtId="0" borderId="19" applyBorder="1" fontId="1" applyFont="1" fillId="8" applyFill="1" applyAlignment="1">
      <alignment horizontal="left"/>
    </xf>
    <xf xfId="0" numFmtId="0" borderId="19" applyBorder="1" fontId="1" applyFont="1" fillId="8" applyFill="1" applyAlignment="1">
      <alignment horizontal="center"/>
    </xf>
    <xf xfId="0" numFmtId="3" applyNumberFormat="1" borderId="20" applyBorder="1" fontId="1" applyFont="1" fillId="8" applyFill="1" applyAlignment="1">
      <alignment horizontal="center"/>
    </xf>
    <xf xfId="0" numFmtId="3" applyNumberFormat="1" borderId="21" applyBorder="1" fontId="1" applyFont="1" fillId="8" applyFill="1" applyAlignment="1">
      <alignment horizontal="left"/>
    </xf>
    <xf xfId="0" numFmtId="164" applyNumberFormat="1" borderId="22" applyBorder="1" fontId="1" applyFont="1" fillId="8" applyFill="1" applyAlignment="1">
      <alignment horizontal="center"/>
    </xf>
    <xf xfId="0" numFmtId="164" applyNumberFormat="1" borderId="20" applyBorder="1" fontId="1" applyFont="1" fillId="8" applyFill="1" applyAlignment="1">
      <alignment horizontal="center"/>
    </xf>
    <xf xfId="0" numFmtId="164" applyNumberFormat="1" borderId="23" applyBorder="1" fontId="1" applyFont="1" fillId="8" applyFill="1" applyAlignment="1">
      <alignment horizontal="center"/>
    </xf>
    <xf xfId="0" numFmtId="3" applyNumberFormat="1" borderId="22" applyBorder="1" fontId="1" applyFont="1" fillId="8" applyFill="1" applyAlignment="1">
      <alignment horizontal="right"/>
    </xf>
    <xf xfId="0" numFmtId="3" applyNumberFormat="1" borderId="24" applyBorder="1" fontId="1" applyFont="1" fillId="8" applyFill="1" applyAlignment="1">
      <alignment horizontal="center"/>
    </xf>
    <xf xfId="0" numFmtId="3" applyNumberFormat="1" borderId="21" applyBorder="1" fontId="1" applyFont="1" fillId="8" applyFill="1" applyAlignment="1">
      <alignment horizontal="center"/>
    </xf>
    <xf xfId="0" numFmtId="0" borderId="24" applyBorder="1" fontId="1" applyFont="1" fillId="8" applyFill="1" applyAlignment="1">
      <alignment horizontal="center"/>
    </xf>
    <xf xfId="0" numFmtId="3" applyNumberFormat="1" borderId="7" applyBorder="1" fontId="17" applyFont="1" fillId="6" applyFill="1" applyAlignment="1">
      <alignment horizontal="left"/>
    </xf>
    <xf xfId="0" numFmtId="0" borderId="25" applyBorder="1" fontId="5" applyFont="1" fillId="0" applyAlignment="1">
      <alignment horizontal="left"/>
    </xf>
    <xf xfId="0" numFmtId="0" borderId="26" applyBorder="1" fontId="1" applyFont="1" fillId="0" applyAlignment="1">
      <alignment horizontal="left"/>
    </xf>
    <xf xfId="0" numFmtId="3" applyNumberFormat="1" borderId="27" applyBorder="1" fontId="1" applyFont="1" fillId="0" applyAlignment="1">
      <alignment horizontal="right"/>
    </xf>
    <xf xfId="0" numFmtId="164" applyNumberFormat="1" borderId="11" applyBorder="1" fontId="1" applyFont="1" fillId="0" applyAlignment="1">
      <alignment horizontal="right"/>
    </xf>
    <xf xfId="0" numFmtId="164" applyNumberFormat="1" borderId="26" applyBorder="1" fontId="1" applyFont="1" fillId="0" applyAlignment="1">
      <alignment horizontal="right"/>
    </xf>
    <xf xfId="0" numFmtId="164" applyNumberFormat="1" borderId="27" applyBorder="1" fontId="1" applyFont="1" fillId="0" applyAlignment="1">
      <alignment horizontal="right"/>
    </xf>
    <xf xfId="0" numFmtId="164" applyNumberFormat="1" borderId="27" applyBorder="1" fontId="5" applyFont="1" fillId="0" applyAlignment="1">
      <alignment horizontal="right"/>
    </xf>
    <xf xfId="0" numFmtId="164" applyNumberFormat="1" borderId="28" applyBorder="1" fontId="5" applyFont="1" fillId="0" applyAlignment="1">
      <alignment horizontal="right"/>
    </xf>
    <xf xfId="0" numFmtId="3" applyNumberFormat="1" borderId="29" applyBorder="1" fontId="1" applyFont="1" fillId="8" applyFill="1" applyAlignment="1">
      <alignment horizontal="right"/>
    </xf>
    <xf xfId="0" numFmtId="3" applyNumberFormat="1" borderId="25" applyBorder="1" fontId="18" applyFont="1" fillId="0" applyAlignment="1">
      <alignment horizontal="right"/>
    </xf>
    <xf xfId="0" numFmtId="3" applyNumberFormat="1" borderId="27" applyBorder="1" fontId="18" applyFont="1" fillId="0" applyAlignment="1">
      <alignment horizontal="right"/>
    </xf>
    <xf xfId="0" numFmtId="3" applyNumberFormat="1" borderId="30" applyBorder="1" fontId="18" applyFont="1" fillId="0" applyAlignment="1">
      <alignment horizontal="right"/>
    </xf>
    <xf xfId="0" numFmtId="3" applyNumberFormat="1" borderId="31" applyBorder="1" fontId="18" applyFont="1" fillId="0" applyAlignment="1">
      <alignment horizontal="right"/>
    </xf>
    <xf xfId="0" numFmtId="164" applyNumberFormat="1" borderId="32" applyBorder="1" fontId="5" applyFont="1" fillId="0" applyAlignment="1">
      <alignment horizontal="right"/>
    </xf>
    <xf xfId="0" numFmtId="3" applyNumberFormat="1" borderId="33" applyBorder="1" fontId="10" applyFont="1" fillId="0" applyAlignment="1">
      <alignment horizontal="left"/>
    </xf>
    <xf xfId="0" numFmtId="0" borderId="34" applyBorder="1" fontId="19" applyFont="1" fillId="8" applyFill="1" applyAlignment="1">
      <alignment horizontal="left"/>
    </xf>
    <xf xfId="0" numFmtId="3" applyNumberFormat="1" borderId="35" applyBorder="1" fontId="1" applyFont="1" fillId="8" applyFill="1" applyAlignment="1">
      <alignment horizontal="right"/>
    </xf>
    <xf xfId="0" numFmtId="3" applyNumberFormat="1" borderId="36" applyBorder="1" fontId="5" applyFont="1" fillId="8" applyFill="1" applyAlignment="1">
      <alignment horizontal="right"/>
    </xf>
    <xf xfId="0" numFmtId="3" applyNumberFormat="1" borderId="35" applyBorder="1" fontId="5" applyFont="1" fillId="8" applyFill="1" applyAlignment="1">
      <alignment horizontal="right"/>
    </xf>
    <xf xfId="0" numFmtId="164" applyNumberFormat="1" borderId="37" applyBorder="1" fontId="1" applyFont="1" fillId="8" applyFill="1" applyAlignment="1">
      <alignment horizontal="right"/>
    </xf>
    <xf xfId="0" numFmtId="164" applyNumberFormat="1" borderId="38" applyBorder="1" fontId="1" applyFont="1" fillId="8" applyFill="1" applyAlignment="1">
      <alignment horizontal="right"/>
    </xf>
    <xf xfId="0" numFmtId="164" applyNumberFormat="1" borderId="35" applyBorder="1" fontId="1" applyFont="1" fillId="8" applyFill="1" applyAlignment="1">
      <alignment horizontal="right"/>
    </xf>
    <xf xfId="0" numFmtId="164" applyNumberFormat="1" borderId="36" applyBorder="1" fontId="5" applyFont="1" fillId="8" applyFill="1" applyAlignment="1">
      <alignment horizontal="right"/>
    </xf>
    <xf xfId="0" numFmtId="164" applyNumberFormat="1" borderId="35" applyBorder="1" fontId="5" applyFont="1" fillId="8" applyFill="1" applyAlignment="1">
      <alignment horizontal="right"/>
    </xf>
    <xf xfId="0" numFmtId="164" applyNumberFormat="1" borderId="39" applyBorder="1" fontId="5" applyFont="1" fillId="8" applyFill="1" applyAlignment="1">
      <alignment horizontal="right"/>
    </xf>
    <xf xfId="0" numFmtId="164" applyNumberFormat="1" borderId="38" applyBorder="1" fontId="5" applyFont="1" fillId="8" applyFill="1" applyAlignment="1">
      <alignment horizontal="right"/>
    </xf>
    <xf xfId="0" numFmtId="3" applyNumberFormat="1" borderId="40" applyBorder="1" fontId="19" applyFont="1" fillId="8" applyFill="1" applyAlignment="1">
      <alignment horizontal="right"/>
    </xf>
    <xf xfId="0" numFmtId="3" applyNumberFormat="1" borderId="41" applyBorder="1" fontId="5" applyFont="1" fillId="8" applyFill="1" applyAlignment="1">
      <alignment horizontal="right"/>
    </xf>
    <xf xfId="0" numFmtId="3" applyNumberFormat="1" borderId="39" applyBorder="1" fontId="5" applyFont="1" fillId="8" applyFill="1" applyAlignment="1">
      <alignment horizontal="right"/>
    </xf>
    <xf xfId="0" numFmtId="3" applyNumberFormat="1" borderId="42" applyBorder="1" fontId="5" applyFont="1" fillId="8" applyFill="1" applyAlignment="1">
      <alignment horizontal="right"/>
    </xf>
    <xf xfId="0" numFmtId="164" applyNumberFormat="1" borderId="43" applyBorder="1" fontId="5" applyFont="1" fillId="8" applyFill="1" applyAlignment="1">
      <alignment horizontal="right"/>
    </xf>
    <xf xfId="0" numFmtId="0" borderId="34" applyBorder="1" fontId="20" applyFont="1" fillId="9" applyFill="1" applyAlignment="1">
      <alignment horizontal="right"/>
    </xf>
    <xf xfId="0" numFmtId="3" applyNumberFormat="1" borderId="44" applyBorder="1" fontId="1" applyFont="1" fillId="0" applyAlignment="1">
      <alignment horizontal="right"/>
    </xf>
    <xf xfId="0" numFmtId="3" applyNumberFormat="1" borderId="44" applyBorder="1" fontId="5" applyFont="1" fillId="0" applyAlignment="1">
      <alignment horizontal="right"/>
    </xf>
    <xf xfId="0" numFmtId="164" applyNumberFormat="1" borderId="33" applyBorder="1" fontId="1" applyFont="1" fillId="0" applyAlignment="1">
      <alignment horizontal="right"/>
    </xf>
    <xf xfId="0" numFmtId="164" applyNumberFormat="1" borderId="45" applyBorder="1" fontId="1" applyFont="1" fillId="0" applyAlignment="1">
      <alignment horizontal="right"/>
    </xf>
    <xf xfId="0" numFmtId="164" applyNumberFormat="1" borderId="44" applyBorder="1" fontId="1" applyFont="1" fillId="0" applyAlignment="1">
      <alignment horizontal="right"/>
    </xf>
    <xf xfId="0" numFmtId="164" applyNumberFormat="1" borderId="39" applyBorder="1" fontId="5" applyFont="1" fillId="0" applyAlignment="1">
      <alignment horizontal="right"/>
    </xf>
    <xf xfId="0" numFmtId="164" applyNumberFormat="1" borderId="39" applyBorder="1" fontId="3" applyFont="1" fillId="0" applyAlignment="1">
      <alignment horizontal="right"/>
    </xf>
    <xf xfId="0" numFmtId="164" applyNumberFormat="1" borderId="27" applyBorder="1" fontId="3" applyFont="1" fillId="0" applyAlignment="1">
      <alignment horizontal="right"/>
    </xf>
    <xf xfId="0" numFmtId="164" applyNumberFormat="1" borderId="44" applyBorder="1" fontId="3" applyFont="1" fillId="0" applyAlignment="1">
      <alignment horizontal="right"/>
    </xf>
    <xf xfId="0" numFmtId="3" applyNumberFormat="1" borderId="34" applyBorder="1" fontId="1" applyFont="1" fillId="8" applyFill="1" applyAlignment="1">
      <alignment horizontal="right"/>
    </xf>
    <xf xfId="0" numFmtId="3" applyNumberFormat="1" borderId="46" applyBorder="1" fontId="18" applyFont="1" fillId="0" applyAlignment="1">
      <alignment horizontal="right"/>
    </xf>
    <xf xfId="0" numFmtId="3" applyNumberFormat="1" borderId="47" applyBorder="1" fontId="18" applyFont="1" fillId="0" applyAlignment="1">
      <alignment horizontal="right"/>
    </xf>
    <xf xfId="0" numFmtId="3" applyNumberFormat="1" borderId="48" applyBorder="1" fontId="18" applyFont="1" fillId="0" applyAlignment="1">
      <alignment horizontal="right"/>
    </xf>
    <xf xfId="0" numFmtId="3" applyNumberFormat="1" borderId="49" applyBorder="1" fontId="1" applyFont="1" fillId="0" applyAlignment="1">
      <alignment horizontal="right"/>
    </xf>
    <xf xfId="0" numFmtId="164" applyNumberFormat="1" borderId="50" applyBorder="1" fontId="3" applyFont="1" fillId="0" applyAlignment="1">
      <alignment horizontal="right"/>
    </xf>
    <xf xfId="0" numFmtId="3" applyNumberFormat="1" borderId="51" applyBorder="1" fontId="1" applyFont="1" fillId="8" applyFill="1" applyAlignment="1">
      <alignment horizontal="right"/>
    </xf>
    <xf xfId="0" numFmtId="3" applyNumberFormat="1" borderId="51" applyBorder="1" fontId="5" applyFont="1" fillId="8" applyFill="1" applyAlignment="1">
      <alignment horizontal="right"/>
    </xf>
    <xf xfId="0" numFmtId="164" applyNumberFormat="1" borderId="33" applyBorder="1" fontId="1" applyFont="1" fillId="8" applyFill="1" applyAlignment="1">
      <alignment horizontal="right"/>
    </xf>
    <xf xfId="0" numFmtId="164" applyNumberFormat="1" borderId="52" applyBorder="1" fontId="1" applyFont="1" fillId="8" applyFill="1" applyAlignment="1">
      <alignment horizontal="right"/>
    </xf>
    <xf xfId="0" numFmtId="164" applyNumberFormat="1" borderId="51" applyBorder="1" fontId="1" applyFont="1" fillId="8" applyFill="1" applyAlignment="1">
      <alignment horizontal="right"/>
    </xf>
    <xf xfId="0" numFmtId="164" applyNumberFormat="1" borderId="51" applyBorder="1" fontId="5" applyFont="1" fillId="8" applyFill="1" applyAlignment="1">
      <alignment horizontal="right"/>
    </xf>
    <xf xfId="0" numFmtId="3" applyNumberFormat="1" borderId="34" applyBorder="1" fontId="19" applyFont="1" fillId="8" applyFill="1" applyAlignment="1">
      <alignment horizontal="right"/>
    </xf>
    <xf xfId="0" numFmtId="3" applyNumberFormat="1" borderId="39" applyBorder="1" fontId="19" applyFont="1" fillId="8" applyFill="1" applyAlignment="1">
      <alignment horizontal="right"/>
    </xf>
    <xf xfId="0" numFmtId="3" applyNumberFormat="1" borderId="53" applyBorder="1" fontId="19" applyFont="1" fillId="8" applyFill="1" applyAlignment="1">
      <alignment horizontal="right"/>
    </xf>
    <xf xfId="0" numFmtId="164" applyNumberFormat="1" borderId="54" applyBorder="1" fontId="5" applyFont="1" fillId="8" applyFill="1" applyAlignment="1">
      <alignment horizontal="right"/>
    </xf>
    <xf xfId="0" numFmtId="0" borderId="27" applyBorder="1" fontId="1" applyFont="1" fillId="0" applyAlignment="1">
      <alignment horizontal="left"/>
    </xf>
    <xf xfId="0" numFmtId="3" applyNumberFormat="1" borderId="27" applyBorder="1" fontId="5" applyFont="1" fillId="0" applyAlignment="1">
      <alignment horizontal="right"/>
    </xf>
    <xf xfId="0" numFmtId="3" applyNumberFormat="1" borderId="27" applyBorder="1" fontId="5" applyFont="1" fillId="0" applyAlignment="1">
      <alignment horizontal="left"/>
    </xf>
    <xf xfId="0" numFmtId="164" applyNumberFormat="1" borderId="11" applyBorder="1" fontId="5" applyFont="1" fillId="0" applyAlignment="1">
      <alignment horizontal="left"/>
    </xf>
    <xf xfId="0" numFmtId="164" applyNumberFormat="1" borderId="26" applyBorder="1" fontId="5" applyFont="1" fillId="0" applyAlignment="1">
      <alignment horizontal="left"/>
    </xf>
    <xf xfId="0" numFmtId="164" applyNumberFormat="1" borderId="27" applyBorder="1" fontId="5" applyFont="1" fillId="0" applyAlignment="1">
      <alignment horizontal="left"/>
    </xf>
    <xf xfId="0" numFmtId="164" applyNumberFormat="1" borderId="30" applyBorder="1" fontId="5" applyFont="1" fillId="0" applyAlignment="1">
      <alignment horizontal="right"/>
    </xf>
    <xf xfId="0" numFmtId="3" applyNumberFormat="1" borderId="25" applyBorder="1" fontId="5" applyFont="1" fillId="0" applyAlignment="1">
      <alignment horizontal="right"/>
    </xf>
    <xf xfId="0" numFmtId="3" applyNumberFormat="1" borderId="30" applyBorder="1" fontId="5" applyFont="1" fillId="0" applyAlignment="1">
      <alignment horizontal="right"/>
    </xf>
    <xf xfId="0" numFmtId="3" applyNumberFormat="1" borderId="55" applyBorder="1" fontId="5" applyFont="1" fillId="0" applyAlignment="1">
      <alignment horizontal="right"/>
    </xf>
    <xf xfId="0" numFmtId="0" borderId="34" applyBorder="1" fontId="14" applyFont="1" fillId="8" applyFill="1" applyAlignment="1">
      <alignment horizontal="left"/>
    </xf>
    <xf xfId="0" numFmtId="3" applyNumberFormat="1" borderId="51" applyBorder="1" fontId="15" applyFont="1" fillId="8" applyFill="1" applyAlignment="1">
      <alignment horizontal="right"/>
    </xf>
    <xf xfId="0" numFmtId="3" applyNumberFormat="1" borderId="51" applyBorder="1" fontId="14" applyFont="1" fillId="8" applyFill="1" applyAlignment="1">
      <alignment horizontal="right"/>
    </xf>
    <xf xfId="0" numFmtId="3" applyNumberFormat="1" borderId="51" applyBorder="1" fontId="21" applyFont="1" fillId="8" applyFill="1" applyAlignment="1">
      <alignment horizontal="right"/>
    </xf>
    <xf xfId="0" numFmtId="3" applyNumberFormat="1" borderId="56" applyBorder="1" fontId="15" applyFont="1" fillId="8" applyFill="1" applyAlignment="1">
      <alignment horizontal="right"/>
    </xf>
    <xf xfId="0" numFmtId="3" applyNumberFormat="1" borderId="33" applyBorder="1" fontId="15" applyFont="1" fillId="8" applyFill="1" applyAlignment="1">
      <alignment horizontal="right"/>
    </xf>
    <xf xfId="0" numFmtId="3" applyNumberFormat="1" borderId="39" applyBorder="1" fontId="21" applyFont="1" fillId="8" applyFill="1" applyAlignment="1">
      <alignment horizontal="right"/>
    </xf>
    <xf xfId="0" numFmtId="3" applyNumberFormat="1" borderId="52" applyBorder="1" fontId="21" applyFont="1" fillId="8" applyFill="1" applyAlignment="1">
      <alignment horizontal="right"/>
    </xf>
    <xf xfId="0" numFmtId="3" applyNumberFormat="1" borderId="33" applyBorder="1" fontId="21" applyFont="1" fillId="8" applyFill="1" applyAlignment="1">
      <alignment horizontal="right"/>
    </xf>
    <xf xfId="0" numFmtId="3" applyNumberFormat="1" borderId="54" applyBorder="1" fontId="21" applyFont="1" fillId="8" applyFill="1" applyAlignment="1">
      <alignment horizontal="right"/>
    </xf>
    <xf xfId="0" numFmtId="3" applyNumberFormat="1" borderId="56" applyBorder="1" fontId="21" applyFont="1" fillId="8" applyFill="1" applyAlignment="1">
      <alignment horizontal="right"/>
    </xf>
    <xf xfId="0" numFmtId="3" applyNumberFormat="1" borderId="54" applyBorder="1" fontId="14" applyFont="1" fillId="8" applyFill="1" applyAlignment="1">
      <alignment horizontal="right"/>
    </xf>
    <xf xfId="0" numFmtId="0" borderId="57" applyBorder="1" fontId="5" applyFont="1" fillId="0" applyAlignment="1">
      <alignment horizontal="left"/>
    </xf>
    <xf xfId="0" numFmtId="3" applyNumberFormat="1" borderId="48" applyBorder="1" fontId="1" applyFont="1" fillId="0" applyAlignment="1">
      <alignment horizontal="right"/>
    </xf>
    <xf xfId="0" numFmtId="164" applyNumberFormat="1" borderId="58" applyBorder="1" fontId="1" applyFont="1" fillId="0" applyAlignment="1">
      <alignment horizontal="right"/>
    </xf>
    <xf xfId="0" numFmtId="164" applyNumberFormat="1" borderId="59" applyBorder="1" fontId="1" applyFont="1" fillId="0" applyAlignment="1">
      <alignment horizontal="right"/>
    </xf>
    <xf xfId="0" numFmtId="164" applyNumberFormat="1" borderId="48" applyBorder="1" fontId="1" applyFont="1" fillId="0" applyAlignment="1">
      <alignment horizontal="right"/>
    </xf>
    <xf xfId="0" numFmtId="164" applyNumberFormat="1" borderId="47" applyBorder="1" fontId="5" applyFont="1" fillId="0" applyAlignment="1">
      <alignment horizontal="right"/>
    </xf>
    <xf xfId="0" numFmtId="164" applyNumberFormat="1" borderId="48" applyBorder="1" fontId="5" applyFont="1" fillId="0" applyAlignment="1">
      <alignment horizontal="right"/>
    </xf>
    <xf xfId="0" numFmtId="3" applyNumberFormat="1" borderId="57" applyBorder="1" fontId="1" applyFont="1" fillId="0" applyAlignment="1">
      <alignment horizontal="right"/>
    </xf>
    <xf xfId="0" numFmtId="3" applyNumberFormat="1" borderId="47" applyBorder="1" fontId="1" applyFont="1" fillId="0" applyAlignment="1">
      <alignment horizontal="right"/>
    </xf>
    <xf xfId="0" numFmtId="3" applyNumberFormat="1" borderId="60" applyBorder="1" fontId="1" applyFont="1" fillId="0" applyAlignment="1">
      <alignment horizontal="right"/>
    </xf>
    <xf xfId="0" numFmtId="164" applyNumberFormat="1" borderId="61" applyBorder="1" fontId="5" applyFont="1" fillId="0" applyAlignment="1">
      <alignment horizontal="right"/>
    </xf>
    <xf xfId="0" numFmtId="0" borderId="62" applyBorder="1" fontId="1" applyFont="1" fillId="0" applyAlignment="1">
      <alignment horizontal="left"/>
    </xf>
    <xf xfId="0" numFmtId="0" borderId="63" applyBorder="1" fontId="1" applyFont="1" fillId="0" applyAlignment="1">
      <alignment horizontal="left"/>
    </xf>
    <xf xfId="0" numFmtId="3" applyNumberFormat="1" borderId="64" applyBorder="1" fontId="1" applyFont="1" fillId="0" applyAlignment="1">
      <alignment horizontal="right"/>
    </xf>
    <xf xfId="0" numFmtId="3" applyNumberFormat="1" borderId="65" applyBorder="1" fontId="1" applyFont="1" fillId="0" applyAlignment="1">
      <alignment horizontal="right"/>
    </xf>
    <xf xfId="0" numFmtId="164" applyNumberFormat="1" borderId="66" applyBorder="1" fontId="1" applyFont="1" fillId="0" applyAlignment="1">
      <alignment horizontal="right"/>
    </xf>
    <xf xfId="0" numFmtId="164" applyNumberFormat="1" borderId="67" applyBorder="1" fontId="1" applyFont="1" fillId="0" applyAlignment="1">
      <alignment horizontal="right"/>
    </xf>
    <xf xfId="0" numFmtId="164" applyNumberFormat="1" borderId="64" applyBorder="1" fontId="1" applyFont="1" fillId="0" applyAlignment="1">
      <alignment horizontal="right"/>
    </xf>
    <xf xfId="0" numFmtId="164" applyNumberFormat="1" borderId="68" applyBorder="1" fontId="1" applyFont="1" fillId="0" applyAlignment="1">
      <alignment horizontal="right"/>
    </xf>
    <xf xfId="0" numFmtId="3" applyNumberFormat="1" borderId="66" applyBorder="1" fontId="1" applyFont="1" fillId="8" applyFill="1" applyAlignment="1">
      <alignment horizontal="right"/>
    </xf>
    <xf xfId="0" numFmtId="3" applyNumberFormat="1" borderId="67" applyBorder="1" fontId="1" applyFont="1" fillId="0" applyAlignment="1">
      <alignment horizontal="right"/>
    </xf>
    <xf xfId="0" numFmtId="3" applyNumberFormat="1" borderId="68" applyBorder="1" fontId="1" applyFont="1" fillId="0" applyAlignment="1">
      <alignment horizontal="right"/>
    </xf>
    <xf xfId="0" numFmtId="3" applyNumberFormat="1" borderId="69" applyBorder="1" fontId="1" applyFont="1" fillId="0" applyAlignment="1">
      <alignment horizontal="right"/>
    </xf>
    <xf xfId="0" numFmtId="164" applyNumberFormat="1" borderId="50" applyBorder="1" fontId="1" applyFont="1" fillId="0" applyAlignment="1">
      <alignment horizontal="right"/>
    </xf>
    <xf xfId="0" numFmtId="0" borderId="46" applyBorder="1" fontId="14" applyFont="1" fillId="8" applyFill="1" applyAlignment="1">
      <alignment horizontal="left"/>
    </xf>
    <xf xfId="0" numFmtId="0" borderId="54" applyBorder="1" fontId="15" applyFont="1" fillId="8" applyFill="1" applyAlignment="1">
      <alignment horizontal="left"/>
    </xf>
    <xf xfId="0" numFmtId="3" applyNumberFormat="1" borderId="53" applyBorder="1" fontId="5" applyFont="1" fillId="8" applyFill="1" applyAlignment="1">
      <alignment horizontal="right"/>
    </xf>
    <xf xfId="0" numFmtId="164" applyNumberFormat="1" borderId="33" applyBorder="1" fontId="5" applyFont="1" fillId="8" applyFill="1" applyAlignment="1">
      <alignment horizontal="right"/>
    </xf>
    <xf xfId="0" numFmtId="164" applyNumberFormat="1" borderId="52" applyBorder="1" fontId="5" applyFont="1" fillId="8" applyFill="1" applyAlignment="1">
      <alignment horizontal="right"/>
    </xf>
    <xf xfId="0" numFmtId="164" applyNumberFormat="1" borderId="54" applyBorder="1" fontId="5" applyFont="1" fillId="9" applyFill="1" applyAlignment="1">
      <alignment horizontal="right"/>
    </xf>
    <xf xfId="0" numFmtId="0" borderId="34" applyBorder="1" fontId="22" applyFont="1" fillId="9" applyFill="1" applyAlignment="1">
      <alignment horizontal="right"/>
    </xf>
    <xf xfId="0" numFmtId="3" applyNumberFormat="1" borderId="51" applyBorder="1" fontId="1" applyFont="1" fillId="9" applyFill="1" applyAlignment="1">
      <alignment horizontal="right"/>
    </xf>
    <xf xfId="0" numFmtId="3" applyNumberFormat="1" borderId="51" applyBorder="1" fontId="5" applyFont="1" fillId="9" applyFill="1" applyAlignment="1">
      <alignment horizontal="right"/>
    </xf>
    <xf xfId="0" numFmtId="3" applyNumberFormat="1" borderId="56" applyBorder="1" fontId="5" applyFont="1" fillId="9" applyFill="1" applyAlignment="1">
      <alignment horizontal="right"/>
    </xf>
    <xf xfId="0" numFmtId="164" applyNumberFormat="1" borderId="33" applyBorder="1" fontId="5" applyFont="1" fillId="9" applyFill="1" applyAlignment="1">
      <alignment horizontal="right"/>
    </xf>
    <xf xfId="0" numFmtId="164" applyNumberFormat="1" borderId="52" applyBorder="1" fontId="5" applyFont="1" fillId="9" applyFill="1" applyAlignment="1">
      <alignment horizontal="right"/>
    </xf>
    <xf xfId="0" numFmtId="164" applyNumberFormat="1" borderId="51" applyBorder="1" fontId="5" applyFont="1" fillId="9" applyFill="1" applyAlignment="1">
      <alignment horizontal="right"/>
    </xf>
    <xf xfId="0" numFmtId="164" applyNumberFormat="1" borderId="39" applyBorder="1" fontId="5" applyFont="1" fillId="9" applyFill="1" applyAlignment="1">
      <alignment horizontal="right"/>
    </xf>
    <xf xfId="0" numFmtId="3" applyNumberFormat="1" borderId="33" applyBorder="1" fontId="9" applyFont="1" fillId="10" applyFill="1" applyAlignment="1">
      <alignment horizontal="right"/>
    </xf>
    <xf xfId="0" numFmtId="3" applyNumberFormat="1" borderId="13" applyBorder="1" fontId="9" applyFont="1" fillId="10" applyFill="1" applyAlignment="1">
      <alignment horizontal="right"/>
    </xf>
    <xf xfId="0" numFmtId="3" applyNumberFormat="1" borderId="14" applyBorder="1" fontId="9" applyFont="1" fillId="10" applyFill="1" applyAlignment="1">
      <alignment horizontal="right"/>
    </xf>
    <xf xfId="0" numFmtId="3" applyNumberFormat="1" borderId="15" applyBorder="1" fontId="9" applyFont="1" fillId="10" applyFill="1" applyAlignment="1">
      <alignment horizontal="right"/>
    </xf>
    <xf xfId="0" numFmtId="3" applyNumberFormat="1" borderId="17" applyBorder="1" fontId="9" applyFont="1" fillId="10" applyFill="1" applyAlignment="1">
      <alignment horizontal="right"/>
    </xf>
    <xf xfId="0" numFmtId="0" borderId="1" applyBorder="1" fontId="23" applyFont="1" fillId="0" applyAlignment="1">
      <alignment horizontal="left"/>
    </xf>
    <xf xfId="0" numFmtId="0" borderId="34" applyBorder="1" fontId="24" applyFont="1" fillId="9" applyFill="1" applyAlignment="1">
      <alignment horizontal="right"/>
    </xf>
    <xf xfId="0" numFmtId="3" applyNumberFormat="1" borderId="33" applyBorder="1" fontId="25" applyFont="1" fillId="11" applyFill="1" applyAlignment="1">
      <alignment horizontal="right"/>
    </xf>
    <xf xfId="0" numFmtId="3" applyNumberFormat="1" borderId="54" applyBorder="1" fontId="25" applyFont="1" fillId="11" applyFill="1" applyAlignment="1">
      <alignment horizontal="right"/>
    </xf>
    <xf xfId="0" numFmtId="3" applyNumberFormat="1" borderId="39" applyBorder="1" fontId="25" applyFont="1" fillId="11" applyFill="1" applyAlignment="1">
      <alignment horizontal="right"/>
    </xf>
    <xf xfId="0" numFmtId="3" applyNumberFormat="1" borderId="56" applyBorder="1" fontId="25" applyFont="1" fillId="11" applyFill="1" applyAlignment="1">
      <alignment horizontal="right"/>
    </xf>
    <xf xfId="0" numFmtId="164" applyNumberFormat="1" borderId="50" applyBorder="1" fontId="26" applyFont="1" fillId="0" applyAlignment="1">
      <alignment horizontal="right"/>
    </xf>
    <xf xfId="0" numFmtId="3" applyNumberFormat="1" borderId="33" applyBorder="1" fontId="26" applyFont="1" fillId="8" applyFill="1" applyAlignment="1">
      <alignment horizontal="right"/>
    </xf>
    <xf xfId="0" numFmtId="3" applyNumberFormat="1" borderId="26" applyBorder="1" fontId="27" applyFont="1" fillId="0" applyAlignment="1">
      <alignment horizontal="right"/>
    </xf>
    <xf xfId="0" numFmtId="3" applyNumberFormat="1" borderId="27" applyBorder="1" fontId="27" applyFont="1" fillId="0" applyAlignment="1">
      <alignment horizontal="right"/>
    </xf>
    <xf xfId="0" numFmtId="3" applyNumberFormat="1" borderId="70" applyBorder="1" fontId="27" applyFont="1" fillId="9" applyFill="1" applyAlignment="1">
      <alignment horizontal="right"/>
    </xf>
    <xf xfId="0" numFmtId="0" borderId="34" applyBorder="1" fontId="5" applyFont="1" fillId="9" applyFill="1" applyAlignment="1">
      <alignment horizontal="left"/>
    </xf>
    <xf xfId="0" numFmtId="3" applyNumberFormat="1" borderId="39" applyBorder="1" fontId="5" applyFont="1" fillId="9" applyFill="1" applyAlignment="1">
      <alignment horizontal="right"/>
    </xf>
    <xf xfId="0" numFmtId="3" applyNumberFormat="1" borderId="33" applyBorder="1" fontId="19" applyFont="1" fillId="8" applyFill="1" applyAlignment="1">
      <alignment horizontal="right"/>
    </xf>
    <xf xfId="0" numFmtId="3" applyNumberFormat="1" borderId="52" applyBorder="1" fontId="19" applyFont="1" fillId="8" applyFill="1" applyAlignment="1">
      <alignment horizontal="right"/>
    </xf>
    <xf xfId="0" numFmtId="3" applyNumberFormat="1" borderId="33" applyBorder="1" fontId="28" applyFont="1" fillId="0" applyAlignment="1">
      <alignment horizontal="left"/>
    </xf>
    <xf xfId="0" numFmtId="0" borderId="71" applyBorder="1" fontId="3" applyFont="1" fillId="0" applyAlignment="1">
      <alignment horizontal="left"/>
    </xf>
    <xf xfId="0" numFmtId="0" borderId="51" applyBorder="1" fontId="1" applyFont="1" fillId="9" applyFill="1" applyAlignment="1">
      <alignment horizontal="left"/>
    </xf>
    <xf xfId="0" numFmtId="3" applyNumberFormat="1" borderId="56" applyBorder="1" fontId="1" applyFont="1" fillId="9" applyFill="1" applyAlignment="1">
      <alignment horizontal="right"/>
    </xf>
    <xf xfId="0" numFmtId="164" applyNumberFormat="1" borderId="33" applyBorder="1" fontId="1" applyFont="1" fillId="9" applyFill="1" applyAlignment="1">
      <alignment horizontal="right"/>
    </xf>
    <xf xfId="0" numFmtId="164" applyNumberFormat="1" borderId="51" applyBorder="1" fontId="1" applyFont="1" fillId="9" applyFill="1" applyAlignment="1">
      <alignment horizontal="right"/>
    </xf>
    <xf xfId="0" numFmtId="164" applyNumberFormat="1" borderId="39" applyBorder="1" fontId="1" applyFont="1" fillId="9" applyFill="1" applyAlignment="1">
      <alignment horizontal="right"/>
    </xf>
    <xf xfId="0" numFmtId="3" applyNumberFormat="1" borderId="33" applyBorder="1" fontId="1" applyFont="1" fillId="8" applyFill="1" applyAlignment="1">
      <alignment horizontal="right"/>
    </xf>
    <xf xfId="0" numFmtId="3" applyNumberFormat="1" borderId="45" applyBorder="1" fontId="1" applyFont="1" fillId="0" applyAlignment="1">
      <alignment horizontal="right"/>
    </xf>
    <xf xfId="0" numFmtId="3" applyNumberFormat="1" borderId="39" applyBorder="1" fontId="1" applyFont="1" fillId="0" applyAlignment="1">
      <alignment horizontal="right"/>
    </xf>
    <xf xfId="0" numFmtId="3" applyNumberFormat="1" borderId="56" applyBorder="1" fontId="1" applyFont="1" fillId="0" applyAlignment="1">
      <alignment horizontal="right"/>
    </xf>
    <xf xfId="0" numFmtId="164" applyNumberFormat="1" borderId="54" applyBorder="1" fontId="1" applyFont="1" fillId="9" applyFill="1" applyAlignment="1">
      <alignment horizontal="right"/>
    </xf>
    <xf xfId="0" numFmtId="0" borderId="1" applyBorder="1" fontId="29" applyFont="1" fillId="0" applyAlignment="1">
      <alignment horizontal="left"/>
    </xf>
    <xf xfId="0" numFmtId="0" borderId="71" applyBorder="1" fontId="2" applyFont="1" fillId="0" applyAlignment="1">
      <alignment horizontal="left"/>
    </xf>
    <xf xfId="0" numFmtId="3" applyNumberFormat="1" borderId="51" applyBorder="1" fontId="2" applyFont="1" fillId="9" applyFill="1" applyAlignment="1">
      <alignment horizontal="right"/>
    </xf>
    <xf xfId="0" numFmtId="3" applyNumberFormat="1" borderId="44" applyBorder="1" fontId="2" applyFont="1" fillId="0" applyAlignment="1">
      <alignment horizontal="right"/>
    </xf>
    <xf xfId="0" numFmtId="3" applyNumberFormat="1" borderId="56" applyBorder="1" fontId="2" applyFont="1" fillId="0" applyAlignment="1">
      <alignment horizontal="right"/>
    </xf>
    <xf xfId="0" numFmtId="164" applyNumberFormat="1" borderId="33" applyBorder="1" fontId="2" applyFont="1" fillId="0" applyAlignment="1">
      <alignment horizontal="right"/>
    </xf>
    <xf xfId="0" numFmtId="164" applyNumberFormat="1" borderId="45" applyBorder="1" fontId="2" applyFont="1" fillId="0" applyAlignment="1">
      <alignment horizontal="right"/>
    </xf>
    <xf xfId="0" numFmtId="164" applyNumberFormat="1" borderId="39" applyBorder="1" fontId="2" applyFont="1" fillId="0" applyAlignment="1">
      <alignment horizontal="right"/>
    </xf>
    <xf xfId="0" numFmtId="164" applyNumberFormat="1" borderId="44" applyBorder="1" fontId="2" applyFont="1" fillId="0" applyAlignment="1">
      <alignment horizontal="right"/>
    </xf>
    <xf xfId="0" numFmtId="3" applyNumberFormat="1" borderId="33" applyBorder="1" fontId="2" applyFont="1" fillId="8" applyFill="1" applyAlignment="1">
      <alignment horizontal="right"/>
    </xf>
    <xf xfId="0" numFmtId="3" applyNumberFormat="1" borderId="45" applyBorder="1" fontId="2" applyFont="1" fillId="0" applyAlignment="1">
      <alignment horizontal="right"/>
    </xf>
    <xf xfId="0" numFmtId="3" applyNumberFormat="1" borderId="39" applyBorder="1" fontId="2" applyFont="1" fillId="0" applyAlignment="1">
      <alignment horizontal="right"/>
    </xf>
    <xf xfId="0" numFmtId="164" applyNumberFormat="1" borderId="50" applyBorder="1" fontId="2" applyFont="1" fillId="0" applyAlignment="1">
      <alignment horizontal="right"/>
    </xf>
    <xf xfId="0" numFmtId="0" borderId="1" applyBorder="1" fontId="30" applyFont="1" fillId="0" applyAlignment="1">
      <alignment horizontal="left"/>
    </xf>
    <xf xfId="0" numFmtId="0" borderId="71" applyBorder="1" fontId="1" applyFont="1" fillId="0" applyAlignment="1">
      <alignment horizontal="left"/>
    </xf>
    <xf xfId="0" numFmtId="164" applyNumberFormat="1" borderId="39" applyBorder="1" fontId="1" applyFont="1" fillId="0" applyAlignment="1">
      <alignment horizontal="right"/>
    </xf>
    <xf xfId="0" numFmtId="0" borderId="50" applyBorder="1" fontId="1" applyFont="1" fillId="0" applyAlignment="1">
      <alignment horizontal="left"/>
    </xf>
    <xf xfId="0" numFmtId="0" borderId="54" applyBorder="1" fontId="1" applyFont="1" fillId="9" applyFill="1" applyAlignment="1">
      <alignment horizontal="left"/>
    </xf>
    <xf xfId="0" numFmtId="0" borderId="51" applyBorder="1" fontId="2" applyFont="1" fillId="9" applyFill="1" applyAlignment="1">
      <alignment horizontal="left"/>
    </xf>
    <xf xfId="0" numFmtId="3" applyNumberFormat="1" borderId="44" applyBorder="1" fontId="26" applyFont="1" fillId="0" applyAlignment="1">
      <alignment horizontal="right"/>
    </xf>
    <xf xfId="0" numFmtId="3" applyNumberFormat="1" borderId="56" applyBorder="1" fontId="26" applyFont="1" fillId="0" applyAlignment="1">
      <alignment horizontal="right"/>
    </xf>
    <xf xfId="0" numFmtId="164" applyNumberFormat="1" borderId="33" applyBorder="1" fontId="26" applyFont="1" fillId="0" applyAlignment="1">
      <alignment horizontal="right"/>
    </xf>
    <xf xfId="0" numFmtId="164" applyNumberFormat="1" borderId="45" applyBorder="1" fontId="26" applyFont="1" fillId="0" applyAlignment="1">
      <alignment horizontal="right"/>
    </xf>
    <xf xfId="0" numFmtId="164" applyNumberFormat="1" borderId="44" applyBorder="1" fontId="26" applyFont="1" fillId="0" applyAlignment="1">
      <alignment horizontal="right"/>
    </xf>
    <xf xfId="0" numFmtId="0" borderId="71" applyBorder="1" fontId="26" applyFont="1" fillId="0" applyAlignment="1">
      <alignment horizontal="left"/>
    </xf>
    <xf xfId="0" numFmtId="164" applyNumberFormat="1" borderId="39" applyBorder="1" fontId="26" applyFont="1" fillId="0" applyAlignment="1">
      <alignment horizontal="right"/>
    </xf>
    <xf xfId="0" numFmtId="3" applyNumberFormat="1" borderId="45" applyBorder="1" fontId="26" applyFont="1" fillId="0" applyAlignment="1">
      <alignment horizontal="right"/>
    </xf>
    <xf xfId="0" numFmtId="3" applyNumberFormat="1" borderId="39" applyBorder="1" fontId="26" applyFont="1" fillId="0" applyAlignment="1">
      <alignment horizontal="right"/>
    </xf>
    <xf xfId="0" numFmtId="3" applyNumberFormat="1" borderId="51" applyBorder="1" fontId="3" applyFont="1" fillId="9" applyFill="1" applyAlignment="1">
      <alignment horizontal="right"/>
    </xf>
    <xf xfId="0" numFmtId="3" applyNumberFormat="1" borderId="56" applyBorder="1" fontId="1" applyFont="1" fillId="0" applyAlignment="1">
      <alignment horizontal="left"/>
    </xf>
    <xf xfId="0" numFmtId="164" applyNumberFormat="1" borderId="33" applyBorder="1" fontId="5" applyFont="1" fillId="0" applyAlignment="1">
      <alignment horizontal="right"/>
    </xf>
    <xf xfId="0" numFmtId="164" applyNumberFormat="1" borderId="44" applyBorder="1" fontId="5" applyFont="1" fillId="0" applyAlignment="1">
      <alignment horizontal="right"/>
    </xf>
    <xf xfId="0" numFmtId="164" applyNumberFormat="1" borderId="50" applyBorder="1" fontId="5" applyFont="1" fillId="0" applyAlignment="1">
      <alignment horizontal="right"/>
    </xf>
    <xf xfId="0" numFmtId="3" applyNumberFormat="1" borderId="33" applyBorder="1" fontId="10" applyFont="1" fillId="0" applyAlignment="1">
      <alignment horizontal="right"/>
    </xf>
    <xf xfId="0" numFmtId="0" borderId="44" applyBorder="1" fontId="1" applyFont="1" fillId="0" applyAlignment="1">
      <alignment horizontal="left"/>
    </xf>
    <xf xfId="0" numFmtId="0" borderId="71" applyBorder="1" fontId="18" applyFont="1" fillId="0" applyAlignment="1">
      <alignment horizontal="left"/>
    </xf>
    <xf xfId="0" numFmtId="164" applyNumberFormat="1" borderId="47" applyBorder="1" fontId="1" applyFont="1" fillId="0" applyAlignment="1">
      <alignment horizontal="right"/>
    </xf>
    <xf xfId="0" numFmtId="164" applyNumberFormat="1" borderId="30" applyBorder="1" fontId="1" applyFont="1" fillId="0" applyAlignment="1">
      <alignment horizontal="right"/>
    </xf>
    <xf xfId="0" numFmtId="3" applyNumberFormat="1" borderId="39" applyBorder="1" fontId="5" applyFont="1" fillId="0" applyAlignment="1">
      <alignment horizontal="right"/>
    </xf>
    <xf xfId="0" numFmtId="3" applyNumberFormat="1" borderId="56" applyBorder="1" fontId="5" applyFont="1" fillId="0" applyAlignment="1">
      <alignment horizontal="right"/>
    </xf>
    <xf xfId="0" numFmtId="164" applyNumberFormat="1" borderId="45" applyBorder="1" fontId="5" applyFont="1" fillId="0" applyAlignment="1">
      <alignment horizontal="right"/>
    </xf>
    <xf xfId="0" numFmtId="0" borderId="39" applyBorder="1" fontId="1" applyFont="1" fillId="0" applyAlignment="1">
      <alignment horizontal="left"/>
    </xf>
    <xf xfId="0" numFmtId="0" borderId="52" applyBorder="1" fontId="1" applyFont="1" fillId="9" applyFill="1" applyAlignment="1">
      <alignment horizontal="left"/>
    </xf>
    <xf xfId="0" numFmtId="3" applyNumberFormat="1" borderId="52" applyBorder="1" fontId="1" applyFont="1" fillId="9" applyFill="1" applyAlignment="1">
      <alignment horizontal="right"/>
    </xf>
    <xf xfId="0" numFmtId="3" applyNumberFormat="1" borderId="1" applyBorder="1" fontId="29" applyFont="1" fillId="0" applyAlignment="1">
      <alignment horizontal="right"/>
    </xf>
    <xf xfId="0" numFmtId="0" borderId="25" applyBorder="1" fontId="1" applyFont="1" fillId="0" applyAlignment="1">
      <alignment horizontal="left"/>
    </xf>
    <xf xfId="0" numFmtId="0" borderId="71" applyBorder="1" fontId="5" applyFont="1" fillId="0" applyAlignment="1">
      <alignment horizontal="left"/>
    </xf>
    <xf xfId="0" numFmtId="3" applyNumberFormat="1" borderId="33" applyBorder="1" fontId="31" applyFont="1" fillId="0" applyAlignment="1">
      <alignment horizontal="right"/>
    </xf>
    <xf xfId="0" numFmtId="164" applyNumberFormat="1" borderId="46" applyBorder="1" fontId="1" applyFont="1" fillId="0" applyAlignment="1">
      <alignment horizontal="right"/>
    </xf>
    <xf xfId="0" numFmtId="3" applyNumberFormat="1" borderId="33" applyBorder="1" fontId="17" applyFont="1" fillId="0" applyAlignment="1">
      <alignment horizontal="left"/>
    </xf>
    <xf xfId="0" numFmtId="3" applyNumberFormat="1" borderId="33" applyBorder="1" fontId="17" applyFont="1" fillId="0" applyAlignment="1">
      <alignment horizontal="right"/>
    </xf>
    <xf xfId="0" numFmtId="3" applyNumberFormat="1" borderId="33" applyBorder="1" fontId="5" applyFont="1" fillId="8" applyFill="1" applyAlignment="1">
      <alignment horizontal="right"/>
    </xf>
    <xf xfId="0" numFmtId="3" applyNumberFormat="1" borderId="45" applyBorder="1" fontId="5" applyFont="1" fillId="0" applyAlignment="1">
      <alignment horizontal="right"/>
    </xf>
    <xf xfId="0" numFmtId="3" applyNumberFormat="1" borderId="44" applyBorder="1" fontId="3" applyFont="1" fillId="0" applyAlignment="1">
      <alignment horizontal="right"/>
    </xf>
    <xf xfId="0" numFmtId="3" applyNumberFormat="1" borderId="56" applyBorder="1" fontId="3" applyFont="1" fillId="9" applyFill="1" applyAlignment="1">
      <alignment horizontal="right"/>
    </xf>
    <xf xfId="0" numFmtId="164" applyNumberFormat="1" borderId="33" applyBorder="1" fontId="3" applyFont="1" fillId="9" applyFill="1" applyAlignment="1">
      <alignment horizontal="right"/>
    </xf>
    <xf xfId="0" numFmtId="164" applyNumberFormat="1" borderId="52" applyBorder="1" fontId="3" applyFont="1" fillId="9" applyFill="1" applyAlignment="1">
      <alignment horizontal="right"/>
    </xf>
    <xf xfId="0" numFmtId="164" applyNumberFormat="1" borderId="51" applyBorder="1" fontId="3" applyFont="1" fillId="9" applyFill="1" applyAlignment="1">
      <alignment horizontal="right"/>
    </xf>
    <xf xfId="0" numFmtId="164" applyNumberFormat="1" borderId="39" applyBorder="1" fontId="3" applyFont="1" fillId="9" applyFill="1" applyAlignment="1">
      <alignment horizontal="right"/>
    </xf>
    <xf xfId="0" numFmtId="3" applyNumberFormat="1" borderId="45" applyBorder="1" fontId="19" applyFont="1" fillId="0" applyAlignment="1">
      <alignment horizontal="right"/>
    </xf>
    <xf xfId="0" numFmtId="3" applyNumberFormat="1" borderId="39" applyBorder="1" fontId="19" applyFont="1" fillId="0" applyAlignment="1">
      <alignment horizontal="right"/>
    </xf>
    <xf xfId="0" numFmtId="3" applyNumberFormat="1" borderId="49" applyBorder="1" fontId="19" applyFont="1" fillId="0" applyAlignment="1">
      <alignment horizontal="right"/>
    </xf>
    <xf xfId="0" numFmtId="164" applyNumberFormat="1" borderId="54" applyBorder="1" fontId="3" applyFont="1" fillId="9" applyFill="1" applyAlignment="1">
      <alignment horizontal="right"/>
    </xf>
    <xf xfId="0" numFmtId="3" applyNumberFormat="1" borderId="33" applyBorder="1" fontId="28" applyFont="1" fillId="0" applyAlignment="1">
      <alignment horizontal="right"/>
    </xf>
    <xf xfId="0" numFmtId="3" applyNumberFormat="1" borderId="56" applyBorder="1" fontId="3" applyFont="1" fillId="0" applyAlignment="1">
      <alignment horizontal="right"/>
    </xf>
    <xf xfId="0" numFmtId="164" applyNumberFormat="1" borderId="33" applyBorder="1" fontId="3" applyFont="1" fillId="0" applyAlignment="1">
      <alignment horizontal="right"/>
    </xf>
    <xf xfId="0" numFmtId="164" applyNumberFormat="1" borderId="45" applyBorder="1" fontId="3" applyFont="1" fillId="0" applyAlignment="1">
      <alignment horizontal="right"/>
    </xf>
    <xf xfId="0" numFmtId="3" applyNumberFormat="1" borderId="1" applyBorder="1" fontId="10" applyFont="1" fillId="0" applyAlignment="1">
      <alignment horizontal="right"/>
    </xf>
    <xf xfId="0" numFmtId="164" applyNumberFormat="1" borderId="48" applyBorder="1" fontId="3" applyFont="1" fillId="0" applyAlignment="1">
      <alignment horizontal="right"/>
    </xf>
    <xf xfId="0" numFmtId="3" applyNumberFormat="1" borderId="50" applyBorder="1" fontId="3" applyFont="1" fillId="0" applyAlignment="1">
      <alignment horizontal="right"/>
    </xf>
    <xf xfId="0" numFmtId="0" borderId="71" applyBorder="1" fontId="32" applyFont="1" fillId="0" applyAlignment="1">
      <alignment horizontal="left"/>
    </xf>
    <xf xfId="0" numFmtId="0" borderId="44" applyBorder="1" fontId="32" applyFont="1" fillId="0" applyAlignment="1">
      <alignment horizontal="left"/>
    </xf>
    <xf xfId="0" numFmtId="3" applyNumberFormat="1" borderId="44" applyBorder="1" fontId="32" applyFont="1" fillId="0" applyAlignment="1">
      <alignment horizontal="right"/>
    </xf>
    <xf xfId="0" numFmtId="3" applyNumberFormat="1" borderId="56" applyBorder="1" fontId="32" applyFont="1" fillId="0" applyAlignment="1">
      <alignment horizontal="right"/>
    </xf>
    <xf xfId="0" numFmtId="164" applyNumberFormat="1" borderId="33" applyBorder="1" fontId="32" applyFont="1" fillId="0" applyAlignment="1">
      <alignment horizontal="right"/>
    </xf>
    <xf xfId="0" numFmtId="164" applyNumberFormat="1" borderId="45" applyBorder="1" fontId="32" applyFont="1" fillId="0" applyAlignment="1">
      <alignment horizontal="right"/>
    </xf>
    <xf xfId="0" numFmtId="164" applyNumberFormat="1" borderId="39" applyBorder="1" fontId="32" applyFont="1" fillId="0" applyAlignment="1">
      <alignment horizontal="right"/>
    </xf>
    <xf xfId="0" numFmtId="164" applyNumberFormat="1" borderId="44" applyBorder="1" fontId="32" applyFont="1" fillId="0" applyAlignment="1">
      <alignment horizontal="right"/>
    </xf>
    <xf xfId="0" numFmtId="3" applyNumberFormat="1" borderId="33" applyBorder="1" fontId="32" applyFont="1" fillId="8" applyFill="1" applyAlignment="1">
      <alignment horizontal="right"/>
    </xf>
    <xf xfId="0" numFmtId="3" applyNumberFormat="1" borderId="45" applyBorder="1" fontId="32" applyFont="1" fillId="0" applyAlignment="1">
      <alignment horizontal="right"/>
    </xf>
    <xf xfId="0" numFmtId="3" applyNumberFormat="1" borderId="39" applyBorder="1" fontId="32" applyFont="1" fillId="0" applyAlignment="1">
      <alignment horizontal="right"/>
    </xf>
    <xf xfId="0" numFmtId="164" applyNumberFormat="1" borderId="50" applyBorder="1" fontId="32" applyFont="1" fillId="0" applyAlignment="1">
      <alignment horizontal="right"/>
    </xf>
    <xf xfId="0" numFmtId="0" borderId="50" applyBorder="1" fontId="32" applyFont="1" fillId="0" applyAlignment="1">
      <alignment horizontal="left"/>
    </xf>
    <xf xfId="0" numFmtId="164" applyNumberFormat="1" borderId="1" applyBorder="1" fontId="32" applyFont="1" fillId="0" applyAlignment="1">
      <alignment horizontal="right"/>
    </xf>
    <xf xfId="0" numFmtId="0" borderId="44" applyBorder="1" fontId="26" applyFont="1" fillId="0" applyAlignment="1">
      <alignment horizontal="left"/>
    </xf>
    <xf xfId="0" numFmtId="3" applyNumberFormat="1" borderId="1" applyBorder="1" fontId="33" applyFont="1" fillId="0" applyAlignment="1">
      <alignment horizontal="right"/>
    </xf>
    <xf xfId="0" numFmtId="0" borderId="46" applyBorder="1" fontId="26" applyFont="1" fillId="0" applyAlignment="1">
      <alignment horizontal="left"/>
    </xf>
    <xf xfId="0" numFmtId="3" applyNumberFormat="1" borderId="56" applyBorder="1" fontId="26" applyFont="1" fillId="0" applyAlignment="1">
      <alignment horizontal="left"/>
    </xf>
    <xf xfId="0" numFmtId="164" applyNumberFormat="1" borderId="27" applyBorder="1" fontId="26" applyFont="1" fillId="0" applyAlignment="1">
      <alignment horizontal="right"/>
    </xf>
    <xf xfId="0" numFmtId="164" applyNumberFormat="1" borderId="47" applyBorder="1" fontId="26" applyFont="1" fillId="0" applyAlignment="1">
      <alignment horizontal="right"/>
    </xf>
    <xf xfId="0" numFmtId="164" applyNumberFormat="1" borderId="48" applyBorder="1" fontId="26" applyFont="1" fillId="0" applyAlignment="1">
      <alignment horizontal="right"/>
    </xf>
    <xf xfId="0" numFmtId="3" applyNumberFormat="1" borderId="33" applyBorder="1" fontId="3" applyFont="1" fillId="8" applyFill="1" applyAlignment="1">
      <alignment horizontal="right"/>
    </xf>
    <xf xfId="0" numFmtId="3" applyNumberFormat="1" borderId="45" applyBorder="1" fontId="3" applyFont="1" fillId="0" applyAlignment="1">
      <alignment horizontal="right"/>
    </xf>
    <xf xfId="0" numFmtId="3" applyNumberFormat="1" borderId="39" applyBorder="1" fontId="3" applyFont="1" fillId="0" applyAlignment="1">
      <alignment horizontal="right"/>
    </xf>
    <xf xfId="0" numFmtId="0" borderId="71" applyBorder="1" fontId="27" applyFont="1" fillId="0" applyAlignment="1">
      <alignment horizontal="left"/>
    </xf>
    <xf xfId="0" numFmtId="164" applyNumberFormat="1" borderId="72" applyBorder="1" fontId="1" applyFont="1" fillId="0" applyAlignment="1">
      <alignment horizontal="right"/>
    </xf>
    <xf xfId="0" numFmtId="164" applyNumberFormat="1" borderId="30" applyBorder="1" fontId="26" applyFont="1" fillId="0" applyAlignment="1">
      <alignment horizontal="right"/>
    </xf>
    <xf xfId="0" numFmtId="164" applyNumberFormat="1" borderId="28" applyBorder="1" fontId="26" applyFont="1" fillId="0" applyAlignment="1">
      <alignment horizontal="right"/>
    </xf>
    <xf xfId="0" numFmtId="164" applyNumberFormat="1" borderId="32" applyBorder="1" fontId="26" applyFont="1" fillId="0" applyAlignment="1">
      <alignment horizontal="right"/>
    </xf>
    <xf xfId="0" numFmtId="164" applyNumberFormat="1" borderId="1" applyBorder="1" fontId="26" applyFont="1" fillId="0" applyAlignment="1">
      <alignment horizontal="right"/>
    </xf>
    <xf xfId="0" numFmtId="3" applyNumberFormat="1" borderId="33" applyBorder="1" fontId="34" applyFont="1" fillId="0" applyAlignment="1">
      <alignment horizontal="right"/>
    </xf>
    <xf xfId="0" numFmtId="3" applyNumberFormat="1" borderId="33" applyBorder="1" fontId="35" applyFont="1" fillId="0" applyAlignment="1">
      <alignment horizontal="right"/>
    </xf>
    <xf xfId="0" numFmtId="3" applyNumberFormat="1" borderId="33" applyBorder="1" fontId="34" applyFont="1" fillId="0" applyAlignment="1">
      <alignment horizontal="left"/>
    </xf>
    <xf xfId="0" numFmtId="4" applyNumberFormat="1" borderId="39" applyBorder="1" fontId="26" applyFont="1" fillId="0" applyAlignment="1">
      <alignment horizontal="right"/>
    </xf>
    <xf xfId="0" numFmtId="9" applyNumberFormat="1" borderId="44" applyBorder="1" fontId="5" applyFont="1" fillId="0" applyAlignment="1">
      <alignment horizontal="left"/>
    </xf>
    <xf xfId="0" numFmtId="3" applyNumberFormat="1" borderId="33" applyBorder="1" fontId="31" applyFont="1" fillId="0" applyAlignment="1">
      <alignment horizontal="left"/>
    </xf>
    <xf xfId="0" numFmtId="0" borderId="57" applyBorder="1" fontId="3" applyFont="1" fillId="0" applyAlignment="1">
      <alignment horizontal="left"/>
    </xf>
    <xf xfId="0" numFmtId="3" applyNumberFormat="1" borderId="48" applyBorder="1" fontId="1" applyFont="1" fillId="0" applyAlignment="1">
      <alignment horizontal="left"/>
    </xf>
    <xf xfId="0" numFmtId="0" borderId="57" applyBorder="1" fontId="1" applyFont="1" fillId="0" applyAlignment="1">
      <alignment horizontal="left"/>
    </xf>
    <xf xfId="0" numFmtId="0" borderId="48" applyBorder="1" fontId="1" applyFont="1" fillId="0" applyAlignment="1">
      <alignment horizontal="left"/>
    </xf>
    <xf xfId="0" numFmtId="3" applyNumberFormat="1" borderId="44" applyBorder="1" fontId="1" applyFont="1" fillId="0" applyAlignment="1">
      <alignment horizontal="left"/>
    </xf>
    <xf xfId="0" numFmtId="0" borderId="46" applyBorder="1" fontId="1" applyFont="1" fillId="0" applyAlignment="1">
      <alignment horizontal="left"/>
    </xf>
    <xf xfId="0" numFmtId="3" applyNumberFormat="1" borderId="39" applyBorder="1" fontId="1" applyFont="1" fillId="0" applyAlignment="1">
      <alignment horizontal="left"/>
    </xf>
    <xf xfId="0" numFmtId="3" applyNumberFormat="1" borderId="44" applyBorder="1" fontId="9" applyFont="1" fillId="0" applyAlignment="1">
      <alignment horizontal="right"/>
    </xf>
    <xf xfId="0" numFmtId="3" applyNumberFormat="1" borderId="56" applyBorder="1" fontId="9" applyFont="1" fillId="0" applyAlignment="1">
      <alignment horizontal="right"/>
    </xf>
    <xf xfId="0" numFmtId="164" applyNumberFormat="1" borderId="33" applyBorder="1" fontId="9" applyFont="1" fillId="0" applyAlignment="1">
      <alignment horizontal="right"/>
    </xf>
    <xf xfId="0" numFmtId="164" applyNumberFormat="1" borderId="45" applyBorder="1" fontId="9" applyFont="1" fillId="0" applyAlignment="1">
      <alignment horizontal="right"/>
    </xf>
    <xf xfId="0" numFmtId="164" applyNumberFormat="1" borderId="44" applyBorder="1" fontId="9" applyFont="1" fillId="0" applyAlignment="1">
      <alignment horizontal="right"/>
    </xf>
    <xf xfId="0" numFmtId="164" applyNumberFormat="1" borderId="39" applyBorder="1" fontId="9" applyFont="1" fillId="0" applyAlignment="1">
      <alignment horizontal="right"/>
    </xf>
    <xf xfId="0" numFmtId="3" applyNumberFormat="1" borderId="33" applyBorder="1" fontId="9" applyFont="1" fillId="8" applyFill="1" applyAlignment="1">
      <alignment horizontal="right"/>
    </xf>
    <xf xfId="0" numFmtId="3" applyNumberFormat="1" borderId="45" applyBorder="1" fontId="9" applyFont="1" fillId="0" applyAlignment="1">
      <alignment horizontal="right"/>
    </xf>
    <xf xfId="0" numFmtId="3" applyNumberFormat="1" borderId="39" applyBorder="1" fontId="9" applyFont="1" fillId="0" applyAlignment="1">
      <alignment horizontal="right"/>
    </xf>
    <xf xfId="0" numFmtId="164" applyNumberFormat="1" borderId="50" applyBorder="1" fontId="9" applyFont="1" fillId="0" applyAlignment="1">
      <alignment horizontal="right"/>
    </xf>
    <xf xfId="0" numFmtId="3" applyNumberFormat="1" borderId="52" applyBorder="1" fontId="5" applyFont="1" fillId="8" applyFill="1" applyAlignment="1">
      <alignment horizontal="right"/>
    </xf>
    <xf xfId="0" numFmtId="3" applyNumberFormat="1" borderId="56" applyBorder="1" fontId="5" applyFont="1" fillId="8" applyFill="1" applyAlignment="1">
      <alignment horizontal="right"/>
    </xf>
    <xf xfId="0" numFmtId="3" applyNumberFormat="1" borderId="56" applyBorder="1" fontId="18" applyFont="1" fillId="0" applyAlignment="1">
      <alignment horizontal="right"/>
    </xf>
    <xf xfId="0" numFmtId="164" applyNumberFormat="1" borderId="73" applyBorder="1" fontId="1" applyFont="1" fillId="0" applyAlignment="1">
      <alignment horizontal="right"/>
    </xf>
    <xf xfId="0" numFmtId="164" applyNumberFormat="1" borderId="32" applyBorder="1" fontId="1" applyFont="1" fillId="0" applyAlignment="1">
      <alignment horizontal="right"/>
    </xf>
    <xf xfId="0" numFmtId="3" applyNumberFormat="1" borderId="33" applyBorder="1" fontId="36" applyFont="1" fillId="0" applyAlignment="1">
      <alignment horizontal="left"/>
    </xf>
    <xf xfId="0" numFmtId="164" applyNumberFormat="1" borderId="74" applyBorder="1" fontId="1" applyFont="1" fillId="0" applyAlignment="1">
      <alignment horizontal="right"/>
    </xf>
    <xf xfId="0" numFmtId="3" applyNumberFormat="1" borderId="33" applyBorder="1" fontId="37" applyFont="1" fillId="0" applyAlignment="1">
      <alignment horizontal="left"/>
    </xf>
    <xf xfId="0" numFmtId="3" applyNumberFormat="1" borderId="33" applyBorder="1" fontId="38" applyFont="1" fillId="0" applyAlignment="1">
      <alignment horizontal="left"/>
    </xf>
    <xf xfId="0" numFmtId="3" applyNumberFormat="1" borderId="39" applyBorder="1" fontId="26" applyFont="1" fillId="0" applyAlignment="1">
      <alignment horizontal="left"/>
    </xf>
    <xf xfId="0" numFmtId="164" applyNumberFormat="1" borderId="73" applyBorder="1" fontId="26" applyFont="1" fillId="0" applyAlignment="1">
      <alignment horizontal="right"/>
    </xf>
    <xf xfId="0" numFmtId="3" applyNumberFormat="1" borderId="54" applyBorder="1" fontId="5" applyFont="1" fillId="8" applyFill="1" applyAlignment="1">
      <alignment horizontal="right"/>
    </xf>
    <xf xfId="0" numFmtId="3" applyNumberFormat="1" borderId="39" applyBorder="1" fontId="1" applyFont="1" fillId="3" applyFill="1" applyAlignment="1">
      <alignment horizontal="right"/>
    </xf>
    <xf xfId="0" numFmtId="3" applyNumberFormat="1" borderId="56" applyBorder="1" fontId="1" applyFont="1" fillId="3" applyFill="1" applyAlignment="1">
      <alignment horizontal="right"/>
    </xf>
    <xf xfId="0" numFmtId="0" borderId="46" applyBorder="1" fontId="5" applyFont="1" fillId="8" applyFill="1" applyAlignment="1">
      <alignment horizontal="left"/>
    </xf>
    <xf xfId="0" numFmtId="3" applyNumberFormat="1" borderId="16" applyBorder="1" fontId="9" applyFont="1" fillId="10" applyFill="1" applyAlignment="1">
      <alignment horizontal="right"/>
    </xf>
    <xf xfId="0" numFmtId="3" applyNumberFormat="1" borderId="33" applyBorder="1" fontId="39" applyFont="1" fillId="11" applyFill="1" applyAlignment="1">
      <alignment horizontal="right"/>
    </xf>
    <xf xfId="0" numFmtId="3" applyNumberFormat="1" borderId="54" applyBorder="1" fontId="39" applyFont="1" fillId="11" applyFill="1" applyAlignment="1">
      <alignment horizontal="right"/>
    </xf>
    <xf xfId="0" numFmtId="3" applyNumberFormat="1" borderId="39" applyBorder="1" fontId="39" applyFont="1" fillId="11" applyFill="1" applyAlignment="1">
      <alignment horizontal="right"/>
    </xf>
    <xf xfId="0" numFmtId="3" applyNumberFormat="1" borderId="56" applyBorder="1" fontId="39" applyFont="1" fillId="11" applyFill="1" applyAlignment="1">
      <alignment horizontal="right"/>
    </xf>
    <xf xfId="0" numFmtId="164" applyNumberFormat="1" borderId="11" applyBorder="1" fontId="1" applyFont="1" fillId="0" applyAlignment="1">
      <alignment horizontal="left"/>
    </xf>
    <xf xfId="0" numFmtId="164" applyNumberFormat="1" borderId="44" applyBorder="1" fontId="40" applyFont="1" fillId="0" applyAlignment="1">
      <alignment horizontal="right"/>
    </xf>
    <xf xfId="0" numFmtId="3" applyNumberFormat="1" borderId="75" applyBorder="1" fontId="1" applyFont="1" fillId="0" applyAlignment="1">
      <alignment horizontal="right"/>
    </xf>
    <xf xfId="0" numFmtId="3" applyNumberFormat="1" borderId="20" applyBorder="1" fontId="1" applyFont="1" fillId="0" applyAlignment="1">
      <alignment horizontal="right"/>
    </xf>
    <xf xfId="0" numFmtId="3" applyNumberFormat="1" borderId="2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0" borderId="1" applyBorder="1" fontId="26" applyFont="1" fillId="0" applyAlignment="1">
      <alignment horizontal="left"/>
    </xf>
    <xf xfId="0" numFmtId="3" applyNumberFormat="1" borderId="1" applyBorder="1" fontId="26" applyFont="1" fillId="0" applyAlignment="1">
      <alignment horizontal="right"/>
    </xf>
    <xf xfId="0" numFmtId="3" applyNumberFormat="1" borderId="22" applyBorder="1" fontId="31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0" borderId="1" applyBorder="1" fontId="18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18" applyFont="1" fillId="0" applyAlignment="1">
      <alignment horizontal="left"/>
    </xf>
    <xf xfId="0" numFmtId="164" applyNumberFormat="1" borderId="1" applyBorder="1" fontId="5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165" applyNumberFormat="1" borderId="1" applyBorder="1" fontId="5" applyFont="1" fillId="0" applyAlignment="1">
      <alignment horizontal="left"/>
    </xf>
    <xf xfId="0" numFmtId="165" applyNumberFormat="1" borderId="1" applyBorder="1" fontId="8" applyFont="1" fillId="0" applyAlignment="1">
      <alignment horizontal="right"/>
    </xf>
    <xf xfId="0" numFmtId="165" applyNumberFormat="1" borderId="1" applyBorder="1" fontId="4" applyFont="1" fillId="0" applyAlignment="1">
      <alignment horizontal="left"/>
    </xf>
    <xf xfId="0" numFmtId="166" applyNumberFormat="1" borderId="1" applyBorder="1" fontId="4" applyFont="1" fillId="0" applyAlignment="1">
      <alignment horizontal="right"/>
    </xf>
    <xf xfId="0" numFmtId="0" borderId="48" applyBorder="1" fontId="5" applyFont="1" fillId="0" applyAlignment="1">
      <alignment horizontal="left"/>
    </xf>
    <xf xfId="0" numFmtId="0" borderId="73" applyBorder="1" fontId="5" applyFont="1" fillId="0" applyAlignment="1">
      <alignment horizontal="left"/>
    </xf>
    <xf xfId="0" numFmtId="165" applyNumberFormat="1" borderId="47" applyBorder="1" fontId="5" applyFont="1" fillId="0" applyAlignment="1">
      <alignment horizontal="center"/>
    </xf>
    <xf xfId="0" numFmtId="165" applyNumberFormat="1" borderId="48" applyBorder="1" fontId="5" applyFont="1" fillId="0" applyAlignment="1">
      <alignment horizontal="center"/>
    </xf>
    <xf xfId="0" numFmtId="165" applyNumberFormat="1" borderId="58" applyBorder="1" fontId="5" applyFont="1" fillId="0" applyAlignment="1">
      <alignment horizontal="center"/>
    </xf>
    <xf xfId="0" numFmtId="165" applyNumberFormat="1" borderId="73" applyBorder="1" fontId="5" applyFont="1" fillId="0" applyAlignment="1">
      <alignment horizontal="center"/>
    </xf>
    <xf xfId="0" numFmtId="166" applyNumberFormat="1" borderId="47" applyBorder="1" fontId="5" applyFont="1" fillId="0" applyAlignment="1">
      <alignment horizontal="center"/>
    </xf>
    <xf xfId="0" numFmtId="0" borderId="30" applyBorder="1" fontId="5" applyFont="1" fillId="0" applyAlignment="1">
      <alignment horizontal="left"/>
    </xf>
    <xf xfId="0" numFmtId="165" applyNumberFormat="1" borderId="30" applyBorder="1" fontId="5" applyFont="1" fillId="0" applyAlignment="1">
      <alignment horizontal="center"/>
    </xf>
    <xf xfId="0" numFmtId="165" applyNumberFormat="1" borderId="27" applyBorder="1" fontId="5" applyFont="1" fillId="0" applyAlignment="1">
      <alignment horizontal="center"/>
    </xf>
    <xf xfId="0" numFmtId="165" applyNumberFormat="1" borderId="11" applyBorder="1" fontId="5" applyFont="1" fillId="0" applyAlignment="1">
      <alignment horizontal="center"/>
    </xf>
    <xf xfId="0" numFmtId="165" applyNumberFormat="1" borderId="32" applyBorder="1" fontId="5" applyFont="1" fillId="0" applyAlignment="1">
      <alignment horizontal="center"/>
    </xf>
    <xf xfId="0" numFmtId="166" applyNumberFormat="1" borderId="30" applyBorder="1" fontId="5" applyFont="1" fillId="0" applyAlignment="1">
      <alignment horizontal="center"/>
    </xf>
    <xf xfId="0" numFmtId="0" borderId="76" applyBorder="1" fontId="1" applyFont="1" fillId="0" applyAlignment="1">
      <alignment horizontal="left"/>
    </xf>
    <xf xfId="0" numFmtId="165" applyNumberFormat="1" borderId="76" applyBorder="1" fontId="1" applyFont="1" fillId="0" applyAlignment="1">
      <alignment horizontal="left"/>
    </xf>
    <xf xfId="0" numFmtId="165" applyNumberFormat="1" borderId="28" applyBorder="1" fontId="1" applyFont="1" fillId="0" applyAlignment="1">
      <alignment horizontal="left"/>
    </xf>
    <xf xfId="0" numFmtId="165" applyNumberFormat="1" borderId="77" applyBorder="1" fontId="1" applyFont="1" fillId="0" applyAlignment="1">
      <alignment horizontal="left"/>
    </xf>
    <xf xfId="0" numFmtId="165" applyNumberFormat="1" borderId="72" applyBorder="1" fontId="1" applyFont="1" fillId="0" applyAlignment="1">
      <alignment horizontal="left"/>
    </xf>
    <xf xfId="0" numFmtId="3" applyNumberFormat="1" borderId="76" applyBorder="1" fontId="1" applyFont="1" fillId="0" applyAlignment="1">
      <alignment horizontal="left"/>
    </xf>
    <xf xfId="0" numFmtId="0" borderId="76" applyBorder="1" fontId="5" applyFont="1" fillId="0" applyAlignment="1">
      <alignment horizontal="center"/>
    </xf>
    <xf xfId="0" numFmtId="0" borderId="76" applyBorder="1" fontId="5" applyFont="1" fillId="0" applyAlignment="1">
      <alignment horizontal="left"/>
    </xf>
    <xf xfId="0" numFmtId="165" applyNumberFormat="1" borderId="76" applyBorder="1" fontId="5" applyFont="1" fillId="0" applyAlignment="1">
      <alignment horizontal="left"/>
    </xf>
    <xf xfId="0" numFmtId="165" applyNumberFormat="1" borderId="28" applyBorder="1" fontId="5" applyFont="1" fillId="0" applyAlignment="1">
      <alignment horizontal="left"/>
    </xf>
    <xf xfId="0" numFmtId="165" applyNumberFormat="1" borderId="77" applyBorder="1" fontId="5" applyFont="1" fillId="0" applyAlignment="1">
      <alignment horizontal="left"/>
    </xf>
    <xf xfId="0" numFmtId="165" applyNumberFormat="1" borderId="72" applyBorder="1" fontId="5" applyFont="1" fillId="0" applyAlignment="1">
      <alignment horizontal="left"/>
    </xf>
    <xf xfId="0" numFmtId="3" applyNumberFormat="1" borderId="76" applyBorder="1" fontId="5" applyFont="1" fillId="0" applyAlignment="1">
      <alignment horizontal="left"/>
    </xf>
    <xf xfId="0" numFmtId="0" borderId="76" applyBorder="1" fontId="1" applyFont="1" fillId="0" applyAlignment="1">
      <alignment horizontal="center"/>
    </xf>
    <xf xfId="0" numFmtId="166" applyNumberFormat="1" borderId="77" applyBorder="1" fontId="1" applyFont="1" fillId="0" applyAlignment="1">
      <alignment horizontal="right"/>
    </xf>
    <xf xfId="0" numFmtId="166" applyNumberFormat="1" borderId="72" applyBorder="1" fontId="1" applyFont="1" fillId="0" applyAlignment="1">
      <alignment horizontal="right"/>
    </xf>
    <xf xfId="0" numFmtId="166" applyNumberFormat="1" borderId="76" applyBorder="1" fontId="1" applyFont="1" fillId="0" applyAlignment="1">
      <alignment horizontal="right"/>
    </xf>
    <xf xfId="0" numFmtId="0" borderId="76" applyBorder="1" fontId="18" applyFont="1" fillId="0" applyAlignment="1">
      <alignment horizontal="left"/>
    </xf>
    <xf xfId="0" numFmtId="165" applyNumberFormat="1" borderId="76" applyBorder="1" fontId="18" applyFont="1" fillId="0" applyAlignment="1">
      <alignment horizontal="left"/>
    </xf>
    <xf xfId="0" numFmtId="165" applyNumberFormat="1" borderId="28" applyBorder="1" fontId="18" applyFont="1" fillId="0" applyAlignment="1">
      <alignment horizontal="left"/>
    </xf>
    <xf xfId="0" numFmtId="0" borderId="30" applyBorder="1" fontId="1" applyFont="1" fillId="0" applyAlignment="1">
      <alignment horizontal="center"/>
    </xf>
    <xf xfId="0" numFmtId="0" borderId="30" applyBorder="1" fontId="1" applyFont="1" fillId="0" applyAlignment="1">
      <alignment horizontal="left"/>
    </xf>
    <xf xfId="0" numFmtId="165" applyNumberFormat="1" borderId="30" applyBorder="1" fontId="1" applyFont="1" fillId="0" applyAlignment="1">
      <alignment horizontal="left"/>
    </xf>
    <xf xfId="0" numFmtId="165" applyNumberFormat="1" borderId="27" applyBorder="1" fontId="1" applyFont="1" fillId="0" applyAlignment="1">
      <alignment horizontal="left"/>
    </xf>
    <xf xfId="0" numFmtId="165" applyNumberFormat="1" borderId="11" applyBorder="1" fontId="1" applyFont="1" fillId="0" applyAlignment="1">
      <alignment horizontal="left"/>
    </xf>
    <xf xfId="0" numFmtId="165" applyNumberFormat="1" borderId="32" applyBorder="1" fontId="1" applyFont="1" fillId="0" applyAlignment="1">
      <alignment horizontal="left"/>
    </xf>
    <xf xfId="0" numFmtId="3" applyNumberFormat="1" borderId="30" applyBorder="1" fontId="1" applyFont="1" fillId="0" applyAlignment="1">
      <alignment horizontal="left"/>
    </xf>
    <xf xfId="0" numFmtId="165" applyNumberFormat="1" borderId="48" applyBorder="1" fontId="1" applyFont="1" fillId="0" applyAlignment="1">
      <alignment horizontal="left"/>
    </xf>
    <xf xfId="0" numFmtId="165" applyNumberFormat="1" borderId="59" applyBorder="1" fontId="1" applyFont="1" fillId="0" applyAlignment="1">
      <alignment horizontal="left"/>
    </xf>
    <xf xfId="0" numFmtId="165" applyNumberFormat="1" borderId="58" applyBorder="1" fontId="1" applyFont="1" fillId="0" applyAlignment="1">
      <alignment horizontal="left"/>
    </xf>
    <xf xfId="0" numFmtId="165" applyNumberFormat="1" borderId="73" applyBorder="1" fontId="1" applyFont="1" fillId="0" applyAlignment="1">
      <alignment horizontal="left"/>
    </xf>
    <xf xfId="0" numFmtId="165" applyNumberFormat="1" borderId="47" applyBorder="1" fontId="1" applyFont="1" fillId="0" applyAlignment="1">
      <alignment horizontal="left"/>
    </xf>
    <xf xfId="0" numFmtId="3" applyNumberFormat="1" borderId="73" applyBorder="1" fontId="1" applyFont="1" fillId="0" applyAlignment="1">
      <alignment horizontal="left"/>
    </xf>
    <xf xfId="0" numFmtId="0" borderId="28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left"/>
    </xf>
    <xf xfId="0" numFmtId="3" applyNumberFormat="1" borderId="77" applyBorder="1" fontId="1" applyFont="1" fillId="0" applyAlignment="1">
      <alignment horizontal="right"/>
    </xf>
    <xf xfId="0" numFmtId="3" applyNumberFormat="1" borderId="72" applyBorder="1" fontId="1" applyFont="1" fillId="0" applyAlignment="1">
      <alignment horizontal="right"/>
    </xf>
    <xf xfId="0" numFmtId="3" applyNumberFormat="1" borderId="76" applyBorder="1" fontId="1" applyFont="1" fillId="0" applyAlignment="1">
      <alignment horizontal="right"/>
    </xf>
    <xf xfId="0" numFmtId="3" applyNumberFormat="1" borderId="72" applyBorder="1" fontId="1" applyFont="1" fillId="0" applyAlignment="1">
      <alignment horizontal="left"/>
    </xf>
    <xf xfId="0" numFmtId="165" applyNumberFormat="1" borderId="26" applyBorder="1" fontId="1" applyFont="1" fillId="0" applyAlignment="1">
      <alignment horizontal="left"/>
    </xf>
    <xf xfId="0" numFmtId="3" applyNumberFormat="1" borderId="11" applyBorder="1" fontId="1" applyFont="1" fillId="0" applyAlignment="1">
      <alignment horizontal="right"/>
    </xf>
    <xf xfId="0" numFmtId="3" applyNumberFormat="1" borderId="32" applyBorder="1" fontId="1" applyFont="1" fillId="0" applyAlignment="1">
      <alignment horizontal="right"/>
    </xf>
    <xf xfId="0" numFmtId="3" applyNumberFormat="1" borderId="30" applyBorder="1" fontId="1" applyFont="1" fillId="0" applyAlignment="1">
      <alignment horizontal="right"/>
    </xf>
    <xf xfId="0" numFmtId="165" applyNumberFormat="1" borderId="1" applyBorder="1" fontId="11" applyFont="1" fillId="0" applyAlignment="1">
      <alignment horizontal="left"/>
    </xf>
    <xf xfId="0" numFmtId="0" borderId="47" applyBorder="1" fontId="10" applyFont="1" fillId="0" applyAlignment="1">
      <alignment horizontal="left"/>
    </xf>
    <xf xfId="0" numFmtId="165" applyNumberFormat="1" borderId="78" applyBorder="1" fontId="10" applyFont="1" fillId="8" applyFill="1" applyAlignment="1">
      <alignment horizontal="left"/>
    </xf>
    <xf xfId="0" numFmtId="165" applyNumberFormat="1" borderId="73" applyBorder="1" fontId="10" applyFont="1" fillId="0" applyAlignment="1">
      <alignment horizontal="left"/>
    </xf>
    <xf xfId="0" numFmtId="165" applyNumberFormat="1" borderId="47" applyBorder="1" fontId="10" applyFont="1" fillId="0" applyAlignment="1">
      <alignment horizontal="left"/>
    </xf>
    <xf xfId="0" numFmtId="0" borderId="79" applyBorder="1" fontId="4" applyFont="1" fillId="0" applyAlignment="1">
      <alignment horizontal="left"/>
    </xf>
    <xf xfId="0" numFmtId="0" borderId="80" applyBorder="1" fontId="4" applyFont="1" fillId="0" applyAlignment="1">
      <alignment horizontal="left"/>
    </xf>
    <xf xfId="0" numFmtId="165" applyNumberFormat="1" borderId="81" applyBorder="1" fontId="4" applyFont="1" fillId="8" applyFill="1" applyAlignment="1">
      <alignment horizontal="center"/>
    </xf>
    <xf xfId="0" numFmtId="165" applyNumberFormat="1" borderId="82" applyBorder="1" fontId="4" applyFont="1" fillId="0" applyAlignment="1">
      <alignment horizontal="center"/>
    </xf>
    <xf xfId="0" numFmtId="165" applyNumberFormat="1" borderId="79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0" borderId="68" applyBorder="1" fontId="4" applyFont="1" fillId="0" applyAlignment="1">
      <alignment horizontal="left"/>
    </xf>
    <xf xfId="0" numFmtId="0" borderId="67" applyBorder="1" fontId="4" applyFont="1" fillId="0" applyAlignment="1">
      <alignment horizontal="left"/>
    </xf>
    <xf xfId="0" numFmtId="165" applyNumberFormat="1" borderId="66" applyBorder="1" fontId="4" applyFont="1" fillId="8" applyFill="1" applyAlignment="1">
      <alignment horizontal="center"/>
    </xf>
    <xf xfId="0" numFmtId="165" applyNumberFormat="1" borderId="68" applyBorder="1" fontId="4" applyFont="1" fillId="0" applyAlignment="1">
      <alignment horizontal="center"/>
    </xf>
    <xf xfId="0" numFmtId="0" borderId="39" applyBorder="1" fontId="4" applyFont="1" fillId="0" applyAlignment="1">
      <alignment horizontal="left"/>
    </xf>
    <xf xfId="0" numFmtId="165" applyNumberFormat="1" borderId="33" applyBorder="1" fontId="4" applyFont="1" fillId="8" applyFill="1" applyAlignment="1">
      <alignment horizontal="center"/>
    </xf>
    <xf xfId="0" numFmtId="165" applyNumberFormat="1" borderId="50" applyBorder="1" fontId="4" applyFont="1" fillId="0" applyAlignment="1">
      <alignment horizontal="center"/>
    </xf>
    <xf xfId="0" numFmtId="165" applyNumberFormat="1" borderId="39" applyBorder="1" fontId="4" applyFont="1" fillId="0" applyAlignment="1">
      <alignment horizontal="center"/>
    </xf>
    <xf xfId="0" numFmtId="165" applyNumberFormat="1" borderId="1" applyBorder="1" fontId="4" applyFont="1" fillId="0" applyAlignment="1">
      <alignment horizontal="center"/>
    </xf>
    <xf xfId="0" numFmtId="0" borderId="76" applyBorder="1" fontId="4" applyFont="1" fillId="0" applyAlignment="1">
      <alignment horizontal="left"/>
    </xf>
    <xf xfId="0" numFmtId="165" applyNumberFormat="1" borderId="16" applyBorder="1" fontId="4" applyFont="1" fillId="8" applyFill="1" applyAlignment="1">
      <alignment horizontal="center"/>
    </xf>
    <xf xfId="0" numFmtId="165" applyNumberFormat="1" borderId="72" applyBorder="1" fontId="4" applyFont="1" fillId="0" applyAlignment="1">
      <alignment horizontal="center"/>
    </xf>
    <xf xfId="0" numFmtId="165" applyNumberFormat="1" borderId="76" applyBorder="1" fontId="4" applyFont="1" fillId="0" applyAlignment="1">
      <alignment horizontal="center"/>
    </xf>
    <xf xfId="0" numFmtId="0" borderId="30" applyBorder="1" fontId="10" applyFont="1" fillId="0" applyAlignment="1">
      <alignment horizontal="left"/>
    </xf>
    <xf xfId="0" numFmtId="165" applyNumberFormat="1" borderId="37" applyBorder="1" fontId="10" applyFont="1" fillId="8" applyFill="1" applyAlignment="1">
      <alignment horizontal="right"/>
    </xf>
    <xf xfId="0" numFmtId="165" applyNumberFormat="1" borderId="32" applyBorder="1" fontId="10" applyFont="1" fillId="0" applyAlignment="1">
      <alignment horizontal="right"/>
    </xf>
    <xf xfId="0" numFmtId="165" applyNumberFormat="1" borderId="30" applyBorder="1" fontId="10" applyFont="1" fillId="0" applyAlignment="1">
      <alignment horizontal="right"/>
    </xf>
    <xf xfId="0" numFmtId="165" applyNumberFormat="1" borderId="1" applyBorder="1" fontId="10" applyFont="1" fillId="0" applyAlignment="1">
      <alignment horizontal="right"/>
    </xf>
    <xf xfId="0" numFmtId="165" applyNumberFormat="1" borderId="0" fontId="0" fillId="0" applyAlignment="1">
      <alignment horizontal="right"/>
    </xf>
    <xf xfId="0" numFmtId="166" applyNumberFormat="1" borderId="0" fontId="0" fillId="0" applyAlignment="1">
      <alignment horizontal="general"/>
    </xf>
    <xf xfId="0" numFmtId="14" applyNumberFormat="1" borderId="1" applyBorder="1" fontId="5" applyFont="1" fillId="0" applyAlignment="1">
      <alignment horizontal="left"/>
    </xf>
    <xf xfId="0" numFmtId="0" borderId="1" applyBorder="1" fontId="4" applyFont="1" fillId="0" applyAlignment="1">
      <alignment horizontal="center"/>
    </xf>
    <xf xfId="0" numFmtId="165" applyNumberFormat="1" borderId="48" applyBorder="1" fontId="10" applyFont="1" fillId="0" applyAlignment="1">
      <alignment horizontal="left"/>
    </xf>
    <xf xfId="0" numFmtId="3" applyNumberFormat="1" borderId="47" applyBorder="1" fontId="10" applyFont="1" fillId="0" applyAlignment="1">
      <alignment horizontal="left"/>
    </xf>
    <xf xfId="0" numFmtId="3" applyNumberFormat="1" borderId="83" applyBorder="1" fontId="4" applyFont="1" fillId="0" applyAlignment="1">
      <alignment horizontal="center"/>
    </xf>
    <xf xfId="0" numFmtId="3" applyNumberFormat="1" borderId="81" applyBorder="1" fontId="4" applyFont="1" fillId="8" applyFill="1" applyAlignment="1">
      <alignment horizontal="center"/>
    </xf>
    <xf xfId="0" numFmtId="3" applyNumberFormat="1" borderId="82" applyBorder="1" fontId="4" applyFont="1" fillId="0" applyAlignment="1">
      <alignment horizontal="center"/>
    </xf>
    <xf xfId="0" numFmtId="3" applyNumberFormat="1" borderId="79" applyBorder="1" fontId="4" applyFont="1" fillId="0" applyAlignment="1">
      <alignment horizontal="center"/>
    </xf>
    <xf xfId="0" numFmtId="0" borderId="79" applyBorder="1" fontId="4" applyFont="1" fillId="0" applyAlignment="1">
      <alignment horizontal="center"/>
    </xf>
    <xf xfId="0" numFmtId="3" applyNumberFormat="1" borderId="68" applyBorder="1" fontId="4" applyFont="1" fillId="0" applyAlignment="1">
      <alignment horizontal="center"/>
    </xf>
    <xf xfId="0" numFmtId="0" borderId="68" applyBorder="1" fontId="4" applyFont="1" fillId="0" applyAlignment="1">
      <alignment horizontal="center"/>
    </xf>
    <xf xfId="0" numFmtId="3" applyNumberFormat="1" borderId="39" applyBorder="1" fontId="4" applyFont="1" fillId="0" applyAlignment="1">
      <alignment horizontal="center"/>
    </xf>
    <xf xfId="0" numFmtId="0" borderId="39" applyBorder="1" fontId="4" applyFont="1" fillId="0" applyAlignment="1">
      <alignment horizontal="center"/>
    </xf>
    <xf xfId="0" numFmtId="0" borderId="79" applyBorder="1" fontId="4" applyFont="1" fillId="0" applyAlignment="1">
      <alignment horizontal="center"/>
    </xf>
    <xf xfId="0" numFmtId="165" applyNumberFormat="1" borderId="28" applyBorder="1" fontId="4" applyFont="1" fillId="0" applyAlignment="1">
      <alignment horizontal="center"/>
    </xf>
    <xf xfId="0" numFmtId="3" applyNumberFormat="1" borderId="76" applyBorder="1" fontId="4" applyFont="1" fillId="0" applyAlignment="1">
      <alignment horizontal="center"/>
    </xf>
    <xf xfId="0" numFmtId="0" borderId="76" applyBorder="1" fontId="4" applyFont="1" fillId="0" applyAlignment="1">
      <alignment horizontal="center"/>
    </xf>
    <xf xfId="0" numFmtId="165" applyNumberFormat="1" borderId="27" applyBorder="1" fontId="10" applyFont="1" fillId="0" applyAlignment="1">
      <alignment horizontal="right"/>
    </xf>
    <xf xfId="0" numFmtId="0" borderId="1" applyBorder="1" fontId="41" applyFont="1" fillId="0" applyAlignment="1">
      <alignment horizontal="left"/>
    </xf>
    <xf xfId="0" numFmtId="165" applyNumberFormat="1" borderId="44" applyBorder="1" fontId="4" applyFont="1" fillId="0" applyAlignment="1">
      <alignment horizontal="center"/>
    </xf>
    <xf xfId="0" numFmtId="165" applyNumberFormat="1" borderId="20" applyBorder="1" fontId="4" applyFont="1" fillId="0" applyAlignment="1">
      <alignment horizontal="center"/>
    </xf>
    <xf xfId="0" numFmtId="165" applyNumberFormat="1" borderId="84" applyBorder="1" fontId="4" applyFont="1" fillId="0" applyAlignment="1">
      <alignment horizontal="center"/>
    </xf>
    <xf xfId="0" numFmtId="165" applyNumberFormat="1" borderId="22" applyBorder="1" fontId="4" applyFont="1" fillId="8" applyFill="1" applyAlignment="1">
      <alignment horizontal="center"/>
    </xf>
    <xf xfId="0" numFmtId="165" applyNumberFormat="1" borderId="61" applyBorder="1" fontId="4" applyFont="1" fillId="0" applyAlignment="1">
      <alignment horizontal="center"/>
    </xf>
    <xf xfId="0" numFmtId="3" applyNumberFormat="1" borderId="20" applyBorder="1" fontId="4" applyFont="1" fillId="0" applyAlignment="1">
      <alignment horizontal="center"/>
    </xf>
    <xf xfId="0" numFmtId="0" borderId="20" applyBorder="1" fontId="4" applyFont="1" fillId="0" applyAlignment="1">
      <alignment horizontal="center"/>
    </xf>
    <xf xfId="0" numFmtId="165" applyNumberFormat="1" borderId="37" applyBorder="1" fontId="4" applyFont="1" fillId="8" applyFill="1" applyAlignment="1">
      <alignment horizontal="right"/>
    </xf>
    <xf xfId="0" numFmtId="0" borderId="39" applyBorder="1" fontId="10" applyFont="1" fillId="0" applyAlignment="1">
      <alignment horizontal="left"/>
    </xf>
    <xf xfId="0" numFmtId="0" borderId="39" applyBorder="1" fontId="4" applyFont="1" fillId="0" applyAlignment="1">
      <alignment horizontal="center"/>
    </xf>
    <xf xfId="0" numFmtId="165" applyNumberFormat="1" borderId="39" applyBorder="1" fontId="4" applyFont="1" fillId="0" applyAlignment="1">
      <alignment horizontal="left"/>
    </xf>
    <xf xfId="0" numFmtId="165" applyNumberFormat="1" borderId="44" applyBorder="1" fontId="4" applyFont="1" fillId="0" applyAlignment="1">
      <alignment horizontal="left"/>
    </xf>
    <xf xfId="0" numFmtId="165" applyNumberFormat="1" borderId="33" applyBorder="1" fontId="4" applyFont="1" fillId="8" applyFill="1" applyAlignment="1">
      <alignment horizontal="left"/>
    </xf>
    <xf xfId="0" numFmtId="165" applyNumberFormat="1" borderId="45" applyBorder="1" fontId="4" applyFont="1" fillId="0" applyAlignment="1">
      <alignment horizontal="left"/>
    </xf>
    <xf xfId="0" numFmtId="3" applyNumberFormat="1" borderId="44" applyBorder="1" fontId="4" applyFont="1" fillId="0" applyAlignment="1">
      <alignment horizontal="left"/>
    </xf>
    <xf xfId="0" numFmtId="0" borderId="44" applyBorder="1" fontId="4" applyFont="1" fillId="0" applyAlignment="1">
      <alignment horizontal="left"/>
    </xf>
    <xf xfId="0" numFmtId="165" applyNumberFormat="1" borderId="44" applyBorder="1" fontId="4" applyFont="1" fillId="0" applyAlignment="1">
      <alignment horizontal="right"/>
    </xf>
    <xf xfId="0" numFmtId="165" applyNumberFormat="1" borderId="33" applyBorder="1" fontId="4" applyFont="1" fillId="8" applyFill="1" applyAlignment="1">
      <alignment horizontal="right"/>
    </xf>
    <xf xfId="0" numFmtId="165" applyNumberFormat="1" borderId="50" applyBorder="1" fontId="4" applyFont="1" fillId="0" applyAlignment="1">
      <alignment horizontal="right"/>
    </xf>
    <xf xfId="0" numFmtId="165" applyNumberFormat="1" borderId="39" applyBorder="1" fontId="4" applyFont="1" fillId="0" applyAlignment="1">
      <alignment horizontal="right"/>
    </xf>
    <xf xfId="0" numFmtId="165" applyNumberFormat="1" borderId="1" applyBorder="1" fontId="10" applyFont="1" fillId="0" applyAlignment="1">
      <alignment horizontal="left"/>
    </xf>
    <xf xfId="0" numFmtId="3" applyNumberFormat="1" borderId="0" fontId="0" fillId="0" applyAlignment="1">
      <alignment horizontal="right"/>
    </xf>
    <xf xfId="0" numFmtId="164" applyNumberFormat="1" borderId="1" applyBorder="1" fontId="8" applyFont="1" fillId="0" applyAlignment="1">
      <alignment horizontal="right"/>
    </xf>
    <xf xfId="0" numFmtId="3" applyNumberFormat="1" borderId="8" applyBorder="1" fontId="1" applyFont="1" fillId="8" applyFill="1" applyAlignment="1">
      <alignment horizontal="center"/>
    </xf>
    <xf xfId="0" numFmtId="3" applyNumberFormat="1" borderId="85" applyBorder="1" fontId="1" applyFont="1" fillId="8" applyFill="1" applyAlignment="1">
      <alignment horizontal="left"/>
    </xf>
    <xf xfId="0" numFmtId="3" applyNumberFormat="1" borderId="86" applyBorder="1" fontId="1" applyFont="1" fillId="8" applyFill="1" applyAlignment="1">
      <alignment horizontal="left"/>
    </xf>
    <xf xfId="0" numFmtId="3" applyNumberFormat="1" borderId="86" applyBorder="1" fontId="1" applyFont="1" fillId="8" applyFill="1" applyAlignment="1">
      <alignment horizontal="center"/>
    </xf>
    <xf xfId="0" numFmtId="3" applyNumberFormat="1" borderId="87" applyBorder="1" fontId="1" applyFont="1" fillId="8" applyFill="1" applyAlignment="1">
      <alignment horizontal="center"/>
    </xf>
    <xf xfId="0" numFmtId="3" applyNumberFormat="1" borderId="22" applyBorder="1" fontId="1" applyFont="1" fillId="8" applyFill="1" applyAlignment="1">
      <alignment horizontal="center"/>
    </xf>
    <xf xfId="0" numFmtId="0" borderId="71" applyBorder="1" fontId="19" applyFont="1" fillId="0" applyAlignment="1">
      <alignment horizontal="left"/>
    </xf>
    <xf xfId="0" numFmtId="3" applyNumberFormat="1" borderId="44" applyBorder="1" fontId="19" applyFont="1" fillId="0" applyAlignment="1">
      <alignment horizontal="right"/>
    </xf>
    <xf xfId="0" numFmtId="164" applyNumberFormat="1" borderId="39" applyBorder="1" fontId="19" applyFont="1" fillId="0" applyAlignment="1">
      <alignment horizontal="right"/>
    </xf>
    <xf xfId="0" numFmtId="3" applyNumberFormat="1" borderId="33" applyBorder="1" fontId="19" applyFont="1" fillId="0" applyAlignment="1">
      <alignment horizontal="right"/>
    </xf>
    <xf xfId="0" numFmtId="3" applyNumberFormat="1" borderId="56" applyBorder="1" fontId="19" applyFont="1" fillId="0" applyAlignment="1">
      <alignment horizontal="right"/>
    </xf>
    <xf xfId="0" numFmtId="3" applyNumberFormat="1" borderId="56" applyBorder="1" fontId="1" applyFont="1" fillId="8" applyFill="1" applyAlignment="1">
      <alignment horizontal="right"/>
    </xf>
    <xf xfId="0" numFmtId="164" applyNumberFormat="1" borderId="39" applyBorder="1" fontId="19" applyFont="1" fillId="8" applyFill="1" applyAlignment="1">
      <alignment horizontal="right"/>
    </xf>
    <xf xfId="0" numFmtId="3" applyNumberFormat="1" borderId="46" applyBorder="1" fontId="19" applyFont="1" fillId="8" applyFill="1" applyAlignment="1">
      <alignment horizontal="right"/>
    </xf>
    <xf xfId="0" numFmtId="3" applyNumberFormat="1" borderId="56" applyBorder="1" fontId="19" applyFont="1" fillId="8" applyFill="1" applyAlignment="1">
      <alignment horizontal="right"/>
    </xf>
    <xf xfId="0" numFmtId="3" applyNumberFormat="1" borderId="33" applyBorder="1" fontId="42" applyFont="1" fillId="0" applyAlignment="1">
      <alignment horizontal="right"/>
    </xf>
    <xf xfId="0" numFmtId="3" applyNumberFormat="1" borderId="46" applyBorder="1" fontId="42" applyFont="1" fillId="0" applyAlignment="1">
      <alignment horizontal="right"/>
    </xf>
    <xf xfId="0" numFmtId="3" applyNumberFormat="1" borderId="39" applyBorder="1" fontId="42" applyFont="1" fillId="0" applyAlignment="1">
      <alignment horizontal="right"/>
    </xf>
    <xf xfId="0" numFmtId="164" applyNumberFormat="1" borderId="33" applyBorder="1" fontId="15" applyFont="1" fillId="8" applyFill="1" applyAlignment="1">
      <alignment horizontal="right"/>
    </xf>
    <xf xfId="0" numFmtId="164" applyNumberFormat="1" borderId="51" applyBorder="1" fontId="15" applyFont="1" fillId="8" applyFill="1" applyAlignment="1">
      <alignment horizontal="right"/>
    </xf>
    <xf xfId="0" numFmtId="164" applyNumberFormat="1" borderId="39" applyBorder="1" fontId="21" applyFont="1" fillId="8" applyFill="1" applyAlignment="1">
      <alignment horizontal="right"/>
    </xf>
    <xf xfId="0" numFmtId="3" applyNumberFormat="1" borderId="56" applyBorder="1" fontId="19" applyFont="1" fillId="0" applyAlignment="1">
      <alignment horizontal="left"/>
    </xf>
    <xf xfId="0" numFmtId="164" applyNumberFormat="1" borderId="33" applyBorder="1" fontId="19" applyFont="1" fillId="0" applyAlignment="1">
      <alignment horizontal="left"/>
    </xf>
    <xf xfId="0" numFmtId="164" applyNumberFormat="1" borderId="44" applyBorder="1" fontId="19" applyFont="1" fillId="0" applyAlignment="1">
      <alignment horizontal="left"/>
    </xf>
    <xf xfId="0" numFmtId="3" applyNumberFormat="1" borderId="33" applyBorder="1" fontId="18" applyFont="1" fillId="0" applyAlignment="1">
      <alignment horizontal="right"/>
    </xf>
    <xf xfId="0" numFmtId="3" applyNumberFormat="1" borderId="44" applyBorder="1" fontId="18" applyFont="1" fillId="0" applyAlignment="1">
      <alignment horizontal="right"/>
    </xf>
    <xf xfId="0" numFmtId="3" applyNumberFormat="1" borderId="39" applyBorder="1" fontId="18" applyFont="1" fillId="0" applyAlignment="1">
      <alignment horizontal="right"/>
    </xf>
    <xf xfId="0" numFmtId="0" borderId="88" applyBorder="1" fontId="19" applyFont="1" fillId="0" applyAlignment="1">
      <alignment horizontal="left"/>
    </xf>
    <xf xfId="0" numFmtId="3" applyNumberFormat="1" borderId="64" applyBorder="1" fontId="5" applyFont="1" fillId="0" applyAlignment="1">
      <alignment horizontal="right"/>
    </xf>
    <xf xfId="0" numFmtId="3" applyNumberFormat="1" borderId="64" applyBorder="1" fontId="19" applyFont="1" fillId="0" applyAlignment="1">
      <alignment horizontal="right"/>
    </xf>
    <xf xfId="0" numFmtId="3" applyNumberFormat="1" borderId="65" applyBorder="1" fontId="19" applyFont="1" fillId="0" applyAlignment="1">
      <alignment horizontal="left"/>
    </xf>
    <xf xfId="0" numFmtId="164" applyNumberFormat="1" borderId="66" applyBorder="1" fontId="19" applyFont="1" fillId="0" applyAlignment="1">
      <alignment horizontal="left"/>
    </xf>
    <xf xfId="0" numFmtId="164" applyNumberFormat="1" borderId="64" applyBorder="1" fontId="19" applyFont="1" fillId="0" applyAlignment="1">
      <alignment horizontal="left"/>
    </xf>
    <xf xfId="0" numFmtId="164" applyNumberFormat="1" borderId="68" applyBorder="1" fontId="19" applyFont="1" fillId="0" applyAlignment="1">
      <alignment horizontal="right"/>
    </xf>
    <xf xfId="0" numFmtId="3" applyNumberFormat="1" borderId="66" applyBorder="1" fontId="5" applyFont="1" fillId="0" applyAlignment="1">
      <alignment horizontal="right"/>
    </xf>
    <xf xfId="0" numFmtId="3" applyNumberFormat="1" borderId="68" applyBorder="1" fontId="5" applyFont="1" fillId="0" applyAlignment="1">
      <alignment horizontal="right"/>
    </xf>
    <xf xfId="0" numFmtId="3" applyNumberFormat="1" borderId="65" applyBorder="1" fontId="5" applyFont="1" fillId="0" applyAlignment="1">
      <alignment horizontal="right"/>
    </xf>
    <xf xfId="0" numFmtId="0" borderId="34" applyBorder="1" fontId="21" applyFont="1" fillId="8" applyFill="1" applyAlignment="1">
      <alignment horizontal="left"/>
    </xf>
    <xf xfId="0" numFmtId="3" applyNumberFormat="1" borderId="51" applyBorder="1" fontId="19" applyFont="1" fillId="8" applyFill="1" applyAlignment="1">
      <alignment horizontal="right"/>
    </xf>
    <xf xfId="0" numFmtId="0" borderId="89" applyBorder="1" fontId="19" applyFont="1" fillId="8" applyFill="1" applyAlignment="1">
      <alignment horizontal="left"/>
    </xf>
    <xf xfId="0" numFmtId="3" applyNumberFormat="1" borderId="84" applyBorder="1" fontId="1" applyFont="1" fillId="0" applyAlignment="1">
      <alignment horizontal="right"/>
    </xf>
    <xf xfId="0" numFmtId="164" applyNumberFormat="1" borderId="22" applyBorder="1" fontId="1" applyFont="1" fillId="0" applyAlignment="1">
      <alignment horizontal="right"/>
    </xf>
    <xf xfId="0" numFmtId="164" applyNumberFormat="1" borderId="84" applyBorder="1" fontId="1" applyFont="1" fillId="0" applyAlignment="1">
      <alignment horizontal="right"/>
    </xf>
    <xf xfId="0" numFmtId="164" applyNumberFormat="1" borderId="20" applyBorder="1" fontId="19" applyFont="1" fillId="0" applyAlignment="1">
      <alignment horizontal="right"/>
    </xf>
    <xf xfId="0" numFmtId="3" applyNumberFormat="1" borderId="22" applyBorder="1" fontId="1" applyFont="1" fillId="0" applyAlignment="1">
      <alignment horizontal="right"/>
    </xf>
    <xf xfId="0" numFmtId="0" borderId="57" applyBorder="1" fontId="19" applyFont="1" fillId="0" applyAlignment="1">
      <alignment horizontal="left"/>
    </xf>
    <xf xfId="0" numFmtId="164" applyNumberFormat="1" borderId="47" applyBorder="1" fontId="19" applyFont="1" fillId="0" applyAlignment="1">
      <alignment horizontal="right"/>
    </xf>
    <xf xfId="0" numFmtId="3" applyNumberFormat="1" borderId="58" applyBorder="1" fontId="1" applyFont="1" fillId="0" applyAlignment="1">
      <alignment horizontal="right"/>
    </xf>
    <xf xfId="0" numFmtId="0" borderId="46" applyBorder="1" fontId="5" applyFont="1" fillId="0" applyAlignment="1">
      <alignment horizontal="left"/>
    </xf>
    <xf xfId="0" numFmtId="3" applyNumberFormat="1" borderId="39" applyBorder="1" fontId="5" applyFont="1" fillId="0" applyAlignment="1">
      <alignment horizontal="left"/>
    </xf>
    <xf xfId="0" numFmtId="3" applyNumberFormat="1" borderId="46" applyBorder="1" fontId="5" applyFont="1" fillId="8" applyFill="1" applyAlignment="1">
      <alignment horizontal="right"/>
    </xf>
    <xf xfId="0" numFmtId="0" borderId="34" applyBorder="1" fontId="27" applyFont="1" fillId="9" applyFill="1" applyAlignment="1">
      <alignment horizontal="right"/>
    </xf>
    <xf xfId="0" numFmtId="3" applyNumberFormat="1" borderId="33" applyBorder="1" fontId="27" applyFont="1" fillId="0" applyAlignment="1">
      <alignment horizontal="right"/>
    </xf>
    <xf xfId="0" numFmtId="3" applyNumberFormat="1" borderId="39" applyBorder="1" fontId="27" applyFont="1" fillId="0" applyAlignment="1">
      <alignment horizontal="right"/>
    </xf>
    <xf xfId="0" numFmtId="0" borderId="46" applyBorder="1" fontId="1" applyFont="1" fillId="9" applyFill="1" applyAlignment="1">
      <alignment horizontal="left"/>
    </xf>
    <xf xfId="0" numFmtId="3" applyNumberFormat="1" borderId="33" applyBorder="1" fontId="1" applyFont="1" fillId="8" applyFill="1" applyAlignment="1">
      <alignment horizontal="left"/>
    </xf>
    <xf xfId="0" numFmtId="3" applyNumberFormat="1" borderId="34" applyBorder="1" fontId="5" applyFont="1" fillId="8" applyFill="1" applyAlignment="1">
      <alignment horizontal="right"/>
    </xf>
    <xf xfId="0" numFmtId="0" borderId="46" applyBorder="1" fontId="18" applyFont="1" fillId="0" applyAlignment="1">
      <alignment horizontal="left"/>
    </xf>
    <xf xfId="0" numFmtId="3" applyNumberFormat="1" borderId="49" applyBorder="1" fontId="5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164" applyNumberFormat="1" borderId="21" applyBorder="1" fontId="1" applyFont="1" fillId="8" applyFill="1" applyAlignment="1">
      <alignment horizontal="center"/>
    </xf>
    <xf xfId="0" numFmtId="164" applyNumberFormat="1" borderId="56" applyBorder="1" fontId="1" applyFont="1" fillId="0" applyAlignment="1">
      <alignment horizontal="right"/>
    </xf>
    <xf xfId="0" numFmtId="164" applyNumberFormat="1" borderId="56" applyBorder="1" fontId="19" applyFont="1" fillId="0" applyAlignment="1">
      <alignment horizontal="right"/>
    </xf>
    <xf xfId="0" numFmtId="3" applyNumberFormat="1" borderId="56" applyBorder="1" fontId="19" applyFont="1" fillId="9" applyFill="1" applyAlignment="1">
      <alignment horizontal="right"/>
    </xf>
    <xf xfId="0" numFmtId="164" applyNumberFormat="1" borderId="56" applyBorder="1" fontId="1" applyFont="1" fillId="8" applyFill="1" applyAlignment="1">
      <alignment horizontal="right"/>
    </xf>
    <xf xfId="0" numFmtId="164" applyNumberFormat="1" borderId="56" applyBorder="1" fontId="19" applyFont="1" fillId="8" applyFill="1" applyAlignment="1">
      <alignment horizontal="right"/>
    </xf>
    <xf xfId="0" numFmtId="167" applyNumberFormat="1" borderId="56" applyBorder="1" fontId="19" applyFont="1" fillId="0" applyAlignment="1">
      <alignment horizontal="left"/>
    </xf>
    <xf xfId="0" numFmtId="167" applyNumberFormat="1" borderId="44" applyBorder="1" fontId="19" applyFont="1" fillId="0" applyAlignment="1">
      <alignment horizontal="left"/>
    </xf>
    <xf xfId="0" numFmtId="3" applyNumberFormat="1" borderId="44" applyBorder="1" fontId="19" applyFont="1" fillId="0" applyAlignment="1">
      <alignment horizontal="left"/>
    </xf>
    <xf xfId="0" numFmtId="3" applyNumberFormat="1" borderId="33" applyBorder="1" fontId="5" applyFont="1" fillId="0" applyAlignment="1">
      <alignment horizontal="right"/>
    </xf>
    <xf xfId="0" numFmtId="3" applyNumberFormat="1" borderId="64" applyBorder="1" fontId="19" applyFont="1" fillId="0" applyAlignment="1">
      <alignment horizontal="left"/>
    </xf>
    <xf xfId="0" numFmtId="164" applyNumberFormat="1" borderId="65" applyBorder="1" fontId="19" applyFont="1" fillId="0" applyAlignment="1">
      <alignment horizontal="right"/>
    </xf>
    <xf xfId="0" numFmtId="164" applyNumberFormat="1" borderId="56" applyBorder="1" fontId="15" applyFont="1" fillId="8" applyFill="1" applyAlignment="1">
      <alignment horizontal="right"/>
    </xf>
    <xf xfId="0" numFmtId="164" applyNumberFormat="1" borderId="56" applyBorder="1" fontId="21" applyFont="1" fillId="8" applyFill="1" applyAlignment="1">
      <alignment horizontal="right"/>
    </xf>
    <xf xfId="0" numFmtId="3" applyNumberFormat="1" borderId="46" applyBorder="1" fontId="21" applyFont="1" fillId="8" applyFill="1" applyAlignment="1">
      <alignment horizontal="right"/>
    </xf>
    <xf xfId="0" numFmtId="0" borderId="90" applyBorder="1" fontId="19" applyFont="1" fillId="0" applyAlignment="1">
      <alignment horizontal="left"/>
    </xf>
    <xf xfId="0" numFmtId="164" applyNumberFormat="1" borderId="21" applyBorder="1" fontId="1" applyFont="1" fillId="0" applyAlignment="1">
      <alignment horizontal="right"/>
    </xf>
    <xf xfId="0" numFmtId="164" applyNumberFormat="1" borderId="21" applyBorder="1" fontId="19" applyFont="1" fillId="0" applyAlignment="1">
      <alignment horizontal="right"/>
    </xf>
    <xf xfId="0" numFmtId="167" applyNumberFormat="1" borderId="22" applyBorder="1" fontId="1" applyFont="1" fillId="0" applyAlignment="1">
      <alignment horizontal="left"/>
    </xf>
    <xf xfId="0" numFmtId="167" applyNumberFormat="1" borderId="84" applyBorder="1" fontId="1" applyFont="1" fillId="0" applyAlignment="1">
      <alignment horizontal="left"/>
    </xf>
    <xf xfId="0" numFmtId="3" applyNumberFormat="1" borderId="33" applyBorder="1" fontId="1" applyFont="1" fillId="0" applyAlignment="1">
      <alignment horizontal="right"/>
    </xf>
    <xf xfId="0" numFmtId="164" applyNumberFormat="1" borderId="56" applyBorder="1" fontId="5" applyFont="1" fillId="8" applyFill="1" applyAlignment="1">
      <alignment horizontal="right"/>
    </xf>
    <xf xfId="0" numFmtId="3" applyNumberFormat="1" borderId="44" applyBorder="1" fontId="27" applyFont="1" fillId="0" applyAlignment="1">
      <alignment horizontal="right"/>
    </xf>
    <xf xfId="0" numFmtId="3" applyNumberFormat="1" borderId="56" applyBorder="1" fontId="27" applyFont="1" fillId="0" applyAlignment="1">
      <alignment horizontal="right"/>
    </xf>
    <xf xfId="0" numFmtId="0" borderId="71" applyBorder="1" fontId="14" applyFont="1" fillId="0" applyAlignment="1">
      <alignment horizontal="left"/>
    </xf>
    <xf xfId="0" numFmtId="3" applyNumberFormat="1" borderId="33" applyBorder="1" fontId="18" applyFont="1" fillId="8" applyFill="1" applyAlignment="1">
      <alignment horizontal="right"/>
    </xf>
    <xf xfId="0" numFmtId="9" applyNumberFormat="1" borderId="44" applyBorder="1" fontId="1" applyFont="1" fillId="0" applyAlignment="1">
      <alignment horizontal="left"/>
    </xf>
    <xf xfId="0" numFmtId="167" applyNumberFormat="1" borderId="44" applyBorder="1" fontId="1" applyFont="1" fillId="0" applyAlignment="1">
      <alignment horizontal="left"/>
    </xf>
    <xf xfId="0" numFmtId="167" applyNumberFormat="1" borderId="56" applyBorder="1" fontId="1" applyFont="1" fillId="0" applyAlignment="1">
      <alignment horizontal="left"/>
    </xf>
    <xf xfId="0" numFmtId="9" applyNumberFormat="1" borderId="56" applyBorder="1" fontId="1" applyFont="1" fillId="0" applyAlignment="1">
      <alignment horizontal="left"/>
    </xf>
    <xf xfId="0" numFmtId="167" applyNumberFormat="1" borderId="33" applyBorder="1" fontId="1" applyFont="1" fillId="8" applyFill="1" applyAlignment="1">
      <alignment horizontal="left"/>
    </xf>
    <xf xfId="0" numFmtId="3" applyNumberFormat="1" borderId="45" applyBorder="1" fontId="18" applyFont="1" fillId="0" applyAlignment="1">
      <alignment horizontal="right"/>
    </xf>
    <xf xfId="0" numFmtId="9" applyNumberFormat="1" borderId="39" applyBorder="1" fontId="1" applyFont="1" fillId="0" applyAlignment="1">
      <alignment horizontal="left"/>
    </xf>
    <xf xfId="0" numFmtId="3" applyNumberFormat="1" borderId="39" applyBorder="1" fontId="18" applyFont="1" fillId="9" applyFill="1" applyAlignment="1">
      <alignment horizontal="right"/>
    </xf>
    <xf xfId="0" numFmtId="3" applyNumberFormat="1" borderId="56" applyBorder="1" fontId="18" applyFont="1" fillId="9" applyFill="1" applyAlignment="1">
      <alignment horizontal="right"/>
    </xf>
    <xf xfId="0" numFmtId="3" applyNumberFormat="1" borderId="46" applyBorder="1" fontId="18" applyFont="1" fillId="9" applyFill="1" applyAlignment="1">
      <alignment horizontal="right"/>
    </xf>
    <xf xfId="0" numFmtId="3" applyNumberFormat="1" borderId="53" applyBorder="1" fontId="18" applyFont="1" fillId="9" applyFill="1" applyAlignment="1">
      <alignment horizontal="right"/>
    </xf>
    <xf xfId="0" numFmtId="3" applyNumberFormat="1" borderId="71" applyBorder="1" fontId="1" applyFont="1" fillId="0" applyAlignment="1">
      <alignment horizontal="right"/>
    </xf>
    <xf xfId="0" numFmtId="164" applyNumberFormat="1" borderId="49" applyBorder="1" fontId="1" applyFont="1" fillId="0" applyAlignment="1">
      <alignment horizontal="right"/>
    </xf>
    <xf xfId="0" numFmtId="3" applyNumberFormat="1" borderId="39" applyBorder="1" fontId="5" applyFont="1" fillId="8" applyFill="1" applyAlignment="1">
      <alignment horizontal="left"/>
    </xf>
    <xf xfId="0" numFmtId="3" applyNumberFormat="1" borderId="52" applyBorder="1" fontId="5" applyFont="1" fillId="8" applyFill="1" applyAlignment="1">
      <alignment horizontal="left"/>
    </xf>
    <xf xfId="0" numFmtId="167" applyNumberFormat="1" borderId="45" applyBorder="1" fontId="1" applyFont="1" fillId="0" applyAlignment="1">
      <alignment horizontal="left"/>
    </xf>
    <xf xfId="0" numFmtId="0" borderId="71" applyBorder="1" fontId="18" applyFont="1" fillId="0" applyAlignment="1">
      <alignment horizontal="right"/>
    </xf>
    <xf xfId="0" numFmtId="3" applyNumberFormat="1" borderId="49" applyBorder="1" fontId="18" applyFont="1" fillId="0" applyAlignment="1">
      <alignment horizontal="right"/>
    </xf>
    <xf xfId="0" numFmtId="0" borderId="91" applyBorder="1" fontId="1" applyFont="1" fillId="0" applyAlignment="1">
      <alignment horizontal="left"/>
    </xf>
    <xf xfId="0" numFmtId="3" applyNumberFormat="1" borderId="46" applyBorder="1" fontId="1" applyFont="1" fillId="0" applyAlignment="1">
      <alignment horizontal="right"/>
    </xf>
    <xf xfId="0" numFmtId="0" borderId="34" applyBorder="1" fontId="5" applyFont="1" fillId="8" applyFill="1" applyAlignment="1">
      <alignment horizontal="left"/>
    </xf>
    <xf xfId="0" numFmtId="0" borderId="34" applyBorder="1" fontId="1" applyFont="1" fillId="9" applyFill="1" applyAlignment="1">
      <alignment horizontal="left"/>
    </xf>
    <xf xfId="0" numFmtId="3" applyNumberFormat="1" borderId="74" applyBorder="1" fontId="1" applyFont="1" fillId="0" applyAlignment="1">
      <alignment horizontal="right"/>
    </xf>
    <xf xfId="0" numFmtId="0" borderId="92" applyBorder="1" fontId="1" applyFont="1" fillId="0" applyAlignment="1">
      <alignment horizontal="left"/>
    </xf>
    <xf xfId="0" numFmtId="3" applyNumberFormat="1" borderId="20" applyBorder="1" fontId="1" applyFont="1" fillId="0" applyAlignment="1">
      <alignment horizontal="left"/>
    </xf>
    <xf xfId="0" numFmtId="9" applyNumberFormat="1" borderId="20" applyBorder="1" fontId="1" applyFont="1" fillId="0" applyAlignment="1">
      <alignment horizontal="left"/>
    </xf>
    <xf xfId="0" numFmtId="9" applyNumberFormat="1" borderId="84" applyBorder="1" fontId="1" applyFont="1" fillId="0" applyAlignment="1">
      <alignment horizontal="left"/>
    </xf>
    <xf xfId="0" numFmtId="3" applyNumberFormat="1" borderId="22" applyBorder="1" fontId="1" applyFont="1" fillId="8" applyFill="1" applyAlignment="1">
      <alignment horizontal="left"/>
    </xf>
    <xf xfId="0" numFmtId="3" applyNumberFormat="1" borderId="92" applyBorder="1" fontId="1" applyFont="1" fillId="0" applyAlignment="1">
      <alignment horizontal="left"/>
    </xf>
    <xf xfId="0" numFmtId="3" applyNumberFormat="1" borderId="21" applyBorder="1" fontId="1" applyFont="1" fillId="0" applyAlignment="1">
      <alignment horizontal="left"/>
    </xf>
    <xf xfId="0" numFmtId="9" applyNumberFormat="1" borderId="56" applyBorder="1" fontId="19" applyFont="1" fillId="0" applyAlignment="1">
      <alignment horizontal="left"/>
    </xf>
    <xf xfId="0" numFmtId="167" applyNumberFormat="1" borderId="56" applyBorder="1" fontId="19" applyFont="1" fillId="9" applyFill="1" applyAlignment="1">
      <alignment horizontal="left"/>
    </xf>
    <xf xfId="0" numFmtId="3" applyNumberFormat="1" borderId="56" applyBorder="1" fontId="19" applyFont="1" fillId="8" applyFill="1" applyAlignment="1">
      <alignment horizontal="left"/>
    </xf>
    <xf xfId="0" numFmtId="3" applyNumberFormat="1" borderId="46" applyBorder="1" fontId="19" applyFont="1" fillId="8" applyFill="1" applyAlignment="1">
      <alignment horizontal="left"/>
    </xf>
    <xf xfId="0" numFmtId="3" applyNumberFormat="1" borderId="39" applyBorder="1" fontId="19" applyFont="1" fillId="8" applyFill="1" applyAlignment="1">
      <alignment horizontal="left"/>
    </xf>
    <xf xfId="0" numFmtId="0" borderId="34" applyBorder="1" fontId="19" applyFont="1" fillId="9" applyFill="1" applyAlignment="1">
      <alignment horizontal="left"/>
    </xf>
    <xf xfId="0" numFmtId="3" applyNumberFormat="1" borderId="33" applyBorder="1" fontId="5" applyFont="1" fillId="9" applyFill="1" applyAlignment="1">
      <alignment horizontal="right"/>
    </xf>
    <xf xfId="0" numFmtId="3" applyNumberFormat="1" borderId="60" applyBorder="1" fontId="19" applyFont="1" fillId="0" applyAlignment="1">
      <alignment horizontal="right"/>
    </xf>
    <xf xfId="0" numFmtId="3" applyNumberFormat="1" borderId="66" applyBorder="1" fontId="5" applyFont="1" fillId="9" applyFill="1" applyAlignment="1">
      <alignment horizontal="right"/>
    </xf>
    <xf xfId="0" numFmtId="3" applyNumberFormat="1" borderId="68" applyBorder="1" fontId="5" applyFont="1" fillId="9" applyFill="1" applyAlignment="1">
      <alignment horizontal="right"/>
    </xf>
    <xf xfId="0" numFmtId="3" applyNumberFormat="1" borderId="65" applyBorder="1" fontId="19" applyFont="1" fillId="0" applyAlignment="1">
      <alignment horizontal="right"/>
    </xf>
    <xf xfId="0" numFmtId="3" applyNumberFormat="1" borderId="56" applyBorder="1" fontId="21" applyFont="1" fillId="8" applyFill="1" applyAlignment="1">
      <alignment horizontal="left"/>
    </xf>
    <xf xfId="0" numFmtId="3" applyNumberFormat="1" borderId="39" applyBorder="1" fontId="21" applyFont="1" fillId="8" applyFill="1" applyAlignment="1">
      <alignment horizontal="left"/>
    </xf>
    <xf xfId="0" numFmtId="3" applyNumberFormat="1" borderId="22" applyBorder="1" fontId="1" applyFont="1" fillId="9" applyFill="1" applyAlignment="1">
      <alignment horizontal="right"/>
    </xf>
    <xf xfId="0" numFmtId="164" applyNumberFormat="1" borderId="56" applyBorder="1" fontId="43" applyFont="1" fillId="0" applyAlignment="1">
      <alignment horizontal="right"/>
    </xf>
    <xf xfId="0" numFmtId="3" applyNumberFormat="1" borderId="56" applyBorder="1" fontId="43" applyFont="1" fillId="9" applyFill="1" applyAlignment="1">
      <alignment horizontal="right"/>
    </xf>
    <xf xfId="0" numFmtId="3" applyNumberFormat="1" borderId="44" applyBorder="1" fontId="43" applyFont="1" fillId="0" applyAlignment="1">
      <alignment horizontal="right"/>
    </xf>
    <xf xfId="0" numFmtId="3" applyNumberFormat="1" borderId="33" applyBorder="1" fontId="5" applyFont="1" fillId="8" applyFill="1" applyAlignment="1">
      <alignment horizontal="left"/>
    </xf>
    <xf xfId="0" numFmtId="3" applyNumberFormat="1" borderId="46" applyBorder="1" fontId="5" applyFont="1" fillId="8" applyFill="1" applyAlignment="1">
      <alignment horizontal="left"/>
    </xf>
    <xf xfId="0" numFmtId="3" applyNumberFormat="1" borderId="54" applyBorder="1" fontId="5" applyFont="1" fillId="8" applyFill="1" applyAlignment="1">
      <alignment horizontal="left"/>
    </xf>
    <xf xfId="0" numFmtId="3" applyNumberFormat="1" borderId="53" applyBorder="1" fontId="5" applyFont="1" fillId="8" applyFill="1" applyAlignment="1">
      <alignment horizontal="left"/>
    </xf>
    <xf xfId="0" numFmtId="0" borderId="34" applyBorder="1" fontId="44" applyFont="1" fillId="9" applyFill="1" applyAlignment="1">
      <alignment horizontal="right"/>
    </xf>
    <xf xfId="0" numFmtId="164" applyNumberFormat="1" borderId="56" applyBorder="1" fontId="5" applyFont="1" fillId="9" applyFill="1" applyAlignment="1">
      <alignment horizontal="right"/>
    </xf>
    <xf xfId="0" numFmtId="3" applyNumberFormat="1" borderId="34" applyBorder="1" fontId="44" applyFont="1" fillId="9" applyFill="1" applyAlignment="1">
      <alignment horizontal="right"/>
    </xf>
    <xf xfId="0" numFmtId="3" applyNumberFormat="1" borderId="51" applyBorder="1" fontId="44" applyFont="1" fillId="9" applyFill="1" applyAlignment="1">
      <alignment horizontal="right"/>
    </xf>
    <xf xfId="0" numFmtId="3" applyNumberFormat="1" borderId="39" applyBorder="1" fontId="44" applyFont="1" fillId="9" applyFill="1" applyAlignment="1">
      <alignment horizontal="right"/>
    </xf>
    <xf xfId="0" numFmtId="3" applyNumberFormat="1" borderId="56" applyBorder="1" fontId="44" applyFont="1" fillId="9" applyFill="1" applyAlignment="1">
      <alignment horizontal="right"/>
    </xf>
    <xf xfId="0" numFmtId="0" borderId="46" applyBorder="1" fontId="14" applyFont="1" fillId="0" applyAlignment="1">
      <alignment horizontal="left"/>
    </xf>
    <xf xfId="0" numFmtId="3" applyNumberFormat="1" borderId="51" applyBorder="1" fontId="5" applyFont="1" fillId="8" applyFill="1" applyAlignment="1">
      <alignment horizontal="left"/>
    </xf>
    <xf xfId="0" numFmtId="3" applyNumberFormat="1" borderId="56" applyBorder="1" fontId="5" applyFont="1" fillId="8" applyFill="1" applyAlignment="1">
      <alignment horizontal="left"/>
    </xf>
    <xf xfId="0" numFmtId="3" applyNumberFormat="1" borderId="33" applyBorder="1" fontId="18" applyFont="1" fillId="8" applyFill="1" applyAlignment="1">
      <alignment horizontal="left"/>
    </xf>
    <xf xfId="0" numFmtId="3" applyNumberFormat="1" borderId="39" applyBorder="1" fontId="18" applyFont="1" fillId="9" applyFill="1" applyAlignment="1">
      <alignment horizontal="left"/>
    </xf>
    <xf xfId="0" numFmtId="3" applyNumberFormat="1" borderId="56" applyBorder="1" fontId="18" applyFont="1" fillId="9" applyFill="1" applyAlignment="1">
      <alignment horizontal="left"/>
    </xf>
    <xf xfId="0" numFmtId="3" applyNumberFormat="1" borderId="56" applyBorder="1" fontId="1" applyFont="1" fillId="9" applyFill="1" applyAlignment="1">
      <alignment horizontal="left"/>
    </xf>
    <xf xfId="0" numFmtId="0" borderId="71" applyBorder="1" fontId="1" applyFont="1" fillId="0" applyAlignment="1">
      <alignment horizontal="right"/>
    </xf>
    <xf xfId="0" numFmtId="167" applyNumberFormat="1" borderId="46" applyBorder="1" fontId="1" applyFont="1" fillId="0" applyAlignment="1">
      <alignment horizontal="left"/>
    </xf>
    <xf xfId="0" numFmtId="167" applyNumberFormat="1" borderId="39" applyBorder="1" fontId="1" applyFont="1" fillId="0" applyAlignment="1">
      <alignment horizontal="left"/>
    </xf>
    <xf xfId="0" numFmtId="9" applyNumberFormat="1" borderId="33" applyBorder="1" fontId="1" applyFont="1" fillId="0" applyAlignment="1">
      <alignment horizontal="left"/>
    </xf>
    <xf xfId="0" numFmtId="3" applyNumberFormat="1" borderId="2" applyBorder="1" fontId="5" applyFont="1" fillId="3" applyFill="1" applyAlignment="1">
      <alignment horizontal="center"/>
    </xf>
    <xf xfId="0" numFmtId="14" applyNumberFormat="1" borderId="1" applyBorder="1" fontId="9" applyFont="1" fillId="0" applyAlignment="1">
      <alignment horizontal="left"/>
    </xf>
    <xf xfId="0" numFmtId="0" borderId="12" applyBorder="1" fontId="1" applyFont="1" fillId="8" applyFill="1" applyAlignment="1">
      <alignment horizontal="center"/>
    </xf>
    <xf xfId="0" numFmtId="164" applyNumberFormat="1" borderId="16" applyBorder="1" fontId="1" applyFont="1" fillId="8" applyFill="1" applyAlignment="1">
      <alignment horizontal="center"/>
    </xf>
    <xf xfId="0" numFmtId="164" applyNumberFormat="1" borderId="13" applyBorder="1" fontId="1" applyFont="1" fillId="8" applyFill="1" applyAlignment="1">
      <alignment horizontal="center"/>
    </xf>
    <xf xfId="0" numFmtId="164" applyNumberFormat="1" borderId="14" applyBorder="1" fontId="1" applyFont="1" fillId="8" applyFill="1" applyAlignment="1">
      <alignment horizontal="center"/>
    </xf>
    <xf xfId="0" numFmtId="164" applyNumberFormat="1" borderId="15" applyBorder="1" fontId="1" applyFont="1" fillId="8" applyFill="1" applyAlignment="1">
      <alignment horizontal="center"/>
    </xf>
    <xf xfId="0" numFmtId="164" applyNumberFormat="1" borderId="14" applyBorder="1" fontId="1" applyFont="1" fillId="8" applyFill="1" applyAlignment="1">
      <alignment horizontal="left"/>
    </xf>
    <xf xfId="0" numFmtId="3" applyNumberFormat="1" borderId="12" applyBorder="1" fontId="1" applyFont="1" fillId="8" applyFill="1" applyAlignment="1">
      <alignment horizontal="center"/>
    </xf>
    <xf xfId="0" numFmtId="3" applyNumberFormat="1" borderId="17" applyBorder="1" fontId="1" applyFont="1" fillId="8" applyFill="1" applyAlignment="1">
      <alignment horizontal="left"/>
    </xf>
    <xf xfId="0" numFmtId="3" applyNumberFormat="1" borderId="38" applyBorder="1" fontId="1" applyFont="1" fillId="8" applyFill="1" applyAlignment="1">
      <alignment horizontal="left"/>
    </xf>
    <xf xfId="0" numFmtId="3" applyNumberFormat="1" borderId="42" applyBorder="1" fontId="1" applyFont="1" fillId="8" applyFill="1" applyAlignment="1">
      <alignment horizontal="left"/>
    </xf>
    <xf xfId="0" numFmtId="0" borderId="13" applyBorder="1" fontId="1" applyFont="1" fillId="8" applyFill="1" applyAlignment="1">
      <alignment horizontal="left"/>
    </xf>
    <xf xfId="0" numFmtId="3" applyNumberFormat="1" borderId="78" applyBorder="1" fontId="1" applyFont="1" fillId="8" applyFill="1" applyAlignment="1">
      <alignment horizontal="right"/>
    </xf>
    <xf xfId="0" numFmtId="0" borderId="88" applyBorder="1" fontId="5" applyFont="1" fillId="0" applyAlignment="1">
      <alignment horizontal="left"/>
    </xf>
    <xf xfId="0" numFmtId="164" applyNumberFormat="1" borderId="93" applyBorder="1" fontId="1" applyFont="1" fillId="0" applyAlignment="1">
      <alignment horizontal="right"/>
    </xf>
    <xf xfId="0" numFmtId="164" applyNumberFormat="1" borderId="64" applyBorder="1" fontId="5" applyFont="1" fillId="0" applyAlignment="1">
      <alignment horizontal="right"/>
    </xf>
    <xf xfId="0" numFmtId="3" applyNumberFormat="1" borderId="94" applyBorder="1" fontId="1" applyFont="1" fillId="0" applyAlignment="1">
      <alignment horizontal="right"/>
    </xf>
    <xf xfId="0" numFmtId="3" applyNumberFormat="1" borderId="70" applyBorder="1" fontId="1" applyFont="1" fillId="8" applyFill="1" applyAlignment="1">
      <alignment horizontal="right"/>
    </xf>
    <xf xfId="0" numFmtId="164" applyNumberFormat="1" borderId="42" applyBorder="1" fontId="1" applyFont="1" fillId="8" applyFill="1" applyAlignment="1">
      <alignment horizontal="right"/>
    </xf>
    <xf xfId="0" numFmtId="164" applyNumberFormat="1" borderId="42" applyBorder="1" fontId="5" applyFont="1" fillId="8" applyFill="1" applyAlignment="1">
      <alignment horizontal="right"/>
    </xf>
    <xf xfId="0" numFmtId="3" applyNumberFormat="1" borderId="16" applyBorder="1" fontId="19" applyFont="1" fillId="8" applyFill="1" applyAlignment="1">
      <alignment horizontal="right"/>
    </xf>
    <xf xfId="0" numFmtId="3" applyNumberFormat="1" borderId="29" applyBorder="1" fontId="5" applyFont="1" fillId="8" applyFill="1" applyAlignment="1">
      <alignment horizontal="right"/>
    </xf>
    <xf xfId="0" numFmtId="3" applyNumberFormat="1" borderId="43" applyBorder="1" fontId="5" applyFont="1" fillId="8" applyFill="1" applyAlignment="1">
      <alignment horizontal="right"/>
    </xf>
    <xf xfId="0" numFmtId="3" applyNumberFormat="1" borderId="76" applyBorder="1" fontId="18" applyFont="1" fillId="0" applyAlignment="1">
      <alignment horizontal="right"/>
    </xf>
    <xf xfId="0" numFmtId="3" applyNumberFormat="1" borderId="50" applyBorder="1" fontId="5" applyFont="1" fillId="0" applyAlignment="1">
      <alignment horizontal="right"/>
    </xf>
    <xf xfId="0" numFmtId="164" applyNumberFormat="1" borderId="53" applyBorder="1" fontId="1" applyFont="1" fillId="8" applyFill="1" applyAlignment="1">
      <alignment horizontal="right"/>
    </xf>
    <xf xfId="0" numFmtId="164" applyNumberFormat="1" borderId="53" applyBorder="1" fontId="5" applyFont="1" fillId="8" applyFill="1" applyAlignment="1">
      <alignment horizontal="right"/>
    </xf>
    <xf xfId="0" numFmtId="3" applyNumberFormat="1" borderId="31" applyBorder="1" fontId="5" applyFont="1" fillId="0" applyAlignment="1">
      <alignment horizontal="left"/>
    </xf>
    <xf xfId="0" numFmtId="164" applyNumberFormat="1" borderId="55" applyBorder="1" fontId="5" applyFont="1" fillId="0" applyAlignment="1">
      <alignment horizontal="left"/>
    </xf>
    <xf xfId="0" numFmtId="164" applyNumberFormat="1" borderId="76" applyBorder="1" fontId="5" applyFont="1" fillId="0" applyAlignment="1">
      <alignment horizontal="right"/>
    </xf>
    <xf xfId="0" numFmtId="164" applyNumberFormat="1" borderId="55" applyBorder="1" fontId="5" applyFont="1" fillId="0" applyAlignment="1">
      <alignment horizontal="right"/>
    </xf>
    <xf xfId="0" numFmtId="3" applyNumberFormat="1" borderId="31" applyBorder="1" fontId="5" applyFont="1" fillId="0" applyAlignment="1">
      <alignment horizontal="right"/>
    </xf>
    <xf xfId="0" numFmtId="3" applyNumberFormat="1" borderId="32" applyBorder="1" fontId="5" applyFont="1" fillId="0" applyAlignment="1">
      <alignment horizontal="right"/>
    </xf>
    <xf xfId="0" numFmtId="164" applyNumberFormat="1" borderId="95" applyBorder="1" fontId="1" applyFont="1" fillId="0" applyAlignment="1">
      <alignment horizontal="right"/>
    </xf>
    <xf xfId="0" numFmtId="164" applyNumberFormat="1" borderId="95" applyBorder="1" fontId="5" applyFont="1" fillId="0" applyAlignment="1">
      <alignment horizontal="right"/>
    </xf>
    <xf xfId="0" numFmtId="3" applyNumberFormat="1" borderId="22" applyBorder="1" fontId="26" applyFont="1" fillId="0" applyAlignment="1">
      <alignment horizontal="right"/>
    </xf>
    <xf xfId="0" numFmtId="3" applyNumberFormat="1" borderId="61" applyBorder="1" fontId="1" applyFont="1" fillId="0" applyAlignment="1">
      <alignment horizontal="right"/>
    </xf>
    <xf xfId="0" numFmtId="0" borderId="88" applyBorder="1" fontId="1" applyFont="1" fillId="0" applyAlignment="1">
      <alignment horizontal="left"/>
    </xf>
    <xf xfId="0" numFmtId="0" borderId="67" applyBorder="1" fontId="1" applyFont="1" fillId="0" applyAlignment="1">
      <alignment horizontal="left"/>
    </xf>
    <xf xfId="0" numFmtId="3" applyNumberFormat="1" borderId="88" applyBorder="1" fontId="1" applyFont="1" fillId="0" applyAlignment="1">
      <alignment horizontal="right"/>
    </xf>
    <xf xfId="0" numFmtId="3" applyNumberFormat="1" borderId="50" applyBorder="1" fontId="1" applyFont="1" fillId="0" applyAlignment="1">
      <alignment horizontal="right"/>
    </xf>
    <xf xfId="0" numFmtId="0" borderId="52" applyBorder="1" fontId="14" applyFont="1" fillId="8" applyFill="1" applyAlignment="1">
      <alignment horizontal="left"/>
    </xf>
    <xf xfId="0" numFmtId="3" applyNumberFormat="1" borderId="78" applyBorder="1" fontId="19" applyFont="1" fillId="8" applyFill="1" applyAlignment="1">
      <alignment horizontal="right"/>
    </xf>
    <xf xfId="0" numFmtId="3" applyNumberFormat="1" borderId="96" applyBorder="1" fontId="19" applyFont="1" fillId="8" applyFill="1" applyAlignment="1">
      <alignment horizontal="right"/>
    </xf>
    <xf xfId="0" numFmtId="3" applyNumberFormat="1" borderId="97" applyBorder="1" fontId="19" applyFont="1" fillId="8" applyFill="1" applyAlignment="1">
      <alignment horizontal="right"/>
    </xf>
    <xf xfId="0" numFmtId="3" applyNumberFormat="1" borderId="98" applyBorder="1" fontId="19" applyFont="1" fillId="8" applyFill="1" applyAlignment="1">
      <alignment horizontal="right"/>
    </xf>
    <xf xfId="0" numFmtId="0" borderId="52" applyBorder="1" fontId="22" applyFont="1" fillId="9" applyFill="1" applyAlignment="1">
      <alignment horizontal="right"/>
    </xf>
    <xf xfId="0" numFmtId="3" applyNumberFormat="1" borderId="46" applyBorder="1" fontId="9" applyFont="1" fillId="10" applyFill="1" applyAlignment="1">
      <alignment horizontal="right"/>
    </xf>
    <xf xfId="0" numFmtId="3" applyNumberFormat="1" borderId="39" applyBorder="1" fontId="9" applyFont="1" fillId="10" applyFill="1" applyAlignment="1">
      <alignment horizontal="right"/>
    </xf>
    <xf xfId="0" numFmtId="3" applyNumberFormat="1" borderId="56" applyBorder="1" fontId="9" applyFont="1" fillId="10" applyFill="1" applyAlignment="1">
      <alignment horizontal="right"/>
    </xf>
    <xf xfId="0" numFmtId="0" borderId="52" applyBorder="1" fontId="24" applyFont="1" fillId="9" applyFill="1" applyAlignment="1">
      <alignment horizontal="right"/>
    </xf>
    <xf xfId="0" numFmtId="3" applyNumberFormat="1" borderId="46" applyBorder="1" fontId="25" applyFont="1" fillId="11" applyFill="1" applyAlignment="1">
      <alignment horizontal="right"/>
    </xf>
    <xf xfId="0" numFmtId="3" applyNumberFormat="1" borderId="37" applyBorder="1" fontId="26" applyFont="1" fillId="8" applyFill="1" applyAlignment="1">
      <alignment horizontal="right"/>
    </xf>
    <xf xfId="0" numFmtId="3" applyNumberFormat="1" borderId="25" applyBorder="1" fontId="27" applyFont="1" fillId="0" applyAlignment="1">
      <alignment horizontal="right"/>
    </xf>
    <xf xfId="0" numFmtId="3" applyNumberFormat="1" borderId="30" applyBorder="1" fontId="27" applyFont="1" fillId="0" applyAlignment="1">
      <alignment horizontal="right"/>
    </xf>
    <xf xfId="0" numFmtId="3" applyNumberFormat="1" borderId="31" applyBorder="1" fontId="27" applyFont="1" fillId="0" applyAlignment="1">
      <alignment horizontal="right"/>
    </xf>
    <xf xfId="0" numFmtId="0" borderId="45" applyBorder="1" fontId="5" applyFont="1" fillId="0" applyAlignment="1">
      <alignment horizontal="left"/>
    </xf>
    <xf xfId="0" numFmtId="0" borderId="45" applyBorder="1" fontId="14" applyFont="1" fillId="0" applyAlignment="1">
      <alignment horizontal="left"/>
    </xf>
    <xf xfId="0" numFmtId="164" applyNumberFormat="1" borderId="55" applyBorder="1" fontId="1" applyFont="1" fillId="0" applyAlignment="1">
      <alignment horizontal="right"/>
    </xf>
    <xf xfId="0" numFmtId="0" borderId="45" applyBorder="1" fontId="1" applyFont="1" fillId="0" applyAlignment="1">
      <alignment horizontal="left"/>
    </xf>
    <xf xfId="0" numFmtId="0" borderId="45" applyBorder="1" fontId="3" applyFont="1" fillId="0" applyAlignment="1">
      <alignment horizontal="left"/>
    </xf>
    <xf xfId="0" numFmtId="3" applyNumberFormat="1" borderId="51" applyBorder="1" fontId="1" applyFont="1" fillId="3" applyFill="1" applyAlignment="1">
      <alignment horizontal="right"/>
    </xf>
    <xf xfId="0" numFmtId="0" borderId="1" applyBorder="1" fontId="10" applyFont="1" fillId="0" applyAlignment="1">
      <alignment horizontal="left"/>
    </xf>
    <xf xfId="0" numFmtId="164" applyNumberFormat="1" borderId="39" applyBorder="1" fontId="1" applyFont="1" fillId="0" applyAlignment="1">
      <alignment horizontal="left"/>
    </xf>
    <xf xfId="0" numFmtId="3" applyNumberFormat="1" borderId="51" applyBorder="1" fontId="26" applyFont="1" fillId="3" applyFill="1" applyAlignment="1">
      <alignment horizontal="right"/>
    </xf>
    <xf xfId="0" numFmtId="164" applyNumberFormat="1" borderId="49" applyBorder="1" fontId="26" applyFont="1" fillId="0" applyAlignment="1">
      <alignment horizontal="right"/>
    </xf>
    <xf xfId="0" numFmtId="3" applyNumberFormat="1" borderId="71" applyBorder="1" fontId="26" applyFont="1" fillId="0" applyAlignment="1">
      <alignment horizontal="right"/>
    </xf>
    <xf xfId="0" numFmtId="3" applyNumberFormat="1" borderId="50" applyBorder="1" fontId="26" applyFont="1" fillId="0" applyAlignment="1">
      <alignment horizontal="right"/>
    </xf>
    <xf xfId="0" numFmtId="3" applyNumberFormat="1" borderId="54" applyBorder="1" fontId="5" applyFont="1" fillId="12" applyFill="1" applyAlignment="1">
      <alignment horizontal="right"/>
    </xf>
    <xf xfId="0" numFmtId="0" borderId="45" applyBorder="1" fontId="18" applyFont="1" fillId="0" applyAlignment="1">
      <alignment horizontal="left"/>
    </xf>
    <xf xfId="0" numFmtId="3" applyNumberFormat="1" borderId="71" applyBorder="1" fontId="5" applyFont="1" fillId="0" applyAlignment="1">
      <alignment horizontal="right"/>
    </xf>
    <xf xfId="0" numFmtId="0" borderId="45" applyBorder="1" fontId="26" applyFont="1" fillId="0" applyAlignment="1">
      <alignment horizontal="left"/>
    </xf>
    <xf xfId="0" numFmtId="3" applyNumberFormat="1" borderId="78" applyBorder="1" fontId="5" applyFont="1" fillId="8" applyFill="1" applyAlignment="1">
      <alignment horizontal="right"/>
    </xf>
    <xf xfId="0" numFmtId="3" applyNumberFormat="1" borderId="96" applyBorder="1" fontId="5" applyFont="1" fillId="8" applyFill="1" applyAlignment="1">
      <alignment horizontal="right"/>
    </xf>
    <xf xfId="0" numFmtId="3" applyNumberFormat="1" borderId="97" applyBorder="1" fontId="5" applyFont="1" fillId="8" applyFill="1" applyAlignment="1">
      <alignment horizontal="right"/>
    </xf>
    <xf xfId="0" numFmtId="3" applyNumberFormat="1" borderId="98" applyBorder="1" fontId="5" applyFont="1" fillId="8" applyFill="1" applyAlignment="1">
      <alignment horizontal="right"/>
    </xf>
    <xf xfId="0" numFmtId="164" applyNumberFormat="1" borderId="53" applyBorder="1" fontId="5" applyFont="1" fillId="9" applyFill="1" applyAlignment="1">
      <alignment horizontal="right"/>
    </xf>
    <xf xfId="0" numFmtId="3" applyNumberFormat="1" borderId="12" applyBorder="1" fontId="9" applyFont="1" fillId="10" applyFill="1" applyAlignment="1">
      <alignment horizontal="right"/>
    </xf>
    <xf xfId="0" numFmtId="3" applyNumberFormat="1" borderId="54" applyBorder="1" fontId="5" applyFont="1" fillId="9" applyFill="1" applyAlignment="1">
      <alignment horizontal="right"/>
    </xf>
    <xf xfId="0" numFmtId="164" applyNumberFormat="1" borderId="98" applyBorder="1" fontId="5" applyFont="1" fillId="9" applyFill="1" applyAlignment="1">
      <alignment horizontal="right"/>
    </xf>
    <xf xfId="0" numFmtId="0" borderId="96" applyBorder="1" fontId="1" applyFont="1" fillId="9" applyFill="1" applyAlignment="1">
      <alignment horizontal="left"/>
    </xf>
    <xf xfId="0" numFmtId="164" applyNumberFormat="1" borderId="98" applyBorder="1" fontId="1" applyFont="1" fillId="9" applyFill="1" applyAlignment="1">
      <alignment horizontal="right"/>
    </xf>
    <xf xfId="0" numFmtId="164" applyNumberFormat="1" borderId="52" applyBorder="1" fontId="1" applyFont="1" fillId="9" applyFill="1" applyAlignment="1">
      <alignment horizontal="right"/>
    </xf>
    <xf xfId="0" numFmtId="3" applyNumberFormat="1" borderId="34" applyBorder="1" fontId="1" applyFont="1" fillId="9" applyFill="1" applyAlignment="1">
      <alignment horizontal="right"/>
    </xf>
    <xf xfId="0" numFmtId="3" applyNumberFormat="1" borderId="39" applyBorder="1" fontId="1" applyFont="1" fillId="9" applyFill="1" applyAlignment="1">
      <alignment horizontal="right"/>
    </xf>
    <xf xfId="0" numFmtId="3" applyNumberFormat="1" borderId="54" applyBorder="1" fontId="1" applyFont="1" fillId="9" applyFill="1" applyAlignment="1">
      <alignment horizontal="right"/>
    </xf>
    <xf xfId="0" numFmtId="0" borderId="57" applyBorder="1" fontId="26" applyFont="1" fillId="0" applyAlignment="1">
      <alignment horizontal="left"/>
    </xf>
    <xf xfId="0" numFmtId="164" applyNumberFormat="1" borderId="95" applyBorder="1" fontId="26" applyFont="1" fillId="0" applyAlignment="1">
      <alignment horizontal="right"/>
    </xf>
    <xf xfId="0" numFmtId="0" borderId="99" applyBorder="1" fontId="1" applyFont="1" fillId="0" applyAlignment="1">
      <alignment horizontal="left"/>
    </xf>
    <xf xfId="0" numFmtId="3" applyNumberFormat="1" borderId="90" applyBorder="1" fontId="1" applyFont="1" fillId="0" applyAlignment="1">
      <alignment horizontal="right"/>
    </xf>
    <xf xfId="0" numFmtId="3" applyNumberFormat="1" borderId="100" applyBorder="1" fontId="1" applyFont="1" fillId="0" applyAlignment="1">
      <alignment horizontal="right"/>
    </xf>
    <xf xfId="0" numFmtId="3" applyNumberFormat="1" borderId="33" applyBorder="1" fontId="35" applyFont="1" fillId="0" applyAlignment="1">
      <alignment horizontal="left"/>
    </xf>
    <xf xfId="0" numFmtId="14" applyNumberFormat="1" borderId="2" applyBorder="1" fontId="9" applyFont="1" fillId="3" applyFill="1" applyAlignment="1">
      <alignment horizontal="left"/>
    </xf>
    <xf xfId="0" numFmtId="3" applyNumberFormat="1" borderId="2" applyBorder="1" fontId="9" applyFont="1" fillId="3" applyFill="1" applyAlignment="1">
      <alignment horizontal="left"/>
    </xf>
    <xf xfId="0" numFmtId="3" applyNumberFormat="1" borderId="1" applyBorder="1" fontId="13" applyFont="1" fillId="0" applyAlignment="1">
      <alignment horizontal="right"/>
    </xf>
    <xf xfId="0" numFmtId="3" applyNumberFormat="1" borderId="3" applyBorder="1" fontId="1" applyFont="1" fillId="8" applyFill="1" applyAlignment="1">
      <alignment horizontal="center"/>
    </xf>
    <xf xfId="0" numFmtId="164" applyNumberFormat="1" borderId="65" applyBorder="1" fontId="1" applyFont="1" fillId="0" applyAlignment="1">
      <alignment horizontal="right"/>
    </xf>
    <xf xfId="0" numFmtId="164" applyNumberFormat="1" borderId="64" applyBorder="1" fontId="19" applyFont="1" fillId="0" applyAlignment="1">
      <alignment horizontal="right"/>
    </xf>
    <xf xfId="0" numFmtId="164" applyNumberFormat="1" borderId="101" applyBorder="1" fontId="19" applyFont="1" fillId="0" applyAlignment="1">
      <alignment horizontal="right"/>
    </xf>
    <xf xfId="0" numFmtId="3" applyNumberFormat="1" borderId="26" applyBorder="1" fontId="1" applyFont="1" fillId="0" applyAlignment="1">
      <alignment horizontal="right"/>
    </xf>
    <xf xfId="0" numFmtId="3" applyNumberFormat="1" borderId="31" applyBorder="1" fontId="1" applyFont="1" fillId="0" applyAlignment="1">
      <alignment horizontal="right"/>
    </xf>
    <xf xfId="0" numFmtId="164" applyNumberFormat="1" borderId="94" applyBorder="1" fontId="19" applyFont="1" fillId="0" applyAlignment="1">
      <alignment horizontal="right"/>
    </xf>
    <xf xfId="0" numFmtId="3" applyNumberFormat="1" borderId="35" applyBorder="1" fontId="43" applyFont="1" fillId="8" applyFill="1" applyAlignment="1">
      <alignment horizontal="right"/>
    </xf>
    <xf xfId="0" numFmtId="3" applyNumberFormat="1" borderId="35" applyBorder="1" fontId="19" applyFont="1" fillId="8" applyFill="1" applyAlignment="1">
      <alignment horizontal="right"/>
    </xf>
    <xf xfId="0" numFmtId="164" applyNumberFormat="1" borderId="70" applyBorder="1" fontId="1" applyFont="1" fillId="8" applyFill="1" applyAlignment="1">
      <alignment horizontal="right"/>
    </xf>
    <xf xfId="0" numFmtId="164" applyNumberFormat="1" borderId="36" applyBorder="1" fontId="19" applyFont="1" fillId="8" applyFill="1" applyAlignment="1">
      <alignment horizontal="right"/>
    </xf>
    <xf xfId="0" numFmtId="164" applyNumberFormat="1" borderId="35" applyBorder="1" fontId="19" applyFont="1" fillId="8" applyFill="1" applyAlignment="1">
      <alignment horizontal="right"/>
    </xf>
    <xf xfId="0" numFmtId="164" applyNumberFormat="1" borderId="38" applyBorder="1" fontId="19" applyFont="1" fillId="8" applyFill="1" applyAlignment="1">
      <alignment horizontal="right"/>
    </xf>
    <xf xfId="0" numFmtId="3" applyNumberFormat="1" borderId="2" applyBorder="1" fontId="19" applyFont="1" fillId="8" applyFill="1" applyAlignment="1">
      <alignment horizontal="right"/>
    </xf>
    <xf xfId="0" numFmtId="3" applyNumberFormat="1" borderId="102" applyBorder="1" fontId="19" applyFont="1" fillId="8" applyFill="1" applyAlignment="1">
      <alignment horizontal="right"/>
    </xf>
    <xf xfId="0" numFmtId="164" applyNumberFormat="1" borderId="43" applyBorder="1" fontId="19" applyFont="1" fillId="8" applyFill="1" applyAlignment="1">
      <alignment horizontal="right"/>
    </xf>
    <xf xfId="0" numFmtId="3" applyNumberFormat="1" borderId="44" applyBorder="1" fontId="45" applyFont="1" fillId="0" applyAlignment="1">
      <alignment horizontal="right"/>
    </xf>
    <xf xfId="0" numFmtId="3" applyNumberFormat="1" borderId="39" applyBorder="1" fontId="45" applyFont="1" fillId="0" applyAlignment="1">
      <alignment horizontal="right"/>
    </xf>
    <xf xfId="0" numFmtId="3" applyNumberFormat="1" borderId="45" applyBorder="1" fontId="45" applyFont="1" fillId="0" applyAlignment="1">
      <alignment horizontal="right"/>
    </xf>
    <xf xfId="0" numFmtId="3" applyNumberFormat="1" borderId="50" applyBorder="1" fontId="42" applyFont="1" fillId="0" applyAlignment="1">
      <alignment horizontal="right"/>
    </xf>
    <xf xfId="0" numFmtId="3" applyNumberFormat="1" borderId="30" applyBorder="1" fontId="42" applyFont="1" fillId="0" applyAlignment="1">
      <alignment horizontal="right"/>
    </xf>
    <xf xfId="0" numFmtId="3" applyNumberFormat="1" borderId="56" applyBorder="1" fontId="43" applyFont="1" fillId="0" applyAlignment="1">
      <alignment horizontal="right"/>
    </xf>
    <xf xfId="0" numFmtId="3" applyNumberFormat="1" borderId="50" applyBorder="1" fontId="45" applyFont="1" fillId="0" applyAlignment="1">
      <alignment horizontal="right"/>
    </xf>
    <xf xfId="0" numFmtId="3" applyNumberFormat="1" borderId="51" applyBorder="1" fontId="43" applyFont="1" fillId="8" applyFill="1" applyAlignment="1">
      <alignment horizontal="right"/>
    </xf>
    <xf xfId="0" numFmtId="164" applyNumberFormat="1" borderId="51" applyBorder="1" fontId="19" applyFont="1" fillId="8" applyFill="1" applyAlignment="1">
      <alignment horizontal="right"/>
    </xf>
    <xf xfId="0" numFmtId="164" applyNumberFormat="1" borderId="52" applyBorder="1" fontId="19" applyFont="1" fillId="8" applyFill="1" applyAlignment="1">
      <alignment horizontal="right"/>
    </xf>
    <xf xfId="0" numFmtId="164" applyNumberFormat="1" borderId="54" applyBorder="1" fontId="19" applyFont="1" fillId="8" applyFill="1" applyAlignment="1">
      <alignment horizontal="right"/>
    </xf>
    <xf xfId="0" numFmtId="164" applyNumberFormat="1" borderId="44" applyBorder="1" fontId="19" applyFont="1" fillId="0" applyAlignment="1">
      <alignment horizontal="right"/>
    </xf>
    <xf xfId="0" numFmtId="164" applyNumberFormat="1" borderId="45" applyBorder="1" fontId="19" applyFont="1" fillId="0" applyAlignment="1">
      <alignment horizontal="right"/>
    </xf>
    <xf xfId="0" numFmtId="3" applyNumberFormat="1" borderId="58" applyBorder="1" fontId="19" applyFont="1" fillId="0" applyAlignment="1">
      <alignment horizontal="right"/>
    </xf>
    <xf xfId="0" numFmtId="3" applyNumberFormat="1" borderId="59" applyBorder="1" fontId="19" applyFont="1" fillId="0" applyAlignment="1">
      <alignment horizontal="right"/>
    </xf>
    <xf xfId="0" numFmtId="3" applyNumberFormat="1" borderId="47" applyBorder="1" fontId="19" applyFont="1" fillId="0" applyAlignment="1">
      <alignment horizontal="right"/>
    </xf>
    <xf xfId="0" numFmtId="164" applyNumberFormat="1" borderId="50" applyBorder="1" fontId="19" applyFont="1" fillId="0" applyAlignment="1">
      <alignment horizontal="right"/>
    </xf>
    <xf xfId="0" numFmtId="3" applyNumberFormat="1" borderId="92" applyBorder="1" fontId="1" applyFont="1" fillId="0" applyAlignment="1">
      <alignment horizontal="right"/>
    </xf>
    <xf xfId="0" numFmtId="164" applyNumberFormat="1" borderId="60" applyBorder="1" fontId="1" applyFont="1" fillId="0" applyAlignment="1">
      <alignment horizontal="right"/>
    </xf>
    <xf xfId="0" numFmtId="164" applyNumberFormat="1" borderId="84" applyBorder="1" fontId="19" applyFont="1" fillId="0" applyAlignment="1">
      <alignment horizontal="right"/>
    </xf>
    <xf xfId="0" numFmtId="164" applyNumberFormat="1" borderId="75" applyBorder="1" fontId="19" applyFont="1" fillId="0" applyAlignment="1">
      <alignment horizontal="right"/>
    </xf>
    <xf xfId="0" numFmtId="3" applyNumberFormat="1" borderId="59" applyBorder="1" fontId="1" applyFont="1" fillId="0" applyAlignment="1">
      <alignment horizontal="right"/>
    </xf>
    <xf xfId="0" numFmtId="164" applyNumberFormat="1" borderId="61" applyBorder="1" fontId="19" applyFont="1" fillId="0" applyAlignment="1">
      <alignment horizontal="right"/>
    </xf>
    <xf xfId="0" numFmtId="3" applyNumberFormat="1" borderId="103" applyBorder="1" fontId="1" applyFont="1" fillId="0" applyAlignment="1">
      <alignment horizontal="right"/>
    </xf>
    <xf xfId="0" numFmtId="164" applyNumberFormat="1" borderId="54" applyBorder="1" fontId="1" applyFont="1" fillId="8" applyFill="1" applyAlignment="1">
      <alignment horizontal="right"/>
    </xf>
    <xf xfId="0" numFmtId="3" applyNumberFormat="1" borderId="51" applyBorder="1" fontId="27" applyFont="1" fillId="9" applyFill="1" applyAlignment="1">
      <alignment horizontal="right"/>
    </xf>
    <xf xfId="0" numFmtId="164" applyNumberFormat="1" borderId="33" applyBorder="1" fontId="44" applyFont="1" fillId="9" applyFill="1" applyAlignment="1">
      <alignment horizontal="right"/>
    </xf>
    <xf xfId="0" numFmtId="164" applyNumberFormat="1" borderId="52" applyBorder="1" fontId="44" applyFont="1" fillId="9" applyFill="1" applyAlignment="1">
      <alignment horizontal="right"/>
    </xf>
    <xf xfId="0" numFmtId="164" applyNumberFormat="1" borderId="51" applyBorder="1" fontId="44" applyFont="1" fillId="9" applyFill="1" applyAlignment="1">
      <alignment horizontal="right"/>
    </xf>
    <xf xfId="0" numFmtId="164" applyNumberFormat="1" borderId="54" applyBorder="1" fontId="27" applyFont="1" fillId="9" applyFill="1" applyAlignment="1">
      <alignment horizontal="right"/>
    </xf>
    <xf xfId="0" numFmtId="0" borderId="34" applyBorder="1" fontId="25" applyFont="1" fillId="9" applyFill="1" applyAlignment="1">
      <alignment horizontal="right"/>
    </xf>
    <xf xfId="0" numFmtId="3" applyNumberFormat="1" borderId="37" applyBorder="1" fontId="1" applyFont="1" fillId="8" applyFill="1" applyAlignment="1">
      <alignment horizontal="right"/>
    </xf>
    <xf xfId="0" numFmtId="3" applyNumberFormat="1" borderId="99" applyBorder="1" fontId="42" applyFont="1" fillId="0" applyAlignment="1">
      <alignment horizontal="right"/>
    </xf>
    <xf xfId="0" numFmtId="3" applyNumberFormat="1" borderId="27" applyBorder="1" fontId="42" applyFont="1" fillId="0" applyAlignment="1">
      <alignment horizontal="right"/>
    </xf>
    <xf xfId="0" numFmtId="3" applyNumberFormat="1" borderId="36" applyBorder="1" fontId="18" applyFont="1" fillId="9" applyFill="1" applyAlignment="1">
      <alignment horizontal="right"/>
    </xf>
    <xf xfId="0" numFmtId="3" applyNumberFormat="1" borderId="42" applyBorder="1" fontId="18" applyFont="1" fillId="9" applyFill="1" applyAlignment="1">
      <alignment horizontal="right"/>
    </xf>
    <xf xfId="0" numFmtId="0" borderId="71" applyBorder="1" fontId="15" applyFont="1" fillId="0" applyAlignment="1">
      <alignment horizontal="left"/>
    </xf>
    <xf xfId="0" numFmtId="164" applyNumberFormat="1" borderId="71" applyBorder="1" fontId="1" applyFont="1" fillId="0" applyAlignment="1">
      <alignment horizontal="right"/>
    </xf>
    <xf xfId="0" numFmtId="0" borderId="104" applyBorder="1" fontId="10" applyFont="1" fillId="0" applyAlignment="1">
      <alignment horizontal="left"/>
    </xf>
    <xf xfId="0" numFmtId="3" applyNumberFormat="1" borderId="48" applyBorder="1" fontId="5" applyFont="1" fillId="0" applyAlignment="1">
      <alignment horizontal="right"/>
    </xf>
    <xf xfId="0" numFmtId="164" applyNumberFormat="1" borderId="33" applyBorder="1" fontId="5" applyFont="1" fillId="0" applyAlignment="1">
      <alignment horizontal="left"/>
    </xf>
    <xf xfId="0" numFmtId="3" applyNumberFormat="1" borderId="45" applyBorder="1" fontId="1" applyFont="1" fillId="0" applyAlignment="1">
      <alignment horizontal="left"/>
    </xf>
    <xf xfId="0" numFmtId="0" borderId="39" applyBorder="1" fontId="26" applyFont="1" fillId="0" applyAlignment="1">
      <alignment horizontal="left"/>
    </xf>
    <xf xfId="0" numFmtId="3" applyNumberFormat="1" borderId="51" applyBorder="1" fontId="26" applyFont="1" fillId="9" applyFill="1" applyAlignment="1">
      <alignment horizontal="right"/>
    </xf>
    <xf xfId="0" numFmtId="3" applyNumberFormat="1" borderId="33" applyBorder="1" fontId="33" applyFont="1" fillId="0" applyAlignment="1">
      <alignment horizontal="left"/>
    </xf>
    <xf xfId="0" numFmtId="0" borderId="39" applyBorder="1" fontId="5" applyFont="1" fillId="9" applyFill="1" applyAlignment="1">
      <alignment horizontal="left"/>
    </xf>
    <xf xfId="0" numFmtId="164" applyNumberFormat="1" borderId="105" applyBorder="1" fontId="1" applyFont="1" fillId="9" applyFill="1" applyAlignment="1">
      <alignment horizontal="right"/>
    </xf>
    <xf xfId="0" numFmtId="3" applyNumberFormat="1" borderId="51" applyBorder="1" fontId="18" applyFont="1" fillId="9" applyFill="1" applyAlignment="1">
      <alignment horizontal="right"/>
    </xf>
    <xf xfId="0" numFmtId="3" applyNumberFormat="1" borderId="51" applyBorder="1" fontId="1" applyFont="1" fillId="9" applyFill="1" applyAlignment="1">
      <alignment horizontal="left"/>
    </xf>
    <xf xfId="0" numFmtId="0" borderId="29" applyBorder="1" fontId="15" applyFont="1" fillId="9" applyFill="1" applyAlignment="1">
      <alignment horizontal="right"/>
    </xf>
    <xf xfId="0" numFmtId="3" applyNumberFormat="1" borderId="44" applyBorder="1" fontId="42" applyFont="1" fillId="0" applyAlignment="1">
      <alignment horizontal="right"/>
    </xf>
    <xf xfId="0" numFmtId="164" applyNumberFormat="1" borderId="39" applyBorder="1" fontId="19" applyFont="1" fillId="9" applyFill="1" applyAlignment="1">
      <alignment horizontal="right"/>
    </xf>
    <xf xfId="0" numFmtId="164" applyNumberFormat="1" borderId="51" applyBorder="1" fontId="19" applyFont="1" fillId="9" applyFill="1" applyAlignment="1">
      <alignment horizontal="right"/>
    </xf>
    <xf xfId="0" numFmtId="164" applyNumberFormat="1" borderId="2" applyBorder="1" fontId="1" applyFont="1" fillId="9" applyFill="1" applyAlignment="1">
      <alignment horizontal="right"/>
    </xf>
    <xf xfId="0" numFmtId="164" applyNumberFormat="1" borderId="52" applyBorder="1" fontId="43" applyFont="1" fillId="9" applyFill="1" applyAlignment="1">
      <alignment horizontal="right"/>
    </xf>
    <xf xfId="0" numFmtId="164" applyNumberFormat="1" borderId="51" applyBorder="1" fontId="43" applyFont="1" fillId="9" applyFill="1" applyAlignment="1">
      <alignment horizontal="right"/>
    </xf>
    <xf xfId="0" numFmtId="3" applyNumberFormat="1" borderId="54" applyBorder="1" fontId="1" applyFont="1" fillId="12" applyFill="1" applyAlignment="1">
      <alignment horizontal="right"/>
    </xf>
    <xf xfId="0" numFmtId="3" applyNumberFormat="1" borderId="46" applyBorder="1" fontId="1" applyFont="1" fillId="0" applyAlignment="1">
      <alignment horizontal="left"/>
    </xf>
    <xf xfId="0" numFmtId="3" applyNumberFormat="1" borderId="25" applyBorder="1" fontId="26" applyFont="1" fillId="0" applyAlignment="1">
      <alignment horizontal="right"/>
    </xf>
    <xf xfId="0" numFmtId="3" applyNumberFormat="1" borderId="30" applyBorder="1" fontId="26" applyFont="1" fillId="0" applyAlignment="1">
      <alignment horizontal="right"/>
    </xf>
    <xf xfId="0" numFmtId="3" applyNumberFormat="1" borderId="31" applyBorder="1" fontId="26" applyFont="1" fillId="0" applyAlignment="1">
      <alignment horizontal="right"/>
    </xf>
    <xf xfId="0" numFmtId="0" borderId="34" applyBorder="1" fontId="1" applyFont="1" fillId="10" applyFill="1" applyAlignment="1">
      <alignment horizontal="left"/>
    </xf>
    <xf xfId="0" numFmtId="0" borderId="34" applyBorder="1" fontId="27" applyFont="1" fillId="9" applyFill="1" applyAlignment="1">
      <alignment horizontal="left"/>
    </xf>
    <xf xfId="0" numFmtId="164" applyNumberFormat="1" borderId="46" applyBorder="1" fontId="26" applyFont="1" fillId="0" applyAlignment="1">
      <alignment horizontal="right"/>
    </xf>
    <xf xfId="0" numFmtId="3" applyNumberFormat="1" borderId="47" applyBorder="1" fontId="26" applyFont="1" fillId="0" applyAlignment="1">
      <alignment horizontal="right"/>
    </xf>
    <xf xfId="0" numFmtId="3" applyNumberFormat="1" borderId="60" applyBorder="1" fontId="26" applyFont="1" fillId="0" applyAlignment="1">
      <alignment horizontal="right"/>
    </xf>
    <xf xfId="0" numFmtId="0" borderId="34" applyBorder="1" fontId="3" applyFont="1" fillId="9" applyFill="1" applyAlignment="1">
      <alignment horizontal="left"/>
    </xf>
    <xf xfId="0" numFmtId="3" applyNumberFormat="1" borderId="56" applyBorder="1" fontId="42" applyFont="1" fillId="0" applyAlignment="1">
      <alignment horizontal="right"/>
    </xf>
    <xf xfId="0" numFmtId="0" borderId="46" applyBorder="1" fontId="5" applyFont="1" fillId="9" applyFill="1" applyAlignment="1">
      <alignment horizontal="left"/>
    </xf>
    <xf xfId="0" numFmtId="3" applyNumberFormat="1" borderId="39" applyBorder="1" fontId="5" applyFont="1" fillId="9" applyFill="1" applyAlignment="1">
      <alignment horizontal="left"/>
    </xf>
    <xf xfId="0" numFmtId="3" applyNumberFormat="1" borderId="39" applyBorder="1" fontId="1" applyFont="1" fillId="9" applyFill="1" applyAlignment="1">
      <alignment horizontal="left"/>
    </xf>
    <xf xfId="0" numFmtId="3" applyNumberFormat="1" borderId="46" applyBorder="1" fontId="1" applyFont="1" fillId="9" applyFill="1" applyAlignment="1">
      <alignment horizontal="right"/>
    </xf>
    <xf xfId="0" numFmtId="3" applyNumberFormat="1" borderId="71" applyBorder="1" fontId="18" applyFont="1" fillId="0" applyAlignment="1">
      <alignment horizontal="right"/>
    </xf>
    <xf xfId="0" numFmtId="164" applyNumberFormat="1" borderId="106" applyBorder="1" fontId="1" applyFont="1" fillId="9" applyFill="1" applyAlignment="1">
      <alignment horizontal="right"/>
    </xf>
    <xf xfId="0" numFmtId="164" applyNumberFormat="1" borderId="97" applyBorder="1" fontId="1" applyFont="1" fillId="9" applyFill="1" applyAlignment="1">
      <alignment horizontal="right"/>
    </xf>
    <xf xfId="0" numFmtId="3" applyNumberFormat="1" borderId="97" applyBorder="1" fontId="1" applyFont="1" fillId="9" applyFill="1" applyAlignment="1">
      <alignment horizontal="right"/>
    </xf>
    <xf xfId="0" numFmtId="3" applyNumberFormat="1" borderId="107" applyBorder="1" fontId="1" applyFont="1" fillId="9" applyFill="1" applyAlignment="1">
      <alignment horizontal="right"/>
    </xf>
    <xf xfId="0" numFmtId="3" applyNumberFormat="1" borderId="54" applyBorder="1" fontId="1" applyFont="1" fillId="9" applyFill="1" applyAlignment="1">
      <alignment horizontal="left"/>
    </xf>
    <xf xfId="0" numFmtId="0" borderId="39" applyBorder="1" fontId="1" applyFont="1" fillId="9" applyFill="1" applyAlignment="1">
      <alignment horizontal="left"/>
    </xf>
    <xf xfId="0" numFmtId="164" applyNumberFormat="1" borderId="36" applyBorder="1" fontId="1" applyFont="1" fillId="9" applyFill="1" applyAlignment="1">
      <alignment horizontal="right"/>
    </xf>
    <xf xfId="0" numFmtId="3" applyNumberFormat="1" borderId="36" applyBorder="1" fontId="1" applyFont="1" fillId="9" applyFill="1" applyAlignment="1">
      <alignment horizontal="right"/>
    </xf>
    <xf xfId="0" numFmtId="3" applyNumberFormat="1" borderId="70" applyBorder="1" fontId="1" applyFont="1" fillId="9" applyFill="1" applyAlignment="1">
      <alignment horizontal="right"/>
    </xf>
    <xf xfId="0" numFmtId="0" borderId="41" applyBorder="1" fontId="18" applyFont="1" fillId="9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sharedStrings.xml" Type="http://schemas.openxmlformats.org/officeDocument/2006/relationships/sharedStrings" Id="rId11"/><Relationship Target="styles.xml" Type="http://schemas.openxmlformats.org/officeDocument/2006/relationships/styles" Id="rId12"/><Relationship Target="theme/theme1.xml" Type="http://schemas.openxmlformats.org/officeDocument/2006/relationships/theme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14"/>
  <sheetViews>
    <sheetView workbookViewId="0"/>
  </sheetViews>
  <sheetFormatPr defaultRowHeight="15" x14ac:dyDescent="0.25"/>
  <cols>
    <col min="1" max="1" style="384" width="12.43357142857143" customWidth="1" bestFit="1" hidden="1"/>
    <col min="2" max="2" style="387" width="12.43357142857143" customWidth="1" bestFit="1" hidden="1"/>
    <col min="3" max="3" style="387" width="12.43357142857143" customWidth="1" bestFit="1" hidden="1"/>
    <col min="4" max="4" style="387" width="12.43357142857143" customWidth="1" bestFit="1" hidden="1"/>
    <col min="5" max="5" style="387" width="12.43357142857143" customWidth="1" bestFit="1" hidden="1"/>
    <col min="6" max="6" style="580" width="12.43357142857143" customWidth="1" bestFit="1" hidden="1"/>
    <col min="7" max="7" style="580" width="12.43357142857143" customWidth="1" bestFit="1" hidden="1"/>
    <col min="8" max="8" style="580" width="12.43357142857143" customWidth="1" bestFit="1" hidden="1"/>
    <col min="9" max="9" style="580" width="12.43357142857143" customWidth="1" bestFit="1" hidden="1"/>
    <col min="10" max="10" style="580" width="12.43357142857143" customWidth="1" bestFit="1" hidden="1"/>
    <col min="11" max="11" style="580" width="12.43357142857143" customWidth="1" bestFit="1" hidden="1"/>
    <col min="12" max="12" style="519" width="12.43357142857143" customWidth="1" bestFit="1" hidden="1"/>
    <col min="13" max="13" style="519" width="12.43357142857143" customWidth="1" bestFit="1" hidden="1"/>
    <col min="14" max="14" style="519" width="12.43357142857143" customWidth="1" bestFit="1" hidden="1"/>
    <col min="15" max="15" style="519" width="12.43357142857143" customWidth="1" bestFit="1" hidden="1"/>
    <col min="16" max="16" style="519" width="12.43357142857143" customWidth="1" bestFit="1" hidden="1"/>
  </cols>
  <sheetData>
    <row x14ac:dyDescent="0.25" r="1" customHeight="1" ht="16.15">
      <c r="A1" s="7" t="s">
        <v>413</v>
      </c>
      <c r="B1" s="8"/>
      <c r="C1" s="8"/>
      <c r="D1" s="8"/>
      <c r="E1" s="9" t="s">
        <v>537</v>
      </c>
      <c r="F1" s="10"/>
      <c r="G1" s="10"/>
      <c r="H1" s="10"/>
      <c r="I1" s="10"/>
      <c r="J1" s="10"/>
      <c r="K1" s="11"/>
      <c r="L1" s="14"/>
      <c r="M1" s="13"/>
      <c r="N1" s="14"/>
      <c r="O1" s="15"/>
      <c r="P1" s="16"/>
    </row>
    <row x14ac:dyDescent="0.25" r="2" customHeight="1" ht="16.15">
      <c r="A2" s="7" t="s">
        <v>415</v>
      </c>
      <c r="B2" s="8"/>
      <c r="C2" s="8"/>
      <c r="D2" s="8"/>
      <c r="E2" s="19"/>
      <c r="F2" s="10"/>
      <c r="G2" s="10"/>
      <c r="H2" s="10"/>
      <c r="I2" s="10"/>
      <c r="J2" s="10"/>
      <c r="K2" s="520"/>
      <c r="L2" s="19"/>
      <c r="M2" s="16"/>
      <c r="N2" s="16"/>
      <c r="O2" s="16"/>
      <c r="P2" s="16"/>
    </row>
    <row x14ac:dyDescent="0.25" r="3" customHeight="1" ht="16.15">
      <c r="A3" s="7" t="s">
        <v>1017</v>
      </c>
      <c r="B3" s="8"/>
      <c r="C3" s="8"/>
      <c r="D3" s="8"/>
      <c r="E3" s="479">
        <v>38798</v>
      </c>
      <c r="F3" s="520"/>
      <c r="G3" s="520"/>
      <c r="H3" s="520"/>
      <c r="I3" s="520"/>
      <c r="J3" s="520"/>
      <c r="K3" s="520"/>
      <c r="L3" s="19"/>
      <c r="M3" s="16"/>
      <c r="N3" s="16"/>
      <c r="O3" s="26" t="s">
        <v>419</v>
      </c>
      <c r="P3" s="16"/>
    </row>
    <row x14ac:dyDescent="0.25" r="4" customHeight="1" ht="16.15">
      <c r="A4" s="7"/>
      <c r="B4" s="8"/>
      <c r="C4" s="8"/>
      <c r="D4" s="8"/>
      <c r="E4" s="16"/>
      <c r="F4" s="520"/>
      <c r="G4" s="520"/>
      <c r="H4" s="520"/>
      <c r="I4" s="520"/>
      <c r="J4" s="520"/>
      <c r="K4" s="520"/>
      <c r="L4" s="19"/>
      <c r="M4" s="16"/>
      <c r="N4" s="16"/>
      <c r="O4" s="16"/>
      <c r="P4" s="16"/>
    </row>
    <row x14ac:dyDescent="0.25" r="5" customHeight="1" ht="18">
      <c r="A5" s="29" t="s">
        <v>541</v>
      </c>
      <c r="B5" s="8"/>
      <c r="C5" s="8"/>
      <c r="D5" s="8"/>
      <c r="E5" s="16"/>
      <c r="F5" s="520"/>
      <c r="G5" s="520"/>
      <c r="H5" s="520"/>
      <c r="I5" s="520"/>
      <c r="J5" s="520"/>
      <c r="K5" s="520"/>
      <c r="L5" s="19"/>
      <c r="M5" s="16"/>
      <c r="N5" s="16"/>
      <c r="O5" s="16"/>
      <c r="P5" s="16"/>
    </row>
    <row x14ac:dyDescent="0.25" r="6" customHeight="1" ht="16.15">
      <c r="A6" s="7" t="s">
        <v>542</v>
      </c>
      <c r="B6" s="8"/>
      <c r="C6" s="8"/>
      <c r="D6" s="8"/>
      <c r="E6" s="16"/>
      <c r="F6" s="520"/>
      <c r="G6" s="520"/>
      <c r="H6" s="520"/>
      <c r="I6" s="520"/>
      <c r="J6" s="520"/>
      <c r="K6" s="520"/>
      <c r="L6" s="19"/>
      <c r="M6" s="16"/>
      <c r="N6" s="16"/>
      <c r="O6" s="16"/>
      <c r="P6" s="16"/>
    </row>
    <row x14ac:dyDescent="0.25" r="7" customHeight="1" ht="16.15">
      <c r="A7" s="17"/>
      <c r="B7" s="16"/>
      <c r="C7" s="16"/>
      <c r="D7" s="16"/>
      <c r="E7" s="16"/>
      <c r="F7" s="520"/>
      <c r="G7" s="520"/>
      <c r="H7" s="34"/>
      <c r="I7" s="34"/>
      <c r="J7" s="34"/>
      <c r="K7" s="34"/>
      <c r="L7" s="35"/>
      <c r="M7" s="35"/>
      <c r="N7" s="35"/>
      <c r="O7" s="35"/>
      <c r="P7" s="16"/>
    </row>
    <row x14ac:dyDescent="0.25" r="8" customHeight="1" ht="16.15">
      <c r="A8" s="36" t="s">
        <v>44</v>
      </c>
      <c r="B8" s="19"/>
      <c r="C8" s="38"/>
      <c r="D8" s="16"/>
      <c r="E8" s="38" t="s">
        <v>1018</v>
      </c>
      <c r="F8" s="10"/>
      <c r="G8" s="10"/>
      <c r="H8" s="10"/>
      <c r="I8" s="10"/>
      <c r="J8" s="10"/>
      <c r="K8" s="10"/>
      <c r="L8" s="9"/>
      <c r="M8" s="19"/>
      <c r="N8" s="16"/>
      <c r="O8" s="16"/>
      <c r="P8" s="16"/>
    </row>
    <row x14ac:dyDescent="0.25" r="9" customHeight="1" ht="16.15">
      <c r="A9" s="1"/>
      <c r="B9" s="19"/>
      <c r="C9" s="19"/>
      <c r="D9" s="19"/>
      <c r="E9" s="19"/>
      <c r="F9" s="10"/>
      <c r="G9" s="10"/>
      <c r="H9" s="10"/>
      <c r="I9" s="10"/>
      <c r="J9" s="10"/>
      <c r="K9" s="10"/>
      <c r="L9" s="19"/>
      <c r="M9" s="40"/>
      <c r="N9" s="19"/>
      <c r="O9" s="39"/>
      <c r="P9" s="39"/>
    </row>
    <row x14ac:dyDescent="0.25" r="10" customHeight="1" ht="16.15">
      <c r="A10" s="41" t="s">
        <v>46</v>
      </c>
      <c r="B10" s="43" t="s">
        <v>50</v>
      </c>
      <c r="C10" s="43" t="s">
        <v>51</v>
      </c>
      <c r="D10" s="43" t="s">
        <v>52</v>
      </c>
      <c r="E10" s="521" t="s">
        <v>53</v>
      </c>
      <c r="F10" s="45" t="s">
        <v>54</v>
      </c>
      <c r="G10" s="47" t="s">
        <v>55</v>
      </c>
      <c r="H10" s="47" t="s">
        <v>55</v>
      </c>
      <c r="I10" s="47" t="s">
        <v>55</v>
      </c>
      <c r="J10" s="47" t="s">
        <v>55</v>
      </c>
      <c r="K10" s="49" t="s">
        <v>56</v>
      </c>
      <c r="L10" s="50" t="s">
        <v>58</v>
      </c>
      <c r="M10" s="522" t="s">
        <v>545</v>
      </c>
      <c r="N10" s="523"/>
      <c r="O10" s="524"/>
      <c r="P10" s="525"/>
    </row>
    <row x14ac:dyDescent="0.25" r="11" customHeight="1" ht="16.15">
      <c r="A11" s="56"/>
      <c r="B11" s="58" t="s">
        <v>65</v>
      </c>
      <c r="C11" s="58" t="s">
        <v>66</v>
      </c>
      <c r="D11" s="58" t="s">
        <v>67</v>
      </c>
      <c r="E11" s="62">
        <v>2006</v>
      </c>
      <c r="F11" s="60">
        <v>2005</v>
      </c>
      <c r="G11" s="58">
        <v>2006</v>
      </c>
      <c r="H11" s="58">
        <v>2007</v>
      </c>
      <c r="I11" s="58">
        <v>2008</v>
      </c>
      <c r="J11" s="58">
        <v>2009</v>
      </c>
      <c r="K11" s="58">
        <v>2010</v>
      </c>
      <c r="L11" s="60">
        <v>2006</v>
      </c>
      <c r="M11" s="58" t="s">
        <v>546</v>
      </c>
      <c r="N11" s="58" t="s">
        <v>547</v>
      </c>
      <c r="O11" s="58" t="s">
        <v>548</v>
      </c>
      <c r="P11" s="62" t="s">
        <v>549</v>
      </c>
    </row>
    <row x14ac:dyDescent="0.25" r="12" customHeight="1" ht="16.15">
      <c r="A12" s="65"/>
      <c r="B12" s="68" t="s">
        <v>70</v>
      </c>
      <c r="C12" s="68" t="s">
        <v>550</v>
      </c>
      <c r="D12" s="68" t="s">
        <v>72</v>
      </c>
      <c r="E12" s="69" t="s">
        <v>73</v>
      </c>
      <c r="F12" s="70" t="s">
        <v>74</v>
      </c>
      <c r="G12" s="71" t="s">
        <v>74</v>
      </c>
      <c r="H12" s="71" t="s">
        <v>74</v>
      </c>
      <c r="I12" s="71" t="s">
        <v>74</v>
      </c>
      <c r="J12" s="71" t="s">
        <v>74</v>
      </c>
      <c r="K12" s="71" t="s">
        <v>74</v>
      </c>
      <c r="L12" s="526">
        <v>1000</v>
      </c>
      <c r="M12" s="68">
        <v>1000</v>
      </c>
      <c r="N12" s="68">
        <v>1000</v>
      </c>
      <c r="O12" s="68">
        <v>1000</v>
      </c>
      <c r="P12" s="75">
        <v>1000</v>
      </c>
    </row>
    <row x14ac:dyDescent="0.25" r="13" customHeight="1" ht="16.15">
      <c r="A13" s="527"/>
      <c r="B13" s="528"/>
      <c r="C13" s="111"/>
      <c r="D13" s="528"/>
      <c r="E13" s="225"/>
      <c r="F13" s="112"/>
      <c r="G13" s="114"/>
      <c r="H13" s="114"/>
      <c r="I13" s="114"/>
      <c r="J13" s="529"/>
      <c r="K13" s="529"/>
      <c r="L13" s="530"/>
      <c r="M13" s="528"/>
      <c r="N13" s="528"/>
      <c r="O13" s="287"/>
      <c r="P13" s="531"/>
    </row>
    <row x14ac:dyDescent="0.25" r="14" customHeight="1" ht="16.15">
      <c r="A14" s="93" t="s">
        <v>1019</v>
      </c>
      <c r="B14" s="559"/>
      <c r="C14" s="126"/>
      <c r="D14" s="132">
        <f>D22+D111+D117</f>
      </c>
      <c r="E14" s="149"/>
      <c r="F14" s="539"/>
      <c r="G14" s="540"/>
      <c r="H14" s="540"/>
      <c r="I14" s="540"/>
      <c r="J14" s="541"/>
      <c r="K14" s="541"/>
      <c r="L14" s="213">
        <f>L22+L104+L109</f>
      </c>
      <c r="M14" s="534">
        <f>M22+M104+M109</f>
      </c>
      <c r="N14" s="132">
        <f>N22+N104+N109</f>
      </c>
      <c r="O14" s="132">
        <f>O22+O104+O109</f>
      </c>
      <c r="P14" s="535">
        <f>P22+P104+P109</f>
      </c>
    </row>
    <row x14ac:dyDescent="0.25" r="15" customHeight="1" ht="16.15">
      <c r="A15" s="527"/>
      <c r="B15" s="528"/>
      <c r="C15" s="111"/>
      <c r="D15" s="528"/>
      <c r="E15" s="225"/>
      <c r="F15" s="112"/>
      <c r="G15" s="114"/>
      <c r="H15" s="114"/>
      <c r="I15" s="114"/>
      <c r="J15" s="529"/>
      <c r="K15" s="529"/>
      <c r="L15" s="536"/>
      <c r="M15" s="837"/>
      <c r="N15" s="837"/>
      <c r="O15" s="538"/>
      <c r="P15" s="854"/>
    </row>
    <row x14ac:dyDescent="0.25" r="16" customHeight="1" ht="16.15">
      <c r="A16" s="93" t="s">
        <v>1020</v>
      </c>
      <c r="B16" s="559"/>
      <c r="C16" s="126"/>
      <c r="D16" s="132">
        <f>D121</f>
      </c>
      <c r="E16" s="532"/>
      <c r="F16" s="127"/>
      <c r="G16" s="129"/>
      <c r="H16" s="129"/>
      <c r="I16" s="129"/>
      <c r="J16" s="533"/>
      <c r="K16" s="533"/>
      <c r="L16" s="213">
        <f>L113</f>
      </c>
      <c r="M16" s="534">
        <f>M113</f>
      </c>
      <c r="N16" s="132">
        <f>N113</f>
      </c>
      <c r="O16" s="132">
        <f>O113</f>
      </c>
      <c r="P16" s="535">
        <f>P113</f>
      </c>
    </row>
    <row x14ac:dyDescent="0.25" r="17" customHeight="1" ht="16.15">
      <c r="A17" s="527"/>
      <c r="B17" s="111"/>
      <c r="C17" s="528"/>
      <c r="D17" s="111"/>
      <c r="E17" s="542"/>
      <c r="F17" s="543"/>
      <c r="G17" s="544"/>
      <c r="H17" s="544"/>
      <c r="I17" s="544"/>
      <c r="J17" s="529"/>
      <c r="K17" s="529"/>
      <c r="L17" s="590"/>
      <c r="M17" s="111"/>
      <c r="N17" s="111"/>
      <c r="O17" s="265"/>
      <c r="P17" s="266"/>
    </row>
    <row x14ac:dyDescent="0.25" r="18" customHeight="1" ht="16.15">
      <c r="A18" s="548"/>
      <c r="B18" s="549"/>
      <c r="C18" s="550"/>
      <c r="D18" s="549"/>
      <c r="E18" s="551"/>
      <c r="F18" s="552"/>
      <c r="G18" s="553"/>
      <c r="H18" s="553"/>
      <c r="I18" s="553"/>
      <c r="J18" s="554"/>
      <c r="K18" s="554"/>
      <c r="L18" s="555"/>
      <c r="M18" s="549"/>
      <c r="N18" s="549"/>
      <c r="O18" s="556"/>
      <c r="P18" s="557"/>
    </row>
    <row x14ac:dyDescent="0.25" r="19" customHeight="1" ht="16.15">
      <c r="A19" s="558" t="s">
        <v>1021</v>
      </c>
      <c r="B19" s="148"/>
      <c r="C19" s="147"/>
      <c r="D19" s="148">
        <f>D14+D16</f>
      </c>
      <c r="E19" s="149"/>
      <c r="F19" s="539"/>
      <c r="G19" s="540"/>
      <c r="H19" s="540"/>
      <c r="I19" s="540"/>
      <c r="J19" s="541"/>
      <c r="K19" s="541"/>
      <c r="L19" s="213">
        <f>L14+L16</f>
      </c>
      <c r="M19" s="559">
        <f>M14+M16</f>
      </c>
      <c r="N19" s="559">
        <f>N14+N16</f>
      </c>
      <c r="O19" s="132">
        <f>O14+O16</f>
      </c>
      <c r="P19" s="535">
        <f>P14+P16</f>
      </c>
    </row>
    <row x14ac:dyDescent="0.25" r="20" customHeight="1" ht="16.15">
      <c r="A20" s="596"/>
      <c r="B20" s="561"/>
      <c r="C20" s="561"/>
      <c r="D20" s="561"/>
      <c r="E20" s="374"/>
      <c r="F20" s="562"/>
      <c r="G20" s="563"/>
      <c r="H20" s="563"/>
      <c r="I20" s="563"/>
      <c r="J20" s="564"/>
      <c r="K20" s="564"/>
      <c r="L20" s="565"/>
      <c r="M20" s="561"/>
      <c r="N20" s="561"/>
      <c r="O20" s="373"/>
      <c r="P20" s="374"/>
    </row>
    <row x14ac:dyDescent="0.25" r="21" customHeight="1" ht="16.15">
      <c r="A21" s="605"/>
      <c r="B21" s="110"/>
      <c r="C21" s="110"/>
      <c r="D21" s="110"/>
      <c r="E21" s="225"/>
      <c r="F21" s="112"/>
      <c r="G21" s="114"/>
      <c r="H21" s="114"/>
      <c r="I21" s="114"/>
      <c r="J21" s="114"/>
      <c r="K21" s="114"/>
      <c r="L21" s="601"/>
      <c r="M21" s="110"/>
      <c r="N21" s="110"/>
      <c r="O21" s="224"/>
      <c r="P21" s="225"/>
    </row>
    <row x14ac:dyDescent="0.25" r="22" customHeight="1" ht="16.15">
      <c r="A22" s="181" t="s">
        <v>1022</v>
      </c>
      <c r="B22" s="350">
        <f>B24+B30+B38+B48+B52+B59+B98+B105</f>
      </c>
      <c r="C22" s="106"/>
      <c r="D22" s="183">
        <f>D24+D30+D38+D48+D52+D59+D98+D105</f>
      </c>
      <c r="E22" s="351"/>
      <c r="F22" s="184"/>
      <c r="G22" s="130"/>
      <c r="H22" s="130"/>
      <c r="I22" s="130"/>
      <c r="J22" s="130"/>
      <c r="K22" s="130"/>
      <c r="L22" s="278">
        <f>L24+L30+L38+L48+L52+L59+L98+L105</f>
      </c>
      <c r="M22" s="577">
        <f>M24+M30+M38+M48+M52+M59+M98+M105</f>
      </c>
      <c r="N22" s="106">
        <f>N24+N30+N38+N48+N52+N59+N98+N105</f>
      </c>
      <c r="O22" s="106">
        <f>O24+O30+O38+O48+O52+O59+O98+O105</f>
      </c>
      <c r="P22" s="183">
        <f>P24+P30+P38+P48+P52+P59+P98+P105</f>
      </c>
    </row>
    <row x14ac:dyDescent="0.25" r="23" customHeight="1" ht="16.15">
      <c r="A23" s="187" t="s">
        <v>1023</v>
      </c>
      <c r="B23" s="110"/>
      <c r="C23" s="110"/>
      <c r="D23" s="110"/>
      <c r="E23" s="225"/>
      <c r="F23" s="112"/>
      <c r="G23" s="114"/>
      <c r="H23" s="114"/>
      <c r="I23" s="114"/>
      <c r="J23" s="114"/>
      <c r="K23" s="114"/>
      <c r="L23" s="536">
        <v>1370</v>
      </c>
      <c r="M23" s="837">
        <v>910</v>
      </c>
      <c r="N23" s="837">
        <v>1090</v>
      </c>
      <c r="O23" s="538">
        <v>1230</v>
      </c>
      <c r="P23" s="225"/>
    </row>
    <row x14ac:dyDescent="0.25" r="24" customHeight="1" ht="16.15">
      <c r="A24" s="273" t="s">
        <v>1024</v>
      </c>
      <c r="B24" s="111">
        <f>SUM(B25:B29)</f>
      </c>
      <c r="C24" s="111"/>
      <c r="D24" s="111">
        <f>SUM(D25:D29)</f>
      </c>
      <c r="E24" s="266"/>
      <c r="F24" s="257"/>
      <c r="G24" s="258"/>
      <c r="H24" s="258"/>
      <c r="I24" s="258"/>
      <c r="J24" s="258"/>
      <c r="K24" s="258"/>
      <c r="L24" s="278">
        <f>SUM(L25:L29)</f>
      </c>
      <c r="M24" s="577">
        <f>SUM(M25:M29)</f>
      </c>
      <c r="N24" s="106">
        <f>SUM(N25:N29)</f>
      </c>
      <c r="O24" s="106">
        <f>SUM(O25:O29)</f>
      </c>
      <c r="P24" s="183">
        <f>SUM(P25:P29)</f>
      </c>
    </row>
    <row x14ac:dyDescent="0.25" r="25" customHeight="1" ht="16.15">
      <c r="A25" s="262" t="s">
        <v>1025</v>
      </c>
      <c r="B25" s="110"/>
      <c r="C25" s="110"/>
      <c r="D25" s="110"/>
      <c r="E25" s="225"/>
      <c r="F25" s="112"/>
      <c r="G25" s="114"/>
      <c r="H25" s="114"/>
      <c r="I25" s="114"/>
      <c r="J25" s="114"/>
      <c r="K25" s="114"/>
      <c r="L25" s="222"/>
      <c r="M25" s="110"/>
      <c r="N25" s="110"/>
      <c r="O25" s="224"/>
      <c r="P25" s="225"/>
    </row>
    <row x14ac:dyDescent="0.25" r="26" customHeight="1" ht="16.15">
      <c r="A26" s="241" t="s">
        <v>1026</v>
      </c>
      <c r="B26" s="110">
        <v>4800</v>
      </c>
      <c r="C26" s="110">
        <v>65</v>
      </c>
      <c r="D26" s="110">
        <f>C26*B26/1000</f>
      </c>
      <c r="E26" s="225"/>
      <c r="F26" s="112"/>
      <c r="G26" s="114"/>
      <c r="H26" s="114"/>
      <c r="I26" s="114"/>
      <c r="J26" s="114"/>
      <c r="K26" s="114">
        <v>1</v>
      </c>
      <c r="L26" s="222">
        <f>ROUND(G26*$D26,-1)</f>
      </c>
      <c r="M26" s="110">
        <f>ROUND(H26*$D26,-1)</f>
      </c>
      <c r="N26" s="110">
        <f>ROUND(I26*$D26,-1)</f>
      </c>
      <c r="O26" s="224">
        <f>ROUND(J26*$D26,-1)</f>
      </c>
      <c r="P26" s="225">
        <f>ROUND(K26*$D26,-1)</f>
      </c>
    </row>
    <row x14ac:dyDescent="0.25" r="27" customHeight="1" ht="16.15">
      <c r="A27" s="241" t="s">
        <v>1027</v>
      </c>
      <c r="B27" s="110">
        <v>2200</v>
      </c>
      <c r="C27" s="110">
        <v>65</v>
      </c>
      <c r="D27" s="110">
        <f>C27*B27/1000</f>
      </c>
      <c r="E27" s="225"/>
      <c r="F27" s="112"/>
      <c r="G27" s="114"/>
      <c r="H27" s="114"/>
      <c r="I27" s="114"/>
      <c r="J27" s="114"/>
      <c r="K27" s="114">
        <v>1</v>
      </c>
      <c r="L27" s="222">
        <f>ROUND(G27*$D27,-1)</f>
      </c>
      <c r="M27" s="110">
        <f>ROUND(H27*$D27,-1)</f>
      </c>
      <c r="N27" s="110">
        <f>ROUND(I27*$D27,-1)</f>
      </c>
      <c r="O27" s="224">
        <f>ROUND(J27*$D27,-1)</f>
      </c>
      <c r="P27" s="225">
        <f>ROUND(K27*$D27,-1)</f>
      </c>
    </row>
    <row x14ac:dyDescent="0.25" r="28" customHeight="1" ht="16.15">
      <c r="A28" s="241" t="s">
        <v>1028</v>
      </c>
      <c r="B28" s="110"/>
      <c r="C28" s="110"/>
      <c r="D28" s="110">
        <f>C28*B28/1000</f>
      </c>
      <c r="E28" s="225"/>
      <c r="F28" s="112"/>
      <c r="G28" s="114"/>
      <c r="H28" s="114"/>
      <c r="I28" s="114"/>
      <c r="J28" s="114"/>
      <c r="K28" s="114"/>
      <c r="L28" s="222">
        <f>ROUND(G28*$D28,-1)</f>
      </c>
      <c r="M28" s="110">
        <f>ROUND(H28*$D28,-1)</f>
      </c>
      <c r="N28" s="110">
        <f>ROUND(I28*$D28,-1)</f>
      </c>
      <c r="O28" s="224">
        <f>ROUND(J28*$D28,-1)</f>
      </c>
      <c r="P28" s="225">
        <f>ROUND(K28*$D28,-1)</f>
      </c>
    </row>
    <row x14ac:dyDescent="0.25" r="29" customHeight="1" ht="16.15">
      <c r="A29" s="618"/>
      <c r="B29" s="110"/>
      <c r="C29" s="110"/>
      <c r="D29" s="110"/>
      <c r="E29" s="225"/>
      <c r="F29" s="112"/>
      <c r="G29" s="114"/>
      <c r="H29" s="114"/>
      <c r="I29" s="114"/>
      <c r="J29" s="114"/>
      <c r="K29" s="114"/>
      <c r="L29" s="222"/>
      <c r="M29" s="716"/>
      <c r="N29" s="224"/>
      <c r="O29" s="224"/>
      <c r="P29" s="225"/>
    </row>
    <row x14ac:dyDescent="0.25" r="30" customHeight="1" ht="16.15">
      <c r="A30" s="211" t="s">
        <v>1029</v>
      </c>
      <c r="B30" s="189">
        <f>SUM(B32:B37)</f>
      </c>
      <c r="C30" s="189"/>
      <c r="D30" s="189">
        <f>SUM(D32:D37)</f>
      </c>
      <c r="E30" s="190"/>
      <c r="F30" s="191"/>
      <c r="G30" s="193"/>
      <c r="H30" s="193"/>
      <c r="I30" s="193"/>
      <c r="J30" s="193"/>
      <c r="K30" s="193"/>
      <c r="L30" s="278">
        <f>SUM(L32:L37)</f>
      </c>
      <c r="M30" s="350">
        <f>SUM(M32:M37)</f>
      </c>
      <c r="N30" s="126">
        <f>SUM(N32:N37)</f>
      </c>
      <c r="O30" s="126">
        <f>SUM(O32:O37)</f>
      </c>
      <c r="P30" s="351">
        <f>SUM(P32:P37)</f>
      </c>
    </row>
    <row x14ac:dyDescent="0.25" r="31" customHeight="1" ht="16.15">
      <c r="A31" s="262" t="s">
        <v>1030</v>
      </c>
      <c r="B31" s="110"/>
      <c r="C31" s="110"/>
      <c r="D31" s="110"/>
      <c r="E31" s="225"/>
      <c r="F31" s="112"/>
      <c r="G31" s="114"/>
      <c r="H31" s="114"/>
      <c r="I31" s="114"/>
      <c r="J31" s="114"/>
      <c r="K31" s="114"/>
      <c r="L31" s="222"/>
      <c r="M31" s="716"/>
      <c r="N31" s="224"/>
      <c r="O31" s="224"/>
      <c r="P31" s="225"/>
    </row>
    <row x14ac:dyDescent="0.25" r="32" customHeight="1" ht="16.15">
      <c r="A32" s="241" t="s">
        <v>1031</v>
      </c>
      <c r="B32" s="110">
        <v>1000</v>
      </c>
      <c r="C32" s="110">
        <v>75</v>
      </c>
      <c r="D32" s="110">
        <f>C32*B32/1000</f>
      </c>
      <c r="E32" s="256" t="s">
        <v>26</v>
      </c>
      <c r="F32" s="112">
        <v>0.6</v>
      </c>
      <c r="G32" s="114">
        <v>0.4</v>
      </c>
      <c r="H32" s="114"/>
      <c r="I32" s="114"/>
      <c r="J32" s="114"/>
      <c r="K32" s="114"/>
      <c r="L32" s="222">
        <f>ROUND(G32*$D32,-1)</f>
      </c>
      <c r="M32" s="110">
        <f>ROUND(H32*$D32,-1)</f>
      </c>
      <c r="N32" s="110">
        <f>ROUND(I32*$D32,-1)</f>
      </c>
      <c r="O32" s="224">
        <f>ROUND(J32*$D32,-1)</f>
      </c>
      <c r="P32" s="225">
        <f>ROUND(K32*$D32,-1)</f>
      </c>
    </row>
    <row x14ac:dyDescent="0.25" r="33" customHeight="1" ht="16.15">
      <c r="A33" s="241" t="s">
        <v>1032</v>
      </c>
      <c r="B33" s="110">
        <v>500</v>
      </c>
      <c r="C33" s="110">
        <v>75</v>
      </c>
      <c r="D33" s="110">
        <f>C33*B33/1000</f>
      </c>
      <c r="E33" s="256" t="s">
        <v>26</v>
      </c>
      <c r="F33" s="112">
        <v>0.4</v>
      </c>
      <c r="G33" s="114">
        <v>0.2</v>
      </c>
      <c r="H33" s="114">
        <v>0.4</v>
      </c>
      <c r="I33" s="114"/>
      <c r="J33" s="114"/>
      <c r="K33" s="114"/>
      <c r="L33" s="222">
        <f>ROUND(G33*$D33,-1)</f>
      </c>
      <c r="M33" s="110">
        <f>ROUND(H33*$D33,-1)</f>
      </c>
      <c r="N33" s="110">
        <f>ROUND(I33*$D33,-1)</f>
      </c>
      <c r="O33" s="224">
        <f>ROUND(J33*$D33,-1)</f>
      </c>
      <c r="P33" s="225">
        <f>ROUND(K33*$D33,-1)</f>
      </c>
    </row>
    <row x14ac:dyDescent="0.25" r="34" customHeight="1" ht="16.15">
      <c r="A34" s="241" t="s">
        <v>1033</v>
      </c>
      <c r="B34" s="110">
        <v>2200</v>
      </c>
      <c r="C34" s="110">
        <v>85</v>
      </c>
      <c r="D34" s="110">
        <f>C34*B34/1000</f>
      </c>
      <c r="E34" s="225"/>
      <c r="F34" s="112">
        <v>0.3</v>
      </c>
      <c r="G34" s="114"/>
      <c r="H34" s="114">
        <v>0.7</v>
      </c>
      <c r="I34" s="114"/>
      <c r="J34" s="114"/>
      <c r="K34" s="114"/>
      <c r="L34" s="222">
        <f>ROUND(G34*$D34,-1)</f>
      </c>
      <c r="M34" s="110">
        <f>ROUND(H34*$D34,-1)</f>
      </c>
      <c r="N34" s="110">
        <f>ROUND(I34*$D34,-1)</f>
      </c>
      <c r="O34" s="224">
        <f>ROUND(J34*$D34,-1)</f>
      </c>
      <c r="P34" s="225">
        <f>ROUND(K34*$D34,-1)</f>
      </c>
    </row>
    <row x14ac:dyDescent="0.25" r="35" customHeight="1" ht="16.15">
      <c r="A35" s="241" t="s">
        <v>1034</v>
      </c>
      <c r="B35" s="110">
        <v>800</v>
      </c>
      <c r="C35" s="110">
        <v>50</v>
      </c>
      <c r="D35" s="110">
        <f>C35*B35/1000</f>
      </c>
      <c r="E35" s="256" t="s">
        <v>26</v>
      </c>
      <c r="F35" s="112">
        <v>0.4</v>
      </c>
      <c r="G35" s="114">
        <v>0.3</v>
      </c>
      <c r="H35" s="114">
        <v>0.3</v>
      </c>
      <c r="I35" s="114"/>
      <c r="J35" s="114"/>
      <c r="K35" s="114"/>
      <c r="L35" s="222">
        <f>ROUND(G35*$D35,-1)</f>
      </c>
      <c r="M35" s="110">
        <f>ROUND(H35*$D35,-1)</f>
      </c>
      <c r="N35" s="110">
        <f>ROUND(I35*$D35,-1)</f>
      </c>
      <c r="O35" s="224">
        <f>ROUND(J35*$D35,-1)</f>
      </c>
      <c r="P35" s="225">
        <f>ROUND(K35*$D35,-1)</f>
      </c>
    </row>
    <row x14ac:dyDescent="0.25" r="36" customHeight="1" ht="16.15">
      <c r="A36" s="241" t="s">
        <v>1035</v>
      </c>
      <c r="B36" s="110">
        <v>1400</v>
      </c>
      <c r="C36" s="110">
        <v>75</v>
      </c>
      <c r="D36" s="110">
        <f>C36*B36/1000</f>
      </c>
      <c r="E36" s="225"/>
      <c r="F36" s="112"/>
      <c r="G36" s="114"/>
      <c r="H36" s="114"/>
      <c r="I36" s="114"/>
      <c r="J36" s="114"/>
      <c r="K36" s="114"/>
      <c r="L36" s="222">
        <f>ROUND(G36*$D36,-1)</f>
      </c>
      <c r="M36" s="110">
        <f>ROUND(H36*$D36,-1)</f>
      </c>
      <c r="N36" s="110">
        <f>ROUND(I36*$D36,-1)</f>
      </c>
      <c r="O36" s="224">
        <f>ROUND(J36*$D36,-1)</f>
      </c>
      <c r="P36" s="225">
        <f>ROUND(K36*$D36,-1)</f>
      </c>
    </row>
    <row x14ac:dyDescent="0.25" r="37" customHeight="1" ht="16.15">
      <c r="A37" s="618"/>
      <c r="B37" s="110"/>
      <c r="C37" s="110"/>
      <c r="D37" s="110"/>
      <c r="E37" s="225"/>
      <c r="F37" s="112"/>
      <c r="G37" s="114"/>
      <c r="H37" s="114"/>
      <c r="I37" s="114"/>
      <c r="J37" s="114"/>
      <c r="K37" s="114"/>
      <c r="L37" s="222"/>
      <c r="M37" s="626"/>
      <c r="N37" s="224"/>
      <c r="O37" s="224"/>
      <c r="P37" s="225"/>
    </row>
    <row x14ac:dyDescent="0.25" r="38" customHeight="1" ht="16.15">
      <c r="A38" s="273" t="s">
        <v>1036</v>
      </c>
      <c r="B38" s="111">
        <f>SUM(B40:B47)</f>
      </c>
      <c r="C38" s="111">
        <f>D38/B38*1000</f>
      </c>
      <c r="D38" s="111">
        <f>SUM(D40:D47)</f>
      </c>
      <c r="E38" s="225"/>
      <c r="F38" s="112"/>
      <c r="G38" s="114"/>
      <c r="H38" s="114"/>
      <c r="I38" s="114"/>
      <c r="J38" s="114"/>
      <c r="K38" s="114"/>
      <c r="L38" s="278">
        <f>SUM(L40:L47)</f>
      </c>
      <c r="M38" s="361">
        <f>SUM(M40:M47)</f>
      </c>
      <c r="N38" s="106">
        <f>SUM(N40:N47)</f>
      </c>
      <c r="O38" s="106">
        <f>SUM(O40:O47)</f>
      </c>
      <c r="P38" s="351">
        <f>SUM(P40:P47)</f>
      </c>
    </row>
    <row x14ac:dyDescent="0.25" r="39" customHeight="1" ht="16.15">
      <c r="A39" s="262" t="s">
        <v>1030</v>
      </c>
      <c r="B39" s="110"/>
      <c r="C39" s="110"/>
      <c r="D39" s="110"/>
      <c r="E39" s="225"/>
      <c r="F39" s="112"/>
      <c r="G39" s="114"/>
      <c r="H39" s="114"/>
      <c r="I39" s="114"/>
      <c r="J39" s="114"/>
      <c r="K39" s="114"/>
      <c r="L39" s="222"/>
      <c r="M39" s="110"/>
      <c r="N39" s="110"/>
      <c r="O39" s="224"/>
      <c r="P39" s="225"/>
    </row>
    <row x14ac:dyDescent="0.25" r="40" customHeight="1" ht="16.15">
      <c r="A40" s="241" t="s">
        <v>1037</v>
      </c>
      <c r="B40" s="110">
        <v>2500</v>
      </c>
      <c r="C40" s="110">
        <v>100</v>
      </c>
      <c r="D40" s="110">
        <f>C40*B40/1000</f>
      </c>
      <c r="E40" s="225"/>
      <c r="F40" s="112"/>
      <c r="G40" s="114"/>
      <c r="H40" s="114"/>
      <c r="I40" s="114">
        <v>0.6</v>
      </c>
      <c r="J40" s="114"/>
      <c r="K40" s="114">
        <v>0.4</v>
      </c>
      <c r="L40" s="222">
        <f>ROUND(G40*$D40,-1)</f>
      </c>
      <c r="M40" s="110">
        <f>ROUND(H40*$D40,-1)</f>
      </c>
      <c r="N40" s="110">
        <f>ROUND(I40*$D40,-1)</f>
      </c>
      <c r="O40" s="224">
        <f>ROUND(J40*$D40,-1)</f>
      </c>
      <c r="P40" s="225">
        <f>ROUND(K40*$D40,-1)</f>
      </c>
    </row>
    <row x14ac:dyDescent="0.25" r="41" customHeight="1" ht="16.15">
      <c r="A41" s="241" t="s">
        <v>1038</v>
      </c>
      <c r="B41" s="110">
        <v>1900</v>
      </c>
      <c r="C41" s="110">
        <v>85</v>
      </c>
      <c r="D41" s="110">
        <f>C41*B41/1000</f>
      </c>
      <c r="E41" s="225"/>
      <c r="F41" s="112"/>
      <c r="G41" s="114">
        <v>0.7</v>
      </c>
      <c r="H41" s="114"/>
      <c r="I41" s="114">
        <v>0.3</v>
      </c>
      <c r="J41" s="114"/>
      <c r="K41" s="114"/>
      <c r="L41" s="222">
        <f>ROUND(G41*$D41,-1)</f>
      </c>
      <c r="M41" s="110">
        <f>ROUND(H41*$D41,-1)</f>
      </c>
      <c r="N41" s="110">
        <f>ROUND(I41*$D41,-1)</f>
      </c>
      <c r="O41" s="224">
        <f>ROUND(J41*$D41,-1)</f>
      </c>
      <c r="P41" s="225">
        <f>ROUND(K41*$D41,-1)</f>
      </c>
    </row>
    <row x14ac:dyDescent="0.25" r="42" customHeight="1" ht="16.15">
      <c r="A42" s="241" t="s">
        <v>1039</v>
      </c>
      <c r="B42" s="110">
        <v>3200</v>
      </c>
      <c r="C42" s="110">
        <v>100</v>
      </c>
      <c r="D42" s="110">
        <f>C42*B42/1000</f>
      </c>
      <c r="E42" s="225"/>
      <c r="F42" s="112"/>
      <c r="G42" s="114"/>
      <c r="H42" s="114"/>
      <c r="I42" s="114">
        <v>0.5</v>
      </c>
      <c r="J42" s="114"/>
      <c r="K42" s="114">
        <v>0.5</v>
      </c>
      <c r="L42" s="222">
        <f>ROUND(G42*$D42,-1)</f>
      </c>
      <c r="M42" s="110">
        <f>ROUND(H42*$D42,-1)</f>
      </c>
      <c r="N42" s="110">
        <f>ROUND(I42*$D42,-1)</f>
      </c>
      <c r="O42" s="224">
        <f>ROUND(J42*$D42,-1)</f>
      </c>
      <c r="P42" s="225">
        <f>ROUND(K42*$D42,-1)</f>
      </c>
    </row>
    <row x14ac:dyDescent="0.25" r="43" customHeight="1" ht="16.15">
      <c r="A43" s="241" t="s">
        <v>1040</v>
      </c>
      <c r="B43" s="110">
        <v>2300</v>
      </c>
      <c r="C43" s="110">
        <v>75</v>
      </c>
      <c r="D43" s="110">
        <f>C43*B43/1000</f>
      </c>
      <c r="E43" s="110"/>
      <c r="F43" s="112"/>
      <c r="G43" s="114"/>
      <c r="H43" s="114">
        <v>0.4</v>
      </c>
      <c r="I43" s="114"/>
      <c r="J43" s="114">
        <v>0.6</v>
      </c>
      <c r="K43" s="114"/>
      <c r="L43" s="222">
        <f>ROUND(G43*$D43,-1)</f>
      </c>
      <c r="M43" s="110">
        <f>ROUND(H43*$D43,-1)</f>
      </c>
      <c r="N43" s="110">
        <f>ROUND(I43*$D43,-1)</f>
      </c>
      <c r="O43" s="224">
        <f>ROUND(J43*$D43,-1)</f>
      </c>
      <c r="P43" s="225">
        <f>ROUND(K43*$D43,-1)</f>
      </c>
    </row>
    <row x14ac:dyDescent="0.25" r="44" customHeight="1" ht="16.15">
      <c r="A44" s="618"/>
      <c r="B44" s="110"/>
      <c r="C44" s="110"/>
      <c r="D44" s="110"/>
      <c r="E44" s="110"/>
      <c r="F44" s="112"/>
      <c r="G44" s="114"/>
      <c r="H44" s="114"/>
      <c r="I44" s="114"/>
      <c r="J44" s="114"/>
      <c r="K44" s="114"/>
      <c r="L44" s="222"/>
      <c r="M44" s="223"/>
      <c r="N44" s="110"/>
      <c r="O44" s="224"/>
      <c r="P44" s="225"/>
    </row>
    <row x14ac:dyDescent="0.25" r="45" customHeight="1" ht="16.15">
      <c r="A45" s="262" t="s">
        <v>1025</v>
      </c>
      <c r="B45" s="110"/>
      <c r="C45" s="110"/>
      <c r="D45" s="110"/>
      <c r="E45" s="110"/>
      <c r="F45" s="112"/>
      <c r="G45" s="114"/>
      <c r="H45" s="114"/>
      <c r="I45" s="114"/>
      <c r="J45" s="114"/>
      <c r="K45" s="114"/>
      <c r="L45" s="222"/>
      <c r="M45" s="223"/>
      <c r="N45" s="110"/>
      <c r="O45" s="224"/>
      <c r="P45" s="225"/>
    </row>
    <row x14ac:dyDescent="0.25" r="46" customHeight="1" ht="16.15">
      <c r="A46" s="241" t="s">
        <v>1041</v>
      </c>
      <c r="B46" s="110">
        <v>4500</v>
      </c>
      <c r="C46" s="110">
        <v>70</v>
      </c>
      <c r="D46" s="110">
        <f>C46*B46/1000</f>
      </c>
      <c r="E46" s="110"/>
      <c r="F46" s="112">
        <v>0.6</v>
      </c>
      <c r="G46" s="114">
        <v>0.1</v>
      </c>
      <c r="H46" s="114">
        <v>0.3</v>
      </c>
      <c r="I46" s="114"/>
      <c r="J46" s="114"/>
      <c r="K46" s="114"/>
      <c r="L46" s="222">
        <f>ROUND(G46*$D46,-1)</f>
      </c>
      <c r="M46" s="110">
        <f>ROUND(H46*$D46,-1)</f>
      </c>
      <c r="N46" s="110">
        <f>ROUND(I46*$D46,-1)</f>
      </c>
      <c r="O46" s="224">
        <f>ROUND(J46*$D46,-1)</f>
      </c>
      <c r="P46" s="225">
        <f>ROUND(K46*$D46,-1)</f>
      </c>
    </row>
    <row x14ac:dyDescent="0.25" r="47" customHeight="1" ht="16.15">
      <c r="A47" s="618"/>
      <c r="B47" s="110"/>
      <c r="C47" s="110"/>
      <c r="D47" s="110"/>
      <c r="E47" s="110"/>
      <c r="F47" s="112"/>
      <c r="G47" s="114"/>
      <c r="H47" s="114"/>
      <c r="I47" s="114"/>
      <c r="J47" s="114"/>
      <c r="K47" s="114"/>
      <c r="L47" s="222"/>
      <c r="M47" s="223"/>
      <c r="N47" s="110"/>
      <c r="O47" s="224"/>
      <c r="P47" s="225"/>
    </row>
    <row x14ac:dyDescent="0.25" r="48" customHeight="1" ht="16.15">
      <c r="A48" s="855" t="s">
        <v>1042</v>
      </c>
      <c r="B48" s="212">
        <f>SUM(B50:B51)</f>
      </c>
      <c r="C48" s="212"/>
      <c r="D48" s="212">
        <f>SUM(D50:D51)</f>
      </c>
      <c r="E48" s="856"/>
      <c r="F48" s="191"/>
      <c r="G48" s="194"/>
      <c r="H48" s="194"/>
      <c r="I48" s="194"/>
      <c r="J48" s="194"/>
      <c r="K48" s="194"/>
      <c r="L48" s="278">
        <f>SUM(L50:L51)</f>
      </c>
      <c r="M48" s="577">
        <f>SUM(M50:M51)</f>
      </c>
      <c r="N48" s="106">
        <f>SUM(N50:N51)</f>
      </c>
      <c r="O48" s="106">
        <f>SUM(O50:O51)</f>
      </c>
      <c r="P48" s="183">
        <f>SUM(P50:P51)</f>
      </c>
    </row>
    <row x14ac:dyDescent="0.25" r="49" customHeight="1" ht="16.15">
      <c r="A49" s="262" t="s">
        <v>1025</v>
      </c>
      <c r="B49" s="760"/>
      <c r="C49" s="760"/>
      <c r="D49" s="760"/>
      <c r="E49" s="857"/>
      <c r="F49" s="219"/>
      <c r="G49" s="221"/>
      <c r="H49" s="221"/>
      <c r="I49" s="221"/>
      <c r="J49" s="221"/>
      <c r="K49" s="221"/>
      <c r="L49" s="222"/>
      <c r="M49" s="858"/>
      <c r="N49" s="760"/>
      <c r="O49" s="760"/>
      <c r="P49" s="218"/>
    </row>
    <row x14ac:dyDescent="0.25" r="50" customHeight="1" ht="16.15">
      <c r="A50" s="575" t="s">
        <v>1043</v>
      </c>
      <c r="B50" s="760">
        <v>300</v>
      </c>
      <c r="C50" s="760">
        <v>1200</v>
      </c>
      <c r="D50" s="760">
        <f>C50*B50/1000</f>
      </c>
      <c r="E50" s="857"/>
      <c r="F50" s="219"/>
      <c r="G50" s="221"/>
      <c r="H50" s="221"/>
      <c r="I50" s="221"/>
      <c r="J50" s="221"/>
      <c r="K50" s="221"/>
      <c r="L50" s="222">
        <f>ROUND(G50*$D50,-1)</f>
      </c>
      <c r="M50" s="858">
        <f>ROUND(H50*$D50,-1)</f>
      </c>
      <c r="N50" s="760">
        <f>ROUND(I50*$D50,-1)</f>
      </c>
      <c r="O50" s="760">
        <f>ROUND(J50*$D50,-1)</f>
      </c>
      <c r="P50" s="218">
        <f>ROUND(K50*$D50,-1)</f>
      </c>
    </row>
    <row x14ac:dyDescent="0.25" r="51" customHeight="1" ht="16.15">
      <c r="A51" s="575"/>
      <c r="B51" s="760"/>
      <c r="C51" s="760"/>
      <c r="D51" s="760"/>
      <c r="E51" s="857"/>
      <c r="F51" s="219"/>
      <c r="G51" s="221"/>
      <c r="H51" s="221"/>
      <c r="I51" s="221"/>
      <c r="J51" s="221"/>
      <c r="K51" s="221"/>
      <c r="L51" s="222"/>
      <c r="M51" s="858"/>
      <c r="N51" s="760"/>
      <c r="O51" s="760"/>
      <c r="P51" s="218"/>
    </row>
    <row x14ac:dyDescent="0.25" r="52" customHeight="1" ht="16.15">
      <c r="A52" s="855" t="s">
        <v>1044</v>
      </c>
      <c r="B52" s="212">
        <f>SUM(B58:B58)</f>
      </c>
      <c r="C52" s="212"/>
      <c r="D52" s="212">
        <f>SUM(D58:D58)</f>
      </c>
      <c r="E52" s="856"/>
      <c r="F52" s="191"/>
      <c r="G52" s="194"/>
      <c r="H52" s="194"/>
      <c r="I52" s="194"/>
      <c r="J52" s="194"/>
      <c r="K52" s="194"/>
      <c r="L52" s="278">
        <f>SUM(L54:L58)</f>
      </c>
      <c r="M52" s="577">
        <f>SUM(M54:M58)</f>
      </c>
      <c r="N52" s="106">
        <f>SUM(N54:N58)</f>
      </c>
      <c r="O52" s="106">
        <f>SUM(O54:O58)</f>
      </c>
      <c r="P52" s="183">
        <f>SUM(P54:P58)</f>
      </c>
    </row>
    <row x14ac:dyDescent="0.25" r="53" customHeight="1" ht="16.15">
      <c r="A53" s="262" t="s">
        <v>1030</v>
      </c>
      <c r="B53" s="760"/>
      <c r="C53" s="760"/>
      <c r="D53" s="760"/>
      <c r="E53" s="857"/>
      <c r="F53" s="219"/>
      <c r="G53" s="221"/>
      <c r="H53" s="221"/>
      <c r="I53" s="221"/>
      <c r="J53" s="221"/>
      <c r="K53" s="221"/>
      <c r="L53" s="222"/>
      <c r="M53" s="858"/>
      <c r="N53" s="760"/>
      <c r="O53" s="760"/>
      <c r="P53" s="218"/>
    </row>
    <row x14ac:dyDescent="0.25" r="54" customHeight="1" ht="16.15">
      <c r="A54" s="575" t="s">
        <v>1045</v>
      </c>
      <c r="B54" s="760">
        <v>8000</v>
      </c>
      <c r="C54" s="760">
        <v>65</v>
      </c>
      <c r="D54" s="760">
        <f>C54*B54/1000</f>
      </c>
      <c r="E54" s="857" t="s">
        <v>1046</v>
      </c>
      <c r="F54" s="219">
        <v>0.9</v>
      </c>
      <c r="G54" s="221">
        <v>0.1</v>
      </c>
      <c r="H54" s="221"/>
      <c r="I54" s="221"/>
      <c r="J54" s="221"/>
      <c r="K54" s="221"/>
      <c r="L54" s="222">
        <f>ROUND(G54*$D54,-1)</f>
      </c>
      <c r="M54" s="760">
        <f>ROUND(H54*$D54,-1)</f>
      </c>
      <c r="N54" s="760">
        <f>ROUND(I54*$D54,-1)</f>
      </c>
      <c r="O54" s="760">
        <f>ROUND(J54*$D54,-1)</f>
      </c>
      <c r="P54" s="218">
        <f>ROUND(K54*$D54,-1)</f>
      </c>
    </row>
    <row x14ac:dyDescent="0.25" r="55" customHeight="1" ht="16.15">
      <c r="A55" s="575"/>
      <c r="B55" s="760"/>
      <c r="C55" s="760"/>
      <c r="D55" s="760"/>
      <c r="E55" s="857"/>
      <c r="F55" s="219"/>
      <c r="G55" s="221"/>
      <c r="H55" s="221"/>
      <c r="I55" s="221"/>
      <c r="J55" s="221"/>
      <c r="K55" s="221"/>
      <c r="L55" s="222"/>
      <c r="M55" s="760"/>
      <c r="N55" s="760"/>
      <c r="O55" s="760"/>
      <c r="P55" s="218"/>
    </row>
    <row x14ac:dyDescent="0.25" r="56" customHeight="1" ht="16.15">
      <c r="A56" s="262" t="s">
        <v>1047</v>
      </c>
      <c r="B56" s="760"/>
      <c r="C56" s="760"/>
      <c r="D56" s="760"/>
      <c r="E56" s="857"/>
      <c r="F56" s="219"/>
      <c r="G56" s="221"/>
      <c r="H56" s="221"/>
      <c r="I56" s="221"/>
      <c r="J56" s="221"/>
      <c r="K56" s="221"/>
      <c r="L56" s="222"/>
      <c r="M56" s="760"/>
      <c r="N56" s="760"/>
      <c r="O56" s="760"/>
      <c r="P56" s="218"/>
    </row>
    <row x14ac:dyDescent="0.25" r="57" customHeight="1" ht="16.15">
      <c r="A57" s="859"/>
      <c r="B57" s="188"/>
      <c r="C57" s="188"/>
      <c r="D57" s="188"/>
      <c r="E57" s="835"/>
      <c r="F57" s="219"/>
      <c r="G57" s="220"/>
      <c r="H57" s="220"/>
      <c r="I57" s="220"/>
      <c r="J57" s="220"/>
      <c r="K57" s="220"/>
      <c r="L57" s="222"/>
      <c r="M57" s="188"/>
      <c r="N57" s="188"/>
      <c r="O57" s="760"/>
      <c r="P57" s="218"/>
    </row>
    <row x14ac:dyDescent="0.25" r="58" customHeight="1" ht="16.15">
      <c r="A58" s="628"/>
      <c r="B58" s="188"/>
      <c r="C58" s="188"/>
      <c r="D58" s="188"/>
      <c r="E58" s="835"/>
      <c r="F58" s="219"/>
      <c r="G58" s="220"/>
      <c r="H58" s="220"/>
      <c r="I58" s="220"/>
      <c r="J58" s="220"/>
      <c r="K58" s="220"/>
      <c r="L58" s="222"/>
      <c r="M58" s="188"/>
      <c r="N58" s="188"/>
      <c r="O58" s="760"/>
      <c r="P58" s="218"/>
    </row>
    <row x14ac:dyDescent="0.25" r="59" customHeight="1" ht="16.15">
      <c r="A59" s="273" t="s">
        <v>1048</v>
      </c>
      <c r="B59" s="111">
        <f>SUM(B61:B97)</f>
      </c>
      <c r="C59" s="111"/>
      <c r="D59" s="111">
        <f>SUM(D61:D97)</f>
      </c>
      <c r="E59" s="266"/>
      <c r="F59" s="257"/>
      <c r="G59" s="258"/>
      <c r="H59" s="258"/>
      <c r="I59" s="258"/>
      <c r="J59" s="258"/>
      <c r="K59" s="258"/>
      <c r="L59" s="278">
        <f>SUM(L61:L97)</f>
      </c>
      <c r="M59" s="126">
        <f>SUM(M61:M97)</f>
      </c>
      <c r="N59" s="126">
        <f>SUM(N61:N97)</f>
      </c>
      <c r="O59" s="106">
        <f>SUM(O61:O97)</f>
      </c>
      <c r="P59" s="351">
        <f>SUM(P61:P97)</f>
      </c>
    </row>
    <row x14ac:dyDescent="0.25" r="60" customHeight="1" ht="16.15">
      <c r="A60" s="262" t="s">
        <v>1030</v>
      </c>
      <c r="B60" s="110"/>
      <c r="C60" s="110"/>
      <c r="D60" s="110"/>
      <c r="E60" s="225"/>
      <c r="F60" s="112"/>
      <c r="G60" s="114"/>
      <c r="H60" s="114"/>
      <c r="I60" s="114"/>
      <c r="J60" s="114"/>
      <c r="K60" s="114"/>
      <c r="L60" s="222"/>
      <c r="M60" s="110"/>
      <c r="N60" s="110"/>
      <c r="O60" s="224"/>
      <c r="P60" s="225"/>
    </row>
    <row x14ac:dyDescent="0.25" r="61" customHeight="1" ht="16.15">
      <c r="A61" s="575" t="s">
        <v>1049</v>
      </c>
      <c r="B61" s="760">
        <v>1000</v>
      </c>
      <c r="C61" s="760">
        <v>85</v>
      </c>
      <c r="D61" s="760">
        <f>C61*B61/1000</f>
      </c>
      <c r="E61" s="857" t="s">
        <v>607</v>
      </c>
      <c r="F61" s="219">
        <v>1</v>
      </c>
      <c r="G61" s="221"/>
      <c r="H61" s="221"/>
      <c r="I61" s="221"/>
      <c r="J61" s="221"/>
      <c r="K61" s="221"/>
      <c r="L61" s="222">
        <f>ROUND(G61*$D61,-1)</f>
      </c>
      <c r="M61" s="760">
        <f>ROUND(H61*$D61,-1)</f>
      </c>
      <c r="N61" s="760">
        <f>ROUND(I61*$D61,-1)</f>
      </c>
      <c r="O61" s="760">
        <f>ROUND(J61*$D61,-1)</f>
      </c>
      <c r="P61" s="218">
        <f>ROUND(K61*$D61,-1)</f>
      </c>
    </row>
    <row x14ac:dyDescent="0.25" r="62" customHeight="1" ht="16.15">
      <c r="A62" s="575" t="s">
        <v>1050</v>
      </c>
      <c r="B62" s="760">
        <v>3000</v>
      </c>
      <c r="C62" s="760">
        <v>50</v>
      </c>
      <c r="D62" s="760">
        <f>C62*B62/1000</f>
      </c>
      <c r="E62" s="760"/>
      <c r="F62" s="219"/>
      <c r="G62" s="221">
        <v>1</v>
      </c>
      <c r="H62" s="221"/>
      <c r="I62" s="221"/>
      <c r="J62" s="221"/>
      <c r="K62" s="221"/>
      <c r="L62" s="222">
        <f>ROUND(G62*$D62,-1)</f>
      </c>
      <c r="M62" s="760">
        <f>ROUND(H62*$D62,-1)</f>
      </c>
      <c r="N62" s="760">
        <f>ROUND(I62*$D62,-1)</f>
      </c>
      <c r="O62" s="760">
        <f>ROUND(J62*$D62,-1)</f>
      </c>
      <c r="P62" s="218">
        <f>ROUND(K62*$D62,-1)</f>
      </c>
    </row>
    <row x14ac:dyDescent="0.25" r="63" customHeight="1" ht="16.15">
      <c r="A63" s="575" t="s">
        <v>1051</v>
      </c>
      <c r="B63" s="760">
        <v>3600</v>
      </c>
      <c r="C63" s="760">
        <v>75</v>
      </c>
      <c r="D63" s="760">
        <f>C63*B63/1000</f>
      </c>
      <c r="E63" s="857" t="s">
        <v>1046</v>
      </c>
      <c r="F63" s="219">
        <v>0.8</v>
      </c>
      <c r="G63" s="221">
        <v>0.2</v>
      </c>
      <c r="H63" s="221"/>
      <c r="I63" s="221"/>
      <c r="J63" s="221"/>
      <c r="K63" s="221"/>
      <c r="L63" s="222">
        <f>ROUND(G63*$D63,-1)</f>
      </c>
      <c r="M63" s="760">
        <f>ROUND(H63*$D63,-1)</f>
      </c>
      <c r="N63" s="760">
        <f>ROUND(I63*$D63,-1)</f>
      </c>
      <c r="O63" s="760">
        <f>ROUND(J63*$D63,-1)</f>
      </c>
      <c r="P63" s="218">
        <f>ROUND(K63*$D63,-1)</f>
      </c>
    </row>
    <row x14ac:dyDescent="0.25" r="64" customHeight="1" ht="16.15">
      <c r="A64" s="575" t="s">
        <v>1052</v>
      </c>
      <c r="B64" s="760">
        <v>500</v>
      </c>
      <c r="C64" s="760">
        <v>100</v>
      </c>
      <c r="D64" s="760">
        <f>C64*B64/1000</f>
      </c>
      <c r="E64" s="857"/>
      <c r="F64" s="219">
        <v>0.4</v>
      </c>
      <c r="G64" s="221"/>
      <c r="H64" s="221">
        <v>0.6</v>
      </c>
      <c r="I64" s="221"/>
      <c r="J64" s="221"/>
      <c r="K64" s="221"/>
      <c r="L64" s="222">
        <f>ROUND(G64*$D64,-1)</f>
      </c>
      <c r="M64" s="760">
        <f>ROUND(H64*$D64,-1)</f>
      </c>
      <c r="N64" s="760">
        <f>ROUND(I64*$D64,-1)</f>
      </c>
      <c r="O64" s="760">
        <f>ROUND(J64*$D64,-1)</f>
      </c>
      <c r="P64" s="218">
        <f>ROUND(K64*$D64,-1)</f>
      </c>
    </row>
    <row x14ac:dyDescent="0.25" r="65" customHeight="1" ht="16.15">
      <c r="A65" s="575" t="s">
        <v>1053</v>
      </c>
      <c r="B65" s="760">
        <v>400</v>
      </c>
      <c r="C65" s="760">
        <v>70</v>
      </c>
      <c r="D65" s="760">
        <f>C65*B65/1000</f>
      </c>
      <c r="E65" s="857"/>
      <c r="F65" s="219"/>
      <c r="G65" s="221"/>
      <c r="H65" s="221">
        <v>1</v>
      </c>
      <c r="I65" s="221"/>
      <c r="J65" s="221"/>
      <c r="K65" s="221"/>
      <c r="L65" s="222">
        <f>ROUND(G65*$D65,-1)</f>
      </c>
      <c r="M65" s="760">
        <f>ROUND(H65*$D65,-1)</f>
      </c>
      <c r="N65" s="760">
        <f>ROUND(I65*$D65,-1)</f>
      </c>
      <c r="O65" s="760">
        <f>ROUND(J65*$D65,-1)</f>
      </c>
      <c r="P65" s="218">
        <f>ROUND(K65*$D65,-1)</f>
      </c>
    </row>
    <row x14ac:dyDescent="0.25" r="66" customHeight="1" ht="16.15">
      <c r="A66" s="575" t="s">
        <v>1054</v>
      </c>
      <c r="B66" s="760"/>
      <c r="C66" s="760"/>
      <c r="D66" s="760">
        <v>80</v>
      </c>
      <c r="E66" s="857"/>
      <c r="F66" s="219"/>
      <c r="G66" s="221">
        <v>1</v>
      </c>
      <c r="H66" s="221"/>
      <c r="I66" s="221"/>
      <c r="J66" s="221"/>
      <c r="K66" s="221"/>
      <c r="L66" s="222">
        <f>ROUND(G66*$D66,-1)</f>
      </c>
      <c r="M66" s="760">
        <f>ROUND(H66*$D66,-1)</f>
      </c>
      <c r="N66" s="760">
        <f>ROUND(I66*$D66,-1)</f>
      </c>
      <c r="O66" s="760">
        <f>ROUND(J66*$D66,-1)</f>
      </c>
      <c r="P66" s="218">
        <f>ROUND(K66*$D66,-1)</f>
      </c>
    </row>
    <row x14ac:dyDescent="0.25" r="67" customHeight="1" ht="16.15">
      <c r="A67" s="575" t="s">
        <v>1055</v>
      </c>
      <c r="B67" s="760">
        <v>200</v>
      </c>
      <c r="C67" s="760">
        <v>500</v>
      </c>
      <c r="D67" s="760">
        <f>C67*B67/1000</f>
      </c>
      <c r="E67" s="857" t="s">
        <v>1046</v>
      </c>
      <c r="F67" s="219">
        <v>0.8</v>
      </c>
      <c r="G67" s="221">
        <v>0.2</v>
      </c>
      <c r="H67" s="221"/>
      <c r="I67" s="221"/>
      <c r="J67" s="221"/>
      <c r="K67" s="221"/>
      <c r="L67" s="222">
        <f>ROUND(G67*$D67,-1)</f>
      </c>
      <c r="M67" s="760">
        <f>ROUND(H67*$D67,-1)</f>
      </c>
      <c r="N67" s="760">
        <f>ROUND(I67*$D67,-1)</f>
      </c>
      <c r="O67" s="760">
        <f>ROUND(J67*$D67,-1)</f>
      </c>
      <c r="P67" s="218">
        <f>ROUND(K67*$D67,-1)</f>
      </c>
    </row>
    <row x14ac:dyDescent="0.25" r="68" customHeight="1" ht="16.15">
      <c r="A68" s="575" t="s">
        <v>1056</v>
      </c>
      <c r="B68" s="760">
        <v>1000</v>
      </c>
      <c r="C68" s="760">
        <v>100</v>
      </c>
      <c r="D68" s="760">
        <f>C68*B68/1000</f>
      </c>
      <c r="E68" s="857"/>
      <c r="F68" s="219"/>
      <c r="G68" s="221"/>
      <c r="H68" s="221">
        <v>1</v>
      </c>
      <c r="I68" s="221"/>
      <c r="J68" s="221"/>
      <c r="K68" s="221"/>
      <c r="L68" s="222">
        <f>ROUND(G68*$D68,-1)</f>
      </c>
      <c r="M68" s="760">
        <f>ROUND(H68*$D68,-1)</f>
      </c>
      <c r="N68" s="760">
        <f>ROUND(I68*$D68,-1)</f>
      </c>
      <c r="O68" s="760">
        <f>ROUND(J68*$D68,-1)</f>
      </c>
      <c r="P68" s="218">
        <f>ROUND(K68*$D68,-1)</f>
      </c>
    </row>
    <row x14ac:dyDescent="0.25" r="69" customHeight="1" ht="16.15">
      <c r="A69" s="575"/>
      <c r="B69" s="760"/>
      <c r="C69" s="760"/>
      <c r="D69" s="760"/>
      <c r="E69" s="857"/>
      <c r="F69" s="219"/>
      <c r="G69" s="221"/>
      <c r="H69" s="221"/>
      <c r="I69" s="221"/>
      <c r="J69" s="221"/>
      <c r="K69" s="221"/>
      <c r="L69" s="222"/>
      <c r="M69" s="760"/>
      <c r="N69" s="760"/>
      <c r="O69" s="760"/>
      <c r="P69" s="218"/>
    </row>
    <row x14ac:dyDescent="0.25" r="70" customHeight="1" ht="16.15">
      <c r="A70" s="262" t="s">
        <v>1025</v>
      </c>
      <c r="B70" s="760"/>
      <c r="C70" s="760"/>
      <c r="D70" s="760"/>
      <c r="E70" s="857"/>
      <c r="F70" s="219"/>
      <c r="G70" s="221"/>
      <c r="H70" s="221"/>
      <c r="I70" s="221"/>
      <c r="J70" s="221"/>
      <c r="K70" s="221"/>
      <c r="L70" s="222"/>
      <c r="M70" s="760"/>
      <c r="N70" s="760"/>
      <c r="O70" s="760"/>
      <c r="P70" s="218"/>
    </row>
    <row x14ac:dyDescent="0.25" r="71" customHeight="1" ht="16.15">
      <c r="A71" s="575" t="s">
        <v>1057</v>
      </c>
      <c r="B71" s="760">
        <v>11000</v>
      </c>
      <c r="C71" s="760">
        <v>65</v>
      </c>
      <c r="D71" s="760">
        <f>C71*B71/1000</f>
      </c>
      <c r="E71" s="857"/>
      <c r="F71" s="219"/>
      <c r="G71" s="221">
        <v>0.4</v>
      </c>
      <c r="H71" s="221">
        <v>0.6</v>
      </c>
      <c r="I71" s="221"/>
      <c r="J71" s="221"/>
      <c r="K71" s="221"/>
      <c r="L71" s="222">
        <f>ROUND(G71*$D71,-1)</f>
      </c>
      <c r="M71" s="760">
        <f>ROUND(H71*$D71,-1)</f>
      </c>
      <c r="N71" s="760">
        <f>ROUND(I71*$D71,-1)</f>
      </c>
      <c r="O71" s="760">
        <f>ROUND(J71*$D71,-1)</f>
      </c>
      <c r="P71" s="218">
        <f>ROUND(K71*$D71,-1)</f>
      </c>
    </row>
    <row x14ac:dyDescent="0.25" r="72" customHeight="1" ht="16.15">
      <c r="A72" s="575" t="s">
        <v>1058</v>
      </c>
      <c r="B72" s="760">
        <v>5000</v>
      </c>
      <c r="C72" s="760">
        <v>65</v>
      </c>
      <c r="D72" s="760">
        <f>C72*B72/1000</f>
      </c>
      <c r="E72" s="857"/>
      <c r="F72" s="219"/>
      <c r="G72" s="221"/>
      <c r="H72" s="221"/>
      <c r="I72" s="221"/>
      <c r="J72" s="221"/>
      <c r="K72" s="221"/>
      <c r="L72" s="222">
        <f>ROUND(G72*$D72,-1)</f>
      </c>
      <c r="M72" s="760">
        <f>ROUND(H72*$D72,-1)</f>
      </c>
      <c r="N72" s="760">
        <f>ROUND(I72*$D72,-1)</f>
      </c>
      <c r="O72" s="760">
        <f>ROUND(J72*$D72,-1)</f>
      </c>
      <c r="P72" s="218">
        <f>ROUND(K72*$D72,-1)</f>
      </c>
    </row>
    <row x14ac:dyDescent="0.25" r="73" customHeight="1" ht="16.15">
      <c r="A73" s="575" t="s">
        <v>1059</v>
      </c>
      <c r="B73" s="760">
        <v>4000</v>
      </c>
      <c r="C73" s="760">
        <v>65</v>
      </c>
      <c r="D73" s="760">
        <f>C73*B73/1000</f>
      </c>
      <c r="E73" s="857"/>
      <c r="F73" s="219"/>
      <c r="G73" s="221">
        <v>1</v>
      </c>
      <c r="H73" s="221"/>
      <c r="I73" s="221"/>
      <c r="J73" s="221"/>
      <c r="K73" s="221"/>
      <c r="L73" s="222">
        <f>ROUND(G73*$D73,-1)</f>
      </c>
      <c r="M73" s="760">
        <f>ROUND(H73*$D73,-1)</f>
      </c>
      <c r="N73" s="760">
        <f>ROUND(I73*$D73,-1)</f>
      </c>
      <c r="O73" s="760">
        <f>ROUND(J73*$D73,-1)</f>
      </c>
      <c r="P73" s="218">
        <f>ROUND(K73*$D73,-1)</f>
      </c>
    </row>
    <row x14ac:dyDescent="0.25" r="74" customHeight="1" ht="16.15">
      <c r="A74" s="575" t="s">
        <v>1060</v>
      </c>
      <c r="B74" s="760">
        <v>4700</v>
      </c>
      <c r="C74" s="760">
        <v>65</v>
      </c>
      <c r="D74" s="760">
        <f>C74*B74/1000</f>
      </c>
      <c r="E74" s="857"/>
      <c r="F74" s="219"/>
      <c r="G74" s="221"/>
      <c r="H74" s="221"/>
      <c r="I74" s="221"/>
      <c r="J74" s="221">
        <v>1</v>
      </c>
      <c r="K74" s="221"/>
      <c r="L74" s="222">
        <f>ROUND(G74*$D74,-1)</f>
      </c>
      <c r="M74" s="760">
        <f>ROUND(H74*$D74,-1)</f>
      </c>
      <c r="N74" s="760">
        <f>ROUND(I74*$D74,-1)</f>
      </c>
      <c r="O74" s="760">
        <f>ROUND(J74*$D74,-1)</f>
      </c>
      <c r="P74" s="218">
        <f>ROUND(K74*$D74,-1)</f>
      </c>
    </row>
    <row x14ac:dyDescent="0.25" r="75" customHeight="1" ht="16.15">
      <c r="A75" s="575" t="s">
        <v>1061</v>
      </c>
      <c r="B75" s="760">
        <v>700</v>
      </c>
      <c r="C75" s="760">
        <v>60</v>
      </c>
      <c r="D75" s="760">
        <f>C75*B75/1000</f>
      </c>
      <c r="E75" s="857"/>
      <c r="F75" s="219"/>
      <c r="G75" s="221"/>
      <c r="H75" s="221"/>
      <c r="I75" s="221"/>
      <c r="J75" s="221"/>
      <c r="K75" s="221"/>
      <c r="L75" s="222">
        <f>ROUND(G75*$D75,-1)</f>
      </c>
      <c r="M75" s="760">
        <f>ROUND(H75*$D75,-1)</f>
      </c>
      <c r="N75" s="760">
        <f>ROUND(I75*$D75,-1)</f>
      </c>
      <c r="O75" s="760">
        <f>ROUND(J75*$D75,-1)</f>
      </c>
      <c r="P75" s="218">
        <f>ROUND(K75*$D75,-1)</f>
      </c>
    </row>
    <row x14ac:dyDescent="0.25" r="76" customHeight="1" ht="16.15">
      <c r="A76" s="575" t="s">
        <v>1062</v>
      </c>
      <c r="B76" s="760">
        <v>600</v>
      </c>
      <c r="C76" s="760">
        <v>60</v>
      </c>
      <c r="D76" s="760">
        <f>C76*B76/1000</f>
      </c>
      <c r="E76" s="857"/>
      <c r="F76" s="219"/>
      <c r="G76" s="221"/>
      <c r="H76" s="221"/>
      <c r="I76" s="221"/>
      <c r="J76" s="221"/>
      <c r="K76" s="221"/>
      <c r="L76" s="222">
        <f>ROUND(G76*$D76,-1)</f>
      </c>
      <c r="M76" s="760">
        <f>ROUND(H76*$D76,-1)</f>
      </c>
      <c r="N76" s="760">
        <f>ROUND(I76*$D76,-1)</f>
      </c>
      <c r="O76" s="760">
        <f>ROUND(J76*$D76,-1)</f>
      </c>
      <c r="P76" s="218">
        <f>ROUND(K76*$D76,-1)</f>
      </c>
    </row>
    <row x14ac:dyDescent="0.25" r="77" customHeight="1" ht="16.15">
      <c r="A77" s="575" t="s">
        <v>1063</v>
      </c>
      <c r="B77" s="760">
        <v>300</v>
      </c>
      <c r="C77" s="760">
        <v>65</v>
      </c>
      <c r="D77" s="760">
        <f>C77*B77/1000</f>
      </c>
      <c r="E77" s="857" t="s">
        <v>607</v>
      </c>
      <c r="F77" s="219"/>
      <c r="G77" s="221">
        <v>1</v>
      </c>
      <c r="H77" s="221"/>
      <c r="I77" s="221"/>
      <c r="J77" s="221"/>
      <c r="K77" s="221"/>
      <c r="L77" s="222">
        <f>ROUND(G77*$D77,-1)</f>
      </c>
      <c r="M77" s="760">
        <f>ROUND(H77*$D77,-1)</f>
      </c>
      <c r="N77" s="760">
        <f>ROUND(I77*$D77,-1)</f>
      </c>
      <c r="O77" s="760">
        <f>ROUND(J77*$D77,-1)</f>
      </c>
      <c r="P77" s="218">
        <f>ROUND(K77*$D77,-1)</f>
      </c>
    </row>
    <row x14ac:dyDescent="0.25" r="78" customHeight="1" ht="16.15">
      <c r="A78" s="575" t="s">
        <v>1064</v>
      </c>
      <c r="B78" s="760">
        <v>4400</v>
      </c>
      <c r="C78" s="760">
        <v>75</v>
      </c>
      <c r="D78" s="760">
        <f>C78*B78/1000</f>
      </c>
      <c r="E78" s="857"/>
      <c r="F78" s="219"/>
      <c r="G78" s="221"/>
      <c r="H78" s="221"/>
      <c r="I78" s="221"/>
      <c r="J78" s="221"/>
      <c r="K78" s="221"/>
      <c r="L78" s="222">
        <f>ROUND(G78*$D78,-1)</f>
      </c>
      <c r="M78" s="760">
        <f>ROUND(H78*$D78,-1)</f>
      </c>
      <c r="N78" s="760">
        <f>ROUND(I78*$D78,-1)</f>
      </c>
      <c r="O78" s="760">
        <f>ROUND(J78*$D78,-1)</f>
      </c>
      <c r="P78" s="218">
        <f>ROUND(K78*$D78,-1)</f>
      </c>
    </row>
    <row x14ac:dyDescent="0.25" r="79" customHeight="1" ht="16.15">
      <c r="A79" s="575" t="s">
        <v>1065</v>
      </c>
      <c r="B79" s="760">
        <v>1800</v>
      </c>
      <c r="C79" s="760">
        <v>65</v>
      </c>
      <c r="D79" s="760">
        <f>C79*B79/1000</f>
      </c>
      <c r="E79" s="857"/>
      <c r="F79" s="219"/>
      <c r="G79" s="221"/>
      <c r="H79" s="221"/>
      <c r="I79" s="221"/>
      <c r="J79" s="221"/>
      <c r="K79" s="221"/>
      <c r="L79" s="222">
        <f>ROUND(G79*$D79,-1)</f>
      </c>
      <c r="M79" s="760">
        <f>ROUND(H79*$D79,-1)</f>
      </c>
      <c r="N79" s="760">
        <f>ROUND(I79*$D79,-1)</f>
      </c>
      <c r="O79" s="760">
        <f>ROUND(J79*$D79,-1)</f>
      </c>
      <c r="P79" s="218">
        <f>ROUND(K79*$D79,-1)</f>
      </c>
    </row>
    <row x14ac:dyDescent="0.25" r="80" customHeight="1" ht="16.15">
      <c r="A80" s="575" t="s">
        <v>1066</v>
      </c>
      <c r="B80" s="760">
        <v>4500</v>
      </c>
      <c r="C80" s="760">
        <v>35</v>
      </c>
      <c r="D80" s="760">
        <f>C80*B80/1000</f>
      </c>
      <c r="E80" s="857"/>
      <c r="F80" s="219"/>
      <c r="G80" s="221"/>
      <c r="H80" s="221"/>
      <c r="I80" s="221"/>
      <c r="J80" s="221"/>
      <c r="K80" s="221"/>
      <c r="L80" s="222">
        <f>ROUND(G80*$D80,-1)</f>
      </c>
      <c r="M80" s="760">
        <f>ROUND(H80*$D80,-1)</f>
      </c>
      <c r="N80" s="760">
        <f>ROUND(I80*$D80,-1)</f>
      </c>
      <c r="O80" s="760">
        <f>ROUND(J80*$D80,-1)</f>
      </c>
      <c r="P80" s="218">
        <f>ROUND(K80*$D80,-1)</f>
      </c>
    </row>
    <row x14ac:dyDescent="0.25" r="81" customHeight="1" ht="16.15">
      <c r="A81" s="575" t="s">
        <v>1067</v>
      </c>
      <c r="B81" s="761">
        <v>1100</v>
      </c>
      <c r="C81" s="760">
        <v>65</v>
      </c>
      <c r="D81" s="760">
        <f>C81*B81/1000</f>
      </c>
      <c r="E81" s="857"/>
      <c r="F81" s="219"/>
      <c r="G81" s="221"/>
      <c r="H81" s="221"/>
      <c r="I81" s="221"/>
      <c r="J81" s="221"/>
      <c r="K81" s="221"/>
      <c r="L81" s="222">
        <f>ROUND(G81*$D81,-1)</f>
      </c>
      <c r="M81" s="760">
        <f>ROUND(H81*$D81,-1)</f>
      </c>
      <c r="N81" s="760">
        <f>ROUND(I81*$D81,-1)</f>
      </c>
      <c r="O81" s="760">
        <f>ROUND(J81*$D81,-1)</f>
      </c>
      <c r="P81" s="218">
        <f>ROUND(K81*$D81,-1)</f>
      </c>
    </row>
    <row x14ac:dyDescent="0.25" r="82" customHeight="1" ht="16.15">
      <c r="A82" s="575" t="s">
        <v>1068</v>
      </c>
      <c r="B82" s="761">
        <v>4000</v>
      </c>
      <c r="C82" s="760">
        <v>65</v>
      </c>
      <c r="D82" s="760">
        <f>C82*B82/1000</f>
      </c>
      <c r="E82" s="857"/>
      <c r="F82" s="219"/>
      <c r="G82" s="221"/>
      <c r="H82" s="221"/>
      <c r="I82" s="221"/>
      <c r="J82" s="221">
        <v>1</v>
      </c>
      <c r="K82" s="221"/>
      <c r="L82" s="222">
        <f>ROUND(G82*$D82,-1)</f>
      </c>
      <c r="M82" s="760">
        <f>ROUND(H82*$D82,-1)</f>
      </c>
      <c r="N82" s="760">
        <f>ROUND(I82*$D82,-1)</f>
      </c>
      <c r="O82" s="760">
        <f>ROUND(J82*$D82,-1)</f>
      </c>
      <c r="P82" s="218">
        <f>ROUND(K82*$D82,-1)</f>
      </c>
    </row>
    <row x14ac:dyDescent="0.25" r="83" customHeight="1" ht="16.15">
      <c r="A83" s="575" t="s">
        <v>1069</v>
      </c>
      <c r="B83" s="760">
        <v>2400</v>
      </c>
      <c r="C83" s="760">
        <v>65</v>
      </c>
      <c r="D83" s="760">
        <f>C83*B83/1000</f>
      </c>
      <c r="E83" s="835"/>
      <c r="F83" s="219"/>
      <c r="G83" s="860"/>
      <c r="H83" s="861"/>
      <c r="I83" s="861"/>
      <c r="J83" s="861"/>
      <c r="K83" s="861"/>
      <c r="L83" s="688">
        <f>ROUND(G83*$D83,-1)</f>
      </c>
      <c r="M83" s="862">
        <f>ROUND(H83*$D83,-1)</f>
      </c>
      <c r="N83" s="862">
        <f>ROUND(I83*$D83,-1)</f>
      </c>
      <c r="O83" s="862">
        <f>ROUND(J83*$D83,-1)</f>
      </c>
      <c r="P83" s="863">
        <f>ROUND(K83*$D83,-1)</f>
      </c>
    </row>
    <row x14ac:dyDescent="0.25" r="84" customHeight="1" ht="16.15">
      <c r="A84" s="575" t="s">
        <v>1070</v>
      </c>
      <c r="B84" s="760">
        <v>2800</v>
      </c>
      <c r="C84" s="760">
        <v>65</v>
      </c>
      <c r="D84" s="760">
        <f>C84*B84/1000</f>
      </c>
      <c r="E84" s="835"/>
      <c r="F84" s="219"/>
      <c r="G84" s="221"/>
      <c r="H84" s="221"/>
      <c r="I84" s="221"/>
      <c r="J84" s="221">
        <v>1</v>
      </c>
      <c r="K84" s="221"/>
      <c r="L84" s="688">
        <f>ROUND(G84*$D84,-1)</f>
      </c>
      <c r="M84" s="862">
        <f>ROUND(H84*$D84,-1)</f>
      </c>
      <c r="N84" s="862">
        <f>ROUND(I84*$D84,-1)</f>
      </c>
      <c r="O84" s="862">
        <f>ROUND(J84*$D84,-1)</f>
      </c>
      <c r="P84" s="863">
        <f>ROUND(K84*$D84,-1)</f>
      </c>
    </row>
    <row x14ac:dyDescent="0.25" r="85" customHeight="1" ht="16.15">
      <c r="A85" s="575" t="s">
        <v>1071</v>
      </c>
      <c r="B85" s="760">
        <v>4600</v>
      </c>
      <c r="C85" s="760">
        <v>65</v>
      </c>
      <c r="D85" s="760">
        <f>C85*B85/1000</f>
      </c>
      <c r="E85" s="835"/>
      <c r="F85" s="219"/>
      <c r="G85" s="221"/>
      <c r="H85" s="221"/>
      <c r="I85" s="221"/>
      <c r="J85" s="221"/>
      <c r="K85" s="221"/>
      <c r="L85" s="222">
        <f>ROUND(G85*$D85,-1)</f>
      </c>
      <c r="M85" s="760">
        <f>ROUND(H85*$D85,-1)</f>
      </c>
      <c r="N85" s="760">
        <f>ROUND(I85*$D85,-1)</f>
      </c>
      <c r="O85" s="760">
        <f>ROUND(J85*$D85,-1)</f>
      </c>
      <c r="P85" s="218">
        <f>ROUND(K85*$D85,-1)</f>
      </c>
    </row>
    <row x14ac:dyDescent="0.25" r="86" customHeight="1" ht="16.15">
      <c r="A86" s="575" t="s">
        <v>1072</v>
      </c>
      <c r="B86" s="760">
        <v>1700</v>
      </c>
      <c r="C86" s="760">
        <v>60</v>
      </c>
      <c r="D86" s="760">
        <f>C86*B86/1000</f>
      </c>
      <c r="E86" s="857"/>
      <c r="F86" s="219"/>
      <c r="G86" s="221"/>
      <c r="H86" s="221"/>
      <c r="I86" s="221"/>
      <c r="J86" s="221"/>
      <c r="K86" s="221"/>
      <c r="L86" s="222">
        <f>ROUND(G86*$D86,-1)</f>
      </c>
      <c r="M86" s="760">
        <f>ROUND(H86*$D86,-1)</f>
      </c>
      <c r="N86" s="760">
        <f>ROUND(I86*$D86,-1)</f>
      </c>
      <c r="O86" s="760">
        <f>ROUND(J86*$D86,-1)</f>
      </c>
      <c r="P86" s="218">
        <f>ROUND(K86*$D86,-1)</f>
      </c>
    </row>
    <row x14ac:dyDescent="0.25" r="87" customHeight="1" ht="16.15">
      <c r="A87" s="575" t="s">
        <v>1073</v>
      </c>
      <c r="B87" s="760">
        <v>1100</v>
      </c>
      <c r="C87" s="760">
        <v>65</v>
      </c>
      <c r="D87" s="760">
        <f>C87*B87/1000</f>
      </c>
      <c r="E87" s="857"/>
      <c r="F87" s="219"/>
      <c r="G87" s="221"/>
      <c r="H87" s="221"/>
      <c r="I87" s="221"/>
      <c r="J87" s="221"/>
      <c r="K87" s="221"/>
      <c r="L87" s="222">
        <f>ROUND(G87*$D87,-1)</f>
      </c>
      <c r="M87" s="760">
        <f>ROUND(H87*$D87,-1)</f>
      </c>
      <c r="N87" s="760">
        <f>ROUND(I87*$D87,-1)</f>
      </c>
      <c r="O87" s="760">
        <f>ROUND(J87*$D87,-1)</f>
      </c>
      <c r="P87" s="218">
        <f>ROUND(K87*$D87,-1)</f>
      </c>
    </row>
    <row x14ac:dyDescent="0.25" r="88" customHeight="1" ht="16.15">
      <c r="A88" s="575" t="s">
        <v>1074</v>
      </c>
      <c r="B88" s="760">
        <v>2500</v>
      </c>
      <c r="C88" s="760">
        <v>65</v>
      </c>
      <c r="D88" s="760">
        <f>C88*B88/1000</f>
      </c>
      <c r="E88" s="857"/>
      <c r="F88" s="219"/>
      <c r="G88" s="221"/>
      <c r="H88" s="221"/>
      <c r="I88" s="221"/>
      <c r="J88" s="221"/>
      <c r="K88" s="221"/>
      <c r="L88" s="222">
        <f>ROUND(G88*$D88,-1)</f>
      </c>
      <c r="M88" s="760">
        <f>ROUND(H88*$D88,-1)</f>
      </c>
      <c r="N88" s="760">
        <f>ROUND(I88*$D88,-1)</f>
      </c>
      <c r="O88" s="760">
        <f>ROUND(J88*$D88,-1)</f>
      </c>
      <c r="P88" s="218">
        <f>ROUND(K88*$D88,-1)</f>
      </c>
    </row>
    <row x14ac:dyDescent="0.25" r="89" customHeight="1" ht="16.15">
      <c r="A89" s="575" t="s">
        <v>1075</v>
      </c>
      <c r="B89" s="760">
        <v>850</v>
      </c>
      <c r="C89" s="760">
        <v>60</v>
      </c>
      <c r="D89" s="760">
        <f>C89*B89/1000</f>
      </c>
      <c r="E89" s="857"/>
      <c r="F89" s="219"/>
      <c r="G89" s="221"/>
      <c r="H89" s="221"/>
      <c r="I89" s="221"/>
      <c r="J89" s="221"/>
      <c r="K89" s="221"/>
      <c r="L89" s="222">
        <f>ROUND(G89*$D89,-1)</f>
      </c>
      <c r="M89" s="760">
        <f>ROUND(H89*$D89,-1)</f>
      </c>
      <c r="N89" s="760">
        <f>ROUND(I89*$D89,-1)</f>
      </c>
      <c r="O89" s="760">
        <f>ROUND(J89*$D89,-1)</f>
      </c>
      <c r="P89" s="218">
        <f>ROUND(K89*$D89,-1)</f>
      </c>
    </row>
    <row x14ac:dyDescent="0.25" r="90" customHeight="1" ht="16.15">
      <c r="A90" s="575" t="s">
        <v>1076</v>
      </c>
      <c r="B90" s="760">
        <v>400</v>
      </c>
      <c r="C90" s="760">
        <v>60</v>
      </c>
      <c r="D90" s="760">
        <f>C90*B90/1000</f>
      </c>
      <c r="E90" s="857"/>
      <c r="F90" s="219"/>
      <c r="G90" s="221"/>
      <c r="H90" s="221"/>
      <c r="I90" s="221"/>
      <c r="J90" s="221"/>
      <c r="K90" s="221"/>
      <c r="L90" s="222">
        <f>ROUND(G90*$D90,-1)</f>
      </c>
      <c r="M90" s="760">
        <f>ROUND(H90*$D90,-1)</f>
      </c>
      <c r="N90" s="760">
        <f>ROUND(I90*$D90,-1)</f>
      </c>
      <c r="O90" s="760">
        <f>ROUND(J90*$D90,-1)</f>
      </c>
      <c r="P90" s="218">
        <f>ROUND(K90*$D90,-1)</f>
      </c>
    </row>
    <row x14ac:dyDescent="0.25" r="91" customHeight="1" ht="16.15">
      <c r="A91" s="575" t="s">
        <v>1077</v>
      </c>
      <c r="B91" s="760">
        <v>2100</v>
      </c>
      <c r="C91" s="760">
        <v>65</v>
      </c>
      <c r="D91" s="760">
        <f>C91*B91/1000</f>
      </c>
      <c r="E91" s="857"/>
      <c r="F91" s="219"/>
      <c r="G91" s="221"/>
      <c r="H91" s="221"/>
      <c r="I91" s="221"/>
      <c r="J91" s="221"/>
      <c r="K91" s="221"/>
      <c r="L91" s="222">
        <f>ROUND(G91*$D91,-1)</f>
      </c>
      <c r="M91" s="760">
        <f>ROUND(H91*$D91,-1)</f>
      </c>
      <c r="N91" s="760">
        <f>ROUND(I91*$D91,-1)</f>
      </c>
      <c r="O91" s="760">
        <f>ROUND(J91*$D91,-1)</f>
      </c>
      <c r="P91" s="218">
        <f>ROUND(K91*$D91,-1)</f>
      </c>
    </row>
    <row x14ac:dyDescent="0.25" r="92" customHeight="1" ht="16.15">
      <c r="A92" s="575" t="s">
        <v>1078</v>
      </c>
      <c r="B92" s="760">
        <v>12000</v>
      </c>
      <c r="C92" s="760">
        <v>80</v>
      </c>
      <c r="D92" s="760">
        <f>C92*B92/1000</f>
      </c>
      <c r="E92" s="857"/>
      <c r="F92" s="219"/>
      <c r="G92" s="221"/>
      <c r="H92" s="221"/>
      <c r="I92" s="221">
        <v>0.5</v>
      </c>
      <c r="J92" s="221">
        <v>0.5</v>
      </c>
      <c r="K92" s="221"/>
      <c r="L92" s="222">
        <f>ROUND(G92*$D92,-1)</f>
      </c>
      <c r="M92" s="760">
        <f>ROUND(H92*$D92,-1)</f>
      </c>
      <c r="N92" s="760">
        <f>ROUND(I92*$D92,-1)</f>
      </c>
      <c r="O92" s="760">
        <f>ROUND(J92*$D92,-1)</f>
      </c>
      <c r="P92" s="218">
        <f>ROUND(K92*$D92,-1)</f>
      </c>
    </row>
    <row x14ac:dyDescent="0.25" r="93" customHeight="1" ht="16.15">
      <c r="A93" s="575" t="s">
        <v>1079</v>
      </c>
      <c r="B93" s="760">
        <v>3500</v>
      </c>
      <c r="C93" s="760">
        <v>65</v>
      </c>
      <c r="D93" s="760">
        <f>C93*B93/1000</f>
      </c>
      <c r="E93" s="857"/>
      <c r="F93" s="219"/>
      <c r="G93" s="221"/>
      <c r="H93" s="221"/>
      <c r="I93" s="221"/>
      <c r="J93" s="221"/>
      <c r="K93" s="221">
        <v>1</v>
      </c>
      <c r="L93" s="222">
        <f>ROUND(G93*$D93,-1)</f>
      </c>
      <c r="M93" s="760">
        <f>ROUND(H93*$D93,-1)</f>
      </c>
      <c r="N93" s="760">
        <f>ROUND(I93*$D93,-1)</f>
      </c>
      <c r="O93" s="760">
        <f>ROUND(J93*$D93,-1)</f>
      </c>
      <c r="P93" s="218">
        <f>ROUND(K93*$D93,-1)</f>
      </c>
    </row>
    <row x14ac:dyDescent="0.25" r="94" customHeight="1" ht="16.15">
      <c r="A94" s="575" t="s">
        <v>1080</v>
      </c>
      <c r="B94" s="760">
        <v>3000</v>
      </c>
      <c r="C94" s="760">
        <v>65</v>
      </c>
      <c r="D94" s="760">
        <f>C94*B94/1000</f>
      </c>
      <c r="E94" s="857"/>
      <c r="F94" s="219"/>
      <c r="G94" s="221"/>
      <c r="H94" s="221"/>
      <c r="I94" s="221"/>
      <c r="J94" s="221"/>
      <c r="K94" s="221"/>
      <c r="L94" s="222">
        <f>ROUND(G94*$D94,-1)</f>
      </c>
      <c r="M94" s="760">
        <f>ROUND(H94*$D94,-1)</f>
      </c>
      <c r="N94" s="760">
        <f>ROUND(I94*$D94,-1)</f>
      </c>
      <c r="O94" s="760">
        <f>ROUND(J94*$D94,-1)</f>
      </c>
      <c r="P94" s="218">
        <f>ROUND(K94*$D94,-1)</f>
      </c>
    </row>
    <row x14ac:dyDescent="0.25" r="95" customHeight="1" ht="16.15">
      <c r="A95" s="575" t="s">
        <v>1081</v>
      </c>
      <c r="B95" s="760">
        <v>3000</v>
      </c>
      <c r="C95" s="760">
        <v>65</v>
      </c>
      <c r="D95" s="760">
        <f>C95*B95/1000</f>
      </c>
      <c r="E95" s="857"/>
      <c r="F95" s="219"/>
      <c r="G95" s="221"/>
      <c r="H95" s="221"/>
      <c r="I95" s="221"/>
      <c r="J95" s="221"/>
      <c r="K95" s="221"/>
      <c r="L95" s="222">
        <f>ROUND(G95*$D95,-1)</f>
      </c>
      <c r="M95" s="760">
        <f>ROUND(H95*$D95,-1)</f>
      </c>
      <c r="N95" s="760">
        <f>ROUND(I95*$D95,-1)</f>
      </c>
      <c r="O95" s="760">
        <f>ROUND(J95*$D95,-1)</f>
      </c>
      <c r="P95" s="218">
        <f>ROUND(K95*$D95,-1)</f>
      </c>
    </row>
    <row x14ac:dyDescent="0.25" r="96" customHeight="1" ht="16.15">
      <c r="A96" s="575" t="s">
        <v>1082</v>
      </c>
      <c r="B96" s="760">
        <v>350</v>
      </c>
      <c r="C96" s="760">
        <v>60</v>
      </c>
      <c r="D96" s="760">
        <f>C96*B96/1000</f>
      </c>
      <c r="E96" s="857"/>
      <c r="F96" s="219"/>
      <c r="G96" s="221"/>
      <c r="H96" s="221"/>
      <c r="I96" s="221"/>
      <c r="J96" s="221"/>
      <c r="K96" s="221">
        <v>1</v>
      </c>
      <c r="L96" s="222">
        <f>ROUND(G96*$D96,-1)</f>
      </c>
      <c r="M96" s="760">
        <f>ROUND(H96*$D96,-1)</f>
      </c>
      <c r="N96" s="760">
        <f>ROUND(I96*$D96,-1)</f>
      </c>
      <c r="O96" s="760">
        <f>ROUND(J96*$D96,-1)</f>
      </c>
      <c r="P96" s="218">
        <f>ROUND(K96*$D96,-1)</f>
      </c>
    </row>
    <row x14ac:dyDescent="0.25" r="97" customHeight="1" ht="16.15">
      <c r="A97" s="575"/>
      <c r="B97" s="760"/>
      <c r="C97" s="760"/>
      <c r="D97" s="760"/>
      <c r="E97" s="857"/>
      <c r="F97" s="219"/>
      <c r="G97" s="221"/>
      <c r="H97" s="221"/>
      <c r="I97" s="221"/>
      <c r="J97" s="221"/>
      <c r="K97" s="221"/>
      <c r="L97" s="222"/>
      <c r="M97" s="760"/>
      <c r="N97" s="760"/>
      <c r="O97" s="760"/>
      <c r="P97" s="218"/>
    </row>
    <row x14ac:dyDescent="0.25" r="98" customHeight="1" ht="16.15">
      <c r="A98" s="855" t="s">
        <v>1083</v>
      </c>
      <c r="B98" s="212">
        <f>SUM(B100:B104)</f>
      </c>
      <c r="C98" s="212"/>
      <c r="D98" s="212">
        <f>SUM(D100:D104)</f>
      </c>
      <c r="E98" s="856"/>
      <c r="F98" s="191"/>
      <c r="G98" s="194"/>
      <c r="H98" s="194"/>
      <c r="I98" s="194"/>
      <c r="J98" s="194"/>
      <c r="K98" s="194"/>
      <c r="L98" s="278">
        <f>SUM(L100:L104)</f>
      </c>
      <c r="M98" s="106">
        <f>SUM(M100:M104)</f>
      </c>
      <c r="N98" s="106">
        <f>SUM(N100:N104)</f>
      </c>
      <c r="O98" s="106">
        <f>SUM(O100:O104)</f>
      </c>
      <c r="P98" s="351">
        <f>SUM(P100:P104)</f>
      </c>
    </row>
    <row x14ac:dyDescent="0.25" r="99" customHeight="1" ht="16.15">
      <c r="A99" s="262" t="s">
        <v>1025</v>
      </c>
      <c r="B99" s="760"/>
      <c r="C99" s="760"/>
      <c r="D99" s="760"/>
      <c r="E99" s="857"/>
      <c r="F99" s="219"/>
      <c r="G99" s="221"/>
      <c r="H99" s="221"/>
      <c r="I99" s="221"/>
      <c r="J99" s="221"/>
      <c r="K99" s="221"/>
      <c r="L99" s="222"/>
      <c r="M99" s="760"/>
      <c r="N99" s="760"/>
      <c r="O99" s="760"/>
      <c r="P99" s="218"/>
    </row>
    <row x14ac:dyDescent="0.25" r="100" customHeight="1" ht="16.15">
      <c r="A100" s="575" t="s">
        <v>1084</v>
      </c>
      <c r="B100" s="760">
        <v>500</v>
      </c>
      <c r="C100" s="760">
        <v>65</v>
      </c>
      <c r="D100" s="760">
        <f>C100*B100/1000</f>
      </c>
      <c r="E100" s="857"/>
      <c r="F100" s="219"/>
      <c r="G100" s="221">
        <v>0</v>
      </c>
      <c r="H100" s="221">
        <v>1</v>
      </c>
      <c r="I100" s="221"/>
      <c r="J100" s="221"/>
      <c r="K100" s="221"/>
      <c r="L100" s="222">
        <f>ROUND(G100*$D100,-1)</f>
      </c>
      <c r="M100" s="760">
        <f>ROUND(H100*$D100,-1)</f>
      </c>
      <c r="N100" s="760">
        <f>ROUND(I100*$D100,-1)</f>
      </c>
      <c r="O100" s="760">
        <f>ROUND(J100*$D100,-1)</f>
      </c>
      <c r="P100" s="218">
        <f>ROUND(K100*$D100,-1)</f>
      </c>
    </row>
    <row x14ac:dyDescent="0.25" r="101" customHeight="1" ht="16.15">
      <c r="A101" s="575" t="s">
        <v>1085</v>
      </c>
      <c r="B101" s="760">
        <v>2200</v>
      </c>
      <c r="C101" s="760">
        <v>65</v>
      </c>
      <c r="D101" s="760">
        <f>C101*B101/1000</f>
      </c>
      <c r="E101" s="857" t="s">
        <v>596</v>
      </c>
      <c r="F101" s="219"/>
      <c r="G101" s="221">
        <v>0.6</v>
      </c>
      <c r="H101" s="221">
        <v>0.4</v>
      </c>
      <c r="I101" s="221"/>
      <c r="J101" s="221"/>
      <c r="K101" s="221"/>
      <c r="L101" s="222">
        <f>ROUND(G101*$D101,-1)</f>
      </c>
      <c r="M101" s="760">
        <f>ROUND(H101*$D101,-1)</f>
      </c>
      <c r="N101" s="760">
        <f>ROUND(I101*$D101,-1)</f>
      </c>
      <c r="O101" s="760">
        <f>ROUND(J101*$D101,-1)</f>
      </c>
      <c r="P101" s="218">
        <f>ROUND(K101*$D101,-1)</f>
      </c>
    </row>
    <row x14ac:dyDescent="0.25" r="102" customHeight="1" ht="16.15">
      <c r="A102" s="575" t="s">
        <v>1086</v>
      </c>
      <c r="B102" s="760"/>
      <c r="C102" s="760"/>
      <c r="D102" s="760">
        <v>130</v>
      </c>
      <c r="E102" s="857"/>
      <c r="F102" s="219"/>
      <c r="G102" s="221"/>
      <c r="H102" s="221">
        <v>1</v>
      </c>
      <c r="I102" s="221"/>
      <c r="J102" s="221"/>
      <c r="K102" s="221"/>
      <c r="L102" s="222">
        <f>ROUND(G102*$D102,-1)</f>
      </c>
      <c r="M102" s="760">
        <f>ROUND(H102*$D102,-1)</f>
      </c>
      <c r="N102" s="760">
        <f>ROUND(I102*$D102,-1)</f>
      </c>
      <c r="O102" s="760">
        <f>ROUND(J102*$D102,-1)</f>
      </c>
      <c r="P102" s="218">
        <f>ROUND(K102*$D102,-1)</f>
      </c>
    </row>
    <row x14ac:dyDescent="0.25" r="103" customHeight="1" ht="16.15">
      <c r="A103" s="575" t="s">
        <v>1087</v>
      </c>
      <c r="B103" s="760">
        <v>1000</v>
      </c>
      <c r="C103" s="760">
        <v>65</v>
      </c>
      <c r="D103" s="760">
        <f>C103*B103/1000</f>
      </c>
      <c r="E103" s="857" t="s">
        <v>598</v>
      </c>
      <c r="F103" s="219">
        <v>0.8</v>
      </c>
      <c r="G103" s="221">
        <v>0.2</v>
      </c>
      <c r="H103" s="221"/>
      <c r="I103" s="221"/>
      <c r="J103" s="221"/>
      <c r="K103" s="221"/>
      <c r="L103" s="222">
        <f>ROUND(G103*$D103,-1)</f>
      </c>
      <c r="M103" s="760">
        <f>ROUND(H103*$D103,-1)</f>
      </c>
      <c r="N103" s="760">
        <f>ROUND(I103*$D103,-1)</f>
      </c>
      <c r="O103" s="760">
        <f>ROUND(J103*$D103,-1)</f>
      </c>
      <c r="P103" s="218">
        <f>ROUND(K103*$D103,-1)</f>
      </c>
    </row>
    <row x14ac:dyDescent="0.25" r="104" customHeight="1" ht="16.15">
      <c r="A104" s="575"/>
      <c r="B104" s="760"/>
      <c r="C104" s="760"/>
      <c r="D104" s="760"/>
      <c r="E104" s="857"/>
      <c r="F104" s="219"/>
      <c r="G104" s="221"/>
      <c r="H104" s="221"/>
      <c r="I104" s="221"/>
      <c r="J104" s="221"/>
      <c r="K104" s="221"/>
      <c r="L104" s="222"/>
      <c r="M104" s="760"/>
      <c r="N104" s="760"/>
      <c r="O104" s="760"/>
      <c r="P104" s="218"/>
    </row>
    <row x14ac:dyDescent="0.25" r="105" customHeight="1" ht="16.15">
      <c r="A105" s="855" t="s">
        <v>755</v>
      </c>
      <c r="B105" s="760"/>
      <c r="C105" s="760"/>
      <c r="D105" s="212">
        <f>D106+D109</f>
      </c>
      <c r="E105" s="857"/>
      <c r="F105" s="219"/>
      <c r="G105" s="221"/>
      <c r="H105" s="221"/>
      <c r="I105" s="221"/>
      <c r="J105" s="221"/>
      <c r="K105" s="221"/>
      <c r="L105" s="278">
        <f>SUM(L106:L109)</f>
      </c>
      <c r="M105" s="106">
        <f>SUM(M106:M109)</f>
      </c>
      <c r="N105" s="106">
        <f>SUM(N106:N109)</f>
      </c>
      <c r="O105" s="106">
        <f>SUM(O106:O109)</f>
      </c>
      <c r="P105" s="351">
        <f>SUM(P106:P109)</f>
      </c>
    </row>
    <row x14ac:dyDescent="0.25" r="106" customHeight="1" ht="16.15">
      <c r="A106" s="575" t="s">
        <v>1088</v>
      </c>
      <c r="B106" s="760"/>
      <c r="C106" s="760"/>
      <c r="D106" s="760">
        <v>250</v>
      </c>
      <c r="E106" s="857"/>
      <c r="F106" s="219"/>
      <c r="G106" s="221">
        <v>0.2</v>
      </c>
      <c r="H106" s="221">
        <v>0.2</v>
      </c>
      <c r="I106" s="221">
        <v>0.2</v>
      </c>
      <c r="J106" s="221">
        <v>0.2</v>
      </c>
      <c r="K106" s="221">
        <v>0.2</v>
      </c>
      <c r="L106" s="222">
        <f>ROUND(G106*$D106,-1)</f>
      </c>
      <c r="M106" s="760">
        <f>ROUND(H106*$D106,-1)</f>
      </c>
      <c r="N106" s="760">
        <f>ROUND(I106*$D106,-1)</f>
      </c>
      <c r="O106" s="760">
        <f>ROUND(J106*$D106,-1)</f>
      </c>
      <c r="P106" s="218">
        <f>ROUND(K106*$D106,-1)</f>
      </c>
    </row>
    <row x14ac:dyDescent="0.25" r="107" customHeight="1" ht="16.15">
      <c r="A107" s="575" t="s">
        <v>757</v>
      </c>
      <c r="B107" s="760"/>
      <c r="C107" s="760"/>
      <c r="D107" s="760">
        <v>50</v>
      </c>
      <c r="E107" s="857"/>
      <c r="F107" s="219"/>
      <c r="G107" s="221">
        <v>0.2</v>
      </c>
      <c r="H107" s="221">
        <v>0.2</v>
      </c>
      <c r="I107" s="221">
        <v>0.2</v>
      </c>
      <c r="J107" s="221">
        <v>0.2</v>
      </c>
      <c r="K107" s="221">
        <v>0.2</v>
      </c>
      <c r="L107" s="222">
        <f>ROUND(G107*$D107,-1)</f>
      </c>
      <c r="M107" s="760">
        <f>ROUND(H107*$D107,-1)</f>
      </c>
      <c r="N107" s="760">
        <f>ROUND(I107*$D107,-1)</f>
      </c>
      <c r="O107" s="760">
        <f>ROUND(J107*$D107,-1)</f>
      </c>
      <c r="P107" s="218">
        <f>ROUND(K107*$D107,-1)</f>
      </c>
    </row>
    <row x14ac:dyDescent="0.25" r="108" customHeight="1" ht="16.15">
      <c r="A108" s="575" t="s">
        <v>1089</v>
      </c>
      <c r="B108" s="760"/>
      <c r="C108" s="760"/>
      <c r="D108" s="760">
        <v>250</v>
      </c>
      <c r="E108" s="857"/>
      <c r="F108" s="219"/>
      <c r="G108" s="221">
        <v>0.2</v>
      </c>
      <c r="H108" s="221">
        <v>0.2</v>
      </c>
      <c r="I108" s="221">
        <v>0.2</v>
      </c>
      <c r="J108" s="221">
        <v>0.2</v>
      </c>
      <c r="K108" s="221">
        <v>0.2</v>
      </c>
      <c r="L108" s="222">
        <f>ROUND(G108*$D108,-1)</f>
      </c>
      <c r="M108" s="760">
        <f>ROUND(H108*$D108,-1)</f>
      </c>
      <c r="N108" s="760">
        <f>ROUND(I108*$D108,-1)</f>
      </c>
      <c r="O108" s="760">
        <f>ROUND(J108*$D108,-1)</f>
      </c>
      <c r="P108" s="218">
        <f>ROUND(K108*$D108,-1)</f>
      </c>
    </row>
    <row x14ac:dyDescent="0.25" r="109" customHeight="1" ht="16.15">
      <c r="A109" s="575" t="s">
        <v>1090</v>
      </c>
      <c r="B109" s="760"/>
      <c r="C109" s="760"/>
      <c r="D109" s="760">
        <v>100</v>
      </c>
      <c r="E109" s="857"/>
      <c r="F109" s="219"/>
      <c r="G109" s="221">
        <v>0.2</v>
      </c>
      <c r="H109" s="221">
        <v>0.2</v>
      </c>
      <c r="I109" s="221">
        <v>0.2</v>
      </c>
      <c r="J109" s="221">
        <v>0.2</v>
      </c>
      <c r="K109" s="221">
        <v>0.2</v>
      </c>
      <c r="L109" s="222">
        <f>ROUND(G109*$D109,-1)</f>
      </c>
      <c r="M109" s="760">
        <f>ROUND(H109*$D109,-1)</f>
      </c>
      <c r="N109" s="760">
        <f>ROUND(I109*$D109,-1)</f>
      </c>
      <c r="O109" s="760">
        <f>ROUND(J109*$D109,-1)</f>
      </c>
      <c r="P109" s="218">
        <f>ROUND(K109*$D109,-1)</f>
      </c>
    </row>
    <row x14ac:dyDescent="0.25" r="110" customHeight="1" ht="16.15">
      <c r="A110" s="575"/>
      <c r="B110" s="760"/>
      <c r="C110" s="760"/>
      <c r="D110" s="760"/>
      <c r="E110" s="857"/>
      <c r="F110" s="219"/>
      <c r="G110" s="221"/>
      <c r="H110" s="221"/>
      <c r="I110" s="221"/>
      <c r="J110" s="221"/>
      <c r="K110" s="221"/>
      <c r="L110" s="222"/>
      <c r="M110" s="760"/>
      <c r="N110" s="760"/>
      <c r="O110" s="760"/>
      <c r="P110" s="218"/>
    </row>
    <row x14ac:dyDescent="0.25" r="111" customHeight="1" ht="16.15">
      <c r="A111" s="364" t="s">
        <v>494</v>
      </c>
      <c r="B111" s="106"/>
      <c r="C111" s="106"/>
      <c r="D111" s="106"/>
      <c r="E111" s="620"/>
      <c r="F111" s="184"/>
      <c r="G111" s="102"/>
      <c r="H111" s="102"/>
      <c r="I111" s="102"/>
      <c r="J111" s="102"/>
      <c r="K111" s="102"/>
      <c r="L111" s="278">
        <f>SUM(L113:L116)</f>
      </c>
      <c r="M111" s="106">
        <f>SUM(M113:M116)</f>
      </c>
      <c r="N111" s="106">
        <f>SUM(N113:N116)</f>
      </c>
      <c r="O111" s="106">
        <f>SUM(O113:O116)</f>
      </c>
      <c r="P111" s="351">
        <f>SUM(P113:P116)</f>
      </c>
    </row>
    <row x14ac:dyDescent="0.25" r="112" customHeight="1" ht="16.15">
      <c r="A112" s="338"/>
      <c r="B112" s="224"/>
      <c r="C112" s="224"/>
      <c r="D112" s="224"/>
      <c r="E112" s="339"/>
      <c r="F112" s="112"/>
      <c r="G112" s="242"/>
      <c r="H112" s="242"/>
      <c r="I112" s="242"/>
      <c r="J112" s="242"/>
      <c r="K112" s="242"/>
      <c r="L112" s="576"/>
      <c r="M112" s="339"/>
      <c r="N112" s="339"/>
      <c r="O112" s="339"/>
      <c r="P112" s="256"/>
    </row>
    <row x14ac:dyDescent="0.25" r="113" customHeight="1" ht="16.15">
      <c r="A113" s="338" t="s">
        <v>1091</v>
      </c>
      <c r="B113" s="224"/>
      <c r="C113" s="224"/>
      <c r="D113" s="224">
        <v>500</v>
      </c>
      <c r="E113" s="339"/>
      <c r="F113" s="219"/>
      <c r="G113" s="221"/>
      <c r="H113" s="221"/>
      <c r="I113" s="221"/>
      <c r="J113" s="221"/>
      <c r="K113" s="221"/>
      <c r="L113" s="222">
        <f>ROUND(G113*$D113,-1)</f>
      </c>
      <c r="M113" s="760">
        <f>ROUND(H113*$D113,-1)</f>
      </c>
      <c r="N113" s="760">
        <f>ROUND(I113*$D113,-1)</f>
      </c>
      <c r="O113" s="760">
        <f>ROUND(J113*$D113,-1)</f>
      </c>
      <c r="P113" s="218">
        <f>ROUND(K113*$D113,-1)</f>
      </c>
    </row>
    <row x14ac:dyDescent="0.25" r="114" customHeight="1" ht="16.15">
      <c r="A114" s="338" t="s">
        <v>1092</v>
      </c>
      <c r="B114" s="224"/>
      <c r="C114" s="224"/>
      <c r="D114" s="224">
        <v>550</v>
      </c>
      <c r="E114" s="339"/>
      <c r="F114" s="112"/>
      <c r="G114" s="242"/>
      <c r="H114" s="242"/>
      <c r="I114" s="242"/>
      <c r="J114" s="242"/>
      <c r="K114" s="242"/>
      <c r="L114" s="222">
        <f>ROUND(G114*$D114,-1)</f>
      </c>
      <c r="M114" s="760">
        <f>ROUND(H114*$D114,-1)</f>
      </c>
      <c r="N114" s="760">
        <f>ROUND(I114*$D114,-1)</f>
      </c>
      <c r="O114" s="760">
        <f>ROUND(J114*$D114,-1)</f>
      </c>
      <c r="P114" s="218">
        <f>ROUND(K114*$D114,-1)</f>
      </c>
    </row>
    <row x14ac:dyDescent="0.25" r="115" customHeight="1" ht="16.15">
      <c r="A115" s="338"/>
      <c r="B115" s="224"/>
      <c r="C115" s="224"/>
      <c r="D115" s="224"/>
      <c r="E115" s="339"/>
      <c r="F115" s="112"/>
      <c r="G115" s="242"/>
      <c r="H115" s="242"/>
      <c r="I115" s="242"/>
      <c r="J115" s="242"/>
      <c r="K115" s="242"/>
      <c r="L115" s="576"/>
      <c r="M115" s="339"/>
      <c r="N115" s="339"/>
      <c r="O115" s="339"/>
      <c r="P115" s="256"/>
    </row>
    <row x14ac:dyDescent="0.25" r="116" customHeight="1" ht="16.15">
      <c r="A116" s="338"/>
      <c r="B116" s="224"/>
      <c r="C116" s="224"/>
      <c r="D116" s="224"/>
      <c r="E116" s="339"/>
      <c r="F116" s="112"/>
      <c r="G116" s="242"/>
      <c r="H116" s="242"/>
      <c r="I116" s="242"/>
      <c r="J116" s="242"/>
      <c r="K116" s="242"/>
      <c r="L116" s="576"/>
      <c r="M116" s="339"/>
      <c r="N116" s="339"/>
      <c r="O116" s="339"/>
      <c r="P116" s="256"/>
    </row>
    <row x14ac:dyDescent="0.25" r="117" customHeight="1" ht="16.15">
      <c r="A117" s="364" t="s">
        <v>1093</v>
      </c>
      <c r="B117" s="620" t="s">
        <v>1094</v>
      </c>
      <c r="C117" s="106"/>
      <c r="D117" s="106">
        <f>SUM(D119:D119)</f>
      </c>
      <c r="E117" s="620"/>
      <c r="F117" s="184"/>
      <c r="G117" s="102"/>
      <c r="H117" s="102"/>
      <c r="I117" s="102"/>
      <c r="J117" s="102"/>
      <c r="K117" s="130"/>
      <c r="L117" s="278">
        <f>SUM(L119:L119)</f>
      </c>
      <c r="M117" s="361">
        <f>SUM(M119:M119)</f>
      </c>
      <c r="N117" s="106">
        <f>SUM(N119:N119)</f>
      </c>
      <c r="O117" s="106">
        <f>SUM(O119:O119)</f>
      </c>
      <c r="P117" s="351">
        <f>SUM(P119:P119)</f>
      </c>
    </row>
    <row x14ac:dyDescent="0.25" r="118" customHeight="1" ht="16.15">
      <c r="A118" s="338"/>
      <c r="B118" s="224"/>
      <c r="C118" s="224"/>
      <c r="D118" s="224"/>
      <c r="E118" s="339"/>
      <c r="F118" s="112"/>
      <c r="G118" s="242"/>
      <c r="H118" s="242"/>
      <c r="I118" s="242"/>
      <c r="J118" s="242"/>
      <c r="K118" s="242"/>
      <c r="L118" s="576"/>
      <c r="M118" s="339"/>
      <c r="N118" s="339"/>
      <c r="O118" s="339"/>
      <c r="P118" s="256"/>
    </row>
    <row x14ac:dyDescent="0.25" r="119" customHeight="1" ht="16.15">
      <c r="A119" s="338"/>
      <c r="B119" s="224"/>
      <c r="C119" s="224"/>
      <c r="D119" s="224"/>
      <c r="E119" s="339"/>
      <c r="F119" s="112"/>
      <c r="G119" s="242"/>
      <c r="H119" s="242"/>
      <c r="I119" s="242"/>
      <c r="J119" s="242"/>
      <c r="K119" s="242"/>
      <c r="L119" s="576"/>
      <c r="M119" s="339"/>
      <c r="N119" s="339"/>
      <c r="O119" s="339"/>
      <c r="P119" s="256"/>
    </row>
    <row x14ac:dyDescent="0.25" r="120" customHeight="1" ht="16.15">
      <c r="A120" s="338"/>
      <c r="B120" s="224"/>
      <c r="C120" s="224"/>
      <c r="D120" s="224"/>
      <c r="E120" s="339"/>
      <c r="F120" s="112"/>
      <c r="G120" s="242"/>
      <c r="H120" s="242"/>
      <c r="I120" s="242"/>
      <c r="J120" s="242"/>
      <c r="K120" s="242"/>
      <c r="L120" s="576"/>
      <c r="M120" s="339"/>
      <c r="N120" s="339"/>
      <c r="O120" s="339"/>
      <c r="P120" s="256"/>
    </row>
    <row x14ac:dyDescent="0.25" r="121" customHeight="1" ht="16.15">
      <c r="A121" s="364" t="s">
        <v>760</v>
      </c>
      <c r="B121" s="106">
        <f>SUM(B124:B133)</f>
      </c>
      <c r="C121" s="106"/>
      <c r="D121" s="106">
        <f>D123+D133+D147</f>
      </c>
      <c r="E121" s="620"/>
      <c r="F121" s="184"/>
      <c r="G121" s="102"/>
      <c r="H121" s="102"/>
      <c r="I121" s="102"/>
      <c r="J121" s="102"/>
      <c r="K121" s="102"/>
      <c r="L121" s="278">
        <f>L123+L133+L147</f>
      </c>
      <c r="M121" s="571">
        <f>M123+M133+M147</f>
      </c>
      <c r="N121" s="106">
        <f>N123+N133+N147</f>
      </c>
      <c r="O121" s="106">
        <f>O123+O133+O147</f>
      </c>
      <c r="P121" s="351">
        <f>P123+P133+P147</f>
      </c>
    </row>
    <row x14ac:dyDescent="0.25" r="122" customHeight="1" ht="16.15">
      <c r="A122" s="575"/>
      <c r="B122" s="760"/>
      <c r="C122" s="760"/>
      <c r="D122" s="760"/>
      <c r="E122" s="857"/>
      <c r="F122" s="219"/>
      <c r="G122" s="221"/>
      <c r="H122" s="221"/>
      <c r="I122" s="221"/>
      <c r="J122" s="221"/>
      <c r="K122" s="221"/>
      <c r="L122" s="222"/>
      <c r="M122" s="760"/>
      <c r="N122" s="760"/>
      <c r="O122" s="760"/>
      <c r="P122" s="218"/>
    </row>
    <row x14ac:dyDescent="0.25" r="123" customHeight="1" ht="16.15">
      <c r="A123" s="364" t="s">
        <v>393</v>
      </c>
      <c r="B123" s="278">
        <f>SUM(B125:B132)</f>
      </c>
      <c r="C123" s="106"/>
      <c r="D123" s="278">
        <f>SUM(D125:D132)</f>
      </c>
      <c r="E123" s="620"/>
      <c r="F123" s="184"/>
      <c r="G123" s="102"/>
      <c r="H123" s="102"/>
      <c r="I123" s="102"/>
      <c r="J123" s="102"/>
      <c r="K123" s="102"/>
      <c r="L123" s="278">
        <f>SUM(L125:L132)</f>
      </c>
      <c r="M123" s="571">
        <f>SUM(M125:M132)</f>
      </c>
      <c r="N123" s="106">
        <f>SUM(N125:N132)</f>
      </c>
      <c r="O123" s="106">
        <f>SUM(O125:O132)</f>
      </c>
      <c r="P123" s="351">
        <f>SUM(P125:P132)</f>
      </c>
    </row>
    <row x14ac:dyDescent="0.25" r="124" customHeight="1" ht="16.15">
      <c r="A124" s="575"/>
      <c r="B124" s="760"/>
      <c r="C124" s="760"/>
      <c r="D124" s="760"/>
      <c r="E124" s="857"/>
      <c r="F124" s="219"/>
      <c r="G124" s="221"/>
      <c r="H124" s="221"/>
      <c r="I124" s="221"/>
      <c r="J124" s="221"/>
      <c r="K124" s="221"/>
      <c r="L124" s="222"/>
      <c r="M124" s="760"/>
      <c r="N124" s="760"/>
      <c r="O124" s="760"/>
      <c r="P124" s="218"/>
    </row>
    <row x14ac:dyDescent="0.25" r="125" customHeight="1" ht="16.15">
      <c r="A125" s="575" t="s">
        <v>1095</v>
      </c>
      <c r="B125" s="760"/>
      <c r="C125" s="760"/>
      <c r="D125" s="760">
        <v>400</v>
      </c>
      <c r="E125" s="857"/>
      <c r="F125" s="219"/>
      <c r="G125" s="221"/>
      <c r="H125" s="221"/>
      <c r="I125" s="221"/>
      <c r="J125" s="221"/>
      <c r="K125" s="221"/>
      <c r="L125" s="222">
        <f>ROUND(G125*$D125,-1)</f>
      </c>
      <c r="M125" s="760">
        <f>ROUND(H125*$D125,-1)</f>
      </c>
      <c r="N125" s="760">
        <f>ROUND(I125*$D125,-1)</f>
      </c>
      <c r="O125" s="760">
        <f>ROUND(J125*$D125,-1)</f>
      </c>
      <c r="P125" s="218">
        <f>ROUND(K125*$D125,-1)</f>
      </c>
    </row>
    <row x14ac:dyDescent="0.25" r="126" customHeight="1" ht="16.15">
      <c r="A126" s="575" t="s">
        <v>1096</v>
      </c>
      <c r="B126" s="760"/>
      <c r="C126" s="760"/>
      <c r="D126" s="760">
        <v>400</v>
      </c>
      <c r="E126" s="857"/>
      <c r="F126" s="219">
        <v>0.5</v>
      </c>
      <c r="G126" s="221"/>
      <c r="H126" s="221"/>
      <c r="I126" s="221"/>
      <c r="J126" s="221"/>
      <c r="K126" s="221"/>
      <c r="L126" s="222">
        <f>ROUND(G126*$D126,-1)</f>
      </c>
      <c r="M126" s="760">
        <f>ROUND(H126*$D126,-1)</f>
      </c>
      <c r="N126" s="760">
        <f>ROUND(I126*$D126,-1)</f>
      </c>
      <c r="O126" s="760">
        <f>ROUND(J126*$D126,-1)</f>
      </c>
      <c r="P126" s="218">
        <f>ROUND(K126*$D126,-1)</f>
      </c>
    </row>
    <row x14ac:dyDescent="0.25" r="127" customHeight="1" ht="16.15">
      <c r="A127" s="575" t="s">
        <v>1097</v>
      </c>
      <c r="B127" s="760">
        <v>4000</v>
      </c>
      <c r="C127" s="760">
        <v>50</v>
      </c>
      <c r="D127" s="760">
        <f>C127*B127/1000</f>
      </c>
      <c r="E127" s="857"/>
      <c r="F127" s="219"/>
      <c r="G127" s="221"/>
      <c r="H127" s="221"/>
      <c r="I127" s="221"/>
      <c r="J127" s="221"/>
      <c r="K127" s="221">
        <v>1</v>
      </c>
      <c r="L127" s="222">
        <f>ROUND(G127*$D127,-1)</f>
      </c>
      <c r="M127" s="760">
        <f>ROUND(H127*$D127,-1)</f>
      </c>
      <c r="N127" s="760">
        <f>ROUND(I127*$D127,-1)</f>
      </c>
      <c r="O127" s="760">
        <f>ROUND(J127*$D127,-1)</f>
      </c>
      <c r="P127" s="218">
        <f>ROUND(K127*$D127,-1)</f>
      </c>
    </row>
    <row x14ac:dyDescent="0.25" r="128" customHeight="1" ht="16.15">
      <c r="A128" s="575" t="s">
        <v>1098</v>
      </c>
      <c r="B128" s="760"/>
      <c r="C128" s="760"/>
      <c r="D128" s="760">
        <v>200</v>
      </c>
      <c r="E128" s="857"/>
      <c r="F128" s="219"/>
      <c r="G128" s="221"/>
      <c r="H128" s="221"/>
      <c r="I128" s="221"/>
      <c r="J128" s="221"/>
      <c r="K128" s="221"/>
      <c r="L128" s="222">
        <f>ROUND(G128*$D128,-1)</f>
      </c>
      <c r="M128" s="760">
        <f>ROUND(H128*$D128,-1)</f>
      </c>
      <c r="N128" s="760">
        <f>ROUND(I128*$D128,-1)</f>
      </c>
      <c r="O128" s="760">
        <f>ROUND(J128*$D128,-1)</f>
      </c>
      <c r="P128" s="218">
        <f>ROUND(K128*$D128,-1)</f>
      </c>
    </row>
    <row x14ac:dyDescent="0.25" r="129" customHeight="1" ht="16.15">
      <c r="A129" s="575" t="s">
        <v>1099</v>
      </c>
      <c r="B129" s="760"/>
      <c r="C129" s="760"/>
      <c r="D129" s="760">
        <v>600</v>
      </c>
      <c r="E129" s="857" t="s">
        <v>596</v>
      </c>
      <c r="F129" s="219">
        <v>0.3</v>
      </c>
      <c r="G129" s="221">
        <v>0.5</v>
      </c>
      <c r="H129" s="221">
        <v>0.2</v>
      </c>
      <c r="I129" s="221"/>
      <c r="J129" s="221"/>
      <c r="K129" s="221"/>
      <c r="L129" s="222">
        <f>ROUND(G129*$D129,-1)</f>
      </c>
      <c r="M129" s="760">
        <f>ROUND(H129*$D129,-1)</f>
      </c>
      <c r="N129" s="760">
        <f>ROUND(I129*$D129,-1)</f>
      </c>
      <c r="O129" s="760">
        <f>ROUND(J129*$D129,-1)</f>
      </c>
      <c r="P129" s="218">
        <f>ROUND(K129*$D129,-1)</f>
      </c>
    </row>
    <row x14ac:dyDescent="0.25" r="130" customHeight="1" ht="16.15">
      <c r="A130" s="338" t="s">
        <v>411</v>
      </c>
      <c r="B130" s="760"/>
      <c r="C130" s="760"/>
      <c r="D130" s="760">
        <v>200</v>
      </c>
      <c r="E130" s="857"/>
      <c r="F130" s="219"/>
      <c r="G130" s="221">
        <v>0.2</v>
      </c>
      <c r="H130" s="221">
        <v>0.2</v>
      </c>
      <c r="I130" s="221">
        <v>0.2</v>
      </c>
      <c r="J130" s="221">
        <v>0.2</v>
      </c>
      <c r="K130" s="221">
        <v>0.2</v>
      </c>
      <c r="L130" s="222">
        <f>ROUND(G130*$D130,-1)</f>
      </c>
      <c r="M130" s="760">
        <f>ROUND(H130*$D130,-1)</f>
      </c>
      <c r="N130" s="760">
        <f>ROUND(I130*$D130,-1)</f>
      </c>
      <c r="O130" s="760">
        <f>ROUND(J130*$D130,-1)</f>
      </c>
      <c r="P130" s="218">
        <f>ROUND(K130*$D130,-1)</f>
      </c>
    </row>
    <row x14ac:dyDescent="0.25" r="131" customHeight="1" ht="16.15">
      <c r="A131" s="338" t="s">
        <v>412</v>
      </c>
      <c r="B131" s="760"/>
      <c r="C131" s="760"/>
      <c r="D131" s="760">
        <v>100</v>
      </c>
      <c r="E131" s="857"/>
      <c r="F131" s="219"/>
      <c r="G131" s="221">
        <v>0.2</v>
      </c>
      <c r="H131" s="221">
        <v>0.2</v>
      </c>
      <c r="I131" s="221">
        <v>0.2</v>
      </c>
      <c r="J131" s="221">
        <v>0.2</v>
      </c>
      <c r="K131" s="221">
        <v>0.2</v>
      </c>
      <c r="L131" s="222">
        <f>ROUND(G131*$D131,-1)</f>
      </c>
      <c r="M131" s="760">
        <f>ROUND(H131*$D131,-1)</f>
      </c>
      <c r="N131" s="760">
        <f>ROUND(I131*$D131,-1)</f>
      </c>
      <c r="O131" s="760">
        <f>ROUND(J131*$D131,-1)</f>
      </c>
      <c r="P131" s="218">
        <f>ROUND(K131*$D131,-1)</f>
      </c>
    </row>
    <row x14ac:dyDescent="0.25" r="132" customHeight="1" ht="16.15">
      <c r="A132" s="575"/>
      <c r="B132" s="760"/>
      <c r="C132" s="760"/>
      <c r="D132" s="760"/>
      <c r="E132" s="835"/>
      <c r="F132" s="219"/>
      <c r="G132" s="226"/>
      <c r="H132" s="221"/>
      <c r="I132" s="221"/>
      <c r="J132" s="221"/>
      <c r="K132" s="220"/>
      <c r="L132" s="576"/>
      <c r="M132" s="864"/>
      <c r="N132" s="857"/>
      <c r="O132" s="857"/>
      <c r="P132" s="670"/>
    </row>
    <row x14ac:dyDescent="0.25" r="133" customHeight="1" ht="16.15">
      <c r="A133" s="364" t="s">
        <v>770</v>
      </c>
      <c r="B133" s="106">
        <f>SUM(B135:B146)</f>
      </c>
      <c r="C133" s="106"/>
      <c r="D133" s="106">
        <f>SUM(D135:D146)</f>
      </c>
      <c r="E133" s="620"/>
      <c r="F133" s="184"/>
      <c r="G133" s="102"/>
      <c r="H133" s="102"/>
      <c r="I133" s="102"/>
      <c r="J133" s="102"/>
      <c r="K133" s="102"/>
      <c r="L133" s="278">
        <f>SUM(L135:L146)</f>
      </c>
      <c r="M133" s="571">
        <f>SUM(M135:M146)</f>
      </c>
      <c r="N133" s="106">
        <f>SUM(N135:N146)</f>
      </c>
      <c r="O133" s="106">
        <f>SUM(O135:O146)</f>
      </c>
      <c r="P133" s="351">
        <f>SUM(P135:P146)</f>
      </c>
    </row>
    <row x14ac:dyDescent="0.25" r="134" customHeight="1" ht="16.15">
      <c r="A134" s="338"/>
      <c r="B134" s="224"/>
      <c r="C134" s="224"/>
      <c r="D134" s="224"/>
      <c r="E134" s="339"/>
      <c r="F134" s="112"/>
      <c r="G134" s="242"/>
      <c r="H134" s="242"/>
      <c r="I134" s="242"/>
      <c r="J134" s="242"/>
      <c r="K134" s="242"/>
      <c r="L134" s="576"/>
      <c r="M134" s="339"/>
      <c r="N134" s="339"/>
      <c r="O134" s="339"/>
      <c r="P134" s="256"/>
    </row>
    <row x14ac:dyDescent="0.25" r="135" customHeight="1" ht="16.15">
      <c r="A135" s="575" t="s">
        <v>1100</v>
      </c>
      <c r="B135" s="760">
        <v>2500</v>
      </c>
      <c r="C135" s="760">
        <v>60</v>
      </c>
      <c r="D135" s="760">
        <f>C135*B135/1000</f>
      </c>
      <c r="E135" s="857"/>
      <c r="F135" s="219"/>
      <c r="G135" s="221"/>
      <c r="H135" s="221"/>
      <c r="I135" s="221"/>
      <c r="J135" s="221"/>
      <c r="K135" s="221">
        <v>1</v>
      </c>
      <c r="L135" s="222">
        <f>ROUND(G135*$D135,-1)</f>
      </c>
      <c r="M135" s="760">
        <f>ROUND(H135*$D135,-1)</f>
      </c>
      <c r="N135" s="760">
        <f>ROUND(I135*$D135,-1)</f>
      </c>
      <c r="O135" s="760">
        <f>ROUND(J135*$D135,-1)</f>
      </c>
      <c r="P135" s="218">
        <f>ROUND(K135*$D135,-1)</f>
      </c>
    </row>
    <row x14ac:dyDescent="0.25" r="136" customHeight="1" ht="16.15">
      <c r="A136" s="575" t="s">
        <v>1101</v>
      </c>
      <c r="B136" s="760"/>
      <c r="C136" s="760"/>
      <c r="D136" s="760">
        <v>200</v>
      </c>
      <c r="E136" s="857"/>
      <c r="F136" s="219"/>
      <c r="G136" s="221"/>
      <c r="H136" s="221"/>
      <c r="I136" s="221"/>
      <c r="J136" s="221"/>
      <c r="K136" s="221"/>
      <c r="L136" s="222">
        <f>ROUND(G136*$D136,-1)</f>
      </c>
      <c r="M136" s="760">
        <f>ROUND(H136*$D136,-1)</f>
      </c>
      <c r="N136" s="760">
        <f>ROUND(I136*$D136,-1)</f>
      </c>
      <c r="O136" s="760">
        <f>ROUND(J136*$D136,-1)</f>
      </c>
      <c r="P136" s="218">
        <f>ROUND(K136*$D136,-1)</f>
      </c>
    </row>
    <row x14ac:dyDescent="0.25" r="137" customHeight="1" ht="16.15">
      <c r="A137" s="575" t="s">
        <v>1102</v>
      </c>
      <c r="B137" s="760"/>
      <c r="C137" s="760"/>
      <c r="D137" s="760">
        <v>100</v>
      </c>
      <c r="E137" s="857"/>
      <c r="F137" s="219"/>
      <c r="G137" s="221"/>
      <c r="H137" s="221"/>
      <c r="I137" s="221"/>
      <c r="J137" s="221">
        <v>1</v>
      </c>
      <c r="K137" s="221"/>
      <c r="L137" s="222">
        <f>ROUND(G137*$D137,-1)</f>
      </c>
      <c r="M137" s="760">
        <f>ROUND(H137*$D137,-1)</f>
      </c>
      <c r="N137" s="760">
        <f>ROUND(I137*$D137,-1)</f>
      </c>
      <c r="O137" s="760">
        <f>ROUND(J137*$D137,-1)</f>
      </c>
      <c r="P137" s="218">
        <f>ROUND(K137*$D137,-1)</f>
      </c>
    </row>
    <row x14ac:dyDescent="0.25" r="138" customHeight="1" ht="16.15">
      <c r="A138" s="575" t="s">
        <v>1103</v>
      </c>
      <c r="B138" s="760"/>
      <c r="C138" s="760"/>
      <c r="D138" s="760">
        <v>300</v>
      </c>
      <c r="E138" s="857"/>
      <c r="F138" s="219"/>
      <c r="G138" s="221"/>
      <c r="H138" s="221"/>
      <c r="I138" s="221">
        <v>1</v>
      </c>
      <c r="J138" s="221"/>
      <c r="K138" s="221"/>
      <c r="L138" s="222">
        <f>ROUND(G138*$D138,-1)</f>
      </c>
      <c r="M138" s="760">
        <f>ROUND(H138*$D138,-1)</f>
      </c>
      <c r="N138" s="760">
        <f>ROUND(I138*$D138,-1)</f>
      </c>
      <c r="O138" s="760">
        <f>ROUND(J138*$D138,-1)</f>
      </c>
      <c r="P138" s="218">
        <f>ROUND(K138*$D138,-1)</f>
      </c>
    </row>
    <row x14ac:dyDescent="0.25" r="139" customHeight="1" ht="16.15">
      <c r="A139" s="575" t="s">
        <v>1104</v>
      </c>
      <c r="B139" s="760"/>
      <c r="C139" s="760"/>
      <c r="D139" s="760">
        <v>250</v>
      </c>
      <c r="E139" s="857"/>
      <c r="F139" s="219"/>
      <c r="G139" s="221"/>
      <c r="H139" s="221"/>
      <c r="I139" s="221"/>
      <c r="J139" s="221">
        <v>1</v>
      </c>
      <c r="K139" s="221"/>
      <c r="L139" s="222">
        <f>ROUND(G139*$D139,-1)</f>
      </c>
      <c r="M139" s="760">
        <f>ROUND(H139*$D139,-1)</f>
      </c>
      <c r="N139" s="760">
        <f>ROUND(I139*$D139,-1)</f>
      </c>
      <c r="O139" s="760">
        <f>ROUND(J139*$D139,-1)</f>
      </c>
      <c r="P139" s="218">
        <f>ROUND(K139*$D139,-1)</f>
      </c>
    </row>
    <row x14ac:dyDescent="0.25" r="140" customHeight="1" ht="16.15">
      <c r="A140" s="575" t="s">
        <v>1105</v>
      </c>
      <c r="B140" s="760"/>
      <c r="C140" s="760"/>
      <c r="D140" s="760">
        <v>100</v>
      </c>
      <c r="E140" s="857"/>
      <c r="F140" s="219">
        <v>1</v>
      </c>
      <c r="G140" s="221"/>
      <c r="H140" s="221"/>
      <c r="I140" s="221"/>
      <c r="J140" s="221"/>
      <c r="K140" s="221"/>
      <c r="L140" s="222">
        <f>ROUND(G140*$D140,-1)</f>
      </c>
      <c r="M140" s="760">
        <f>ROUND(H140*$D140,-1)</f>
      </c>
      <c r="N140" s="760">
        <f>ROUND(I140*$D140,-1)</f>
      </c>
      <c r="O140" s="760">
        <f>ROUND(J140*$D140,-1)</f>
      </c>
      <c r="P140" s="218">
        <f>ROUND(K140*$D140,-1)</f>
      </c>
    </row>
    <row x14ac:dyDescent="0.25" r="141" customHeight="1" ht="17.25">
      <c r="A141" s="575" t="s">
        <v>1106</v>
      </c>
      <c r="B141" s="760"/>
      <c r="C141" s="760"/>
      <c r="D141" s="760">
        <v>250</v>
      </c>
      <c r="E141" s="857"/>
      <c r="F141" s="219"/>
      <c r="G141" s="221">
        <v>1</v>
      </c>
      <c r="H141" s="221"/>
      <c r="I141" s="221"/>
      <c r="J141" s="221"/>
      <c r="K141" s="221"/>
      <c r="L141" s="222">
        <f>ROUND(G141*$D141,-1)</f>
      </c>
      <c r="M141" s="760">
        <f>ROUND(H141*$D141,-1)</f>
      </c>
      <c r="N141" s="760">
        <f>ROUND(I141*$D141,-1)</f>
      </c>
      <c r="O141" s="760">
        <f>ROUND(J141*$D141,-1)</f>
      </c>
      <c r="P141" s="218">
        <f>ROUND(K141*$D141,-1)</f>
      </c>
    </row>
    <row x14ac:dyDescent="0.25" r="142" customHeight="1" ht="17.25">
      <c r="A142" s="575" t="s">
        <v>1107</v>
      </c>
      <c r="B142" s="760"/>
      <c r="C142" s="760"/>
      <c r="D142" s="760">
        <v>400</v>
      </c>
      <c r="E142" s="857"/>
      <c r="F142" s="219">
        <v>0.9</v>
      </c>
      <c r="G142" s="221">
        <v>0.1</v>
      </c>
      <c r="H142" s="221"/>
      <c r="I142" s="221"/>
      <c r="J142" s="221"/>
      <c r="K142" s="221"/>
      <c r="L142" s="222">
        <f>ROUND(G142*$D142,-1)</f>
      </c>
      <c r="M142" s="760">
        <f>ROUND(H142*$D142,-1)</f>
      </c>
      <c r="N142" s="760">
        <f>ROUND(I142*$D142,-1)</f>
      </c>
      <c r="O142" s="760">
        <f>ROUND(J142*$D142,-1)</f>
      </c>
      <c r="P142" s="218">
        <f>ROUND(K142*$D142,-1)</f>
      </c>
    </row>
    <row x14ac:dyDescent="0.25" r="143" customHeight="1" ht="17.25">
      <c r="A143" s="575" t="s">
        <v>1108</v>
      </c>
      <c r="B143" s="760"/>
      <c r="C143" s="760"/>
      <c r="D143" s="760">
        <v>30</v>
      </c>
      <c r="E143" s="857"/>
      <c r="F143" s="219"/>
      <c r="G143" s="221"/>
      <c r="H143" s="221"/>
      <c r="I143" s="221"/>
      <c r="J143" s="221"/>
      <c r="K143" s="221"/>
      <c r="L143" s="222">
        <f>ROUND(G143*$D143,-1)</f>
      </c>
      <c r="M143" s="760">
        <f>ROUND(H143*$D143,-1)</f>
      </c>
      <c r="N143" s="760">
        <f>ROUND(I143*$D143,-1)</f>
      </c>
      <c r="O143" s="760">
        <f>ROUND(J143*$D143,-1)</f>
      </c>
      <c r="P143" s="218">
        <f>ROUND(K143*$D143,-1)</f>
      </c>
    </row>
    <row x14ac:dyDescent="0.25" r="144" customHeight="1" ht="17.25">
      <c r="A144" s="338" t="s">
        <v>775</v>
      </c>
      <c r="B144" s="224"/>
      <c r="C144" s="224"/>
      <c r="D144" s="224">
        <v>250</v>
      </c>
      <c r="E144" s="339"/>
      <c r="F144" s="112"/>
      <c r="G144" s="242">
        <v>0.2</v>
      </c>
      <c r="H144" s="242">
        <v>0.2</v>
      </c>
      <c r="I144" s="242">
        <v>0.2</v>
      </c>
      <c r="J144" s="242">
        <v>0.2</v>
      </c>
      <c r="K144" s="242">
        <v>0.2</v>
      </c>
      <c r="L144" s="222">
        <f>ROUND(G144*$D144,-1)</f>
      </c>
      <c r="M144" s="224">
        <f>ROUND(H144*$D144,-1)</f>
      </c>
      <c r="N144" s="224">
        <f>ROUND(I144*$D144,-1)</f>
      </c>
      <c r="O144" s="224">
        <f>ROUND(J144*$D144,-1)</f>
      </c>
      <c r="P144" s="225">
        <f>ROUND(K144*$D144,-1)</f>
      </c>
    </row>
    <row x14ac:dyDescent="0.25" r="145" customHeight="1" ht="17.25">
      <c r="A145" s="338" t="s">
        <v>776</v>
      </c>
      <c r="B145" s="224"/>
      <c r="C145" s="224"/>
      <c r="D145" s="224">
        <v>200</v>
      </c>
      <c r="E145" s="339"/>
      <c r="F145" s="112"/>
      <c r="G145" s="242">
        <v>0.2</v>
      </c>
      <c r="H145" s="242">
        <v>0.2</v>
      </c>
      <c r="I145" s="242">
        <v>0.2</v>
      </c>
      <c r="J145" s="242">
        <v>0.2</v>
      </c>
      <c r="K145" s="242">
        <v>0.2</v>
      </c>
      <c r="L145" s="222">
        <f>ROUND(G145*$D145,-1)</f>
      </c>
      <c r="M145" s="224">
        <f>ROUND(H145*$D145,-1)</f>
      </c>
      <c r="N145" s="224">
        <f>ROUND(I145*$D145,-1)</f>
      </c>
      <c r="O145" s="224">
        <f>ROUND(J145*$D145,-1)</f>
      </c>
      <c r="P145" s="225">
        <f>ROUND(K145*$D145,-1)</f>
      </c>
    </row>
    <row x14ac:dyDescent="0.25" r="146" customHeight="1" ht="17.25">
      <c r="A146" s="338"/>
      <c r="B146" s="224"/>
      <c r="C146" s="224"/>
      <c r="D146" s="224"/>
      <c r="E146" s="339"/>
      <c r="F146" s="112"/>
      <c r="G146" s="242"/>
      <c r="H146" s="242"/>
      <c r="I146" s="242"/>
      <c r="J146" s="242"/>
      <c r="K146" s="242"/>
      <c r="L146" s="576"/>
      <c r="M146" s="339"/>
      <c r="N146" s="339"/>
      <c r="O146" s="339"/>
      <c r="P146" s="256"/>
    </row>
    <row x14ac:dyDescent="0.25" r="147" customHeight="1" ht="17.25">
      <c r="A147" s="364" t="s">
        <v>501</v>
      </c>
      <c r="B147" s="106"/>
      <c r="C147" s="106"/>
      <c r="D147" s="106"/>
      <c r="E147" s="620"/>
      <c r="F147" s="184"/>
      <c r="G147" s="102"/>
      <c r="H147" s="102"/>
      <c r="I147" s="102"/>
      <c r="J147" s="102"/>
      <c r="K147" s="102"/>
      <c r="L147" s="278">
        <f>SUM(L149:L160)</f>
      </c>
      <c r="M147" s="106">
        <f>SUM(M149:M160)</f>
      </c>
      <c r="N147" s="106">
        <f>SUM(N149:N160)</f>
      </c>
      <c r="O147" s="106">
        <f>SUM(O149:O160)</f>
      </c>
      <c r="P147" s="351">
        <f>SUM(P149:P160)</f>
      </c>
    </row>
    <row x14ac:dyDescent="0.25" r="148" customHeight="1" ht="17.25">
      <c r="A148" s="575"/>
      <c r="B148" s="760"/>
      <c r="C148" s="760"/>
      <c r="D148" s="760"/>
      <c r="E148" s="857"/>
      <c r="F148" s="219"/>
      <c r="G148" s="221"/>
      <c r="H148" s="221"/>
      <c r="I148" s="221"/>
      <c r="J148" s="221"/>
      <c r="K148" s="221"/>
      <c r="L148" s="576"/>
      <c r="M148" s="857"/>
      <c r="N148" s="857"/>
      <c r="O148" s="857"/>
      <c r="P148" s="670"/>
    </row>
    <row x14ac:dyDescent="0.25" r="149" customHeight="1" ht="17.25">
      <c r="A149" s="575" t="s">
        <v>1109</v>
      </c>
      <c r="B149" s="760"/>
      <c r="C149" s="760"/>
      <c r="D149" s="760">
        <v>1000</v>
      </c>
      <c r="E149" s="857"/>
      <c r="F149" s="219"/>
      <c r="G149" s="221"/>
      <c r="H149" s="221">
        <v>0.5</v>
      </c>
      <c r="I149" s="221">
        <v>0.5</v>
      </c>
      <c r="J149" s="221"/>
      <c r="K149" s="221"/>
      <c r="L149" s="222">
        <f>ROUND(G149*$D149,-1)</f>
      </c>
      <c r="M149" s="760">
        <f>ROUND(H149*$D149,-1)</f>
      </c>
      <c r="N149" s="760">
        <f>ROUND(I149*$D149,-1)</f>
      </c>
      <c r="O149" s="760">
        <f>ROUND(J149*$D149,-1)</f>
      </c>
      <c r="P149" s="218">
        <f>ROUND(K149*$D149,-1)</f>
      </c>
    </row>
    <row x14ac:dyDescent="0.25" r="150" customHeight="1" ht="17.25">
      <c r="A150" s="575" t="s">
        <v>1110</v>
      </c>
      <c r="B150" s="760"/>
      <c r="C150" s="760"/>
      <c r="D150" s="760">
        <v>700</v>
      </c>
      <c r="E150" s="857"/>
      <c r="F150" s="219"/>
      <c r="G150" s="221"/>
      <c r="H150" s="221"/>
      <c r="I150" s="221"/>
      <c r="J150" s="221"/>
      <c r="K150" s="221">
        <v>1</v>
      </c>
      <c r="L150" s="222">
        <f>ROUND(G150*$D150,-1)</f>
      </c>
      <c r="M150" s="760">
        <f>ROUND(H150*$D150,-1)</f>
      </c>
      <c r="N150" s="760">
        <f>ROUND(I150*$D150,-1)</f>
      </c>
      <c r="O150" s="760">
        <f>ROUND(J150*$D150,-1)</f>
      </c>
      <c r="P150" s="218">
        <f>ROUND(K150*$D150,-1)</f>
      </c>
    </row>
    <row x14ac:dyDescent="0.25" r="151" customHeight="1" ht="17.25">
      <c r="A151" s="575" t="s">
        <v>1111</v>
      </c>
      <c r="B151" s="760"/>
      <c r="C151" s="760"/>
      <c r="D151" s="760">
        <v>170</v>
      </c>
      <c r="E151" s="857"/>
      <c r="F151" s="219"/>
      <c r="G151" s="221"/>
      <c r="H151" s="221"/>
      <c r="I151" s="221"/>
      <c r="J151" s="221"/>
      <c r="K151" s="221"/>
      <c r="L151" s="222">
        <f>ROUND(G151*$D151,-1)</f>
      </c>
      <c r="M151" s="760">
        <f>ROUND(H151*$D151,-1)</f>
      </c>
      <c r="N151" s="760">
        <f>ROUND(I151*$D151,-1)</f>
      </c>
      <c r="O151" s="760">
        <f>ROUND(J151*$D151,-1)</f>
      </c>
      <c r="P151" s="218">
        <f>ROUND(K151*$D151,-1)</f>
      </c>
    </row>
    <row x14ac:dyDescent="0.25" r="152" customHeight="1" ht="17.25">
      <c r="A152" s="575" t="s">
        <v>1112</v>
      </c>
      <c r="B152" s="212"/>
      <c r="C152" s="212"/>
      <c r="D152" s="760">
        <v>150</v>
      </c>
      <c r="E152" s="857"/>
      <c r="F152" s="219"/>
      <c r="G152" s="221"/>
      <c r="H152" s="221"/>
      <c r="I152" s="221"/>
      <c r="J152" s="221"/>
      <c r="K152" s="221"/>
      <c r="L152" s="222">
        <f>ROUND(G152*$D152,-1)</f>
      </c>
      <c r="M152" s="760">
        <f>ROUND(H152*$D152,-1)</f>
      </c>
      <c r="N152" s="760">
        <f>ROUND(I152*$D152,-1)</f>
      </c>
      <c r="O152" s="760">
        <f>ROUND(J152*$D152,-1)</f>
      </c>
      <c r="P152" s="218">
        <f>ROUND(K152*$D152,-1)</f>
      </c>
    </row>
    <row x14ac:dyDescent="0.25" r="153" customHeight="1" ht="17.25">
      <c r="A153" s="575" t="s">
        <v>1113</v>
      </c>
      <c r="B153" s="212"/>
      <c r="C153" s="212"/>
      <c r="D153" s="760">
        <v>500</v>
      </c>
      <c r="E153" s="857"/>
      <c r="F153" s="219">
        <v>1</v>
      </c>
      <c r="G153" s="221"/>
      <c r="H153" s="221"/>
      <c r="I153" s="221"/>
      <c r="J153" s="221"/>
      <c r="K153" s="221"/>
      <c r="L153" s="222">
        <f>ROUND(G153*$D153,-1)</f>
      </c>
      <c r="M153" s="760">
        <f>ROUND(H153*$D153,-1)</f>
      </c>
      <c r="N153" s="760">
        <f>ROUND(I153*$D153,-1)</f>
      </c>
      <c r="O153" s="760">
        <f>ROUND(J153*$D153,-1)</f>
      </c>
      <c r="P153" s="218">
        <f>ROUND(K153*$D153,-1)</f>
      </c>
    </row>
    <row x14ac:dyDescent="0.25" r="154" customHeight="1" ht="17.25">
      <c r="A154" s="575" t="s">
        <v>1114</v>
      </c>
      <c r="B154" s="212"/>
      <c r="C154" s="212"/>
      <c r="D154" s="760">
        <v>50</v>
      </c>
      <c r="E154" s="857"/>
      <c r="F154" s="219"/>
      <c r="G154" s="221"/>
      <c r="H154" s="221">
        <v>1</v>
      </c>
      <c r="I154" s="221"/>
      <c r="J154" s="221"/>
      <c r="K154" s="221"/>
      <c r="L154" s="222">
        <f>ROUND(G154*$D154,-1)</f>
      </c>
      <c r="M154" s="760">
        <f>ROUND(H154*$D154,-1)</f>
      </c>
      <c r="N154" s="760">
        <f>ROUND(I154*$D154,-1)</f>
      </c>
      <c r="O154" s="760">
        <f>ROUND(J154*$D154,-1)</f>
      </c>
      <c r="P154" s="218">
        <f>ROUND(K154*$D154,-1)</f>
      </c>
    </row>
    <row x14ac:dyDescent="0.25" r="155" customHeight="1" ht="17.25">
      <c r="A155" s="575" t="s">
        <v>1115</v>
      </c>
      <c r="B155" s="760"/>
      <c r="C155" s="760"/>
      <c r="D155" s="760">
        <v>300</v>
      </c>
      <c r="E155" s="857"/>
      <c r="F155" s="219"/>
      <c r="G155" s="221">
        <v>1</v>
      </c>
      <c r="H155" s="221"/>
      <c r="I155" s="221"/>
      <c r="J155" s="221"/>
      <c r="K155" s="221"/>
      <c r="L155" s="222">
        <f>ROUND(G155*$D155,-1)</f>
      </c>
      <c r="M155" s="760">
        <f>ROUND(H155*$D155,-1)</f>
      </c>
      <c r="N155" s="760">
        <f>ROUND(I155*$D155,-1)</f>
      </c>
      <c r="O155" s="760">
        <f>ROUND(J155*$D155,-1)</f>
      </c>
      <c r="P155" s="218">
        <f>ROUND(K155*$D155,-1)</f>
      </c>
    </row>
    <row x14ac:dyDescent="0.25" r="156" customHeight="1" ht="17.25">
      <c r="A156" s="575" t="s">
        <v>1116</v>
      </c>
      <c r="B156" s="760"/>
      <c r="C156" s="760"/>
      <c r="D156" s="760">
        <v>100</v>
      </c>
      <c r="E156" s="857"/>
      <c r="F156" s="219"/>
      <c r="G156" s="221"/>
      <c r="H156" s="221"/>
      <c r="I156" s="221"/>
      <c r="J156" s="221"/>
      <c r="K156" s="221"/>
      <c r="L156" s="222">
        <f>ROUND(G156*$D156,-1)</f>
      </c>
      <c r="M156" s="760">
        <f>ROUND(H156*$D156,-1)</f>
      </c>
      <c r="N156" s="760">
        <f>ROUND(I156*$D156,-1)</f>
      </c>
      <c r="O156" s="760">
        <f>ROUND(J156*$D156,-1)</f>
      </c>
      <c r="P156" s="218">
        <f>ROUND(K156*$D156,-1)</f>
      </c>
    </row>
    <row x14ac:dyDescent="0.25" r="157" customHeight="1" ht="17.25">
      <c r="A157" s="575" t="s">
        <v>1117</v>
      </c>
      <c r="B157" s="760"/>
      <c r="C157" s="760"/>
      <c r="D157" s="760">
        <v>450</v>
      </c>
      <c r="E157" s="857"/>
      <c r="F157" s="219">
        <v>1</v>
      </c>
      <c r="G157" s="221"/>
      <c r="H157" s="221"/>
      <c r="I157" s="221"/>
      <c r="J157" s="221"/>
      <c r="K157" s="221"/>
      <c r="L157" s="222">
        <f>ROUND(G157*$D157,-1)</f>
      </c>
      <c r="M157" s="760">
        <f>ROUND(H157*$D157,-1)</f>
      </c>
      <c r="N157" s="760">
        <f>ROUND(I157*$D157,-1)</f>
      </c>
      <c r="O157" s="760">
        <f>ROUND(J157*$D157,-1)</f>
      </c>
      <c r="P157" s="218">
        <f>ROUND(K157*$D157,-1)</f>
      </c>
    </row>
    <row x14ac:dyDescent="0.25" r="158" customHeight="1" ht="17.25">
      <c r="A158" s="575" t="s">
        <v>1118</v>
      </c>
      <c r="B158" s="760"/>
      <c r="C158" s="760"/>
      <c r="D158" s="760">
        <v>300</v>
      </c>
      <c r="E158" s="857"/>
      <c r="F158" s="219"/>
      <c r="G158" s="221"/>
      <c r="H158" s="221"/>
      <c r="I158" s="221"/>
      <c r="J158" s="221"/>
      <c r="K158" s="221"/>
      <c r="L158" s="222">
        <f>ROUND(G158*$D158,-1)</f>
      </c>
      <c r="M158" s="760">
        <f>ROUND(H158*$D158,-1)</f>
      </c>
      <c r="N158" s="760">
        <f>ROUND(I158*$D158,-1)</f>
      </c>
      <c r="O158" s="760">
        <f>ROUND(J158*$D158,-1)</f>
      </c>
      <c r="P158" s="218">
        <f>ROUND(K158*$D158,-1)</f>
      </c>
    </row>
    <row x14ac:dyDescent="0.25" r="159" customHeight="1" ht="17.25">
      <c r="A159" s="338" t="s">
        <v>785</v>
      </c>
      <c r="B159" s="224"/>
      <c r="C159" s="224"/>
      <c r="D159" s="224">
        <v>150</v>
      </c>
      <c r="E159" s="339"/>
      <c r="F159" s="112"/>
      <c r="G159" s="242">
        <v>0.2</v>
      </c>
      <c r="H159" s="242">
        <v>0.2</v>
      </c>
      <c r="I159" s="242">
        <v>0.2</v>
      </c>
      <c r="J159" s="242">
        <v>0.2</v>
      </c>
      <c r="K159" s="242">
        <v>0.2</v>
      </c>
      <c r="L159" s="222">
        <f>ROUND(G159*$D159,-1)</f>
      </c>
      <c r="M159" s="224">
        <f>ROUND(H159*$D159,-1)</f>
      </c>
      <c r="N159" s="224">
        <f>ROUND(I159*$D159,-1)</f>
      </c>
      <c r="O159" s="224">
        <f>ROUND(J159*$D159,-1)</f>
      </c>
      <c r="P159" s="225">
        <f>ROUND(K159*$D159,-1)</f>
      </c>
    </row>
    <row x14ac:dyDescent="0.25" r="160" customHeight="1" ht="17.25">
      <c r="A160" s="338"/>
      <c r="B160" s="224"/>
      <c r="C160" s="224"/>
      <c r="D160" s="224"/>
      <c r="E160" s="339"/>
      <c r="F160" s="112"/>
      <c r="G160" s="242"/>
      <c r="H160" s="242"/>
      <c r="I160" s="242"/>
      <c r="J160" s="242"/>
      <c r="K160" s="242"/>
      <c r="L160" s="576"/>
      <c r="M160" s="339"/>
      <c r="N160" s="339"/>
      <c r="O160" s="339"/>
      <c r="P160" s="256"/>
    </row>
    <row x14ac:dyDescent="0.25" r="161" customHeight="1" ht="17.25">
      <c r="A161" s="1"/>
      <c r="B161" s="19"/>
      <c r="C161" s="19"/>
      <c r="D161" s="19"/>
      <c r="E161" s="19"/>
      <c r="F161" s="375"/>
      <c r="G161" s="375"/>
      <c r="H161" s="375"/>
      <c r="I161" s="375"/>
      <c r="J161" s="375"/>
      <c r="K161" s="375"/>
      <c r="L161" s="16"/>
      <c r="M161" s="16"/>
      <c r="N161" s="16"/>
      <c r="O161" s="16"/>
      <c r="P161" s="16"/>
    </row>
    <row x14ac:dyDescent="0.25" r="162" customHeight="1" ht="17.25">
      <c r="A162" s="1"/>
      <c r="B162" s="19"/>
      <c r="C162" s="19"/>
      <c r="D162" s="19"/>
      <c r="E162" s="19"/>
      <c r="F162" s="375"/>
      <c r="G162" s="375"/>
      <c r="H162" s="375"/>
      <c r="I162" s="375"/>
      <c r="J162" s="375"/>
      <c r="K162" s="375"/>
      <c r="L162" s="16"/>
      <c r="M162" s="16"/>
      <c r="N162" s="16"/>
      <c r="O162" s="16"/>
      <c r="P162" s="16"/>
    </row>
    <row x14ac:dyDescent="0.25" r="163" customHeight="1" ht="17.25">
      <c r="A163" s="1"/>
      <c r="B163" s="19"/>
      <c r="C163" s="19"/>
      <c r="D163" s="19"/>
      <c r="E163" s="19"/>
      <c r="F163" s="375"/>
      <c r="G163" s="375"/>
      <c r="H163" s="375"/>
      <c r="I163" s="375"/>
      <c r="J163" s="375"/>
      <c r="K163" s="375"/>
      <c r="L163" s="16"/>
      <c r="M163" s="16"/>
      <c r="N163" s="16"/>
      <c r="O163" s="16"/>
      <c r="P163" s="16"/>
    </row>
    <row x14ac:dyDescent="0.25" r="164" customHeight="1" ht="17.25">
      <c r="A164" s="36" t="s">
        <v>485</v>
      </c>
      <c r="B164" s="19"/>
      <c r="C164" s="19"/>
      <c r="D164" s="19"/>
      <c r="E164" s="19"/>
      <c r="F164" s="375"/>
      <c r="G164" s="375"/>
      <c r="H164" s="375"/>
      <c r="I164" s="375"/>
      <c r="J164" s="375"/>
      <c r="K164" s="375"/>
      <c r="L164" s="16"/>
      <c r="M164" s="16"/>
      <c r="N164" s="16"/>
      <c r="O164" s="16"/>
      <c r="P164" s="16"/>
    </row>
    <row x14ac:dyDescent="0.25" r="165" customHeight="1" ht="17.25">
      <c r="A165" s="36"/>
      <c r="B165" s="19"/>
      <c r="C165" s="19"/>
      <c r="D165" s="19"/>
      <c r="E165" s="19"/>
      <c r="F165" s="375"/>
      <c r="G165" s="375"/>
      <c r="H165" s="375"/>
      <c r="I165" s="375"/>
      <c r="J165" s="375"/>
      <c r="K165" s="375"/>
      <c r="L165" s="16"/>
      <c r="M165" s="16"/>
      <c r="N165" s="16"/>
      <c r="O165" s="16"/>
      <c r="P165" s="16"/>
    </row>
    <row x14ac:dyDescent="0.25" r="166" customHeight="1" ht="17.25">
      <c r="A166" s="36"/>
      <c r="B166" s="19"/>
      <c r="C166" s="19"/>
      <c r="D166" s="19"/>
      <c r="E166" s="19"/>
      <c r="F166" s="375"/>
      <c r="G166" s="375"/>
      <c r="H166" s="375"/>
      <c r="I166" s="375"/>
      <c r="J166" s="375"/>
      <c r="K166" s="375"/>
      <c r="L166" s="16"/>
      <c r="M166" s="16"/>
      <c r="N166" s="16"/>
      <c r="O166" s="16"/>
      <c r="P166" s="16"/>
    </row>
    <row x14ac:dyDescent="0.25" r="167" customHeight="1" ht="17.25">
      <c r="A167" s="36"/>
      <c r="B167" s="19"/>
      <c r="C167" s="19"/>
      <c r="D167" s="19"/>
      <c r="E167" s="19"/>
      <c r="F167" s="375"/>
      <c r="G167" s="375"/>
      <c r="H167" s="375"/>
      <c r="I167" s="375"/>
      <c r="J167" s="375"/>
      <c r="K167" s="375"/>
      <c r="L167" s="16"/>
      <c r="M167" s="16"/>
      <c r="N167" s="16"/>
      <c r="O167" s="16"/>
      <c r="P167" s="16"/>
    </row>
    <row x14ac:dyDescent="0.25" r="168" customHeight="1" ht="17.25">
      <c r="A168" s="575" t="s">
        <v>1119</v>
      </c>
      <c r="B168" s="760">
        <v>4000</v>
      </c>
      <c r="C168" s="760">
        <v>75</v>
      </c>
      <c r="D168" s="760">
        <f>C168*B168/1000</f>
      </c>
      <c r="E168" s="857" t="s">
        <v>607</v>
      </c>
      <c r="F168" s="219"/>
      <c r="G168" s="221">
        <v>1</v>
      </c>
      <c r="H168" s="221"/>
      <c r="I168" s="221"/>
      <c r="J168" s="221"/>
      <c r="K168" s="221"/>
      <c r="L168" s="222">
        <f>ROUND(G168*$D168,-1)</f>
      </c>
      <c r="M168" s="760">
        <f>ROUND(H168*$D168,-1)</f>
      </c>
      <c r="N168" s="760">
        <f>ROUND(I168*$D168,-1)</f>
      </c>
      <c r="O168" s="760">
        <f>ROUND(J168*$D168,-1)</f>
      </c>
      <c r="P168" s="218">
        <f>ROUND(K168*$D168,-1)</f>
      </c>
    </row>
    <row x14ac:dyDescent="0.25" r="169" customHeight="1" ht="17.25">
      <c r="A169" s="575" t="s">
        <v>1085</v>
      </c>
      <c r="B169" s="760">
        <v>2200</v>
      </c>
      <c r="C169" s="760">
        <v>65</v>
      </c>
      <c r="D169" s="760">
        <f>C169*B169/1000</f>
      </c>
      <c r="E169" s="857" t="s">
        <v>596</v>
      </c>
      <c r="F169" s="219"/>
      <c r="G169" s="221">
        <v>0.6</v>
      </c>
      <c r="H169" s="221">
        <v>0.4</v>
      </c>
      <c r="I169" s="221"/>
      <c r="J169" s="221"/>
      <c r="K169" s="221"/>
      <c r="L169" s="222">
        <f>ROUND(G169*$D169,-1)</f>
      </c>
      <c r="M169" s="760">
        <f>ROUND(H169*$D169,-1)</f>
      </c>
      <c r="N169" s="760">
        <f>ROUND(I169*$D169,-1)</f>
      </c>
      <c r="O169" s="760">
        <f>ROUND(J169*$D169,-1)</f>
      </c>
      <c r="P169" s="218">
        <f>ROUND(K169*$D169,-1)</f>
      </c>
    </row>
    <row x14ac:dyDescent="0.25" r="170" customHeight="1" ht="17.25">
      <c r="A170" s="575" t="s">
        <v>1086</v>
      </c>
      <c r="B170" s="760"/>
      <c r="C170" s="760"/>
      <c r="D170" s="760">
        <v>130</v>
      </c>
      <c r="E170" s="857"/>
      <c r="F170" s="219"/>
      <c r="G170" s="221">
        <v>1</v>
      </c>
      <c r="H170" s="221"/>
      <c r="I170" s="221"/>
      <c r="J170" s="221"/>
      <c r="K170" s="221"/>
      <c r="L170" s="222">
        <f>ROUND(G170*$D170,-1)</f>
      </c>
      <c r="M170" s="760">
        <f>ROUND(H170*$D170,-1)</f>
      </c>
      <c r="N170" s="760">
        <f>ROUND(I170*$D170,-1)</f>
      </c>
      <c r="O170" s="760">
        <f>ROUND(J170*$D170,-1)</f>
      </c>
      <c r="P170" s="218">
        <f>ROUND(K170*$D170,-1)</f>
      </c>
    </row>
    <row x14ac:dyDescent="0.25" r="171" customHeight="1" ht="17.25">
      <c r="A171" s="575"/>
      <c r="B171" s="760"/>
      <c r="C171" s="760"/>
      <c r="D171" s="760"/>
      <c r="E171" s="857"/>
      <c r="F171" s="219"/>
      <c r="G171" s="221"/>
      <c r="H171" s="221"/>
      <c r="I171" s="221"/>
      <c r="J171" s="221"/>
      <c r="K171" s="221"/>
      <c r="L171" s="222"/>
      <c r="M171" s="760"/>
      <c r="N171" s="760"/>
      <c r="O171" s="760"/>
      <c r="P171" s="218"/>
    </row>
    <row x14ac:dyDescent="0.25" r="172" customHeight="1" ht="17.25">
      <c r="A172" s="575"/>
      <c r="B172" s="760"/>
      <c r="C172" s="760"/>
      <c r="D172" s="760"/>
      <c r="E172" s="857"/>
      <c r="F172" s="219"/>
      <c r="G172" s="221"/>
      <c r="H172" s="221"/>
      <c r="I172" s="221"/>
      <c r="J172" s="221"/>
      <c r="K172" s="221"/>
      <c r="L172" s="222"/>
      <c r="M172" s="760"/>
      <c r="N172" s="760"/>
      <c r="O172" s="760"/>
      <c r="P172" s="218"/>
    </row>
    <row x14ac:dyDescent="0.25" r="173" customHeight="1" ht="17.25">
      <c r="A173" s="575"/>
      <c r="B173" s="760"/>
      <c r="C173" s="760"/>
      <c r="D173" s="760"/>
      <c r="E173" s="857"/>
      <c r="F173" s="219"/>
      <c r="G173" s="221"/>
      <c r="H173" s="221"/>
      <c r="I173" s="221"/>
      <c r="J173" s="221"/>
      <c r="K173" s="221"/>
      <c r="L173" s="222"/>
      <c r="M173" s="760"/>
      <c r="N173" s="760"/>
      <c r="O173" s="760"/>
      <c r="P173" s="218"/>
    </row>
    <row x14ac:dyDescent="0.25" r="174" customHeight="1" ht="17.25">
      <c r="A174" s="575"/>
      <c r="B174" s="760"/>
      <c r="C174" s="760"/>
      <c r="D174" s="760"/>
      <c r="E174" s="857"/>
      <c r="F174" s="219"/>
      <c r="G174" s="221"/>
      <c r="H174" s="221"/>
      <c r="I174" s="221"/>
      <c r="J174" s="221"/>
      <c r="K174" s="221"/>
      <c r="L174" s="222"/>
      <c r="M174" s="760"/>
      <c r="N174" s="760"/>
      <c r="O174" s="760"/>
      <c r="P174" s="218"/>
    </row>
    <row x14ac:dyDescent="0.25" r="175" customHeight="1" ht="17.25">
      <c r="A175" s="575"/>
      <c r="B175" s="760"/>
      <c r="C175" s="760"/>
      <c r="D175" s="760"/>
      <c r="E175" s="857"/>
      <c r="F175" s="219"/>
      <c r="G175" s="221"/>
      <c r="H175" s="221"/>
      <c r="I175" s="221"/>
      <c r="J175" s="221"/>
      <c r="K175" s="221"/>
      <c r="L175" s="222"/>
      <c r="M175" s="760"/>
      <c r="N175" s="760"/>
      <c r="O175" s="760"/>
      <c r="P175" s="218"/>
    </row>
    <row x14ac:dyDescent="0.25" r="176" customHeight="1" ht="17.25">
      <c r="A176" s="575"/>
      <c r="B176" s="760"/>
      <c r="C176" s="760"/>
      <c r="D176" s="760"/>
      <c r="E176" s="857"/>
      <c r="F176" s="219"/>
      <c r="G176" s="221"/>
      <c r="H176" s="221"/>
      <c r="I176" s="221"/>
      <c r="J176" s="221"/>
      <c r="K176" s="221"/>
      <c r="L176" s="222"/>
      <c r="M176" s="760"/>
      <c r="N176" s="760"/>
      <c r="O176" s="760"/>
      <c r="P176" s="218"/>
    </row>
    <row x14ac:dyDescent="0.25" r="177" customHeight="1" ht="17.25">
      <c r="A177" s="575"/>
      <c r="B177" s="760"/>
      <c r="C177" s="760"/>
      <c r="D177" s="760"/>
      <c r="E177" s="857"/>
      <c r="F177" s="219"/>
      <c r="G177" s="221"/>
      <c r="H177" s="221"/>
      <c r="I177" s="221"/>
      <c r="J177" s="221"/>
      <c r="K177" s="221"/>
      <c r="L177" s="222"/>
      <c r="M177" s="760"/>
      <c r="N177" s="760"/>
      <c r="O177" s="760"/>
      <c r="P177" s="218"/>
    </row>
    <row x14ac:dyDescent="0.25" r="178" customHeight="1" ht="17.25">
      <c r="A178" s="575" t="s">
        <v>1120</v>
      </c>
      <c r="B178" s="760">
        <v>1300</v>
      </c>
      <c r="C178" s="760">
        <v>65</v>
      </c>
      <c r="D178" s="760">
        <f>C178*B178/1000</f>
      </c>
      <c r="E178" s="857"/>
      <c r="F178" s="219"/>
      <c r="G178" s="221">
        <v>1</v>
      </c>
      <c r="H178" s="221"/>
      <c r="I178" s="221"/>
      <c r="J178" s="221"/>
      <c r="K178" s="221"/>
      <c r="L178" s="222">
        <f>ROUND(G178*$D178,-1)</f>
      </c>
      <c r="M178" s="760">
        <f>ROUND(H178*$D178,-1)</f>
      </c>
      <c r="N178" s="760">
        <f>ROUND(I178*$D178,-1)</f>
      </c>
      <c r="O178" s="760">
        <f>ROUND(J178*$D178,-1)</f>
      </c>
      <c r="P178" s="218">
        <f>ROUND(K178*$D178,-1)</f>
      </c>
    </row>
    <row x14ac:dyDescent="0.25" r="179" customHeight="1" ht="17.25">
      <c r="A179" s="575" t="s">
        <v>1084</v>
      </c>
      <c r="B179" s="760">
        <v>500</v>
      </c>
      <c r="C179" s="760">
        <v>65</v>
      </c>
      <c r="D179" s="760">
        <f>C179*B179/1000</f>
      </c>
      <c r="E179" s="857"/>
      <c r="F179" s="219"/>
      <c r="G179" s="221">
        <v>1</v>
      </c>
      <c r="H179" s="221"/>
      <c r="I179" s="221"/>
      <c r="J179" s="221"/>
      <c r="K179" s="221"/>
      <c r="L179" s="222">
        <f>ROUND(G179*$D179,-1)</f>
      </c>
      <c r="M179" s="760">
        <f>ROUND(H179*$D179,-1)</f>
      </c>
      <c r="N179" s="760">
        <f>ROUND(I179*$D179,-1)</f>
      </c>
      <c r="O179" s="760">
        <f>ROUND(J179*$D179,-1)</f>
      </c>
      <c r="P179" s="218">
        <f>ROUND(K179*$D179,-1)</f>
      </c>
    </row>
    <row x14ac:dyDescent="0.25" r="180" customHeight="1" ht="17.25">
      <c r="A180" s="575" t="s">
        <v>1057</v>
      </c>
      <c r="B180" s="760">
        <v>11000</v>
      </c>
      <c r="C180" s="760">
        <v>65</v>
      </c>
      <c r="D180" s="760">
        <f>C180*B180/1000</f>
      </c>
      <c r="E180" s="857"/>
      <c r="F180" s="219"/>
      <c r="G180" s="221">
        <v>0.65</v>
      </c>
      <c r="H180" s="221">
        <v>0.35</v>
      </c>
      <c r="I180" s="221"/>
      <c r="J180" s="221"/>
      <c r="K180" s="221"/>
      <c r="L180" s="222">
        <f>ROUND(G180*$D180,-1)</f>
      </c>
      <c r="M180" s="760">
        <f>ROUND(H180*$D180,-1)</f>
      </c>
      <c r="N180" s="760">
        <f>ROUND(I180*$D180,-1)</f>
      </c>
      <c r="O180" s="760">
        <f>ROUND(J180*$D180,-1)</f>
      </c>
      <c r="P180" s="218">
        <f>ROUND(K180*$D180,-1)</f>
      </c>
    </row>
    <row x14ac:dyDescent="0.25" r="181" customHeight="1" ht="17.25">
      <c r="A181" s="575" t="s">
        <v>1058</v>
      </c>
      <c r="B181" s="760">
        <v>5000</v>
      </c>
      <c r="C181" s="760">
        <v>65</v>
      </c>
      <c r="D181" s="760">
        <f>C181*B181/1000</f>
      </c>
      <c r="E181" s="857"/>
      <c r="F181" s="219"/>
      <c r="G181" s="221"/>
      <c r="H181" s="221"/>
      <c r="I181" s="221"/>
      <c r="J181" s="221"/>
      <c r="K181" s="221"/>
      <c r="L181" s="222">
        <f>ROUND(G181*$D181,-1)</f>
      </c>
      <c r="M181" s="760">
        <f>ROUND(H181*$D181,-1)</f>
      </c>
      <c r="N181" s="760">
        <f>ROUND(I181*$D181,-1)</f>
      </c>
      <c r="O181" s="760">
        <f>ROUND(J181*$D181,-1)</f>
      </c>
      <c r="P181" s="218">
        <f>ROUND(K181*$D181,-1)</f>
      </c>
    </row>
    <row x14ac:dyDescent="0.25" r="182" customHeight="1" ht="17.25">
      <c r="A182" s="575" t="s">
        <v>1059</v>
      </c>
      <c r="B182" s="760">
        <v>4000</v>
      </c>
      <c r="C182" s="760">
        <v>65</v>
      </c>
      <c r="D182" s="760">
        <f>C182*B182/1000</f>
      </c>
      <c r="E182" s="857"/>
      <c r="F182" s="219"/>
      <c r="G182" s="221"/>
      <c r="H182" s="221">
        <v>1</v>
      </c>
      <c r="I182" s="221"/>
      <c r="J182" s="221"/>
      <c r="K182" s="221"/>
      <c r="L182" s="222">
        <f>ROUND(G182*$D182,-1)</f>
      </c>
      <c r="M182" s="760">
        <f>ROUND(H182*$D182,-1)</f>
      </c>
      <c r="N182" s="760">
        <f>ROUND(I182*$D182,-1)</f>
      </c>
      <c r="O182" s="760">
        <f>ROUND(J182*$D182,-1)</f>
      </c>
      <c r="P182" s="218">
        <f>ROUND(K182*$D182,-1)</f>
      </c>
    </row>
    <row x14ac:dyDescent="0.25" r="183" customHeight="1" ht="17.25">
      <c r="A183" s="575" t="s">
        <v>1060</v>
      </c>
      <c r="B183" s="760">
        <v>4700</v>
      </c>
      <c r="C183" s="760">
        <v>65</v>
      </c>
      <c r="D183" s="760">
        <f>C183*B183/1000</f>
      </c>
      <c r="E183" s="857"/>
      <c r="F183" s="219"/>
      <c r="G183" s="221"/>
      <c r="H183" s="221"/>
      <c r="I183" s="221"/>
      <c r="J183" s="221"/>
      <c r="K183" s="221">
        <v>1</v>
      </c>
      <c r="L183" s="222">
        <f>ROUND(G183*$D183,-1)</f>
      </c>
      <c r="M183" s="760">
        <f>ROUND(H183*$D183,-1)</f>
      </c>
      <c r="N183" s="760">
        <f>ROUND(I183*$D183,-1)</f>
      </c>
      <c r="O183" s="760">
        <f>ROUND(J183*$D183,-1)</f>
      </c>
      <c r="P183" s="218">
        <f>ROUND(K183*$D183,-1)</f>
      </c>
    </row>
    <row x14ac:dyDescent="0.25" r="184" customHeight="1" ht="17.25">
      <c r="A184" s="575" t="s">
        <v>1061</v>
      </c>
      <c r="B184" s="760">
        <v>700</v>
      </c>
      <c r="C184" s="760">
        <v>60</v>
      </c>
      <c r="D184" s="760">
        <f>C184*B184/1000</f>
      </c>
      <c r="E184" s="857"/>
      <c r="F184" s="219"/>
      <c r="G184" s="221"/>
      <c r="H184" s="221"/>
      <c r="I184" s="221"/>
      <c r="J184" s="221"/>
      <c r="K184" s="221"/>
      <c r="L184" s="222">
        <f>ROUND(G184*$D184,-1)</f>
      </c>
      <c r="M184" s="760">
        <f>ROUND(H184*$D184,-1)</f>
      </c>
      <c r="N184" s="760">
        <f>ROUND(I184*$D184,-1)</f>
      </c>
      <c r="O184" s="760">
        <f>ROUND(J184*$D184,-1)</f>
      </c>
      <c r="P184" s="218">
        <f>ROUND(K184*$D184,-1)</f>
      </c>
    </row>
    <row x14ac:dyDescent="0.25" r="185" customHeight="1" ht="17.25">
      <c r="A185" s="575" t="s">
        <v>1062</v>
      </c>
      <c r="B185" s="760">
        <v>600</v>
      </c>
      <c r="C185" s="760">
        <v>60</v>
      </c>
      <c r="D185" s="760">
        <f>C185*B185/1000</f>
      </c>
      <c r="E185" s="857"/>
      <c r="F185" s="219"/>
      <c r="G185" s="221"/>
      <c r="H185" s="221"/>
      <c r="I185" s="221"/>
      <c r="J185" s="221"/>
      <c r="K185" s="221"/>
      <c r="L185" s="222">
        <f>ROUND(G185*$D185,-1)</f>
      </c>
      <c r="M185" s="760">
        <f>ROUND(H185*$D185,-1)</f>
      </c>
      <c r="N185" s="760">
        <f>ROUND(I185*$D185,-1)</f>
      </c>
      <c r="O185" s="760">
        <f>ROUND(J185*$D185,-1)</f>
      </c>
      <c r="P185" s="218">
        <f>ROUND(K185*$D185,-1)</f>
      </c>
    </row>
    <row x14ac:dyDescent="0.25" r="186" customHeight="1" ht="17.25">
      <c r="A186" s="575" t="s">
        <v>1063</v>
      </c>
      <c r="B186" s="760">
        <v>300</v>
      </c>
      <c r="C186" s="760">
        <v>65</v>
      </c>
      <c r="D186" s="760">
        <f>C186*B186/1000</f>
      </c>
      <c r="E186" s="857" t="s">
        <v>607</v>
      </c>
      <c r="F186" s="219"/>
      <c r="G186" s="221">
        <v>1</v>
      </c>
      <c r="H186" s="221"/>
      <c r="I186" s="221"/>
      <c r="J186" s="221"/>
      <c r="K186" s="221"/>
      <c r="L186" s="222">
        <f>ROUND(G186*$D186,-1)</f>
      </c>
      <c r="M186" s="760">
        <f>ROUND(H186*$D186,-1)</f>
      </c>
      <c r="N186" s="760">
        <f>ROUND(I186*$D186,-1)</f>
      </c>
      <c r="O186" s="760">
        <f>ROUND(J186*$D186,-1)</f>
      </c>
      <c r="P186" s="218">
        <f>ROUND(K186*$D186,-1)</f>
      </c>
    </row>
    <row x14ac:dyDescent="0.25" r="187" customHeight="1" ht="17.25">
      <c r="A187" s="575" t="s">
        <v>1064</v>
      </c>
      <c r="B187" s="760">
        <v>4400</v>
      </c>
      <c r="C187" s="760">
        <v>75</v>
      </c>
      <c r="D187" s="760">
        <f>C187*B187/1000</f>
      </c>
      <c r="E187" s="857"/>
      <c r="F187" s="219"/>
      <c r="G187" s="221"/>
      <c r="H187" s="221"/>
      <c r="I187" s="221"/>
      <c r="J187" s="221"/>
      <c r="K187" s="221"/>
      <c r="L187" s="222">
        <f>ROUND(G187*$D187,-1)</f>
      </c>
      <c r="M187" s="760">
        <f>ROUND(H187*$D187,-1)</f>
      </c>
      <c r="N187" s="760">
        <f>ROUND(I187*$D187,-1)</f>
      </c>
      <c r="O187" s="760">
        <f>ROUND(J187*$D187,-1)</f>
      </c>
      <c r="P187" s="218">
        <f>ROUND(K187*$D187,-1)</f>
      </c>
    </row>
    <row x14ac:dyDescent="0.25" r="188" customHeight="1" ht="17.25">
      <c r="A188" s="575" t="s">
        <v>1065</v>
      </c>
      <c r="B188" s="760">
        <v>1800</v>
      </c>
      <c r="C188" s="760">
        <v>65</v>
      </c>
      <c r="D188" s="760">
        <f>C188*B188/1000</f>
      </c>
      <c r="E188" s="857"/>
      <c r="F188" s="219"/>
      <c r="G188" s="221"/>
      <c r="H188" s="221"/>
      <c r="I188" s="221"/>
      <c r="J188" s="221"/>
      <c r="K188" s="221"/>
      <c r="L188" s="222">
        <f>ROUND(G188*$D188,-1)</f>
      </c>
      <c r="M188" s="760">
        <f>ROUND(H188*$D188,-1)</f>
      </c>
      <c r="N188" s="760">
        <f>ROUND(I188*$D188,-1)</f>
      </c>
      <c r="O188" s="760">
        <f>ROUND(J188*$D188,-1)</f>
      </c>
      <c r="P188" s="218">
        <f>ROUND(K188*$D188,-1)</f>
      </c>
    </row>
    <row x14ac:dyDescent="0.25" r="189" customHeight="1" ht="17.25">
      <c r="A189" s="575" t="s">
        <v>1066</v>
      </c>
      <c r="B189" s="760">
        <v>4500</v>
      </c>
      <c r="C189" s="760">
        <v>35</v>
      </c>
      <c r="D189" s="760">
        <f>C189*B189/1000</f>
      </c>
      <c r="E189" s="857"/>
      <c r="F189" s="219"/>
      <c r="G189" s="221"/>
      <c r="H189" s="221"/>
      <c r="I189" s="221"/>
      <c r="J189" s="221"/>
      <c r="K189" s="221"/>
      <c r="L189" s="222">
        <f>ROUND(G189*$D189,-1)</f>
      </c>
      <c r="M189" s="760">
        <f>ROUND(H189*$D189,-1)</f>
      </c>
      <c r="N189" s="760">
        <f>ROUND(I189*$D189,-1)</f>
      </c>
      <c r="O189" s="760">
        <f>ROUND(J189*$D189,-1)</f>
      </c>
      <c r="P189" s="218">
        <f>ROUND(K189*$D189,-1)</f>
      </c>
    </row>
    <row x14ac:dyDescent="0.25" r="190" customHeight="1" ht="17.25">
      <c r="A190" s="865" t="s">
        <v>1067</v>
      </c>
      <c r="B190" s="761">
        <v>1100</v>
      </c>
      <c r="C190" s="760">
        <v>65</v>
      </c>
      <c r="D190" s="760">
        <f>C190*B190/1000</f>
      </c>
      <c r="E190" s="857"/>
      <c r="F190" s="219"/>
      <c r="G190" s="221"/>
      <c r="H190" s="221"/>
      <c r="I190" s="221"/>
      <c r="J190" s="221"/>
      <c r="K190" s="221"/>
      <c r="L190" s="222">
        <f>ROUND(G190*$D190,-1)</f>
      </c>
      <c r="M190" s="760">
        <f>ROUND(H190*$D190,-1)</f>
      </c>
      <c r="N190" s="760">
        <f>ROUND(I190*$D190,-1)</f>
      </c>
      <c r="O190" s="760">
        <f>ROUND(J190*$D190,-1)</f>
      </c>
      <c r="P190" s="218">
        <f>ROUND(K190*$D190,-1)</f>
      </c>
    </row>
    <row x14ac:dyDescent="0.25" r="191" customHeight="1" ht="17.25">
      <c r="A191" s="865" t="s">
        <v>1068</v>
      </c>
      <c r="B191" s="761">
        <v>4000</v>
      </c>
      <c r="C191" s="760">
        <v>65</v>
      </c>
      <c r="D191" s="760">
        <f>C191*B191/1000</f>
      </c>
      <c r="E191" s="857"/>
      <c r="F191" s="219"/>
      <c r="G191" s="221"/>
      <c r="H191" s="221"/>
      <c r="I191" s="221"/>
      <c r="J191" s="221"/>
      <c r="K191" s="221">
        <v>1</v>
      </c>
      <c r="L191" s="222">
        <f>ROUND(G191*$D191,-1)</f>
      </c>
      <c r="M191" s="760">
        <f>ROUND(H191*$D191,-1)</f>
      </c>
      <c r="N191" s="760">
        <f>ROUND(I191*$D191,-1)</f>
      </c>
      <c r="O191" s="760">
        <f>ROUND(J191*$D191,-1)</f>
      </c>
      <c r="P191" s="218">
        <f>ROUND(K191*$D191,-1)</f>
      </c>
    </row>
    <row x14ac:dyDescent="0.25" r="192" customHeight="1" ht="17.25">
      <c r="A192" s="865" t="s">
        <v>1069</v>
      </c>
      <c r="B192" s="760">
        <v>2400</v>
      </c>
      <c r="C192" s="760">
        <v>65</v>
      </c>
      <c r="D192" s="760">
        <f>C192*B192/1000</f>
      </c>
      <c r="E192" s="835"/>
      <c r="F192" s="219"/>
      <c r="G192" s="860"/>
      <c r="H192" s="861"/>
      <c r="I192" s="861"/>
      <c r="J192" s="861"/>
      <c r="K192" s="861"/>
      <c r="L192" s="688">
        <f>ROUND(G192*$D192,-1)</f>
      </c>
      <c r="M192" s="862">
        <f>ROUND(H192*$D192,-1)</f>
      </c>
      <c r="N192" s="862">
        <f>ROUND(I192*$D192,-1)</f>
      </c>
      <c r="O192" s="862">
        <f>ROUND(J192*$D192,-1)</f>
      </c>
      <c r="P192" s="863">
        <f>ROUND(K192*$D192,-1)</f>
      </c>
    </row>
    <row x14ac:dyDescent="0.25" r="193" customHeight="1" ht="17.25">
      <c r="A193" s="865" t="s">
        <v>1070</v>
      </c>
      <c r="B193" s="760">
        <v>2800</v>
      </c>
      <c r="C193" s="760">
        <v>65</v>
      </c>
      <c r="D193" s="760">
        <f>C193*B193/1000</f>
      </c>
      <c r="E193" s="835"/>
      <c r="F193" s="219"/>
      <c r="G193" s="221"/>
      <c r="H193" s="221"/>
      <c r="I193" s="221"/>
      <c r="J193" s="221"/>
      <c r="K193" s="221">
        <v>1</v>
      </c>
      <c r="L193" s="688">
        <f>ROUND(G193*$D193,-1)</f>
      </c>
      <c r="M193" s="862">
        <f>ROUND(H193*$D193,-1)</f>
      </c>
      <c r="N193" s="862">
        <f>ROUND(I193*$D193,-1)</f>
      </c>
      <c r="O193" s="862">
        <f>ROUND(J193*$D193,-1)</f>
      </c>
      <c r="P193" s="863">
        <f>ROUND(K193*$D193,-1)</f>
      </c>
    </row>
    <row x14ac:dyDescent="0.25" r="194" customHeight="1" ht="17.25">
      <c r="A194" s="865" t="s">
        <v>1071</v>
      </c>
      <c r="B194" s="760">
        <v>4600</v>
      </c>
      <c r="C194" s="760">
        <v>65</v>
      </c>
      <c r="D194" s="760">
        <f>C194*B194/1000</f>
      </c>
      <c r="E194" s="835"/>
      <c r="F194" s="219"/>
      <c r="G194" s="221"/>
      <c r="H194" s="221"/>
      <c r="I194" s="221"/>
      <c r="J194" s="221"/>
      <c r="K194" s="221"/>
      <c r="L194" s="222">
        <f>ROUND(G194*$D194,-1)</f>
      </c>
      <c r="M194" s="760">
        <f>ROUND(H194*$D194,-1)</f>
      </c>
      <c r="N194" s="760">
        <f>ROUND(I194*$D194,-1)</f>
      </c>
      <c r="O194" s="760">
        <f>ROUND(J194*$D194,-1)</f>
      </c>
      <c r="P194" s="218">
        <f>ROUND(K194*$D194,-1)</f>
      </c>
    </row>
    <row x14ac:dyDescent="0.25" r="195" customHeight="1" ht="17.25">
      <c r="A195" s="865"/>
      <c r="B195" s="760"/>
      <c r="C195" s="760"/>
      <c r="D195" s="760"/>
      <c r="E195" s="835"/>
      <c r="F195" s="219"/>
      <c r="G195" s="866"/>
      <c r="H195" s="866"/>
      <c r="I195" s="866"/>
      <c r="J195" s="866"/>
      <c r="K195" s="866"/>
      <c r="L195" s="818"/>
      <c r="M195" s="867"/>
      <c r="N195" s="867"/>
      <c r="O195" s="867"/>
      <c r="P195" s="868"/>
    </row>
    <row x14ac:dyDescent="0.25" r="196" customHeight="1" ht="17.25">
      <c r="A196" s="869" t="s">
        <v>1121</v>
      </c>
      <c r="B196" s="760"/>
      <c r="C196" s="760"/>
      <c r="D196" s="760"/>
      <c r="E196" s="857"/>
      <c r="F196" s="219"/>
      <c r="G196" s="221"/>
      <c r="H196" s="221"/>
      <c r="I196" s="221"/>
      <c r="J196" s="221"/>
      <c r="K196" s="221"/>
      <c r="L196" s="222"/>
      <c r="M196" s="760"/>
      <c r="N196" s="760"/>
      <c r="O196" s="760"/>
      <c r="P196" s="218"/>
    </row>
    <row x14ac:dyDescent="0.25" r="197" customHeight="1" ht="17.25">
      <c r="A197" s="575" t="s">
        <v>1072</v>
      </c>
      <c r="B197" s="760">
        <v>1700</v>
      </c>
      <c r="C197" s="760">
        <v>60</v>
      </c>
      <c r="D197" s="760">
        <f>C197*B197/1000</f>
      </c>
      <c r="E197" s="857"/>
      <c r="F197" s="219"/>
      <c r="G197" s="221"/>
      <c r="H197" s="221"/>
      <c r="I197" s="221"/>
      <c r="J197" s="221"/>
      <c r="K197" s="221"/>
      <c r="L197" s="222">
        <f>ROUND(G197*$D197,-1)</f>
      </c>
      <c r="M197" s="760">
        <f>ROUND(H197*$D197,-1)</f>
      </c>
      <c r="N197" s="760">
        <f>ROUND(I197*$D197,-1)</f>
      </c>
      <c r="O197" s="760">
        <f>ROUND(J197*$D197,-1)</f>
      </c>
      <c r="P197" s="218">
        <f>ROUND(K197*$D197,-1)</f>
      </c>
    </row>
    <row x14ac:dyDescent="0.25" r="198" customHeight="1" ht="17.25">
      <c r="A198" s="575" t="s">
        <v>1073</v>
      </c>
      <c r="B198" s="760">
        <v>1100</v>
      </c>
      <c r="C198" s="760">
        <v>65</v>
      </c>
      <c r="D198" s="760">
        <f>C198*B198/1000</f>
      </c>
      <c r="E198" s="857"/>
      <c r="F198" s="219"/>
      <c r="G198" s="221"/>
      <c r="H198" s="221"/>
      <c r="I198" s="221"/>
      <c r="J198" s="221"/>
      <c r="K198" s="221"/>
      <c r="L198" s="222">
        <f>ROUND(G198*$D198,-1)</f>
      </c>
      <c r="M198" s="760">
        <f>ROUND(H198*$D198,-1)</f>
      </c>
      <c r="N198" s="760">
        <f>ROUND(I198*$D198,-1)</f>
      </c>
      <c r="O198" s="760">
        <f>ROUND(J198*$D198,-1)</f>
      </c>
      <c r="P198" s="218">
        <f>ROUND(K198*$D198,-1)</f>
      </c>
    </row>
    <row x14ac:dyDescent="0.25" r="199" customHeight="1" ht="17.25">
      <c r="A199" s="575" t="s">
        <v>1074</v>
      </c>
      <c r="B199" s="760">
        <v>2500</v>
      </c>
      <c r="C199" s="760">
        <v>65</v>
      </c>
      <c r="D199" s="760">
        <f>C199*B199/1000</f>
      </c>
      <c r="E199" s="857"/>
      <c r="F199" s="219"/>
      <c r="G199" s="221"/>
      <c r="H199" s="221"/>
      <c r="I199" s="221"/>
      <c r="J199" s="221"/>
      <c r="K199" s="221"/>
      <c r="L199" s="222">
        <f>ROUND(G199*$D199,-1)</f>
      </c>
      <c r="M199" s="760">
        <f>ROUND(H199*$D199,-1)</f>
      </c>
      <c r="N199" s="760">
        <f>ROUND(I199*$D199,-1)</f>
      </c>
      <c r="O199" s="760">
        <f>ROUND(J199*$D199,-1)</f>
      </c>
      <c r="P199" s="218">
        <f>ROUND(K199*$D199,-1)</f>
      </c>
    </row>
    <row x14ac:dyDescent="0.25" r="200" customHeight="1" ht="17.25">
      <c r="A200" s="575" t="s">
        <v>1075</v>
      </c>
      <c r="B200" s="760">
        <v>850</v>
      </c>
      <c r="C200" s="760">
        <v>60</v>
      </c>
      <c r="D200" s="760">
        <f>C200*B200/1000</f>
      </c>
      <c r="E200" s="857"/>
      <c r="F200" s="219"/>
      <c r="G200" s="221"/>
      <c r="H200" s="221"/>
      <c r="I200" s="221"/>
      <c r="J200" s="221"/>
      <c r="K200" s="221"/>
      <c r="L200" s="222">
        <f>ROUND(G200*$D200,-1)</f>
      </c>
      <c r="M200" s="760">
        <f>ROUND(H200*$D200,-1)</f>
      </c>
      <c r="N200" s="760">
        <f>ROUND(I200*$D200,-1)</f>
      </c>
      <c r="O200" s="760">
        <f>ROUND(J200*$D200,-1)</f>
      </c>
      <c r="P200" s="218">
        <f>ROUND(K200*$D200,-1)</f>
      </c>
    </row>
    <row x14ac:dyDescent="0.25" r="201" customHeight="1" ht="17.25">
      <c r="A201" s="575" t="s">
        <v>1076</v>
      </c>
      <c r="B201" s="760">
        <v>400</v>
      </c>
      <c r="C201" s="760">
        <v>60</v>
      </c>
      <c r="D201" s="760">
        <f>C201*B201/1000</f>
      </c>
      <c r="E201" s="857"/>
      <c r="F201" s="219"/>
      <c r="G201" s="221"/>
      <c r="H201" s="221"/>
      <c r="I201" s="221"/>
      <c r="J201" s="221"/>
      <c r="K201" s="221"/>
      <c r="L201" s="222">
        <f>ROUND(G201*$D201,-1)</f>
      </c>
      <c r="M201" s="760">
        <f>ROUND(H201*$D201,-1)</f>
      </c>
      <c r="N201" s="760">
        <f>ROUND(I201*$D201,-1)</f>
      </c>
      <c r="O201" s="760">
        <f>ROUND(J201*$D201,-1)</f>
      </c>
      <c r="P201" s="218">
        <f>ROUND(K201*$D201,-1)</f>
      </c>
    </row>
    <row x14ac:dyDescent="0.25" r="202" customHeight="1" ht="17.25">
      <c r="A202" s="575" t="s">
        <v>1077</v>
      </c>
      <c r="B202" s="760">
        <v>2100</v>
      </c>
      <c r="C202" s="760">
        <v>65</v>
      </c>
      <c r="D202" s="760">
        <f>C202*B202/1000</f>
      </c>
      <c r="E202" s="857"/>
      <c r="F202" s="219"/>
      <c r="G202" s="221"/>
      <c r="H202" s="221"/>
      <c r="I202" s="221"/>
      <c r="J202" s="221"/>
      <c r="K202" s="221"/>
      <c r="L202" s="222">
        <f>ROUND(G202*$D202,-1)</f>
      </c>
      <c r="M202" s="760">
        <f>ROUND(H202*$D202,-1)</f>
      </c>
      <c r="N202" s="760">
        <f>ROUND(I202*$D202,-1)</f>
      </c>
      <c r="O202" s="760">
        <f>ROUND(J202*$D202,-1)</f>
      </c>
      <c r="P202" s="218">
        <f>ROUND(K202*$D202,-1)</f>
      </c>
    </row>
    <row x14ac:dyDescent="0.25" r="203" customHeight="1" ht="17.25">
      <c r="A203" s="575" t="s">
        <v>1078</v>
      </c>
      <c r="B203" s="760">
        <v>12000</v>
      </c>
      <c r="C203" s="760">
        <v>80</v>
      </c>
      <c r="D203" s="760">
        <f>C203*B203/1000</f>
      </c>
      <c r="E203" s="857"/>
      <c r="F203" s="219"/>
      <c r="G203" s="221"/>
      <c r="H203" s="221"/>
      <c r="I203" s="221">
        <v>0.5</v>
      </c>
      <c r="J203" s="221">
        <v>0.5</v>
      </c>
      <c r="K203" s="221"/>
      <c r="L203" s="222">
        <f>ROUND(G203*$D203,-1)</f>
      </c>
      <c r="M203" s="760">
        <f>ROUND(H203*$D203,-1)</f>
      </c>
      <c r="N203" s="760">
        <f>ROUND(I203*$D203,-1)</f>
      </c>
      <c r="O203" s="760">
        <f>ROUND(J203*$D203,-1)</f>
      </c>
      <c r="P203" s="218">
        <f>ROUND(K203*$D203,-1)</f>
      </c>
    </row>
    <row x14ac:dyDescent="0.25" r="204" customHeight="1" ht="17.25">
      <c r="A204" s="575" t="s">
        <v>1079</v>
      </c>
      <c r="B204" s="760">
        <v>3500</v>
      </c>
      <c r="C204" s="760">
        <v>65</v>
      </c>
      <c r="D204" s="760">
        <f>C204*B204/1000</f>
      </c>
      <c r="E204" s="857"/>
      <c r="F204" s="219"/>
      <c r="G204" s="221"/>
      <c r="H204" s="221"/>
      <c r="I204" s="221"/>
      <c r="J204" s="221"/>
      <c r="K204" s="221">
        <v>1</v>
      </c>
      <c r="L204" s="222">
        <f>ROUND(G204*$D204,-1)</f>
      </c>
      <c r="M204" s="760">
        <f>ROUND(H204*$D204,-1)</f>
      </c>
      <c r="N204" s="760">
        <f>ROUND(I204*$D204,-1)</f>
      </c>
      <c r="O204" s="760">
        <f>ROUND(J204*$D204,-1)</f>
      </c>
      <c r="P204" s="218">
        <f>ROUND(K204*$D204,-1)</f>
      </c>
    </row>
    <row x14ac:dyDescent="0.25" r="205" customHeight="1" ht="17.25">
      <c r="A205" s="575" t="s">
        <v>1080</v>
      </c>
      <c r="B205" s="760">
        <v>3000</v>
      </c>
      <c r="C205" s="760">
        <v>65</v>
      </c>
      <c r="D205" s="760">
        <f>C205*B205/1000</f>
      </c>
      <c r="E205" s="857"/>
      <c r="F205" s="219"/>
      <c r="G205" s="221"/>
      <c r="H205" s="221"/>
      <c r="I205" s="221"/>
      <c r="J205" s="221"/>
      <c r="K205" s="221"/>
      <c r="L205" s="222">
        <f>ROUND(G205*$D205,-1)</f>
      </c>
      <c r="M205" s="760">
        <f>ROUND(H205*$D205,-1)</f>
      </c>
      <c r="N205" s="760">
        <f>ROUND(I205*$D205,-1)</f>
      </c>
      <c r="O205" s="760">
        <f>ROUND(J205*$D205,-1)</f>
      </c>
      <c r="P205" s="218">
        <f>ROUND(K205*$D205,-1)</f>
      </c>
    </row>
    <row x14ac:dyDescent="0.25" r="206" customHeight="1" ht="17.25">
      <c r="A206" s="575" t="s">
        <v>1081</v>
      </c>
      <c r="B206" s="760">
        <v>3000</v>
      </c>
      <c r="C206" s="760">
        <v>65</v>
      </c>
      <c r="D206" s="760">
        <f>C206*B206/1000</f>
      </c>
      <c r="E206" s="857"/>
      <c r="F206" s="219"/>
      <c r="G206" s="221"/>
      <c r="H206" s="221"/>
      <c r="I206" s="221"/>
      <c r="J206" s="221"/>
      <c r="K206" s="221"/>
      <c r="L206" s="222">
        <f>ROUND(G206*$D206,-1)</f>
      </c>
      <c r="M206" s="760">
        <f>ROUND(H206*$D206,-1)</f>
      </c>
      <c r="N206" s="760">
        <f>ROUND(I206*$D206,-1)</f>
      </c>
      <c r="O206" s="760">
        <f>ROUND(J206*$D206,-1)</f>
      </c>
      <c r="P206" s="218">
        <f>ROUND(K206*$D206,-1)</f>
      </c>
    </row>
    <row x14ac:dyDescent="0.25" r="207" customHeight="1" ht="17.25">
      <c r="A207" s="575" t="s">
        <v>1082</v>
      </c>
      <c r="B207" s="760">
        <v>350</v>
      </c>
      <c r="C207" s="760">
        <v>60</v>
      </c>
      <c r="D207" s="760">
        <f>C207*B207/1000</f>
      </c>
      <c r="E207" s="857"/>
      <c r="F207" s="219"/>
      <c r="G207" s="221"/>
      <c r="H207" s="221"/>
      <c r="I207" s="221"/>
      <c r="J207" s="221"/>
      <c r="K207" s="221">
        <v>1</v>
      </c>
      <c r="L207" s="222">
        <f>ROUND(G207*$D207,-1)</f>
      </c>
      <c r="M207" s="760">
        <f>ROUND(H207*$D207,-1)</f>
      </c>
      <c r="N207" s="760">
        <f>ROUND(I207*$D207,-1)</f>
      </c>
      <c r="O207" s="760">
        <f>ROUND(J207*$D207,-1)</f>
      </c>
      <c r="P207" s="218">
        <f>ROUND(K207*$D207,-1)</f>
      </c>
    </row>
    <row x14ac:dyDescent="0.25" r="208" customHeight="1" ht="17.25">
      <c r="A208" s="17"/>
      <c r="B208" s="16"/>
      <c r="C208" s="16"/>
      <c r="D208" s="16"/>
      <c r="E208" s="16"/>
      <c r="F208" s="520"/>
      <c r="G208" s="520"/>
      <c r="H208" s="520"/>
      <c r="I208" s="520"/>
      <c r="J208" s="520"/>
      <c r="K208" s="520"/>
      <c r="L208" s="16"/>
      <c r="M208" s="16"/>
      <c r="N208" s="16"/>
      <c r="O208" s="16"/>
      <c r="P208" s="16"/>
    </row>
    <row x14ac:dyDescent="0.25" r="209" customHeight="1" ht="17.25">
      <c r="A209" s="7" t="s">
        <v>486</v>
      </c>
      <c r="B209" s="16"/>
      <c r="C209" s="16"/>
      <c r="D209" s="16"/>
      <c r="E209" s="16"/>
      <c r="F209" s="520"/>
      <c r="G209" s="520"/>
      <c r="H209" s="520"/>
      <c r="I209" s="520"/>
      <c r="J209" s="520"/>
      <c r="K209" s="520"/>
      <c r="L209" s="379">
        <f>SUM(L168:L207)</f>
      </c>
      <c r="M209" s="379">
        <f>SUM(M168:M207)</f>
      </c>
      <c r="N209" s="379">
        <f>SUM(N168:N207)</f>
      </c>
      <c r="O209" s="379">
        <f>SUM(O168:O207)</f>
      </c>
      <c r="P209" s="379">
        <f>SUM(P168:P207)</f>
      </c>
    </row>
    <row x14ac:dyDescent="0.25" r="210" customHeight="1" ht="17.25">
      <c r="A210" s="17"/>
      <c r="B210" s="16"/>
      <c r="C210" s="16"/>
      <c r="D210" s="16"/>
      <c r="E210" s="16"/>
      <c r="F210" s="520"/>
      <c r="G210" s="520"/>
      <c r="H210" s="520"/>
      <c r="I210" s="520"/>
      <c r="J210" s="520"/>
      <c r="K210" s="520"/>
      <c r="L210" s="16"/>
      <c r="M210" s="16"/>
      <c r="N210" s="16"/>
      <c r="O210" s="16"/>
      <c r="P210" s="16"/>
    </row>
    <row x14ac:dyDescent="0.25" r="211" customHeight="1" ht="17.25">
      <c r="A211" s="575" t="s">
        <v>1081</v>
      </c>
      <c r="B211" s="760">
        <v>3000</v>
      </c>
      <c r="C211" s="760">
        <v>65</v>
      </c>
      <c r="D211" s="760">
        <f>C211*B211/1000</f>
      </c>
      <c r="E211" s="857"/>
      <c r="F211" s="219"/>
      <c r="G211" s="221"/>
      <c r="H211" s="221"/>
      <c r="I211" s="221"/>
      <c r="J211" s="221"/>
      <c r="K211" s="221"/>
      <c r="L211" s="222">
        <f>ROUND(G211*$D211,-1)</f>
      </c>
      <c r="M211" s="760">
        <f>ROUND(H211*$D211,-1)</f>
      </c>
      <c r="N211" s="760">
        <f>ROUND(I211*$D211,-1)</f>
      </c>
      <c r="O211" s="760">
        <f>ROUND(J211*$D211,-1)</f>
      </c>
      <c r="P211" s="218">
        <f>ROUND(K211*$D211,-1)</f>
      </c>
    </row>
    <row x14ac:dyDescent="0.25" r="212" customHeight="1" ht="17.25">
      <c r="A212" s="575" t="s">
        <v>1082</v>
      </c>
      <c r="B212" s="760">
        <v>350</v>
      </c>
      <c r="C212" s="760">
        <v>60</v>
      </c>
      <c r="D212" s="760">
        <f>C212*B212/1000</f>
      </c>
      <c r="E212" s="857"/>
      <c r="F212" s="219"/>
      <c r="G212" s="221"/>
      <c r="H212" s="221"/>
      <c r="I212" s="221"/>
      <c r="J212" s="221"/>
      <c r="K212" s="221">
        <v>1</v>
      </c>
      <c r="L212" s="222">
        <f>ROUND(G212*$D212,-1)</f>
      </c>
      <c r="M212" s="760">
        <f>ROUND(H212*$D212,-1)</f>
      </c>
      <c r="N212" s="760">
        <f>ROUND(I212*$D212,-1)</f>
      </c>
      <c r="O212" s="760">
        <f>ROUND(J212*$D212,-1)</f>
      </c>
      <c r="P212" s="218">
        <f>ROUND(K212*$D212,-1)</f>
      </c>
    </row>
    <row x14ac:dyDescent="0.25" r="213" customHeight="1" ht="17.25">
      <c r="A213" s="17"/>
      <c r="B213" s="16"/>
      <c r="C213" s="16"/>
      <c r="D213" s="16"/>
      <c r="E213" s="16"/>
      <c r="F213" s="520"/>
      <c r="G213" s="520"/>
      <c r="H213" s="520"/>
      <c r="I213" s="520"/>
      <c r="J213" s="520"/>
      <c r="K213" s="520"/>
      <c r="L213" s="16"/>
      <c r="M213" s="16"/>
      <c r="N213" s="16"/>
      <c r="O213" s="16"/>
      <c r="P213" s="16"/>
    </row>
    <row x14ac:dyDescent="0.25" r="214" customHeight="1" ht="17.25">
      <c r="A214" s="7" t="s">
        <v>486</v>
      </c>
      <c r="B214" s="16"/>
      <c r="C214" s="16"/>
      <c r="D214" s="16"/>
      <c r="E214" s="16"/>
      <c r="F214" s="520"/>
      <c r="G214" s="520"/>
      <c r="H214" s="520"/>
      <c r="I214" s="520"/>
      <c r="J214" s="520"/>
      <c r="K214" s="520"/>
      <c r="L214" s="379">
        <f>SUM(L209:L212)</f>
      </c>
      <c r="M214" s="379">
        <f>SUM(M209:M212)</f>
      </c>
      <c r="N214" s="379">
        <f>SUM(N209:N212)</f>
      </c>
      <c r="O214" s="379">
        <f>SUM(O209:O212)</f>
      </c>
      <c r="P214" s="379">
        <f>SUM(P209:P212)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5"/>
  <sheetViews>
    <sheetView workbookViewId="0"/>
  </sheetViews>
  <sheetFormatPr defaultRowHeight="15" x14ac:dyDescent="0.25"/>
  <cols>
    <col min="1" max="1" style="6" width="12.43357142857143" customWidth="1" bestFit="1"/>
    <col min="2" max="2" style="6" width="30.719285714285714" customWidth="1" bestFit="1"/>
    <col min="3" max="3" style="6" width="27.433571428571426" customWidth="1" bestFit="1"/>
    <col min="4" max="4" style="6" width="12.43357142857143" customWidth="1" bestFit="1"/>
    <col min="5" max="5" style="6" width="27.290714285714284" customWidth="1" bestFit="1"/>
    <col min="6" max="6" style="6" width="12.43357142857143" customWidth="1" bestFit="1"/>
    <col min="7" max="7" style="6" width="12.43357142857143" customWidth="1" bestFit="1"/>
  </cols>
  <sheetData>
    <row x14ac:dyDescent="0.25" r="1" customHeight="1" ht="17.25">
      <c r="A1" s="1"/>
      <c r="B1" s="1"/>
      <c r="C1" s="1"/>
      <c r="D1" s="1"/>
      <c r="E1" s="1"/>
      <c r="F1" s="1"/>
      <c r="G1" s="1"/>
    </row>
    <row x14ac:dyDescent="0.25" r="2" customHeight="1" ht="17.25">
      <c r="A2" s="1" t="s">
        <v>0</v>
      </c>
      <c r="B2" s="1" t="s">
        <v>1</v>
      </c>
      <c r="C2" s="1" t="s">
        <v>2</v>
      </c>
      <c r="D2" s="1"/>
      <c r="E2" s="1"/>
      <c r="F2" s="1"/>
      <c r="G2" s="1"/>
    </row>
    <row x14ac:dyDescent="0.25" r="3" customHeight="1" ht="17.25">
      <c r="A3" s="1" t="s">
        <v>3</v>
      </c>
      <c r="B3" s="1" t="s">
        <v>4</v>
      </c>
      <c r="C3" s="1" t="s">
        <v>5</v>
      </c>
      <c r="D3" s="1"/>
      <c r="E3" s="1"/>
      <c r="F3" s="1"/>
      <c r="G3" s="1"/>
    </row>
    <row x14ac:dyDescent="0.25" r="4" customHeight="1" ht="17.25">
      <c r="A4" s="1"/>
      <c r="B4" s="1" t="s">
        <v>6</v>
      </c>
      <c r="C4" s="1" t="s">
        <v>7</v>
      </c>
      <c r="D4" s="1"/>
      <c r="E4" s="1"/>
      <c r="F4" s="1"/>
      <c r="G4" s="1"/>
    </row>
    <row x14ac:dyDescent="0.25" r="5" customHeight="1" ht="17.25">
      <c r="A5" s="1"/>
      <c r="B5" s="1" t="s">
        <v>8</v>
      </c>
      <c r="C5" s="1" t="s">
        <v>9</v>
      </c>
      <c r="D5" s="1"/>
      <c r="E5" s="1"/>
      <c r="F5" s="1"/>
      <c r="G5" s="2"/>
    </row>
    <row x14ac:dyDescent="0.25" r="6" customHeight="1" ht="17.25">
      <c r="A6" s="1"/>
      <c r="B6" s="1" t="s">
        <v>10</v>
      </c>
      <c r="C6" s="1" t="s">
        <v>11</v>
      </c>
      <c r="D6" s="1"/>
      <c r="E6" s="1"/>
      <c r="F6" s="1"/>
      <c r="G6" s="1"/>
    </row>
    <row x14ac:dyDescent="0.25" r="7" customHeight="1" ht="17.25">
      <c r="A7" s="1"/>
      <c r="B7" s="1" t="s">
        <v>12</v>
      </c>
      <c r="C7" s="1" t="s">
        <v>13</v>
      </c>
      <c r="D7" s="1"/>
      <c r="E7" s="1"/>
      <c r="F7" s="1"/>
      <c r="G7" s="1"/>
    </row>
    <row x14ac:dyDescent="0.25" r="8" customHeight="1" ht="17.25">
      <c r="A8" s="1"/>
      <c r="B8" s="1" t="s">
        <v>14</v>
      </c>
      <c r="C8" s="1" t="s">
        <v>15</v>
      </c>
      <c r="D8" s="1"/>
      <c r="E8" s="1"/>
      <c r="F8" s="1"/>
      <c r="G8" s="1"/>
    </row>
    <row x14ac:dyDescent="0.25" r="9" customHeight="1" ht="17.25">
      <c r="A9" s="1"/>
      <c r="B9" s="1" t="s">
        <v>16</v>
      </c>
      <c r="C9" s="1" t="s">
        <v>17</v>
      </c>
      <c r="D9" s="1"/>
      <c r="E9" s="1"/>
      <c r="F9" s="1"/>
      <c r="G9" s="1"/>
    </row>
    <row x14ac:dyDescent="0.25" r="10" customHeight="1" ht="17.25">
      <c r="A10" s="1"/>
      <c r="B10" s="1" t="s">
        <v>18</v>
      </c>
      <c r="C10" s="1" t="s">
        <v>19</v>
      </c>
      <c r="D10" s="1"/>
      <c r="E10" s="1"/>
      <c r="F10" s="3"/>
      <c r="G10" s="1"/>
    </row>
    <row x14ac:dyDescent="0.25" r="11" customHeight="1" ht="17.25">
      <c r="A11" s="1"/>
      <c r="B11" s="1" t="s">
        <v>20</v>
      </c>
      <c r="C11" s="1" t="s">
        <v>21</v>
      </c>
      <c r="D11" s="1"/>
      <c r="E11" s="1"/>
      <c r="F11" s="1"/>
      <c r="G11" s="1"/>
    </row>
    <row x14ac:dyDescent="0.25" r="12" customHeight="1" ht="17.25">
      <c r="A12" s="1"/>
      <c r="B12" s="1"/>
      <c r="C12" s="1"/>
      <c r="D12" s="1"/>
      <c r="E12" s="1"/>
      <c r="F12" s="1"/>
      <c r="G12" s="1"/>
    </row>
    <row x14ac:dyDescent="0.25" r="13" customHeight="1" ht="17.25">
      <c r="A13" s="1"/>
      <c r="B13" s="1" t="s">
        <v>22</v>
      </c>
      <c r="C13" s="1" t="s">
        <v>23</v>
      </c>
      <c r="D13" s="1"/>
      <c r="E13" s="1" t="s">
        <v>24</v>
      </c>
      <c r="F13" s="4" t="s">
        <v>25</v>
      </c>
      <c r="G13" s="1"/>
    </row>
    <row x14ac:dyDescent="0.25" r="14" customHeight="1" ht="17.25">
      <c r="A14" s="1"/>
      <c r="B14" s="1" t="s">
        <v>26</v>
      </c>
      <c r="C14" s="1" t="s">
        <v>27</v>
      </c>
      <c r="D14" s="1"/>
      <c r="E14" s="1" t="s">
        <v>28</v>
      </c>
      <c r="F14" s="1" t="s">
        <v>29</v>
      </c>
      <c r="G14" s="1"/>
    </row>
    <row x14ac:dyDescent="0.25" r="15" customHeight="1" ht="17.25">
      <c r="A15" s="5"/>
      <c r="B15" s="5" t="s">
        <v>0</v>
      </c>
      <c r="C15" s="5" t="s">
        <v>30</v>
      </c>
      <c r="D15" s="5"/>
      <c r="E15" s="5"/>
      <c r="F15" s="5"/>
      <c r="G1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399"/>
  <sheetViews>
    <sheetView workbookViewId="0">
      <pane state="frozen" activePane="bottomLeft" topLeftCell="A19" ySplit="18" xSplit="0"/>
    </sheetView>
  </sheetViews>
  <sheetFormatPr defaultRowHeight="15" x14ac:dyDescent="0.25"/>
  <cols>
    <col min="1" max="1" style="6" width="64.57642857142856" customWidth="1" bestFit="1"/>
    <col min="2" max="2" style="6" width="12.719285714285713" customWidth="1" bestFit="1"/>
    <col min="3" max="3" style="6" width="15.862142857142858" customWidth="1" bestFit="1"/>
    <col min="4" max="4" style="6" width="12.719285714285713" customWidth="1" bestFit="1"/>
    <col min="5" max="5" style="387" width="10.862142857142858" customWidth="1" bestFit="1"/>
    <col min="6" max="6" style="387" width="12.719285714285713" customWidth="1" bestFit="1"/>
    <col min="7" max="7" style="387" width="23.005" customWidth="1" bestFit="1"/>
    <col min="8" max="8" style="387" width="12.719285714285713" customWidth="1" bestFit="1"/>
    <col min="9" max="9" style="580" width="12.147857142857141" customWidth="1" bestFit="1"/>
    <col min="10" max="10" style="580" width="7.719285714285714" customWidth="1" bestFit="1"/>
    <col min="11" max="11" style="580" width="7.719285714285714" customWidth="1" bestFit="1"/>
    <col min="12" max="12" style="580" width="7.719285714285714" customWidth="1" bestFit="1"/>
    <col min="13" max="13" style="580" width="7.719285714285714" customWidth="1" bestFit="1"/>
    <col min="14" max="14" style="580" width="7.719285714285714" customWidth="1" bestFit="1"/>
    <col min="15" max="15" style="580" width="7.719285714285714" customWidth="1" bestFit="1"/>
    <col min="16" max="16" style="580" width="7.719285714285714" customWidth="1" bestFit="1"/>
    <col min="17" max="17" style="580" width="7.719285714285714" customWidth="1" bestFit="1"/>
    <col min="18" max="18" style="580" width="7.719285714285714" customWidth="1" bestFit="1"/>
    <col min="19" max="19" style="580" width="7.719285714285714" customWidth="1" bestFit="1"/>
    <col min="20" max="20" style="387" width="12.862142857142858" customWidth="1" bestFit="1"/>
    <col min="21" max="21" style="387" width="6.719285714285714" customWidth="1" bestFit="1"/>
    <col min="22" max="22" style="387" width="9.719285714285713" customWidth="1" bestFit="1"/>
    <col min="23" max="23" style="387" width="11.862142857142858" customWidth="1" bestFit="1"/>
    <col min="24" max="24" style="387" width="9.719285714285713" customWidth="1" bestFit="1"/>
    <col min="25" max="25" style="387" width="9.719285714285713" customWidth="1" bestFit="1"/>
    <col min="26" max="26" style="387" width="9.719285714285713" customWidth="1" bestFit="1"/>
    <col min="27" max="27" style="387" width="9.719285714285713" customWidth="1" bestFit="1"/>
    <col min="28" max="28" style="387" width="9.719285714285713" customWidth="1" bestFit="1"/>
    <col min="29" max="29" style="387" width="9.719285714285713" customWidth="1" bestFit="1"/>
    <col min="30" max="30" style="6" width="23.14785714285714" customWidth="1" bestFit="1"/>
    <col min="31" max="31" style="385" width="22.005" customWidth="1" bestFit="1"/>
    <col min="32" max="32" style="6" width="12.43357142857143" customWidth="1" bestFit="1"/>
  </cols>
  <sheetData>
    <row x14ac:dyDescent="0.25" r="1" customHeight="1" ht="16.15">
      <c r="A1" s="7" t="s">
        <v>31</v>
      </c>
      <c r="B1" s="1"/>
      <c r="C1" s="1"/>
      <c r="D1" s="1"/>
      <c r="E1" s="8"/>
      <c r="F1" s="8"/>
      <c r="G1" s="8"/>
      <c r="H1" s="9" t="s">
        <v>854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1"/>
      <c r="T1" s="12"/>
      <c r="U1" s="13"/>
      <c r="V1" s="14"/>
      <c r="W1" s="15"/>
      <c r="X1" s="15"/>
      <c r="Y1" s="15"/>
      <c r="Z1" s="15"/>
      <c r="AA1" s="15"/>
      <c r="AB1" s="15"/>
      <c r="AC1" s="16"/>
      <c r="AD1" s="5"/>
      <c r="AE1" s="16"/>
      <c r="AF1" s="5"/>
    </row>
    <row x14ac:dyDescent="0.25" r="2" customHeight="1" ht="16.15">
      <c r="A2" s="7" t="s">
        <v>33</v>
      </c>
      <c r="B2" s="1"/>
      <c r="C2" s="1"/>
      <c r="D2" s="1"/>
      <c r="E2" s="8"/>
      <c r="F2" s="8"/>
      <c r="G2" s="8"/>
      <c r="H2" s="18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8"/>
      <c r="U2" s="19"/>
      <c r="V2" s="19"/>
      <c r="W2" s="19"/>
      <c r="X2" s="19"/>
      <c r="Y2" s="19"/>
      <c r="Z2" s="19"/>
      <c r="AA2" s="19"/>
      <c r="AB2" s="19"/>
      <c r="AC2" s="16"/>
      <c r="AD2" s="5"/>
      <c r="AE2" s="16"/>
      <c r="AF2" s="5"/>
    </row>
    <row x14ac:dyDescent="0.25" r="3" customHeight="1" ht="16.15">
      <c r="A3" s="7" t="s">
        <v>35</v>
      </c>
      <c r="B3" s="1"/>
      <c r="C3" s="1"/>
      <c r="D3" s="1"/>
      <c r="E3" s="8"/>
      <c r="F3" s="675" t="s">
        <v>36</v>
      </c>
      <c r="G3" s="768">
        <v>44641</v>
      </c>
      <c r="H3" s="769" t="s">
        <v>37</v>
      </c>
      <c r="I3" s="23"/>
      <c r="J3" s="23"/>
      <c r="K3" s="10"/>
      <c r="L3" s="10"/>
      <c r="M3" s="10"/>
      <c r="N3" s="10"/>
      <c r="O3" s="10"/>
      <c r="P3" s="10"/>
      <c r="Q3" s="10"/>
      <c r="R3" s="10"/>
      <c r="S3" s="10"/>
      <c r="T3" s="24"/>
      <c r="U3" s="19"/>
      <c r="V3" s="19"/>
      <c r="W3" s="26"/>
      <c r="X3" s="26"/>
      <c r="Y3" s="26"/>
      <c r="Z3" s="26"/>
      <c r="AA3" s="26"/>
      <c r="AB3" s="26"/>
      <c r="AC3" s="19"/>
      <c r="AD3" s="5"/>
      <c r="AE3" s="16"/>
      <c r="AF3" s="5"/>
    </row>
    <row x14ac:dyDescent="0.25" r="4" customHeight="1" ht="16.15">
      <c r="A4" s="7"/>
      <c r="B4" s="1"/>
      <c r="C4" s="1"/>
      <c r="D4" s="1"/>
      <c r="E4" s="8"/>
      <c r="F4" s="8"/>
      <c r="G4" s="8"/>
      <c r="H4" s="1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8"/>
      <c r="U4" s="19"/>
      <c r="V4" s="19"/>
      <c r="W4" s="9"/>
      <c r="X4" s="9"/>
      <c r="Y4" s="9"/>
      <c r="Z4" s="9"/>
      <c r="AA4" s="9"/>
      <c r="AB4" s="9"/>
      <c r="AC4" s="9"/>
      <c r="AD4" s="5"/>
      <c r="AE4" s="28"/>
      <c r="AF4" s="5"/>
    </row>
    <row x14ac:dyDescent="0.25" r="5" customHeight="1" ht="18">
      <c r="A5" s="29" t="s">
        <v>855</v>
      </c>
      <c r="B5" s="30"/>
      <c r="C5" s="30"/>
      <c r="D5" s="30"/>
      <c r="E5" s="8"/>
      <c r="F5" s="8"/>
      <c r="G5" s="8"/>
      <c r="H5" s="1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8"/>
      <c r="U5" s="19"/>
      <c r="V5" s="19"/>
      <c r="W5" s="19"/>
      <c r="X5" s="19"/>
      <c r="Y5" s="19"/>
      <c r="Z5" s="19"/>
      <c r="AA5" s="19"/>
      <c r="AB5" s="19"/>
      <c r="AC5" s="19"/>
      <c r="AD5" s="5"/>
      <c r="AE5" s="28"/>
      <c r="AF5" s="5"/>
    </row>
    <row x14ac:dyDescent="0.25" r="6" customHeight="1" ht="16.15">
      <c r="A6" s="7" t="s">
        <v>41</v>
      </c>
      <c r="B6" s="1"/>
      <c r="C6" s="1"/>
      <c r="D6" s="1"/>
      <c r="E6" s="8"/>
      <c r="F6" s="8"/>
      <c r="G6" s="8"/>
      <c r="H6" s="1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8"/>
      <c r="U6" s="19"/>
      <c r="V6" s="19"/>
      <c r="W6" s="19"/>
      <c r="X6" s="19"/>
      <c r="Y6" s="33"/>
      <c r="Z6" s="28"/>
      <c r="AA6" s="19"/>
      <c r="AB6" s="19"/>
      <c r="AC6" s="19"/>
      <c r="AD6" s="1"/>
      <c r="AE6" s="16"/>
      <c r="AF6" s="5"/>
    </row>
    <row x14ac:dyDescent="0.25" r="7" customHeight="1" ht="16.15">
      <c r="A7" s="1"/>
      <c r="B7" s="1"/>
      <c r="C7" s="1"/>
      <c r="D7" s="1"/>
      <c r="E7" s="19"/>
      <c r="F7" s="19"/>
      <c r="G7" s="19"/>
      <c r="H7" s="19"/>
      <c r="I7" s="10"/>
      <c r="J7" s="10"/>
      <c r="K7" s="34"/>
      <c r="L7" s="34"/>
      <c r="M7" s="34"/>
      <c r="N7" s="34"/>
      <c r="O7" s="34"/>
      <c r="P7" s="34"/>
      <c r="Q7" s="34"/>
      <c r="R7" s="34"/>
      <c r="S7" s="34"/>
      <c r="T7" s="770"/>
      <c r="U7" s="35"/>
      <c r="V7" s="35"/>
      <c r="W7" s="35"/>
      <c r="X7" s="35"/>
      <c r="Y7" s="15"/>
      <c r="Z7" s="28"/>
      <c r="AA7" s="9"/>
      <c r="AB7" s="35"/>
      <c r="AC7" s="19"/>
      <c r="AD7" s="1"/>
      <c r="AE7" s="28"/>
      <c r="AF7" s="5"/>
    </row>
    <row x14ac:dyDescent="0.25" r="8" customHeight="1" ht="16.15">
      <c r="A8" s="36" t="s">
        <v>44</v>
      </c>
      <c r="B8" s="37"/>
      <c r="C8" s="37"/>
      <c r="D8" s="37"/>
      <c r="E8" s="19"/>
      <c r="F8" s="38"/>
      <c r="G8" s="16"/>
      <c r="H8" s="38" t="s">
        <v>927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379"/>
      <c r="U8" s="19"/>
      <c r="V8" s="19"/>
      <c r="W8" s="19"/>
      <c r="X8" s="19"/>
      <c r="Y8" s="39"/>
      <c r="Z8" s="28"/>
      <c r="AA8" s="9"/>
      <c r="AB8" s="19"/>
      <c r="AC8" s="19"/>
      <c r="AD8" s="1"/>
      <c r="AE8" s="28"/>
      <c r="AF8" s="5"/>
    </row>
    <row x14ac:dyDescent="0.25" r="9" customHeight="1" ht="16.15">
      <c r="A9" s="1"/>
      <c r="B9" s="1"/>
      <c r="C9" s="1"/>
      <c r="D9" s="1"/>
      <c r="E9" s="19"/>
      <c r="F9" s="19"/>
      <c r="G9" s="19"/>
      <c r="H9" s="1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8"/>
      <c r="U9" s="40"/>
      <c r="V9" s="19"/>
      <c r="W9" s="39"/>
      <c r="X9" s="39"/>
      <c r="Y9" s="19"/>
      <c r="Z9" s="28"/>
      <c r="AA9" s="9"/>
      <c r="AB9" s="39"/>
      <c r="AC9" s="39"/>
      <c r="AD9" s="1"/>
      <c r="AE9" s="28"/>
      <c r="AF9" s="5"/>
    </row>
    <row x14ac:dyDescent="0.25" r="10" customHeight="1" ht="16.15">
      <c r="A10" s="41" t="s">
        <v>46</v>
      </c>
      <c r="B10" s="42" t="s">
        <v>47</v>
      </c>
      <c r="C10" s="42" t="s">
        <v>48</v>
      </c>
      <c r="D10" s="42" t="s">
        <v>49</v>
      </c>
      <c r="E10" s="43" t="s">
        <v>50</v>
      </c>
      <c r="F10" s="43" t="s">
        <v>51</v>
      </c>
      <c r="G10" s="43" t="s">
        <v>52</v>
      </c>
      <c r="H10" s="44" t="s">
        <v>53</v>
      </c>
      <c r="I10" s="45" t="s">
        <v>54</v>
      </c>
      <c r="J10" s="46" t="s">
        <v>55</v>
      </c>
      <c r="K10" s="47" t="s">
        <v>55</v>
      </c>
      <c r="L10" s="47" t="s">
        <v>55</v>
      </c>
      <c r="M10" s="48" t="s">
        <v>55</v>
      </c>
      <c r="N10" s="49" t="s">
        <v>56</v>
      </c>
      <c r="O10" s="46" t="s">
        <v>55</v>
      </c>
      <c r="P10" s="47" t="s">
        <v>55</v>
      </c>
      <c r="Q10" s="47" t="s">
        <v>55</v>
      </c>
      <c r="R10" s="47" t="s">
        <v>55</v>
      </c>
      <c r="S10" s="48" t="s">
        <v>57</v>
      </c>
      <c r="T10" s="50" t="s">
        <v>58</v>
      </c>
      <c r="U10" s="771" t="s">
        <v>59</v>
      </c>
      <c r="V10" s="52" t="s">
        <v>60</v>
      </c>
      <c r="W10" s="53" t="s">
        <v>61</v>
      </c>
      <c r="X10" s="53"/>
      <c r="Y10" s="53"/>
      <c r="Z10" s="53"/>
      <c r="AA10" s="53"/>
      <c r="AB10" s="53"/>
      <c r="AC10" s="54"/>
      <c r="AD10" s="42" t="s">
        <v>62</v>
      </c>
      <c r="AE10" s="55"/>
      <c r="AF10" s="5"/>
    </row>
    <row x14ac:dyDescent="0.25" r="11" customHeight="1" ht="16.15">
      <c r="A11" s="56"/>
      <c r="B11" s="687"/>
      <c r="C11" s="57" t="s">
        <v>63</v>
      </c>
      <c r="D11" s="57" t="s">
        <v>64</v>
      </c>
      <c r="E11" s="58" t="s">
        <v>65</v>
      </c>
      <c r="F11" s="58" t="s">
        <v>66</v>
      </c>
      <c r="G11" s="58" t="s">
        <v>67</v>
      </c>
      <c r="H11" s="59">
        <v>2023</v>
      </c>
      <c r="I11" s="60">
        <v>2022</v>
      </c>
      <c r="J11" s="61">
        <v>2023</v>
      </c>
      <c r="K11" s="58">
        <v>2024</v>
      </c>
      <c r="L11" s="58">
        <v>2025</v>
      </c>
      <c r="M11" s="59">
        <v>2026</v>
      </c>
      <c r="N11" s="58">
        <v>2027</v>
      </c>
      <c r="O11" s="61">
        <v>2028</v>
      </c>
      <c r="P11" s="58">
        <v>2029</v>
      </c>
      <c r="Q11" s="58">
        <v>2030</v>
      </c>
      <c r="R11" s="58">
        <v>2031</v>
      </c>
      <c r="S11" s="59">
        <v>2032</v>
      </c>
      <c r="T11" s="60">
        <v>2023</v>
      </c>
      <c r="U11" s="61">
        <v>2024</v>
      </c>
      <c r="V11" s="62">
        <v>2025</v>
      </c>
      <c r="W11" s="61">
        <v>2026</v>
      </c>
      <c r="X11" s="58">
        <v>2027</v>
      </c>
      <c r="Y11" s="63">
        <v>2028</v>
      </c>
      <c r="Z11" s="58">
        <v>2029</v>
      </c>
      <c r="AA11" s="58">
        <v>2030</v>
      </c>
      <c r="AB11" s="58">
        <v>2031</v>
      </c>
      <c r="AC11" s="62">
        <v>2032</v>
      </c>
      <c r="AD11" s="57"/>
      <c r="AE11" s="64" t="s">
        <v>68</v>
      </c>
      <c r="AF11" s="5"/>
    </row>
    <row x14ac:dyDescent="0.25" r="12" customHeight="1" ht="16.15">
      <c r="A12" s="65"/>
      <c r="B12" s="66"/>
      <c r="C12" s="67" t="s">
        <v>69</v>
      </c>
      <c r="D12" s="66"/>
      <c r="E12" s="68" t="s">
        <v>70</v>
      </c>
      <c r="F12" s="68" t="s">
        <v>71</v>
      </c>
      <c r="G12" s="68" t="s">
        <v>72</v>
      </c>
      <c r="H12" s="69" t="s">
        <v>73</v>
      </c>
      <c r="I12" s="70" t="s">
        <v>74</v>
      </c>
      <c r="J12" s="71" t="s">
        <v>74</v>
      </c>
      <c r="K12" s="71" t="s">
        <v>74</v>
      </c>
      <c r="L12" s="71" t="s">
        <v>74</v>
      </c>
      <c r="M12" s="71" t="s">
        <v>74</v>
      </c>
      <c r="N12" s="71" t="s">
        <v>74</v>
      </c>
      <c r="O12" s="71" t="s">
        <v>74</v>
      </c>
      <c r="P12" s="71" t="s">
        <v>74</v>
      </c>
      <c r="Q12" s="71" t="s">
        <v>74</v>
      </c>
      <c r="R12" s="71" t="s">
        <v>74</v>
      </c>
      <c r="S12" s="71" t="s">
        <v>74</v>
      </c>
      <c r="T12" s="688" t="s">
        <v>72</v>
      </c>
      <c r="U12" s="68" t="s">
        <v>72</v>
      </c>
      <c r="V12" s="68" t="s">
        <v>72</v>
      </c>
      <c r="W12" s="68" t="s">
        <v>72</v>
      </c>
      <c r="X12" s="68" t="s">
        <v>72</v>
      </c>
      <c r="Y12" s="68" t="s">
        <v>72</v>
      </c>
      <c r="Z12" s="68" t="s">
        <v>72</v>
      </c>
      <c r="AA12" s="68" t="s">
        <v>72</v>
      </c>
      <c r="AB12" s="68" t="s">
        <v>72</v>
      </c>
      <c r="AC12" s="75" t="s">
        <v>72</v>
      </c>
      <c r="AD12" s="76"/>
      <c r="AE12" s="77" t="s">
        <v>75</v>
      </c>
      <c r="AF12" s="5"/>
    </row>
    <row x14ac:dyDescent="0.25" r="13" customHeight="1" ht="16.15">
      <c r="A13" s="548"/>
      <c r="B13" s="170"/>
      <c r="C13" s="170"/>
      <c r="D13" s="170"/>
      <c r="E13" s="170"/>
      <c r="F13" s="170"/>
      <c r="G13" s="170"/>
      <c r="H13" s="171"/>
      <c r="I13" s="772"/>
      <c r="J13" s="174"/>
      <c r="K13" s="174"/>
      <c r="L13" s="773"/>
      <c r="M13" s="773"/>
      <c r="N13" s="774"/>
      <c r="O13" s="774"/>
      <c r="P13" s="774"/>
      <c r="Q13" s="774"/>
      <c r="R13" s="774"/>
      <c r="S13" s="773"/>
      <c r="T13" s="176"/>
      <c r="U13" s="775"/>
      <c r="V13" s="442"/>
      <c r="W13" s="442"/>
      <c r="X13" s="442"/>
      <c r="Y13" s="442"/>
      <c r="Z13" s="442"/>
      <c r="AA13" s="442"/>
      <c r="AB13" s="442"/>
      <c r="AC13" s="776"/>
      <c r="AD13" s="777"/>
      <c r="AE13" s="92"/>
      <c r="AF13" s="5"/>
    </row>
    <row x14ac:dyDescent="0.25" r="14" customHeight="1" ht="16.15">
      <c r="A14" s="93" t="s">
        <v>76</v>
      </c>
      <c r="B14" s="778"/>
      <c r="C14" s="778"/>
      <c r="D14" s="778"/>
      <c r="E14" s="779"/>
      <c r="F14" s="779"/>
      <c r="G14" s="132">
        <f>G21</f>
      </c>
      <c r="H14" s="693"/>
      <c r="I14" s="780"/>
      <c r="J14" s="99"/>
      <c r="K14" s="99"/>
      <c r="L14" s="781"/>
      <c r="M14" s="782"/>
      <c r="N14" s="533"/>
      <c r="O14" s="533"/>
      <c r="P14" s="533"/>
      <c r="Q14" s="533"/>
      <c r="R14" s="533"/>
      <c r="S14" s="783"/>
      <c r="T14" s="696">
        <f>T21</f>
      </c>
      <c r="U14" s="784">
        <f>U21</f>
      </c>
      <c r="V14" s="132">
        <f>V21</f>
      </c>
      <c r="W14" s="132">
        <f>W21</f>
      </c>
      <c r="X14" s="132">
        <f>X21</f>
      </c>
      <c r="Y14" s="132">
        <f>Y21</f>
      </c>
      <c r="Z14" s="132">
        <f>Z21</f>
      </c>
      <c r="AA14" s="132">
        <f>AA21</f>
      </c>
      <c r="AB14" s="132">
        <f>AB21</f>
      </c>
      <c r="AC14" s="785">
        <f>AC21</f>
      </c>
      <c r="AD14" s="786"/>
      <c r="AE14" s="92"/>
      <c r="AF14" s="5"/>
    </row>
    <row x14ac:dyDescent="0.25" r="15" customHeight="1" ht="16.15">
      <c r="A15" s="109"/>
      <c r="B15" s="110"/>
      <c r="C15" s="110"/>
      <c r="D15" s="110"/>
      <c r="E15" s="528"/>
      <c r="F15" s="111"/>
      <c r="G15" s="528"/>
      <c r="H15" s="225"/>
      <c r="I15" s="601"/>
      <c r="J15" s="110"/>
      <c r="K15" s="110"/>
      <c r="L15" s="110"/>
      <c r="M15" s="787"/>
      <c r="N15" s="788"/>
      <c r="O15" s="788"/>
      <c r="P15" s="788"/>
      <c r="Q15" s="788"/>
      <c r="R15" s="788"/>
      <c r="S15" s="789"/>
      <c r="T15" s="222"/>
      <c r="U15" s="790"/>
      <c r="V15" s="791"/>
      <c r="W15" s="791"/>
      <c r="X15" s="791"/>
      <c r="Y15" s="791"/>
      <c r="Z15" s="791"/>
      <c r="AA15" s="791"/>
      <c r="AB15" s="791"/>
      <c r="AC15" s="792"/>
      <c r="AD15" s="793"/>
      <c r="AE15" s="92"/>
      <c r="AF15" s="5"/>
    </row>
    <row x14ac:dyDescent="0.25" r="16" customHeight="1" ht="16.15">
      <c r="A16" s="93" t="s">
        <v>77</v>
      </c>
      <c r="B16" s="794"/>
      <c r="C16" s="794"/>
      <c r="D16" s="794"/>
      <c r="E16" s="559"/>
      <c r="F16" s="559"/>
      <c r="G16" s="132">
        <f>G88</f>
      </c>
      <c r="H16" s="532"/>
      <c r="I16" s="585"/>
      <c r="J16" s="129"/>
      <c r="K16" s="129"/>
      <c r="L16" s="533"/>
      <c r="M16" s="795"/>
      <c r="N16" s="533"/>
      <c r="O16" s="533"/>
      <c r="P16" s="533"/>
      <c r="Q16" s="533"/>
      <c r="R16" s="533"/>
      <c r="S16" s="796"/>
      <c r="T16" s="213">
        <f>T88</f>
      </c>
      <c r="U16" s="214">
        <f>U88</f>
      </c>
      <c r="V16" s="132">
        <f>V88</f>
      </c>
      <c r="W16" s="132">
        <f>W88</f>
      </c>
      <c r="X16" s="132">
        <f>X88</f>
      </c>
      <c r="Y16" s="132">
        <f>Y88</f>
      </c>
      <c r="Z16" s="132">
        <f>Z88</f>
      </c>
      <c r="AA16" s="132">
        <f>AA88</f>
      </c>
      <c r="AB16" s="132">
        <f>AB88</f>
      </c>
      <c r="AC16" s="535">
        <f>AC88</f>
      </c>
      <c r="AD16" s="797"/>
      <c r="AE16" s="92"/>
      <c r="AF16" s="5"/>
    </row>
    <row x14ac:dyDescent="0.25" r="17" customHeight="1" ht="16.15">
      <c r="A17" s="527"/>
      <c r="B17" s="653"/>
      <c r="C17" s="653"/>
      <c r="D17" s="653"/>
      <c r="E17" s="528"/>
      <c r="F17" s="528"/>
      <c r="G17" s="287"/>
      <c r="H17" s="225"/>
      <c r="I17" s="582"/>
      <c r="J17" s="114"/>
      <c r="K17" s="114"/>
      <c r="L17" s="529"/>
      <c r="M17" s="798"/>
      <c r="N17" s="529"/>
      <c r="O17" s="529"/>
      <c r="P17" s="529"/>
      <c r="Q17" s="529"/>
      <c r="R17" s="529"/>
      <c r="S17" s="799"/>
      <c r="T17" s="800"/>
      <c r="U17" s="801"/>
      <c r="V17" s="802"/>
      <c r="W17" s="802"/>
      <c r="X17" s="802"/>
      <c r="Y17" s="802"/>
      <c r="Z17" s="802"/>
      <c r="AA17" s="802"/>
      <c r="AB17" s="802"/>
      <c r="AC17" s="644"/>
      <c r="AD17" s="803"/>
      <c r="AE17" s="92"/>
      <c r="AF17" s="5"/>
    </row>
    <row x14ac:dyDescent="0.25" r="18" customHeight="1" ht="16.15">
      <c r="A18" s="558" t="s">
        <v>928</v>
      </c>
      <c r="B18" s="146"/>
      <c r="C18" s="146"/>
      <c r="D18" s="146"/>
      <c r="E18" s="148"/>
      <c r="F18" s="147"/>
      <c r="G18" s="148">
        <f>SUM(G14:G17)</f>
      </c>
      <c r="H18" s="149"/>
      <c r="I18" s="150"/>
      <c r="J18" s="146"/>
      <c r="K18" s="146"/>
      <c r="L18" s="146"/>
      <c r="M18" s="148"/>
      <c r="N18" s="151"/>
      <c r="O18" s="151"/>
      <c r="P18" s="151"/>
      <c r="Q18" s="151"/>
      <c r="R18" s="151"/>
      <c r="S18" s="148"/>
      <c r="T18" s="153">
        <f>SUM(T14:T17)</f>
      </c>
      <c r="U18" s="154">
        <f>SUM(U14:U17)</f>
      </c>
      <c r="V18" s="151">
        <f>SUM(V14:V17)</f>
      </c>
      <c r="W18" s="151">
        <f>SUM(W14:W17)</f>
      </c>
      <c r="X18" s="151">
        <f>SUM(X14:X17)</f>
      </c>
      <c r="Y18" s="151">
        <f>SUM(Y14:Y17)</f>
      </c>
      <c r="Z18" s="151">
        <f>SUM(Z14:Z17)</f>
      </c>
      <c r="AA18" s="151">
        <f>SUM(AA14:AA17)</f>
      </c>
      <c r="AB18" s="151">
        <f>SUM(AB14:AB17)</f>
      </c>
      <c r="AC18" s="155">
        <f>SUM(AC14:AC17)</f>
      </c>
      <c r="AD18" s="154"/>
      <c r="AE18" s="92"/>
      <c r="AF18" s="5"/>
    </row>
    <row x14ac:dyDescent="0.25" r="19" customHeight="1" ht="16.15">
      <c r="A19" s="804"/>
      <c r="B19" s="561"/>
      <c r="C19" s="561"/>
      <c r="D19" s="561"/>
      <c r="E19" s="561"/>
      <c r="F19" s="561"/>
      <c r="G19" s="561"/>
      <c r="H19" s="374"/>
      <c r="I19" s="805"/>
      <c r="J19" s="563"/>
      <c r="K19" s="563"/>
      <c r="L19" s="564"/>
      <c r="M19" s="806"/>
      <c r="N19" s="564"/>
      <c r="O19" s="564"/>
      <c r="P19" s="564"/>
      <c r="Q19" s="564"/>
      <c r="R19" s="564"/>
      <c r="S19" s="807"/>
      <c r="T19" s="711"/>
      <c r="U19" s="808"/>
      <c r="V19" s="165"/>
      <c r="W19" s="165"/>
      <c r="X19" s="165"/>
      <c r="Y19" s="165"/>
      <c r="Z19" s="165"/>
      <c r="AA19" s="165"/>
      <c r="AB19" s="165"/>
      <c r="AC19" s="166"/>
      <c r="AD19" s="809"/>
      <c r="AE19" s="92"/>
      <c r="AF19" s="5"/>
    </row>
    <row x14ac:dyDescent="0.25" r="20" customHeight="1" ht="16.15">
      <c r="A20" s="272"/>
      <c r="B20" s="110"/>
      <c r="C20" s="110"/>
      <c r="D20" s="110"/>
      <c r="E20" s="110"/>
      <c r="F20" s="110"/>
      <c r="G20" s="110"/>
      <c r="H20" s="110"/>
      <c r="I20" s="172"/>
      <c r="J20" s="113"/>
      <c r="K20" s="114"/>
      <c r="L20" s="114"/>
      <c r="M20" s="114"/>
      <c r="N20" s="83"/>
      <c r="O20" s="83"/>
      <c r="P20" s="83"/>
      <c r="Q20" s="83"/>
      <c r="R20" s="83"/>
      <c r="S20" s="114"/>
      <c r="T20" s="176"/>
      <c r="U20" s="715"/>
      <c r="V20" s="178"/>
      <c r="W20" s="810"/>
      <c r="X20" s="810"/>
      <c r="Y20" s="810"/>
      <c r="Z20" s="810"/>
      <c r="AA20" s="810"/>
      <c r="AB20" s="810"/>
      <c r="AC20" s="171"/>
      <c r="AD20" s="180"/>
      <c r="AE20" s="92"/>
      <c r="AF20" s="5"/>
    </row>
    <row x14ac:dyDescent="0.25" r="21" customHeight="1" ht="16.15">
      <c r="A21" s="145" t="s">
        <v>929</v>
      </c>
      <c r="B21" s="125"/>
      <c r="C21" s="125"/>
      <c r="D21" s="125"/>
      <c r="E21" s="106">
        <f>E46+E49+E51+E56+E58+E64+E79+E82</f>
      </c>
      <c r="F21" s="126"/>
      <c r="G21" s="106">
        <f>G27+G46+G49+G51+G56+G58+G64+G79+G82</f>
      </c>
      <c r="H21" s="126"/>
      <c r="I21" s="184"/>
      <c r="J21" s="185"/>
      <c r="K21" s="130"/>
      <c r="L21" s="130"/>
      <c r="M21" s="130"/>
      <c r="N21" s="130"/>
      <c r="O21" s="130"/>
      <c r="P21" s="130"/>
      <c r="Q21" s="130"/>
      <c r="R21" s="130"/>
      <c r="S21" s="130"/>
      <c r="T21" s="696">
        <f>T27+T46+T49+T51+T56+T58+T64+T79+T82+T60+T25</f>
      </c>
      <c r="U21" s="104">
        <f>U27+U46+U49+U51+U56+U58+U64+U79+U82+U60+U25</f>
      </c>
      <c r="V21" s="720">
        <f>V27+V46+V49+V51+V56+V58+V64+V79+V82+V60+V25</f>
      </c>
      <c r="W21" s="720">
        <f>W27+W46+W49+W51+W56+W58+W64+W79+W82+W60+W25</f>
      </c>
      <c r="X21" s="720">
        <f>X27+X46+X49+X51+X56+X58+X64+X79+X82+X60+X25</f>
      </c>
      <c r="Y21" s="720">
        <f>Y27+Y46+Y49+Y51+Y56+Y58+Y64+Y79+Y82+Y60+Y25</f>
      </c>
      <c r="Z21" s="720">
        <f>Z27+Z46+Z49+Z51+Z56+Z58+Z64+Z79+Z82+Z60+Z25</f>
      </c>
      <c r="AA21" s="720">
        <f>AA27+AA46+AA49+AA51+AA56+AA58+AA64+AA79+AA82+AA60+AA25</f>
      </c>
      <c r="AB21" s="720">
        <f>AB27+AB46+AB49+AB51+AB56+AB58+AB64+AB79+AB82+AB60+AB25</f>
      </c>
      <c r="AC21" s="785">
        <f>AC27+AC46+AC49+AC51+AC56+AC58+AC64+AC79+AC82+AC60+AC25</f>
      </c>
      <c r="AD21" s="811"/>
      <c r="AE21" s="92"/>
      <c r="AF21" s="5"/>
    </row>
    <row x14ac:dyDescent="0.25" r="22" customHeight="1" ht="16.15">
      <c r="A22" s="572" t="s">
        <v>80</v>
      </c>
      <c r="B22" s="812"/>
      <c r="C22" s="812"/>
      <c r="D22" s="812"/>
      <c r="E22" s="661"/>
      <c r="F22" s="661"/>
      <c r="G22" s="661"/>
      <c r="H22" s="661"/>
      <c r="I22" s="813"/>
      <c r="J22" s="814"/>
      <c r="K22" s="815"/>
      <c r="L22" s="815"/>
      <c r="M22" s="815"/>
      <c r="N22" s="815"/>
      <c r="O22" s="815"/>
      <c r="P22" s="815"/>
      <c r="Q22" s="815"/>
      <c r="R22" s="815"/>
      <c r="S22" s="815"/>
      <c r="T22" s="195">
        <v>2100</v>
      </c>
      <c r="U22" s="723">
        <v>1000</v>
      </c>
      <c r="V22" s="724">
        <v>500</v>
      </c>
      <c r="W22" s="724">
        <v>1000</v>
      </c>
      <c r="X22" s="724">
        <v>2800</v>
      </c>
      <c r="Y22" s="724">
        <v>3000</v>
      </c>
      <c r="Z22" s="724">
        <v>3000</v>
      </c>
      <c r="AA22" s="724">
        <v>3000</v>
      </c>
      <c r="AB22" s="724">
        <v>3000</v>
      </c>
      <c r="AC22" s="725">
        <v>3000</v>
      </c>
      <c r="AD22" s="816"/>
      <c r="AE22" s="92"/>
      <c r="AF22" s="5"/>
    </row>
    <row x14ac:dyDescent="0.25" r="23" customHeight="1" ht="15.75">
      <c r="A23" s="817" t="s">
        <v>81</v>
      </c>
      <c r="B23" s="812"/>
      <c r="C23" s="812"/>
      <c r="D23" s="812"/>
      <c r="E23" s="661"/>
      <c r="F23" s="661"/>
      <c r="G23" s="661"/>
      <c r="H23" s="661"/>
      <c r="I23" s="813"/>
      <c r="J23" s="814"/>
      <c r="K23" s="815"/>
      <c r="L23" s="815"/>
      <c r="M23" s="815"/>
      <c r="N23" s="815"/>
      <c r="O23" s="815"/>
      <c r="P23" s="815"/>
      <c r="Q23" s="815"/>
      <c r="R23" s="815"/>
      <c r="S23" s="815"/>
      <c r="T23" s="202">
        <f>T22-T21</f>
      </c>
      <c r="U23" s="727">
        <f>U22-U21</f>
      </c>
      <c r="V23" s="204">
        <f>V22-V21</f>
      </c>
      <c r="W23" s="204">
        <f>W22-W21</f>
      </c>
      <c r="X23" s="204">
        <f>X22-X21</f>
      </c>
      <c r="Y23" s="204">
        <f>Y22-Y21</f>
      </c>
      <c r="Z23" s="204">
        <f>Z22-Z21</f>
      </c>
      <c r="AA23" s="204">
        <f>AA22-AA21</f>
      </c>
      <c r="AB23" s="204">
        <f>AB22-AB21</f>
      </c>
      <c r="AC23" s="205">
        <f>AC22-AC21</f>
      </c>
      <c r="AD23" s="816"/>
      <c r="AE23" s="92"/>
      <c r="AF23" s="5"/>
    </row>
    <row x14ac:dyDescent="0.25" r="24" customHeight="1" ht="16.15">
      <c r="A24" s="109"/>
      <c r="B24" s="188"/>
      <c r="C24" s="188"/>
      <c r="D24" s="188"/>
      <c r="E24" s="189"/>
      <c r="F24" s="189"/>
      <c r="G24" s="189"/>
      <c r="H24" s="189"/>
      <c r="I24" s="191"/>
      <c r="J24" s="192"/>
      <c r="K24" s="193"/>
      <c r="L24" s="193"/>
      <c r="M24" s="193"/>
      <c r="N24" s="193"/>
      <c r="O24" s="193"/>
      <c r="P24" s="193"/>
      <c r="Q24" s="193"/>
      <c r="R24" s="193"/>
      <c r="S24" s="193"/>
      <c r="T24" s="818"/>
      <c r="U24" s="819"/>
      <c r="V24" s="820"/>
      <c r="W24" s="821"/>
      <c r="X24" s="821"/>
      <c r="Y24" s="821"/>
      <c r="Z24" s="821"/>
      <c r="AA24" s="821"/>
      <c r="AB24" s="821"/>
      <c r="AC24" s="822"/>
      <c r="AD24" s="226"/>
      <c r="AE24" s="92"/>
      <c r="AF24" s="5"/>
    </row>
    <row x14ac:dyDescent="0.25" r="25" customHeight="1" ht="16.15">
      <c r="A25" s="211" t="s">
        <v>930</v>
      </c>
      <c r="B25" s="188"/>
      <c r="C25" s="188"/>
      <c r="D25" s="188"/>
      <c r="E25" s="189"/>
      <c r="F25" s="189"/>
      <c r="G25" s="189"/>
      <c r="H25" s="189"/>
      <c r="I25" s="191"/>
      <c r="J25" s="192"/>
      <c r="K25" s="193"/>
      <c r="L25" s="193"/>
      <c r="M25" s="193"/>
      <c r="N25" s="193"/>
      <c r="O25" s="193"/>
      <c r="P25" s="193"/>
      <c r="Q25" s="193"/>
      <c r="R25" s="193"/>
      <c r="S25" s="193"/>
      <c r="T25" s="222">
        <f>ROUND(J25*$G25,-1)</f>
      </c>
      <c r="U25" s="618">
        <f>ROUND(K25*$G25,-1)</f>
      </c>
      <c r="V25" s="224">
        <f>ROUND(L25*$G25,-1)</f>
      </c>
      <c r="W25" s="224">
        <f>ROUND(M25*$G25,-1)</f>
      </c>
      <c r="X25" s="224">
        <f>ROUND(N25*$G25,-1)</f>
      </c>
      <c r="Y25" s="224">
        <f>ROUND(O25*$G25,-1)</f>
      </c>
      <c r="Z25" s="224">
        <f>ROUND(P25*$G25,-1)</f>
      </c>
      <c r="AA25" s="224">
        <f>ROUND(Q25*$G25,-1)</f>
      </c>
      <c r="AB25" s="224">
        <f>ROUND(R25*$G25,-1)</f>
      </c>
      <c r="AC25" s="225">
        <f>ROUND(S25*$G25,-1)</f>
      </c>
      <c r="AD25" s="743"/>
      <c r="AE25" s="215"/>
      <c r="AF25" s="5"/>
    </row>
    <row x14ac:dyDescent="0.25" r="26" customHeight="1" ht="16.15">
      <c r="A26" s="211"/>
      <c r="B26" s="188"/>
      <c r="C26" s="188"/>
      <c r="D26" s="188"/>
      <c r="E26" s="189"/>
      <c r="F26" s="189"/>
      <c r="G26" s="189"/>
      <c r="H26" s="189"/>
      <c r="I26" s="191"/>
      <c r="J26" s="192"/>
      <c r="K26" s="193"/>
      <c r="L26" s="193"/>
      <c r="M26" s="193"/>
      <c r="N26" s="193"/>
      <c r="O26" s="193"/>
      <c r="P26" s="193"/>
      <c r="Q26" s="193"/>
      <c r="R26" s="193"/>
      <c r="S26" s="193"/>
      <c r="T26" s="278"/>
      <c r="U26" s="618"/>
      <c r="V26" s="224"/>
      <c r="W26" s="224"/>
      <c r="X26" s="224"/>
      <c r="Y26" s="224"/>
      <c r="Z26" s="224"/>
      <c r="AA26" s="224"/>
      <c r="AB26" s="224"/>
      <c r="AC26" s="225"/>
      <c r="AD26" s="743"/>
      <c r="AE26" s="92"/>
      <c r="AF26" s="5"/>
    </row>
    <row x14ac:dyDescent="0.25" r="27" customHeight="1" ht="16.15">
      <c r="A27" s="211" t="s">
        <v>931</v>
      </c>
      <c r="B27" s="188"/>
      <c r="C27" s="188"/>
      <c r="D27" s="188"/>
      <c r="E27" s="212">
        <f>SUM(E45:E45)</f>
      </c>
      <c r="F27" s="189"/>
      <c r="G27" s="189">
        <f>SUM(G45:G45)</f>
      </c>
      <c r="H27" s="189"/>
      <c r="I27" s="191"/>
      <c r="J27" s="192"/>
      <c r="K27" s="193"/>
      <c r="L27" s="193"/>
      <c r="M27" s="193"/>
      <c r="N27" s="193"/>
      <c r="O27" s="193"/>
      <c r="P27" s="193"/>
      <c r="Q27" s="193"/>
      <c r="R27" s="193"/>
      <c r="S27" s="193"/>
      <c r="T27" s="696">
        <f>SUM(T28:T45)</f>
      </c>
      <c r="U27" s="104">
        <f>SUM(U28:U45)</f>
      </c>
      <c r="V27" s="132">
        <f>SUM(V28:V45)</f>
      </c>
      <c r="W27" s="132">
        <f>SUM(W28:W45)</f>
      </c>
      <c r="X27" s="132">
        <f>SUM(X28:X45)</f>
      </c>
      <c r="Y27" s="132">
        <f>SUM(Y28:Y45)</f>
      </c>
      <c r="Z27" s="132">
        <f>SUM(Z28:Z45)</f>
      </c>
      <c r="AA27" s="132">
        <f>SUM(AA28:AA45)</f>
      </c>
      <c r="AB27" s="132">
        <f>SUM(AB28:AB45)</f>
      </c>
      <c r="AC27" s="785">
        <f>SUM(AC28:AC45)</f>
      </c>
      <c r="AD27" s="744"/>
      <c r="AE27" s="215"/>
      <c r="AF27" s="5"/>
    </row>
    <row x14ac:dyDescent="0.25" r="28" customHeight="1" ht="16.15">
      <c r="A28" s="823" t="s">
        <v>932</v>
      </c>
      <c r="B28" s="188"/>
      <c r="C28" s="188"/>
      <c r="D28" s="188"/>
      <c r="E28" s="110"/>
      <c r="F28" s="110"/>
      <c r="G28" s="110"/>
      <c r="H28" s="110"/>
      <c r="I28" s="112"/>
      <c r="J28" s="824"/>
      <c r="K28" s="242"/>
      <c r="L28" s="160"/>
      <c r="M28" s="242"/>
      <c r="N28" s="242"/>
      <c r="O28" s="160"/>
      <c r="P28" s="242"/>
      <c r="Q28" s="242"/>
      <c r="R28" s="242"/>
      <c r="S28" s="114"/>
      <c r="T28" s="222"/>
      <c r="U28" s="618"/>
      <c r="V28" s="224"/>
      <c r="W28" s="224"/>
      <c r="X28" s="224"/>
      <c r="Y28" s="224"/>
      <c r="Z28" s="224"/>
      <c r="AA28" s="224"/>
      <c r="AB28" s="224"/>
      <c r="AC28" s="225"/>
      <c r="AD28" s="716"/>
      <c r="AE28" s="92"/>
      <c r="AF28" s="5"/>
    </row>
    <row x14ac:dyDescent="0.25" r="29" customHeight="1" ht="16.15">
      <c r="A29" s="241" t="s">
        <v>933</v>
      </c>
      <c r="B29" s="217" t="s">
        <v>1</v>
      </c>
      <c r="C29" s="217" t="s">
        <v>0</v>
      </c>
      <c r="D29" s="188"/>
      <c r="E29" s="110">
        <v>2170</v>
      </c>
      <c r="F29" s="110">
        <v>350</v>
      </c>
      <c r="G29" s="110">
        <v>1000</v>
      </c>
      <c r="H29" s="337" t="s">
        <v>99</v>
      </c>
      <c r="I29" s="112"/>
      <c r="J29" s="824">
        <v>0.5</v>
      </c>
      <c r="K29" s="242">
        <v>0.5</v>
      </c>
      <c r="L29" s="160"/>
      <c r="M29" s="242"/>
      <c r="N29" s="242"/>
      <c r="O29" s="160"/>
      <c r="P29" s="242"/>
      <c r="Q29" s="242"/>
      <c r="R29" s="242"/>
      <c r="S29" s="114"/>
      <c r="T29" s="222">
        <f>ROUND(J29*$G29,-1)</f>
      </c>
      <c r="U29" s="618">
        <f>ROUND(K29*$G29,-1)</f>
      </c>
      <c r="V29" s="224">
        <f>ROUND(L29*$G29,-1)</f>
      </c>
      <c r="W29" s="224">
        <f>ROUND(M29*$G29,-1)</f>
      </c>
      <c r="X29" s="224">
        <f>ROUND(N29*$G29,-1)</f>
      </c>
      <c r="Y29" s="224">
        <f>ROUND(O29*$G29,-1)</f>
      </c>
      <c r="Z29" s="224">
        <f>ROUND(P29*$G29,-1)</f>
      </c>
      <c r="AA29" s="224">
        <f>ROUND(Q29*$G29,-1)</f>
      </c>
      <c r="AB29" s="224">
        <f>ROUND(R29*$G29,-1)</f>
      </c>
      <c r="AC29" s="225">
        <f>ROUND(S29*$G29,-1)</f>
      </c>
      <c r="AD29" s="825" t="s">
        <v>934</v>
      </c>
      <c r="AE29" s="260">
        <v>2637</v>
      </c>
      <c r="AF29" s="5"/>
    </row>
    <row x14ac:dyDescent="0.25" r="30" customHeight="1" ht="16.15">
      <c r="A30" s="241"/>
      <c r="B30" s="188"/>
      <c r="C30" s="812"/>
      <c r="D30" s="812"/>
      <c r="E30" s="110"/>
      <c r="F30" s="110"/>
      <c r="G30" s="110"/>
      <c r="H30" s="110"/>
      <c r="I30" s="112"/>
      <c r="J30" s="824"/>
      <c r="K30" s="242"/>
      <c r="L30" s="160"/>
      <c r="M30" s="242"/>
      <c r="N30" s="242"/>
      <c r="O30" s="160"/>
      <c r="P30" s="242"/>
      <c r="Q30" s="242"/>
      <c r="R30" s="242"/>
      <c r="S30" s="114"/>
      <c r="T30" s="222"/>
      <c r="U30" s="164"/>
      <c r="V30" s="165"/>
      <c r="W30" s="165"/>
      <c r="X30" s="165"/>
      <c r="Y30" s="165"/>
      <c r="Z30" s="165"/>
      <c r="AA30" s="165"/>
      <c r="AB30" s="165"/>
      <c r="AC30" s="166"/>
      <c r="AD30" s="716"/>
      <c r="AE30" s="92"/>
      <c r="AF30" s="5"/>
    </row>
    <row x14ac:dyDescent="0.25" r="31" customHeight="1" ht="16.15">
      <c r="A31" s="216" t="s">
        <v>935</v>
      </c>
      <c r="B31" s="217" t="s">
        <v>12</v>
      </c>
      <c r="C31" s="812"/>
      <c r="D31" s="812"/>
      <c r="E31" s="158"/>
      <c r="F31" s="110"/>
      <c r="G31" s="826">
        <v>400</v>
      </c>
      <c r="H31" s="337" t="s">
        <v>397</v>
      </c>
      <c r="I31" s="827" t="s">
        <v>397</v>
      </c>
      <c r="J31" s="113">
        <v>0.5</v>
      </c>
      <c r="K31" s="114">
        <v>0.5</v>
      </c>
      <c r="L31" s="114"/>
      <c r="M31" s="114"/>
      <c r="N31" s="114"/>
      <c r="O31" s="114"/>
      <c r="P31" s="114"/>
      <c r="Q31" s="114"/>
      <c r="R31" s="114"/>
      <c r="S31" s="161"/>
      <c r="T31" s="222">
        <f>ROUND(J31*$G31,-1)</f>
      </c>
      <c r="U31" s="618">
        <f>ROUND(K31*$G31,-1)</f>
      </c>
      <c r="V31" s="265">
        <f>ROUND(L31*$G31,-1)</f>
      </c>
      <c r="W31" s="265">
        <f>ROUND(M31*$G31,-1)</f>
      </c>
      <c r="X31" s="265">
        <f>ROUND(N31*$G31,-1)</f>
      </c>
      <c r="Y31" s="265">
        <f>ROUND(O31*$G31,-1)</f>
      </c>
      <c r="Z31" s="265">
        <f>ROUND(P31*$G31,-1)</f>
      </c>
      <c r="AA31" s="265">
        <f>ROUND(Q31*$G31,-1)</f>
      </c>
      <c r="AB31" s="265">
        <f>ROUND(R31*$G31,-1)</f>
      </c>
      <c r="AC31" s="266">
        <f>ROUND(S31*$G31,-1)</f>
      </c>
      <c r="AD31" s="743"/>
      <c r="AE31" s="92"/>
      <c r="AF31" s="5"/>
    </row>
    <row x14ac:dyDescent="0.25" r="32" customHeight="1" ht="16.15">
      <c r="A32" s="241" t="s">
        <v>936</v>
      </c>
      <c r="B32" s="217" t="s">
        <v>12</v>
      </c>
      <c r="C32" s="217" t="s">
        <v>3</v>
      </c>
      <c r="D32" s="812"/>
      <c r="E32" s="339"/>
      <c r="F32" s="828" t="s">
        <v>937</v>
      </c>
      <c r="G32" s="158">
        <v>3000</v>
      </c>
      <c r="H32" s="110"/>
      <c r="I32" s="112"/>
      <c r="J32" s="113"/>
      <c r="K32" s="114"/>
      <c r="L32" s="114">
        <v>0.1</v>
      </c>
      <c r="M32" s="114">
        <v>0.6</v>
      </c>
      <c r="N32" s="114">
        <v>0.3</v>
      </c>
      <c r="O32" s="114"/>
      <c r="P32" s="114"/>
      <c r="Q32" s="114"/>
      <c r="R32" s="114"/>
      <c r="S32" s="114"/>
      <c r="T32" s="222">
        <f>ROUND(J32*$G32,-1)</f>
      </c>
      <c r="U32" s="618">
        <f>ROUND(K32*$G32,-1)</f>
      </c>
      <c r="V32" s="224">
        <f>ROUND(L32*$G32,-1)</f>
      </c>
      <c r="W32" s="224">
        <f>ROUND(M32*$G32,-1)</f>
      </c>
      <c r="X32" s="224">
        <f>ROUND(N32*$G32,-1)</f>
      </c>
      <c r="Y32" s="224">
        <f>ROUND(O32*$G32,-1)</f>
      </c>
      <c r="Z32" s="224">
        <f>ROUND(P32*$G32,-1)</f>
      </c>
      <c r="AA32" s="224">
        <f>ROUND(Q32*$G32,-1)</f>
      </c>
      <c r="AB32" s="224">
        <f>ROUND(R32*$G32,-1)</f>
      </c>
      <c r="AC32" s="225">
        <f>ROUND(S32*$G32,-1)</f>
      </c>
      <c r="AD32" s="243" t="s">
        <v>938</v>
      </c>
      <c r="AE32" s="260">
        <v>191</v>
      </c>
      <c r="AF32" s="5"/>
    </row>
    <row x14ac:dyDescent="0.25" r="33" customHeight="1" ht="16.15">
      <c r="A33" s="241" t="s">
        <v>939</v>
      </c>
      <c r="B33" s="217" t="s">
        <v>12</v>
      </c>
      <c r="C33" s="217" t="s">
        <v>0</v>
      </c>
      <c r="D33" s="812"/>
      <c r="E33" s="80"/>
      <c r="F33" s="110"/>
      <c r="G33" s="110">
        <v>500</v>
      </c>
      <c r="H33" s="110"/>
      <c r="I33" s="112"/>
      <c r="J33" s="113"/>
      <c r="K33" s="114">
        <v>1</v>
      </c>
      <c r="L33" s="242"/>
      <c r="M33" s="114"/>
      <c r="N33" s="114"/>
      <c r="O33" s="114"/>
      <c r="P33" s="114"/>
      <c r="Q33" s="114"/>
      <c r="R33" s="114"/>
      <c r="S33" s="114"/>
      <c r="T33" s="222">
        <f>ROUND(J33*$G33,-1)</f>
      </c>
      <c r="U33" s="618">
        <f>ROUND(K33*$G33,-1)</f>
      </c>
      <c r="V33" s="224">
        <f>ROUND(L33*$G33,-1)</f>
      </c>
      <c r="W33" s="224">
        <f>ROUND(M33*$G33,-1)</f>
      </c>
      <c r="X33" s="224">
        <f>ROUND(N33*$G33,-1)</f>
      </c>
      <c r="Y33" s="224">
        <f>ROUND(O33*$G33,-1)</f>
      </c>
      <c r="Z33" s="224">
        <f>ROUND(P33*$G33,-1)</f>
      </c>
      <c r="AA33" s="224">
        <f>ROUND(Q33*$G33,-1)</f>
      </c>
      <c r="AB33" s="224">
        <f>ROUND(R33*$G33,-1)</f>
      </c>
      <c r="AC33" s="225">
        <f>ROUND(S33*$G33,-1)</f>
      </c>
      <c r="AD33" s="446"/>
      <c r="AE33" s="260">
        <v>839</v>
      </c>
      <c r="AF33" s="5"/>
    </row>
    <row x14ac:dyDescent="0.25" r="34" customHeight="1" ht="16.15">
      <c r="A34" s="268" t="s">
        <v>940</v>
      </c>
      <c r="B34" s="217" t="s">
        <v>12</v>
      </c>
      <c r="C34" s="217" t="s">
        <v>0</v>
      </c>
      <c r="D34" s="812"/>
      <c r="E34" s="224"/>
      <c r="F34" s="224"/>
      <c r="G34" s="223">
        <v>3500</v>
      </c>
      <c r="H34" s="110"/>
      <c r="I34" s="112"/>
      <c r="J34" s="113"/>
      <c r="K34" s="114"/>
      <c r="L34" s="242"/>
      <c r="M34" s="114"/>
      <c r="N34" s="114">
        <v>0.4</v>
      </c>
      <c r="O34" s="114">
        <v>0.3</v>
      </c>
      <c r="P34" s="114">
        <v>0.3</v>
      </c>
      <c r="Q34" s="114"/>
      <c r="R34" s="114"/>
      <c r="S34" s="161"/>
      <c r="T34" s="222">
        <f>ROUND(J34*$G34,-1)</f>
      </c>
      <c r="U34" s="618">
        <f>ROUND(K34*$G34,-1)</f>
      </c>
      <c r="V34" s="224">
        <f>ROUND(L34*$G34,-1)</f>
      </c>
      <c r="W34" s="224">
        <f>ROUND(M34*$G34,-1)</f>
      </c>
      <c r="X34" s="224">
        <f>ROUND(N34*$G34,-1)</f>
      </c>
      <c r="Y34" s="224">
        <f>ROUND(O34*$G34,-1)</f>
      </c>
      <c r="Z34" s="224">
        <f>ROUND(P34*$G34,-1)</f>
      </c>
      <c r="AA34" s="224">
        <f>ROUND(Q34*$G34,-1)</f>
      </c>
      <c r="AB34" s="224">
        <f>ROUND(R34*$G34,-1)</f>
      </c>
      <c r="AC34" s="225">
        <f>ROUND(S34*$G34,-1)</f>
      </c>
      <c r="AD34" s="716"/>
      <c r="AE34" s="260">
        <v>3174</v>
      </c>
      <c r="AF34" s="5"/>
    </row>
    <row x14ac:dyDescent="0.25" r="35" customHeight="1" ht="16.15">
      <c r="A35" s="268" t="s">
        <v>941</v>
      </c>
      <c r="B35" s="217" t="s">
        <v>12</v>
      </c>
      <c r="C35" s="217" t="s">
        <v>0</v>
      </c>
      <c r="D35" s="812"/>
      <c r="E35" s="224"/>
      <c r="F35" s="339" t="s">
        <v>937</v>
      </c>
      <c r="G35" s="223">
        <v>300</v>
      </c>
      <c r="H35" s="110"/>
      <c r="I35" s="112"/>
      <c r="J35" s="113"/>
      <c r="K35" s="114"/>
      <c r="L35" s="114"/>
      <c r="M35" s="114"/>
      <c r="N35" s="114">
        <v>1</v>
      </c>
      <c r="O35" s="371"/>
      <c r="P35" s="114"/>
      <c r="Q35" s="114"/>
      <c r="R35" s="114"/>
      <c r="S35" s="161"/>
      <c r="T35" s="222">
        <f>ROUND(J35*$G35,-1)</f>
      </c>
      <c r="U35" s="618">
        <f>ROUND(K35*$G35,-1)</f>
      </c>
      <c r="V35" s="224">
        <f>ROUND(L35*$G35,-1)</f>
      </c>
      <c r="W35" s="224">
        <f>ROUND(M35*$G35,-1)</f>
      </c>
      <c r="X35" s="224">
        <f>ROUND(N35*$G35,-1)</f>
      </c>
      <c r="Y35" s="224">
        <f>ROUND(O35*$G35,-1)</f>
      </c>
      <c r="Z35" s="224">
        <f>ROUND(P35*$G35,-1)</f>
      </c>
      <c r="AA35" s="224">
        <f>ROUND(Q35*$G35,-1)</f>
      </c>
      <c r="AB35" s="224">
        <f>ROUND(R35*$G35,-1)</f>
      </c>
      <c r="AC35" s="225">
        <f>ROUND(S35*$G35,-1)</f>
      </c>
      <c r="AD35" s="716"/>
      <c r="AE35" s="260">
        <v>3132</v>
      </c>
      <c r="AF35" s="5"/>
    </row>
    <row x14ac:dyDescent="0.25" r="36" customHeight="1" ht="16.15">
      <c r="A36" s="241" t="s">
        <v>942</v>
      </c>
      <c r="B36" s="217" t="s">
        <v>12</v>
      </c>
      <c r="C36" s="217" t="s">
        <v>0</v>
      </c>
      <c r="D36" s="812"/>
      <c r="E36" s="224"/>
      <c r="F36" s="339" t="s">
        <v>937</v>
      </c>
      <c r="G36" s="223">
        <v>1500</v>
      </c>
      <c r="H36" s="110"/>
      <c r="I36" s="112"/>
      <c r="J36" s="113"/>
      <c r="K36" s="114"/>
      <c r="L36" s="114">
        <v>0.5</v>
      </c>
      <c r="M36" s="114">
        <v>0.5</v>
      </c>
      <c r="N36" s="114"/>
      <c r="O36" s="371"/>
      <c r="P36" s="114"/>
      <c r="Q36" s="114"/>
      <c r="R36" s="114"/>
      <c r="S36" s="161"/>
      <c r="T36" s="222">
        <f>ROUND(J36*$G36,-1)</f>
      </c>
      <c r="U36" s="626">
        <f>ROUND(K36*$G36,-1)</f>
      </c>
      <c r="V36" s="224">
        <f>ROUND(L36*$G36,-1)</f>
      </c>
      <c r="W36" s="224">
        <f>ROUND(M36*$G36,-1)</f>
      </c>
      <c r="X36" s="224">
        <f>ROUND(N36*$G36,-1)</f>
      </c>
      <c r="Y36" s="224">
        <f>ROUND(O36*$G36,-1)</f>
      </c>
      <c r="Z36" s="224">
        <v>0</v>
      </c>
      <c r="AA36" s="224">
        <f>ROUND(Q36*$G36,-1)</f>
      </c>
      <c r="AB36" s="224">
        <f>ROUND(R36*$G36,-1)</f>
      </c>
      <c r="AC36" s="225">
        <f>ROUND(S36*$G36,-1)</f>
      </c>
      <c r="AD36" s="243" t="s">
        <v>943</v>
      </c>
      <c r="AE36" s="260">
        <v>1976</v>
      </c>
      <c r="AF36" s="5"/>
    </row>
    <row x14ac:dyDescent="0.25" r="37" customHeight="1" ht="16.15">
      <c r="A37" s="268"/>
      <c r="B37" s="188"/>
      <c r="C37" s="188"/>
      <c r="D37" s="812"/>
      <c r="E37" s="224"/>
      <c r="F37" s="224"/>
      <c r="G37" s="223"/>
      <c r="H37" s="110"/>
      <c r="I37" s="112"/>
      <c r="J37" s="113"/>
      <c r="K37" s="114"/>
      <c r="L37" s="114"/>
      <c r="M37" s="114"/>
      <c r="N37" s="114"/>
      <c r="O37" s="371"/>
      <c r="P37" s="114"/>
      <c r="Q37" s="114"/>
      <c r="R37" s="114"/>
      <c r="S37" s="161"/>
      <c r="T37" s="222"/>
      <c r="U37" s="618"/>
      <c r="V37" s="224"/>
      <c r="W37" s="224"/>
      <c r="X37" s="224"/>
      <c r="Y37" s="224"/>
      <c r="Z37" s="224"/>
      <c r="AA37" s="224"/>
      <c r="AB37" s="224"/>
      <c r="AC37" s="225"/>
      <c r="AD37" s="716"/>
      <c r="AE37" s="92"/>
      <c r="AF37" s="5"/>
    </row>
    <row x14ac:dyDescent="0.25" r="38" customHeight="1" ht="16.15">
      <c r="A38" s="268" t="s">
        <v>944</v>
      </c>
      <c r="B38" s="217" t="s">
        <v>12</v>
      </c>
      <c r="C38" s="217" t="s">
        <v>0</v>
      </c>
      <c r="D38" s="812"/>
      <c r="E38" s="224"/>
      <c r="F38" s="224"/>
      <c r="G38" s="223">
        <v>3000</v>
      </c>
      <c r="H38" s="110"/>
      <c r="I38" s="112"/>
      <c r="J38" s="113"/>
      <c r="K38" s="114"/>
      <c r="L38" s="114"/>
      <c r="M38" s="114"/>
      <c r="N38" s="114"/>
      <c r="O38" s="371"/>
      <c r="P38" s="114"/>
      <c r="Q38" s="114"/>
      <c r="R38" s="114"/>
      <c r="S38" s="161">
        <v>0.1</v>
      </c>
      <c r="T38" s="222">
        <f>ROUND(J38*$G38,-1)</f>
      </c>
      <c r="U38" s="618">
        <f>ROUND(K38*$G38,-1)</f>
      </c>
      <c r="V38" s="224">
        <f>ROUND(L38*$G38,-1)</f>
      </c>
      <c r="W38" s="224">
        <f>ROUND(M38*$G38,-1)</f>
      </c>
      <c r="X38" s="224">
        <f>ROUND(N38*$G38,-1)</f>
      </c>
      <c r="Y38" s="224">
        <f>ROUND(O38*$G38,-1)</f>
      </c>
      <c r="Z38" s="224">
        <f>ROUND(P38*$G38,-1)</f>
      </c>
      <c r="AA38" s="224">
        <f>ROUND(Q38*$G38,-1)</f>
      </c>
      <c r="AB38" s="224">
        <f>ROUND(R38*$G38,-1)</f>
      </c>
      <c r="AC38" s="225">
        <f>ROUND(S38*$G38,-1)</f>
      </c>
      <c r="AD38" s="716"/>
      <c r="AE38" s="260">
        <v>1978</v>
      </c>
      <c r="AF38" s="5"/>
    </row>
    <row x14ac:dyDescent="0.25" r="39" customHeight="1" ht="16.15">
      <c r="A39" s="829" t="s">
        <v>945</v>
      </c>
      <c r="B39" s="747" t="s">
        <v>12</v>
      </c>
      <c r="C39" s="830"/>
      <c r="D39" s="812"/>
      <c r="E39" s="254"/>
      <c r="F39" s="254"/>
      <c r="G39" s="253">
        <v>1000</v>
      </c>
      <c r="H39" s="246"/>
      <c r="I39" s="248"/>
      <c r="J39" s="249"/>
      <c r="K39" s="250"/>
      <c r="L39" s="250"/>
      <c r="M39" s="250">
        <v>0.5</v>
      </c>
      <c r="N39" s="250">
        <v>0.5</v>
      </c>
      <c r="O39" s="250"/>
      <c r="P39" s="250"/>
      <c r="Q39" s="250"/>
      <c r="R39" s="250"/>
      <c r="S39" s="317"/>
      <c r="T39" s="207">
        <f>ROUND(J39*$G39,-1)</f>
      </c>
      <c r="U39" s="742">
        <f>ROUND(K39*$G39,-1)</f>
      </c>
      <c r="V39" s="254">
        <f>ROUND(L39*$G39,-1)</f>
      </c>
      <c r="W39" s="254">
        <f>ROUND(M39*$G39,-1)</f>
      </c>
      <c r="X39" s="254">
        <f>ROUND(N39*$G39,-1)</f>
      </c>
      <c r="Y39" s="254">
        <f>ROUND(O39*$G39,-1)</f>
      </c>
      <c r="Z39" s="254"/>
      <c r="AA39" s="254">
        <f>ROUND(Q39*$G39,-1)</f>
      </c>
      <c r="AB39" s="254">
        <f>ROUND(R39*$G39,-1)</f>
      </c>
      <c r="AC39" s="247"/>
      <c r="AD39" s="743"/>
      <c r="AE39" s="831" t="s">
        <v>108</v>
      </c>
      <c r="AF39" s="5"/>
    </row>
    <row x14ac:dyDescent="0.25" r="40" customHeight="1" ht="16.15">
      <c r="A40" s="268"/>
      <c r="B40" s="188"/>
      <c r="C40" s="188"/>
      <c r="D40" s="812"/>
      <c r="E40" s="224"/>
      <c r="F40" s="224"/>
      <c r="G40" s="223"/>
      <c r="H40" s="110"/>
      <c r="I40" s="112"/>
      <c r="J40" s="113"/>
      <c r="K40" s="114"/>
      <c r="L40" s="114"/>
      <c r="M40" s="114"/>
      <c r="N40" s="371"/>
      <c r="O40" s="371"/>
      <c r="P40" s="371"/>
      <c r="Q40" s="371"/>
      <c r="R40" s="371"/>
      <c r="S40" s="161"/>
      <c r="T40" s="222"/>
      <c r="U40" s="618"/>
      <c r="V40" s="224"/>
      <c r="W40" s="224"/>
      <c r="X40" s="224"/>
      <c r="Y40" s="224"/>
      <c r="Z40" s="224"/>
      <c r="AA40" s="224"/>
      <c r="AB40" s="224"/>
      <c r="AC40" s="225"/>
      <c r="AD40" s="716"/>
      <c r="AE40" s="92"/>
      <c r="AF40" s="5"/>
    </row>
    <row x14ac:dyDescent="0.25" r="41" customHeight="1" ht="16.15">
      <c r="A41" s="832" t="s">
        <v>946</v>
      </c>
      <c r="B41" s="110"/>
      <c r="C41" s="188"/>
      <c r="D41" s="812"/>
      <c r="E41" s="246"/>
      <c r="F41" s="830"/>
      <c r="G41" s="246"/>
      <c r="H41" s="189"/>
      <c r="I41" s="191"/>
      <c r="J41" s="160"/>
      <c r="K41" s="833"/>
      <c r="L41" s="833"/>
      <c r="M41" s="833"/>
      <c r="N41" s="833"/>
      <c r="O41" s="833"/>
      <c r="P41" s="220"/>
      <c r="Q41" s="220"/>
      <c r="R41" s="220"/>
      <c r="S41" s="161"/>
      <c r="T41" s="222"/>
      <c r="U41" s="618">
        <f>ROUND(K41*$G41,-1)</f>
      </c>
      <c r="V41" s="224">
        <f>ROUND(L41*$G41,-1)</f>
      </c>
      <c r="W41" s="224">
        <f>ROUND(M41*$G41,-1)</f>
      </c>
      <c r="X41" s="224">
        <f>ROUND(N41*$G41,-1)</f>
      </c>
      <c r="Y41" s="224">
        <f>ROUND(O41*$G41,-1)</f>
      </c>
      <c r="Z41" s="224">
        <f>ROUND(P41*$G41,-1)</f>
      </c>
      <c r="AA41" s="224">
        <f>ROUND(Q41*$G41,-1)</f>
      </c>
      <c r="AB41" s="224">
        <f>ROUND(R41*$G41,-1)</f>
      </c>
      <c r="AC41" s="225">
        <f>ROUND(S41*$G41,-1)</f>
      </c>
      <c r="AD41" s="716"/>
      <c r="AE41" s="92"/>
      <c r="AF41" s="5"/>
    </row>
    <row x14ac:dyDescent="0.25" r="42" customHeight="1" ht="16.15">
      <c r="A42" s="241" t="s">
        <v>947</v>
      </c>
      <c r="B42" s="217" t="s">
        <v>1</v>
      </c>
      <c r="C42" s="217" t="s">
        <v>0</v>
      </c>
      <c r="D42" s="834"/>
      <c r="E42" s="188"/>
      <c r="F42" s="188"/>
      <c r="G42" s="110">
        <v>400</v>
      </c>
      <c r="H42" s="835" t="s">
        <v>99</v>
      </c>
      <c r="I42" s="219">
        <v>0.1</v>
      </c>
      <c r="J42" s="160">
        <v>0.6</v>
      </c>
      <c r="K42" s="833">
        <v>0.3</v>
      </c>
      <c r="L42" s="833"/>
      <c r="M42" s="833"/>
      <c r="N42" s="833"/>
      <c r="O42" s="833"/>
      <c r="P42" s="220"/>
      <c r="Q42" s="220"/>
      <c r="R42" s="220"/>
      <c r="S42" s="161"/>
      <c r="T42" s="222">
        <f>ROUND(J42*$G42,-1)</f>
      </c>
      <c r="U42" s="618">
        <f>ROUND(K42*$G42,-1)</f>
      </c>
      <c r="V42" s="224">
        <f>ROUND(L42*$G42,-1)</f>
      </c>
      <c r="W42" s="224">
        <f>ROUND(M42*$G42,-1)</f>
      </c>
      <c r="X42" s="224">
        <f>ROUND(N42*$G42,-1)</f>
      </c>
      <c r="Y42" s="224">
        <f>ROUND(O42*$G42,-1)</f>
      </c>
      <c r="Z42" s="224">
        <f>ROUND(P42*$G42,-1)</f>
      </c>
      <c r="AA42" s="224">
        <f>ROUND(Q42*$G42,-1)</f>
      </c>
      <c r="AB42" s="224">
        <f>ROUND(R42*$G42,-1)</f>
      </c>
      <c r="AC42" s="225">
        <f>ROUND(S42*$G42,-1)</f>
      </c>
      <c r="AD42" s="243" t="s">
        <v>948</v>
      </c>
      <c r="AE42" s="260">
        <v>2713</v>
      </c>
      <c r="AF42" s="5"/>
    </row>
    <row x14ac:dyDescent="0.25" r="43" customHeight="1" ht="16.15">
      <c r="A43" s="272" t="s">
        <v>949</v>
      </c>
      <c r="B43" s="188"/>
      <c r="C43" s="188"/>
      <c r="D43" s="812"/>
      <c r="E43" s="830"/>
      <c r="F43" s="188"/>
      <c r="G43" s="110"/>
      <c r="H43" s="188"/>
      <c r="I43" s="219"/>
      <c r="J43" s="160"/>
      <c r="K43" s="833"/>
      <c r="L43" s="833"/>
      <c r="M43" s="833"/>
      <c r="N43" s="833"/>
      <c r="O43" s="833"/>
      <c r="P43" s="220"/>
      <c r="Q43" s="220"/>
      <c r="R43" s="220"/>
      <c r="S43" s="161"/>
      <c r="T43" s="222">
        <f>ROUND(J43*$G43,-1)</f>
      </c>
      <c r="U43" s="618">
        <f>ROUND(K43*$G43,-1)</f>
      </c>
      <c r="V43" s="224">
        <f>ROUND(L43*$G43,-1)</f>
      </c>
      <c r="W43" s="224">
        <f>ROUND(M43*$G43,-1)</f>
      </c>
      <c r="X43" s="224">
        <f>ROUND(N43*$G43,-1)</f>
      </c>
      <c r="Y43" s="224">
        <f>ROUND(O43*$G43,-1)</f>
      </c>
      <c r="Z43" s="224">
        <f>ROUND(P43*$G43,-1)</f>
      </c>
      <c r="AA43" s="224">
        <f>ROUND(Q43*$G43,-1)</f>
      </c>
      <c r="AB43" s="224">
        <f>ROUND(R43*$G43,-1)</f>
      </c>
      <c r="AC43" s="225">
        <f>ROUND(S43*$G43,-1)</f>
      </c>
      <c r="AD43" s="716"/>
      <c r="AE43" s="92" t="s">
        <v>108</v>
      </c>
      <c r="AF43" s="5"/>
    </row>
    <row x14ac:dyDescent="0.25" r="44" customHeight="1" ht="16.15">
      <c r="A44" s="272" t="s">
        <v>950</v>
      </c>
      <c r="B44" s="735" t="s">
        <v>12</v>
      </c>
      <c r="C44" s="188"/>
      <c r="D44" s="812"/>
      <c r="E44" s="830"/>
      <c r="F44" s="188"/>
      <c r="G44" s="110">
        <v>200</v>
      </c>
      <c r="H44" s="188"/>
      <c r="I44" s="219"/>
      <c r="J44" s="160"/>
      <c r="K44" s="833"/>
      <c r="L44" s="833">
        <v>0.1</v>
      </c>
      <c r="M44" s="833">
        <v>0.4</v>
      </c>
      <c r="N44" s="833">
        <v>0.5</v>
      </c>
      <c r="O44" s="833"/>
      <c r="P44" s="220"/>
      <c r="Q44" s="220"/>
      <c r="R44" s="220"/>
      <c r="S44" s="161"/>
      <c r="T44" s="222">
        <f>ROUND(J44*$G44,-1)</f>
      </c>
      <c r="U44" s="618">
        <f>ROUND(K44*$G44,-1)</f>
      </c>
      <c r="V44" s="224">
        <f>ROUND(L44*$G44,-1)</f>
      </c>
      <c r="W44" s="224">
        <f>ROUND(M44*$G44,-1)</f>
      </c>
      <c r="X44" s="224">
        <f>ROUND(N44*$G44,-1)</f>
      </c>
      <c r="Y44" s="224">
        <f>ROUND(O44*$G44,-1)</f>
      </c>
      <c r="Z44" s="224">
        <f>ROUND(P44*$G44,-1)</f>
      </c>
      <c r="AA44" s="224">
        <f>ROUND(Q44*$G44,-1)</f>
      </c>
      <c r="AB44" s="224">
        <f>ROUND(R44*$G44,-1)</f>
      </c>
      <c r="AC44" s="225">
        <f>ROUND(S44*$G44,-1)</f>
      </c>
      <c r="AD44" s="716"/>
      <c r="AE44" s="92" t="s">
        <v>108</v>
      </c>
      <c r="AF44" s="5"/>
    </row>
    <row x14ac:dyDescent="0.25" r="45" customHeight="1" ht="16.15">
      <c r="A45" s="836"/>
      <c r="B45" s="188"/>
      <c r="C45" s="188"/>
      <c r="D45" s="188"/>
      <c r="E45" s="188"/>
      <c r="F45" s="188"/>
      <c r="G45" s="188"/>
      <c r="H45" s="189"/>
      <c r="I45" s="112"/>
      <c r="J45" s="758"/>
      <c r="K45" s="220"/>
      <c r="L45" s="220"/>
      <c r="M45" s="220"/>
      <c r="N45" s="220"/>
      <c r="O45" s="220"/>
      <c r="P45" s="220"/>
      <c r="Q45" s="220"/>
      <c r="R45" s="220"/>
      <c r="S45" s="220"/>
      <c r="T45" s="222"/>
      <c r="U45" s="537"/>
      <c r="V45" s="837"/>
      <c r="W45" s="224"/>
      <c r="X45" s="224"/>
      <c r="Y45" s="224"/>
      <c r="Z45" s="224"/>
      <c r="AA45" s="224"/>
      <c r="AB45" s="224"/>
      <c r="AC45" s="615"/>
      <c r="AD45" s="226"/>
      <c r="AE45" s="92"/>
      <c r="AF45" s="5"/>
    </row>
    <row x14ac:dyDescent="0.25" r="46" customHeight="1" ht="16.15">
      <c r="A46" s="211" t="s">
        <v>951</v>
      </c>
      <c r="B46" s="188"/>
      <c r="C46" s="188"/>
      <c r="D46" s="188"/>
      <c r="E46" s="212">
        <f>SUM(E48:E48)</f>
      </c>
      <c r="F46" s="189"/>
      <c r="G46" s="212">
        <f>SUM(G48:G48)</f>
      </c>
      <c r="H46" s="188"/>
      <c r="I46" s="112"/>
      <c r="J46" s="758"/>
      <c r="K46" s="220"/>
      <c r="L46" s="838"/>
      <c r="M46" s="839"/>
      <c r="N46" s="839"/>
      <c r="O46" s="839"/>
      <c r="P46" s="839"/>
      <c r="Q46" s="839"/>
      <c r="R46" s="839"/>
      <c r="S46" s="839"/>
      <c r="T46" s="278">
        <f>SUM(T48:T48)</f>
      </c>
      <c r="U46" s="571">
        <f>SUM(U48:U48)</f>
      </c>
      <c r="V46" s="106">
        <f>SUM(V48:V48)</f>
      </c>
      <c r="W46" s="95">
        <f>SUM(W48:W48)</f>
      </c>
      <c r="X46" s="95">
        <f>SUM(X48:X48)</f>
      </c>
      <c r="Y46" s="95">
        <f>SUM(Y48:Y48)</f>
      </c>
      <c r="Z46" s="95">
        <f>SUM(Z48:Z48)</f>
      </c>
      <c r="AA46" s="95">
        <f>SUM(AA48:AA48)</f>
      </c>
      <c r="AB46" s="95">
        <f>SUM(AB48:AB48)</f>
      </c>
      <c r="AC46" s="351">
        <f>SUM(AC48:AC48)</f>
      </c>
      <c r="AD46" s="744"/>
      <c r="AE46" s="92"/>
      <c r="AF46" s="5"/>
    </row>
    <row x14ac:dyDescent="0.25" r="47" customHeight="1" ht="16.15">
      <c r="A47" s="628" t="s">
        <v>952</v>
      </c>
      <c r="B47" s="188"/>
      <c r="C47" s="188"/>
      <c r="D47" s="188"/>
      <c r="E47" s="188"/>
      <c r="F47" s="188"/>
      <c r="G47" s="188">
        <v>1000</v>
      </c>
      <c r="H47" s="188"/>
      <c r="I47" s="112"/>
      <c r="J47" s="758"/>
      <c r="K47" s="840"/>
      <c r="L47" s="841"/>
      <c r="M47" s="842"/>
      <c r="N47" s="842"/>
      <c r="O47" s="842"/>
      <c r="P47" s="842"/>
      <c r="Q47" s="842">
        <v>0.1</v>
      </c>
      <c r="R47" s="842">
        <v>0.4</v>
      </c>
      <c r="S47" s="842">
        <v>0.5</v>
      </c>
      <c r="T47" s="818"/>
      <c r="U47" s="618"/>
      <c r="V47" s="165"/>
      <c r="W47" s="165"/>
      <c r="X47" s="165"/>
      <c r="Y47" s="165"/>
      <c r="Z47" s="165"/>
      <c r="AA47" s="165"/>
      <c r="AB47" s="165"/>
      <c r="AC47" s="166"/>
      <c r="AD47" s="843"/>
      <c r="AE47" s="92" t="s">
        <v>108</v>
      </c>
      <c r="AF47" s="5"/>
    </row>
    <row x14ac:dyDescent="0.25" r="48" customHeight="1" ht="16.15">
      <c r="A48" s="241"/>
      <c r="B48" s="188"/>
      <c r="C48" s="188"/>
      <c r="D48" s="188"/>
      <c r="E48" s="110"/>
      <c r="F48" s="110"/>
      <c r="G48" s="110"/>
      <c r="H48" s="110"/>
      <c r="I48" s="112"/>
      <c r="J48" s="113"/>
      <c r="K48" s="242"/>
      <c r="L48" s="113"/>
      <c r="M48" s="114"/>
      <c r="N48" s="114"/>
      <c r="O48" s="114"/>
      <c r="P48" s="114"/>
      <c r="Q48" s="114"/>
      <c r="R48" s="114"/>
      <c r="S48" s="114"/>
      <c r="T48" s="222"/>
      <c r="U48" s="618"/>
      <c r="V48" s="165"/>
      <c r="W48" s="165"/>
      <c r="X48" s="165"/>
      <c r="Y48" s="165"/>
      <c r="Z48" s="165"/>
      <c r="AA48" s="165"/>
      <c r="AB48" s="165"/>
      <c r="AC48" s="166"/>
      <c r="AD48" s="180"/>
      <c r="AE48" s="92"/>
      <c r="AF48" s="5"/>
    </row>
    <row x14ac:dyDescent="0.25" r="49" customHeight="1" ht="16.15">
      <c r="A49" s="273" t="s">
        <v>953</v>
      </c>
      <c r="B49" s="188"/>
      <c r="C49" s="188"/>
      <c r="D49" s="188"/>
      <c r="E49" s="111">
        <f>SUM(E50:E50)</f>
      </c>
      <c r="F49" s="111"/>
      <c r="G49" s="111">
        <f>SUM(G50:G50)</f>
      </c>
      <c r="H49" s="110"/>
      <c r="I49" s="112"/>
      <c r="J49" s="113"/>
      <c r="K49" s="114"/>
      <c r="L49" s="114"/>
      <c r="M49" s="114"/>
      <c r="N49" s="114"/>
      <c r="O49" s="114"/>
      <c r="P49" s="114"/>
      <c r="Q49" s="114"/>
      <c r="R49" s="114"/>
      <c r="S49" s="114"/>
      <c r="T49" s="278">
        <f>SUM(T50:T50)</f>
      </c>
      <c r="U49" s="577">
        <f>SUM(U50:U50)</f>
      </c>
      <c r="V49" s="106">
        <f>SUM(V50:V50)</f>
      </c>
      <c r="W49" s="106">
        <f>SUM(W50:W50)</f>
      </c>
      <c r="X49" s="106">
        <f>SUM(X50:X50)</f>
      </c>
      <c r="Y49" s="106">
        <f>SUM(Y50:Y50)</f>
      </c>
      <c r="Z49" s="106">
        <f>SUM(Z50:Z50)</f>
      </c>
      <c r="AA49" s="106">
        <f>SUM(AA50:AA50)</f>
      </c>
      <c r="AB49" s="106">
        <f>SUM(AB50:AB50)</f>
      </c>
      <c r="AC49" s="351">
        <f>SUM(AC50:AC50)</f>
      </c>
      <c r="AD49" s="744"/>
      <c r="AE49" s="92"/>
      <c r="AF49" s="5"/>
    </row>
    <row x14ac:dyDescent="0.25" r="50" customHeight="1" ht="16.15">
      <c r="A50" s="241"/>
      <c r="B50" s="188"/>
      <c r="C50" s="188"/>
      <c r="D50" s="188"/>
      <c r="E50" s="110"/>
      <c r="F50" s="110"/>
      <c r="G50" s="110"/>
      <c r="H50" s="110"/>
      <c r="I50" s="112"/>
      <c r="J50" s="113"/>
      <c r="K50" s="114"/>
      <c r="L50" s="114"/>
      <c r="M50" s="114"/>
      <c r="N50" s="114"/>
      <c r="O50" s="114"/>
      <c r="P50" s="114"/>
      <c r="Q50" s="114"/>
      <c r="R50" s="114"/>
      <c r="S50" s="114"/>
      <c r="T50" s="222"/>
      <c r="U50" s="618"/>
      <c r="V50" s="224"/>
      <c r="W50" s="224"/>
      <c r="X50" s="224"/>
      <c r="Y50" s="224"/>
      <c r="Z50" s="224"/>
      <c r="AA50" s="224"/>
      <c r="AB50" s="224"/>
      <c r="AC50" s="225"/>
      <c r="AD50" s="180"/>
      <c r="AE50" s="92"/>
      <c r="AF50" s="5"/>
    </row>
    <row x14ac:dyDescent="0.25" r="51" customHeight="1" ht="16.15">
      <c r="A51" s="273" t="s">
        <v>954</v>
      </c>
      <c r="B51" s="188"/>
      <c r="C51" s="188"/>
      <c r="D51" s="188"/>
      <c r="E51" s="111">
        <f>SUM(E55:E55)</f>
      </c>
      <c r="F51" s="111"/>
      <c r="G51" s="265">
        <f>SUM(G52:G53)</f>
      </c>
      <c r="H51" s="111"/>
      <c r="I51" s="257"/>
      <c r="J51" s="267"/>
      <c r="K51" s="258"/>
      <c r="L51" s="258"/>
      <c r="M51" s="258"/>
      <c r="N51" s="258"/>
      <c r="O51" s="258"/>
      <c r="P51" s="258"/>
      <c r="Q51" s="258"/>
      <c r="R51" s="258"/>
      <c r="S51" s="258"/>
      <c r="T51" s="696">
        <f>SUM(T52:T55)</f>
      </c>
      <c r="U51" s="104">
        <f>SUM(U52:U55)</f>
      </c>
      <c r="V51" s="132">
        <f>SUM(V52:V55)</f>
      </c>
      <c r="W51" s="132">
        <f>SUM(W52:W55)</f>
      </c>
      <c r="X51" s="132">
        <f>SUM(X52:X55)</f>
      </c>
      <c r="Y51" s="132">
        <f>SUM(Y52:Y55)</f>
      </c>
      <c r="Z51" s="132">
        <f>SUM(Z52:Z55)</f>
      </c>
      <c r="AA51" s="132">
        <f>SUM(AA52:AA55)</f>
      </c>
      <c r="AB51" s="132">
        <f>SUM(AB52:AB55)</f>
      </c>
      <c r="AC51" s="785">
        <f>SUM(AC52:AC55)</f>
      </c>
      <c r="AD51" s="744"/>
      <c r="AE51" s="92"/>
      <c r="AF51" s="5"/>
    </row>
    <row x14ac:dyDescent="0.25" r="52" customHeight="1" ht="16.15">
      <c r="A52" s="241" t="s">
        <v>955</v>
      </c>
      <c r="B52" s="217" t="s">
        <v>12</v>
      </c>
      <c r="C52" s="217" t="s">
        <v>0</v>
      </c>
      <c r="D52" s="188"/>
      <c r="E52" s="111"/>
      <c r="F52" s="111"/>
      <c r="G52" s="158">
        <v>1000</v>
      </c>
      <c r="H52" s="111"/>
      <c r="I52" s="257"/>
      <c r="J52" s="267"/>
      <c r="K52" s="258"/>
      <c r="L52" s="258"/>
      <c r="M52" s="258"/>
      <c r="N52" s="258"/>
      <c r="O52" s="258"/>
      <c r="P52" s="258"/>
      <c r="Q52" s="258"/>
      <c r="R52" s="114">
        <v>0.5</v>
      </c>
      <c r="S52" s="114">
        <v>0.5</v>
      </c>
      <c r="T52" s="222">
        <f>ROUND(J52*$G52,-1)</f>
      </c>
      <c r="U52" s="618">
        <f>ROUND(K52*$G52,-1)</f>
      </c>
      <c r="V52" s="224">
        <f>ROUND(L52*$G52,-1)</f>
      </c>
      <c r="W52" s="224">
        <f>ROUND(M52*$G52,-1)</f>
      </c>
      <c r="X52" s="224">
        <f>ROUND(N52*$G52,-1)</f>
      </c>
      <c r="Y52" s="224">
        <f>ROUND(O52*$G52,-1)</f>
      </c>
      <c r="Z52" s="224">
        <f>ROUND(P52*$G52,-1)</f>
      </c>
      <c r="AA52" s="224">
        <f>ROUND(Q52*$G52,-1)</f>
      </c>
      <c r="AB52" s="224">
        <f>ROUND(R52*$G52,-1)</f>
      </c>
      <c r="AC52" s="225">
        <f>ROUND(S52*$G52,-1)</f>
      </c>
      <c r="AD52" s="744"/>
      <c r="AE52" s="260">
        <v>3223</v>
      </c>
      <c r="AF52" s="5"/>
    </row>
    <row x14ac:dyDescent="0.25" r="53" customHeight="1" ht="16.15">
      <c r="A53" s="241" t="s">
        <v>956</v>
      </c>
      <c r="B53" s="217" t="s">
        <v>12</v>
      </c>
      <c r="C53" s="188"/>
      <c r="D53" s="188"/>
      <c r="E53" s="111"/>
      <c r="F53" s="111"/>
      <c r="G53" s="158">
        <v>500</v>
      </c>
      <c r="H53" s="110"/>
      <c r="I53" s="112"/>
      <c r="J53" s="113">
        <v>0.1</v>
      </c>
      <c r="K53" s="114">
        <v>0.4</v>
      </c>
      <c r="L53" s="114">
        <v>0.5</v>
      </c>
      <c r="M53" s="258"/>
      <c r="N53" s="258"/>
      <c r="O53" s="258"/>
      <c r="P53" s="258"/>
      <c r="Q53" s="258"/>
      <c r="R53" s="258"/>
      <c r="S53" s="258"/>
      <c r="T53" s="222">
        <f>ROUND(J53*$G53,-1)</f>
      </c>
      <c r="U53" s="618">
        <f>ROUND(K53*$G53,-1)</f>
      </c>
      <c r="V53" s="224">
        <f>ROUND(L53*$G53,-1)</f>
      </c>
      <c r="W53" s="224">
        <f>ROUND(M53*$G53,-1)</f>
      </c>
      <c r="X53" s="224">
        <f>ROUND(N53*$G53,-1)</f>
      </c>
      <c r="Y53" s="224">
        <f>ROUND(O53*$G53,-1)</f>
      </c>
      <c r="Z53" s="224">
        <f>ROUND(P53*$G53,-1)</f>
      </c>
      <c r="AA53" s="224">
        <f>ROUND(Q53*$G53,-1)</f>
      </c>
      <c r="AB53" s="224">
        <f>ROUND(R53*$G53,-1)</f>
      </c>
      <c r="AC53" s="225">
        <f>ROUND(S53*$G53,-1)</f>
      </c>
      <c r="AD53" s="744"/>
      <c r="AE53" s="92" t="s">
        <v>108</v>
      </c>
      <c r="AF53" s="5"/>
    </row>
    <row x14ac:dyDescent="0.25" r="54" customHeight="1" ht="16.15">
      <c r="A54" s="241" t="s">
        <v>957</v>
      </c>
      <c r="B54" s="217" t="s">
        <v>12</v>
      </c>
      <c r="C54" s="188"/>
      <c r="D54" s="188"/>
      <c r="E54" s="111"/>
      <c r="F54" s="111"/>
      <c r="G54" s="158">
        <v>200</v>
      </c>
      <c r="H54" s="110"/>
      <c r="I54" s="112"/>
      <c r="J54" s="113">
        <v>0.1</v>
      </c>
      <c r="K54" s="114">
        <v>0.4</v>
      </c>
      <c r="L54" s="114">
        <v>0.5</v>
      </c>
      <c r="M54" s="258"/>
      <c r="N54" s="258"/>
      <c r="O54" s="258"/>
      <c r="P54" s="258"/>
      <c r="Q54" s="258"/>
      <c r="R54" s="258"/>
      <c r="S54" s="258"/>
      <c r="T54" s="222">
        <f>ROUND(J54*$G54,-1)</f>
      </c>
      <c r="U54" s="618">
        <f>ROUND(K54*$G54,-1)</f>
      </c>
      <c r="V54" s="224">
        <f>ROUND(L54*$G54,-1)</f>
      </c>
      <c r="W54" s="224">
        <f>ROUND(M54*$G54,-1)</f>
      </c>
      <c r="X54" s="224">
        <f>ROUND(N54*$G54,-1)</f>
      </c>
      <c r="Y54" s="224">
        <f>ROUND(O54*$G54,-1)</f>
      </c>
      <c r="Z54" s="224">
        <f>ROUND(P54*$G54,-1)</f>
      </c>
      <c r="AA54" s="224">
        <f>ROUND(Q54*$G54,-1)</f>
      </c>
      <c r="AB54" s="224">
        <f>ROUND(R54*$G54,-1)</f>
      </c>
      <c r="AC54" s="225">
        <f>ROUND(S54*$G54,-1)</f>
      </c>
      <c r="AD54" s="744"/>
      <c r="AE54" s="92" t="s">
        <v>108</v>
      </c>
      <c r="AF54" s="5"/>
    </row>
    <row x14ac:dyDescent="0.25" r="55" customHeight="1" ht="16.15">
      <c r="A55" s="241"/>
      <c r="B55" s="188"/>
      <c r="C55" s="188"/>
      <c r="D55" s="188"/>
      <c r="E55" s="110"/>
      <c r="F55" s="110"/>
      <c r="G55" s="158"/>
      <c r="H55" s="110"/>
      <c r="I55" s="112"/>
      <c r="J55" s="113"/>
      <c r="K55" s="114"/>
      <c r="L55" s="114"/>
      <c r="M55" s="114"/>
      <c r="N55" s="114"/>
      <c r="O55" s="114"/>
      <c r="P55" s="114"/>
      <c r="Q55" s="114"/>
      <c r="R55" s="114"/>
      <c r="S55" s="114"/>
      <c r="T55" s="222"/>
      <c r="U55" s="618"/>
      <c r="V55" s="224"/>
      <c r="W55" s="224"/>
      <c r="X55" s="224"/>
      <c r="Y55" s="224"/>
      <c r="Z55" s="224"/>
      <c r="AA55" s="224"/>
      <c r="AB55" s="224"/>
      <c r="AC55" s="225"/>
      <c r="AD55" s="180"/>
      <c r="AE55" s="92"/>
      <c r="AF55" s="5"/>
    </row>
    <row x14ac:dyDescent="0.25" r="56" customHeight="1" ht="16.15">
      <c r="A56" s="273" t="s">
        <v>958</v>
      </c>
      <c r="B56" s="188"/>
      <c r="C56" s="188"/>
      <c r="D56" s="188"/>
      <c r="E56" s="111">
        <f>SUM(E57:E57)</f>
      </c>
      <c r="F56" s="111"/>
      <c r="G56" s="265">
        <f>SUM(G57:G57)</f>
      </c>
      <c r="H56" s="223"/>
      <c r="I56" s="112"/>
      <c r="J56" s="113"/>
      <c r="K56" s="114"/>
      <c r="L56" s="114"/>
      <c r="M56" s="114"/>
      <c r="N56" s="114"/>
      <c r="O56" s="114"/>
      <c r="P56" s="114"/>
      <c r="Q56" s="114"/>
      <c r="R56" s="114"/>
      <c r="S56" s="114"/>
      <c r="T56" s="696">
        <f>SUM(T57:T57)</f>
      </c>
      <c r="U56" s="104">
        <f>SUM(U57:U57)</f>
      </c>
      <c r="V56" s="132">
        <f>SUM(V57:V57)</f>
      </c>
      <c r="W56" s="132">
        <f>SUM(W57:W57)</f>
      </c>
      <c r="X56" s="132">
        <f>SUM(X57:X57)</f>
      </c>
      <c r="Y56" s="132">
        <f>SUM(Y57:Y57)</f>
      </c>
      <c r="Z56" s="132">
        <f>SUM(Z57:Z57)</f>
      </c>
      <c r="AA56" s="132">
        <f>SUM(AA57:AA57)</f>
      </c>
      <c r="AB56" s="132">
        <f>SUM(AB57:AB57)</f>
      </c>
      <c r="AC56" s="785">
        <f>SUM(AC57:AC57)</f>
      </c>
      <c r="AD56" s="744"/>
      <c r="AE56" s="92"/>
      <c r="AF56" s="5"/>
    </row>
    <row x14ac:dyDescent="0.25" r="57" customHeight="1" ht="16.15">
      <c r="A57" s="241"/>
      <c r="B57" s="188"/>
      <c r="C57" s="188"/>
      <c r="D57" s="188"/>
      <c r="E57" s="110"/>
      <c r="F57" s="110"/>
      <c r="G57" s="80"/>
      <c r="H57" s="110"/>
      <c r="I57" s="112"/>
      <c r="J57" s="113"/>
      <c r="K57" s="114"/>
      <c r="L57" s="114"/>
      <c r="M57" s="114"/>
      <c r="N57" s="114"/>
      <c r="O57" s="114"/>
      <c r="P57" s="114"/>
      <c r="Q57" s="114"/>
      <c r="R57" s="114"/>
      <c r="S57" s="114"/>
      <c r="T57" s="222"/>
      <c r="U57" s="618"/>
      <c r="V57" s="224"/>
      <c r="W57" s="224"/>
      <c r="X57" s="224"/>
      <c r="Y57" s="224"/>
      <c r="Z57" s="224"/>
      <c r="AA57" s="224"/>
      <c r="AB57" s="224"/>
      <c r="AC57" s="225"/>
      <c r="AD57" s="180"/>
      <c r="AE57" s="92"/>
      <c r="AF57" s="5"/>
    </row>
    <row x14ac:dyDescent="0.25" r="58" customHeight="1" ht="16.15">
      <c r="A58" s="273" t="s">
        <v>959</v>
      </c>
      <c r="B58" s="188"/>
      <c r="C58" s="188"/>
      <c r="D58" s="188"/>
      <c r="E58" s="111">
        <f>SUM(E59:E63)</f>
      </c>
      <c r="F58" s="111"/>
      <c r="G58" s="111">
        <f>SUM(G59:G63)</f>
      </c>
      <c r="H58" s="110"/>
      <c r="I58" s="112"/>
      <c r="J58" s="113"/>
      <c r="K58" s="114"/>
      <c r="L58" s="114"/>
      <c r="M58" s="114"/>
      <c r="N58" s="114"/>
      <c r="O58" s="114"/>
      <c r="P58" s="114"/>
      <c r="Q58" s="114"/>
      <c r="R58" s="114"/>
      <c r="S58" s="114"/>
      <c r="T58" s="696">
        <f>SUM(T59:T59)</f>
      </c>
      <c r="U58" s="104">
        <f>SUM(U59:U59)</f>
      </c>
      <c r="V58" s="132">
        <f>SUM(V59:V59)</f>
      </c>
      <c r="W58" s="132">
        <f>SUM(W59:W59)</f>
      </c>
      <c r="X58" s="132">
        <f>SUM(X59:X59)</f>
      </c>
      <c r="Y58" s="132">
        <f>SUM(Y59:Y59)</f>
      </c>
      <c r="Z58" s="132">
        <f>SUM(Z59:Z59)</f>
      </c>
      <c r="AA58" s="132">
        <f>SUM(AA59:AA59)</f>
      </c>
      <c r="AB58" s="132">
        <f>SUM(AB59:AB59)</f>
      </c>
      <c r="AC58" s="785">
        <f>SUM(AC59:AC59)</f>
      </c>
      <c r="AD58" s="744"/>
      <c r="AE58" s="92"/>
      <c r="AF58" s="5"/>
    </row>
    <row x14ac:dyDescent="0.25" r="59" customHeight="1" ht="16.15">
      <c r="A59" s="241"/>
      <c r="B59" s="188"/>
      <c r="C59" s="188"/>
      <c r="D59" s="188"/>
      <c r="E59" s="110"/>
      <c r="F59" s="110"/>
      <c r="G59" s="110"/>
      <c r="H59" s="110"/>
      <c r="I59" s="112"/>
      <c r="J59" s="113"/>
      <c r="K59" s="114"/>
      <c r="L59" s="114"/>
      <c r="M59" s="114"/>
      <c r="N59" s="114"/>
      <c r="O59" s="114"/>
      <c r="P59" s="114"/>
      <c r="Q59" s="114"/>
      <c r="R59" s="114"/>
      <c r="S59" s="114"/>
      <c r="T59" s="222"/>
      <c r="U59" s="618"/>
      <c r="V59" s="224"/>
      <c r="W59" s="224"/>
      <c r="X59" s="224"/>
      <c r="Y59" s="224"/>
      <c r="Z59" s="224"/>
      <c r="AA59" s="224"/>
      <c r="AB59" s="224"/>
      <c r="AC59" s="225"/>
      <c r="AD59" s="180"/>
      <c r="AE59" s="215"/>
      <c r="AF59" s="5"/>
    </row>
    <row x14ac:dyDescent="0.25" r="60" customHeight="1" ht="16.15">
      <c r="A60" s="273" t="s">
        <v>960</v>
      </c>
      <c r="B60" s="188"/>
      <c r="C60" s="188"/>
      <c r="D60" s="188"/>
      <c r="E60" s="111">
        <v>0</v>
      </c>
      <c r="F60" s="111">
        <v>0</v>
      </c>
      <c r="G60" s="111">
        <v>0</v>
      </c>
      <c r="H60" s="110"/>
      <c r="I60" s="112"/>
      <c r="J60" s="113"/>
      <c r="K60" s="114"/>
      <c r="L60" s="114"/>
      <c r="M60" s="114"/>
      <c r="N60" s="114"/>
      <c r="O60" s="114"/>
      <c r="P60" s="114"/>
      <c r="Q60" s="114"/>
      <c r="R60" s="114"/>
      <c r="S60" s="114"/>
      <c r="T60" s="696">
        <f>SUM(T61:T62)</f>
      </c>
      <c r="U60" s="104">
        <f>SUM(U61:U62)</f>
      </c>
      <c r="V60" s="132">
        <f>SUM(V61:V62)</f>
      </c>
      <c r="W60" s="132">
        <f>SUM(W61:W62)</f>
      </c>
      <c r="X60" s="132">
        <f>SUM(X61:X62)</f>
      </c>
      <c r="Y60" s="132">
        <f>SUM(Y61:Y62)</f>
      </c>
      <c r="Z60" s="132">
        <f>SUM(Z61:Z62)</f>
      </c>
      <c r="AA60" s="132">
        <f>SUM(AA61:AA62)</f>
      </c>
      <c r="AB60" s="132">
        <f>SUM(AB61:AB62)</f>
      </c>
      <c r="AC60" s="785">
        <f>SUM(AC61:AC62)</f>
      </c>
      <c r="AD60" s="744"/>
      <c r="AE60" s="215"/>
      <c r="AF60" s="5"/>
    </row>
    <row x14ac:dyDescent="0.25" r="61" customHeight="1" ht="16.15">
      <c r="A61" s="241" t="s">
        <v>961</v>
      </c>
      <c r="B61" s="217" t="s">
        <v>8</v>
      </c>
      <c r="C61" s="217" t="s">
        <v>3</v>
      </c>
      <c r="D61" s="188"/>
      <c r="E61" s="110"/>
      <c r="F61" s="110"/>
      <c r="G61" s="110">
        <v>600</v>
      </c>
      <c r="H61" s="110"/>
      <c r="I61" s="112"/>
      <c r="J61" s="113"/>
      <c r="K61" s="114"/>
      <c r="L61" s="114"/>
      <c r="M61" s="114"/>
      <c r="N61" s="114"/>
      <c r="O61" s="114">
        <v>1</v>
      </c>
      <c r="P61" s="114"/>
      <c r="Q61" s="114"/>
      <c r="R61" s="114"/>
      <c r="S61" s="114"/>
      <c r="T61" s="222">
        <f>ROUND(J61*$G61,-1)</f>
      </c>
      <c r="U61" s="618">
        <f>ROUND(K61*$G61,-1)</f>
      </c>
      <c r="V61" s="224">
        <f>ROUND(L61*$G61,-1)</f>
      </c>
      <c r="W61" s="224">
        <f>ROUND(M61*$G61,-1)</f>
      </c>
      <c r="X61" s="224">
        <f>ROUND(N61*$G61,-1)</f>
      </c>
      <c r="Y61" s="224">
        <f>ROUND(O61*$G61,-1)</f>
      </c>
      <c r="Z61" s="224">
        <f>ROUND(P61*$G61,-1)</f>
      </c>
      <c r="AA61" s="224">
        <f>ROUND(Q61*$G61,-1)</f>
      </c>
      <c r="AB61" s="224">
        <f>ROUND(R61*$G61,-1)</f>
      </c>
      <c r="AC61" s="225">
        <f>ROUND(S61*$G61,-1)</f>
      </c>
      <c r="AD61" s="180"/>
      <c r="AE61" s="290">
        <v>1458</v>
      </c>
      <c r="AF61" s="5"/>
    </row>
    <row x14ac:dyDescent="0.25" r="62" customHeight="1" ht="16.15">
      <c r="A62" s="241" t="s">
        <v>962</v>
      </c>
      <c r="B62" s="217" t="s">
        <v>12</v>
      </c>
      <c r="C62" s="188"/>
      <c r="D62" s="188"/>
      <c r="E62" s="110"/>
      <c r="F62" s="110"/>
      <c r="G62" s="110">
        <v>500</v>
      </c>
      <c r="H62" s="110"/>
      <c r="I62" s="112"/>
      <c r="J62" s="113"/>
      <c r="K62" s="114"/>
      <c r="L62" s="114">
        <v>0.1</v>
      </c>
      <c r="M62" s="114">
        <v>0.4</v>
      </c>
      <c r="N62" s="114"/>
      <c r="O62" s="114">
        <v>0.5</v>
      </c>
      <c r="P62" s="114"/>
      <c r="Q62" s="114"/>
      <c r="R62" s="114"/>
      <c r="S62" s="114"/>
      <c r="T62" s="222">
        <f>ROUND(J62*$G62,-1)</f>
      </c>
      <c r="U62" s="618">
        <f>ROUND(K62*$G62,-1)</f>
      </c>
      <c r="V62" s="224">
        <f>ROUND(L62*$G62,-1)</f>
      </c>
      <c r="W62" s="224">
        <f>ROUND(M62*$G62,-1)</f>
      </c>
      <c r="X62" s="224">
        <f>ROUND(N62*$G62,-1)</f>
      </c>
      <c r="Y62" s="224">
        <f>ROUND(O62*$G62,-1)</f>
      </c>
      <c r="Z62" s="224">
        <f>ROUND(P62*$G62,-1)</f>
      </c>
      <c r="AA62" s="224">
        <f>ROUND(Q62*$G62,-1)</f>
      </c>
      <c r="AB62" s="224">
        <f>ROUND(R62*$G62,-1)</f>
      </c>
      <c r="AC62" s="225">
        <f>ROUND(S62*$G62,-1)</f>
      </c>
      <c r="AD62" s="180"/>
      <c r="AE62" s="215" t="s">
        <v>108</v>
      </c>
      <c r="AF62" s="5"/>
    </row>
    <row x14ac:dyDescent="0.25" r="63" customHeight="1" ht="16.15">
      <c r="A63" s="241"/>
      <c r="B63" s="188"/>
      <c r="C63" s="188"/>
      <c r="D63" s="188"/>
      <c r="E63" s="110"/>
      <c r="F63" s="110"/>
      <c r="G63" s="110"/>
      <c r="H63" s="110"/>
      <c r="I63" s="112"/>
      <c r="J63" s="113"/>
      <c r="K63" s="114"/>
      <c r="L63" s="114"/>
      <c r="M63" s="114"/>
      <c r="N63" s="114"/>
      <c r="O63" s="114"/>
      <c r="P63" s="114"/>
      <c r="Q63" s="114"/>
      <c r="R63" s="114"/>
      <c r="S63" s="114"/>
      <c r="T63" s="222"/>
      <c r="U63" s="618"/>
      <c r="V63" s="224"/>
      <c r="W63" s="224"/>
      <c r="X63" s="224"/>
      <c r="Y63" s="224"/>
      <c r="Z63" s="224"/>
      <c r="AA63" s="224"/>
      <c r="AB63" s="224"/>
      <c r="AC63" s="225"/>
      <c r="AD63" s="180"/>
      <c r="AE63" s="215"/>
      <c r="AF63" s="5"/>
    </row>
    <row x14ac:dyDescent="0.25" r="64" customHeight="1" ht="16.15">
      <c r="A64" s="273" t="s">
        <v>963</v>
      </c>
      <c r="B64" s="188"/>
      <c r="C64" s="188"/>
      <c r="D64" s="188"/>
      <c r="E64" s="111">
        <f>SUM(E65:E78)</f>
      </c>
      <c r="F64" s="111"/>
      <c r="G64" s="111">
        <f>SUM(G65:G78)</f>
      </c>
      <c r="H64" s="110"/>
      <c r="I64" s="112"/>
      <c r="J64" s="113"/>
      <c r="K64" s="114"/>
      <c r="L64" s="242"/>
      <c r="M64" s="114"/>
      <c r="N64" s="114"/>
      <c r="O64" s="114"/>
      <c r="P64" s="114"/>
      <c r="Q64" s="114"/>
      <c r="R64" s="114"/>
      <c r="S64" s="114"/>
      <c r="T64" s="696">
        <f>SUM(T65:T78)</f>
      </c>
      <c r="U64" s="104">
        <f>SUM(U65:U78)</f>
      </c>
      <c r="V64" s="132">
        <f>SUM(V65:V78)</f>
      </c>
      <c r="W64" s="132">
        <f>SUM(W65:W78)</f>
      </c>
      <c r="X64" s="132">
        <f>SUM(X65:X78)</f>
      </c>
      <c r="Y64" s="132">
        <f>SUM(Y65:Y78)</f>
      </c>
      <c r="Z64" s="132">
        <f>SUM(Z65:Z78)</f>
      </c>
      <c r="AA64" s="132">
        <f>SUM(AA65:AA78)</f>
      </c>
      <c r="AB64" s="132">
        <f>SUM(AB65:AB78)</f>
      </c>
      <c r="AC64" s="785">
        <f>SUM(AC65:AC78)</f>
      </c>
      <c r="AD64" s="744"/>
      <c r="AE64" s="215"/>
      <c r="AF64" s="5"/>
    </row>
    <row x14ac:dyDescent="0.25" r="65" customHeight="1" ht="16.15">
      <c r="A65" s="241"/>
      <c r="B65" s="188"/>
      <c r="C65" s="188"/>
      <c r="D65" s="188"/>
      <c r="E65" s="110"/>
      <c r="F65" s="110"/>
      <c r="G65" s="110"/>
      <c r="H65" s="110"/>
      <c r="I65" s="112"/>
      <c r="J65" s="113"/>
      <c r="K65" s="114"/>
      <c r="L65" s="242"/>
      <c r="M65" s="242"/>
      <c r="N65" s="114"/>
      <c r="O65" s="114"/>
      <c r="P65" s="114"/>
      <c r="Q65" s="114"/>
      <c r="R65" s="114"/>
      <c r="S65" s="114"/>
      <c r="T65" s="222"/>
      <c r="U65" s="618"/>
      <c r="V65" s="224"/>
      <c r="W65" s="224"/>
      <c r="X65" s="224"/>
      <c r="Y65" s="224"/>
      <c r="Z65" s="224"/>
      <c r="AA65" s="224"/>
      <c r="AB65" s="224"/>
      <c r="AC65" s="225"/>
      <c r="AD65" s="180"/>
      <c r="AE65" s="215"/>
      <c r="AF65" s="5"/>
    </row>
    <row x14ac:dyDescent="0.25" r="66" customHeight="1" ht="16.15">
      <c r="A66" s="216" t="s">
        <v>964</v>
      </c>
      <c r="B66" s="217" t="s">
        <v>12</v>
      </c>
      <c r="C66" s="188"/>
      <c r="D66" s="188"/>
      <c r="E66" s="110"/>
      <c r="F66" s="110"/>
      <c r="G66" s="110"/>
      <c r="H66" s="337" t="s">
        <v>99</v>
      </c>
      <c r="I66" s="112"/>
      <c r="J66" s="113"/>
      <c r="K66" s="114"/>
      <c r="L66" s="242"/>
      <c r="M66" s="242"/>
      <c r="N66" s="114"/>
      <c r="O66" s="114"/>
      <c r="P66" s="114"/>
      <c r="Q66" s="114"/>
      <c r="R66" s="114"/>
      <c r="S66" s="114"/>
      <c r="T66" s="222">
        <v>500</v>
      </c>
      <c r="U66" s="618">
        <v>500</v>
      </c>
      <c r="V66" s="224">
        <v>500</v>
      </c>
      <c r="W66" s="224">
        <v>500</v>
      </c>
      <c r="X66" s="224">
        <f>ROUND(N66*$G66,-1)</f>
      </c>
      <c r="Y66" s="224">
        <f>ROUND(O66*$G66,-1)</f>
      </c>
      <c r="Z66" s="224">
        <f>ROUND(P66*$G66,-1)</f>
      </c>
      <c r="AA66" s="224">
        <f>ROUND(Q66*$G66,-1)</f>
      </c>
      <c r="AB66" s="224">
        <f>ROUND(R66*$G66,-1)</f>
      </c>
      <c r="AC66" s="225">
        <f>ROUND(S66*$G66,-1)</f>
      </c>
      <c r="AD66" s="180"/>
      <c r="AE66" s="290">
        <v>1163</v>
      </c>
      <c r="AF66" s="5"/>
    </row>
    <row x14ac:dyDescent="0.25" r="67" customHeight="1" ht="16.15">
      <c r="A67" s="262" t="s">
        <v>965</v>
      </c>
      <c r="B67" s="217" t="s">
        <v>12</v>
      </c>
      <c r="C67" s="217" t="s">
        <v>0</v>
      </c>
      <c r="D67" s="188"/>
      <c r="E67" s="110">
        <v>11750</v>
      </c>
      <c r="F67" s="110"/>
      <c r="G67" s="110"/>
      <c r="H67" s="225"/>
      <c r="I67" s="112"/>
      <c r="J67" s="113"/>
      <c r="K67" s="114"/>
      <c r="L67" s="114"/>
      <c r="M67" s="114"/>
      <c r="N67" s="114"/>
      <c r="O67" s="161"/>
      <c r="P67" s="161"/>
      <c r="Q67" s="161"/>
      <c r="R67" s="161"/>
      <c r="S67" s="161"/>
      <c r="T67" s="222">
        <f>ROUND(J67*$G67,-1)</f>
      </c>
      <c r="U67" s="618">
        <f>ROUND(K67*$G67,-1)</f>
      </c>
      <c r="V67" s="224">
        <f>ROUND(L67*$G67,-1)</f>
      </c>
      <c r="W67" s="224">
        <f>ROUND(M67*$G67,-1)</f>
      </c>
      <c r="X67" s="224">
        <f>ROUND(N67*$G67,-1)</f>
      </c>
      <c r="Y67" s="224">
        <f>ROUND(O67*$G67,-1)</f>
      </c>
      <c r="Z67" s="224">
        <f>ROUND(P67*$G67,-1)</f>
      </c>
      <c r="AA67" s="224">
        <f>ROUND(Q67*$G67,-1)</f>
      </c>
      <c r="AB67" s="224">
        <f>ROUND(R67*$G67,-1)</f>
      </c>
      <c r="AC67" s="225">
        <f>ROUND(S67*$G67,-1)</f>
      </c>
      <c r="AD67" s="180"/>
      <c r="AE67" s="290">
        <v>1164</v>
      </c>
      <c r="AF67" s="5"/>
    </row>
    <row x14ac:dyDescent="0.25" r="68" customHeight="1" ht="16.15">
      <c r="A68" s="262" t="s">
        <v>966</v>
      </c>
      <c r="B68" s="217" t="s">
        <v>12</v>
      </c>
      <c r="C68" s="217" t="s">
        <v>0</v>
      </c>
      <c r="D68" s="188"/>
      <c r="E68" s="110">
        <v>29450</v>
      </c>
      <c r="F68" s="110"/>
      <c r="G68" s="110"/>
      <c r="H68" s="225"/>
      <c r="I68" s="112"/>
      <c r="J68" s="113"/>
      <c r="K68" s="114"/>
      <c r="L68" s="114"/>
      <c r="M68" s="114"/>
      <c r="N68" s="114"/>
      <c r="O68" s="161"/>
      <c r="P68" s="161"/>
      <c r="Q68" s="161"/>
      <c r="R68" s="161"/>
      <c r="S68" s="161"/>
      <c r="T68" s="222">
        <f>ROUND(J68*$G68,-1)</f>
      </c>
      <c r="U68" s="618">
        <f>ROUND(K68*$G68,-1)</f>
      </c>
      <c r="V68" s="224">
        <f>ROUND(L68*$G68,-1)</f>
      </c>
      <c r="W68" s="224">
        <f>ROUND(M68*$G68,-1)</f>
      </c>
      <c r="X68" s="224">
        <f>ROUND(N68*$G68,-1)</f>
      </c>
      <c r="Y68" s="224">
        <f>ROUND(O68*$G68,-1)</f>
      </c>
      <c r="Z68" s="224">
        <f>ROUND(P68*$G68,-1)</f>
      </c>
      <c r="AA68" s="224">
        <f>ROUND(Q68*$G68,-1)</f>
      </c>
      <c r="AB68" s="224">
        <f>ROUND(R68*$G68,-1)</f>
      </c>
      <c r="AC68" s="225">
        <f>ROUND(S68*$G68,-1)</f>
      </c>
      <c r="AD68" s="180"/>
      <c r="AE68" s="290">
        <v>1459</v>
      </c>
      <c r="AF68" s="5"/>
    </row>
    <row x14ac:dyDescent="0.25" r="69" customHeight="1" ht="16.15">
      <c r="A69" s="262" t="s">
        <v>967</v>
      </c>
      <c r="B69" s="217" t="s">
        <v>12</v>
      </c>
      <c r="C69" s="217" t="s">
        <v>0</v>
      </c>
      <c r="D69" s="188"/>
      <c r="E69" s="110">
        <v>19870</v>
      </c>
      <c r="F69" s="110"/>
      <c r="G69" s="110"/>
      <c r="H69" s="225"/>
      <c r="I69" s="112"/>
      <c r="J69" s="113"/>
      <c r="K69" s="114"/>
      <c r="L69" s="114"/>
      <c r="M69" s="114"/>
      <c r="N69" s="114"/>
      <c r="O69" s="161"/>
      <c r="P69" s="161"/>
      <c r="Q69" s="161"/>
      <c r="R69" s="161"/>
      <c r="S69" s="161"/>
      <c r="T69" s="222">
        <f>ROUND(J69*$G69,-1)</f>
      </c>
      <c r="U69" s="618">
        <f>ROUND(K69*$G69,-1)</f>
      </c>
      <c r="V69" s="224">
        <f>ROUND(L69*$G69,-1)</f>
      </c>
      <c r="W69" s="224">
        <f>ROUND(M69*$G69,-1)</f>
      </c>
      <c r="X69" s="224">
        <f>ROUND(N69*$G69,-1)</f>
      </c>
      <c r="Y69" s="224">
        <f>ROUND(O69*$G69,-1)</f>
      </c>
      <c r="Z69" s="224">
        <f>ROUND(P69*$G69,-1)</f>
      </c>
      <c r="AA69" s="224">
        <f>ROUND(Q69*$G69,-1)</f>
      </c>
      <c r="AB69" s="224">
        <f>ROUND(R69*$G69,-1)</f>
      </c>
      <c r="AC69" s="225">
        <f>ROUND(S69*$G69,-1)</f>
      </c>
      <c r="AD69" s="180"/>
      <c r="AE69" s="260">
        <v>554</v>
      </c>
      <c r="AF69" s="5"/>
    </row>
    <row x14ac:dyDescent="0.25" r="70" customHeight="1" ht="16.15">
      <c r="A70" s="262" t="s">
        <v>968</v>
      </c>
      <c r="B70" s="217" t="s">
        <v>12</v>
      </c>
      <c r="C70" s="217" t="s">
        <v>0</v>
      </c>
      <c r="D70" s="188"/>
      <c r="E70" s="110">
        <v>4048</v>
      </c>
      <c r="F70" s="110"/>
      <c r="G70" s="110"/>
      <c r="H70" s="225"/>
      <c r="I70" s="112"/>
      <c r="J70" s="113"/>
      <c r="K70" s="114"/>
      <c r="L70" s="114"/>
      <c r="M70" s="114"/>
      <c r="N70" s="114"/>
      <c r="O70" s="114"/>
      <c r="P70" s="161"/>
      <c r="Q70" s="161"/>
      <c r="R70" s="161"/>
      <c r="S70" s="161"/>
      <c r="T70" s="222">
        <f>ROUND(J70*$G70,-1)</f>
      </c>
      <c r="U70" s="618">
        <f>ROUND(K70*$G70,-1)</f>
      </c>
      <c r="V70" s="224">
        <f>ROUND(L70*$G70,-1)</f>
      </c>
      <c r="W70" s="224">
        <f>ROUND(M70*$G70,-1)</f>
      </c>
      <c r="X70" s="224">
        <f>ROUND(N70*$G70,-1)</f>
      </c>
      <c r="Y70" s="224">
        <f>ROUND(O70*$G70,-1)</f>
      </c>
      <c r="Z70" s="224">
        <f>ROUND(P70*$G70,-1)</f>
      </c>
      <c r="AA70" s="224">
        <f>ROUND(Q70*$G70,-1)</f>
      </c>
      <c r="AB70" s="224">
        <f>ROUND(R70*$G70,-1)</f>
      </c>
      <c r="AC70" s="225">
        <f>ROUND(S70*$G70,-1)</f>
      </c>
      <c r="AD70" s="180"/>
      <c r="AE70" s="260">
        <v>1165</v>
      </c>
      <c r="AF70" s="5"/>
    </row>
    <row x14ac:dyDescent="0.25" r="71" customHeight="1" ht="16.15">
      <c r="A71" s="262" t="s">
        <v>969</v>
      </c>
      <c r="B71" s="217" t="s">
        <v>12</v>
      </c>
      <c r="C71" s="217" t="s">
        <v>0</v>
      </c>
      <c r="D71" s="188"/>
      <c r="E71" s="110">
        <v>3927</v>
      </c>
      <c r="F71" s="110"/>
      <c r="G71" s="110"/>
      <c r="H71" s="225"/>
      <c r="I71" s="112"/>
      <c r="J71" s="113"/>
      <c r="K71" s="114"/>
      <c r="L71" s="114"/>
      <c r="M71" s="114"/>
      <c r="N71" s="114"/>
      <c r="O71" s="114"/>
      <c r="P71" s="161"/>
      <c r="Q71" s="161"/>
      <c r="R71" s="161"/>
      <c r="S71" s="161"/>
      <c r="T71" s="222">
        <f>ROUND(J71*$G71,-1)</f>
      </c>
      <c r="U71" s="618">
        <f>ROUND(K71*$G71,-1)</f>
      </c>
      <c r="V71" s="224">
        <f>ROUND(L71*$G71,-1)</f>
      </c>
      <c r="W71" s="224">
        <f>ROUND(M71*$G71,-1)</f>
      </c>
      <c r="X71" s="224">
        <f>ROUND(N71*$G71,-1)</f>
      </c>
      <c r="Y71" s="224">
        <f>ROUND(O71*$G71,-1)</f>
      </c>
      <c r="Z71" s="224">
        <f>ROUND(P71*$G71,-1)</f>
      </c>
      <c r="AA71" s="224">
        <f>ROUND(Q71*$G71,-1)</f>
      </c>
      <c r="AB71" s="224">
        <f>ROUND(R71*$G71,-1)</f>
      </c>
      <c r="AC71" s="225">
        <f>ROUND(S71*$G71,-1)</f>
      </c>
      <c r="AD71" s="180"/>
      <c r="AE71" s="260">
        <v>1166</v>
      </c>
      <c r="AF71" s="5"/>
    </row>
    <row x14ac:dyDescent="0.25" r="72" customHeight="1" ht="16.15">
      <c r="A72" s="262" t="s">
        <v>970</v>
      </c>
      <c r="B72" s="217" t="s">
        <v>12</v>
      </c>
      <c r="C72" s="217" t="s">
        <v>0</v>
      </c>
      <c r="D72" s="188"/>
      <c r="E72" s="110">
        <v>306</v>
      </c>
      <c r="F72" s="110"/>
      <c r="G72" s="110"/>
      <c r="H72" s="225"/>
      <c r="I72" s="112"/>
      <c r="J72" s="113"/>
      <c r="K72" s="114"/>
      <c r="L72" s="114"/>
      <c r="M72" s="114"/>
      <c r="N72" s="114"/>
      <c r="O72" s="114"/>
      <c r="P72" s="161"/>
      <c r="Q72" s="161"/>
      <c r="R72" s="161"/>
      <c r="S72" s="161"/>
      <c r="T72" s="222">
        <f>ROUND(J72*$G72,-1)</f>
      </c>
      <c r="U72" s="618">
        <f>ROUND(K72*$G72,-1)</f>
      </c>
      <c r="V72" s="224">
        <f>ROUND(L72*$G72,-1)</f>
      </c>
      <c r="W72" s="224">
        <f>ROUND(M72*$G72,-1)</f>
      </c>
      <c r="X72" s="224">
        <f>ROUND(N72*$G72,-1)</f>
      </c>
      <c r="Y72" s="224">
        <f>ROUND(O72*$G72,-1)</f>
      </c>
      <c r="Z72" s="224">
        <f>ROUND(P72*$G72,-1)</f>
      </c>
      <c r="AA72" s="224">
        <f>ROUND(Q72*$G72,-1)</f>
      </c>
      <c r="AB72" s="224">
        <f>ROUND(R72*$G72,-1)</f>
      </c>
      <c r="AC72" s="225">
        <f>ROUND(S72*$G72,-1)</f>
      </c>
      <c r="AD72" s="180"/>
      <c r="AE72" s="260">
        <v>1167</v>
      </c>
      <c r="AF72" s="5"/>
    </row>
    <row x14ac:dyDescent="0.25" r="73" customHeight="1" ht="16.15">
      <c r="A73" s="262" t="s">
        <v>971</v>
      </c>
      <c r="B73" s="217" t="s">
        <v>12</v>
      </c>
      <c r="C73" s="217" t="s">
        <v>0</v>
      </c>
      <c r="D73" s="188"/>
      <c r="E73" s="110"/>
      <c r="F73" s="110"/>
      <c r="G73" s="110"/>
      <c r="H73" s="225"/>
      <c r="I73" s="112"/>
      <c r="J73" s="113"/>
      <c r="K73" s="114"/>
      <c r="L73" s="114"/>
      <c r="M73" s="114"/>
      <c r="N73" s="114"/>
      <c r="O73" s="114"/>
      <c r="P73" s="161"/>
      <c r="Q73" s="161"/>
      <c r="R73" s="161"/>
      <c r="S73" s="161"/>
      <c r="T73" s="222">
        <f>ROUND(J73*$G73,-1)</f>
      </c>
      <c r="U73" s="618">
        <f>ROUND(K73*$G73,-1)</f>
      </c>
      <c r="V73" s="224"/>
      <c r="W73" s="224">
        <f>ROUND(M73*$G73,-1)</f>
      </c>
      <c r="X73" s="224">
        <f>ROUND(N73*$G73,-1)</f>
      </c>
      <c r="Y73" s="224">
        <f>ROUND(O73*$G73,-1)</f>
      </c>
      <c r="Z73" s="224">
        <f>ROUND(P73*$G73,-1)</f>
      </c>
      <c r="AA73" s="224">
        <f>ROUND(Q73*$G73,-1)</f>
      </c>
      <c r="AB73" s="224">
        <f>ROUND(R73*$G73,-1)</f>
      </c>
      <c r="AC73" s="225">
        <f>ROUND(S73*$G73,-1)</f>
      </c>
      <c r="AD73" s="180"/>
      <c r="AE73" s="260">
        <v>2075</v>
      </c>
      <c r="AF73" s="5"/>
    </row>
    <row x14ac:dyDescent="0.25" r="74" customHeight="1" ht="16.15">
      <c r="A74" s="262" t="s">
        <v>972</v>
      </c>
      <c r="B74" s="217" t="s">
        <v>12</v>
      </c>
      <c r="C74" s="217" t="s">
        <v>0</v>
      </c>
      <c r="D74" s="188"/>
      <c r="E74" s="110">
        <v>550</v>
      </c>
      <c r="F74" s="110"/>
      <c r="G74" s="110"/>
      <c r="H74" s="225"/>
      <c r="I74" s="112"/>
      <c r="J74" s="113"/>
      <c r="K74" s="114"/>
      <c r="L74" s="114"/>
      <c r="M74" s="114"/>
      <c r="N74" s="114"/>
      <c r="O74" s="114"/>
      <c r="P74" s="161"/>
      <c r="Q74" s="161"/>
      <c r="R74" s="161"/>
      <c r="S74" s="161"/>
      <c r="T74" s="222">
        <f>ROUND(J74*$G74,-1)</f>
      </c>
      <c r="U74" s="618">
        <f>ROUND(K74*$G74,-1)</f>
      </c>
      <c r="V74" s="224">
        <f>ROUND(L74*$G74,-1)</f>
      </c>
      <c r="W74" s="224">
        <f>ROUND(M74*$G74,-1)</f>
      </c>
      <c r="X74" s="224">
        <f>ROUND(N74*$G74,-1)</f>
      </c>
      <c r="Y74" s="224">
        <f>ROUND(O74*$G74,-1)</f>
      </c>
      <c r="Z74" s="224">
        <f>ROUND(P74*$G74,-1)</f>
      </c>
      <c r="AA74" s="224">
        <f>ROUND(Q74*$G74,-1)</f>
      </c>
      <c r="AB74" s="224">
        <f>ROUND(R74*$G74,-1)</f>
      </c>
      <c r="AC74" s="225">
        <f>ROUND(S74*$G74,-1)</f>
      </c>
      <c r="AD74" s="180"/>
      <c r="AE74" s="260">
        <v>1460</v>
      </c>
      <c r="AF74" s="5"/>
    </row>
    <row x14ac:dyDescent="0.25" r="75" customHeight="1" ht="16.15">
      <c r="A75" s="262" t="s">
        <v>973</v>
      </c>
      <c r="B75" s="217" t="s">
        <v>12</v>
      </c>
      <c r="C75" s="217" t="s">
        <v>0</v>
      </c>
      <c r="D75" s="188"/>
      <c r="E75" s="110">
        <v>1200</v>
      </c>
      <c r="F75" s="110"/>
      <c r="G75" s="110"/>
      <c r="H75" s="225"/>
      <c r="I75" s="112"/>
      <c r="J75" s="113"/>
      <c r="K75" s="114"/>
      <c r="L75" s="114"/>
      <c r="M75" s="114"/>
      <c r="N75" s="114"/>
      <c r="O75" s="114"/>
      <c r="P75" s="161"/>
      <c r="Q75" s="161"/>
      <c r="R75" s="161"/>
      <c r="S75" s="161"/>
      <c r="T75" s="222">
        <f>ROUND(J75*$G75,-1)</f>
      </c>
      <c r="U75" s="618">
        <f>ROUND(K75*$G75,-1)</f>
      </c>
      <c r="V75" s="224">
        <f>ROUND(L75*$G75,-1)</f>
      </c>
      <c r="W75" s="224">
        <f>ROUND(M75*$G75,-1)</f>
      </c>
      <c r="X75" s="224">
        <f>ROUND(N75*$G75,-1)</f>
      </c>
      <c r="Y75" s="224">
        <f>ROUND(O75*$G75,-1)</f>
      </c>
      <c r="Z75" s="224">
        <f>ROUND(P75*$G75,-1)</f>
      </c>
      <c r="AA75" s="224">
        <f>ROUND(Q75*$G75,-1)</f>
      </c>
      <c r="AB75" s="224">
        <f>ROUND(R75*$G75,-1)</f>
      </c>
      <c r="AC75" s="225">
        <f>ROUND(S75*$G75,-1)</f>
      </c>
      <c r="AD75" s="180"/>
      <c r="AE75" s="260">
        <v>1461</v>
      </c>
      <c r="AF75" s="5"/>
    </row>
    <row x14ac:dyDescent="0.25" r="76" customHeight="1" ht="16.15">
      <c r="A76" s="262" t="s">
        <v>974</v>
      </c>
      <c r="B76" s="217" t="s">
        <v>12</v>
      </c>
      <c r="C76" s="217" t="s">
        <v>0</v>
      </c>
      <c r="D76" s="188"/>
      <c r="E76" s="110">
        <v>392</v>
      </c>
      <c r="F76" s="110"/>
      <c r="G76" s="110"/>
      <c r="H76" s="225"/>
      <c r="I76" s="112"/>
      <c r="J76" s="113"/>
      <c r="K76" s="114"/>
      <c r="L76" s="114"/>
      <c r="M76" s="114"/>
      <c r="N76" s="114"/>
      <c r="O76" s="114"/>
      <c r="P76" s="161"/>
      <c r="Q76" s="161"/>
      <c r="R76" s="161"/>
      <c r="S76" s="161"/>
      <c r="T76" s="222">
        <f>ROUND(J76*$G76,-1)</f>
      </c>
      <c r="U76" s="618">
        <f>ROUND(K76*$G76,-1)</f>
      </c>
      <c r="V76" s="224">
        <f>ROUND(L76*$G76,-1)</f>
      </c>
      <c r="W76" s="224">
        <f>ROUND(M76*$G76,-1)</f>
      </c>
      <c r="X76" s="224">
        <f>ROUND(N76*$G76,-1)</f>
      </c>
      <c r="Y76" s="224">
        <f>ROUND(O76*$G76,-1)</f>
      </c>
      <c r="Z76" s="224">
        <f>ROUND(P76*$G76,-1)</f>
      </c>
      <c r="AA76" s="224">
        <f>ROUND(Q76*$G76,-1)</f>
      </c>
      <c r="AB76" s="224">
        <f>ROUND(R76*$G76,-1)</f>
      </c>
      <c r="AC76" s="225">
        <f>ROUND(S76*$G76,-1)</f>
      </c>
      <c r="AD76" s="180"/>
      <c r="AE76" s="274">
        <v>1462</v>
      </c>
      <c r="AF76" s="5"/>
    </row>
    <row x14ac:dyDescent="0.25" r="77" customHeight="1" ht="16.15">
      <c r="A77" s="262" t="s">
        <v>975</v>
      </c>
      <c r="B77" s="217" t="s">
        <v>12</v>
      </c>
      <c r="C77" s="217" t="s">
        <v>0</v>
      </c>
      <c r="D77" s="188"/>
      <c r="E77" s="110">
        <v>405</v>
      </c>
      <c r="F77" s="110"/>
      <c r="G77" s="110"/>
      <c r="H77" s="225"/>
      <c r="I77" s="112"/>
      <c r="J77" s="113"/>
      <c r="K77" s="114"/>
      <c r="L77" s="114"/>
      <c r="M77" s="114"/>
      <c r="N77" s="114"/>
      <c r="O77" s="114"/>
      <c r="P77" s="161"/>
      <c r="Q77" s="161"/>
      <c r="R77" s="161"/>
      <c r="S77" s="161"/>
      <c r="T77" s="222">
        <f>ROUND(J77*$G77,-1)</f>
      </c>
      <c r="U77" s="618">
        <f>ROUND(K77*$G77,-1)</f>
      </c>
      <c r="V77" s="224">
        <f>ROUND(L77*$G77,-1)</f>
      </c>
      <c r="W77" s="224">
        <f>ROUND(M77*$G77,-1)</f>
      </c>
      <c r="X77" s="224">
        <f>ROUND(N77*$G77,-1)</f>
      </c>
      <c r="Y77" s="224">
        <f>ROUND(O77*$G77,-1)</f>
      </c>
      <c r="Z77" s="224">
        <f>ROUND(P77*$G77,-1)</f>
      </c>
      <c r="AA77" s="224">
        <f>ROUND(Q77*$G77,-1)</f>
      </c>
      <c r="AB77" s="224">
        <f>ROUND(R77*$G77,-1)</f>
      </c>
      <c r="AC77" s="225">
        <f>ROUND(S77*$G77,-1)</f>
      </c>
      <c r="AD77" s="180"/>
      <c r="AE77" s="260">
        <v>1464</v>
      </c>
      <c r="AF77" s="5"/>
    </row>
    <row x14ac:dyDescent="0.25" r="78" customHeight="1" ht="16.15">
      <c r="A78" s="262"/>
      <c r="B78" s="110"/>
      <c r="C78" s="110"/>
      <c r="D78" s="110"/>
      <c r="E78" s="110"/>
      <c r="F78" s="110"/>
      <c r="G78" s="110"/>
      <c r="H78" s="110"/>
      <c r="I78" s="112"/>
      <c r="J78" s="113"/>
      <c r="K78" s="114"/>
      <c r="L78" s="114"/>
      <c r="M78" s="114"/>
      <c r="N78" s="114"/>
      <c r="O78" s="114"/>
      <c r="P78" s="161"/>
      <c r="Q78" s="161"/>
      <c r="R78" s="161"/>
      <c r="S78" s="161"/>
      <c r="T78" s="222"/>
      <c r="U78" s="618"/>
      <c r="V78" s="224"/>
      <c r="W78" s="224"/>
      <c r="X78" s="224"/>
      <c r="Y78" s="224"/>
      <c r="Z78" s="224"/>
      <c r="AA78" s="224"/>
      <c r="AB78" s="224"/>
      <c r="AC78" s="225"/>
      <c r="AD78" s="180"/>
      <c r="AE78" s="92"/>
      <c r="AF78" s="5"/>
    </row>
    <row x14ac:dyDescent="0.25" r="79" customHeight="1" ht="16.15">
      <c r="A79" s="211" t="s">
        <v>976</v>
      </c>
      <c r="B79" s="188"/>
      <c r="C79" s="188"/>
      <c r="D79" s="188"/>
      <c r="E79" s="111">
        <f>SUM(E80:E81)</f>
      </c>
      <c r="F79" s="111"/>
      <c r="G79" s="111">
        <f>SUM(G80:G81)</f>
      </c>
      <c r="H79" s="110"/>
      <c r="I79" s="112"/>
      <c r="J79" s="113"/>
      <c r="K79" s="114"/>
      <c r="L79" s="242"/>
      <c r="M79" s="114"/>
      <c r="N79" s="114"/>
      <c r="O79" s="114"/>
      <c r="P79" s="114"/>
      <c r="Q79" s="114"/>
      <c r="R79" s="114"/>
      <c r="S79" s="114"/>
      <c r="T79" s="278">
        <f>SUM(T80)</f>
      </c>
      <c r="U79" s="577">
        <f>SUM(U80)</f>
      </c>
      <c r="V79" s="106">
        <f>SUM(V80)</f>
      </c>
      <c r="W79" s="106">
        <f>SUM(W80)</f>
      </c>
      <c r="X79" s="106">
        <f>SUM(X80)</f>
      </c>
      <c r="Y79" s="106">
        <f>SUM(Y80)</f>
      </c>
      <c r="Z79" s="106">
        <f>SUM(Z80)</f>
      </c>
      <c r="AA79" s="106">
        <f>SUM(AA80)</f>
      </c>
      <c r="AB79" s="106">
        <f>SUM(AB80)</f>
      </c>
      <c r="AC79" s="351">
        <f>SUM(AC80)</f>
      </c>
      <c r="AD79" s="744"/>
      <c r="AE79" s="92"/>
      <c r="AF79" s="8"/>
    </row>
    <row x14ac:dyDescent="0.25" r="80" customHeight="1" ht="16.15">
      <c r="A80" s="628"/>
      <c r="B80" s="188"/>
      <c r="C80" s="188"/>
      <c r="D80" s="188"/>
      <c r="E80" s="110"/>
      <c r="F80" s="110"/>
      <c r="G80" s="224">
        <f>F80*E80/1000</f>
      </c>
      <c r="H80" s="110"/>
      <c r="I80" s="112"/>
      <c r="J80" s="113"/>
      <c r="K80" s="114"/>
      <c r="L80" s="242"/>
      <c r="M80" s="114"/>
      <c r="N80" s="114"/>
      <c r="O80" s="114"/>
      <c r="P80" s="114"/>
      <c r="Q80" s="114"/>
      <c r="R80" s="114"/>
      <c r="S80" s="114"/>
      <c r="T80" s="222"/>
      <c r="U80" s="618"/>
      <c r="V80" s="224"/>
      <c r="W80" s="224"/>
      <c r="X80" s="224"/>
      <c r="Y80" s="224"/>
      <c r="Z80" s="224"/>
      <c r="AA80" s="224"/>
      <c r="AB80" s="224"/>
      <c r="AC80" s="225"/>
      <c r="AD80" s="180"/>
      <c r="AE80" s="92"/>
      <c r="AF80" s="5"/>
    </row>
    <row x14ac:dyDescent="0.25" r="81" customHeight="1" ht="16.15">
      <c r="A81" s="262"/>
      <c r="B81" s="188"/>
      <c r="C81" s="188"/>
      <c r="D81" s="188"/>
      <c r="E81" s="110"/>
      <c r="F81" s="110"/>
      <c r="G81" s="110"/>
      <c r="H81" s="110"/>
      <c r="I81" s="112"/>
      <c r="J81" s="113"/>
      <c r="K81" s="114"/>
      <c r="L81" s="242"/>
      <c r="M81" s="114"/>
      <c r="N81" s="114"/>
      <c r="O81" s="114"/>
      <c r="P81" s="114"/>
      <c r="Q81" s="114"/>
      <c r="R81" s="114"/>
      <c r="S81" s="114"/>
      <c r="T81" s="222"/>
      <c r="U81" s="618"/>
      <c r="V81" s="224"/>
      <c r="W81" s="224"/>
      <c r="X81" s="224"/>
      <c r="Y81" s="224"/>
      <c r="Z81" s="224"/>
      <c r="AA81" s="224"/>
      <c r="AB81" s="224"/>
      <c r="AC81" s="225"/>
      <c r="AD81" s="180"/>
      <c r="AE81" s="92"/>
      <c r="AF81" s="5"/>
    </row>
    <row x14ac:dyDescent="0.25" r="82" customHeight="1" ht="16.15">
      <c r="A82" s="273" t="s">
        <v>388</v>
      </c>
      <c r="B82" s="188"/>
      <c r="C82" s="188"/>
      <c r="D82" s="188"/>
      <c r="E82" s="212">
        <f>SUM(E84:E87)</f>
      </c>
      <c r="F82" s="110"/>
      <c r="G82" s="212">
        <f>SUM(G84:G87)</f>
      </c>
      <c r="H82" s="110"/>
      <c r="I82" s="112"/>
      <c r="J82" s="113"/>
      <c r="K82" s="114"/>
      <c r="L82" s="114"/>
      <c r="M82" s="114"/>
      <c r="N82" s="114"/>
      <c r="O82" s="114"/>
      <c r="P82" s="114"/>
      <c r="Q82" s="114"/>
      <c r="R82" s="114"/>
      <c r="S82" s="114"/>
      <c r="T82" s="696">
        <f>SUM(T83:T86)</f>
      </c>
      <c r="U82" s="104">
        <f>SUM(U83:U86)</f>
      </c>
      <c r="V82" s="132">
        <f>SUM(V83:V86)</f>
      </c>
      <c r="W82" s="132">
        <f>SUM(W83:W86)</f>
      </c>
      <c r="X82" s="132">
        <f>SUM(X83:X86)</f>
      </c>
      <c r="Y82" s="132">
        <f>SUM(Y83:Y86)</f>
      </c>
      <c r="Z82" s="132">
        <f>SUM(Z83:Z86)</f>
      </c>
      <c r="AA82" s="132">
        <f>SUM(AA83:AA86)</f>
      </c>
      <c r="AB82" s="132">
        <f>SUM(AB83:AB86)</f>
      </c>
      <c r="AC82" s="785">
        <f>SUM(AC83:AC86)</f>
      </c>
      <c r="AD82" s="744"/>
      <c r="AE82" s="92"/>
      <c r="AF82" s="5"/>
    </row>
    <row x14ac:dyDescent="0.25" r="83" customHeight="1" ht="16.15">
      <c r="A83" s="241" t="s">
        <v>389</v>
      </c>
      <c r="B83" s="217" t="s">
        <v>12</v>
      </c>
      <c r="C83" s="217" t="s">
        <v>0</v>
      </c>
      <c r="D83" s="188"/>
      <c r="E83" s="110"/>
      <c r="F83" s="110"/>
      <c r="G83" s="110">
        <v>2000</v>
      </c>
      <c r="H83" s="110"/>
      <c r="I83" s="112"/>
      <c r="J83" s="114"/>
      <c r="K83" s="114"/>
      <c r="L83" s="114"/>
      <c r="M83" s="114"/>
      <c r="N83" s="114"/>
      <c r="O83" s="114">
        <v>1</v>
      </c>
      <c r="P83" s="114">
        <v>0.4</v>
      </c>
      <c r="Q83" s="114">
        <v>0.9</v>
      </c>
      <c r="R83" s="114">
        <v>0.7</v>
      </c>
      <c r="S83" s="114">
        <v>0.7</v>
      </c>
      <c r="T83" s="222">
        <f>ROUND(J83*$G83,-1)</f>
      </c>
      <c r="U83" s="618">
        <f>ROUND(K83*$G83,-1)</f>
      </c>
      <c r="V83" s="224">
        <f>ROUND(L83*$G83,-1)</f>
      </c>
      <c r="W83" s="224">
        <f>ROUND(M83*$G83,-1)</f>
      </c>
      <c r="X83" s="224">
        <f>ROUND(N83*$G83,-1)</f>
      </c>
      <c r="Y83" s="224">
        <f>ROUND(O83*$G83,-1)</f>
      </c>
      <c r="Z83" s="224">
        <f>ROUND(P83*$G83,-1)</f>
      </c>
      <c r="AA83" s="224">
        <f>ROUND(Q83*$G83,-1)</f>
      </c>
      <c r="AB83" s="224">
        <f>ROUND(R83*$G83,-1)</f>
      </c>
      <c r="AC83" s="225">
        <f>ROUND(S83*$G83,-1)</f>
      </c>
      <c r="AD83" s="180"/>
      <c r="AE83" s="92"/>
      <c r="AF83" s="5"/>
    </row>
    <row x14ac:dyDescent="0.25" r="84" customHeight="1" ht="16.15">
      <c r="A84" s="241" t="s">
        <v>390</v>
      </c>
      <c r="B84" s="217" t="s">
        <v>12</v>
      </c>
      <c r="C84" s="217" t="s">
        <v>0</v>
      </c>
      <c r="D84" s="188"/>
      <c r="E84" s="110"/>
      <c r="F84" s="110"/>
      <c r="G84" s="110">
        <v>500</v>
      </c>
      <c r="H84" s="110"/>
      <c r="I84" s="112"/>
      <c r="J84" s="114">
        <v>0.1</v>
      </c>
      <c r="K84" s="114">
        <v>0.1</v>
      </c>
      <c r="L84" s="114">
        <v>0.1</v>
      </c>
      <c r="M84" s="114">
        <v>0.1</v>
      </c>
      <c r="N84" s="114">
        <v>0.1</v>
      </c>
      <c r="O84" s="114">
        <v>0.1</v>
      </c>
      <c r="P84" s="114">
        <v>0.9</v>
      </c>
      <c r="Q84" s="114">
        <v>0.1</v>
      </c>
      <c r="R84" s="114">
        <v>0.1</v>
      </c>
      <c r="S84" s="114">
        <v>0.1</v>
      </c>
      <c r="T84" s="222">
        <f>ROUND(J84*$G84,-1)</f>
      </c>
      <c r="U84" s="618">
        <f>ROUND(K84*$G84,-1)</f>
      </c>
      <c r="V84" s="224">
        <f>ROUND(L84*$G84,-1)</f>
      </c>
      <c r="W84" s="224">
        <f>ROUND(M84*$G84,-1)</f>
      </c>
      <c r="X84" s="224">
        <f>ROUND(N84*$G84,-1)</f>
      </c>
      <c r="Y84" s="224">
        <f>ROUND(O84*$G84,-1)</f>
      </c>
      <c r="Z84" s="224">
        <f>ROUND(P84*$G84,-1)</f>
      </c>
      <c r="AA84" s="224">
        <f>ROUND(Q84*$G84,-1)</f>
      </c>
      <c r="AB84" s="224">
        <f>ROUND(R84*$G84,-1)</f>
      </c>
      <c r="AC84" s="225">
        <f>ROUND(S84*$G84,-1)</f>
      </c>
      <c r="AD84" s="180"/>
      <c r="AE84" s="92"/>
      <c r="AF84" s="5"/>
    </row>
    <row x14ac:dyDescent="0.25" r="85" customHeight="1" ht="16.15">
      <c r="A85" s="241" t="s">
        <v>391</v>
      </c>
      <c r="B85" s="217" t="s">
        <v>12</v>
      </c>
      <c r="C85" s="217" t="s">
        <v>0</v>
      </c>
      <c r="D85" s="188"/>
      <c r="E85" s="110"/>
      <c r="F85" s="110"/>
      <c r="G85" s="110">
        <v>900</v>
      </c>
      <c r="H85" s="110"/>
      <c r="I85" s="112"/>
      <c r="J85" s="113">
        <v>0.1</v>
      </c>
      <c r="K85" s="114">
        <v>0.1</v>
      </c>
      <c r="L85" s="114">
        <v>0.1</v>
      </c>
      <c r="M85" s="114">
        <v>0.1</v>
      </c>
      <c r="N85" s="114">
        <v>0.1</v>
      </c>
      <c r="O85" s="114">
        <v>0.1</v>
      </c>
      <c r="P85" s="114">
        <v>0.1</v>
      </c>
      <c r="Q85" s="114">
        <v>0.1</v>
      </c>
      <c r="R85" s="114">
        <v>0.1</v>
      </c>
      <c r="S85" s="114">
        <v>0.1</v>
      </c>
      <c r="T85" s="222">
        <v>100</v>
      </c>
      <c r="U85" s="618">
        <f>ROUND(K85*$G85,-1)</f>
      </c>
      <c r="V85" s="224">
        <f>ROUND(L85*$G85,-1)</f>
      </c>
      <c r="W85" s="224">
        <f>ROUND(M85*$G85,-1)</f>
      </c>
      <c r="X85" s="224">
        <f>ROUND(N85*$G85,-1)</f>
      </c>
      <c r="Y85" s="224">
        <f>ROUND(O85*$G85,-1)</f>
      </c>
      <c r="Z85" s="224">
        <f>ROUND(P85*$G85,-1)</f>
      </c>
      <c r="AA85" s="224">
        <f>ROUND(Q85*$G85,-1)</f>
      </c>
      <c r="AB85" s="224">
        <f>ROUND(R85*$G85,-1)</f>
      </c>
      <c r="AC85" s="225">
        <f>ROUND(S85*$G85,-1)</f>
      </c>
      <c r="AD85" s="180"/>
      <c r="AE85" s="92"/>
      <c r="AF85" s="5"/>
    </row>
    <row x14ac:dyDescent="0.25" r="86" customHeight="1" ht="15.75">
      <c r="A86" s="241" t="s">
        <v>392</v>
      </c>
      <c r="B86" s="217" t="s">
        <v>12</v>
      </c>
      <c r="C86" s="217" t="s">
        <v>0</v>
      </c>
      <c r="D86" s="188"/>
      <c r="E86" s="110"/>
      <c r="F86" s="110"/>
      <c r="G86" s="110">
        <v>500</v>
      </c>
      <c r="H86" s="110"/>
      <c r="I86" s="112"/>
      <c r="J86" s="113">
        <v>0.1</v>
      </c>
      <c r="K86" s="114">
        <v>0.1</v>
      </c>
      <c r="L86" s="114">
        <v>0.1</v>
      </c>
      <c r="M86" s="114">
        <v>0.1</v>
      </c>
      <c r="N86" s="114">
        <v>0.1</v>
      </c>
      <c r="O86" s="114">
        <v>0.1</v>
      </c>
      <c r="P86" s="114">
        <v>0.1</v>
      </c>
      <c r="Q86" s="114">
        <v>0.1</v>
      </c>
      <c r="R86" s="114">
        <v>0.1</v>
      </c>
      <c r="S86" s="114">
        <v>0.1</v>
      </c>
      <c r="T86" s="222">
        <f>ROUND(J86*$G86,-1)</f>
      </c>
      <c r="U86" s="164">
        <f>ROUND(K86*$G86,-1)</f>
      </c>
      <c r="V86" s="165">
        <f>ROUND(L86*$G86,-1)</f>
      </c>
      <c r="W86" s="165">
        <f>ROUND(M86*$G86,-1)</f>
      </c>
      <c r="X86" s="165">
        <f>ROUND(N86*$G86,-1)</f>
      </c>
      <c r="Y86" s="165">
        <f>ROUND(O86*$G86,-1)</f>
      </c>
      <c r="Z86" s="165">
        <f>ROUND(P86*$G86,-1)</f>
      </c>
      <c r="AA86" s="165">
        <f>ROUND(Q86*$G86,-1)</f>
      </c>
      <c r="AB86" s="165">
        <f>ROUND(R86*$G86,-1)</f>
      </c>
      <c r="AC86" s="166">
        <f>ROUND(S86*$G86,-1)</f>
      </c>
      <c r="AD86" s="180"/>
      <c r="AE86" s="92"/>
      <c r="AF86" s="5"/>
    </row>
    <row x14ac:dyDescent="0.25" r="87" customHeight="1" ht="16.15">
      <c r="A87" s="338"/>
      <c r="B87" s="188"/>
      <c r="C87" s="188"/>
      <c r="D87" s="188"/>
      <c r="E87" s="224"/>
      <c r="F87" s="224"/>
      <c r="G87" s="224"/>
      <c r="H87" s="337"/>
      <c r="I87" s="112"/>
      <c r="J87" s="180"/>
      <c r="K87" s="242"/>
      <c r="L87" s="242"/>
      <c r="M87" s="242"/>
      <c r="N87" s="114"/>
      <c r="O87" s="114"/>
      <c r="P87" s="114"/>
      <c r="Q87" s="114"/>
      <c r="R87" s="114"/>
      <c r="S87" s="114"/>
      <c r="T87" s="222"/>
      <c r="U87" s="844"/>
      <c r="V87" s="339"/>
      <c r="W87" s="339"/>
      <c r="X87" s="339"/>
      <c r="Y87" s="339"/>
      <c r="Z87" s="339"/>
      <c r="AA87" s="339"/>
      <c r="AB87" s="339"/>
      <c r="AC87" s="256"/>
      <c r="AD87" s="180"/>
      <c r="AE87" s="92"/>
      <c r="AF87" s="5"/>
    </row>
    <row x14ac:dyDescent="0.25" r="88" customHeight="1" ht="16.15">
      <c r="A88" s="364" t="s">
        <v>393</v>
      </c>
      <c r="B88" s="126"/>
      <c r="C88" s="126"/>
      <c r="D88" s="126"/>
      <c r="E88" s="126"/>
      <c r="F88" s="126"/>
      <c r="G88" s="126">
        <f>SUM(G100:G132)</f>
      </c>
      <c r="H88" s="126"/>
      <c r="I88" s="184"/>
      <c r="J88" s="185"/>
      <c r="K88" s="130"/>
      <c r="L88" s="102"/>
      <c r="M88" s="130"/>
      <c r="N88" s="130"/>
      <c r="O88" s="130"/>
      <c r="P88" s="130"/>
      <c r="Q88" s="130"/>
      <c r="R88" s="130"/>
      <c r="S88" s="130"/>
      <c r="T88" s="213">
        <f>SUM(T91:T132)</f>
      </c>
      <c r="U88" s="534">
        <f>SUM(U91:U132)</f>
      </c>
      <c r="V88" s="132">
        <f>SUM(V91:V132)</f>
      </c>
      <c r="W88" s="132">
        <f>SUM(W91:W132)</f>
      </c>
      <c r="X88" s="132">
        <f>SUM(X91:X132)</f>
      </c>
      <c r="Y88" s="132">
        <f>SUM(Y91:Y132)</f>
      </c>
      <c r="Z88" s="132">
        <f>SUM(Z91:Z132)</f>
      </c>
      <c r="AA88" s="132">
        <f>SUM(AA91:AA132)</f>
      </c>
      <c r="AB88" s="132">
        <f>SUM(AB91:AB132)</f>
      </c>
      <c r="AC88" s="535">
        <f>SUM(AC91:AC132)</f>
      </c>
      <c r="AD88" s="811"/>
      <c r="AE88" s="276"/>
      <c r="AF88" s="5"/>
    </row>
    <row x14ac:dyDescent="0.25" r="89" customHeight="1" ht="15.75">
      <c r="A89" s="187" t="s">
        <v>80</v>
      </c>
      <c r="B89" s="188"/>
      <c r="C89" s="188"/>
      <c r="D89" s="188"/>
      <c r="E89" s="188"/>
      <c r="F89" s="188"/>
      <c r="G89" s="188"/>
      <c r="H89" s="188"/>
      <c r="I89" s="219"/>
      <c r="J89" s="758"/>
      <c r="K89" s="220"/>
      <c r="L89" s="221"/>
      <c r="M89" s="220"/>
      <c r="N89" s="220"/>
      <c r="O89" s="220"/>
      <c r="P89" s="220"/>
      <c r="Q89" s="220"/>
      <c r="R89" s="220"/>
      <c r="S89" s="220"/>
      <c r="T89" s="195">
        <v>400</v>
      </c>
      <c r="U89" s="723">
        <v>900</v>
      </c>
      <c r="V89" s="724">
        <v>400</v>
      </c>
      <c r="W89" s="724">
        <v>400</v>
      </c>
      <c r="X89" s="724">
        <v>400</v>
      </c>
      <c r="Y89" s="724">
        <v>400</v>
      </c>
      <c r="Z89" s="724">
        <v>600</v>
      </c>
      <c r="AA89" s="724">
        <v>800</v>
      </c>
      <c r="AB89" s="724">
        <v>800</v>
      </c>
      <c r="AC89" s="725">
        <v>800</v>
      </c>
      <c r="AD89" s="226"/>
      <c r="AE89" s="276"/>
      <c r="AF89" s="5"/>
    </row>
    <row x14ac:dyDescent="0.25" r="90" customHeight="1" ht="15.75">
      <c r="A90" s="187"/>
      <c r="B90" s="188"/>
      <c r="C90" s="188"/>
      <c r="D90" s="188"/>
      <c r="E90" s="188"/>
      <c r="F90" s="188"/>
      <c r="G90" s="188"/>
      <c r="H90" s="188"/>
      <c r="I90" s="219"/>
      <c r="J90" s="758"/>
      <c r="K90" s="220"/>
      <c r="L90" s="221"/>
      <c r="M90" s="220"/>
      <c r="N90" s="220"/>
      <c r="O90" s="220"/>
      <c r="P90" s="220"/>
      <c r="Q90" s="220"/>
      <c r="R90" s="220"/>
      <c r="S90" s="220"/>
      <c r="T90" s="202">
        <f>T89-T88</f>
      </c>
      <c r="U90" s="727">
        <f>U89-U88</f>
      </c>
      <c r="V90" s="204">
        <f>V89-V88</f>
      </c>
      <c r="W90" s="204">
        <f>W89-W88</f>
      </c>
      <c r="X90" s="204">
        <f>X89-X88</f>
      </c>
      <c r="Y90" s="204">
        <f>Y89-Y88</f>
      </c>
      <c r="Z90" s="204">
        <f>Z89-Z88</f>
      </c>
      <c r="AA90" s="204">
        <f>AA89-AA88</f>
      </c>
      <c r="AB90" s="204">
        <f>AB89-AB88</f>
      </c>
      <c r="AC90" s="205">
        <f>AC89-AC88</f>
      </c>
      <c r="AD90" s="226"/>
      <c r="AE90" s="276"/>
      <c r="AF90" s="5"/>
    </row>
    <row x14ac:dyDescent="0.25" r="91" customHeight="1" ht="15.75">
      <c r="A91" s="187"/>
      <c r="B91" s="188"/>
      <c r="C91" s="188"/>
      <c r="D91" s="188"/>
      <c r="E91" s="188"/>
      <c r="F91" s="188"/>
      <c r="G91" s="188"/>
      <c r="H91" s="188"/>
      <c r="I91" s="219"/>
      <c r="J91" s="758"/>
      <c r="K91" s="220"/>
      <c r="L91" s="221"/>
      <c r="M91" s="220"/>
      <c r="N91" s="220"/>
      <c r="O91" s="220"/>
      <c r="P91" s="220"/>
      <c r="Q91" s="220"/>
      <c r="R91" s="220"/>
      <c r="S91" s="220"/>
      <c r="T91" s="728"/>
      <c r="U91" s="845"/>
      <c r="V91" s="846"/>
      <c r="W91" s="846"/>
      <c r="X91" s="846"/>
      <c r="Y91" s="846"/>
      <c r="Z91" s="846"/>
      <c r="AA91" s="846"/>
      <c r="AB91" s="846"/>
      <c r="AC91" s="847"/>
      <c r="AD91" s="226"/>
      <c r="AE91" s="276"/>
      <c r="AF91" s="5"/>
    </row>
    <row x14ac:dyDescent="0.25" r="92" customHeight="1" ht="15.75">
      <c r="A92" s="273" t="s">
        <v>977</v>
      </c>
      <c r="B92" s="188"/>
      <c r="C92" s="188"/>
      <c r="D92" s="188"/>
      <c r="E92" s="188"/>
      <c r="F92" s="188"/>
      <c r="G92" s="188"/>
      <c r="H92" s="188"/>
      <c r="I92" s="219"/>
      <c r="J92" s="758"/>
      <c r="K92" s="220"/>
      <c r="L92" s="221"/>
      <c r="M92" s="220"/>
      <c r="N92" s="220"/>
      <c r="O92" s="220"/>
      <c r="P92" s="220"/>
      <c r="Q92" s="220"/>
      <c r="R92" s="220"/>
      <c r="S92" s="220"/>
      <c r="T92" s="207"/>
      <c r="U92" s="742"/>
      <c r="V92" s="254"/>
      <c r="W92" s="254"/>
      <c r="X92" s="254"/>
      <c r="Y92" s="254"/>
      <c r="Z92" s="254"/>
      <c r="AA92" s="254"/>
      <c r="AB92" s="254"/>
      <c r="AC92" s="247"/>
      <c r="AD92" s="226"/>
      <c r="AE92" s="92"/>
      <c r="AF92" s="5"/>
    </row>
    <row x14ac:dyDescent="0.25" r="93" customHeight="1" ht="16.15">
      <c r="A93" s="848" t="s">
        <v>978</v>
      </c>
      <c r="B93" s="217" t="s">
        <v>16</v>
      </c>
      <c r="C93" s="217" t="s">
        <v>3</v>
      </c>
      <c r="D93" s="188"/>
      <c r="E93" s="110">
        <v>600</v>
      </c>
      <c r="F93" s="110"/>
      <c r="G93" s="110">
        <v>400</v>
      </c>
      <c r="H93" s="110"/>
      <c r="I93" s="112">
        <v>0.1</v>
      </c>
      <c r="J93" s="113">
        <v>0.9</v>
      </c>
      <c r="K93" s="114"/>
      <c r="L93" s="114"/>
      <c r="M93" s="114"/>
      <c r="N93" s="114"/>
      <c r="O93" s="114"/>
      <c r="P93" s="114"/>
      <c r="Q93" s="114"/>
      <c r="R93" s="114"/>
      <c r="S93" s="114"/>
      <c r="T93" s="222">
        <f>ROUND(J93*$G93,-1)</f>
      </c>
      <c r="U93" s="618">
        <f>ROUND(K93*$G93,-1)</f>
      </c>
      <c r="V93" s="224">
        <f>ROUND(L93*$G93,-1)</f>
      </c>
      <c r="W93" s="224">
        <f>ROUND(M93*$G93,-1)</f>
      </c>
      <c r="X93" s="224">
        <f>ROUND(N93*$G93,-1)</f>
      </c>
      <c r="Y93" s="224">
        <f>ROUND(O93*$G93,-1)</f>
      </c>
      <c r="Z93" s="224">
        <f>ROUND(P93*$G93,-1)</f>
      </c>
      <c r="AA93" s="224">
        <f>ROUND(Q93*$G93,-1)</f>
      </c>
      <c r="AB93" s="224">
        <f>ROUND(R93*$G93,-1)</f>
      </c>
      <c r="AC93" s="225">
        <f>ROUND(S93*$G93,-1)</f>
      </c>
      <c r="AD93" s="180"/>
      <c r="AE93" s="92" t="s">
        <v>108</v>
      </c>
      <c r="AF93" s="5"/>
    </row>
    <row x14ac:dyDescent="0.25" r="94" customHeight="1" ht="15.75">
      <c r="A94" s="273" t="s">
        <v>979</v>
      </c>
      <c r="B94" s="188"/>
      <c r="C94" s="188"/>
      <c r="D94" s="188"/>
      <c r="E94" s="188"/>
      <c r="F94" s="188"/>
      <c r="G94" s="188"/>
      <c r="H94" s="188"/>
      <c r="I94" s="219"/>
      <c r="J94" s="758"/>
      <c r="K94" s="220"/>
      <c r="L94" s="221"/>
      <c r="M94" s="220"/>
      <c r="N94" s="220"/>
      <c r="O94" s="220"/>
      <c r="P94" s="220"/>
      <c r="Q94" s="220"/>
      <c r="R94" s="220"/>
      <c r="S94" s="220"/>
      <c r="T94" s="207"/>
      <c r="U94" s="742"/>
      <c r="V94" s="254"/>
      <c r="W94" s="254"/>
      <c r="X94" s="254"/>
      <c r="Y94" s="254"/>
      <c r="Z94" s="254"/>
      <c r="AA94" s="254"/>
      <c r="AB94" s="254"/>
      <c r="AC94" s="247"/>
      <c r="AD94" s="226"/>
      <c r="AE94" s="92"/>
      <c r="AF94" s="5"/>
    </row>
    <row x14ac:dyDescent="0.25" r="95" customHeight="1" ht="16.15">
      <c r="A95" s="251" t="s">
        <v>980</v>
      </c>
      <c r="B95" s="217" t="s">
        <v>8</v>
      </c>
      <c r="C95" s="217" t="s">
        <v>3</v>
      </c>
      <c r="D95" s="188"/>
      <c r="E95" s="246"/>
      <c r="F95" s="246"/>
      <c r="G95" s="246"/>
      <c r="H95" s="246"/>
      <c r="I95" s="248"/>
      <c r="J95" s="249"/>
      <c r="K95" s="250"/>
      <c r="L95" s="250"/>
      <c r="M95" s="250"/>
      <c r="N95" s="250"/>
      <c r="O95" s="250"/>
      <c r="P95" s="250"/>
      <c r="Q95" s="250"/>
      <c r="R95" s="250"/>
      <c r="S95" s="250"/>
      <c r="T95" s="207">
        <f>ROUND(J95*$G95,-1)</f>
      </c>
      <c r="U95" s="742">
        <f>ROUND(K95*$G95,-1)</f>
      </c>
      <c r="V95" s="254">
        <f>ROUND(L95*$G95,-1)</f>
      </c>
      <c r="W95" s="254">
        <f>ROUND(M95*$G95,-1)</f>
      </c>
      <c r="X95" s="254">
        <f>ROUND(N95*$G95,-1)</f>
      </c>
      <c r="Y95" s="254">
        <f>ROUND(O95*$G95,-1)</f>
      </c>
      <c r="Z95" s="254">
        <f>ROUND(P95*$G95,-1)</f>
      </c>
      <c r="AA95" s="254">
        <f>ROUND(Q95*$G95,-1)</f>
      </c>
      <c r="AB95" s="254">
        <f>ROUND(R95*$G95,-1)</f>
      </c>
      <c r="AC95" s="247">
        <f>ROUND(S95*$G95,-1)</f>
      </c>
      <c r="AD95" s="206"/>
      <c r="AE95" s="290">
        <v>3476</v>
      </c>
      <c r="AF95" s="5"/>
    </row>
    <row x14ac:dyDescent="0.25" r="96" customHeight="1" ht="15.75">
      <c r="A96" s="273" t="s">
        <v>981</v>
      </c>
      <c r="B96" s="188"/>
      <c r="C96" s="188"/>
      <c r="D96" s="188"/>
      <c r="E96" s="188"/>
      <c r="F96" s="188"/>
      <c r="G96" s="188"/>
      <c r="H96" s="188"/>
      <c r="I96" s="219"/>
      <c r="J96" s="758"/>
      <c r="K96" s="220"/>
      <c r="L96" s="221"/>
      <c r="M96" s="220"/>
      <c r="N96" s="220"/>
      <c r="O96" s="220"/>
      <c r="P96" s="220"/>
      <c r="Q96" s="220"/>
      <c r="R96" s="220"/>
      <c r="S96" s="220"/>
      <c r="T96" s="207"/>
      <c r="U96" s="742"/>
      <c r="V96" s="254"/>
      <c r="W96" s="254"/>
      <c r="X96" s="254"/>
      <c r="Y96" s="254"/>
      <c r="Z96" s="254"/>
      <c r="AA96" s="254"/>
      <c r="AB96" s="254"/>
      <c r="AC96" s="247"/>
      <c r="AD96" s="226"/>
      <c r="AE96" s="215"/>
      <c r="AF96" s="5"/>
    </row>
    <row x14ac:dyDescent="0.25" r="97" customHeight="1" ht="16.15">
      <c r="A97" s="251" t="s">
        <v>982</v>
      </c>
      <c r="B97" s="217" t="s">
        <v>8</v>
      </c>
      <c r="C97" s="217" t="s">
        <v>3</v>
      </c>
      <c r="D97" s="188"/>
      <c r="E97" s="246">
        <v>485</v>
      </c>
      <c r="F97" s="246">
        <v>200</v>
      </c>
      <c r="G97" s="246">
        <v>100</v>
      </c>
      <c r="H97" s="110"/>
      <c r="I97" s="112"/>
      <c r="J97" s="113"/>
      <c r="K97" s="114"/>
      <c r="L97" s="114"/>
      <c r="M97" s="114"/>
      <c r="N97" s="114"/>
      <c r="O97" s="114"/>
      <c r="P97" s="114"/>
      <c r="Q97" s="114"/>
      <c r="R97" s="114"/>
      <c r="S97" s="114"/>
      <c r="T97" s="222">
        <f>ROUND(J97*$G97,-1)</f>
      </c>
      <c r="U97" s="618">
        <f>ROUND(K97*$G97,-1)</f>
      </c>
      <c r="V97" s="224">
        <f>ROUND(L97*$G97,-1)</f>
      </c>
      <c r="W97" s="224">
        <f>ROUND(M97*$G97,-1)</f>
      </c>
      <c r="X97" s="224">
        <f>ROUND(N97*$G97,-1)</f>
      </c>
      <c r="Y97" s="224">
        <f>ROUND(O97*$G97,-1)</f>
      </c>
      <c r="Z97" s="224">
        <f>ROUND(P97*$G97,-1)</f>
      </c>
      <c r="AA97" s="224">
        <f>ROUND(Q97*$G97,-1)</f>
      </c>
      <c r="AB97" s="224">
        <f>ROUND(R97*$G97,-1)</f>
      </c>
      <c r="AC97" s="225">
        <f>ROUND(S97*$G97,-1)</f>
      </c>
      <c r="AD97" s="180"/>
      <c r="AE97" s="215" t="s">
        <v>108</v>
      </c>
      <c r="AF97" s="5"/>
    </row>
    <row x14ac:dyDescent="0.25" r="98" customHeight="1" ht="16.15">
      <c r="A98" s="251" t="s">
        <v>983</v>
      </c>
      <c r="B98" s="217" t="s">
        <v>8</v>
      </c>
      <c r="C98" s="217" t="s">
        <v>3</v>
      </c>
      <c r="D98" s="188"/>
      <c r="E98" s="246"/>
      <c r="F98" s="246"/>
      <c r="G98" s="246"/>
      <c r="H98" s="246"/>
      <c r="I98" s="248"/>
      <c r="J98" s="249"/>
      <c r="K98" s="250"/>
      <c r="L98" s="250"/>
      <c r="M98" s="250"/>
      <c r="N98" s="250"/>
      <c r="O98" s="250"/>
      <c r="P98" s="250"/>
      <c r="Q98" s="250"/>
      <c r="R98" s="250"/>
      <c r="S98" s="250"/>
      <c r="T98" s="207">
        <f>ROUND(J98*$G98,-1)</f>
      </c>
      <c r="U98" s="742">
        <f>ROUND(K98*$G98,-1)</f>
      </c>
      <c r="V98" s="254">
        <f>ROUND(L98*$G98,-1)</f>
      </c>
      <c r="W98" s="254">
        <f>ROUND(M98*$G98,-1)</f>
      </c>
      <c r="X98" s="254">
        <f>ROUND(N98*$G98,-1)</f>
      </c>
      <c r="Y98" s="254">
        <f>ROUND(O98*$G98,-1)</f>
      </c>
      <c r="Z98" s="254">
        <f>ROUND(P98*$G98,-1)</f>
      </c>
      <c r="AA98" s="254">
        <f>ROUND(Q98*$G98,-1)</f>
      </c>
      <c r="AB98" s="254">
        <f>ROUND(R98*$G98,-1)</f>
      </c>
      <c r="AC98" s="247">
        <f>ROUND(S98*$G98,-1)</f>
      </c>
      <c r="AD98" s="206"/>
      <c r="AE98" s="215" t="s">
        <v>108</v>
      </c>
      <c r="AF98" s="5"/>
    </row>
    <row x14ac:dyDescent="0.25" r="99" customHeight="1" ht="15.75">
      <c r="A99" s="273" t="s">
        <v>984</v>
      </c>
      <c r="B99" s="188"/>
      <c r="C99" s="188"/>
      <c r="D99" s="188"/>
      <c r="E99" s="188"/>
      <c r="F99" s="188"/>
      <c r="G99" s="188"/>
      <c r="H99" s="188"/>
      <c r="I99" s="219"/>
      <c r="J99" s="758"/>
      <c r="K99" s="220"/>
      <c r="L99" s="221"/>
      <c r="M99" s="220"/>
      <c r="N99" s="220"/>
      <c r="O99" s="220"/>
      <c r="P99" s="220"/>
      <c r="Q99" s="220"/>
      <c r="R99" s="220"/>
      <c r="S99" s="220"/>
      <c r="T99" s="207"/>
      <c r="U99" s="742"/>
      <c r="V99" s="254"/>
      <c r="W99" s="254"/>
      <c r="X99" s="254"/>
      <c r="Y99" s="254"/>
      <c r="Z99" s="254"/>
      <c r="AA99" s="254"/>
      <c r="AB99" s="254"/>
      <c r="AC99" s="247"/>
      <c r="AD99" s="226"/>
      <c r="AE99" s="215"/>
      <c r="AF99" s="5"/>
    </row>
    <row x14ac:dyDescent="0.25" r="100" customHeight="1" ht="15.75">
      <c r="A100" s="849" t="s">
        <v>985</v>
      </c>
      <c r="B100" s="188"/>
      <c r="C100" s="188"/>
      <c r="D100" s="188"/>
      <c r="E100" s="830"/>
      <c r="F100" s="830"/>
      <c r="G100" s="830"/>
      <c r="H100" s="188"/>
      <c r="I100" s="219"/>
      <c r="J100" s="758"/>
      <c r="K100" s="220"/>
      <c r="L100" s="221"/>
      <c r="M100" s="220"/>
      <c r="N100" s="220"/>
      <c r="O100" s="220"/>
      <c r="P100" s="220"/>
      <c r="Q100" s="220"/>
      <c r="R100" s="220"/>
      <c r="S100" s="220"/>
      <c r="T100" s="207"/>
      <c r="U100" s="742"/>
      <c r="V100" s="254"/>
      <c r="W100" s="254"/>
      <c r="X100" s="254"/>
      <c r="Y100" s="254"/>
      <c r="Z100" s="254"/>
      <c r="AA100" s="254"/>
      <c r="AB100" s="254"/>
      <c r="AC100" s="247"/>
      <c r="AD100" s="226"/>
      <c r="AE100" s="290">
        <v>2055</v>
      </c>
      <c r="AF100" s="5"/>
    </row>
    <row x14ac:dyDescent="0.25" r="101" customHeight="1" ht="15.949999999999998">
      <c r="A101" s="251" t="s">
        <v>986</v>
      </c>
      <c r="B101" s="188"/>
      <c r="C101" s="217" t="s">
        <v>3</v>
      </c>
      <c r="D101" s="188"/>
      <c r="E101" s="246">
        <v>650</v>
      </c>
      <c r="F101" s="246">
        <f>ROUND(((G101*1000)/E101),0)</f>
      </c>
      <c r="G101" s="246">
        <v>100</v>
      </c>
      <c r="H101" s="246"/>
      <c r="I101" s="248"/>
      <c r="J101" s="850"/>
      <c r="K101" s="249"/>
      <c r="L101" s="250"/>
      <c r="M101" s="250"/>
      <c r="N101" s="250"/>
      <c r="O101" s="250"/>
      <c r="P101" s="250"/>
      <c r="Q101" s="250"/>
      <c r="R101" s="250"/>
      <c r="S101" s="250"/>
      <c r="T101" s="207">
        <f>ROUND(J101*$G101,-1)</f>
      </c>
      <c r="U101" s="742">
        <f>ROUND(K101*$G101,-1)</f>
      </c>
      <c r="V101" s="254">
        <f>ROUND(L101*$G101,-1)</f>
      </c>
      <c r="W101" s="254">
        <f>ROUND(M101*$G101,-1)</f>
      </c>
      <c r="X101" s="254">
        <f>ROUND(N101*$G101,-1)</f>
      </c>
      <c r="Y101" s="254">
        <f>ROUND(O101*$G101,-1)</f>
      </c>
      <c r="Z101" s="254">
        <f>ROUND(P101*$G101,-1)</f>
      </c>
      <c r="AA101" s="254">
        <f>ROUND(Q101*$G101,-1)</f>
      </c>
      <c r="AB101" s="254">
        <f>ROUND(R101*$G101,-1)</f>
      </c>
      <c r="AC101" s="247">
        <f>ROUND(S101*$G101,-1)</f>
      </c>
      <c r="AD101" s="206"/>
      <c r="AE101" s="290">
        <v>2278</v>
      </c>
      <c r="AF101" s="5"/>
    </row>
    <row x14ac:dyDescent="0.25" r="102" customHeight="1" ht="16.15">
      <c r="A102" s="241" t="s">
        <v>987</v>
      </c>
      <c r="B102" s="217" t="s">
        <v>8</v>
      </c>
      <c r="C102" s="217" t="s">
        <v>3</v>
      </c>
      <c r="D102" s="188"/>
      <c r="E102" s="110">
        <v>15380</v>
      </c>
      <c r="F102" s="110">
        <f>ROUND(((G102*1000)/E102),0)</f>
      </c>
      <c r="G102" s="110">
        <v>3000</v>
      </c>
      <c r="H102" s="110"/>
      <c r="I102" s="112"/>
      <c r="J102" s="275"/>
      <c r="K102" s="113"/>
      <c r="L102" s="114"/>
      <c r="M102" s="114"/>
      <c r="N102" s="114"/>
      <c r="O102" s="114"/>
      <c r="P102" s="114"/>
      <c r="Q102" s="114"/>
      <c r="R102" s="114"/>
      <c r="S102" s="114"/>
      <c r="T102" s="222">
        <f>ROUND(J102*$G102,-1)</f>
      </c>
      <c r="U102" s="618">
        <f>ROUND(K102*$G102,-1)</f>
      </c>
      <c r="V102" s="224">
        <f>ROUND(L102*$G102,-1)</f>
      </c>
      <c r="W102" s="224">
        <f>ROUND(M102*$G102,-1)</f>
      </c>
      <c r="X102" s="224">
        <f>ROUND(N102*$G102,-1)</f>
      </c>
      <c r="Y102" s="224">
        <f>ROUND(O102*$G102,-1)</f>
      </c>
      <c r="Z102" s="224">
        <f>ROUND(P102*$G102,-1)</f>
      </c>
      <c r="AA102" s="224">
        <f>ROUND(Q102*$G102,-1)</f>
      </c>
      <c r="AB102" s="224">
        <f>ROUND(R102*$G102,-1)</f>
      </c>
      <c r="AC102" s="225">
        <f>ROUND(S102*$G102,-1)</f>
      </c>
      <c r="AD102" s="180"/>
      <c r="AE102" s="290">
        <v>1456</v>
      </c>
      <c r="AF102" s="5"/>
    </row>
    <row x14ac:dyDescent="0.25" r="103" customHeight="1" ht="16.15">
      <c r="A103" s="262" t="s">
        <v>988</v>
      </c>
      <c r="B103" s="217" t="s">
        <v>8</v>
      </c>
      <c r="C103" s="217" t="s">
        <v>3</v>
      </c>
      <c r="D103" s="188"/>
      <c r="E103" s="110">
        <v>3600</v>
      </c>
      <c r="F103" s="110">
        <v>200</v>
      </c>
      <c r="G103" s="110">
        <v>1500</v>
      </c>
      <c r="H103" s="110"/>
      <c r="I103" s="112"/>
      <c r="J103" s="275"/>
      <c r="K103" s="160"/>
      <c r="L103" s="114"/>
      <c r="M103" s="114"/>
      <c r="N103" s="114"/>
      <c r="O103" s="114"/>
      <c r="P103" s="114"/>
      <c r="Q103" s="114">
        <v>0.3</v>
      </c>
      <c r="R103" s="114">
        <v>0.45</v>
      </c>
      <c r="S103" s="114">
        <v>0.25</v>
      </c>
      <c r="T103" s="222">
        <f>ROUND(J103*$G103,-1)</f>
      </c>
      <c r="U103" s="618">
        <f>ROUND(K103*$G103,-1)</f>
      </c>
      <c r="V103" s="224">
        <f>ROUND(L103*$G103,-1)</f>
      </c>
      <c r="W103" s="224">
        <f>ROUND(M103*$G103,-1)</f>
      </c>
      <c r="X103" s="224">
        <f>ROUND(N103*$G103,-1)</f>
      </c>
      <c r="Y103" s="224">
        <f>ROUND(O103*$G103,-1)</f>
      </c>
      <c r="Z103" s="224">
        <f>ROUND(P103*$G103,-1)</f>
      </c>
      <c r="AA103" s="224">
        <f>ROUND(Q103*$G103,-1)</f>
      </c>
      <c r="AB103" s="224">
        <f>ROUND(R103*$G103,-1)</f>
      </c>
      <c r="AC103" s="225">
        <f>ROUND(S103*$G103,-1)</f>
      </c>
      <c r="AD103" s="180"/>
      <c r="AE103" s="260">
        <v>2056</v>
      </c>
      <c r="AF103" s="5"/>
    </row>
    <row x14ac:dyDescent="0.25" r="104" customHeight="1" ht="16.15">
      <c r="A104" s="321" t="s">
        <v>989</v>
      </c>
      <c r="B104" s="188"/>
      <c r="C104" s="217" t="s">
        <v>3</v>
      </c>
      <c r="D104" s="188"/>
      <c r="E104" s="246"/>
      <c r="F104" s="246"/>
      <c r="G104" s="246"/>
      <c r="H104" s="246"/>
      <c r="I104" s="248"/>
      <c r="J104" s="249"/>
      <c r="K104" s="252"/>
      <c r="L104" s="249"/>
      <c r="M104" s="250"/>
      <c r="N104" s="250"/>
      <c r="O104" s="250"/>
      <c r="P104" s="250"/>
      <c r="Q104" s="250"/>
      <c r="R104" s="250"/>
      <c r="S104" s="250"/>
      <c r="T104" s="207">
        <f>ROUND(J104*$G104,-1)</f>
      </c>
      <c r="U104" s="742">
        <f>ROUND(K104*$G104,-1)</f>
      </c>
      <c r="V104" s="254">
        <f>ROUND(L104*$G104,-1)</f>
      </c>
      <c r="W104" s="254">
        <f>ROUND(M104*$G104,-1)</f>
      </c>
      <c r="X104" s="254">
        <f>ROUND(N104*$G104,-1)</f>
      </c>
      <c r="Y104" s="254">
        <f>ROUND(O104*$G104,-1)</f>
      </c>
      <c r="Z104" s="254">
        <f>ROUND(P104*$G104,-1)</f>
      </c>
      <c r="AA104" s="254">
        <f>ROUND(Q104*$G104,-1)</f>
      </c>
      <c r="AB104" s="254">
        <f>ROUND(R104*$G104,-1)</f>
      </c>
      <c r="AC104" s="247">
        <f>ROUND(S104*$G104,-1)</f>
      </c>
      <c r="AD104" s="206"/>
      <c r="AE104" s="92" t="s">
        <v>108</v>
      </c>
      <c r="AF104" s="5"/>
    </row>
    <row x14ac:dyDescent="0.25" r="105" customHeight="1" ht="16.15">
      <c r="A105" s="321" t="s">
        <v>990</v>
      </c>
      <c r="B105" s="188"/>
      <c r="C105" s="217" t="s">
        <v>3</v>
      </c>
      <c r="D105" s="188"/>
      <c r="E105" s="246"/>
      <c r="F105" s="246"/>
      <c r="G105" s="246"/>
      <c r="H105" s="246"/>
      <c r="I105" s="248"/>
      <c r="J105" s="249"/>
      <c r="K105" s="252"/>
      <c r="L105" s="249"/>
      <c r="M105" s="250"/>
      <c r="N105" s="250"/>
      <c r="O105" s="250"/>
      <c r="P105" s="250"/>
      <c r="Q105" s="250"/>
      <c r="R105" s="250"/>
      <c r="S105" s="250"/>
      <c r="T105" s="207">
        <f>ROUND(J105*$G105,-1)</f>
      </c>
      <c r="U105" s="742">
        <f>ROUND(K105*$G105,-1)</f>
      </c>
      <c r="V105" s="254">
        <f>ROUND(L105*$G105,-1)</f>
      </c>
      <c r="W105" s="254">
        <f>ROUND(M105*$G105,-1)</f>
      </c>
      <c r="X105" s="254">
        <f>ROUND(N105*$G105,-1)</f>
      </c>
      <c r="Y105" s="254">
        <f>ROUND(O105*$G105,-1)</f>
      </c>
      <c r="Z105" s="254">
        <f>ROUND(P105*$G105,-1)</f>
      </c>
      <c r="AA105" s="254">
        <f>ROUND(Q105*$G105,-1)</f>
      </c>
      <c r="AB105" s="254">
        <f>ROUND(R105*$G105,-1)</f>
      </c>
      <c r="AC105" s="247">
        <f>ROUND(S105*$G105,-1)</f>
      </c>
      <c r="AD105" s="206"/>
      <c r="AE105" s="92" t="s">
        <v>108</v>
      </c>
      <c r="AF105" s="5"/>
    </row>
    <row x14ac:dyDescent="0.25" r="106" customHeight="1" ht="16.15">
      <c r="A106" s="321" t="s">
        <v>991</v>
      </c>
      <c r="B106" s="188"/>
      <c r="C106" s="217" t="s">
        <v>3</v>
      </c>
      <c r="D106" s="188"/>
      <c r="E106" s="246"/>
      <c r="F106" s="246"/>
      <c r="G106" s="246"/>
      <c r="H106" s="246"/>
      <c r="I106" s="248"/>
      <c r="J106" s="249"/>
      <c r="K106" s="252"/>
      <c r="L106" s="249"/>
      <c r="M106" s="250"/>
      <c r="N106" s="250"/>
      <c r="O106" s="250"/>
      <c r="P106" s="250"/>
      <c r="Q106" s="250"/>
      <c r="R106" s="250"/>
      <c r="S106" s="250"/>
      <c r="T106" s="207">
        <f>ROUND(J106*$G106,-1)</f>
      </c>
      <c r="U106" s="742">
        <f>ROUND(K106*$G106,-1)</f>
      </c>
      <c r="V106" s="254">
        <f>ROUND(L106*$G106,-1)</f>
      </c>
      <c r="W106" s="254">
        <f>ROUND(M106*$G106,-1)</f>
      </c>
      <c r="X106" s="254">
        <f>ROUND(N106*$G106,-1)</f>
      </c>
      <c r="Y106" s="254">
        <f>ROUND(O106*$G106,-1)</f>
      </c>
      <c r="Z106" s="254">
        <f>ROUND(P106*$G106,-1)</f>
      </c>
      <c r="AA106" s="254">
        <f>ROUND(Q106*$G106,-1)</f>
      </c>
      <c r="AB106" s="254">
        <f>ROUND(R106*$G106,-1)</f>
      </c>
      <c r="AC106" s="247">
        <f>ROUND(S106*$G106,-1)</f>
      </c>
      <c r="AD106" s="206"/>
      <c r="AE106" s="92" t="s">
        <v>108</v>
      </c>
      <c r="AF106" s="5"/>
    </row>
    <row x14ac:dyDescent="0.25" r="107" customHeight="1" ht="16.15">
      <c r="A107" s="321" t="s">
        <v>992</v>
      </c>
      <c r="B107" s="188"/>
      <c r="C107" s="217" t="s">
        <v>3</v>
      </c>
      <c r="D107" s="188"/>
      <c r="E107" s="246"/>
      <c r="F107" s="246"/>
      <c r="G107" s="246"/>
      <c r="H107" s="246"/>
      <c r="I107" s="248"/>
      <c r="J107" s="249"/>
      <c r="K107" s="252"/>
      <c r="L107" s="249"/>
      <c r="M107" s="250"/>
      <c r="N107" s="250"/>
      <c r="O107" s="250"/>
      <c r="P107" s="250"/>
      <c r="Q107" s="250"/>
      <c r="R107" s="250"/>
      <c r="S107" s="250"/>
      <c r="T107" s="207">
        <f>ROUND(J107*$G107,-1)</f>
      </c>
      <c r="U107" s="742">
        <f>ROUND(K107*$G107,-1)</f>
      </c>
      <c r="V107" s="254">
        <f>ROUND(L107*$G107,-1)</f>
      </c>
      <c r="W107" s="254">
        <f>ROUND(M107*$G107,-1)</f>
      </c>
      <c r="X107" s="254">
        <f>ROUND(N107*$G107,-1)</f>
      </c>
      <c r="Y107" s="254">
        <f>ROUND(O107*$G107,-1)</f>
      </c>
      <c r="Z107" s="254">
        <f>ROUND(P107*$G107,-1)</f>
      </c>
      <c r="AA107" s="254">
        <f>ROUND(Q107*$G107,-1)</f>
      </c>
      <c r="AB107" s="254">
        <f>ROUND(R107*$G107,-1)</f>
      </c>
      <c r="AC107" s="247">
        <f>ROUND(S107*$G107,-1)</f>
      </c>
      <c r="AD107" s="206"/>
      <c r="AE107" s="92" t="s">
        <v>108</v>
      </c>
      <c r="AF107" s="5"/>
    </row>
    <row x14ac:dyDescent="0.25" r="108" customHeight="1" ht="16.15">
      <c r="A108" s="321" t="s">
        <v>993</v>
      </c>
      <c r="B108" s="188"/>
      <c r="C108" s="217" t="s">
        <v>3</v>
      </c>
      <c r="D108" s="188"/>
      <c r="E108" s="246"/>
      <c r="F108" s="246"/>
      <c r="G108" s="246"/>
      <c r="H108" s="246"/>
      <c r="I108" s="248"/>
      <c r="J108" s="249"/>
      <c r="K108" s="252"/>
      <c r="L108" s="249"/>
      <c r="M108" s="250"/>
      <c r="N108" s="250"/>
      <c r="O108" s="250"/>
      <c r="P108" s="250"/>
      <c r="Q108" s="250"/>
      <c r="R108" s="250"/>
      <c r="S108" s="250"/>
      <c r="T108" s="207">
        <f>ROUND(J108*$G108,-1)</f>
      </c>
      <c r="U108" s="742">
        <f>ROUND(K108*$G108,-1)</f>
      </c>
      <c r="V108" s="254">
        <f>ROUND(L108*$G108,-1)</f>
      </c>
      <c r="W108" s="254">
        <f>ROUND(M108*$G108,-1)</f>
      </c>
      <c r="X108" s="254">
        <f>ROUND(N108*$G108,-1)</f>
      </c>
      <c r="Y108" s="254">
        <f>ROUND(O108*$G108,-1)</f>
      </c>
      <c r="Z108" s="254">
        <f>ROUND(P108*$G108,-1)</f>
      </c>
      <c r="AA108" s="254">
        <f>ROUND(Q108*$G108,-1)</f>
      </c>
      <c r="AB108" s="254">
        <f>ROUND(R108*$G108,-1)</f>
      </c>
      <c r="AC108" s="247">
        <f>ROUND(S108*$G108,-1)</f>
      </c>
      <c r="AD108" s="206"/>
      <c r="AE108" s="92" t="s">
        <v>108</v>
      </c>
      <c r="AF108" s="5"/>
    </row>
    <row x14ac:dyDescent="0.25" r="109" customHeight="1" ht="16.15">
      <c r="A109" s="321" t="s">
        <v>994</v>
      </c>
      <c r="B109" s="188"/>
      <c r="C109" s="217" t="s">
        <v>3</v>
      </c>
      <c r="D109" s="188"/>
      <c r="E109" s="246"/>
      <c r="F109" s="246"/>
      <c r="G109" s="246"/>
      <c r="H109" s="246"/>
      <c r="I109" s="248"/>
      <c r="J109" s="249"/>
      <c r="K109" s="252"/>
      <c r="L109" s="249"/>
      <c r="M109" s="250"/>
      <c r="N109" s="250"/>
      <c r="O109" s="250"/>
      <c r="P109" s="250"/>
      <c r="Q109" s="250"/>
      <c r="R109" s="250"/>
      <c r="S109" s="250"/>
      <c r="T109" s="207">
        <f>ROUND(J109*$G109,-1)</f>
      </c>
      <c r="U109" s="742">
        <f>ROUND(K109*$G109,-1)</f>
      </c>
      <c r="V109" s="254">
        <f>ROUND(L109*$G109,-1)</f>
      </c>
      <c r="W109" s="254">
        <f>ROUND(M109*$G109,-1)</f>
      </c>
      <c r="X109" s="254">
        <f>ROUND(N109*$G109,-1)</f>
      </c>
      <c r="Y109" s="254">
        <f>ROUND(O109*$G109,-1)</f>
      </c>
      <c r="Z109" s="254">
        <f>ROUND(P109*$G109,-1)</f>
      </c>
      <c r="AA109" s="254">
        <f>ROUND(Q109*$G109,-1)</f>
      </c>
      <c r="AB109" s="254">
        <f>ROUND(R109*$G109,-1)</f>
      </c>
      <c r="AC109" s="247">
        <f>ROUND(S109*$G109,-1)</f>
      </c>
      <c r="AD109" s="206"/>
      <c r="AE109" s="260">
        <v>2278</v>
      </c>
      <c r="AF109" s="5"/>
    </row>
    <row x14ac:dyDescent="0.25" r="110" customHeight="1" ht="16.15">
      <c r="A110" s="321" t="s">
        <v>995</v>
      </c>
      <c r="B110" s="188"/>
      <c r="C110" s="217" t="s">
        <v>3</v>
      </c>
      <c r="D110" s="188"/>
      <c r="E110" s="246"/>
      <c r="F110" s="246"/>
      <c r="G110" s="246"/>
      <c r="H110" s="246"/>
      <c r="I110" s="248"/>
      <c r="J110" s="249"/>
      <c r="K110" s="252"/>
      <c r="L110" s="249"/>
      <c r="M110" s="250"/>
      <c r="N110" s="250"/>
      <c r="O110" s="250"/>
      <c r="P110" s="250"/>
      <c r="Q110" s="250"/>
      <c r="R110" s="250"/>
      <c r="S110" s="250"/>
      <c r="T110" s="207">
        <f>ROUND(J110*$G110,-1)</f>
      </c>
      <c r="U110" s="742">
        <f>ROUND(K110*$G110,-1)</f>
      </c>
      <c r="V110" s="254">
        <f>ROUND(L110*$G110,-1)</f>
      </c>
      <c r="W110" s="254">
        <f>ROUND(M110*$G110,-1)</f>
      </c>
      <c r="X110" s="254">
        <f>ROUND(N110*$G110,-1)</f>
      </c>
      <c r="Y110" s="254">
        <f>ROUND(O110*$G110,-1)</f>
      </c>
      <c r="Z110" s="254">
        <f>ROUND(P110*$G110,-1)</f>
      </c>
      <c r="AA110" s="254">
        <f>ROUND(Q110*$G110,-1)</f>
      </c>
      <c r="AB110" s="254">
        <f>ROUND(R110*$G110,-1)</f>
      </c>
      <c r="AC110" s="247">
        <f>ROUND(S110*$G110,-1)</f>
      </c>
      <c r="AD110" s="206"/>
      <c r="AE110" s="92" t="s">
        <v>108</v>
      </c>
      <c r="AF110" s="5"/>
    </row>
    <row x14ac:dyDescent="0.25" r="111" customHeight="1" ht="16.15">
      <c r="A111" s="321" t="s">
        <v>996</v>
      </c>
      <c r="B111" s="188"/>
      <c r="C111" s="217" t="s">
        <v>3</v>
      </c>
      <c r="D111" s="188"/>
      <c r="E111" s="246"/>
      <c r="F111" s="246"/>
      <c r="G111" s="246"/>
      <c r="H111" s="246"/>
      <c r="I111" s="248"/>
      <c r="J111" s="249"/>
      <c r="K111" s="252"/>
      <c r="L111" s="249"/>
      <c r="M111" s="250"/>
      <c r="N111" s="250"/>
      <c r="O111" s="250"/>
      <c r="P111" s="250"/>
      <c r="Q111" s="250"/>
      <c r="R111" s="250"/>
      <c r="S111" s="250"/>
      <c r="T111" s="207">
        <f>ROUND(J111*$G111,-1)</f>
      </c>
      <c r="U111" s="742">
        <f>ROUND(K111*$G111,-1)</f>
      </c>
      <c r="V111" s="254">
        <f>ROUND(L111*$G111,-1)</f>
      </c>
      <c r="W111" s="254">
        <f>ROUND(M111*$G111,-1)</f>
      </c>
      <c r="X111" s="254">
        <f>ROUND(N111*$G111,-1)</f>
      </c>
      <c r="Y111" s="254">
        <f>ROUND(O111*$G111,-1)</f>
      </c>
      <c r="Z111" s="254">
        <f>ROUND(P111*$G111,-1)</f>
      </c>
      <c r="AA111" s="254">
        <f>ROUND(Q111*$G111,-1)</f>
      </c>
      <c r="AB111" s="254">
        <f>ROUND(R111*$G111,-1)</f>
      </c>
      <c r="AC111" s="247">
        <f>ROUND(S111*$G111,-1)</f>
      </c>
      <c r="AD111" s="206"/>
      <c r="AE111" s="260">
        <v>3144</v>
      </c>
      <c r="AF111" s="5"/>
    </row>
    <row x14ac:dyDescent="0.25" r="112" customHeight="1" ht="16.15">
      <c r="A112" s="321" t="s">
        <v>997</v>
      </c>
      <c r="B112" s="188"/>
      <c r="C112" s="217" t="s">
        <v>3</v>
      </c>
      <c r="D112" s="188"/>
      <c r="E112" s="246"/>
      <c r="F112" s="246"/>
      <c r="G112" s="246"/>
      <c r="H112" s="246"/>
      <c r="I112" s="248"/>
      <c r="J112" s="249"/>
      <c r="K112" s="252"/>
      <c r="L112" s="249"/>
      <c r="M112" s="250"/>
      <c r="N112" s="250"/>
      <c r="O112" s="250"/>
      <c r="P112" s="250"/>
      <c r="Q112" s="250"/>
      <c r="R112" s="250"/>
      <c r="S112" s="250"/>
      <c r="T112" s="207">
        <f>ROUND(J112*$G112,-1)</f>
      </c>
      <c r="U112" s="742">
        <f>ROUND(K112*$G112,-1)</f>
      </c>
      <c r="V112" s="254">
        <f>ROUND(L112*$G112,-1)</f>
      </c>
      <c r="W112" s="254">
        <f>ROUND(M112*$G112,-1)</f>
      </c>
      <c r="X112" s="254">
        <f>ROUND(N112*$G112,-1)</f>
      </c>
      <c r="Y112" s="254">
        <f>ROUND(O112*$G112,-1)</f>
      </c>
      <c r="Z112" s="254">
        <f>ROUND(P112*$G112,-1)</f>
      </c>
      <c r="AA112" s="254">
        <f>ROUND(Q112*$G112,-1)</f>
      </c>
      <c r="AB112" s="254">
        <f>ROUND(R112*$G112,-1)</f>
      </c>
      <c r="AC112" s="247">
        <f>ROUND(S112*$G112,-1)</f>
      </c>
      <c r="AD112" s="206"/>
      <c r="AE112" s="215" t="s">
        <v>108</v>
      </c>
      <c r="AF112" s="5"/>
    </row>
    <row x14ac:dyDescent="0.25" r="113" customHeight="1" ht="16.15">
      <c r="A113" s="321" t="s">
        <v>998</v>
      </c>
      <c r="B113" s="188"/>
      <c r="C113" s="217" t="s">
        <v>3</v>
      </c>
      <c r="D113" s="188"/>
      <c r="E113" s="246"/>
      <c r="F113" s="246"/>
      <c r="G113" s="246"/>
      <c r="H113" s="246"/>
      <c r="I113" s="248"/>
      <c r="J113" s="249"/>
      <c r="K113" s="252"/>
      <c r="L113" s="249"/>
      <c r="M113" s="250"/>
      <c r="N113" s="250"/>
      <c r="O113" s="250"/>
      <c r="P113" s="250"/>
      <c r="Q113" s="250"/>
      <c r="R113" s="250"/>
      <c r="S113" s="250"/>
      <c r="T113" s="207">
        <f>ROUND(J113*$G113,-1)</f>
      </c>
      <c r="U113" s="742">
        <f>ROUND(K113*$G113,-1)</f>
      </c>
      <c r="V113" s="254">
        <f>ROUND(L113*$G113,-1)</f>
      </c>
      <c r="W113" s="254">
        <f>ROUND(M113*$G113,-1)</f>
      </c>
      <c r="X113" s="254">
        <f>ROUND(N113*$G113,-1)</f>
      </c>
      <c r="Y113" s="254">
        <f>ROUND(O113*$G113,-1)</f>
      </c>
      <c r="Z113" s="254">
        <f>ROUND(P113*$G113,-1)</f>
      </c>
      <c r="AA113" s="254">
        <f>ROUND(Q113*$G113,-1)</f>
      </c>
      <c r="AB113" s="254">
        <f>ROUND(R113*$G113,-1)</f>
      </c>
      <c r="AC113" s="247">
        <f>ROUND(S113*$G113,-1)</f>
      </c>
      <c r="AD113" s="206"/>
      <c r="AE113" s="215" t="s">
        <v>108</v>
      </c>
      <c r="AF113" s="5"/>
    </row>
    <row x14ac:dyDescent="0.25" r="114" customHeight="1" ht="16.15">
      <c r="A114" s="321" t="s">
        <v>999</v>
      </c>
      <c r="B114" s="188"/>
      <c r="C114" s="217" t="s">
        <v>3</v>
      </c>
      <c r="D114" s="188"/>
      <c r="E114" s="246"/>
      <c r="F114" s="246"/>
      <c r="G114" s="246"/>
      <c r="H114" s="246"/>
      <c r="I114" s="248"/>
      <c r="J114" s="249"/>
      <c r="K114" s="252"/>
      <c r="L114" s="249"/>
      <c r="M114" s="250"/>
      <c r="N114" s="250"/>
      <c r="O114" s="250"/>
      <c r="P114" s="250"/>
      <c r="Q114" s="250"/>
      <c r="R114" s="250"/>
      <c r="S114" s="250"/>
      <c r="T114" s="207">
        <f>ROUND(J114*$G114,-1)</f>
      </c>
      <c r="U114" s="742">
        <f>ROUND(K114*$G114,-1)</f>
      </c>
      <c r="V114" s="254">
        <f>ROUND(L114*$G114,-1)</f>
      </c>
      <c r="W114" s="254">
        <f>ROUND(M114*$G114,-1)</f>
      </c>
      <c r="X114" s="254">
        <f>ROUND(N114*$G114,-1)</f>
      </c>
      <c r="Y114" s="254">
        <f>ROUND(O114*$G114,-1)</f>
      </c>
      <c r="Z114" s="254">
        <f>ROUND(P114*$G114,-1)</f>
      </c>
      <c r="AA114" s="254">
        <f>ROUND(Q114*$G114,-1)</f>
      </c>
      <c r="AB114" s="254">
        <f>ROUND(R114*$G114,-1)</f>
      </c>
      <c r="AC114" s="247">
        <f>ROUND(S114*$G114,-1)</f>
      </c>
      <c r="AD114" s="206"/>
      <c r="AE114" s="92" t="s">
        <v>108</v>
      </c>
      <c r="AF114" s="5"/>
    </row>
    <row x14ac:dyDescent="0.25" r="115" customHeight="1" ht="16.15">
      <c r="A115" s="321" t="s">
        <v>993</v>
      </c>
      <c r="B115" s="188"/>
      <c r="C115" s="217" t="s">
        <v>3</v>
      </c>
      <c r="D115" s="188"/>
      <c r="E115" s="246"/>
      <c r="F115" s="246"/>
      <c r="G115" s="246"/>
      <c r="H115" s="246"/>
      <c r="I115" s="248"/>
      <c r="J115" s="249"/>
      <c r="K115" s="252"/>
      <c r="L115" s="249"/>
      <c r="M115" s="250"/>
      <c r="N115" s="250"/>
      <c r="O115" s="250"/>
      <c r="P115" s="250"/>
      <c r="Q115" s="250"/>
      <c r="R115" s="250"/>
      <c r="S115" s="250"/>
      <c r="T115" s="207">
        <f>ROUND(J115*$G115,-1)</f>
      </c>
      <c r="U115" s="742">
        <f>ROUND(K115*$G115,-1)</f>
      </c>
      <c r="V115" s="254">
        <f>ROUND(L115*$G115,-1)</f>
      </c>
      <c r="W115" s="254">
        <f>ROUND(M115*$G115,-1)</f>
      </c>
      <c r="X115" s="254">
        <f>ROUND(N115*$G115,-1)</f>
      </c>
      <c r="Y115" s="254">
        <f>ROUND(O115*$G115,-1)</f>
      </c>
      <c r="Z115" s="254">
        <f>ROUND(P115*$G115,-1)</f>
      </c>
      <c r="AA115" s="254">
        <f>ROUND(Q115*$G115,-1)</f>
      </c>
      <c r="AB115" s="254">
        <f>ROUND(R115*$G115,-1)</f>
      </c>
      <c r="AC115" s="247">
        <f>ROUND(S115*$G115,-1)</f>
      </c>
      <c r="AD115" s="206"/>
      <c r="AE115" s="92" t="s">
        <v>108</v>
      </c>
      <c r="AF115" s="5"/>
    </row>
    <row x14ac:dyDescent="0.25" r="116" customHeight="1" ht="16.15">
      <c r="A116" s="321" t="s">
        <v>1000</v>
      </c>
      <c r="B116" s="188"/>
      <c r="C116" s="217" t="s">
        <v>3</v>
      </c>
      <c r="D116" s="188"/>
      <c r="E116" s="246"/>
      <c r="F116" s="246"/>
      <c r="G116" s="246"/>
      <c r="H116" s="246"/>
      <c r="I116" s="248"/>
      <c r="J116" s="249"/>
      <c r="K116" s="252"/>
      <c r="L116" s="249"/>
      <c r="M116" s="250"/>
      <c r="N116" s="250"/>
      <c r="O116" s="250"/>
      <c r="P116" s="250"/>
      <c r="Q116" s="250"/>
      <c r="R116" s="250"/>
      <c r="S116" s="250"/>
      <c r="T116" s="207">
        <f>ROUND(J116*$G116,-1)</f>
      </c>
      <c r="U116" s="742">
        <f>ROUND(K116*$G116,-1)</f>
      </c>
      <c r="V116" s="254">
        <f>ROUND(L116*$G116,-1)</f>
      </c>
      <c r="W116" s="254">
        <f>ROUND(M116*$G116,-1)</f>
      </c>
      <c r="X116" s="254">
        <f>ROUND(N116*$G116,-1)</f>
      </c>
      <c r="Y116" s="254">
        <f>ROUND(O116*$G116,-1)</f>
      </c>
      <c r="Z116" s="254">
        <f>ROUND(P116*$G116,-1)</f>
      </c>
      <c r="AA116" s="254">
        <f>ROUND(Q116*$G116,-1)</f>
      </c>
      <c r="AB116" s="254">
        <f>ROUND(R116*$G116,-1)</f>
      </c>
      <c r="AC116" s="247">
        <f>ROUND(S116*$G116,-1)</f>
      </c>
      <c r="AD116" s="206"/>
      <c r="AE116" s="290">
        <v>1455</v>
      </c>
      <c r="AF116" s="5"/>
    </row>
    <row x14ac:dyDescent="0.25" r="117" customHeight="1" ht="16.15">
      <c r="A117" s="321" t="s">
        <v>1001</v>
      </c>
      <c r="B117" s="188"/>
      <c r="C117" s="217" t="s">
        <v>3</v>
      </c>
      <c r="D117" s="188"/>
      <c r="E117" s="246"/>
      <c r="F117" s="246"/>
      <c r="G117" s="246"/>
      <c r="H117" s="246"/>
      <c r="I117" s="248"/>
      <c r="J117" s="249"/>
      <c r="K117" s="252"/>
      <c r="L117" s="249"/>
      <c r="M117" s="250"/>
      <c r="N117" s="250"/>
      <c r="O117" s="250"/>
      <c r="P117" s="250"/>
      <c r="Q117" s="250"/>
      <c r="R117" s="250"/>
      <c r="S117" s="250"/>
      <c r="T117" s="207">
        <f>ROUND(J117*$G117,-1)</f>
      </c>
      <c r="U117" s="742">
        <f>ROUND(K117*$G117,-1)</f>
      </c>
      <c r="V117" s="254">
        <f>ROUND(L117*$G117,-1)</f>
      </c>
      <c r="W117" s="254">
        <f>ROUND(M117*$G117,-1)</f>
      </c>
      <c r="X117" s="254">
        <f>ROUND(N117*$G117,-1)</f>
      </c>
      <c r="Y117" s="254">
        <f>ROUND(O117*$G117,-1)</f>
      </c>
      <c r="Z117" s="254">
        <f>ROUND(P117*$G117,-1)</f>
      </c>
      <c r="AA117" s="254">
        <f>ROUND(Q117*$G117,-1)</f>
      </c>
      <c r="AB117" s="254">
        <f>ROUND(R117*$G117,-1)</f>
      </c>
      <c r="AC117" s="247">
        <f>ROUND(S117*$G117,-1)</f>
      </c>
      <c r="AD117" s="206"/>
      <c r="AE117" s="92" t="s">
        <v>108</v>
      </c>
      <c r="AF117" s="5"/>
    </row>
    <row x14ac:dyDescent="0.25" r="118" customHeight="1" ht="16.15">
      <c r="A118" s="241" t="s">
        <v>1002</v>
      </c>
      <c r="B118" s="217" t="s">
        <v>1</v>
      </c>
      <c r="C118" s="217" t="s">
        <v>3</v>
      </c>
      <c r="D118" s="188"/>
      <c r="E118" s="110">
        <v>2000</v>
      </c>
      <c r="F118" s="110">
        <v>200</v>
      </c>
      <c r="G118" s="110">
        <v>1000</v>
      </c>
      <c r="H118" s="110"/>
      <c r="I118" s="112"/>
      <c r="J118" s="113"/>
      <c r="K118" s="114"/>
      <c r="L118" s="114"/>
      <c r="M118" s="114"/>
      <c r="N118" s="114">
        <v>0.1</v>
      </c>
      <c r="O118" s="114">
        <v>0.9</v>
      </c>
      <c r="P118" s="114"/>
      <c r="Q118" s="114"/>
      <c r="R118" s="114"/>
      <c r="S118" s="114"/>
      <c r="T118" s="222">
        <f>ROUND(J118*$G118,-1)</f>
      </c>
      <c r="U118" s="618">
        <f>ROUND(K118*$G118,-1)</f>
      </c>
      <c r="V118" s="224">
        <f>ROUND(L118*$G118,-1)</f>
      </c>
      <c r="W118" s="224">
        <f>ROUND(M118*$G118,-1)</f>
      </c>
      <c r="X118" s="224">
        <f>ROUND(N118*$G118,-1)</f>
      </c>
      <c r="Y118" s="224">
        <f>ROUND(O118*$G118,-1)</f>
      </c>
      <c r="Z118" s="224">
        <f>ROUND(P118*$G118,-1)</f>
      </c>
      <c r="AA118" s="224">
        <f>ROUND(Q118*$G118,-1)</f>
      </c>
      <c r="AB118" s="224">
        <f>ROUND(R118*$G118,-1)</f>
      </c>
      <c r="AC118" s="225">
        <f>ROUND(S118*$G118,-1)</f>
      </c>
      <c r="AD118" s="243" t="s">
        <v>1003</v>
      </c>
      <c r="AE118" s="260">
        <v>773</v>
      </c>
      <c r="AF118" s="5"/>
    </row>
    <row x14ac:dyDescent="0.25" r="119" customHeight="1" ht="16.15">
      <c r="A119" s="241" t="s">
        <v>1004</v>
      </c>
      <c r="B119" s="217" t="s">
        <v>1</v>
      </c>
      <c r="C119" s="217" t="s">
        <v>3</v>
      </c>
      <c r="D119" s="188"/>
      <c r="E119" s="110">
        <v>4200</v>
      </c>
      <c r="F119" s="110">
        <v>200</v>
      </c>
      <c r="G119" s="110">
        <v>1000</v>
      </c>
      <c r="H119" s="110"/>
      <c r="I119" s="112"/>
      <c r="J119" s="113"/>
      <c r="K119" s="114">
        <v>0.1</v>
      </c>
      <c r="L119" s="114">
        <v>0.9</v>
      </c>
      <c r="M119" s="114"/>
      <c r="N119" s="114"/>
      <c r="O119" s="114"/>
      <c r="P119" s="114"/>
      <c r="Q119" s="114"/>
      <c r="R119" s="114"/>
      <c r="S119" s="114"/>
      <c r="T119" s="222">
        <f>ROUND(J119*$G119,-1)</f>
      </c>
      <c r="U119" s="618">
        <f>ROUND(K119*$G119,-1)</f>
      </c>
      <c r="V119" s="224">
        <f>ROUND(L119*$G119,-1)</f>
      </c>
      <c r="W119" s="224">
        <f>ROUND(M119*$G119,-1)</f>
      </c>
      <c r="X119" s="224">
        <f>ROUND(N119*$G119,-1)</f>
      </c>
      <c r="Y119" s="224">
        <f>ROUND(O119*$G119,-1)</f>
      </c>
      <c r="Z119" s="224">
        <f>ROUND(P119*$G119,-1)</f>
      </c>
      <c r="AA119" s="224">
        <f>ROUND(Q119*$G119,-1)</f>
      </c>
      <c r="AB119" s="224">
        <f>ROUND(R119*$G119,-1)</f>
      </c>
      <c r="AC119" s="225">
        <f>ROUND(S119*$G119,-1)</f>
      </c>
      <c r="AD119" s="243" t="s">
        <v>1005</v>
      </c>
      <c r="AE119" s="260">
        <v>1749</v>
      </c>
      <c r="AF119" s="5"/>
    </row>
    <row x14ac:dyDescent="0.25" r="120" customHeight="1" ht="15.75">
      <c r="A120" s="848" t="s">
        <v>1006</v>
      </c>
      <c r="B120" s="217" t="s">
        <v>1</v>
      </c>
      <c r="C120" s="217" t="s">
        <v>3</v>
      </c>
      <c r="D120" s="188"/>
      <c r="E120" s="110">
        <v>2500</v>
      </c>
      <c r="F120" s="110">
        <v>200</v>
      </c>
      <c r="G120" s="110">
        <f>F120*E120/1000</f>
      </c>
      <c r="H120" s="337" t="s">
        <v>397</v>
      </c>
      <c r="I120" s="112">
        <v>0.1</v>
      </c>
      <c r="J120" s="113">
        <v>0.9</v>
      </c>
      <c r="K120" s="114"/>
      <c r="L120" s="114"/>
      <c r="M120" s="114"/>
      <c r="N120" s="114"/>
      <c r="O120" s="114"/>
      <c r="P120" s="114"/>
      <c r="Q120" s="114"/>
      <c r="R120" s="114"/>
      <c r="S120" s="114"/>
      <c r="T120" s="222">
        <f>ROUND(J120*$G120,-1)</f>
      </c>
      <c r="U120" s="618">
        <f>ROUND(K120*$G120,-1)</f>
      </c>
      <c r="V120" s="224">
        <f>ROUND(L120*$G120,-1)</f>
      </c>
      <c r="W120" s="224">
        <f>ROUND(M120*$G120,-1)</f>
      </c>
      <c r="X120" s="224">
        <f>ROUND(N120*$G120,-1)</f>
      </c>
      <c r="Y120" s="224">
        <f>ROUND(O120*$G120,-1)</f>
      </c>
      <c r="Z120" s="224">
        <f>ROUND(P120*$G120,-1)</f>
      </c>
      <c r="AA120" s="224">
        <f>ROUND(Q120*$G120,-1)</f>
      </c>
      <c r="AB120" s="224">
        <f>ROUND(R120*$G120,-1)</f>
      </c>
      <c r="AC120" s="225">
        <f>ROUND(S120*$G120,-1)</f>
      </c>
      <c r="AD120" s="243" t="s">
        <v>1003</v>
      </c>
      <c r="AE120" s="260">
        <v>576</v>
      </c>
      <c r="AF120" s="5"/>
    </row>
    <row x14ac:dyDescent="0.25" r="121" customHeight="1" ht="16.15">
      <c r="A121" s="273" t="s">
        <v>1007</v>
      </c>
      <c r="B121" s="188"/>
      <c r="C121" s="188"/>
      <c r="D121" s="188"/>
      <c r="E121" s="246"/>
      <c r="F121" s="246"/>
      <c r="G121" s="246"/>
      <c r="H121" s="246"/>
      <c r="I121" s="248"/>
      <c r="J121" s="249"/>
      <c r="K121" s="252"/>
      <c r="L121" s="249"/>
      <c r="M121" s="250"/>
      <c r="N121" s="250"/>
      <c r="O121" s="250"/>
      <c r="P121" s="250"/>
      <c r="Q121" s="250"/>
      <c r="R121" s="250"/>
      <c r="S121" s="250"/>
      <c r="T121" s="207"/>
      <c r="U121" s="742"/>
      <c r="V121" s="851"/>
      <c r="W121" s="851"/>
      <c r="X121" s="851"/>
      <c r="Y121" s="851"/>
      <c r="Z121" s="851"/>
      <c r="AA121" s="851"/>
      <c r="AB121" s="851"/>
      <c r="AC121" s="852"/>
      <c r="AD121" s="206"/>
      <c r="AE121" s="92"/>
      <c r="AF121" s="5"/>
    </row>
    <row x14ac:dyDescent="0.25" r="122" customHeight="1" ht="16.15">
      <c r="A122" s="273" t="s">
        <v>1008</v>
      </c>
      <c r="B122" s="188"/>
      <c r="C122" s="188"/>
      <c r="D122" s="188"/>
      <c r="E122" s="246"/>
      <c r="F122" s="246"/>
      <c r="G122" s="246"/>
      <c r="H122" s="246"/>
      <c r="I122" s="248"/>
      <c r="J122" s="249"/>
      <c r="K122" s="252"/>
      <c r="L122" s="249"/>
      <c r="M122" s="250"/>
      <c r="N122" s="250"/>
      <c r="O122" s="250"/>
      <c r="P122" s="250"/>
      <c r="Q122" s="250"/>
      <c r="R122" s="250"/>
      <c r="S122" s="250"/>
      <c r="T122" s="207"/>
      <c r="U122" s="742"/>
      <c r="V122" s="851"/>
      <c r="W122" s="851"/>
      <c r="X122" s="851"/>
      <c r="Y122" s="851"/>
      <c r="Z122" s="851"/>
      <c r="AA122" s="851"/>
      <c r="AB122" s="851"/>
      <c r="AC122" s="852"/>
      <c r="AD122" s="206"/>
      <c r="AE122" s="215"/>
      <c r="AF122" s="5"/>
    </row>
    <row x14ac:dyDescent="0.25" r="123" customHeight="1" ht="16.15">
      <c r="A123" s="241" t="s">
        <v>1009</v>
      </c>
      <c r="B123" s="217" t="s">
        <v>4</v>
      </c>
      <c r="C123" s="217" t="s">
        <v>0</v>
      </c>
      <c r="D123" s="188"/>
      <c r="E123" s="110"/>
      <c r="F123" s="110"/>
      <c r="G123" s="110">
        <v>400</v>
      </c>
      <c r="H123" s="110"/>
      <c r="I123" s="112">
        <v>0.1</v>
      </c>
      <c r="J123" s="113"/>
      <c r="K123" s="114">
        <v>0.9</v>
      </c>
      <c r="L123" s="114"/>
      <c r="M123" s="114"/>
      <c r="N123" s="114"/>
      <c r="O123" s="114"/>
      <c r="P123" s="114"/>
      <c r="Q123" s="114"/>
      <c r="R123" s="114"/>
      <c r="S123" s="114"/>
      <c r="T123" s="222">
        <f>ROUND(J123*$G123,-1)</f>
      </c>
      <c r="U123" s="618">
        <f>ROUND(K123*$G123,-1)</f>
      </c>
      <c r="V123" s="224">
        <f>ROUND(L123*$G123,-1)</f>
      </c>
      <c r="W123" s="224">
        <f>ROUND(M123*$G123,-1)</f>
      </c>
      <c r="X123" s="224">
        <f>ROUND(N123*$G123,-1)</f>
      </c>
      <c r="Y123" s="224">
        <f>ROUND(O123*$G123,-1)</f>
      </c>
      <c r="Z123" s="224">
        <f>ROUND(P123*$G123,-1)</f>
      </c>
      <c r="AA123" s="224">
        <f>ROUND(Q123*$G123,-1)</f>
      </c>
      <c r="AB123" s="224">
        <f>ROUND(R123*$G123,-1)</f>
      </c>
      <c r="AC123" s="225">
        <f>ROUND(S123*$G123,-1)</f>
      </c>
      <c r="AD123" s="243" t="s">
        <v>1010</v>
      </c>
      <c r="AE123" s="92" t="s">
        <v>108</v>
      </c>
      <c r="AF123" s="5"/>
    </row>
    <row x14ac:dyDescent="0.25" r="124" customHeight="1" ht="16.15">
      <c r="A124" s="273" t="s">
        <v>1011</v>
      </c>
      <c r="B124" s="188"/>
      <c r="C124" s="188"/>
      <c r="D124" s="188"/>
      <c r="E124" s="246"/>
      <c r="F124" s="246"/>
      <c r="G124" s="246"/>
      <c r="H124" s="246"/>
      <c r="I124" s="248"/>
      <c r="J124" s="249"/>
      <c r="K124" s="252"/>
      <c r="L124" s="249"/>
      <c r="M124" s="250"/>
      <c r="N124" s="250"/>
      <c r="O124" s="250"/>
      <c r="P124" s="250"/>
      <c r="Q124" s="250"/>
      <c r="R124" s="250"/>
      <c r="S124" s="250"/>
      <c r="T124" s="207"/>
      <c r="U124" s="742"/>
      <c r="V124" s="851"/>
      <c r="W124" s="851"/>
      <c r="X124" s="851"/>
      <c r="Y124" s="851"/>
      <c r="Z124" s="851"/>
      <c r="AA124" s="851"/>
      <c r="AB124" s="851"/>
      <c r="AC124" s="852"/>
      <c r="AD124" s="206"/>
      <c r="AE124" s="92"/>
      <c r="AF124" s="5"/>
    </row>
    <row x14ac:dyDescent="0.25" r="125" customHeight="1" ht="16.15">
      <c r="A125" s="273" t="s">
        <v>1012</v>
      </c>
      <c r="B125" s="188"/>
      <c r="C125" s="188"/>
      <c r="D125" s="188"/>
      <c r="E125" s="246"/>
      <c r="F125" s="246"/>
      <c r="G125" s="246"/>
      <c r="H125" s="246"/>
      <c r="I125" s="248"/>
      <c r="J125" s="249"/>
      <c r="K125" s="252"/>
      <c r="L125" s="249"/>
      <c r="M125" s="250"/>
      <c r="N125" s="250"/>
      <c r="O125" s="250"/>
      <c r="P125" s="250"/>
      <c r="Q125" s="250"/>
      <c r="R125" s="250"/>
      <c r="S125" s="250"/>
      <c r="T125" s="207"/>
      <c r="U125" s="742"/>
      <c r="V125" s="851"/>
      <c r="W125" s="851"/>
      <c r="X125" s="851"/>
      <c r="Y125" s="851"/>
      <c r="Z125" s="851"/>
      <c r="AA125" s="851"/>
      <c r="AB125" s="851"/>
      <c r="AC125" s="852"/>
      <c r="AD125" s="206"/>
      <c r="AE125" s="92"/>
      <c r="AF125" s="5"/>
    </row>
    <row x14ac:dyDescent="0.25" r="126" customHeight="1" ht="16.15">
      <c r="A126" s="273" t="s">
        <v>1013</v>
      </c>
      <c r="B126" s="188"/>
      <c r="C126" s="188"/>
      <c r="D126" s="188"/>
      <c r="E126" s="246"/>
      <c r="F126" s="246"/>
      <c r="G126" s="246"/>
      <c r="H126" s="246"/>
      <c r="I126" s="248"/>
      <c r="J126" s="249"/>
      <c r="K126" s="252"/>
      <c r="L126" s="249"/>
      <c r="M126" s="250"/>
      <c r="N126" s="250"/>
      <c r="O126" s="250"/>
      <c r="P126" s="250"/>
      <c r="Q126" s="250"/>
      <c r="R126" s="250"/>
      <c r="S126" s="250"/>
      <c r="T126" s="207"/>
      <c r="U126" s="742"/>
      <c r="V126" s="851"/>
      <c r="W126" s="851"/>
      <c r="X126" s="851"/>
      <c r="Y126" s="851"/>
      <c r="Z126" s="851"/>
      <c r="AA126" s="851"/>
      <c r="AB126" s="851"/>
      <c r="AC126" s="852"/>
      <c r="AD126" s="206"/>
      <c r="AE126" s="92"/>
      <c r="AF126" s="5"/>
    </row>
    <row x14ac:dyDescent="0.25" r="127" customHeight="1" ht="16.15">
      <c r="A127" s="251" t="s">
        <v>1014</v>
      </c>
      <c r="B127" s="188"/>
      <c r="C127" s="188"/>
      <c r="D127" s="188"/>
      <c r="E127" s="246"/>
      <c r="F127" s="246"/>
      <c r="G127" s="246">
        <v>100</v>
      </c>
      <c r="H127" s="246"/>
      <c r="I127" s="248"/>
      <c r="J127" s="249"/>
      <c r="K127" s="250"/>
      <c r="L127" s="250"/>
      <c r="M127" s="250"/>
      <c r="N127" s="250"/>
      <c r="O127" s="250"/>
      <c r="P127" s="250"/>
      <c r="Q127" s="250"/>
      <c r="R127" s="250"/>
      <c r="S127" s="250"/>
      <c r="T127" s="207">
        <f>ROUND(J127*$G127,-1)</f>
      </c>
      <c r="U127" s="742">
        <f>ROUND(K127*$G127,-1)</f>
      </c>
      <c r="V127" s="254">
        <f>ROUND(L127*$G127,-1)</f>
      </c>
      <c r="W127" s="254">
        <f>ROUND(M127*$G127,-1)</f>
      </c>
      <c r="X127" s="254">
        <f>ROUND(N127*$G127,-1)</f>
      </c>
      <c r="Y127" s="254">
        <f>ROUND(O127*$G127,-1)</f>
      </c>
      <c r="Z127" s="254">
        <f>ROUND(P127*$G127,-1)</f>
      </c>
      <c r="AA127" s="254">
        <f>ROUND(Q127*$G127,-1)</f>
      </c>
      <c r="AB127" s="254">
        <f>ROUND(R127*$G127,-1)</f>
      </c>
      <c r="AC127" s="247">
        <f>ROUND(S127*$G127,-1)</f>
      </c>
      <c r="AD127" s="206"/>
      <c r="AE127" s="260">
        <v>1335</v>
      </c>
      <c r="AF127" s="5"/>
    </row>
    <row x14ac:dyDescent="0.25" r="128" customHeight="1" ht="16.15">
      <c r="A128" s="273" t="s">
        <v>1015</v>
      </c>
      <c r="B128" s="188"/>
      <c r="C128" s="188"/>
      <c r="D128" s="188"/>
      <c r="E128" s="246"/>
      <c r="F128" s="246"/>
      <c r="G128" s="246"/>
      <c r="H128" s="246"/>
      <c r="I128" s="248"/>
      <c r="J128" s="249"/>
      <c r="K128" s="252"/>
      <c r="L128" s="249"/>
      <c r="M128" s="250"/>
      <c r="N128" s="250"/>
      <c r="O128" s="250"/>
      <c r="P128" s="250"/>
      <c r="Q128" s="250"/>
      <c r="R128" s="250"/>
      <c r="S128" s="250"/>
      <c r="T128" s="207"/>
      <c r="U128" s="742"/>
      <c r="V128" s="851"/>
      <c r="W128" s="851"/>
      <c r="X128" s="851"/>
      <c r="Y128" s="851"/>
      <c r="Z128" s="851"/>
      <c r="AA128" s="851"/>
      <c r="AB128" s="851"/>
      <c r="AC128" s="852"/>
      <c r="AD128" s="206"/>
      <c r="AE128" s="92"/>
      <c r="AF128" s="5"/>
    </row>
    <row x14ac:dyDescent="0.25" r="129" customHeight="1" ht="16.15">
      <c r="A129" s="273" t="s">
        <v>1016</v>
      </c>
      <c r="B129" s="188"/>
      <c r="C129" s="188"/>
      <c r="D129" s="188"/>
      <c r="E129" s="110"/>
      <c r="F129" s="110"/>
      <c r="G129" s="110"/>
      <c r="H129" s="110"/>
      <c r="I129" s="112"/>
      <c r="J129" s="113"/>
      <c r="K129" s="242"/>
      <c r="L129" s="113"/>
      <c r="M129" s="114"/>
      <c r="N129" s="114"/>
      <c r="O129" s="114"/>
      <c r="P129" s="114"/>
      <c r="Q129" s="114"/>
      <c r="R129" s="114"/>
      <c r="S129" s="114"/>
      <c r="T129" s="222"/>
      <c r="U129" s="618"/>
      <c r="V129" s="165"/>
      <c r="W129" s="165"/>
      <c r="X129" s="165"/>
      <c r="Y129" s="165"/>
      <c r="Z129" s="165"/>
      <c r="AA129" s="165"/>
      <c r="AB129" s="165"/>
      <c r="AC129" s="166"/>
      <c r="AD129" s="180"/>
      <c r="AE129" s="92"/>
      <c r="AF129" s="5"/>
    </row>
    <row x14ac:dyDescent="0.25" r="130" customHeight="1" ht="15.75">
      <c r="A130" s="853"/>
      <c r="B130" s="188"/>
      <c r="C130" s="188"/>
      <c r="D130" s="188"/>
      <c r="E130" s="188"/>
      <c r="F130" s="188"/>
      <c r="G130" s="188"/>
      <c r="H130" s="188"/>
      <c r="I130" s="219"/>
      <c r="J130" s="758"/>
      <c r="K130" s="220"/>
      <c r="L130" s="221"/>
      <c r="M130" s="220"/>
      <c r="N130" s="220"/>
      <c r="O130" s="220"/>
      <c r="P130" s="220"/>
      <c r="Q130" s="220"/>
      <c r="R130" s="220"/>
      <c r="S130" s="220"/>
      <c r="T130" s="222"/>
      <c r="U130" s="618"/>
      <c r="V130" s="224"/>
      <c r="W130" s="224"/>
      <c r="X130" s="224"/>
      <c r="Y130" s="224"/>
      <c r="Z130" s="224"/>
      <c r="AA130" s="224"/>
      <c r="AB130" s="224"/>
      <c r="AC130" s="225"/>
      <c r="AD130" s="226"/>
      <c r="AE130" s="92"/>
      <c r="AF130" s="5"/>
    </row>
    <row x14ac:dyDescent="0.25" r="131" customHeight="1" ht="15">
      <c r="A131" s="338" t="s">
        <v>411</v>
      </c>
      <c r="B131" s="217" t="s">
        <v>8</v>
      </c>
      <c r="C131" s="217" t="s">
        <v>3</v>
      </c>
      <c r="D131" s="188"/>
      <c r="E131" s="188"/>
      <c r="F131" s="188"/>
      <c r="G131" s="224">
        <v>1000</v>
      </c>
      <c r="H131" s="110"/>
      <c r="I131" s="112"/>
      <c r="J131" s="275">
        <v>0.3</v>
      </c>
      <c r="K131" s="275">
        <v>0.3</v>
      </c>
      <c r="L131" s="275">
        <v>0.1</v>
      </c>
      <c r="M131" s="275">
        <v>0.1</v>
      </c>
      <c r="N131" s="275">
        <v>0.1</v>
      </c>
      <c r="O131" s="275">
        <v>0.1</v>
      </c>
      <c r="P131" s="275">
        <v>0.1</v>
      </c>
      <c r="Q131" s="275">
        <v>0.1</v>
      </c>
      <c r="R131" s="275">
        <v>0.1</v>
      </c>
      <c r="S131" s="824">
        <v>0.3</v>
      </c>
      <c r="T131" s="222">
        <f>ROUND(J131*$G131,-1)</f>
      </c>
      <c r="U131" s="618">
        <f>ROUND(K131*$G131,-1)</f>
      </c>
      <c r="V131" s="224">
        <f>ROUND(L131*$G131,-1)</f>
      </c>
      <c r="W131" s="224">
        <f>ROUND(M131*$G131,-1)</f>
      </c>
      <c r="X131" s="224">
        <f>ROUND(N131*$G131,-1)</f>
      </c>
      <c r="Y131" s="224">
        <f>ROUND(O131*$G131,-1)</f>
      </c>
      <c r="Z131" s="224">
        <f>ROUND(P131*$G131,-1)</f>
      </c>
      <c r="AA131" s="224">
        <f>ROUND(Q131*$G131,-1)</f>
      </c>
      <c r="AB131" s="224">
        <f>ROUND(R131*$G131,-1)</f>
      </c>
      <c r="AC131" s="225">
        <f>ROUND(S131*$G131,-1)</f>
      </c>
      <c r="AD131" s="180"/>
      <c r="AE131" s="92"/>
      <c r="AF131" s="5"/>
    </row>
    <row x14ac:dyDescent="0.25" r="132" customHeight="1" ht="16.15">
      <c r="A132" s="338" t="s">
        <v>412</v>
      </c>
      <c r="B132" s="217" t="s">
        <v>8</v>
      </c>
      <c r="C132" s="217" t="s">
        <v>3</v>
      </c>
      <c r="D132" s="188"/>
      <c r="E132" s="188"/>
      <c r="F132" s="188"/>
      <c r="G132" s="224">
        <v>500</v>
      </c>
      <c r="H132" s="110"/>
      <c r="I132" s="112"/>
      <c r="J132" s="275">
        <v>0.1</v>
      </c>
      <c r="K132" s="275">
        <v>0.1</v>
      </c>
      <c r="L132" s="275">
        <v>0.1</v>
      </c>
      <c r="M132" s="275">
        <v>0.1</v>
      </c>
      <c r="N132" s="275">
        <v>0.1</v>
      </c>
      <c r="O132" s="275">
        <v>0.1</v>
      </c>
      <c r="P132" s="275">
        <v>0.1</v>
      </c>
      <c r="Q132" s="275">
        <v>0.1</v>
      </c>
      <c r="R132" s="275">
        <v>0.1</v>
      </c>
      <c r="S132" s="824">
        <v>0.1</v>
      </c>
      <c r="T132" s="73">
        <f>ROUND(J132*$G132,-1)</f>
      </c>
      <c r="U132" s="765">
        <f>ROUND(K132*$G132,-1)</f>
      </c>
      <c r="V132" s="373">
        <f>ROUND(L132*$G132,-1)</f>
      </c>
      <c r="W132" s="373">
        <f>ROUND(M132*$G132,-1)</f>
      </c>
      <c r="X132" s="373">
        <f>ROUND(N132*$G132,-1)</f>
      </c>
      <c r="Y132" s="373">
        <f>ROUND(O132*$G132,-1)</f>
      </c>
      <c r="Z132" s="373">
        <f>ROUND(P132*$G132,-1)</f>
      </c>
      <c r="AA132" s="373">
        <f>ROUND(Q132*$G132,-1)</f>
      </c>
      <c r="AB132" s="373">
        <f>ROUND(R132*$G132,-1)</f>
      </c>
      <c r="AC132" s="374">
        <f>ROUND(S132*$G132,-1)</f>
      </c>
      <c r="AD132" s="180"/>
      <c r="AE132" s="92"/>
      <c r="AF132" s="5"/>
    </row>
    <row x14ac:dyDescent="0.25" r="133" customHeight="1" ht="17.25">
      <c r="A133" s="5"/>
      <c r="B133" s="5"/>
      <c r="C133" s="5"/>
      <c r="D133" s="5"/>
      <c r="E133" s="16"/>
      <c r="F133" s="16"/>
      <c r="G133" s="16"/>
      <c r="H133" s="16"/>
      <c r="I133" s="520"/>
      <c r="J133" s="520"/>
      <c r="K133" s="520"/>
      <c r="L133" s="520"/>
      <c r="M133" s="520"/>
      <c r="N133" s="520"/>
      <c r="O133" s="520"/>
      <c r="P133" s="520"/>
      <c r="Q133" s="520"/>
      <c r="R133" s="520"/>
      <c r="S133" s="520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5"/>
      <c r="AE133" s="92"/>
      <c r="AF133" s="5"/>
    </row>
    <row x14ac:dyDescent="0.25" r="134" customHeight="1" ht="17.25">
      <c r="A134" s="5"/>
      <c r="B134" s="5"/>
      <c r="C134" s="5"/>
      <c r="D134" s="5"/>
      <c r="E134" s="16"/>
      <c r="F134" s="16"/>
      <c r="G134" s="16"/>
      <c r="H134" s="16"/>
      <c r="I134" s="10" t="s">
        <v>1</v>
      </c>
      <c r="J134" s="520"/>
      <c r="K134" s="520"/>
      <c r="L134" s="520"/>
      <c r="M134" s="520"/>
      <c r="N134" s="520"/>
      <c r="O134" s="520"/>
      <c r="P134" s="520"/>
      <c r="Q134" s="520"/>
      <c r="R134" s="520"/>
      <c r="S134" s="520"/>
      <c r="T134" s="8">
        <f>T120+T119+T118+T42+T29</f>
      </c>
      <c r="U134" s="8">
        <f>U120+U119+U118+U42+U29</f>
      </c>
      <c r="V134" s="8">
        <f>V120+V119+V118+V42+V29</f>
      </c>
      <c r="W134" s="8">
        <f>W120+W119+W118+W42+W29</f>
      </c>
      <c r="X134" s="8">
        <f>X120+X119+X118+X42+X29</f>
      </c>
      <c r="Y134" s="8">
        <f>Y120+Y119+Y118+Y42+Y29</f>
      </c>
      <c r="Z134" s="8">
        <f>Z120+Z119+Z118+Z42+Z29</f>
      </c>
      <c r="AA134" s="8">
        <f>AA120+AA119+AA118+AA42+AA29</f>
      </c>
      <c r="AB134" s="8">
        <f>AB120+AB119+AB118+AB42+AB29</f>
      </c>
      <c r="AC134" s="8">
        <f>AC120+AC119+AC118+AC42+AC29</f>
      </c>
      <c r="AD134" s="5"/>
      <c r="AE134" s="92"/>
      <c r="AF134" s="5"/>
    </row>
    <row x14ac:dyDescent="0.25" r="135" customHeight="1" ht="17.25">
      <c r="A135" s="5"/>
      <c r="B135" s="5"/>
      <c r="C135" s="5"/>
      <c r="D135" s="5"/>
      <c r="E135" s="16"/>
      <c r="F135" s="16"/>
      <c r="G135" s="16"/>
      <c r="H135" s="16"/>
      <c r="I135" s="10" t="s">
        <v>4</v>
      </c>
      <c r="J135" s="520"/>
      <c r="K135" s="520"/>
      <c r="L135" s="520"/>
      <c r="M135" s="520"/>
      <c r="N135" s="520"/>
      <c r="O135" s="520"/>
      <c r="P135" s="520"/>
      <c r="Q135" s="520"/>
      <c r="R135" s="520"/>
      <c r="S135" s="520"/>
      <c r="T135" s="8">
        <f>T123</f>
      </c>
      <c r="U135" s="8">
        <f>U123</f>
      </c>
      <c r="V135" s="8">
        <f>V123</f>
      </c>
      <c r="W135" s="8">
        <f>W123</f>
      </c>
      <c r="X135" s="8">
        <f>X123</f>
      </c>
      <c r="Y135" s="8">
        <f>Y123</f>
      </c>
      <c r="Z135" s="8">
        <f>Z123</f>
      </c>
      <c r="AA135" s="8">
        <f>AA123</f>
      </c>
      <c r="AB135" s="8">
        <f>AB123</f>
      </c>
      <c r="AC135" s="8">
        <f>AC123</f>
      </c>
      <c r="AD135" s="5"/>
      <c r="AE135" s="92"/>
      <c r="AF135" s="5"/>
    </row>
    <row x14ac:dyDescent="0.25" r="136" customHeight="1" ht="17.25">
      <c r="A136" s="5"/>
      <c r="B136" s="5"/>
      <c r="C136" s="5"/>
      <c r="D136" s="5"/>
      <c r="E136" s="16"/>
      <c r="F136" s="16"/>
      <c r="G136" s="16"/>
      <c r="H136" s="16"/>
      <c r="I136" s="10" t="s">
        <v>6</v>
      </c>
      <c r="J136" s="520"/>
      <c r="K136" s="520"/>
      <c r="L136" s="520"/>
      <c r="M136" s="520"/>
      <c r="N136" s="520"/>
      <c r="O136" s="520"/>
      <c r="P136" s="520"/>
      <c r="Q136" s="520"/>
      <c r="R136" s="520"/>
      <c r="S136" s="520"/>
      <c r="T136" s="19"/>
      <c r="U136" s="16"/>
      <c r="V136" s="16"/>
      <c r="W136" s="16"/>
      <c r="X136" s="16"/>
      <c r="Y136" s="16"/>
      <c r="Z136" s="16"/>
      <c r="AA136" s="16"/>
      <c r="AB136" s="16"/>
      <c r="AC136" s="16"/>
      <c r="AD136" s="5"/>
      <c r="AE136" s="92"/>
      <c r="AF136" s="5"/>
    </row>
    <row x14ac:dyDescent="0.25" r="137" customHeight="1" ht="17.25">
      <c r="A137" s="5"/>
      <c r="B137" s="5"/>
      <c r="C137" s="5"/>
      <c r="D137" s="5"/>
      <c r="E137" s="16"/>
      <c r="F137" s="16"/>
      <c r="G137" s="16"/>
      <c r="H137" s="16"/>
      <c r="I137" s="10" t="s">
        <v>8</v>
      </c>
      <c r="J137" s="520"/>
      <c r="K137" s="520"/>
      <c r="L137" s="520"/>
      <c r="M137" s="520"/>
      <c r="N137" s="520"/>
      <c r="O137" s="520"/>
      <c r="P137" s="520"/>
      <c r="Q137" s="520"/>
      <c r="R137" s="520"/>
      <c r="S137" s="520"/>
      <c r="T137" s="8">
        <f>T132+T131+T103+T102+T98+T97+T95+T61</f>
      </c>
      <c r="U137" s="8">
        <f>U132+U131+U103+U102+U98+U97+U95+U61</f>
      </c>
      <c r="V137" s="8">
        <f>V132+V131+V103+V102+V98+V97+V95+V61</f>
      </c>
      <c r="W137" s="8">
        <f>W132+W131+W103+W102+W98+W97+W95+W61</f>
      </c>
      <c r="X137" s="8">
        <f>X132+X131+X103+X102+X98+X97+X95+X61</f>
      </c>
      <c r="Y137" s="8">
        <f>Y132+Y131+Y103+Y102+Y98+Y97+Y95+Y61</f>
      </c>
      <c r="Z137" s="8">
        <f>Z132+Z131+Z103+Z102+Z98+Z97+Z95+Z61</f>
      </c>
      <c r="AA137" s="8">
        <f>AA132+AA131+AA103+AA102+AA98+AA97+AA95+AA61</f>
      </c>
      <c r="AB137" s="8">
        <f>AB132+AB131+AB103+AB102+AB98+AB97+AB95+AB61</f>
      </c>
      <c r="AC137" s="8">
        <f>AC132+AC131+AC103+AC102+AC98+AC97+AC95+AC61</f>
      </c>
      <c r="AD137" s="5"/>
      <c r="AE137" s="332"/>
      <c r="AF137" s="5"/>
    </row>
    <row x14ac:dyDescent="0.25" r="138" customHeight="1" ht="17.25">
      <c r="A138" s="5"/>
      <c r="B138" s="5"/>
      <c r="C138" s="5"/>
      <c r="D138" s="5"/>
      <c r="E138" s="16"/>
      <c r="F138" s="16"/>
      <c r="G138" s="16"/>
      <c r="H138" s="16"/>
      <c r="I138" s="10" t="s">
        <v>10</v>
      </c>
      <c r="J138" s="520"/>
      <c r="K138" s="520"/>
      <c r="L138" s="520"/>
      <c r="M138" s="520"/>
      <c r="N138" s="520"/>
      <c r="O138" s="520"/>
      <c r="P138" s="520"/>
      <c r="Q138" s="520"/>
      <c r="R138" s="520"/>
      <c r="S138" s="520"/>
      <c r="T138" s="19"/>
      <c r="U138" s="16"/>
      <c r="V138" s="16"/>
      <c r="W138" s="16"/>
      <c r="X138" s="16"/>
      <c r="Y138" s="16"/>
      <c r="Z138" s="16"/>
      <c r="AA138" s="16"/>
      <c r="AB138" s="16"/>
      <c r="AC138" s="16"/>
      <c r="AD138" s="5"/>
      <c r="AE138" s="92"/>
      <c r="AF138" s="5"/>
    </row>
    <row x14ac:dyDescent="0.25" r="139" customHeight="1" ht="17.25">
      <c r="A139" s="5"/>
      <c r="B139" s="5"/>
      <c r="C139" s="5"/>
      <c r="D139" s="5"/>
      <c r="E139" s="16"/>
      <c r="F139" s="16"/>
      <c r="G139" s="16"/>
      <c r="H139" s="16"/>
      <c r="I139" s="10" t="s">
        <v>12</v>
      </c>
      <c r="J139" s="520"/>
      <c r="K139" s="520"/>
      <c r="L139" s="520"/>
      <c r="M139" s="520"/>
      <c r="N139" s="520"/>
      <c r="O139" s="520"/>
      <c r="P139" s="520"/>
      <c r="Q139" s="520"/>
      <c r="R139" s="520"/>
      <c r="S139" s="520"/>
      <c r="T139" s="19">
        <f>T86+T85+T84+T83+T77+T76+T75+T74+T73+T72+T71+T70+T69+T68+T67+T66+T38+T36+T35+#REF!+T34+T33+T32+T62+T54+T53+T52+T44+T39+T41+T31</f>
      </c>
      <c r="U139" s="19">
        <f>U86+U85+U84+U83+U77+U76+U75+U74+U73+U72+U71+U70+U69+U68+U67+U66+U38+U36+U35+#REF!+U34+U33+U32+U62+U54+U53+U52+U44+U39+U41+U31</f>
      </c>
      <c r="V139" s="19">
        <f>V86+V85+V84+V83+V77+V76+V75+V74+V73+V72+V71+V70+V69+V68+V67+V66+V38+V36+V35+#REF!+V34+V33+V32+V62+V54+V53+V52+V44+V39+V41+V31</f>
      </c>
      <c r="W139" s="19">
        <f>W86+W85+W84+W83+W77+W76+W75+W74+W73+W72+W71+W70+W69+W68+W67+W66+W38+W36+W35+#REF!+W34+W33+W32+W62+W54+W53+W52+W44+W39+W41+W31</f>
      </c>
      <c r="X139" s="19">
        <f>X86+X85+X84+X83+X77+X76+X75+X74+X73+X72+X71+X70+X69+X68+X67+X66+X38+X36+X35+#REF!+X34+X33+X32+X62+X54+X53+X52+X44+X39+X41+X31</f>
      </c>
      <c r="Y139" s="19">
        <f>Y86+Y85+Y84+Y83+Y77+Y76+Y75+Y74+Y73+Y72+Y71+Y70+Y69+Y68+Y67+Y66+Y38+Y36+Y35+#REF!+Y34+Y33+Y32+Y62+Y54+Y53+Y52+Y44+Y39+Y41+Y31</f>
      </c>
      <c r="Z139" s="19">
        <f>Z86+Z85+Z84+Z83+Z77+Z76+Z75+Z74+Z73+Z72+Z71+Z70+Z69+Z68+Z67+Z66+Z38+Z36+Z35+#REF!+Z34+Z33+Z32+Z62+Z54+Z53+Z52+Z44+Z39+Z41+Z31</f>
      </c>
      <c r="AA139" s="19">
        <f>AA86+AA85+AA84+AA83+AA77+AA76+AA75+AA74+AA73+AA72+AA71+AA70+AA69+AA68+AA67+AA66+AA38+AA36+AA35+#REF!+AA34+AA33+AA32+AA62+AA54+AA53+AA52+AA44+AA39+AA41+AA31</f>
      </c>
      <c r="AB139" s="19">
        <f>AB86+AB85+AB84+AB83+AB77+AB76+AB75+AB74+AB73+AB72+AB71+AB70+AB69+AB68+AB67+AB66+AB38+AB36+AB35+#REF!+AB34+AB33+AB32+AB62+AB54+AB53+AB52+AB44+AB39+AB41+AB31</f>
      </c>
      <c r="AC139" s="19">
        <f>AC86+AC85+AC84+AC83+AC77+AC76+AC75+AC74+AC73+AC72+AC71+AC70+AC69+AC68+AC67+AC66+AC38+AC36+AC35+#REF!+AC34+AC33+AC32+AC62+AC54+AC53+AC52+AC44+AC39+AC41+AC31</f>
      </c>
      <c r="AD139" s="1" t="s">
        <v>926</v>
      </c>
      <c r="AE139" s="92"/>
      <c r="AF139" s="5"/>
    </row>
    <row x14ac:dyDescent="0.25" r="140" customHeight="1" ht="17.25">
      <c r="A140" s="5"/>
      <c r="B140" s="5"/>
      <c r="C140" s="5"/>
      <c r="D140" s="5"/>
      <c r="E140" s="16"/>
      <c r="F140" s="16"/>
      <c r="G140" s="16"/>
      <c r="H140" s="16"/>
      <c r="I140" s="10" t="s">
        <v>14</v>
      </c>
      <c r="J140" s="520"/>
      <c r="K140" s="520"/>
      <c r="L140" s="520"/>
      <c r="M140" s="520"/>
      <c r="N140" s="520"/>
      <c r="O140" s="520"/>
      <c r="P140" s="520"/>
      <c r="Q140" s="520"/>
      <c r="R140" s="520"/>
      <c r="S140" s="520"/>
      <c r="T140" s="19"/>
      <c r="U140" s="16"/>
      <c r="V140" s="16"/>
      <c r="W140" s="16"/>
      <c r="X140" s="16"/>
      <c r="Y140" s="16"/>
      <c r="Z140" s="16"/>
      <c r="AA140" s="16"/>
      <c r="AB140" s="16"/>
      <c r="AC140" s="16"/>
      <c r="AD140" s="5"/>
      <c r="AE140" s="92"/>
      <c r="AF140" s="5"/>
    </row>
    <row x14ac:dyDescent="0.25" r="141" customHeight="1" ht="17.25">
      <c r="A141" s="5"/>
      <c r="B141" s="5"/>
      <c r="C141" s="5"/>
      <c r="D141" s="5"/>
      <c r="E141" s="16"/>
      <c r="F141" s="16"/>
      <c r="G141" s="16"/>
      <c r="H141" s="16"/>
      <c r="I141" s="10" t="s">
        <v>16</v>
      </c>
      <c r="J141" s="520"/>
      <c r="K141" s="520"/>
      <c r="L141" s="520"/>
      <c r="M141" s="520"/>
      <c r="N141" s="520"/>
      <c r="O141" s="520"/>
      <c r="P141" s="520"/>
      <c r="Q141" s="520"/>
      <c r="R141" s="520"/>
      <c r="S141" s="520"/>
      <c r="T141" s="8">
        <f>T93</f>
      </c>
      <c r="U141" s="8">
        <f>U93</f>
      </c>
      <c r="V141" s="8">
        <f>V93</f>
      </c>
      <c r="W141" s="8">
        <f>W93</f>
      </c>
      <c r="X141" s="8">
        <f>X93</f>
      </c>
      <c r="Y141" s="8">
        <f>Y93</f>
      </c>
      <c r="Z141" s="8">
        <f>Z93</f>
      </c>
      <c r="AA141" s="8">
        <f>AA93</f>
      </c>
      <c r="AB141" s="8">
        <f>AB93</f>
      </c>
      <c r="AC141" s="8">
        <f>AC93</f>
      </c>
      <c r="AD141" s="5"/>
      <c r="AE141" s="92"/>
      <c r="AF141" s="5"/>
    </row>
    <row x14ac:dyDescent="0.25" r="142" customHeight="1" ht="17.25">
      <c r="A142" s="5"/>
      <c r="B142" s="5"/>
      <c r="C142" s="5"/>
      <c r="D142" s="5"/>
      <c r="E142" s="16"/>
      <c r="F142" s="16"/>
      <c r="G142" s="16"/>
      <c r="H142" s="16"/>
      <c r="I142" s="10" t="s">
        <v>18</v>
      </c>
      <c r="J142" s="520"/>
      <c r="K142" s="520"/>
      <c r="L142" s="520"/>
      <c r="M142" s="520"/>
      <c r="N142" s="520"/>
      <c r="O142" s="520"/>
      <c r="P142" s="520"/>
      <c r="Q142" s="520"/>
      <c r="R142" s="520"/>
      <c r="S142" s="520"/>
      <c r="T142" s="19"/>
      <c r="U142" s="16"/>
      <c r="V142" s="16"/>
      <c r="W142" s="16"/>
      <c r="X142" s="16"/>
      <c r="Y142" s="16"/>
      <c r="Z142" s="16"/>
      <c r="AA142" s="16"/>
      <c r="AB142" s="16"/>
      <c r="AC142" s="16"/>
      <c r="AD142" s="5"/>
      <c r="AE142" s="92"/>
      <c r="AF142" s="5"/>
    </row>
    <row x14ac:dyDescent="0.25" r="143" customHeight="1" ht="17.25">
      <c r="A143" s="5"/>
      <c r="B143" s="5"/>
      <c r="C143" s="5"/>
      <c r="D143" s="5"/>
      <c r="E143" s="16"/>
      <c r="F143" s="16"/>
      <c r="G143" s="16"/>
      <c r="H143" s="16"/>
      <c r="I143" s="10" t="s">
        <v>20</v>
      </c>
      <c r="J143" s="520"/>
      <c r="K143" s="520"/>
      <c r="L143" s="520"/>
      <c r="M143" s="520"/>
      <c r="N143" s="520"/>
      <c r="O143" s="520"/>
      <c r="P143" s="520"/>
      <c r="Q143" s="520"/>
      <c r="R143" s="520"/>
      <c r="S143" s="520"/>
      <c r="T143" s="19"/>
      <c r="U143" s="16"/>
      <c r="V143" s="16"/>
      <c r="W143" s="16"/>
      <c r="X143" s="16"/>
      <c r="Y143" s="16"/>
      <c r="Z143" s="16"/>
      <c r="AA143" s="16"/>
      <c r="AB143" s="16"/>
      <c r="AC143" s="16"/>
      <c r="AD143" s="5"/>
      <c r="AE143" s="92"/>
      <c r="AF143" s="5"/>
    </row>
    <row x14ac:dyDescent="0.25" r="144" customHeight="1" ht="17.25">
      <c r="A144" s="5"/>
      <c r="B144" s="5"/>
      <c r="C144" s="5"/>
      <c r="D144" s="5"/>
      <c r="E144" s="16"/>
      <c r="F144" s="16"/>
      <c r="G144" s="16"/>
      <c r="H144" s="16"/>
      <c r="I144" s="520"/>
      <c r="J144" s="520"/>
      <c r="K144" s="520"/>
      <c r="L144" s="520"/>
      <c r="M144" s="520"/>
      <c r="N144" s="520"/>
      <c r="O144" s="520"/>
      <c r="P144" s="520"/>
      <c r="Q144" s="520"/>
      <c r="R144" s="520"/>
      <c r="S144" s="520"/>
      <c r="T144" s="19">
        <f>SUM(T134:T143)</f>
      </c>
      <c r="U144" s="19">
        <f>SUM(U134:U143)</f>
      </c>
      <c r="V144" s="19">
        <f>SUM(V134:V143)</f>
      </c>
      <c r="W144" s="19">
        <f>SUM(W134:W143)</f>
      </c>
      <c r="X144" s="19">
        <f>SUM(X134:X143)</f>
      </c>
      <c r="Y144" s="19">
        <f>SUM(Y134:Y143)</f>
      </c>
      <c r="Z144" s="19">
        <f>SUM(Z134:Z143)</f>
      </c>
      <c r="AA144" s="19">
        <f>SUM(AA134:AA143)</f>
      </c>
      <c r="AB144" s="19">
        <f>SUM(AB134:AB143)</f>
      </c>
      <c r="AC144" s="19">
        <f>SUM(AC134:AC143)</f>
      </c>
      <c r="AD144" s="5"/>
      <c r="AE144" s="92"/>
      <c r="AF144" s="5"/>
    </row>
    <row x14ac:dyDescent="0.25" r="145" customHeight="1" ht="17.25">
      <c r="A145" s="5"/>
      <c r="B145" s="5"/>
      <c r="C145" s="5"/>
      <c r="D145" s="5"/>
      <c r="E145" s="16"/>
      <c r="F145" s="16"/>
      <c r="G145" s="16"/>
      <c r="H145" s="16"/>
      <c r="I145" s="520"/>
      <c r="J145" s="520"/>
      <c r="K145" s="520"/>
      <c r="L145" s="520"/>
      <c r="M145" s="520"/>
      <c r="N145" s="520"/>
      <c r="O145" s="520"/>
      <c r="P145" s="520"/>
      <c r="Q145" s="520"/>
      <c r="R145" s="520"/>
      <c r="S145" s="520"/>
      <c r="T145" s="19"/>
      <c r="U145" s="16"/>
      <c r="V145" s="16"/>
      <c r="W145" s="16"/>
      <c r="X145" s="16"/>
      <c r="Y145" s="16"/>
      <c r="Z145" s="16"/>
      <c r="AA145" s="16"/>
      <c r="AB145" s="16"/>
      <c r="AC145" s="16"/>
      <c r="AD145" s="5"/>
      <c r="AE145" s="92"/>
      <c r="AF145" s="5"/>
    </row>
    <row x14ac:dyDescent="0.25" r="146" customHeight="1" ht="17.25">
      <c r="A146" s="5"/>
      <c r="B146" s="5"/>
      <c r="C146" s="5"/>
      <c r="D146" s="5"/>
      <c r="E146" s="16"/>
      <c r="F146" s="16"/>
      <c r="G146" s="16"/>
      <c r="H146" s="16"/>
      <c r="I146" s="520"/>
      <c r="J146" s="520"/>
      <c r="K146" s="520"/>
      <c r="L146" s="520"/>
      <c r="M146" s="520"/>
      <c r="N146" s="520"/>
      <c r="O146" s="520"/>
      <c r="P146" s="520"/>
      <c r="Q146" s="520"/>
      <c r="R146" s="520"/>
      <c r="S146" s="520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5"/>
      <c r="AE146" s="92"/>
      <c r="AF146" s="5"/>
    </row>
    <row x14ac:dyDescent="0.25" r="147" customHeight="1" ht="17.25">
      <c r="A147" s="5"/>
      <c r="B147" s="5"/>
      <c r="C147" s="5"/>
      <c r="D147" s="5"/>
      <c r="E147" s="16"/>
      <c r="F147" s="16"/>
      <c r="G147" s="16"/>
      <c r="H147" s="16"/>
      <c r="I147" s="520"/>
      <c r="J147" s="520"/>
      <c r="K147" s="520"/>
      <c r="L147" s="520"/>
      <c r="M147" s="520"/>
      <c r="N147" s="520"/>
      <c r="O147" s="520"/>
      <c r="P147" s="520"/>
      <c r="Q147" s="520"/>
      <c r="R147" s="520"/>
      <c r="S147" s="520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5"/>
      <c r="AE147" s="92"/>
      <c r="AF147" s="5"/>
    </row>
    <row x14ac:dyDescent="0.25" r="148" customHeight="1" ht="17.25">
      <c r="A148" s="5"/>
      <c r="B148" s="5"/>
      <c r="C148" s="5"/>
      <c r="D148" s="5"/>
      <c r="E148" s="16"/>
      <c r="F148" s="16"/>
      <c r="G148" s="16"/>
      <c r="H148" s="16"/>
      <c r="I148" s="520"/>
      <c r="J148" s="520"/>
      <c r="K148" s="520"/>
      <c r="L148" s="520"/>
      <c r="M148" s="520"/>
      <c r="N148" s="520"/>
      <c r="O148" s="520"/>
      <c r="P148" s="520"/>
      <c r="Q148" s="520"/>
      <c r="R148" s="520"/>
      <c r="S148" s="520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5"/>
      <c r="AE148" s="92"/>
      <c r="AF148" s="5"/>
    </row>
    <row x14ac:dyDescent="0.25" r="149" customHeight="1" ht="17.25">
      <c r="A149" s="5"/>
      <c r="B149" s="5"/>
      <c r="C149" s="5"/>
      <c r="D149" s="5"/>
      <c r="E149" s="16"/>
      <c r="F149" s="16"/>
      <c r="G149" s="16"/>
      <c r="H149" s="16"/>
      <c r="I149" s="520"/>
      <c r="J149" s="520"/>
      <c r="K149" s="520"/>
      <c r="L149" s="520"/>
      <c r="M149" s="520"/>
      <c r="N149" s="520"/>
      <c r="O149" s="520"/>
      <c r="P149" s="520"/>
      <c r="Q149" s="520"/>
      <c r="R149" s="520"/>
      <c r="S149" s="520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5"/>
      <c r="AE149" s="215"/>
      <c r="AF149" s="5"/>
    </row>
    <row x14ac:dyDescent="0.25" r="150" customHeight="1" ht="17.25">
      <c r="A150" s="5"/>
      <c r="B150" s="5"/>
      <c r="C150" s="5"/>
      <c r="D150" s="5"/>
      <c r="E150" s="16"/>
      <c r="F150" s="16"/>
      <c r="G150" s="16"/>
      <c r="H150" s="16"/>
      <c r="I150" s="520"/>
      <c r="J150" s="520"/>
      <c r="K150" s="520"/>
      <c r="L150" s="520"/>
      <c r="M150" s="520"/>
      <c r="N150" s="520"/>
      <c r="O150" s="520"/>
      <c r="P150" s="520"/>
      <c r="Q150" s="520"/>
      <c r="R150" s="520"/>
      <c r="S150" s="520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5"/>
      <c r="AE150" s="215"/>
      <c r="AF150" s="5"/>
    </row>
    <row x14ac:dyDescent="0.25" r="151" customHeight="1" ht="17.25">
      <c r="A151" s="5"/>
      <c r="B151" s="5"/>
      <c r="C151" s="5"/>
      <c r="D151" s="5"/>
      <c r="E151" s="16"/>
      <c r="F151" s="16"/>
      <c r="G151" s="16"/>
      <c r="H151" s="16"/>
      <c r="I151" s="520"/>
      <c r="J151" s="520"/>
      <c r="K151" s="520"/>
      <c r="L151" s="520"/>
      <c r="M151" s="520"/>
      <c r="N151" s="520"/>
      <c r="O151" s="520"/>
      <c r="P151" s="520"/>
      <c r="Q151" s="520"/>
      <c r="R151" s="520"/>
      <c r="S151" s="520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5"/>
      <c r="AE151" s="92"/>
      <c r="AF151" s="5"/>
    </row>
    <row x14ac:dyDescent="0.25" r="152" customHeight="1" ht="17.25">
      <c r="A152" s="5"/>
      <c r="B152" s="5"/>
      <c r="C152" s="5"/>
      <c r="D152" s="5"/>
      <c r="E152" s="16"/>
      <c r="F152" s="16"/>
      <c r="G152" s="16"/>
      <c r="H152" s="16"/>
      <c r="I152" s="520"/>
      <c r="J152" s="520"/>
      <c r="K152" s="520"/>
      <c r="L152" s="520"/>
      <c r="M152" s="520"/>
      <c r="N152" s="520"/>
      <c r="O152" s="520"/>
      <c r="P152" s="520"/>
      <c r="Q152" s="520"/>
      <c r="R152" s="520"/>
      <c r="S152" s="520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5"/>
      <c r="AE152" s="92"/>
      <c r="AF152" s="5"/>
    </row>
    <row x14ac:dyDescent="0.25" r="153" customHeight="1" ht="17.25">
      <c r="A153" s="5"/>
      <c r="B153" s="5"/>
      <c r="C153" s="5"/>
      <c r="D153" s="5"/>
      <c r="E153" s="16"/>
      <c r="F153" s="16"/>
      <c r="G153" s="16"/>
      <c r="H153" s="16"/>
      <c r="I153" s="520"/>
      <c r="J153" s="520"/>
      <c r="K153" s="520"/>
      <c r="L153" s="520"/>
      <c r="M153" s="520"/>
      <c r="N153" s="520"/>
      <c r="O153" s="520"/>
      <c r="P153" s="520"/>
      <c r="Q153" s="520"/>
      <c r="R153" s="520"/>
      <c r="S153" s="520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5"/>
      <c r="AE153" s="92"/>
      <c r="AF153" s="5"/>
    </row>
    <row x14ac:dyDescent="0.25" r="154" customHeight="1" ht="17.25">
      <c r="A154" s="5"/>
      <c r="B154" s="5"/>
      <c r="C154" s="5"/>
      <c r="D154" s="5"/>
      <c r="E154" s="16"/>
      <c r="F154" s="16"/>
      <c r="G154" s="16"/>
      <c r="H154" s="16"/>
      <c r="I154" s="520"/>
      <c r="J154" s="520"/>
      <c r="K154" s="520"/>
      <c r="L154" s="520"/>
      <c r="M154" s="520"/>
      <c r="N154" s="520"/>
      <c r="O154" s="520"/>
      <c r="P154" s="520"/>
      <c r="Q154" s="520"/>
      <c r="R154" s="520"/>
      <c r="S154" s="520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5"/>
      <c r="AE154" s="92"/>
      <c r="AF154" s="5"/>
    </row>
    <row x14ac:dyDescent="0.25" r="155" customHeight="1" ht="17.25">
      <c r="A155" s="5"/>
      <c r="B155" s="5"/>
      <c r="C155" s="5"/>
      <c r="D155" s="5"/>
      <c r="E155" s="16"/>
      <c r="F155" s="16"/>
      <c r="G155" s="16"/>
      <c r="H155" s="16"/>
      <c r="I155" s="520"/>
      <c r="J155" s="520"/>
      <c r="K155" s="520"/>
      <c r="L155" s="520"/>
      <c r="M155" s="520"/>
      <c r="N155" s="520"/>
      <c r="O155" s="520"/>
      <c r="P155" s="520"/>
      <c r="Q155" s="520"/>
      <c r="R155" s="520"/>
      <c r="S155" s="520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5"/>
      <c r="AE155" s="92"/>
      <c r="AF155" s="5"/>
    </row>
    <row x14ac:dyDescent="0.25" r="156" customHeight="1" ht="17.25">
      <c r="A156" s="5"/>
      <c r="B156" s="5"/>
      <c r="C156" s="5"/>
      <c r="D156" s="5"/>
      <c r="E156" s="16"/>
      <c r="F156" s="16"/>
      <c r="G156" s="16"/>
      <c r="H156" s="16"/>
      <c r="I156" s="520"/>
      <c r="J156" s="520"/>
      <c r="K156" s="520"/>
      <c r="L156" s="520"/>
      <c r="M156" s="520"/>
      <c r="N156" s="520"/>
      <c r="O156" s="520"/>
      <c r="P156" s="520"/>
      <c r="Q156" s="520"/>
      <c r="R156" s="520"/>
      <c r="S156" s="520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5"/>
      <c r="AE156" s="215"/>
      <c r="AF156" s="5"/>
    </row>
    <row x14ac:dyDescent="0.25" r="157" customHeight="1" ht="17.25">
      <c r="A157" s="5"/>
      <c r="B157" s="5"/>
      <c r="C157" s="5"/>
      <c r="D157" s="5"/>
      <c r="E157" s="16"/>
      <c r="F157" s="16"/>
      <c r="G157" s="16"/>
      <c r="H157" s="16"/>
      <c r="I157" s="520"/>
      <c r="J157" s="520"/>
      <c r="K157" s="520"/>
      <c r="L157" s="520"/>
      <c r="M157" s="520"/>
      <c r="N157" s="520"/>
      <c r="O157" s="520"/>
      <c r="P157" s="520"/>
      <c r="Q157" s="520"/>
      <c r="R157" s="520"/>
      <c r="S157" s="520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5"/>
      <c r="AE157" s="92"/>
      <c r="AF157" s="5"/>
    </row>
    <row x14ac:dyDescent="0.25" r="158" customHeight="1" ht="17.25">
      <c r="A158" s="5"/>
      <c r="B158" s="5"/>
      <c r="C158" s="5"/>
      <c r="D158" s="5"/>
      <c r="E158" s="16"/>
      <c r="F158" s="16"/>
      <c r="G158" s="16"/>
      <c r="H158" s="16"/>
      <c r="I158" s="520"/>
      <c r="J158" s="520"/>
      <c r="K158" s="520"/>
      <c r="L158" s="520"/>
      <c r="M158" s="520"/>
      <c r="N158" s="520"/>
      <c r="O158" s="520"/>
      <c r="P158" s="520"/>
      <c r="Q158" s="520"/>
      <c r="R158" s="520"/>
      <c r="S158" s="520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5"/>
      <c r="AE158" s="92"/>
      <c r="AF158" s="5"/>
    </row>
    <row x14ac:dyDescent="0.25" r="159" customHeight="1" ht="17.25">
      <c r="A159" s="5"/>
      <c r="B159" s="5"/>
      <c r="C159" s="5"/>
      <c r="D159" s="5"/>
      <c r="E159" s="16"/>
      <c r="F159" s="16"/>
      <c r="G159" s="16"/>
      <c r="H159" s="16"/>
      <c r="I159" s="520"/>
      <c r="J159" s="520"/>
      <c r="K159" s="520"/>
      <c r="L159" s="520"/>
      <c r="M159" s="520"/>
      <c r="N159" s="520"/>
      <c r="O159" s="520"/>
      <c r="P159" s="520"/>
      <c r="Q159" s="520"/>
      <c r="R159" s="520"/>
      <c r="S159" s="520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5"/>
      <c r="AE159" s="215"/>
      <c r="AF159" s="5"/>
    </row>
    <row x14ac:dyDescent="0.25" r="160" customHeight="1" ht="17.25">
      <c r="A160" s="5"/>
      <c r="B160" s="5"/>
      <c r="C160" s="5"/>
      <c r="D160" s="5"/>
      <c r="E160" s="16"/>
      <c r="F160" s="16"/>
      <c r="G160" s="16"/>
      <c r="H160" s="16"/>
      <c r="I160" s="520"/>
      <c r="J160" s="520"/>
      <c r="K160" s="520"/>
      <c r="L160" s="520"/>
      <c r="M160" s="520"/>
      <c r="N160" s="520"/>
      <c r="O160" s="520"/>
      <c r="P160" s="520"/>
      <c r="Q160" s="520"/>
      <c r="R160" s="520"/>
      <c r="S160" s="520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5"/>
      <c r="AE160" s="92"/>
      <c r="AF160" s="5"/>
    </row>
    <row x14ac:dyDescent="0.25" r="161" customHeight="1" ht="17.25">
      <c r="A161" s="5"/>
      <c r="B161" s="5"/>
      <c r="C161" s="5"/>
      <c r="D161" s="5"/>
      <c r="E161" s="16"/>
      <c r="F161" s="16"/>
      <c r="G161" s="16"/>
      <c r="H161" s="16"/>
      <c r="I161" s="520"/>
      <c r="J161" s="520"/>
      <c r="K161" s="520"/>
      <c r="L161" s="520"/>
      <c r="M161" s="520"/>
      <c r="N161" s="520"/>
      <c r="O161" s="520"/>
      <c r="P161" s="520"/>
      <c r="Q161" s="520"/>
      <c r="R161" s="520"/>
      <c r="S161" s="520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5"/>
      <c r="AE161" s="92"/>
      <c r="AF161" s="5"/>
    </row>
    <row x14ac:dyDescent="0.25" r="162" customHeight="1" ht="17.25">
      <c r="A162" s="5"/>
      <c r="B162" s="5"/>
      <c r="C162" s="5"/>
      <c r="D162" s="5"/>
      <c r="E162" s="16"/>
      <c r="F162" s="16"/>
      <c r="G162" s="16"/>
      <c r="H162" s="16"/>
      <c r="I162" s="520"/>
      <c r="J162" s="520"/>
      <c r="K162" s="520"/>
      <c r="L162" s="520"/>
      <c r="M162" s="520"/>
      <c r="N162" s="520"/>
      <c r="O162" s="520"/>
      <c r="P162" s="520"/>
      <c r="Q162" s="520"/>
      <c r="R162" s="520"/>
      <c r="S162" s="520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5"/>
      <c r="AE162" s="329"/>
      <c r="AF162" s="5"/>
    </row>
    <row x14ac:dyDescent="0.25" r="163" customHeight="1" ht="17.25">
      <c r="A163" s="5"/>
      <c r="B163" s="5"/>
      <c r="C163" s="5"/>
      <c r="D163" s="5"/>
      <c r="E163" s="16"/>
      <c r="F163" s="16"/>
      <c r="G163" s="16"/>
      <c r="H163" s="16"/>
      <c r="I163" s="520"/>
      <c r="J163" s="520"/>
      <c r="K163" s="520"/>
      <c r="L163" s="520"/>
      <c r="M163" s="520"/>
      <c r="N163" s="520"/>
      <c r="O163" s="520"/>
      <c r="P163" s="520"/>
      <c r="Q163" s="520"/>
      <c r="R163" s="520"/>
      <c r="S163" s="520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5"/>
      <c r="AE163" s="767"/>
      <c r="AF163" s="5"/>
    </row>
    <row x14ac:dyDescent="0.25" r="164" customHeight="1" ht="17.25">
      <c r="A164" s="5"/>
      <c r="B164" s="5"/>
      <c r="C164" s="5"/>
      <c r="D164" s="5"/>
      <c r="E164" s="16"/>
      <c r="F164" s="16"/>
      <c r="G164" s="16"/>
      <c r="H164" s="16"/>
      <c r="I164" s="520"/>
      <c r="J164" s="520"/>
      <c r="K164" s="520"/>
      <c r="L164" s="520"/>
      <c r="M164" s="520"/>
      <c r="N164" s="520"/>
      <c r="O164" s="520"/>
      <c r="P164" s="520"/>
      <c r="Q164" s="520"/>
      <c r="R164" s="520"/>
      <c r="S164" s="520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5"/>
      <c r="AE164" s="329"/>
      <c r="AF164" s="5"/>
    </row>
    <row x14ac:dyDescent="0.25" r="165" customHeight="1" ht="17.25">
      <c r="A165" s="5"/>
      <c r="B165" s="5"/>
      <c r="C165" s="5"/>
      <c r="D165" s="5"/>
      <c r="E165" s="16"/>
      <c r="F165" s="16"/>
      <c r="G165" s="16"/>
      <c r="H165" s="16"/>
      <c r="I165" s="520"/>
      <c r="J165" s="520"/>
      <c r="K165" s="520"/>
      <c r="L165" s="520"/>
      <c r="M165" s="520"/>
      <c r="N165" s="520"/>
      <c r="O165" s="520"/>
      <c r="P165" s="520"/>
      <c r="Q165" s="520"/>
      <c r="R165" s="520"/>
      <c r="S165" s="520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5"/>
      <c r="AE165" s="767"/>
      <c r="AF165" s="5"/>
    </row>
    <row x14ac:dyDescent="0.25" r="166" customHeight="1" ht="17.25">
      <c r="A166" s="5"/>
      <c r="B166" s="5"/>
      <c r="C166" s="5"/>
      <c r="D166" s="5"/>
      <c r="E166" s="16"/>
      <c r="F166" s="16"/>
      <c r="G166" s="16"/>
      <c r="H166" s="16"/>
      <c r="I166" s="520"/>
      <c r="J166" s="520"/>
      <c r="K166" s="520"/>
      <c r="L166" s="520"/>
      <c r="M166" s="520"/>
      <c r="N166" s="520"/>
      <c r="O166" s="520"/>
      <c r="P166" s="520"/>
      <c r="Q166" s="520"/>
      <c r="R166" s="520"/>
      <c r="S166" s="520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5"/>
      <c r="AE166" s="329"/>
      <c r="AF166" s="5"/>
    </row>
    <row x14ac:dyDescent="0.25" r="167" customHeight="1" ht="17.25">
      <c r="A167" s="5"/>
      <c r="B167" s="5"/>
      <c r="C167" s="5"/>
      <c r="D167" s="5"/>
      <c r="E167" s="16"/>
      <c r="F167" s="16"/>
      <c r="G167" s="16"/>
      <c r="H167" s="16"/>
      <c r="I167" s="520"/>
      <c r="J167" s="520"/>
      <c r="K167" s="520"/>
      <c r="L167" s="520"/>
      <c r="M167" s="520"/>
      <c r="N167" s="520"/>
      <c r="O167" s="520"/>
      <c r="P167" s="520"/>
      <c r="Q167" s="520"/>
      <c r="R167" s="520"/>
      <c r="S167" s="520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5"/>
      <c r="AE167" s="329"/>
      <c r="AF167" s="5"/>
    </row>
    <row x14ac:dyDescent="0.25" r="168" customHeight="1" ht="17.25">
      <c r="A168" s="5"/>
      <c r="B168" s="5"/>
      <c r="C168" s="5"/>
      <c r="D168" s="5"/>
      <c r="E168" s="16"/>
      <c r="F168" s="16"/>
      <c r="G168" s="16"/>
      <c r="H168" s="16"/>
      <c r="I168" s="520"/>
      <c r="J168" s="520"/>
      <c r="K168" s="520"/>
      <c r="L168" s="520"/>
      <c r="M168" s="520"/>
      <c r="N168" s="520"/>
      <c r="O168" s="520"/>
      <c r="P168" s="520"/>
      <c r="Q168" s="520"/>
      <c r="R168" s="520"/>
      <c r="S168" s="520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5"/>
      <c r="AE168" s="767"/>
      <c r="AF168" s="5"/>
    </row>
    <row x14ac:dyDescent="0.25" r="169" customHeight="1" ht="17.25">
      <c r="A169" s="5"/>
      <c r="B169" s="5"/>
      <c r="C169" s="5"/>
      <c r="D169" s="5"/>
      <c r="E169" s="16"/>
      <c r="F169" s="16"/>
      <c r="G169" s="16"/>
      <c r="H169" s="16"/>
      <c r="I169" s="520"/>
      <c r="J169" s="520"/>
      <c r="K169" s="520"/>
      <c r="L169" s="520"/>
      <c r="M169" s="520"/>
      <c r="N169" s="520"/>
      <c r="O169" s="520"/>
      <c r="P169" s="520"/>
      <c r="Q169" s="520"/>
      <c r="R169" s="520"/>
      <c r="S169" s="520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5"/>
      <c r="AE169" s="767"/>
      <c r="AF169" s="5"/>
    </row>
    <row x14ac:dyDescent="0.25" r="170" customHeight="1" ht="17.25">
      <c r="A170" s="5"/>
      <c r="B170" s="5"/>
      <c r="C170" s="5"/>
      <c r="D170" s="5"/>
      <c r="E170" s="16"/>
      <c r="F170" s="16"/>
      <c r="G170" s="16"/>
      <c r="H170" s="16"/>
      <c r="I170" s="520"/>
      <c r="J170" s="520"/>
      <c r="K170" s="520"/>
      <c r="L170" s="520"/>
      <c r="M170" s="520"/>
      <c r="N170" s="520"/>
      <c r="O170" s="520"/>
      <c r="P170" s="520"/>
      <c r="Q170" s="520"/>
      <c r="R170" s="520"/>
      <c r="S170" s="520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5"/>
      <c r="AE170" s="92"/>
      <c r="AF170" s="5"/>
    </row>
    <row x14ac:dyDescent="0.25" r="171" customHeight="1" ht="17.25">
      <c r="A171" s="5"/>
      <c r="B171" s="5"/>
      <c r="C171" s="5"/>
      <c r="D171" s="5"/>
      <c r="E171" s="16"/>
      <c r="F171" s="16"/>
      <c r="G171" s="16"/>
      <c r="H171" s="16"/>
      <c r="I171" s="520"/>
      <c r="J171" s="520"/>
      <c r="K171" s="520"/>
      <c r="L171" s="520"/>
      <c r="M171" s="520"/>
      <c r="N171" s="520"/>
      <c r="O171" s="520"/>
      <c r="P171" s="520"/>
      <c r="Q171" s="520"/>
      <c r="R171" s="520"/>
      <c r="S171" s="520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5"/>
      <c r="AE171" s="276"/>
      <c r="AF171" s="5"/>
    </row>
    <row x14ac:dyDescent="0.25" r="172" customHeight="1" ht="17.25">
      <c r="A172" s="5"/>
      <c r="B172" s="5"/>
      <c r="C172" s="5"/>
      <c r="D172" s="5"/>
      <c r="E172" s="16"/>
      <c r="F172" s="16"/>
      <c r="G172" s="16"/>
      <c r="H172" s="16"/>
      <c r="I172" s="520"/>
      <c r="J172" s="520"/>
      <c r="K172" s="520"/>
      <c r="L172" s="520"/>
      <c r="M172" s="520"/>
      <c r="N172" s="520"/>
      <c r="O172" s="520"/>
      <c r="P172" s="520"/>
      <c r="Q172" s="520"/>
      <c r="R172" s="520"/>
      <c r="S172" s="520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5"/>
      <c r="AE172" s="92"/>
      <c r="AF172" s="5"/>
    </row>
    <row x14ac:dyDescent="0.25" r="173" customHeight="1" ht="17.25">
      <c r="A173" s="5"/>
      <c r="B173" s="5"/>
      <c r="C173" s="5"/>
      <c r="D173" s="5"/>
      <c r="E173" s="16"/>
      <c r="F173" s="16"/>
      <c r="G173" s="16"/>
      <c r="H173" s="16"/>
      <c r="I173" s="520"/>
      <c r="J173" s="520"/>
      <c r="K173" s="520"/>
      <c r="L173" s="520"/>
      <c r="M173" s="520"/>
      <c r="N173" s="520"/>
      <c r="O173" s="520"/>
      <c r="P173" s="520"/>
      <c r="Q173" s="520"/>
      <c r="R173" s="520"/>
      <c r="S173" s="520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5"/>
      <c r="AE173" s="92"/>
      <c r="AF173" s="5"/>
    </row>
    <row x14ac:dyDescent="0.25" r="174" customHeight="1" ht="17.25">
      <c r="A174" s="5"/>
      <c r="B174" s="5"/>
      <c r="C174" s="5"/>
      <c r="D174" s="5"/>
      <c r="E174" s="16"/>
      <c r="F174" s="16"/>
      <c r="G174" s="16"/>
      <c r="H174" s="16"/>
      <c r="I174" s="520"/>
      <c r="J174" s="520"/>
      <c r="K174" s="520"/>
      <c r="L174" s="520"/>
      <c r="M174" s="520"/>
      <c r="N174" s="520"/>
      <c r="O174" s="520"/>
      <c r="P174" s="520"/>
      <c r="Q174" s="520"/>
      <c r="R174" s="520"/>
      <c r="S174" s="520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5"/>
      <c r="AE174" s="92"/>
      <c r="AF174" s="5"/>
    </row>
    <row x14ac:dyDescent="0.25" r="175" customHeight="1" ht="17.25">
      <c r="A175" s="5"/>
      <c r="B175" s="5"/>
      <c r="C175" s="5"/>
      <c r="D175" s="5"/>
      <c r="E175" s="16"/>
      <c r="F175" s="16"/>
      <c r="G175" s="16"/>
      <c r="H175" s="16"/>
      <c r="I175" s="520"/>
      <c r="J175" s="520"/>
      <c r="K175" s="520"/>
      <c r="L175" s="520"/>
      <c r="M175" s="520"/>
      <c r="N175" s="520"/>
      <c r="O175" s="520"/>
      <c r="P175" s="520"/>
      <c r="Q175" s="520"/>
      <c r="R175" s="520"/>
      <c r="S175" s="520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5"/>
      <c r="AE175" s="92"/>
      <c r="AF175" s="5"/>
    </row>
    <row x14ac:dyDescent="0.25" r="176" customHeight="1" ht="17.25">
      <c r="A176" s="5"/>
      <c r="B176" s="5"/>
      <c r="C176" s="5"/>
      <c r="D176" s="5"/>
      <c r="E176" s="16"/>
      <c r="F176" s="16"/>
      <c r="G176" s="16"/>
      <c r="H176" s="16"/>
      <c r="I176" s="520"/>
      <c r="J176" s="520"/>
      <c r="K176" s="520"/>
      <c r="L176" s="520"/>
      <c r="M176" s="520"/>
      <c r="N176" s="520"/>
      <c r="O176" s="520"/>
      <c r="P176" s="520"/>
      <c r="Q176" s="520"/>
      <c r="R176" s="520"/>
      <c r="S176" s="520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5"/>
      <c r="AE176" s="92"/>
      <c r="AF176" s="5"/>
    </row>
    <row x14ac:dyDescent="0.25" r="177" customHeight="1" ht="17.25">
      <c r="A177" s="5"/>
      <c r="B177" s="5"/>
      <c r="C177" s="5"/>
      <c r="D177" s="5"/>
      <c r="E177" s="16"/>
      <c r="F177" s="16"/>
      <c r="G177" s="16"/>
      <c r="H177" s="16"/>
      <c r="I177" s="520"/>
      <c r="J177" s="520"/>
      <c r="K177" s="520"/>
      <c r="L177" s="520"/>
      <c r="M177" s="520"/>
      <c r="N177" s="520"/>
      <c r="O177" s="520"/>
      <c r="P177" s="520"/>
      <c r="Q177" s="520"/>
      <c r="R177" s="520"/>
      <c r="S177" s="520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5"/>
      <c r="AE177" s="332"/>
      <c r="AF177" s="5"/>
    </row>
    <row x14ac:dyDescent="0.25" r="178" customHeight="1" ht="17.25">
      <c r="A178" s="5"/>
      <c r="B178" s="5"/>
      <c r="C178" s="5"/>
      <c r="D178" s="5"/>
      <c r="E178" s="16"/>
      <c r="F178" s="16"/>
      <c r="G178" s="16"/>
      <c r="H178" s="16"/>
      <c r="I178" s="520"/>
      <c r="J178" s="520"/>
      <c r="K178" s="520"/>
      <c r="L178" s="520"/>
      <c r="M178" s="520"/>
      <c r="N178" s="520"/>
      <c r="O178" s="520"/>
      <c r="P178" s="520"/>
      <c r="Q178" s="520"/>
      <c r="R178" s="520"/>
      <c r="S178" s="520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5"/>
      <c r="AE178" s="92"/>
      <c r="AF178" s="5"/>
    </row>
    <row x14ac:dyDescent="0.25" r="179" customHeight="1" ht="17.25">
      <c r="A179" s="5"/>
      <c r="B179" s="5"/>
      <c r="C179" s="5"/>
      <c r="D179" s="5"/>
      <c r="E179" s="16"/>
      <c r="F179" s="16"/>
      <c r="G179" s="16"/>
      <c r="H179" s="16"/>
      <c r="I179" s="520"/>
      <c r="J179" s="520"/>
      <c r="K179" s="520"/>
      <c r="L179" s="520"/>
      <c r="M179" s="520"/>
      <c r="N179" s="520"/>
      <c r="O179" s="520"/>
      <c r="P179" s="520"/>
      <c r="Q179" s="520"/>
      <c r="R179" s="520"/>
      <c r="S179" s="520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5"/>
      <c r="AE179" s="92"/>
      <c r="AF179" s="5"/>
    </row>
    <row x14ac:dyDescent="0.25" r="180" customHeight="1" ht="17.25">
      <c r="A180" s="5"/>
      <c r="B180" s="5"/>
      <c r="C180" s="5"/>
      <c r="D180" s="5"/>
      <c r="E180" s="16"/>
      <c r="F180" s="16"/>
      <c r="G180" s="16"/>
      <c r="H180" s="16"/>
      <c r="I180" s="520"/>
      <c r="J180" s="520"/>
      <c r="K180" s="520"/>
      <c r="L180" s="520"/>
      <c r="M180" s="520"/>
      <c r="N180" s="520"/>
      <c r="O180" s="520"/>
      <c r="P180" s="520"/>
      <c r="Q180" s="520"/>
      <c r="R180" s="520"/>
      <c r="S180" s="520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5"/>
      <c r="AE180" s="215"/>
      <c r="AF180" s="5"/>
    </row>
    <row x14ac:dyDescent="0.25" r="181" customHeight="1" ht="17.25">
      <c r="A181" s="5"/>
      <c r="B181" s="5"/>
      <c r="C181" s="5"/>
      <c r="D181" s="5"/>
      <c r="E181" s="16"/>
      <c r="F181" s="16"/>
      <c r="G181" s="16"/>
      <c r="H181" s="16"/>
      <c r="I181" s="520"/>
      <c r="J181" s="520"/>
      <c r="K181" s="520"/>
      <c r="L181" s="520"/>
      <c r="M181" s="520"/>
      <c r="N181" s="520"/>
      <c r="O181" s="520"/>
      <c r="P181" s="520"/>
      <c r="Q181" s="520"/>
      <c r="R181" s="520"/>
      <c r="S181" s="520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5"/>
      <c r="AE181" s="92"/>
      <c r="AF181" s="5"/>
    </row>
    <row x14ac:dyDescent="0.25" r="182" customHeight="1" ht="17.25">
      <c r="A182" s="5"/>
      <c r="B182" s="5"/>
      <c r="C182" s="5"/>
      <c r="D182" s="5"/>
      <c r="E182" s="16"/>
      <c r="F182" s="16"/>
      <c r="G182" s="16"/>
      <c r="H182" s="16"/>
      <c r="I182" s="520"/>
      <c r="J182" s="520"/>
      <c r="K182" s="520"/>
      <c r="L182" s="520"/>
      <c r="M182" s="520"/>
      <c r="N182" s="520"/>
      <c r="O182" s="520"/>
      <c r="P182" s="520"/>
      <c r="Q182" s="520"/>
      <c r="R182" s="520"/>
      <c r="S182" s="520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5"/>
      <c r="AE182" s="215"/>
      <c r="AF182" s="5"/>
    </row>
    <row x14ac:dyDescent="0.25" r="183" customHeight="1" ht="17.25">
      <c r="A183" s="5"/>
      <c r="B183" s="5"/>
      <c r="C183" s="5"/>
      <c r="D183" s="5"/>
      <c r="E183" s="16"/>
      <c r="F183" s="16"/>
      <c r="G183" s="16"/>
      <c r="H183" s="16"/>
      <c r="I183" s="520"/>
      <c r="J183" s="520"/>
      <c r="K183" s="520"/>
      <c r="L183" s="520"/>
      <c r="M183" s="520"/>
      <c r="N183" s="520"/>
      <c r="O183" s="520"/>
      <c r="P183" s="520"/>
      <c r="Q183" s="520"/>
      <c r="R183" s="520"/>
      <c r="S183" s="520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5"/>
      <c r="AE183" s="215"/>
      <c r="AF183" s="5"/>
    </row>
    <row x14ac:dyDescent="0.25" r="184" customHeight="1" ht="17.25">
      <c r="A184" s="5"/>
      <c r="B184" s="5"/>
      <c r="C184" s="5"/>
      <c r="D184" s="5"/>
      <c r="E184" s="16"/>
      <c r="F184" s="16"/>
      <c r="G184" s="16"/>
      <c r="H184" s="16"/>
      <c r="I184" s="520"/>
      <c r="J184" s="520"/>
      <c r="K184" s="520"/>
      <c r="L184" s="520"/>
      <c r="M184" s="520"/>
      <c r="N184" s="520"/>
      <c r="O184" s="520"/>
      <c r="P184" s="520"/>
      <c r="Q184" s="520"/>
      <c r="R184" s="520"/>
      <c r="S184" s="520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5"/>
      <c r="AE184" s="215"/>
      <c r="AF184" s="5"/>
    </row>
    <row x14ac:dyDescent="0.25" r="185" customHeight="1" ht="17.25">
      <c r="A185" s="5"/>
      <c r="B185" s="5"/>
      <c r="C185" s="5"/>
      <c r="D185" s="5"/>
      <c r="E185" s="16"/>
      <c r="F185" s="16"/>
      <c r="G185" s="16"/>
      <c r="H185" s="16"/>
      <c r="I185" s="520"/>
      <c r="J185" s="520"/>
      <c r="K185" s="520"/>
      <c r="L185" s="520"/>
      <c r="M185" s="520"/>
      <c r="N185" s="520"/>
      <c r="O185" s="520"/>
      <c r="P185" s="520"/>
      <c r="Q185" s="520"/>
      <c r="R185" s="520"/>
      <c r="S185" s="520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5"/>
      <c r="AE185" s="92"/>
      <c r="AF185" s="5"/>
    </row>
    <row x14ac:dyDescent="0.25" r="186" customHeight="1" ht="17.25">
      <c r="A186" s="5"/>
      <c r="B186" s="5"/>
      <c r="C186" s="5"/>
      <c r="D186" s="5"/>
      <c r="E186" s="16"/>
      <c r="F186" s="16"/>
      <c r="G186" s="16"/>
      <c r="H186" s="16"/>
      <c r="I186" s="520"/>
      <c r="J186" s="520"/>
      <c r="K186" s="520"/>
      <c r="L186" s="520"/>
      <c r="M186" s="520"/>
      <c r="N186" s="520"/>
      <c r="O186" s="520"/>
      <c r="P186" s="520"/>
      <c r="Q186" s="520"/>
      <c r="R186" s="520"/>
      <c r="S186" s="520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5"/>
      <c r="AE186" s="92"/>
      <c r="AF186" s="5"/>
    </row>
    <row x14ac:dyDescent="0.25" r="187" customHeight="1" ht="17.25">
      <c r="A187" s="5"/>
      <c r="B187" s="5"/>
      <c r="C187" s="5"/>
      <c r="D187" s="5"/>
      <c r="E187" s="16"/>
      <c r="F187" s="16"/>
      <c r="G187" s="16"/>
      <c r="H187" s="16"/>
      <c r="I187" s="520"/>
      <c r="J187" s="520"/>
      <c r="K187" s="520"/>
      <c r="L187" s="520"/>
      <c r="M187" s="520"/>
      <c r="N187" s="520"/>
      <c r="O187" s="520"/>
      <c r="P187" s="520"/>
      <c r="Q187" s="520"/>
      <c r="R187" s="520"/>
      <c r="S187" s="520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5"/>
      <c r="AE187" s="92"/>
      <c r="AF187" s="5"/>
    </row>
    <row x14ac:dyDescent="0.25" r="188" customHeight="1" ht="17.25">
      <c r="A188" s="5"/>
      <c r="B188" s="5"/>
      <c r="C188" s="5"/>
      <c r="D188" s="5"/>
      <c r="E188" s="16"/>
      <c r="F188" s="16"/>
      <c r="G188" s="16"/>
      <c r="H188" s="16"/>
      <c r="I188" s="520"/>
      <c r="J188" s="520"/>
      <c r="K188" s="520"/>
      <c r="L188" s="520"/>
      <c r="M188" s="520"/>
      <c r="N188" s="520"/>
      <c r="O188" s="520"/>
      <c r="P188" s="520"/>
      <c r="Q188" s="520"/>
      <c r="R188" s="520"/>
      <c r="S188" s="520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5"/>
      <c r="AE188" s="92"/>
      <c r="AF188" s="5"/>
    </row>
    <row x14ac:dyDescent="0.25" r="189" customHeight="1" ht="17.25">
      <c r="A189" s="5"/>
      <c r="B189" s="5"/>
      <c r="C189" s="5"/>
      <c r="D189" s="5"/>
      <c r="E189" s="16"/>
      <c r="F189" s="16"/>
      <c r="G189" s="16"/>
      <c r="H189" s="16"/>
      <c r="I189" s="520"/>
      <c r="J189" s="520"/>
      <c r="K189" s="520"/>
      <c r="L189" s="520"/>
      <c r="M189" s="520"/>
      <c r="N189" s="520"/>
      <c r="O189" s="520"/>
      <c r="P189" s="520"/>
      <c r="Q189" s="520"/>
      <c r="R189" s="520"/>
      <c r="S189" s="520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5"/>
      <c r="AE189" s="92"/>
      <c r="AF189" s="5"/>
    </row>
    <row x14ac:dyDescent="0.25" r="190" customHeight="1" ht="17.25">
      <c r="A190" s="5"/>
      <c r="B190" s="5"/>
      <c r="C190" s="5"/>
      <c r="D190" s="5"/>
      <c r="E190" s="16"/>
      <c r="F190" s="16"/>
      <c r="G190" s="16"/>
      <c r="H190" s="16"/>
      <c r="I190" s="520"/>
      <c r="J190" s="520"/>
      <c r="K190" s="520"/>
      <c r="L190" s="520"/>
      <c r="M190" s="520"/>
      <c r="N190" s="520"/>
      <c r="O190" s="520"/>
      <c r="P190" s="520"/>
      <c r="Q190" s="520"/>
      <c r="R190" s="520"/>
      <c r="S190" s="520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5"/>
      <c r="AE190" s="92"/>
      <c r="AF190" s="5"/>
    </row>
    <row x14ac:dyDescent="0.25" r="191" customHeight="1" ht="17.25">
      <c r="A191" s="5"/>
      <c r="B191" s="5"/>
      <c r="C191" s="5"/>
      <c r="D191" s="5"/>
      <c r="E191" s="16"/>
      <c r="F191" s="16"/>
      <c r="G191" s="16"/>
      <c r="H191" s="16"/>
      <c r="I191" s="520"/>
      <c r="J191" s="520"/>
      <c r="K191" s="520"/>
      <c r="L191" s="520"/>
      <c r="M191" s="520"/>
      <c r="N191" s="520"/>
      <c r="O191" s="520"/>
      <c r="P191" s="520"/>
      <c r="Q191" s="520"/>
      <c r="R191" s="520"/>
      <c r="S191" s="520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5"/>
      <c r="AE191" s="92"/>
      <c r="AF191" s="5"/>
    </row>
    <row x14ac:dyDescent="0.25" r="192" customHeight="1" ht="17.25">
      <c r="A192" s="5"/>
      <c r="B192" s="5"/>
      <c r="C192" s="5"/>
      <c r="D192" s="5"/>
      <c r="E192" s="16"/>
      <c r="F192" s="16"/>
      <c r="G192" s="16"/>
      <c r="H192" s="16"/>
      <c r="I192" s="520"/>
      <c r="J192" s="520"/>
      <c r="K192" s="520"/>
      <c r="L192" s="520"/>
      <c r="M192" s="520"/>
      <c r="N192" s="520"/>
      <c r="O192" s="520"/>
      <c r="P192" s="520"/>
      <c r="Q192" s="520"/>
      <c r="R192" s="520"/>
      <c r="S192" s="520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5"/>
      <c r="AE192" s="215"/>
      <c r="AF192" s="5"/>
    </row>
    <row x14ac:dyDescent="0.25" r="193" customHeight="1" ht="17.25">
      <c r="A193" s="5"/>
      <c r="B193" s="5"/>
      <c r="C193" s="5"/>
      <c r="D193" s="5"/>
      <c r="E193" s="16"/>
      <c r="F193" s="16"/>
      <c r="G193" s="16"/>
      <c r="H193" s="16"/>
      <c r="I193" s="520"/>
      <c r="J193" s="520"/>
      <c r="K193" s="520"/>
      <c r="L193" s="520"/>
      <c r="M193" s="520"/>
      <c r="N193" s="520"/>
      <c r="O193" s="520"/>
      <c r="P193" s="520"/>
      <c r="Q193" s="520"/>
      <c r="R193" s="520"/>
      <c r="S193" s="520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5"/>
      <c r="AE193" s="92"/>
      <c r="AF193" s="5"/>
    </row>
    <row x14ac:dyDescent="0.25" r="194" customHeight="1" ht="17.25">
      <c r="A194" s="5"/>
      <c r="B194" s="5"/>
      <c r="C194" s="5"/>
      <c r="D194" s="5"/>
      <c r="E194" s="16"/>
      <c r="F194" s="16"/>
      <c r="G194" s="16"/>
      <c r="H194" s="16"/>
      <c r="I194" s="520"/>
      <c r="J194" s="520"/>
      <c r="K194" s="520"/>
      <c r="L194" s="520"/>
      <c r="M194" s="520"/>
      <c r="N194" s="520"/>
      <c r="O194" s="520"/>
      <c r="P194" s="520"/>
      <c r="Q194" s="520"/>
      <c r="R194" s="520"/>
      <c r="S194" s="520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5"/>
      <c r="AE194" s="92"/>
      <c r="AF194" s="5"/>
    </row>
    <row x14ac:dyDescent="0.25" r="195" customHeight="1" ht="17.25">
      <c r="A195" s="5"/>
      <c r="B195" s="5"/>
      <c r="C195" s="5"/>
      <c r="D195" s="5"/>
      <c r="E195" s="16"/>
      <c r="F195" s="16"/>
      <c r="G195" s="16"/>
      <c r="H195" s="16"/>
      <c r="I195" s="520"/>
      <c r="J195" s="520"/>
      <c r="K195" s="520"/>
      <c r="L195" s="520"/>
      <c r="M195" s="520"/>
      <c r="N195" s="520"/>
      <c r="O195" s="520"/>
      <c r="P195" s="520"/>
      <c r="Q195" s="520"/>
      <c r="R195" s="520"/>
      <c r="S195" s="520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5"/>
      <c r="AE195" s="92"/>
      <c r="AF195" s="5"/>
    </row>
    <row x14ac:dyDescent="0.25" r="196" customHeight="1" ht="17.25">
      <c r="A196" s="5"/>
      <c r="B196" s="5"/>
      <c r="C196" s="5"/>
      <c r="D196" s="5"/>
      <c r="E196" s="16"/>
      <c r="F196" s="16"/>
      <c r="G196" s="16"/>
      <c r="H196" s="16"/>
      <c r="I196" s="520"/>
      <c r="J196" s="520"/>
      <c r="K196" s="520"/>
      <c r="L196" s="520"/>
      <c r="M196" s="520"/>
      <c r="N196" s="520"/>
      <c r="O196" s="520"/>
      <c r="P196" s="520"/>
      <c r="Q196" s="520"/>
      <c r="R196" s="520"/>
      <c r="S196" s="520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5"/>
      <c r="AE196" s="92"/>
      <c r="AF196" s="5"/>
    </row>
    <row x14ac:dyDescent="0.25" r="197" customHeight="1" ht="17.25">
      <c r="A197" s="5"/>
      <c r="B197" s="5"/>
      <c r="C197" s="5"/>
      <c r="D197" s="5"/>
      <c r="E197" s="16"/>
      <c r="F197" s="16"/>
      <c r="G197" s="16"/>
      <c r="H197" s="16"/>
      <c r="I197" s="520"/>
      <c r="J197" s="520"/>
      <c r="K197" s="520"/>
      <c r="L197" s="520"/>
      <c r="M197" s="520"/>
      <c r="N197" s="520"/>
      <c r="O197" s="520"/>
      <c r="P197" s="520"/>
      <c r="Q197" s="520"/>
      <c r="R197" s="520"/>
      <c r="S197" s="520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5"/>
      <c r="AE197" s="92"/>
      <c r="AF197" s="5"/>
    </row>
    <row x14ac:dyDescent="0.25" r="198" customHeight="1" ht="17.25">
      <c r="A198" s="5"/>
      <c r="B198" s="5"/>
      <c r="C198" s="5"/>
      <c r="D198" s="5"/>
      <c r="E198" s="16"/>
      <c r="F198" s="16"/>
      <c r="G198" s="16"/>
      <c r="H198" s="16"/>
      <c r="I198" s="520"/>
      <c r="J198" s="520"/>
      <c r="K198" s="520"/>
      <c r="L198" s="520"/>
      <c r="M198" s="520"/>
      <c r="N198" s="520"/>
      <c r="O198" s="520"/>
      <c r="P198" s="520"/>
      <c r="Q198" s="520"/>
      <c r="R198" s="520"/>
      <c r="S198" s="520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5"/>
      <c r="AE198" s="92"/>
      <c r="AF198" s="5"/>
    </row>
    <row x14ac:dyDescent="0.25" r="199" customHeight="1" ht="17.25">
      <c r="A199" s="5"/>
      <c r="B199" s="5"/>
      <c r="C199" s="5"/>
      <c r="D199" s="5"/>
      <c r="E199" s="16"/>
      <c r="F199" s="16"/>
      <c r="G199" s="16"/>
      <c r="H199" s="16"/>
      <c r="I199" s="520"/>
      <c r="J199" s="520"/>
      <c r="K199" s="520"/>
      <c r="L199" s="520"/>
      <c r="M199" s="520"/>
      <c r="N199" s="520"/>
      <c r="O199" s="520"/>
      <c r="P199" s="520"/>
      <c r="Q199" s="520"/>
      <c r="R199" s="520"/>
      <c r="S199" s="520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5"/>
      <c r="AE199" s="92"/>
      <c r="AF199" s="5"/>
    </row>
    <row x14ac:dyDescent="0.25" r="200" customHeight="1" ht="17.25">
      <c r="A200" s="5"/>
      <c r="B200" s="5"/>
      <c r="C200" s="5"/>
      <c r="D200" s="5"/>
      <c r="E200" s="16"/>
      <c r="F200" s="16"/>
      <c r="G200" s="16"/>
      <c r="H200" s="16"/>
      <c r="I200" s="520"/>
      <c r="J200" s="520"/>
      <c r="K200" s="520"/>
      <c r="L200" s="520"/>
      <c r="M200" s="520"/>
      <c r="N200" s="520"/>
      <c r="O200" s="520"/>
      <c r="P200" s="520"/>
      <c r="Q200" s="520"/>
      <c r="R200" s="520"/>
      <c r="S200" s="520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5"/>
      <c r="AE200" s="215"/>
      <c r="AF200" s="5"/>
    </row>
    <row x14ac:dyDescent="0.25" r="201" customHeight="1" ht="17.25">
      <c r="A201" s="5"/>
      <c r="B201" s="5"/>
      <c r="C201" s="5"/>
      <c r="D201" s="5"/>
      <c r="E201" s="16"/>
      <c r="F201" s="16"/>
      <c r="G201" s="16"/>
      <c r="H201" s="16"/>
      <c r="I201" s="520"/>
      <c r="J201" s="520"/>
      <c r="K201" s="520"/>
      <c r="L201" s="520"/>
      <c r="M201" s="520"/>
      <c r="N201" s="520"/>
      <c r="O201" s="520"/>
      <c r="P201" s="520"/>
      <c r="Q201" s="520"/>
      <c r="R201" s="520"/>
      <c r="S201" s="520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5"/>
      <c r="AE201" s="92"/>
      <c r="AF201" s="5"/>
    </row>
    <row x14ac:dyDescent="0.25" r="202" customHeight="1" ht="17.25">
      <c r="A202" s="5"/>
      <c r="B202" s="5"/>
      <c r="C202" s="5"/>
      <c r="D202" s="5"/>
      <c r="E202" s="16"/>
      <c r="F202" s="16"/>
      <c r="G202" s="16"/>
      <c r="H202" s="16"/>
      <c r="I202" s="520"/>
      <c r="J202" s="520"/>
      <c r="K202" s="520"/>
      <c r="L202" s="520"/>
      <c r="M202" s="520"/>
      <c r="N202" s="520"/>
      <c r="O202" s="520"/>
      <c r="P202" s="520"/>
      <c r="Q202" s="520"/>
      <c r="R202" s="520"/>
      <c r="S202" s="520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5"/>
      <c r="AE202" s="92"/>
      <c r="AF202" s="5"/>
    </row>
    <row x14ac:dyDescent="0.25" r="203" customHeight="1" ht="17.25">
      <c r="A203" s="5"/>
      <c r="B203" s="5"/>
      <c r="C203" s="5"/>
      <c r="D203" s="5"/>
      <c r="E203" s="16"/>
      <c r="F203" s="16"/>
      <c r="G203" s="16"/>
      <c r="H203" s="16"/>
      <c r="I203" s="520"/>
      <c r="J203" s="520"/>
      <c r="K203" s="520"/>
      <c r="L203" s="520"/>
      <c r="M203" s="520"/>
      <c r="N203" s="520"/>
      <c r="O203" s="520"/>
      <c r="P203" s="520"/>
      <c r="Q203" s="520"/>
      <c r="R203" s="520"/>
      <c r="S203" s="520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5"/>
      <c r="AE203" s="92"/>
      <c r="AF203" s="5"/>
    </row>
    <row x14ac:dyDescent="0.25" r="204" customHeight="1" ht="17.25">
      <c r="A204" s="5"/>
      <c r="B204" s="5"/>
      <c r="C204" s="5"/>
      <c r="D204" s="5"/>
      <c r="E204" s="16"/>
      <c r="F204" s="16"/>
      <c r="G204" s="16"/>
      <c r="H204" s="16"/>
      <c r="I204" s="520"/>
      <c r="J204" s="520"/>
      <c r="K204" s="520"/>
      <c r="L204" s="520"/>
      <c r="M204" s="520"/>
      <c r="N204" s="520"/>
      <c r="O204" s="520"/>
      <c r="P204" s="520"/>
      <c r="Q204" s="520"/>
      <c r="R204" s="520"/>
      <c r="S204" s="520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5"/>
      <c r="AE204" s="92"/>
      <c r="AF204" s="5"/>
    </row>
    <row x14ac:dyDescent="0.25" r="205" customHeight="1" ht="17.25">
      <c r="A205" s="5"/>
      <c r="B205" s="5"/>
      <c r="C205" s="5"/>
      <c r="D205" s="5"/>
      <c r="E205" s="16"/>
      <c r="F205" s="16"/>
      <c r="G205" s="16"/>
      <c r="H205" s="16"/>
      <c r="I205" s="520"/>
      <c r="J205" s="520"/>
      <c r="K205" s="520"/>
      <c r="L205" s="520"/>
      <c r="M205" s="520"/>
      <c r="N205" s="520"/>
      <c r="O205" s="520"/>
      <c r="P205" s="520"/>
      <c r="Q205" s="520"/>
      <c r="R205" s="520"/>
      <c r="S205" s="520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5"/>
      <c r="AE205" s="92"/>
      <c r="AF205" s="5"/>
    </row>
    <row x14ac:dyDescent="0.25" r="206" customHeight="1" ht="17.25">
      <c r="A206" s="5"/>
      <c r="B206" s="5"/>
      <c r="C206" s="5"/>
      <c r="D206" s="5"/>
      <c r="E206" s="16"/>
      <c r="F206" s="16"/>
      <c r="G206" s="16"/>
      <c r="H206" s="16"/>
      <c r="I206" s="520"/>
      <c r="J206" s="520"/>
      <c r="K206" s="520"/>
      <c r="L206" s="520"/>
      <c r="M206" s="520"/>
      <c r="N206" s="520"/>
      <c r="O206" s="520"/>
      <c r="P206" s="520"/>
      <c r="Q206" s="520"/>
      <c r="R206" s="520"/>
      <c r="S206" s="520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5"/>
      <c r="AE206" s="92"/>
      <c r="AF206" s="5"/>
    </row>
    <row x14ac:dyDescent="0.25" r="207" customHeight="1" ht="17.25">
      <c r="A207" s="5"/>
      <c r="B207" s="5"/>
      <c r="C207" s="5"/>
      <c r="D207" s="5"/>
      <c r="E207" s="16"/>
      <c r="F207" s="16"/>
      <c r="G207" s="16"/>
      <c r="H207" s="16"/>
      <c r="I207" s="520"/>
      <c r="J207" s="520"/>
      <c r="K207" s="520"/>
      <c r="L207" s="520"/>
      <c r="M207" s="520"/>
      <c r="N207" s="520"/>
      <c r="O207" s="520"/>
      <c r="P207" s="520"/>
      <c r="Q207" s="520"/>
      <c r="R207" s="520"/>
      <c r="S207" s="520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5"/>
      <c r="AE207" s="92"/>
      <c r="AF207" s="5"/>
    </row>
    <row x14ac:dyDescent="0.25" r="208" customHeight="1" ht="17.25">
      <c r="A208" s="5"/>
      <c r="B208" s="5"/>
      <c r="C208" s="5"/>
      <c r="D208" s="5"/>
      <c r="E208" s="16"/>
      <c r="F208" s="16"/>
      <c r="G208" s="16"/>
      <c r="H208" s="16"/>
      <c r="I208" s="520"/>
      <c r="J208" s="520"/>
      <c r="K208" s="520"/>
      <c r="L208" s="520"/>
      <c r="M208" s="520"/>
      <c r="N208" s="520"/>
      <c r="O208" s="520"/>
      <c r="P208" s="520"/>
      <c r="Q208" s="520"/>
      <c r="R208" s="520"/>
      <c r="S208" s="520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5"/>
      <c r="AE208" s="92"/>
      <c r="AF208" s="5"/>
    </row>
    <row x14ac:dyDescent="0.25" r="209" customHeight="1" ht="17.25">
      <c r="A209" s="5"/>
      <c r="B209" s="5"/>
      <c r="C209" s="5"/>
      <c r="D209" s="5"/>
      <c r="E209" s="16"/>
      <c r="F209" s="16"/>
      <c r="G209" s="16"/>
      <c r="H209" s="16"/>
      <c r="I209" s="520"/>
      <c r="J209" s="520"/>
      <c r="K209" s="520"/>
      <c r="L209" s="520"/>
      <c r="M209" s="520"/>
      <c r="N209" s="520"/>
      <c r="O209" s="520"/>
      <c r="P209" s="520"/>
      <c r="Q209" s="520"/>
      <c r="R209" s="520"/>
      <c r="S209" s="520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5"/>
      <c r="AE209" s="92"/>
      <c r="AF209" s="5"/>
    </row>
    <row x14ac:dyDescent="0.25" r="210" customHeight="1" ht="17.25">
      <c r="A210" s="5"/>
      <c r="B210" s="5"/>
      <c r="C210" s="5"/>
      <c r="D210" s="5"/>
      <c r="E210" s="16"/>
      <c r="F210" s="16"/>
      <c r="G210" s="16"/>
      <c r="H210" s="16"/>
      <c r="I210" s="520"/>
      <c r="J210" s="520"/>
      <c r="K210" s="520"/>
      <c r="L210" s="520"/>
      <c r="M210" s="520"/>
      <c r="N210" s="520"/>
      <c r="O210" s="520"/>
      <c r="P210" s="520"/>
      <c r="Q210" s="520"/>
      <c r="R210" s="520"/>
      <c r="S210" s="520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5"/>
      <c r="AE210" s="92"/>
      <c r="AF210" s="5"/>
    </row>
    <row x14ac:dyDescent="0.25" r="211" customHeight="1" ht="17.25">
      <c r="A211" s="5"/>
      <c r="B211" s="5"/>
      <c r="C211" s="5"/>
      <c r="D211" s="5"/>
      <c r="E211" s="16"/>
      <c r="F211" s="16"/>
      <c r="G211" s="16"/>
      <c r="H211" s="16"/>
      <c r="I211" s="520"/>
      <c r="J211" s="520"/>
      <c r="K211" s="520"/>
      <c r="L211" s="520"/>
      <c r="M211" s="520"/>
      <c r="N211" s="520"/>
      <c r="O211" s="520"/>
      <c r="P211" s="520"/>
      <c r="Q211" s="520"/>
      <c r="R211" s="520"/>
      <c r="S211" s="520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5"/>
      <c r="AE211" s="92"/>
      <c r="AF211" s="5"/>
    </row>
    <row x14ac:dyDescent="0.25" r="212" customHeight="1" ht="17.25">
      <c r="A212" s="5"/>
      <c r="B212" s="5"/>
      <c r="C212" s="5"/>
      <c r="D212" s="5"/>
      <c r="E212" s="16"/>
      <c r="F212" s="16"/>
      <c r="G212" s="16"/>
      <c r="H212" s="16"/>
      <c r="I212" s="520"/>
      <c r="J212" s="520"/>
      <c r="K212" s="520"/>
      <c r="L212" s="520"/>
      <c r="M212" s="520"/>
      <c r="N212" s="520"/>
      <c r="O212" s="520"/>
      <c r="P212" s="520"/>
      <c r="Q212" s="520"/>
      <c r="R212" s="520"/>
      <c r="S212" s="520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5"/>
      <c r="AE212" s="332"/>
      <c r="AF212" s="5"/>
    </row>
    <row x14ac:dyDescent="0.25" r="213" customHeight="1" ht="17.25">
      <c r="A213" s="5"/>
      <c r="B213" s="5"/>
      <c r="C213" s="5"/>
      <c r="D213" s="5"/>
      <c r="E213" s="16"/>
      <c r="F213" s="16"/>
      <c r="G213" s="16"/>
      <c r="H213" s="16"/>
      <c r="I213" s="520"/>
      <c r="J213" s="520"/>
      <c r="K213" s="520"/>
      <c r="L213" s="520"/>
      <c r="M213" s="520"/>
      <c r="N213" s="520"/>
      <c r="O213" s="520"/>
      <c r="P213" s="520"/>
      <c r="Q213" s="520"/>
      <c r="R213" s="520"/>
      <c r="S213" s="520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5"/>
      <c r="AE213" s="92"/>
      <c r="AF213" s="5"/>
    </row>
    <row x14ac:dyDescent="0.25" r="214" customHeight="1" ht="17.25">
      <c r="A214" s="5"/>
      <c r="B214" s="5"/>
      <c r="C214" s="5"/>
      <c r="D214" s="5"/>
      <c r="E214" s="16"/>
      <c r="F214" s="16"/>
      <c r="G214" s="16"/>
      <c r="H214" s="16"/>
      <c r="I214" s="520"/>
      <c r="J214" s="520"/>
      <c r="K214" s="520"/>
      <c r="L214" s="520"/>
      <c r="M214" s="520"/>
      <c r="N214" s="520"/>
      <c r="O214" s="520"/>
      <c r="P214" s="520"/>
      <c r="Q214" s="520"/>
      <c r="R214" s="520"/>
      <c r="S214" s="520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5"/>
      <c r="AE214" s="92"/>
      <c r="AF214" s="5"/>
    </row>
    <row x14ac:dyDescent="0.25" r="215" customHeight="1" ht="17.25">
      <c r="A215" s="5"/>
      <c r="B215" s="5"/>
      <c r="C215" s="5"/>
      <c r="D215" s="5"/>
      <c r="E215" s="16"/>
      <c r="F215" s="16"/>
      <c r="G215" s="16"/>
      <c r="H215" s="16"/>
      <c r="I215" s="520"/>
      <c r="J215" s="520"/>
      <c r="K215" s="520"/>
      <c r="L215" s="520"/>
      <c r="M215" s="520"/>
      <c r="N215" s="520"/>
      <c r="O215" s="520"/>
      <c r="P215" s="520"/>
      <c r="Q215" s="520"/>
      <c r="R215" s="520"/>
      <c r="S215" s="520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5"/>
      <c r="AE215" s="215"/>
      <c r="AF215" s="5"/>
    </row>
    <row x14ac:dyDescent="0.25" r="216" customHeight="1" ht="17.25">
      <c r="A216" s="5"/>
      <c r="B216" s="5"/>
      <c r="C216" s="5"/>
      <c r="D216" s="5"/>
      <c r="E216" s="16"/>
      <c r="F216" s="16"/>
      <c r="G216" s="16"/>
      <c r="H216" s="16"/>
      <c r="I216" s="520"/>
      <c r="J216" s="520"/>
      <c r="K216" s="520"/>
      <c r="L216" s="520"/>
      <c r="M216" s="520"/>
      <c r="N216" s="520"/>
      <c r="O216" s="520"/>
      <c r="P216" s="520"/>
      <c r="Q216" s="520"/>
      <c r="R216" s="520"/>
      <c r="S216" s="520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5"/>
      <c r="AE216" s="92"/>
      <c r="AF216" s="5"/>
    </row>
    <row x14ac:dyDescent="0.25" r="217" customHeight="1" ht="17.25">
      <c r="A217" s="5"/>
      <c r="B217" s="5"/>
      <c r="C217" s="5"/>
      <c r="D217" s="5"/>
      <c r="E217" s="16"/>
      <c r="F217" s="16"/>
      <c r="G217" s="16"/>
      <c r="H217" s="16"/>
      <c r="I217" s="520"/>
      <c r="J217" s="520"/>
      <c r="K217" s="520"/>
      <c r="L217" s="520"/>
      <c r="M217" s="520"/>
      <c r="N217" s="520"/>
      <c r="O217" s="520"/>
      <c r="P217" s="520"/>
      <c r="Q217" s="520"/>
      <c r="R217" s="520"/>
      <c r="S217" s="520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5"/>
      <c r="AE217" s="92"/>
      <c r="AF217" s="5"/>
    </row>
    <row x14ac:dyDescent="0.25" r="218" customHeight="1" ht="17.25">
      <c r="A218" s="5"/>
      <c r="B218" s="5"/>
      <c r="C218" s="5"/>
      <c r="D218" s="5"/>
      <c r="E218" s="16"/>
      <c r="F218" s="16"/>
      <c r="G218" s="16"/>
      <c r="H218" s="16"/>
      <c r="I218" s="520"/>
      <c r="J218" s="520"/>
      <c r="K218" s="520"/>
      <c r="L218" s="520"/>
      <c r="M218" s="520"/>
      <c r="N218" s="520"/>
      <c r="O218" s="520"/>
      <c r="P218" s="520"/>
      <c r="Q218" s="520"/>
      <c r="R218" s="520"/>
      <c r="S218" s="520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5"/>
      <c r="AE218" s="276"/>
      <c r="AF218" s="5"/>
    </row>
    <row x14ac:dyDescent="0.25" r="219" customHeight="1" ht="17.25">
      <c r="A219" s="5"/>
      <c r="B219" s="5"/>
      <c r="C219" s="5"/>
      <c r="D219" s="5"/>
      <c r="E219" s="16"/>
      <c r="F219" s="16"/>
      <c r="G219" s="16"/>
      <c r="H219" s="16"/>
      <c r="I219" s="520"/>
      <c r="J219" s="520"/>
      <c r="K219" s="520"/>
      <c r="L219" s="520"/>
      <c r="M219" s="520"/>
      <c r="N219" s="520"/>
      <c r="O219" s="520"/>
      <c r="P219" s="520"/>
      <c r="Q219" s="520"/>
      <c r="R219" s="520"/>
      <c r="S219" s="520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5"/>
      <c r="AE219" s="276"/>
      <c r="AF219" s="5"/>
    </row>
    <row x14ac:dyDescent="0.25" r="220" customHeight="1" ht="17.25">
      <c r="A220" s="5"/>
      <c r="B220" s="5"/>
      <c r="C220" s="5"/>
      <c r="D220" s="5"/>
      <c r="E220" s="16"/>
      <c r="F220" s="16"/>
      <c r="G220" s="16"/>
      <c r="H220" s="16"/>
      <c r="I220" s="520"/>
      <c r="J220" s="520"/>
      <c r="K220" s="520"/>
      <c r="L220" s="520"/>
      <c r="M220" s="520"/>
      <c r="N220" s="520"/>
      <c r="O220" s="520"/>
      <c r="P220" s="520"/>
      <c r="Q220" s="520"/>
      <c r="R220" s="520"/>
      <c r="S220" s="520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5"/>
      <c r="AE220" s="276"/>
      <c r="AF220" s="5"/>
    </row>
    <row x14ac:dyDescent="0.25" r="221" customHeight="1" ht="17.25">
      <c r="A221" s="5"/>
      <c r="B221" s="5"/>
      <c r="C221" s="5"/>
      <c r="D221" s="5"/>
      <c r="E221" s="16"/>
      <c r="F221" s="16"/>
      <c r="G221" s="16"/>
      <c r="H221" s="16"/>
      <c r="I221" s="520"/>
      <c r="J221" s="520"/>
      <c r="K221" s="520"/>
      <c r="L221" s="520"/>
      <c r="M221" s="520"/>
      <c r="N221" s="520"/>
      <c r="O221" s="520"/>
      <c r="P221" s="520"/>
      <c r="Q221" s="520"/>
      <c r="R221" s="520"/>
      <c r="S221" s="520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5"/>
      <c r="AE221" s="92"/>
      <c r="AF221" s="5"/>
    </row>
    <row x14ac:dyDescent="0.25" r="222" customHeight="1" ht="17.25">
      <c r="A222" s="5"/>
      <c r="B222" s="5"/>
      <c r="C222" s="5"/>
      <c r="D222" s="5"/>
      <c r="E222" s="16"/>
      <c r="F222" s="16"/>
      <c r="G222" s="16"/>
      <c r="H222" s="16"/>
      <c r="I222" s="520"/>
      <c r="J222" s="520"/>
      <c r="K222" s="520"/>
      <c r="L222" s="520"/>
      <c r="M222" s="520"/>
      <c r="N222" s="520"/>
      <c r="O222" s="520"/>
      <c r="P222" s="520"/>
      <c r="Q222" s="520"/>
      <c r="R222" s="520"/>
      <c r="S222" s="520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5"/>
      <c r="AE222" s="92"/>
      <c r="AF222" s="5"/>
    </row>
    <row x14ac:dyDescent="0.25" r="223" customHeight="1" ht="17.25">
      <c r="A223" s="5"/>
      <c r="B223" s="5"/>
      <c r="C223" s="5"/>
      <c r="D223" s="5"/>
      <c r="E223" s="16"/>
      <c r="F223" s="16"/>
      <c r="G223" s="16"/>
      <c r="H223" s="16"/>
      <c r="I223" s="520"/>
      <c r="J223" s="520"/>
      <c r="K223" s="520"/>
      <c r="L223" s="520"/>
      <c r="M223" s="520"/>
      <c r="N223" s="520"/>
      <c r="O223" s="520"/>
      <c r="P223" s="520"/>
      <c r="Q223" s="520"/>
      <c r="R223" s="520"/>
      <c r="S223" s="520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5"/>
      <c r="AE223" s="92"/>
      <c r="AF223" s="5"/>
    </row>
    <row x14ac:dyDescent="0.25" r="224" customHeight="1" ht="17.25">
      <c r="A224" s="5"/>
      <c r="B224" s="5"/>
      <c r="C224" s="5"/>
      <c r="D224" s="5"/>
      <c r="E224" s="16"/>
      <c r="F224" s="16"/>
      <c r="G224" s="16"/>
      <c r="H224" s="16"/>
      <c r="I224" s="520"/>
      <c r="J224" s="520"/>
      <c r="K224" s="520"/>
      <c r="L224" s="520"/>
      <c r="M224" s="520"/>
      <c r="N224" s="520"/>
      <c r="O224" s="520"/>
      <c r="P224" s="520"/>
      <c r="Q224" s="520"/>
      <c r="R224" s="520"/>
      <c r="S224" s="520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5"/>
      <c r="AE224" s="92"/>
      <c r="AF224" s="5"/>
    </row>
    <row x14ac:dyDescent="0.25" r="225" customHeight="1" ht="17.25">
      <c r="A225" s="5"/>
      <c r="B225" s="5"/>
      <c r="C225" s="5"/>
      <c r="D225" s="5"/>
      <c r="E225" s="16"/>
      <c r="F225" s="16"/>
      <c r="G225" s="16"/>
      <c r="H225" s="16"/>
      <c r="I225" s="520"/>
      <c r="J225" s="520"/>
      <c r="K225" s="520"/>
      <c r="L225" s="520"/>
      <c r="M225" s="520"/>
      <c r="N225" s="520"/>
      <c r="O225" s="520"/>
      <c r="P225" s="520"/>
      <c r="Q225" s="520"/>
      <c r="R225" s="520"/>
      <c r="S225" s="520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5"/>
      <c r="AE225" s="92"/>
      <c r="AF225" s="5"/>
    </row>
    <row x14ac:dyDescent="0.25" r="226" customHeight="1" ht="17.25">
      <c r="A226" s="5"/>
      <c r="B226" s="5"/>
      <c r="C226" s="5"/>
      <c r="D226" s="5"/>
      <c r="E226" s="16"/>
      <c r="F226" s="16"/>
      <c r="G226" s="16"/>
      <c r="H226" s="16"/>
      <c r="I226" s="520"/>
      <c r="J226" s="520"/>
      <c r="K226" s="520"/>
      <c r="L226" s="520"/>
      <c r="M226" s="520"/>
      <c r="N226" s="520"/>
      <c r="O226" s="520"/>
      <c r="P226" s="520"/>
      <c r="Q226" s="520"/>
      <c r="R226" s="520"/>
      <c r="S226" s="520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5"/>
      <c r="AE226" s="215"/>
      <c r="AF226" s="5"/>
    </row>
    <row x14ac:dyDescent="0.25" r="227" customHeight="1" ht="17.25">
      <c r="A227" s="5"/>
      <c r="B227" s="5"/>
      <c r="C227" s="5"/>
      <c r="D227" s="5"/>
      <c r="E227" s="16"/>
      <c r="F227" s="16"/>
      <c r="G227" s="16"/>
      <c r="H227" s="16"/>
      <c r="I227" s="520"/>
      <c r="J227" s="520"/>
      <c r="K227" s="520"/>
      <c r="L227" s="520"/>
      <c r="M227" s="520"/>
      <c r="N227" s="520"/>
      <c r="O227" s="520"/>
      <c r="P227" s="520"/>
      <c r="Q227" s="520"/>
      <c r="R227" s="520"/>
      <c r="S227" s="520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5"/>
      <c r="AE227" s="92"/>
      <c r="AF227" s="5"/>
    </row>
    <row x14ac:dyDescent="0.25" r="228" customHeight="1" ht="17.25">
      <c r="A228" s="5"/>
      <c r="B228" s="5"/>
      <c r="C228" s="5"/>
      <c r="D228" s="5"/>
      <c r="E228" s="16"/>
      <c r="F228" s="16"/>
      <c r="G228" s="16"/>
      <c r="H228" s="16"/>
      <c r="I228" s="520"/>
      <c r="J228" s="520"/>
      <c r="K228" s="520"/>
      <c r="L228" s="520"/>
      <c r="M228" s="520"/>
      <c r="N228" s="520"/>
      <c r="O228" s="520"/>
      <c r="P228" s="520"/>
      <c r="Q228" s="520"/>
      <c r="R228" s="520"/>
      <c r="S228" s="520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5"/>
      <c r="AE228" s="92"/>
      <c r="AF228" s="5"/>
    </row>
    <row x14ac:dyDescent="0.25" r="229" customHeight="1" ht="17.25">
      <c r="A229" s="5"/>
      <c r="B229" s="5"/>
      <c r="C229" s="5"/>
      <c r="D229" s="5"/>
      <c r="E229" s="16"/>
      <c r="F229" s="16"/>
      <c r="G229" s="16"/>
      <c r="H229" s="16"/>
      <c r="I229" s="520"/>
      <c r="J229" s="520"/>
      <c r="K229" s="520"/>
      <c r="L229" s="520"/>
      <c r="M229" s="520"/>
      <c r="N229" s="520"/>
      <c r="O229" s="520"/>
      <c r="P229" s="520"/>
      <c r="Q229" s="520"/>
      <c r="R229" s="520"/>
      <c r="S229" s="520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5"/>
      <c r="AE229" s="92"/>
      <c r="AF229" s="5"/>
    </row>
    <row x14ac:dyDescent="0.25" r="230" customHeight="1" ht="17.25">
      <c r="A230" s="5"/>
      <c r="B230" s="5"/>
      <c r="C230" s="5"/>
      <c r="D230" s="5"/>
      <c r="E230" s="16"/>
      <c r="F230" s="16"/>
      <c r="G230" s="16"/>
      <c r="H230" s="16"/>
      <c r="I230" s="520"/>
      <c r="J230" s="520"/>
      <c r="K230" s="520"/>
      <c r="L230" s="520"/>
      <c r="M230" s="520"/>
      <c r="N230" s="520"/>
      <c r="O230" s="520"/>
      <c r="P230" s="520"/>
      <c r="Q230" s="520"/>
      <c r="R230" s="520"/>
      <c r="S230" s="520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5"/>
      <c r="AE230" s="92"/>
      <c r="AF230" s="5"/>
    </row>
    <row x14ac:dyDescent="0.25" r="231" customHeight="1" ht="17.25">
      <c r="A231" s="5"/>
      <c r="B231" s="5"/>
      <c r="C231" s="5"/>
      <c r="D231" s="5"/>
      <c r="E231" s="16"/>
      <c r="F231" s="16"/>
      <c r="G231" s="16"/>
      <c r="H231" s="16"/>
      <c r="I231" s="520"/>
      <c r="J231" s="520"/>
      <c r="K231" s="520"/>
      <c r="L231" s="520"/>
      <c r="M231" s="520"/>
      <c r="N231" s="520"/>
      <c r="O231" s="520"/>
      <c r="P231" s="520"/>
      <c r="Q231" s="520"/>
      <c r="R231" s="520"/>
      <c r="S231" s="520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5"/>
      <c r="AE231" s="92"/>
      <c r="AF231" s="5"/>
    </row>
    <row x14ac:dyDescent="0.25" r="232" customHeight="1" ht="17.25">
      <c r="A232" s="5"/>
      <c r="B232" s="5"/>
      <c r="C232" s="5"/>
      <c r="D232" s="5"/>
      <c r="E232" s="16"/>
      <c r="F232" s="16"/>
      <c r="G232" s="16"/>
      <c r="H232" s="16"/>
      <c r="I232" s="520"/>
      <c r="J232" s="520"/>
      <c r="K232" s="520"/>
      <c r="L232" s="520"/>
      <c r="M232" s="520"/>
      <c r="N232" s="520"/>
      <c r="O232" s="520"/>
      <c r="P232" s="520"/>
      <c r="Q232" s="520"/>
      <c r="R232" s="520"/>
      <c r="S232" s="520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5"/>
      <c r="AE232" s="92"/>
      <c r="AF232" s="5"/>
    </row>
    <row x14ac:dyDescent="0.25" r="233" customHeight="1" ht="17.25">
      <c r="A233" s="5"/>
      <c r="B233" s="5"/>
      <c r="C233" s="5"/>
      <c r="D233" s="5"/>
      <c r="E233" s="16"/>
      <c r="F233" s="16"/>
      <c r="G233" s="16"/>
      <c r="H233" s="16"/>
      <c r="I233" s="520"/>
      <c r="J233" s="520"/>
      <c r="K233" s="520"/>
      <c r="L233" s="520"/>
      <c r="M233" s="520"/>
      <c r="N233" s="520"/>
      <c r="O233" s="520"/>
      <c r="P233" s="520"/>
      <c r="Q233" s="520"/>
      <c r="R233" s="520"/>
      <c r="S233" s="520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5"/>
      <c r="AE233" s="92"/>
      <c r="AF233" s="5"/>
    </row>
    <row x14ac:dyDescent="0.25" r="234" customHeight="1" ht="17.25">
      <c r="A234" s="5"/>
      <c r="B234" s="5"/>
      <c r="C234" s="5"/>
      <c r="D234" s="5"/>
      <c r="E234" s="16"/>
      <c r="F234" s="16"/>
      <c r="G234" s="16"/>
      <c r="H234" s="16"/>
      <c r="I234" s="520"/>
      <c r="J234" s="520"/>
      <c r="K234" s="520"/>
      <c r="L234" s="520"/>
      <c r="M234" s="520"/>
      <c r="N234" s="520"/>
      <c r="O234" s="520"/>
      <c r="P234" s="520"/>
      <c r="Q234" s="520"/>
      <c r="R234" s="520"/>
      <c r="S234" s="520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5"/>
      <c r="AE234" s="215"/>
      <c r="AF234" s="5"/>
    </row>
    <row x14ac:dyDescent="0.25" r="235" customHeight="1" ht="17.25">
      <c r="A235" s="5"/>
      <c r="B235" s="5"/>
      <c r="C235" s="5"/>
      <c r="D235" s="5"/>
      <c r="E235" s="16"/>
      <c r="F235" s="16"/>
      <c r="G235" s="16"/>
      <c r="H235" s="16"/>
      <c r="I235" s="520"/>
      <c r="J235" s="520"/>
      <c r="K235" s="520"/>
      <c r="L235" s="520"/>
      <c r="M235" s="520"/>
      <c r="N235" s="520"/>
      <c r="O235" s="520"/>
      <c r="P235" s="520"/>
      <c r="Q235" s="520"/>
      <c r="R235" s="520"/>
      <c r="S235" s="520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5"/>
      <c r="AE235" s="92"/>
      <c r="AF235" s="5"/>
    </row>
    <row x14ac:dyDescent="0.25" r="236" customHeight="1" ht="17.25">
      <c r="A236" s="5"/>
      <c r="B236" s="5"/>
      <c r="C236" s="5"/>
      <c r="D236" s="5"/>
      <c r="E236" s="16"/>
      <c r="F236" s="16"/>
      <c r="G236" s="16"/>
      <c r="H236" s="16"/>
      <c r="I236" s="520"/>
      <c r="J236" s="520"/>
      <c r="K236" s="520"/>
      <c r="L236" s="520"/>
      <c r="M236" s="520"/>
      <c r="N236" s="520"/>
      <c r="O236" s="520"/>
      <c r="P236" s="520"/>
      <c r="Q236" s="520"/>
      <c r="R236" s="520"/>
      <c r="S236" s="520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5"/>
      <c r="AE236" s="92"/>
      <c r="AF236" s="5"/>
    </row>
    <row x14ac:dyDescent="0.25" r="237" customHeight="1" ht="17.25">
      <c r="A237" s="5"/>
      <c r="B237" s="5"/>
      <c r="C237" s="5"/>
      <c r="D237" s="5"/>
      <c r="E237" s="16"/>
      <c r="F237" s="16"/>
      <c r="G237" s="16"/>
      <c r="H237" s="16"/>
      <c r="I237" s="520"/>
      <c r="J237" s="520"/>
      <c r="K237" s="520"/>
      <c r="L237" s="520"/>
      <c r="M237" s="520"/>
      <c r="N237" s="520"/>
      <c r="O237" s="520"/>
      <c r="P237" s="520"/>
      <c r="Q237" s="520"/>
      <c r="R237" s="520"/>
      <c r="S237" s="520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5"/>
      <c r="AE237" s="92"/>
      <c r="AF237" s="5"/>
    </row>
    <row x14ac:dyDescent="0.25" r="238" customHeight="1" ht="17.25">
      <c r="A238" s="5"/>
      <c r="B238" s="5"/>
      <c r="C238" s="5"/>
      <c r="D238" s="5"/>
      <c r="E238" s="16"/>
      <c r="F238" s="16"/>
      <c r="G238" s="16"/>
      <c r="H238" s="16"/>
      <c r="I238" s="520"/>
      <c r="J238" s="520"/>
      <c r="K238" s="520"/>
      <c r="L238" s="520"/>
      <c r="M238" s="520"/>
      <c r="N238" s="520"/>
      <c r="O238" s="520"/>
      <c r="P238" s="520"/>
      <c r="Q238" s="520"/>
      <c r="R238" s="520"/>
      <c r="S238" s="520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5"/>
      <c r="AE238" s="92"/>
      <c r="AF238" s="5"/>
    </row>
    <row x14ac:dyDescent="0.25" r="239" customHeight="1" ht="17.25">
      <c r="A239" s="5"/>
      <c r="B239" s="5"/>
      <c r="C239" s="5"/>
      <c r="D239" s="5"/>
      <c r="E239" s="16"/>
      <c r="F239" s="16"/>
      <c r="G239" s="16"/>
      <c r="H239" s="16"/>
      <c r="I239" s="520"/>
      <c r="J239" s="520"/>
      <c r="K239" s="520"/>
      <c r="L239" s="520"/>
      <c r="M239" s="520"/>
      <c r="N239" s="520"/>
      <c r="O239" s="520"/>
      <c r="P239" s="520"/>
      <c r="Q239" s="520"/>
      <c r="R239" s="520"/>
      <c r="S239" s="520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5"/>
      <c r="AE239" s="92"/>
      <c r="AF239" s="5"/>
    </row>
    <row x14ac:dyDescent="0.25" r="240" customHeight="1" ht="17.25">
      <c r="A240" s="5"/>
      <c r="B240" s="5"/>
      <c r="C240" s="5"/>
      <c r="D240" s="5"/>
      <c r="E240" s="16"/>
      <c r="F240" s="16"/>
      <c r="G240" s="16"/>
      <c r="H240" s="16"/>
      <c r="I240" s="520"/>
      <c r="J240" s="520"/>
      <c r="K240" s="520"/>
      <c r="L240" s="520"/>
      <c r="M240" s="520"/>
      <c r="N240" s="520"/>
      <c r="O240" s="520"/>
      <c r="P240" s="520"/>
      <c r="Q240" s="520"/>
      <c r="R240" s="520"/>
      <c r="S240" s="520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5"/>
      <c r="AE240" s="92"/>
      <c r="AF240" s="5"/>
    </row>
    <row x14ac:dyDescent="0.25" r="241" customHeight="1" ht="17.25">
      <c r="A241" s="5"/>
      <c r="B241" s="5"/>
      <c r="C241" s="5"/>
      <c r="D241" s="5"/>
      <c r="E241" s="16"/>
      <c r="F241" s="16"/>
      <c r="G241" s="16"/>
      <c r="H241" s="16"/>
      <c r="I241" s="520"/>
      <c r="J241" s="520"/>
      <c r="K241" s="520"/>
      <c r="L241" s="520"/>
      <c r="M241" s="520"/>
      <c r="N241" s="520"/>
      <c r="O241" s="520"/>
      <c r="P241" s="520"/>
      <c r="Q241" s="520"/>
      <c r="R241" s="520"/>
      <c r="S241" s="520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5"/>
      <c r="AE241" s="92"/>
      <c r="AF241" s="5"/>
    </row>
    <row x14ac:dyDescent="0.25" r="242" customHeight="1" ht="17.25">
      <c r="A242" s="5"/>
      <c r="B242" s="5"/>
      <c r="C242" s="5"/>
      <c r="D242" s="5"/>
      <c r="E242" s="16"/>
      <c r="F242" s="16"/>
      <c r="G242" s="16"/>
      <c r="H242" s="16"/>
      <c r="I242" s="520"/>
      <c r="J242" s="520"/>
      <c r="K242" s="520"/>
      <c r="L242" s="520"/>
      <c r="M242" s="520"/>
      <c r="N242" s="520"/>
      <c r="O242" s="520"/>
      <c r="P242" s="520"/>
      <c r="Q242" s="520"/>
      <c r="R242" s="520"/>
      <c r="S242" s="520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5"/>
      <c r="AE242" s="92"/>
      <c r="AF242" s="5"/>
    </row>
    <row x14ac:dyDescent="0.25" r="243" customHeight="1" ht="17.25">
      <c r="A243" s="5"/>
      <c r="B243" s="5"/>
      <c r="C243" s="5"/>
      <c r="D243" s="5"/>
      <c r="E243" s="16"/>
      <c r="F243" s="16"/>
      <c r="G243" s="16"/>
      <c r="H243" s="16"/>
      <c r="I243" s="520"/>
      <c r="J243" s="520"/>
      <c r="K243" s="520"/>
      <c r="L243" s="520"/>
      <c r="M243" s="520"/>
      <c r="N243" s="520"/>
      <c r="O243" s="520"/>
      <c r="P243" s="520"/>
      <c r="Q243" s="520"/>
      <c r="R243" s="520"/>
      <c r="S243" s="520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5"/>
      <c r="AE243" s="276"/>
      <c r="AF243" s="5"/>
    </row>
    <row x14ac:dyDescent="0.25" r="244" customHeight="1" ht="17.25">
      <c r="A244" s="5"/>
      <c r="B244" s="5"/>
      <c r="C244" s="5"/>
      <c r="D244" s="5"/>
      <c r="E244" s="16"/>
      <c r="F244" s="16"/>
      <c r="G244" s="16"/>
      <c r="H244" s="16"/>
      <c r="I244" s="520"/>
      <c r="J244" s="520"/>
      <c r="K244" s="520"/>
      <c r="L244" s="520"/>
      <c r="M244" s="520"/>
      <c r="N244" s="520"/>
      <c r="O244" s="520"/>
      <c r="P244" s="520"/>
      <c r="Q244" s="520"/>
      <c r="R244" s="520"/>
      <c r="S244" s="520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5"/>
      <c r="AE244" s="276"/>
      <c r="AF244" s="5"/>
    </row>
    <row x14ac:dyDescent="0.25" r="245" customHeight="1" ht="17.25">
      <c r="A245" s="5"/>
      <c r="B245" s="5"/>
      <c r="C245" s="5"/>
      <c r="D245" s="5"/>
      <c r="E245" s="16"/>
      <c r="F245" s="16"/>
      <c r="G245" s="16"/>
      <c r="H245" s="16"/>
      <c r="I245" s="520"/>
      <c r="J245" s="520"/>
      <c r="K245" s="520"/>
      <c r="L245" s="520"/>
      <c r="M245" s="520"/>
      <c r="N245" s="520"/>
      <c r="O245" s="520"/>
      <c r="P245" s="520"/>
      <c r="Q245" s="520"/>
      <c r="R245" s="520"/>
      <c r="S245" s="520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5"/>
      <c r="AE245" s="276"/>
      <c r="AF245" s="5"/>
    </row>
    <row x14ac:dyDescent="0.25" r="246" customHeight="1" ht="17.25">
      <c r="A246" s="5"/>
      <c r="B246" s="5"/>
      <c r="C246" s="5"/>
      <c r="D246" s="5"/>
      <c r="E246" s="16"/>
      <c r="F246" s="16"/>
      <c r="G246" s="16"/>
      <c r="H246" s="16"/>
      <c r="I246" s="520"/>
      <c r="J246" s="520"/>
      <c r="K246" s="520"/>
      <c r="L246" s="520"/>
      <c r="M246" s="520"/>
      <c r="N246" s="520"/>
      <c r="O246" s="520"/>
      <c r="P246" s="520"/>
      <c r="Q246" s="520"/>
      <c r="R246" s="520"/>
      <c r="S246" s="520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5"/>
      <c r="AE246" s="92"/>
      <c r="AF246" s="5"/>
    </row>
    <row x14ac:dyDescent="0.25" r="247" customHeight="1" ht="17.25">
      <c r="A247" s="5"/>
      <c r="B247" s="5"/>
      <c r="C247" s="5"/>
      <c r="D247" s="5"/>
      <c r="E247" s="16"/>
      <c r="F247" s="16"/>
      <c r="G247" s="16"/>
      <c r="H247" s="16"/>
      <c r="I247" s="520"/>
      <c r="J247" s="520"/>
      <c r="K247" s="520"/>
      <c r="L247" s="520"/>
      <c r="M247" s="520"/>
      <c r="N247" s="520"/>
      <c r="O247" s="520"/>
      <c r="P247" s="520"/>
      <c r="Q247" s="520"/>
      <c r="R247" s="520"/>
      <c r="S247" s="520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5"/>
      <c r="AE247" s="92"/>
      <c r="AF247" s="5"/>
    </row>
    <row x14ac:dyDescent="0.25" r="248" customHeight="1" ht="17.25">
      <c r="A248" s="5"/>
      <c r="B248" s="5"/>
      <c r="C248" s="5"/>
      <c r="D248" s="5"/>
      <c r="E248" s="16"/>
      <c r="F248" s="16"/>
      <c r="G248" s="16"/>
      <c r="H248" s="16"/>
      <c r="I248" s="520"/>
      <c r="J248" s="520"/>
      <c r="K248" s="520"/>
      <c r="L248" s="520"/>
      <c r="M248" s="520"/>
      <c r="N248" s="520"/>
      <c r="O248" s="520"/>
      <c r="P248" s="520"/>
      <c r="Q248" s="520"/>
      <c r="R248" s="520"/>
      <c r="S248" s="520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5"/>
      <c r="AE248" s="92"/>
      <c r="AF248" s="5"/>
    </row>
    <row x14ac:dyDescent="0.25" r="249" customHeight="1" ht="17.25">
      <c r="A249" s="5"/>
      <c r="B249" s="5"/>
      <c r="C249" s="5"/>
      <c r="D249" s="5"/>
      <c r="E249" s="16"/>
      <c r="F249" s="16"/>
      <c r="G249" s="16"/>
      <c r="H249" s="16"/>
      <c r="I249" s="520"/>
      <c r="J249" s="520"/>
      <c r="K249" s="520"/>
      <c r="L249" s="520"/>
      <c r="M249" s="520"/>
      <c r="N249" s="520"/>
      <c r="O249" s="520"/>
      <c r="P249" s="520"/>
      <c r="Q249" s="520"/>
      <c r="R249" s="520"/>
      <c r="S249" s="520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5"/>
      <c r="AE249" s="92"/>
      <c r="AF249" s="5"/>
    </row>
    <row x14ac:dyDescent="0.25" r="250" customHeight="1" ht="17.25">
      <c r="A250" s="5"/>
      <c r="B250" s="5"/>
      <c r="C250" s="5"/>
      <c r="D250" s="5"/>
      <c r="E250" s="16"/>
      <c r="F250" s="16"/>
      <c r="G250" s="16"/>
      <c r="H250" s="16"/>
      <c r="I250" s="520"/>
      <c r="J250" s="520"/>
      <c r="K250" s="520"/>
      <c r="L250" s="520"/>
      <c r="M250" s="520"/>
      <c r="N250" s="520"/>
      <c r="O250" s="520"/>
      <c r="P250" s="520"/>
      <c r="Q250" s="520"/>
      <c r="R250" s="520"/>
      <c r="S250" s="520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5"/>
      <c r="AE250" s="276"/>
      <c r="AF250" s="5"/>
    </row>
    <row x14ac:dyDescent="0.25" r="251" customHeight="1" ht="17.25">
      <c r="A251" s="5"/>
      <c r="B251" s="5"/>
      <c r="C251" s="5"/>
      <c r="D251" s="5"/>
      <c r="E251" s="16"/>
      <c r="F251" s="16"/>
      <c r="G251" s="16"/>
      <c r="H251" s="16"/>
      <c r="I251" s="520"/>
      <c r="J251" s="520"/>
      <c r="K251" s="520"/>
      <c r="L251" s="520"/>
      <c r="M251" s="520"/>
      <c r="N251" s="520"/>
      <c r="O251" s="520"/>
      <c r="P251" s="520"/>
      <c r="Q251" s="520"/>
      <c r="R251" s="520"/>
      <c r="S251" s="520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5"/>
      <c r="AE251" s="92"/>
      <c r="AF251" s="5"/>
    </row>
    <row x14ac:dyDescent="0.25" r="252" customHeight="1" ht="17.25">
      <c r="A252" s="5"/>
      <c r="B252" s="5"/>
      <c r="C252" s="5"/>
      <c r="D252" s="5"/>
      <c r="E252" s="16"/>
      <c r="F252" s="16"/>
      <c r="G252" s="16"/>
      <c r="H252" s="16"/>
      <c r="I252" s="520"/>
      <c r="J252" s="520"/>
      <c r="K252" s="520"/>
      <c r="L252" s="520"/>
      <c r="M252" s="520"/>
      <c r="N252" s="520"/>
      <c r="O252" s="520"/>
      <c r="P252" s="520"/>
      <c r="Q252" s="520"/>
      <c r="R252" s="520"/>
      <c r="S252" s="520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5"/>
      <c r="AE252" s="92"/>
      <c r="AF252" s="5"/>
    </row>
    <row x14ac:dyDescent="0.25" r="253" customHeight="1" ht="17.25">
      <c r="A253" s="5"/>
      <c r="B253" s="5"/>
      <c r="C253" s="5"/>
      <c r="D253" s="5"/>
      <c r="E253" s="16"/>
      <c r="F253" s="16"/>
      <c r="G253" s="16"/>
      <c r="H253" s="16"/>
      <c r="I253" s="520"/>
      <c r="J253" s="520"/>
      <c r="K253" s="520"/>
      <c r="L253" s="520"/>
      <c r="M253" s="520"/>
      <c r="N253" s="520"/>
      <c r="O253" s="520"/>
      <c r="P253" s="520"/>
      <c r="Q253" s="520"/>
      <c r="R253" s="520"/>
      <c r="S253" s="520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5"/>
      <c r="AE253" s="92"/>
      <c r="AF253" s="5"/>
    </row>
    <row x14ac:dyDescent="0.25" r="254" customHeight="1" ht="17.25">
      <c r="A254" s="5"/>
      <c r="B254" s="5"/>
      <c r="C254" s="5"/>
      <c r="D254" s="5"/>
      <c r="E254" s="16"/>
      <c r="F254" s="16"/>
      <c r="G254" s="16"/>
      <c r="H254" s="16"/>
      <c r="I254" s="520"/>
      <c r="J254" s="520"/>
      <c r="K254" s="520"/>
      <c r="L254" s="520"/>
      <c r="M254" s="520"/>
      <c r="N254" s="520"/>
      <c r="O254" s="520"/>
      <c r="P254" s="520"/>
      <c r="Q254" s="520"/>
      <c r="R254" s="520"/>
      <c r="S254" s="520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5"/>
      <c r="AE254" s="92"/>
      <c r="AF254" s="5"/>
    </row>
    <row x14ac:dyDescent="0.25" r="255" customHeight="1" ht="17.25">
      <c r="A255" s="5"/>
      <c r="B255" s="5"/>
      <c r="C255" s="5"/>
      <c r="D255" s="5"/>
      <c r="E255" s="16"/>
      <c r="F255" s="16"/>
      <c r="G255" s="16"/>
      <c r="H255" s="16"/>
      <c r="I255" s="520"/>
      <c r="J255" s="520"/>
      <c r="K255" s="520"/>
      <c r="L255" s="520"/>
      <c r="M255" s="520"/>
      <c r="N255" s="520"/>
      <c r="O255" s="520"/>
      <c r="P255" s="520"/>
      <c r="Q255" s="520"/>
      <c r="R255" s="520"/>
      <c r="S255" s="520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5"/>
      <c r="AE255" s="92"/>
      <c r="AF255" s="5"/>
    </row>
    <row x14ac:dyDescent="0.25" r="256" customHeight="1" ht="17.25">
      <c r="A256" s="5"/>
      <c r="B256" s="5"/>
      <c r="C256" s="5"/>
      <c r="D256" s="5"/>
      <c r="E256" s="16"/>
      <c r="F256" s="16"/>
      <c r="G256" s="16"/>
      <c r="H256" s="16"/>
      <c r="I256" s="520"/>
      <c r="J256" s="520"/>
      <c r="K256" s="520"/>
      <c r="L256" s="520"/>
      <c r="M256" s="520"/>
      <c r="N256" s="520"/>
      <c r="O256" s="520"/>
      <c r="P256" s="520"/>
      <c r="Q256" s="520"/>
      <c r="R256" s="520"/>
      <c r="S256" s="520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5"/>
      <c r="AE256" s="215"/>
      <c r="AF256" s="5"/>
    </row>
    <row x14ac:dyDescent="0.25" r="257" customHeight="1" ht="17.25">
      <c r="A257" s="5"/>
      <c r="B257" s="5"/>
      <c r="C257" s="5"/>
      <c r="D257" s="5"/>
      <c r="E257" s="16"/>
      <c r="F257" s="16"/>
      <c r="G257" s="16"/>
      <c r="H257" s="16"/>
      <c r="I257" s="520"/>
      <c r="J257" s="520"/>
      <c r="K257" s="520"/>
      <c r="L257" s="520"/>
      <c r="M257" s="520"/>
      <c r="N257" s="520"/>
      <c r="O257" s="520"/>
      <c r="P257" s="520"/>
      <c r="Q257" s="520"/>
      <c r="R257" s="520"/>
      <c r="S257" s="520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5"/>
      <c r="AE257" s="215"/>
      <c r="AF257" s="5"/>
    </row>
    <row x14ac:dyDescent="0.25" r="258" customHeight="1" ht="17.25">
      <c r="A258" s="5"/>
      <c r="B258" s="5"/>
      <c r="C258" s="5"/>
      <c r="D258" s="5"/>
      <c r="E258" s="16"/>
      <c r="F258" s="16"/>
      <c r="G258" s="16"/>
      <c r="H258" s="16"/>
      <c r="I258" s="520"/>
      <c r="J258" s="520"/>
      <c r="K258" s="520"/>
      <c r="L258" s="520"/>
      <c r="M258" s="520"/>
      <c r="N258" s="520"/>
      <c r="O258" s="520"/>
      <c r="P258" s="520"/>
      <c r="Q258" s="520"/>
      <c r="R258" s="520"/>
      <c r="S258" s="520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5"/>
      <c r="AE258" s="215"/>
      <c r="AF258" s="5"/>
    </row>
    <row x14ac:dyDescent="0.25" r="259" customHeight="1" ht="17.25">
      <c r="A259" s="5"/>
      <c r="B259" s="5"/>
      <c r="C259" s="5"/>
      <c r="D259" s="5"/>
      <c r="E259" s="16"/>
      <c r="F259" s="16"/>
      <c r="G259" s="16"/>
      <c r="H259" s="16"/>
      <c r="I259" s="520"/>
      <c r="J259" s="520"/>
      <c r="K259" s="520"/>
      <c r="L259" s="520"/>
      <c r="M259" s="520"/>
      <c r="N259" s="520"/>
      <c r="O259" s="520"/>
      <c r="P259" s="520"/>
      <c r="Q259" s="520"/>
      <c r="R259" s="520"/>
      <c r="S259" s="520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5"/>
      <c r="AE259" s="92"/>
      <c r="AF259" s="5"/>
    </row>
    <row x14ac:dyDescent="0.25" r="260" customHeight="1" ht="17.25">
      <c r="A260" s="5"/>
      <c r="B260" s="5"/>
      <c r="C260" s="5"/>
      <c r="D260" s="5"/>
      <c r="E260" s="16"/>
      <c r="F260" s="16"/>
      <c r="G260" s="16"/>
      <c r="H260" s="16"/>
      <c r="I260" s="520"/>
      <c r="J260" s="520"/>
      <c r="K260" s="520"/>
      <c r="L260" s="520"/>
      <c r="M260" s="520"/>
      <c r="N260" s="520"/>
      <c r="O260" s="520"/>
      <c r="P260" s="520"/>
      <c r="Q260" s="520"/>
      <c r="R260" s="520"/>
      <c r="S260" s="520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5"/>
      <c r="AE260" s="92"/>
      <c r="AF260" s="5"/>
    </row>
    <row x14ac:dyDescent="0.25" r="261" customHeight="1" ht="17.25">
      <c r="A261" s="5"/>
      <c r="B261" s="5"/>
      <c r="C261" s="5"/>
      <c r="D261" s="5"/>
      <c r="E261" s="16"/>
      <c r="F261" s="16"/>
      <c r="G261" s="16"/>
      <c r="H261" s="16"/>
      <c r="I261" s="520"/>
      <c r="J261" s="520"/>
      <c r="K261" s="520"/>
      <c r="L261" s="520"/>
      <c r="M261" s="520"/>
      <c r="N261" s="520"/>
      <c r="O261" s="520"/>
      <c r="P261" s="520"/>
      <c r="Q261" s="520"/>
      <c r="R261" s="520"/>
      <c r="S261" s="520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5"/>
      <c r="AE261" s="92"/>
      <c r="AF261" s="5"/>
    </row>
    <row x14ac:dyDescent="0.25" r="262" customHeight="1" ht="17.25">
      <c r="A262" s="5"/>
      <c r="B262" s="5"/>
      <c r="C262" s="5"/>
      <c r="D262" s="5"/>
      <c r="E262" s="16"/>
      <c r="F262" s="16"/>
      <c r="G262" s="16"/>
      <c r="H262" s="16"/>
      <c r="I262" s="520"/>
      <c r="J262" s="520"/>
      <c r="K262" s="520"/>
      <c r="L262" s="520"/>
      <c r="M262" s="520"/>
      <c r="N262" s="520"/>
      <c r="O262" s="520"/>
      <c r="P262" s="520"/>
      <c r="Q262" s="520"/>
      <c r="R262" s="520"/>
      <c r="S262" s="520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5"/>
      <c r="AE262" s="92"/>
      <c r="AF262" s="5"/>
    </row>
    <row x14ac:dyDescent="0.25" r="263" customHeight="1" ht="17.25">
      <c r="A263" s="5"/>
      <c r="B263" s="5"/>
      <c r="C263" s="5"/>
      <c r="D263" s="5"/>
      <c r="E263" s="16"/>
      <c r="F263" s="16"/>
      <c r="G263" s="16"/>
      <c r="H263" s="16"/>
      <c r="I263" s="520"/>
      <c r="J263" s="520"/>
      <c r="K263" s="520"/>
      <c r="L263" s="520"/>
      <c r="M263" s="520"/>
      <c r="N263" s="520"/>
      <c r="O263" s="520"/>
      <c r="P263" s="520"/>
      <c r="Q263" s="520"/>
      <c r="R263" s="520"/>
      <c r="S263" s="520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5"/>
      <c r="AE263" s="215"/>
      <c r="AF263" s="5"/>
    </row>
    <row x14ac:dyDescent="0.25" r="264" customHeight="1" ht="17.25">
      <c r="A264" s="5"/>
      <c r="B264" s="5"/>
      <c r="C264" s="5"/>
      <c r="D264" s="5"/>
      <c r="E264" s="16"/>
      <c r="F264" s="16"/>
      <c r="G264" s="16"/>
      <c r="H264" s="16"/>
      <c r="I264" s="520"/>
      <c r="J264" s="520"/>
      <c r="K264" s="520"/>
      <c r="L264" s="520"/>
      <c r="M264" s="520"/>
      <c r="N264" s="520"/>
      <c r="O264" s="520"/>
      <c r="P264" s="520"/>
      <c r="Q264" s="520"/>
      <c r="R264" s="520"/>
      <c r="S264" s="520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5"/>
      <c r="AE264" s="215"/>
      <c r="AF264" s="5"/>
    </row>
    <row x14ac:dyDescent="0.25" r="265" customHeight="1" ht="17.25">
      <c r="A265" s="5"/>
      <c r="B265" s="5"/>
      <c r="C265" s="5"/>
      <c r="D265" s="5"/>
      <c r="E265" s="16"/>
      <c r="F265" s="16"/>
      <c r="G265" s="16"/>
      <c r="H265" s="16"/>
      <c r="I265" s="520"/>
      <c r="J265" s="520"/>
      <c r="K265" s="520"/>
      <c r="L265" s="520"/>
      <c r="M265" s="520"/>
      <c r="N265" s="520"/>
      <c r="O265" s="520"/>
      <c r="P265" s="520"/>
      <c r="Q265" s="520"/>
      <c r="R265" s="520"/>
      <c r="S265" s="520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5"/>
      <c r="AE265" s="92"/>
      <c r="AF265" s="5"/>
    </row>
    <row x14ac:dyDescent="0.25" r="266" customHeight="1" ht="17.25">
      <c r="A266" s="5"/>
      <c r="B266" s="5"/>
      <c r="C266" s="5"/>
      <c r="D266" s="5"/>
      <c r="E266" s="16"/>
      <c r="F266" s="16"/>
      <c r="G266" s="16"/>
      <c r="H266" s="16"/>
      <c r="I266" s="520"/>
      <c r="J266" s="520"/>
      <c r="K266" s="520"/>
      <c r="L266" s="520"/>
      <c r="M266" s="520"/>
      <c r="N266" s="520"/>
      <c r="O266" s="520"/>
      <c r="P266" s="520"/>
      <c r="Q266" s="520"/>
      <c r="R266" s="520"/>
      <c r="S266" s="520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5"/>
      <c r="AE266" s="92"/>
      <c r="AF266" s="5"/>
    </row>
    <row x14ac:dyDescent="0.25" r="267" customHeight="1" ht="17.25">
      <c r="A267" s="5"/>
      <c r="B267" s="5"/>
      <c r="C267" s="5"/>
      <c r="D267" s="5"/>
      <c r="E267" s="16"/>
      <c r="F267" s="16"/>
      <c r="G267" s="16"/>
      <c r="H267" s="16"/>
      <c r="I267" s="520"/>
      <c r="J267" s="520"/>
      <c r="K267" s="520"/>
      <c r="L267" s="520"/>
      <c r="M267" s="520"/>
      <c r="N267" s="520"/>
      <c r="O267" s="520"/>
      <c r="P267" s="520"/>
      <c r="Q267" s="520"/>
      <c r="R267" s="520"/>
      <c r="S267" s="520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5"/>
      <c r="AE267" s="92"/>
      <c r="AF267" s="5"/>
    </row>
    <row x14ac:dyDescent="0.25" r="268" customHeight="1" ht="17.25">
      <c r="A268" s="5"/>
      <c r="B268" s="5"/>
      <c r="C268" s="5"/>
      <c r="D268" s="5"/>
      <c r="E268" s="16"/>
      <c r="F268" s="16"/>
      <c r="G268" s="16"/>
      <c r="H268" s="16"/>
      <c r="I268" s="520"/>
      <c r="J268" s="520"/>
      <c r="K268" s="520"/>
      <c r="L268" s="520"/>
      <c r="M268" s="520"/>
      <c r="N268" s="520"/>
      <c r="O268" s="520"/>
      <c r="P268" s="520"/>
      <c r="Q268" s="520"/>
      <c r="R268" s="520"/>
      <c r="S268" s="520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5"/>
      <c r="AE268" s="92"/>
      <c r="AF268" s="5"/>
    </row>
    <row x14ac:dyDescent="0.25" r="269" customHeight="1" ht="17.25">
      <c r="A269" s="5"/>
      <c r="B269" s="5"/>
      <c r="C269" s="5"/>
      <c r="D269" s="5"/>
      <c r="E269" s="16"/>
      <c r="F269" s="16"/>
      <c r="G269" s="16"/>
      <c r="H269" s="16"/>
      <c r="I269" s="520"/>
      <c r="J269" s="520"/>
      <c r="K269" s="520"/>
      <c r="L269" s="520"/>
      <c r="M269" s="520"/>
      <c r="N269" s="520"/>
      <c r="O269" s="520"/>
      <c r="P269" s="520"/>
      <c r="Q269" s="520"/>
      <c r="R269" s="520"/>
      <c r="S269" s="520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5"/>
      <c r="AE269" s="92"/>
      <c r="AF269" s="5"/>
    </row>
    <row x14ac:dyDescent="0.25" r="270" customHeight="1" ht="17.25">
      <c r="A270" s="5"/>
      <c r="B270" s="5"/>
      <c r="C270" s="5"/>
      <c r="D270" s="5"/>
      <c r="E270" s="16"/>
      <c r="F270" s="16"/>
      <c r="G270" s="16"/>
      <c r="H270" s="16"/>
      <c r="I270" s="520"/>
      <c r="J270" s="520"/>
      <c r="K270" s="520"/>
      <c r="L270" s="520"/>
      <c r="M270" s="520"/>
      <c r="N270" s="520"/>
      <c r="O270" s="520"/>
      <c r="P270" s="520"/>
      <c r="Q270" s="520"/>
      <c r="R270" s="520"/>
      <c r="S270" s="520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5"/>
      <c r="AE270" s="92"/>
      <c r="AF270" s="5"/>
    </row>
    <row x14ac:dyDescent="0.25" r="271" customHeight="1" ht="17.25">
      <c r="A271" s="5"/>
      <c r="B271" s="5"/>
      <c r="C271" s="5"/>
      <c r="D271" s="5"/>
      <c r="E271" s="16"/>
      <c r="F271" s="16"/>
      <c r="G271" s="16"/>
      <c r="H271" s="16"/>
      <c r="I271" s="520"/>
      <c r="J271" s="520"/>
      <c r="K271" s="520"/>
      <c r="L271" s="520"/>
      <c r="M271" s="520"/>
      <c r="N271" s="520"/>
      <c r="O271" s="520"/>
      <c r="P271" s="520"/>
      <c r="Q271" s="520"/>
      <c r="R271" s="520"/>
      <c r="S271" s="520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5"/>
      <c r="AE271" s="92"/>
      <c r="AF271" s="5"/>
    </row>
    <row x14ac:dyDescent="0.25" r="272" customHeight="1" ht="17.25">
      <c r="A272" s="5"/>
      <c r="B272" s="5"/>
      <c r="C272" s="5"/>
      <c r="D272" s="5"/>
      <c r="E272" s="16"/>
      <c r="F272" s="16"/>
      <c r="G272" s="16"/>
      <c r="H272" s="16"/>
      <c r="I272" s="520"/>
      <c r="J272" s="520"/>
      <c r="K272" s="520"/>
      <c r="L272" s="520"/>
      <c r="M272" s="520"/>
      <c r="N272" s="520"/>
      <c r="O272" s="520"/>
      <c r="P272" s="520"/>
      <c r="Q272" s="520"/>
      <c r="R272" s="520"/>
      <c r="S272" s="520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5"/>
      <c r="AE272" s="92"/>
      <c r="AF272" s="5"/>
    </row>
    <row x14ac:dyDescent="0.25" r="273" customHeight="1" ht="17.25">
      <c r="A273" s="5"/>
      <c r="B273" s="5"/>
      <c r="C273" s="5"/>
      <c r="D273" s="5"/>
      <c r="E273" s="16"/>
      <c r="F273" s="16"/>
      <c r="G273" s="16"/>
      <c r="H273" s="16"/>
      <c r="I273" s="520"/>
      <c r="J273" s="520"/>
      <c r="K273" s="520"/>
      <c r="L273" s="520"/>
      <c r="M273" s="520"/>
      <c r="N273" s="520"/>
      <c r="O273" s="520"/>
      <c r="P273" s="520"/>
      <c r="Q273" s="520"/>
      <c r="R273" s="520"/>
      <c r="S273" s="520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5"/>
      <c r="AE273" s="92"/>
      <c r="AF273" s="5"/>
    </row>
    <row x14ac:dyDescent="0.25" r="274" customHeight="1" ht="17.25">
      <c r="A274" s="5"/>
      <c r="B274" s="5"/>
      <c r="C274" s="5"/>
      <c r="D274" s="5"/>
      <c r="E274" s="16"/>
      <c r="F274" s="16"/>
      <c r="G274" s="16"/>
      <c r="H274" s="16"/>
      <c r="I274" s="520"/>
      <c r="J274" s="520"/>
      <c r="K274" s="520"/>
      <c r="L274" s="520"/>
      <c r="M274" s="520"/>
      <c r="N274" s="520"/>
      <c r="O274" s="520"/>
      <c r="P274" s="520"/>
      <c r="Q274" s="520"/>
      <c r="R274" s="520"/>
      <c r="S274" s="520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5"/>
      <c r="AE274" s="92"/>
      <c r="AF274" s="5"/>
    </row>
    <row x14ac:dyDescent="0.25" r="275" customHeight="1" ht="17.25">
      <c r="A275" s="5"/>
      <c r="B275" s="5"/>
      <c r="C275" s="5"/>
      <c r="D275" s="5"/>
      <c r="E275" s="16"/>
      <c r="F275" s="16"/>
      <c r="G275" s="16"/>
      <c r="H275" s="16"/>
      <c r="I275" s="520"/>
      <c r="J275" s="520"/>
      <c r="K275" s="520"/>
      <c r="L275" s="520"/>
      <c r="M275" s="520"/>
      <c r="N275" s="520"/>
      <c r="O275" s="520"/>
      <c r="P275" s="520"/>
      <c r="Q275" s="520"/>
      <c r="R275" s="520"/>
      <c r="S275" s="520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5"/>
      <c r="AE275" s="332"/>
      <c r="AF275" s="5"/>
    </row>
    <row x14ac:dyDescent="0.25" r="276" customHeight="1" ht="17.25">
      <c r="A276" s="5"/>
      <c r="B276" s="5"/>
      <c r="C276" s="5"/>
      <c r="D276" s="5"/>
      <c r="E276" s="16"/>
      <c r="F276" s="16"/>
      <c r="G276" s="16"/>
      <c r="H276" s="16"/>
      <c r="I276" s="520"/>
      <c r="J276" s="520"/>
      <c r="K276" s="520"/>
      <c r="L276" s="520"/>
      <c r="M276" s="520"/>
      <c r="N276" s="520"/>
      <c r="O276" s="520"/>
      <c r="P276" s="520"/>
      <c r="Q276" s="520"/>
      <c r="R276" s="520"/>
      <c r="S276" s="520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5"/>
      <c r="AE276" s="92"/>
      <c r="AF276" s="5"/>
    </row>
    <row x14ac:dyDescent="0.25" r="277" customHeight="1" ht="17.25">
      <c r="A277" s="5"/>
      <c r="B277" s="5"/>
      <c r="C277" s="5"/>
      <c r="D277" s="5"/>
      <c r="E277" s="16"/>
      <c r="F277" s="16"/>
      <c r="G277" s="16"/>
      <c r="H277" s="16"/>
      <c r="I277" s="520"/>
      <c r="J277" s="520"/>
      <c r="K277" s="520"/>
      <c r="L277" s="520"/>
      <c r="M277" s="520"/>
      <c r="N277" s="520"/>
      <c r="O277" s="520"/>
      <c r="P277" s="520"/>
      <c r="Q277" s="520"/>
      <c r="R277" s="520"/>
      <c r="S277" s="520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5"/>
      <c r="AE277" s="92"/>
      <c r="AF277" s="5"/>
    </row>
    <row x14ac:dyDescent="0.25" r="278" customHeight="1" ht="17.25">
      <c r="A278" s="5"/>
      <c r="B278" s="5"/>
      <c r="C278" s="5"/>
      <c r="D278" s="5"/>
      <c r="E278" s="16"/>
      <c r="F278" s="16"/>
      <c r="G278" s="16"/>
      <c r="H278" s="16"/>
      <c r="I278" s="520"/>
      <c r="J278" s="520"/>
      <c r="K278" s="520"/>
      <c r="L278" s="520"/>
      <c r="M278" s="520"/>
      <c r="N278" s="520"/>
      <c r="O278" s="520"/>
      <c r="P278" s="520"/>
      <c r="Q278" s="520"/>
      <c r="R278" s="520"/>
      <c r="S278" s="520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5"/>
      <c r="AE278" s="92"/>
      <c r="AF278" s="5"/>
    </row>
    <row x14ac:dyDescent="0.25" r="279" customHeight="1" ht="17.25">
      <c r="A279" s="5"/>
      <c r="B279" s="5"/>
      <c r="C279" s="5"/>
      <c r="D279" s="5"/>
      <c r="E279" s="16"/>
      <c r="F279" s="16"/>
      <c r="G279" s="16"/>
      <c r="H279" s="16"/>
      <c r="I279" s="520"/>
      <c r="J279" s="520"/>
      <c r="K279" s="520"/>
      <c r="L279" s="520"/>
      <c r="M279" s="520"/>
      <c r="N279" s="520"/>
      <c r="O279" s="520"/>
      <c r="P279" s="520"/>
      <c r="Q279" s="520"/>
      <c r="R279" s="520"/>
      <c r="S279" s="520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5"/>
      <c r="AE279" s="92"/>
      <c r="AF279" s="5"/>
    </row>
    <row x14ac:dyDescent="0.25" r="280" customHeight="1" ht="17.25">
      <c r="A280" s="5"/>
      <c r="B280" s="5"/>
      <c r="C280" s="5"/>
      <c r="D280" s="5"/>
      <c r="E280" s="16"/>
      <c r="F280" s="16"/>
      <c r="G280" s="16"/>
      <c r="H280" s="16"/>
      <c r="I280" s="520"/>
      <c r="J280" s="520"/>
      <c r="K280" s="520"/>
      <c r="L280" s="520"/>
      <c r="M280" s="520"/>
      <c r="N280" s="520"/>
      <c r="O280" s="520"/>
      <c r="P280" s="520"/>
      <c r="Q280" s="520"/>
      <c r="R280" s="520"/>
      <c r="S280" s="520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5"/>
      <c r="AE280" s="92"/>
      <c r="AF280" s="5"/>
    </row>
    <row x14ac:dyDescent="0.25" r="281" customHeight="1" ht="17.25">
      <c r="A281" s="5"/>
      <c r="B281" s="5"/>
      <c r="C281" s="5"/>
      <c r="D281" s="5"/>
      <c r="E281" s="16"/>
      <c r="F281" s="16"/>
      <c r="G281" s="16"/>
      <c r="H281" s="16"/>
      <c r="I281" s="520"/>
      <c r="J281" s="520"/>
      <c r="K281" s="520"/>
      <c r="L281" s="520"/>
      <c r="M281" s="520"/>
      <c r="N281" s="520"/>
      <c r="O281" s="520"/>
      <c r="P281" s="520"/>
      <c r="Q281" s="520"/>
      <c r="R281" s="520"/>
      <c r="S281" s="520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5"/>
      <c r="AE281" s="92"/>
      <c r="AF281" s="5"/>
    </row>
    <row x14ac:dyDescent="0.25" r="282" customHeight="1" ht="17.25">
      <c r="A282" s="5"/>
      <c r="B282" s="5"/>
      <c r="C282" s="5"/>
      <c r="D282" s="5"/>
      <c r="E282" s="16"/>
      <c r="F282" s="16"/>
      <c r="G282" s="16"/>
      <c r="H282" s="16"/>
      <c r="I282" s="520"/>
      <c r="J282" s="520"/>
      <c r="K282" s="520"/>
      <c r="L282" s="520"/>
      <c r="M282" s="520"/>
      <c r="N282" s="520"/>
      <c r="O282" s="520"/>
      <c r="P282" s="520"/>
      <c r="Q282" s="520"/>
      <c r="R282" s="520"/>
      <c r="S282" s="520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5"/>
      <c r="AE282" s="355"/>
      <c r="AF282" s="5"/>
    </row>
    <row x14ac:dyDescent="0.25" r="283" customHeight="1" ht="17.25">
      <c r="A283" s="5"/>
      <c r="B283" s="5"/>
      <c r="C283" s="5"/>
      <c r="D283" s="5"/>
      <c r="E283" s="16"/>
      <c r="F283" s="16"/>
      <c r="G283" s="16"/>
      <c r="H283" s="16"/>
      <c r="I283" s="520"/>
      <c r="J283" s="520"/>
      <c r="K283" s="520"/>
      <c r="L283" s="520"/>
      <c r="M283" s="520"/>
      <c r="N283" s="520"/>
      <c r="O283" s="520"/>
      <c r="P283" s="520"/>
      <c r="Q283" s="520"/>
      <c r="R283" s="520"/>
      <c r="S283" s="520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5"/>
      <c r="AE283" s="276"/>
      <c r="AF283" s="5"/>
    </row>
    <row x14ac:dyDescent="0.25" r="284" customHeight="1" ht="17.25">
      <c r="A284" s="5"/>
      <c r="B284" s="5"/>
      <c r="C284" s="5"/>
      <c r="D284" s="5"/>
      <c r="E284" s="16"/>
      <c r="F284" s="16"/>
      <c r="G284" s="16"/>
      <c r="H284" s="16"/>
      <c r="I284" s="520"/>
      <c r="J284" s="520"/>
      <c r="K284" s="520"/>
      <c r="L284" s="520"/>
      <c r="M284" s="520"/>
      <c r="N284" s="520"/>
      <c r="O284" s="520"/>
      <c r="P284" s="520"/>
      <c r="Q284" s="520"/>
      <c r="R284" s="520"/>
      <c r="S284" s="520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5"/>
      <c r="AE284" s="276"/>
      <c r="AF284" s="5"/>
    </row>
    <row x14ac:dyDescent="0.25" r="285" customHeight="1" ht="17.25">
      <c r="A285" s="5"/>
      <c r="B285" s="5"/>
      <c r="C285" s="5"/>
      <c r="D285" s="5"/>
      <c r="E285" s="16"/>
      <c r="F285" s="16"/>
      <c r="G285" s="16"/>
      <c r="H285" s="16"/>
      <c r="I285" s="520"/>
      <c r="J285" s="520"/>
      <c r="K285" s="520"/>
      <c r="L285" s="520"/>
      <c r="M285" s="520"/>
      <c r="N285" s="520"/>
      <c r="O285" s="520"/>
      <c r="P285" s="520"/>
      <c r="Q285" s="520"/>
      <c r="R285" s="520"/>
      <c r="S285" s="520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5"/>
      <c r="AE285" s="276"/>
      <c r="AF285" s="5"/>
    </row>
    <row x14ac:dyDescent="0.25" r="286" customHeight="1" ht="17.25">
      <c r="A286" s="5"/>
      <c r="B286" s="5"/>
      <c r="C286" s="5"/>
      <c r="D286" s="5"/>
      <c r="E286" s="16"/>
      <c r="F286" s="16"/>
      <c r="G286" s="16"/>
      <c r="H286" s="16"/>
      <c r="I286" s="520"/>
      <c r="J286" s="520"/>
      <c r="K286" s="520"/>
      <c r="L286" s="520"/>
      <c r="M286" s="520"/>
      <c r="N286" s="520"/>
      <c r="O286" s="520"/>
      <c r="P286" s="520"/>
      <c r="Q286" s="520"/>
      <c r="R286" s="520"/>
      <c r="S286" s="520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5"/>
      <c r="AE286" s="92"/>
      <c r="AF286" s="5"/>
    </row>
    <row x14ac:dyDescent="0.25" r="287" customHeight="1" ht="17.25">
      <c r="A287" s="5"/>
      <c r="B287" s="5"/>
      <c r="C287" s="5"/>
      <c r="D287" s="5"/>
      <c r="E287" s="16"/>
      <c r="F287" s="16"/>
      <c r="G287" s="16"/>
      <c r="H287" s="16"/>
      <c r="I287" s="520"/>
      <c r="J287" s="520"/>
      <c r="K287" s="520"/>
      <c r="L287" s="520"/>
      <c r="M287" s="520"/>
      <c r="N287" s="520"/>
      <c r="O287" s="520"/>
      <c r="P287" s="520"/>
      <c r="Q287" s="520"/>
      <c r="R287" s="520"/>
      <c r="S287" s="520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5"/>
      <c r="AE287" s="92"/>
      <c r="AF287" s="5"/>
    </row>
    <row x14ac:dyDescent="0.25" r="288" customHeight="1" ht="17.25">
      <c r="A288" s="5"/>
      <c r="B288" s="5"/>
      <c r="C288" s="5"/>
      <c r="D288" s="5"/>
      <c r="E288" s="16"/>
      <c r="F288" s="16"/>
      <c r="G288" s="16"/>
      <c r="H288" s="16"/>
      <c r="I288" s="520"/>
      <c r="J288" s="520"/>
      <c r="K288" s="520"/>
      <c r="L288" s="520"/>
      <c r="M288" s="520"/>
      <c r="N288" s="520"/>
      <c r="O288" s="520"/>
      <c r="P288" s="520"/>
      <c r="Q288" s="520"/>
      <c r="R288" s="520"/>
      <c r="S288" s="520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5"/>
      <c r="AE288" s="92"/>
      <c r="AF288" s="5"/>
    </row>
    <row x14ac:dyDescent="0.25" r="289" customHeight="1" ht="17.25">
      <c r="A289" s="5"/>
      <c r="B289" s="5"/>
      <c r="C289" s="5"/>
      <c r="D289" s="5"/>
      <c r="E289" s="16"/>
      <c r="F289" s="16"/>
      <c r="G289" s="16"/>
      <c r="H289" s="16"/>
      <c r="I289" s="520"/>
      <c r="J289" s="520"/>
      <c r="K289" s="520"/>
      <c r="L289" s="520"/>
      <c r="M289" s="520"/>
      <c r="N289" s="520"/>
      <c r="O289" s="520"/>
      <c r="P289" s="520"/>
      <c r="Q289" s="520"/>
      <c r="R289" s="520"/>
      <c r="S289" s="520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5"/>
      <c r="AE289" s="92"/>
      <c r="AF289" s="5"/>
    </row>
    <row x14ac:dyDescent="0.25" r="290" customHeight="1" ht="17.25">
      <c r="A290" s="5"/>
      <c r="B290" s="5"/>
      <c r="C290" s="5"/>
      <c r="D290" s="5"/>
      <c r="E290" s="16"/>
      <c r="F290" s="16"/>
      <c r="G290" s="16"/>
      <c r="H290" s="16"/>
      <c r="I290" s="520"/>
      <c r="J290" s="520"/>
      <c r="K290" s="520"/>
      <c r="L290" s="520"/>
      <c r="M290" s="520"/>
      <c r="N290" s="520"/>
      <c r="O290" s="520"/>
      <c r="P290" s="520"/>
      <c r="Q290" s="520"/>
      <c r="R290" s="520"/>
      <c r="S290" s="520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5"/>
      <c r="AE290" s="92"/>
      <c r="AF290" s="5"/>
    </row>
    <row x14ac:dyDescent="0.25" r="291" customHeight="1" ht="17.25">
      <c r="A291" s="5"/>
      <c r="B291" s="5"/>
      <c r="C291" s="5"/>
      <c r="D291" s="5"/>
      <c r="E291" s="16"/>
      <c r="F291" s="16"/>
      <c r="G291" s="16"/>
      <c r="H291" s="16"/>
      <c r="I291" s="520"/>
      <c r="J291" s="520"/>
      <c r="K291" s="520"/>
      <c r="L291" s="520"/>
      <c r="M291" s="520"/>
      <c r="N291" s="520"/>
      <c r="O291" s="520"/>
      <c r="P291" s="520"/>
      <c r="Q291" s="520"/>
      <c r="R291" s="520"/>
      <c r="S291" s="520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5"/>
      <c r="AE291" s="276"/>
      <c r="AF291" s="5"/>
    </row>
    <row x14ac:dyDescent="0.25" r="292" customHeight="1" ht="17.25">
      <c r="A292" s="5"/>
      <c r="B292" s="5"/>
      <c r="C292" s="5"/>
      <c r="D292" s="5"/>
      <c r="E292" s="16"/>
      <c r="F292" s="16"/>
      <c r="G292" s="16"/>
      <c r="H292" s="16"/>
      <c r="I292" s="520"/>
      <c r="J292" s="520"/>
      <c r="K292" s="520"/>
      <c r="L292" s="520"/>
      <c r="M292" s="520"/>
      <c r="N292" s="520"/>
      <c r="O292" s="520"/>
      <c r="P292" s="520"/>
      <c r="Q292" s="520"/>
      <c r="R292" s="520"/>
      <c r="S292" s="520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5"/>
      <c r="AE292" s="276"/>
      <c r="AF292" s="5"/>
    </row>
    <row x14ac:dyDescent="0.25" r="293" customHeight="1" ht="17.25">
      <c r="A293" s="5"/>
      <c r="B293" s="5"/>
      <c r="C293" s="5"/>
      <c r="D293" s="5"/>
      <c r="E293" s="16"/>
      <c r="F293" s="16"/>
      <c r="G293" s="16"/>
      <c r="H293" s="16"/>
      <c r="I293" s="520"/>
      <c r="J293" s="520"/>
      <c r="K293" s="520"/>
      <c r="L293" s="520"/>
      <c r="M293" s="520"/>
      <c r="N293" s="520"/>
      <c r="O293" s="520"/>
      <c r="P293" s="520"/>
      <c r="Q293" s="520"/>
      <c r="R293" s="520"/>
      <c r="S293" s="520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5"/>
      <c r="AE293" s="276"/>
      <c r="AF293" s="5"/>
    </row>
    <row x14ac:dyDescent="0.25" r="294" customHeight="1" ht="17.25">
      <c r="A294" s="5"/>
      <c r="B294" s="5"/>
      <c r="C294" s="5"/>
      <c r="D294" s="5"/>
      <c r="E294" s="16"/>
      <c r="F294" s="16"/>
      <c r="G294" s="16"/>
      <c r="H294" s="16"/>
      <c r="I294" s="520"/>
      <c r="J294" s="520"/>
      <c r="K294" s="520"/>
      <c r="L294" s="520"/>
      <c r="M294" s="520"/>
      <c r="N294" s="520"/>
      <c r="O294" s="520"/>
      <c r="P294" s="520"/>
      <c r="Q294" s="520"/>
      <c r="R294" s="520"/>
      <c r="S294" s="520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5"/>
      <c r="AE294" s="92"/>
      <c r="AF294" s="5"/>
    </row>
    <row x14ac:dyDescent="0.25" r="295" customHeight="1" ht="17.25">
      <c r="A295" s="5"/>
      <c r="B295" s="5"/>
      <c r="C295" s="5"/>
      <c r="D295" s="5"/>
      <c r="E295" s="16"/>
      <c r="F295" s="16"/>
      <c r="G295" s="16"/>
      <c r="H295" s="16"/>
      <c r="I295" s="520"/>
      <c r="J295" s="520"/>
      <c r="K295" s="520"/>
      <c r="L295" s="520"/>
      <c r="M295" s="520"/>
      <c r="N295" s="520"/>
      <c r="O295" s="520"/>
      <c r="P295" s="520"/>
      <c r="Q295" s="520"/>
      <c r="R295" s="520"/>
      <c r="S295" s="520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5"/>
      <c r="AE295" s="92"/>
      <c r="AF295" s="5"/>
    </row>
    <row x14ac:dyDescent="0.25" r="296" customHeight="1" ht="17.25">
      <c r="A296" s="5"/>
      <c r="B296" s="5"/>
      <c r="C296" s="5"/>
      <c r="D296" s="5"/>
      <c r="E296" s="16"/>
      <c r="F296" s="16"/>
      <c r="G296" s="16"/>
      <c r="H296" s="16"/>
      <c r="I296" s="520"/>
      <c r="J296" s="520"/>
      <c r="K296" s="520"/>
      <c r="L296" s="520"/>
      <c r="M296" s="520"/>
      <c r="N296" s="520"/>
      <c r="O296" s="520"/>
      <c r="P296" s="520"/>
      <c r="Q296" s="520"/>
      <c r="R296" s="520"/>
      <c r="S296" s="520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5"/>
      <c r="AE296" s="92"/>
      <c r="AF296" s="5"/>
    </row>
    <row x14ac:dyDescent="0.25" r="297" customHeight="1" ht="17.25">
      <c r="A297" s="5"/>
      <c r="B297" s="5"/>
      <c r="C297" s="5"/>
      <c r="D297" s="5"/>
      <c r="E297" s="16"/>
      <c r="F297" s="16"/>
      <c r="G297" s="16"/>
      <c r="H297" s="16"/>
      <c r="I297" s="520"/>
      <c r="J297" s="520"/>
      <c r="K297" s="520"/>
      <c r="L297" s="520"/>
      <c r="M297" s="520"/>
      <c r="N297" s="520"/>
      <c r="O297" s="520"/>
      <c r="P297" s="520"/>
      <c r="Q297" s="520"/>
      <c r="R297" s="520"/>
      <c r="S297" s="520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5"/>
      <c r="AE297" s="332"/>
      <c r="AF297" s="5"/>
    </row>
    <row x14ac:dyDescent="0.25" r="298" customHeight="1" ht="17.25">
      <c r="A298" s="5"/>
      <c r="B298" s="5"/>
      <c r="C298" s="5"/>
      <c r="D298" s="5"/>
      <c r="E298" s="16"/>
      <c r="F298" s="16"/>
      <c r="G298" s="16"/>
      <c r="H298" s="16"/>
      <c r="I298" s="520"/>
      <c r="J298" s="520"/>
      <c r="K298" s="520"/>
      <c r="L298" s="520"/>
      <c r="M298" s="520"/>
      <c r="N298" s="520"/>
      <c r="O298" s="520"/>
      <c r="P298" s="520"/>
      <c r="Q298" s="520"/>
      <c r="R298" s="520"/>
      <c r="S298" s="520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5"/>
      <c r="AE298" s="92"/>
      <c r="AF298" s="5"/>
    </row>
    <row x14ac:dyDescent="0.25" r="299" customHeight="1" ht="17.25">
      <c r="A299" s="5"/>
      <c r="B299" s="5"/>
      <c r="C299" s="5"/>
      <c r="D299" s="5"/>
      <c r="E299" s="16"/>
      <c r="F299" s="16"/>
      <c r="G299" s="16"/>
      <c r="H299" s="16"/>
      <c r="I299" s="520"/>
      <c r="J299" s="520"/>
      <c r="K299" s="520"/>
      <c r="L299" s="520"/>
      <c r="M299" s="520"/>
      <c r="N299" s="520"/>
      <c r="O299" s="520"/>
      <c r="P299" s="520"/>
      <c r="Q299" s="520"/>
      <c r="R299" s="520"/>
      <c r="S299" s="520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5"/>
      <c r="AE299" s="92"/>
      <c r="AF299" s="5"/>
    </row>
    <row x14ac:dyDescent="0.25" r="300" customHeight="1" ht="17.25">
      <c r="A300" s="5"/>
      <c r="B300" s="5"/>
      <c r="C300" s="5"/>
      <c r="D300" s="5"/>
      <c r="E300" s="16"/>
      <c r="F300" s="16"/>
      <c r="G300" s="16"/>
      <c r="H300" s="16"/>
      <c r="I300" s="520"/>
      <c r="J300" s="520"/>
      <c r="K300" s="520"/>
      <c r="L300" s="520"/>
      <c r="M300" s="520"/>
      <c r="N300" s="520"/>
      <c r="O300" s="520"/>
      <c r="P300" s="520"/>
      <c r="Q300" s="520"/>
      <c r="R300" s="520"/>
      <c r="S300" s="520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5"/>
      <c r="AE300" s="357"/>
      <c r="AF300" s="5"/>
    </row>
    <row x14ac:dyDescent="0.25" r="301" customHeight="1" ht="17.25">
      <c r="A301" s="5"/>
      <c r="B301" s="5"/>
      <c r="C301" s="5"/>
      <c r="D301" s="5"/>
      <c r="E301" s="16"/>
      <c r="F301" s="16"/>
      <c r="G301" s="16"/>
      <c r="H301" s="16"/>
      <c r="I301" s="520"/>
      <c r="J301" s="520"/>
      <c r="K301" s="520"/>
      <c r="L301" s="520"/>
      <c r="M301" s="520"/>
      <c r="N301" s="520"/>
      <c r="O301" s="520"/>
      <c r="P301" s="520"/>
      <c r="Q301" s="520"/>
      <c r="R301" s="520"/>
      <c r="S301" s="520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5"/>
      <c r="AE301" s="357"/>
      <c r="AF301" s="5"/>
    </row>
    <row x14ac:dyDescent="0.25" r="302" customHeight="1" ht="17.25">
      <c r="A302" s="5"/>
      <c r="B302" s="5"/>
      <c r="C302" s="5"/>
      <c r="D302" s="5"/>
      <c r="E302" s="16"/>
      <c r="F302" s="16"/>
      <c r="G302" s="16"/>
      <c r="H302" s="16"/>
      <c r="I302" s="520"/>
      <c r="J302" s="520"/>
      <c r="K302" s="520"/>
      <c r="L302" s="520"/>
      <c r="M302" s="520"/>
      <c r="N302" s="520"/>
      <c r="O302" s="520"/>
      <c r="P302" s="520"/>
      <c r="Q302" s="520"/>
      <c r="R302" s="520"/>
      <c r="S302" s="520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5"/>
      <c r="AE302" s="358"/>
      <c r="AF302" s="5"/>
    </row>
    <row x14ac:dyDescent="0.25" r="303" customHeight="1" ht="17.25">
      <c r="A303" s="5"/>
      <c r="B303" s="5"/>
      <c r="C303" s="5"/>
      <c r="D303" s="5"/>
      <c r="E303" s="16"/>
      <c r="F303" s="16"/>
      <c r="G303" s="16"/>
      <c r="H303" s="16"/>
      <c r="I303" s="520"/>
      <c r="J303" s="520"/>
      <c r="K303" s="520"/>
      <c r="L303" s="520"/>
      <c r="M303" s="520"/>
      <c r="N303" s="520"/>
      <c r="O303" s="520"/>
      <c r="P303" s="520"/>
      <c r="Q303" s="520"/>
      <c r="R303" s="520"/>
      <c r="S303" s="520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5"/>
      <c r="AE303" s="358"/>
      <c r="AF303" s="5"/>
    </row>
    <row x14ac:dyDescent="0.25" r="304" customHeight="1" ht="17.25">
      <c r="A304" s="5"/>
      <c r="B304" s="5"/>
      <c r="C304" s="5"/>
      <c r="D304" s="5"/>
      <c r="E304" s="16"/>
      <c r="F304" s="16"/>
      <c r="G304" s="16"/>
      <c r="H304" s="16"/>
      <c r="I304" s="520"/>
      <c r="J304" s="520"/>
      <c r="K304" s="520"/>
      <c r="L304" s="520"/>
      <c r="M304" s="520"/>
      <c r="N304" s="520"/>
      <c r="O304" s="520"/>
      <c r="P304" s="520"/>
      <c r="Q304" s="520"/>
      <c r="R304" s="520"/>
      <c r="S304" s="520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5"/>
      <c r="AE304" s="358"/>
      <c r="AF304" s="5"/>
    </row>
    <row x14ac:dyDescent="0.25" r="305" customHeight="1" ht="17.25">
      <c r="A305" s="5"/>
      <c r="B305" s="5"/>
      <c r="C305" s="5"/>
      <c r="D305" s="5"/>
      <c r="E305" s="16"/>
      <c r="F305" s="16"/>
      <c r="G305" s="16"/>
      <c r="H305" s="16"/>
      <c r="I305" s="520"/>
      <c r="J305" s="520"/>
      <c r="K305" s="520"/>
      <c r="L305" s="520"/>
      <c r="M305" s="520"/>
      <c r="N305" s="520"/>
      <c r="O305" s="520"/>
      <c r="P305" s="520"/>
      <c r="Q305" s="520"/>
      <c r="R305" s="520"/>
      <c r="S305" s="520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5"/>
      <c r="AE305" s="358"/>
      <c r="AF305" s="5"/>
    </row>
    <row x14ac:dyDescent="0.25" r="306" customHeight="1" ht="17.25">
      <c r="A306" s="5"/>
      <c r="B306" s="5"/>
      <c r="C306" s="5"/>
      <c r="D306" s="5"/>
      <c r="E306" s="16"/>
      <c r="F306" s="16"/>
      <c r="G306" s="16"/>
      <c r="H306" s="16"/>
      <c r="I306" s="520"/>
      <c r="J306" s="520"/>
      <c r="K306" s="520"/>
      <c r="L306" s="520"/>
      <c r="M306" s="520"/>
      <c r="N306" s="520"/>
      <c r="O306" s="520"/>
      <c r="P306" s="520"/>
      <c r="Q306" s="520"/>
      <c r="R306" s="520"/>
      <c r="S306" s="520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5"/>
      <c r="AE306" s="92"/>
      <c r="AF306" s="5"/>
    </row>
    <row x14ac:dyDescent="0.25" r="307" customHeight="1" ht="17.25">
      <c r="A307" s="5"/>
      <c r="B307" s="5"/>
      <c r="C307" s="5"/>
      <c r="D307" s="5"/>
      <c r="E307" s="16"/>
      <c r="F307" s="16"/>
      <c r="G307" s="16"/>
      <c r="H307" s="16"/>
      <c r="I307" s="520"/>
      <c r="J307" s="520"/>
      <c r="K307" s="520"/>
      <c r="L307" s="520"/>
      <c r="M307" s="520"/>
      <c r="N307" s="520"/>
      <c r="O307" s="520"/>
      <c r="P307" s="520"/>
      <c r="Q307" s="520"/>
      <c r="R307" s="520"/>
      <c r="S307" s="520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5"/>
      <c r="AE307" s="92"/>
      <c r="AF307" s="5"/>
    </row>
    <row x14ac:dyDescent="0.25" r="308" customHeight="1" ht="17.25">
      <c r="A308" s="5"/>
      <c r="B308" s="5"/>
      <c r="C308" s="5"/>
      <c r="D308" s="5"/>
      <c r="E308" s="16"/>
      <c r="F308" s="16"/>
      <c r="G308" s="16"/>
      <c r="H308" s="16"/>
      <c r="I308" s="520"/>
      <c r="J308" s="520"/>
      <c r="K308" s="520"/>
      <c r="L308" s="520"/>
      <c r="M308" s="520"/>
      <c r="N308" s="520"/>
      <c r="O308" s="520"/>
      <c r="P308" s="520"/>
      <c r="Q308" s="520"/>
      <c r="R308" s="520"/>
      <c r="S308" s="520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5"/>
      <c r="AE308" s="92"/>
      <c r="AF308" s="5"/>
    </row>
    <row x14ac:dyDescent="0.25" r="309" customHeight="1" ht="17.25">
      <c r="A309" s="5"/>
      <c r="B309" s="5"/>
      <c r="C309" s="5"/>
      <c r="D309" s="5"/>
      <c r="E309" s="16"/>
      <c r="F309" s="16"/>
      <c r="G309" s="16"/>
      <c r="H309" s="16"/>
      <c r="I309" s="520"/>
      <c r="J309" s="520"/>
      <c r="K309" s="520"/>
      <c r="L309" s="520"/>
      <c r="M309" s="520"/>
      <c r="N309" s="520"/>
      <c r="O309" s="520"/>
      <c r="P309" s="520"/>
      <c r="Q309" s="520"/>
      <c r="R309" s="520"/>
      <c r="S309" s="520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5"/>
      <c r="AE309" s="92"/>
      <c r="AF309" s="5"/>
    </row>
    <row x14ac:dyDescent="0.25" r="310" customHeight="1" ht="17.25">
      <c r="A310" s="5"/>
      <c r="B310" s="5"/>
      <c r="C310" s="5"/>
      <c r="D310" s="5"/>
      <c r="E310" s="16"/>
      <c r="F310" s="16"/>
      <c r="G310" s="16"/>
      <c r="H310" s="16"/>
      <c r="I310" s="520"/>
      <c r="J310" s="520"/>
      <c r="K310" s="520"/>
      <c r="L310" s="520"/>
      <c r="M310" s="520"/>
      <c r="N310" s="520"/>
      <c r="O310" s="520"/>
      <c r="P310" s="520"/>
      <c r="Q310" s="520"/>
      <c r="R310" s="520"/>
      <c r="S310" s="520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5"/>
      <c r="AE310" s="92"/>
      <c r="AF310" s="5"/>
    </row>
    <row x14ac:dyDescent="0.25" r="311" customHeight="1" ht="17.25">
      <c r="A311" s="5"/>
      <c r="B311" s="5"/>
      <c r="C311" s="5"/>
      <c r="D311" s="5"/>
      <c r="E311" s="16"/>
      <c r="F311" s="16"/>
      <c r="G311" s="16"/>
      <c r="H311" s="16"/>
      <c r="I311" s="520"/>
      <c r="J311" s="520"/>
      <c r="K311" s="520"/>
      <c r="L311" s="520"/>
      <c r="M311" s="520"/>
      <c r="N311" s="520"/>
      <c r="O311" s="520"/>
      <c r="P311" s="520"/>
      <c r="Q311" s="520"/>
      <c r="R311" s="520"/>
      <c r="S311" s="520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5"/>
      <c r="AE311" s="92"/>
      <c r="AF311" s="5"/>
    </row>
    <row x14ac:dyDescent="0.25" r="312" customHeight="1" ht="17.25">
      <c r="A312" s="5"/>
      <c r="B312" s="5"/>
      <c r="C312" s="5"/>
      <c r="D312" s="5"/>
      <c r="E312" s="16"/>
      <c r="F312" s="16"/>
      <c r="G312" s="16"/>
      <c r="H312" s="16"/>
      <c r="I312" s="520"/>
      <c r="J312" s="520"/>
      <c r="K312" s="520"/>
      <c r="L312" s="520"/>
      <c r="M312" s="520"/>
      <c r="N312" s="520"/>
      <c r="O312" s="520"/>
      <c r="P312" s="520"/>
      <c r="Q312" s="520"/>
      <c r="R312" s="520"/>
      <c r="S312" s="520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5"/>
      <c r="AE312" s="92"/>
      <c r="AF312" s="5"/>
    </row>
    <row x14ac:dyDescent="0.25" r="313" customHeight="1" ht="17.25">
      <c r="A313" s="5"/>
      <c r="B313" s="5"/>
      <c r="C313" s="5"/>
      <c r="D313" s="5"/>
      <c r="E313" s="16"/>
      <c r="F313" s="16"/>
      <c r="G313" s="16"/>
      <c r="H313" s="16"/>
      <c r="I313" s="520"/>
      <c r="J313" s="520"/>
      <c r="K313" s="520"/>
      <c r="L313" s="520"/>
      <c r="M313" s="520"/>
      <c r="N313" s="520"/>
      <c r="O313" s="520"/>
      <c r="P313" s="520"/>
      <c r="Q313" s="520"/>
      <c r="R313" s="520"/>
      <c r="S313" s="520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5"/>
      <c r="AE313" s="92"/>
      <c r="AF313" s="5"/>
    </row>
    <row x14ac:dyDescent="0.25" r="314" customHeight="1" ht="17.25">
      <c r="A314" s="5"/>
      <c r="B314" s="5"/>
      <c r="C314" s="5"/>
      <c r="D314" s="5"/>
      <c r="E314" s="16"/>
      <c r="F314" s="16"/>
      <c r="G314" s="16"/>
      <c r="H314" s="16"/>
      <c r="I314" s="520"/>
      <c r="J314" s="520"/>
      <c r="K314" s="520"/>
      <c r="L314" s="520"/>
      <c r="M314" s="520"/>
      <c r="N314" s="520"/>
      <c r="O314" s="520"/>
      <c r="P314" s="520"/>
      <c r="Q314" s="520"/>
      <c r="R314" s="520"/>
      <c r="S314" s="520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5"/>
      <c r="AE314" s="92"/>
      <c r="AF314" s="5"/>
    </row>
    <row x14ac:dyDescent="0.25" r="315" customHeight="1" ht="17.25">
      <c r="A315" s="5"/>
      <c r="B315" s="5"/>
      <c r="C315" s="5"/>
      <c r="D315" s="5"/>
      <c r="E315" s="16"/>
      <c r="F315" s="16"/>
      <c r="G315" s="16"/>
      <c r="H315" s="16"/>
      <c r="I315" s="520"/>
      <c r="J315" s="520"/>
      <c r="K315" s="520"/>
      <c r="L315" s="520"/>
      <c r="M315" s="520"/>
      <c r="N315" s="520"/>
      <c r="O315" s="520"/>
      <c r="P315" s="520"/>
      <c r="Q315" s="520"/>
      <c r="R315" s="520"/>
      <c r="S315" s="520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5"/>
      <c r="AE315" s="92"/>
      <c r="AF315" s="5"/>
    </row>
    <row x14ac:dyDescent="0.25" r="316" customHeight="1" ht="17.25">
      <c r="A316" s="5"/>
      <c r="B316" s="5"/>
      <c r="C316" s="5"/>
      <c r="D316" s="5"/>
      <c r="E316" s="16"/>
      <c r="F316" s="16"/>
      <c r="G316" s="16"/>
      <c r="H316" s="16"/>
      <c r="I316" s="520"/>
      <c r="J316" s="520"/>
      <c r="K316" s="520"/>
      <c r="L316" s="520"/>
      <c r="M316" s="520"/>
      <c r="N316" s="520"/>
      <c r="O316" s="520"/>
      <c r="P316" s="520"/>
      <c r="Q316" s="520"/>
      <c r="R316" s="520"/>
      <c r="S316" s="520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5"/>
      <c r="AE316" s="92"/>
      <c r="AF316" s="5"/>
    </row>
    <row x14ac:dyDescent="0.25" r="317" customHeight="1" ht="17.25">
      <c r="A317" s="5"/>
      <c r="B317" s="5"/>
      <c r="C317" s="5"/>
      <c r="D317" s="5"/>
      <c r="E317" s="16"/>
      <c r="F317" s="16"/>
      <c r="G317" s="16"/>
      <c r="H317" s="16"/>
      <c r="I317" s="520"/>
      <c r="J317" s="520"/>
      <c r="K317" s="520"/>
      <c r="L317" s="520"/>
      <c r="M317" s="520"/>
      <c r="N317" s="520"/>
      <c r="O317" s="520"/>
      <c r="P317" s="520"/>
      <c r="Q317" s="520"/>
      <c r="R317" s="520"/>
      <c r="S317" s="520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5"/>
      <c r="AE317" s="92"/>
      <c r="AF317" s="5"/>
    </row>
    <row x14ac:dyDescent="0.25" r="318" customHeight="1" ht="17.25">
      <c r="A318" s="5"/>
      <c r="B318" s="5"/>
      <c r="C318" s="5"/>
      <c r="D318" s="5"/>
      <c r="E318" s="16"/>
      <c r="F318" s="16"/>
      <c r="G318" s="16"/>
      <c r="H318" s="16"/>
      <c r="I318" s="520"/>
      <c r="J318" s="520"/>
      <c r="K318" s="520"/>
      <c r="L318" s="520"/>
      <c r="M318" s="520"/>
      <c r="N318" s="520"/>
      <c r="O318" s="520"/>
      <c r="P318" s="520"/>
      <c r="Q318" s="520"/>
      <c r="R318" s="520"/>
      <c r="S318" s="520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5"/>
      <c r="AE318" s="92"/>
      <c r="AF318" s="5"/>
    </row>
    <row x14ac:dyDescent="0.25" r="319" customHeight="1" ht="17.25">
      <c r="A319" s="5"/>
      <c r="B319" s="5"/>
      <c r="C319" s="5"/>
      <c r="D319" s="5"/>
      <c r="E319" s="16"/>
      <c r="F319" s="16"/>
      <c r="G319" s="16"/>
      <c r="H319" s="16"/>
      <c r="I319" s="520"/>
      <c r="J319" s="520"/>
      <c r="K319" s="520"/>
      <c r="L319" s="520"/>
      <c r="M319" s="520"/>
      <c r="N319" s="520"/>
      <c r="O319" s="520"/>
      <c r="P319" s="520"/>
      <c r="Q319" s="520"/>
      <c r="R319" s="520"/>
      <c r="S319" s="520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5"/>
      <c r="AE319" s="329"/>
      <c r="AF319" s="5"/>
    </row>
    <row x14ac:dyDescent="0.25" r="320" customHeight="1" ht="17.25">
      <c r="A320" s="5"/>
      <c r="B320" s="5"/>
      <c r="C320" s="5"/>
      <c r="D320" s="5"/>
      <c r="E320" s="16"/>
      <c r="F320" s="16"/>
      <c r="G320" s="16"/>
      <c r="H320" s="16"/>
      <c r="I320" s="520"/>
      <c r="J320" s="520"/>
      <c r="K320" s="520"/>
      <c r="L320" s="520"/>
      <c r="M320" s="520"/>
      <c r="N320" s="520"/>
      <c r="O320" s="520"/>
      <c r="P320" s="520"/>
      <c r="Q320" s="520"/>
      <c r="R320" s="520"/>
      <c r="S320" s="520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5"/>
      <c r="AE320" s="92"/>
      <c r="AF320" s="5"/>
    </row>
    <row x14ac:dyDescent="0.25" r="321" customHeight="1" ht="17.25">
      <c r="A321" s="5"/>
      <c r="B321" s="5"/>
      <c r="C321" s="5"/>
      <c r="D321" s="5"/>
      <c r="E321" s="16"/>
      <c r="F321" s="16"/>
      <c r="G321" s="16"/>
      <c r="H321" s="16"/>
      <c r="I321" s="520"/>
      <c r="J321" s="520"/>
      <c r="K321" s="520"/>
      <c r="L321" s="520"/>
      <c r="M321" s="520"/>
      <c r="N321" s="520"/>
      <c r="O321" s="520"/>
      <c r="P321" s="520"/>
      <c r="Q321" s="520"/>
      <c r="R321" s="520"/>
      <c r="S321" s="520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5"/>
      <c r="AE321" s="92"/>
      <c r="AF321" s="5"/>
    </row>
    <row x14ac:dyDescent="0.25" r="322" customHeight="1" ht="17.25">
      <c r="A322" s="5"/>
      <c r="B322" s="5"/>
      <c r="C322" s="5"/>
      <c r="D322" s="5"/>
      <c r="E322" s="16"/>
      <c r="F322" s="16"/>
      <c r="G322" s="16"/>
      <c r="H322" s="16"/>
      <c r="I322" s="520"/>
      <c r="J322" s="520"/>
      <c r="K322" s="520"/>
      <c r="L322" s="520"/>
      <c r="M322" s="520"/>
      <c r="N322" s="520"/>
      <c r="O322" s="520"/>
      <c r="P322" s="520"/>
      <c r="Q322" s="520"/>
      <c r="R322" s="520"/>
      <c r="S322" s="520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5"/>
      <c r="AE322" s="92"/>
      <c r="AF322" s="5"/>
    </row>
    <row x14ac:dyDescent="0.25" r="323" customHeight="1" ht="17.25">
      <c r="A323" s="5"/>
      <c r="B323" s="5"/>
      <c r="C323" s="5"/>
      <c r="D323" s="5"/>
      <c r="E323" s="16"/>
      <c r="F323" s="16"/>
      <c r="G323" s="16"/>
      <c r="H323" s="16"/>
      <c r="I323" s="520"/>
      <c r="J323" s="520"/>
      <c r="K323" s="520"/>
      <c r="L323" s="520"/>
      <c r="M323" s="520"/>
      <c r="N323" s="520"/>
      <c r="O323" s="520"/>
      <c r="P323" s="520"/>
      <c r="Q323" s="520"/>
      <c r="R323" s="520"/>
      <c r="S323" s="520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5"/>
      <c r="AE323" s="92"/>
      <c r="AF323" s="5"/>
    </row>
    <row x14ac:dyDescent="0.25" r="324" customHeight="1" ht="17.25">
      <c r="A324" s="5"/>
      <c r="B324" s="5"/>
      <c r="C324" s="5"/>
      <c r="D324" s="5"/>
      <c r="E324" s="16"/>
      <c r="F324" s="16"/>
      <c r="G324" s="16"/>
      <c r="H324" s="16"/>
      <c r="I324" s="520"/>
      <c r="J324" s="520"/>
      <c r="K324" s="520"/>
      <c r="L324" s="520"/>
      <c r="M324" s="520"/>
      <c r="N324" s="520"/>
      <c r="O324" s="520"/>
      <c r="P324" s="520"/>
      <c r="Q324" s="520"/>
      <c r="R324" s="520"/>
      <c r="S324" s="520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5"/>
      <c r="AE324" s="92"/>
      <c r="AF324" s="5"/>
    </row>
    <row x14ac:dyDescent="0.25" r="325" customHeight="1" ht="17.25">
      <c r="A325" s="5"/>
      <c r="B325" s="5"/>
      <c r="C325" s="5"/>
      <c r="D325" s="5"/>
      <c r="E325" s="16"/>
      <c r="F325" s="16"/>
      <c r="G325" s="16"/>
      <c r="H325" s="16"/>
      <c r="I325" s="520"/>
      <c r="J325" s="520"/>
      <c r="K325" s="520"/>
      <c r="L325" s="520"/>
      <c r="M325" s="520"/>
      <c r="N325" s="520"/>
      <c r="O325" s="520"/>
      <c r="P325" s="520"/>
      <c r="Q325" s="520"/>
      <c r="R325" s="520"/>
      <c r="S325" s="520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5"/>
      <c r="AE325" s="92"/>
      <c r="AF325" s="5"/>
    </row>
    <row x14ac:dyDescent="0.25" r="326" customHeight="1" ht="17.25">
      <c r="A326" s="5"/>
      <c r="B326" s="5"/>
      <c r="C326" s="5"/>
      <c r="D326" s="5"/>
      <c r="E326" s="16"/>
      <c r="F326" s="16"/>
      <c r="G326" s="16"/>
      <c r="H326" s="16"/>
      <c r="I326" s="520"/>
      <c r="J326" s="520"/>
      <c r="K326" s="520"/>
      <c r="L326" s="520"/>
      <c r="M326" s="520"/>
      <c r="N326" s="520"/>
      <c r="O326" s="520"/>
      <c r="P326" s="520"/>
      <c r="Q326" s="520"/>
      <c r="R326" s="520"/>
      <c r="S326" s="520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5"/>
      <c r="AE326" s="92"/>
      <c r="AF326" s="5"/>
    </row>
    <row x14ac:dyDescent="0.25" r="327" customHeight="1" ht="17.25">
      <c r="A327" s="5"/>
      <c r="B327" s="5"/>
      <c r="C327" s="5"/>
      <c r="D327" s="5"/>
      <c r="E327" s="16"/>
      <c r="F327" s="16"/>
      <c r="G327" s="16"/>
      <c r="H327" s="16"/>
      <c r="I327" s="520"/>
      <c r="J327" s="520"/>
      <c r="K327" s="520"/>
      <c r="L327" s="520"/>
      <c r="M327" s="520"/>
      <c r="N327" s="520"/>
      <c r="O327" s="520"/>
      <c r="P327" s="520"/>
      <c r="Q327" s="520"/>
      <c r="R327" s="520"/>
      <c r="S327" s="520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5"/>
      <c r="AE327" s="92"/>
      <c r="AF327" s="5"/>
    </row>
    <row x14ac:dyDescent="0.25" r="328" customHeight="1" ht="17.25">
      <c r="A328" s="5"/>
      <c r="B328" s="5"/>
      <c r="C328" s="5"/>
      <c r="D328" s="5"/>
      <c r="E328" s="16"/>
      <c r="F328" s="16"/>
      <c r="G328" s="16"/>
      <c r="H328" s="16"/>
      <c r="I328" s="520"/>
      <c r="J328" s="520"/>
      <c r="K328" s="520"/>
      <c r="L328" s="520"/>
      <c r="M328" s="520"/>
      <c r="N328" s="520"/>
      <c r="O328" s="520"/>
      <c r="P328" s="520"/>
      <c r="Q328" s="520"/>
      <c r="R328" s="520"/>
      <c r="S328" s="520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5"/>
      <c r="AE328" s="92"/>
      <c r="AF328" s="5"/>
    </row>
    <row x14ac:dyDescent="0.25" r="329" customHeight="1" ht="17.25">
      <c r="A329" s="5"/>
      <c r="B329" s="5"/>
      <c r="C329" s="5"/>
      <c r="D329" s="5"/>
      <c r="E329" s="16"/>
      <c r="F329" s="16"/>
      <c r="G329" s="16"/>
      <c r="H329" s="16"/>
      <c r="I329" s="520"/>
      <c r="J329" s="520"/>
      <c r="K329" s="520"/>
      <c r="L329" s="520"/>
      <c r="M329" s="520"/>
      <c r="N329" s="520"/>
      <c r="O329" s="520"/>
      <c r="P329" s="520"/>
      <c r="Q329" s="520"/>
      <c r="R329" s="520"/>
      <c r="S329" s="520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5"/>
      <c r="AE329" s="215"/>
      <c r="AF329" s="5"/>
    </row>
    <row x14ac:dyDescent="0.25" r="330" customHeight="1" ht="17.25">
      <c r="A330" s="5"/>
      <c r="B330" s="5"/>
      <c r="C330" s="5"/>
      <c r="D330" s="5"/>
      <c r="E330" s="16"/>
      <c r="F330" s="16"/>
      <c r="G330" s="16"/>
      <c r="H330" s="16"/>
      <c r="I330" s="520"/>
      <c r="J330" s="520"/>
      <c r="K330" s="520"/>
      <c r="L330" s="520"/>
      <c r="M330" s="520"/>
      <c r="N330" s="520"/>
      <c r="O330" s="520"/>
      <c r="P330" s="520"/>
      <c r="Q330" s="520"/>
      <c r="R330" s="520"/>
      <c r="S330" s="520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5"/>
      <c r="AE330" s="215"/>
      <c r="AF330" s="5"/>
    </row>
    <row x14ac:dyDescent="0.25" r="331" customHeight="1" ht="17.25">
      <c r="A331" s="5"/>
      <c r="B331" s="5"/>
      <c r="C331" s="5"/>
      <c r="D331" s="5"/>
      <c r="E331" s="16"/>
      <c r="F331" s="16"/>
      <c r="G331" s="16"/>
      <c r="H331" s="16"/>
      <c r="I331" s="520"/>
      <c r="J331" s="520"/>
      <c r="K331" s="520"/>
      <c r="L331" s="520"/>
      <c r="M331" s="520"/>
      <c r="N331" s="520"/>
      <c r="O331" s="520"/>
      <c r="P331" s="520"/>
      <c r="Q331" s="520"/>
      <c r="R331" s="520"/>
      <c r="S331" s="520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5"/>
      <c r="AE331" s="215"/>
      <c r="AF331" s="5"/>
    </row>
    <row x14ac:dyDescent="0.25" r="332" customHeight="1" ht="17.25">
      <c r="A332" s="5"/>
      <c r="B332" s="5"/>
      <c r="C332" s="5"/>
      <c r="D332" s="5"/>
      <c r="E332" s="16"/>
      <c r="F332" s="16"/>
      <c r="G332" s="16"/>
      <c r="H332" s="16"/>
      <c r="I332" s="520"/>
      <c r="J332" s="520"/>
      <c r="K332" s="520"/>
      <c r="L332" s="520"/>
      <c r="M332" s="520"/>
      <c r="N332" s="520"/>
      <c r="O332" s="520"/>
      <c r="P332" s="520"/>
      <c r="Q332" s="520"/>
      <c r="R332" s="520"/>
      <c r="S332" s="520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5"/>
      <c r="AE332" s="215"/>
      <c r="AF332" s="5"/>
    </row>
    <row x14ac:dyDescent="0.25" r="333" customHeight="1" ht="17.25">
      <c r="A333" s="5"/>
      <c r="B333" s="5"/>
      <c r="C333" s="5"/>
      <c r="D333" s="5"/>
      <c r="E333" s="16"/>
      <c r="F333" s="16"/>
      <c r="G333" s="16"/>
      <c r="H333" s="16"/>
      <c r="I333" s="520"/>
      <c r="J333" s="520"/>
      <c r="K333" s="520"/>
      <c r="L333" s="520"/>
      <c r="M333" s="520"/>
      <c r="N333" s="520"/>
      <c r="O333" s="520"/>
      <c r="P333" s="520"/>
      <c r="Q333" s="520"/>
      <c r="R333" s="520"/>
      <c r="S333" s="520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5"/>
      <c r="AE333" s="215"/>
      <c r="AF333" s="5"/>
    </row>
    <row x14ac:dyDescent="0.25" r="334" customHeight="1" ht="17.25">
      <c r="A334" s="5"/>
      <c r="B334" s="5"/>
      <c r="C334" s="5"/>
      <c r="D334" s="5"/>
      <c r="E334" s="16"/>
      <c r="F334" s="16"/>
      <c r="G334" s="16"/>
      <c r="H334" s="16"/>
      <c r="I334" s="520"/>
      <c r="J334" s="520"/>
      <c r="K334" s="520"/>
      <c r="L334" s="520"/>
      <c r="M334" s="520"/>
      <c r="N334" s="520"/>
      <c r="O334" s="520"/>
      <c r="P334" s="520"/>
      <c r="Q334" s="520"/>
      <c r="R334" s="520"/>
      <c r="S334" s="520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5"/>
      <c r="AE334" s="357"/>
      <c r="AF334" s="5"/>
    </row>
    <row x14ac:dyDescent="0.25" r="335" customHeight="1" ht="17.25">
      <c r="A335" s="5"/>
      <c r="B335" s="5"/>
      <c r="C335" s="5"/>
      <c r="D335" s="5"/>
      <c r="E335" s="16"/>
      <c r="F335" s="16"/>
      <c r="G335" s="16"/>
      <c r="H335" s="16"/>
      <c r="I335" s="520"/>
      <c r="J335" s="520"/>
      <c r="K335" s="520"/>
      <c r="L335" s="520"/>
      <c r="M335" s="520"/>
      <c r="N335" s="520"/>
      <c r="O335" s="520"/>
      <c r="P335" s="520"/>
      <c r="Q335" s="520"/>
      <c r="R335" s="520"/>
      <c r="S335" s="520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5"/>
      <c r="AE335" s="357"/>
      <c r="AF335" s="5"/>
    </row>
    <row x14ac:dyDescent="0.25" r="336" customHeight="1" ht="17.25">
      <c r="A336" s="5"/>
      <c r="B336" s="5"/>
      <c r="C336" s="5"/>
      <c r="D336" s="5"/>
      <c r="E336" s="16"/>
      <c r="F336" s="16"/>
      <c r="G336" s="16"/>
      <c r="H336" s="16"/>
      <c r="I336" s="520"/>
      <c r="J336" s="520"/>
      <c r="K336" s="520"/>
      <c r="L336" s="520"/>
      <c r="M336" s="520"/>
      <c r="N336" s="520"/>
      <c r="O336" s="520"/>
      <c r="P336" s="520"/>
      <c r="Q336" s="520"/>
      <c r="R336" s="520"/>
      <c r="S336" s="520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5"/>
      <c r="AE336" s="357"/>
      <c r="AF336" s="5"/>
    </row>
    <row x14ac:dyDescent="0.25" r="337" customHeight="1" ht="17.25">
      <c r="A337" s="5"/>
      <c r="B337" s="5"/>
      <c r="C337" s="5"/>
      <c r="D337" s="5"/>
      <c r="E337" s="16"/>
      <c r="F337" s="16"/>
      <c r="G337" s="16"/>
      <c r="H337" s="16"/>
      <c r="I337" s="520"/>
      <c r="J337" s="520"/>
      <c r="K337" s="520"/>
      <c r="L337" s="520"/>
      <c r="M337" s="520"/>
      <c r="N337" s="520"/>
      <c r="O337" s="520"/>
      <c r="P337" s="520"/>
      <c r="Q337" s="520"/>
      <c r="R337" s="520"/>
      <c r="S337" s="520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5"/>
      <c r="AE337" s="357"/>
      <c r="AF337" s="5"/>
    </row>
    <row x14ac:dyDescent="0.25" r="338" customHeight="1" ht="17.25">
      <c r="A338" s="5"/>
      <c r="B338" s="5"/>
      <c r="C338" s="5"/>
      <c r="D338" s="5"/>
      <c r="E338" s="16"/>
      <c r="F338" s="16"/>
      <c r="G338" s="16"/>
      <c r="H338" s="16"/>
      <c r="I338" s="520"/>
      <c r="J338" s="520"/>
      <c r="K338" s="520"/>
      <c r="L338" s="520"/>
      <c r="M338" s="520"/>
      <c r="N338" s="520"/>
      <c r="O338" s="520"/>
      <c r="P338" s="520"/>
      <c r="Q338" s="520"/>
      <c r="R338" s="520"/>
      <c r="S338" s="520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5"/>
      <c r="AE338" s="357"/>
      <c r="AF338" s="5"/>
    </row>
    <row x14ac:dyDescent="0.25" r="339" customHeight="1" ht="17.25">
      <c r="A339" s="5"/>
      <c r="B339" s="5"/>
      <c r="C339" s="5"/>
      <c r="D339" s="5"/>
      <c r="E339" s="16"/>
      <c r="F339" s="16"/>
      <c r="G339" s="16"/>
      <c r="H339" s="16"/>
      <c r="I339" s="520"/>
      <c r="J339" s="520"/>
      <c r="K339" s="520"/>
      <c r="L339" s="520"/>
      <c r="M339" s="520"/>
      <c r="N339" s="520"/>
      <c r="O339" s="520"/>
      <c r="P339" s="520"/>
      <c r="Q339" s="520"/>
      <c r="R339" s="520"/>
      <c r="S339" s="520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5"/>
      <c r="AE339" s="357"/>
      <c r="AF339" s="5"/>
    </row>
    <row x14ac:dyDescent="0.25" r="340" customHeight="1" ht="17.25">
      <c r="A340" s="5"/>
      <c r="B340" s="5"/>
      <c r="C340" s="5"/>
      <c r="D340" s="5"/>
      <c r="E340" s="16"/>
      <c r="F340" s="16"/>
      <c r="G340" s="16"/>
      <c r="H340" s="16"/>
      <c r="I340" s="520"/>
      <c r="J340" s="520"/>
      <c r="K340" s="520"/>
      <c r="L340" s="520"/>
      <c r="M340" s="520"/>
      <c r="N340" s="520"/>
      <c r="O340" s="520"/>
      <c r="P340" s="520"/>
      <c r="Q340" s="520"/>
      <c r="R340" s="520"/>
      <c r="S340" s="520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5"/>
      <c r="AE340" s="357"/>
      <c r="AF340" s="5"/>
    </row>
    <row x14ac:dyDescent="0.25" r="341" customHeight="1" ht="17.25">
      <c r="A341" s="5"/>
      <c r="B341" s="5"/>
      <c r="C341" s="5"/>
      <c r="D341" s="5"/>
      <c r="E341" s="16"/>
      <c r="F341" s="16"/>
      <c r="G341" s="16"/>
      <c r="H341" s="16"/>
      <c r="I341" s="520"/>
      <c r="J341" s="520"/>
      <c r="K341" s="520"/>
      <c r="L341" s="520"/>
      <c r="M341" s="520"/>
      <c r="N341" s="520"/>
      <c r="O341" s="520"/>
      <c r="P341" s="520"/>
      <c r="Q341" s="520"/>
      <c r="R341" s="520"/>
      <c r="S341" s="520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5"/>
      <c r="AE341" s="357"/>
      <c r="AF341" s="5"/>
    </row>
    <row x14ac:dyDescent="0.25" r="342" customHeight="1" ht="17.25">
      <c r="A342" s="5"/>
      <c r="B342" s="5"/>
      <c r="C342" s="5"/>
      <c r="D342" s="5"/>
      <c r="E342" s="16"/>
      <c r="F342" s="16"/>
      <c r="G342" s="16"/>
      <c r="H342" s="16"/>
      <c r="I342" s="520"/>
      <c r="J342" s="520"/>
      <c r="K342" s="520"/>
      <c r="L342" s="520"/>
      <c r="M342" s="520"/>
      <c r="N342" s="520"/>
      <c r="O342" s="520"/>
      <c r="P342" s="520"/>
      <c r="Q342" s="520"/>
      <c r="R342" s="520"/>
      <c r="S342" s="520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5"/>
      <c r="AE342" s="92"/>
      <c r="AF342" s="5"/>
    </row>
    <row x14ac:dyDescent="0.25" r="343" customHeight="1" ht="17.25">
      <c r="A343" s="5"/>
      <c r="B343" s="5"/>
      <c r="C343" s="5"/>
      <c r="D343" s="5"/>
      <c r="E343" s="16"/>
      <c r="F343" s="16"/>
      <c r="G343" s="16"/>
      <c r="H343" s="16"/>
      <c r="I343" s="520"/>
      <c r="J343" s="520"/>
      <c r="K343" s="520"/>
      <c r="L343" s="520"/>
      <c r="M343" s="520"/>
      <c r="N343" s="520"/>
      <c r="O343" s="520"/>
      <c r="P343" s="520"/>
      <c r="Q343" s="520"/>
      <c r="R343" s="520"/>
      <c r="S343" s="520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5"/>
      <c r="AE343" s="92"/>
      <c r="AF343" s="5"/>
    </row>
    <row x14ac:dyDescent="0.25" r="344" customHeight="1" ht="17.25">
      <c r="A344" s="5"/>
      <c r="B344" s="5"/>
      <c r="C344" s="5"/>
      <c r="D344" s="5"/>
      <c r="E344" s="16"/>
      <c r="F344" s="16"/>
      <c r="G344" s="16"/>
      <c r="H344" s="16"/>
      <c r="I344" s="520"/>
      <c r="J344" s="520"/>
      <c r="K344" s="520"/>
      <c r="L344" s="520"/>
      <c r="M344" s="520"/>
      <c r="N344" s="520"/>
      <c r="O344" s="520"/>
      <c r="P344" s="520"/>
      <c r="Q344" s="520"/>
      <c r="R344" s="520"/>
      <c r="S344" s="520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5"/>
      <c r="AE344" s="92"/>
      <c r="AF344" s="5"/>
    </row>
    <row x14ac:dyDescent="0.25" r="345" customHeight="1" ht="17.25">
      <c r="A345" s="5"/>
      <c r="B345" s="5"/>
      <c r="C345" s="5"/>
      <c r="D345" s="5"/>
      <c r="E345" s="16"/>
      <c r="F345" s="16"/>
      <c r="G345" s="16"/>
      <c r="H345" s="16"/>
      <c r="I345" s="520"/>
      <c r="J345" s="520"/>
      <c r="K345" s="520"/>
      <c r="L345" s="520"/>
      <c r="M345" s="520"/>
      <c r="N345" s="520"/>
      <c r="O345" s="520"/>
      <c r="P345" s="520"/>
      <c r="Q345" s="520"/>
      <c r="R345" s="520"/>
      <c r="S345" s="520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5"/>
      <c r="AE345" s="276"/>
      <c r="AF345" s="5"/>
    </row>
    <row x14ac:dyDescent="0.25" r="346" customHeight="1" ht="17.25">
      <c r="A346" s="5"/>
      <c r="B346" s="5"/>
      <c r="C346" s="5"/>
      <c r="D346" s="5"/>
      <c r="E346" s="16"/>
      <c r="F346" s="16"/>
      <c r="G346" s="16"/>
      <c r="H346" s="16"/>
      <c r="I346" s="520"/>
      <c r="J346" s="520"/>
      <c r="K346" s="520"/>
      <c r="L346" s="520"/>
      <c r="M346" s="520"/>
      <c r="N346" s="520"/>
      <c r="O346" s="520"/>
      <c r="P346" s="520"/>
      <c r="Q346" s="520"/>
      <c r="R346" s="520"/>
      <c r="S346" s="520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5"/>
      <c r="AE346" s="276"/>
      <c r="AF346" s="5"/>
    </row>
    <row x14ac:dyDescent="0.25" r="347" customHeight="1" ht="17.25">
      <c r="A347" s="5"/>
      <c r="B347" s="5"/>
      <c r="C347" s="5"/>
      <c r="D347" s="5"/>
      <c r="E347" s="16"/>
      <c r="F347" s="16"/>
      <c r="G347" s="16"/>
      <c r="H347" s="16"/>
      <c r="I347" s="520"/>
      <c r="J347" s="520"/>
      <c r="K347" s="520"/>
      <c r="L347" s="520"/>
      <c r="M347" s="520"/>
      <c r="N347" s="520"/>
      <c r="O347" s="520"/>
      <c r="P347" s="520"/>
      <c r="Q347" s="520"/>
      <c r="R347" s="520"/>
      <c r="S347" s="520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5"/>
      <c r="AE347" s="276"/>
      <c r="AF347" s="5"/>
    </row>
    <row x14ac:dyDescent="0.25" r="348" customHeight="1" ht="17.25">
      <c r="A348" s="5"/>
      <c r="B348" s="5"/>
      <c r="C348" s="5"/>
      <c r="D348" s="5"/>
      <c r="E348" s="16"/>
      <c r="F348" s="16"/>
      <c r="G348" s="16"/>
      <c r="H348" s="16"/>
      <c r="I348" s="520"/>
      <c r="J348" s="520"/>
      <c r="K348" s="520"/>
      <c r="L348" s="520"/>
      <c r="M348" s="520"/>
      <c r="N348" s="520"/>
      <c r="O348" s="520"/>
      <c r="P348" s="520"/>
      <c r="Q348" s="520"/>
      <c r="R348" s="520"/>
      <c r="S348" s="520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5"/>
      <c r="AE348" s="92"/>
      <c r="AF348" s="5"/>
    </row>
    <row x14ac:dyDescent="0.25" r="349" customHeight="1" ht="17.25">
      <c r="A349" s="5"/>
      <c r="B349" s="5"/>
      <c r="C349" s="5"/>
      <c r="D349" s="5"/>
      <c r="E349" s="16"/>
      <c r="F349" s="16"/>
      <c r="G349" s="16"/>
      <c r="H349" s="16"/>
      <c r="I349" s="520"/>
      <c r="J349" s="520"/>
      <c r="K349" s="520"/>
      <c r="L349" s="520"/>
      <c r="M349" s="520"/>
      <c r="N349" s="520"/>
      <c r="O349" s="520"/>
      <c r="P349" s="520"/>
      <c r="Q349" s="520"/>
      <c r="R349" s="520"/>
      <c r="S349" s="520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5"/>
      <c r="AE349" s="92"/>
      <c r="AF349" s="5"/>
    </row>
    <row x14ac:dyDescent="0.25" r="350" customHeight="1" ht="17.25">
      <c r="A350" s="5"/>
      <c r="B350" s="5"/>
      <c r="C350" s="5"/>
      <c r="D350" s="5"/>
      <c r="E350" s="16"/>
      <c r="F350" s="16"/>
      <c r="G350" s="16"/>
      <c r="H350" s="16"/>
      <c r="I350" s="520"/>
      <c r="J350" s="520"/>
      <c r="K350" s="520"/>
      <c r="L350" s="520"/>
      <c r="M350" s="520"/>
      <c r="N350" s="520"/>
      <c r="O350" s="520"/>
      <c r="P350" s="520"/>
      <c r="Q350" s="520"/>
      <c r="R350" s="520"/>
      <c r="S350" s="520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5"/>
      <c r="AE350" s="92"/>
      <c r="AF350" s="5"/>
    </row>
    <row x14ac:dyDescent="0.25" r="351" customHeight="1" ht="17.25">
      <c r="A351" s="5"/>
      <c r="B351" s="5"/>
      <c r="C351" s="5"/>
      <c r="D351" s="5"/>
      <c r="E351" s="16"/>
      <c r="F351" s="16"/>
      <c r="G351" s="16"/>
      <c r="H351" s="16"/>
      <c r="I351" s="520"/>
      <c r="J351" s="520"/>
      <c r="K351" s="520"/>
      <c r="L351" s="520"/>
      <c r="M351" s="520"/>
      <c r="N351" s="520"/>
      <c r="O351" s="520"/>
      <c r="P351" s="520"/>
      <c r="Q351" s="520"/>
      <c r="R351" s="520"/>
      <c r="S351" s="520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5"/>
      <c r="AE351" s="92"/>
      <c r="AF351" s="5"/>
    </row>
    <row x14ac:dyDescent="0.25" r="352" customHeight="1" ht="17.25">
      <c r="A352" s="5"/>
      <c r="B352" s="5"/>
      <c r="C352" s="5"/>
      <c r="D352" s="5"/>
      <c r="E352" s="16"/>
      <c r="F352" s="16"/>
      <c r="G352" s="16"/>
      <c r="H352" s="16"/>
      <c r="I352" s="520"/>
      <c r="J352" s="520"/>
      <c r="K352" s="520"/>
      <c r="L352" s="520"/>
      <c r="M352" s="520"/>
      <c r="N352" s="520"/>
      <c r="O352" s="520"/>
      <c r="P352" s="520"/>
      <c r="Q352" s="520"/>
      <c r="R352" s="520"/>
      <c r="S352" s="520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5"/>
      <c r="AE352" s="92"/>
      <c r="AF352" s="5"/>
    </row>
    <row x14ac:dyDescent="0.25" r="353" customHeight="1" ht="17.25">
      <c r="A353" s="5"/>
      <c r="B353" s="5"/>
      <c r="C353" s="5"/>
      <c r="D353" s="5"/>
      <c r="E353" s="16"/>
      <c r="F353" s="16"/>
      <c r="G353" s="16"/>
      <c r="H353" s="16"/>
      <c r="I353" s="520"/>
      <c r="J353" s="520"/>
      <c r="K353" s="520"/>
      <c r="L353" s="520"/>
      <c r="M353" s="520"/>
      <c r="N353" s="520"/>
      <c r="O353" s="520"/>
      <c r="P353" s="520"/>
      <c r="Q353" s="520"/>
      <c r="R353" s="520"/>
      <c r="S353" s="520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5"/>
      <c r="AE353" s="92"/>
      <c r="AF353" s="5"/>
    </row>
    <row x14ac:dyDescent="0.25" r="354" customHeight="1" ht="17.25">
      <c r="A354" s="5"/>
      <c r="B354" s="5"/>
      <c r="C354" s="5"/>
      <c r="D354" s="5"/>
      <c r="E354" s="16"/>
      <c r="F354" s="16"/>
      <c r="G354" s="16"/>
      <c r="H354" s="16"/>
      <c r="I354" s="520"/>
      <c r="J354" s="520"/>
      <c r="K354" s="520"/>
      <c r="L354" s="520"/>
      <c r="M354" s="520"/>
      <c r="N354" s="520"/>
      <c r="O354" s="520"/>
      <c r="P354" s="520"/>
      <c r="Q354" s="520"/>
      <c r="R354" s="520"/>
      <c r="S354" s="520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5"/>
      <c r="AE354" s="92"/>
      <c r="AF354" s="5"/>
    </row>
    <row x14ac:dyDescent="0.25" r="355" customHeight="1" ht="17.25">
      <c r="A355" s="5"/>
      <c r="B355" s="5"/>
      <c r="C355" s="5"/>
      <c r="D355" s="5"/>
      <c r="E355" s="16"/>
      <c r="F355" s="16"/>
      <c r="G355" s="16"/>
      <c r="H355" s="16"/>
      <c r="I355" s="520"/>
      <c r="J355" s="520"/>
      <c r="K355" s="520"/>
      <c r="L355" s="520"/>
      <c r="M355" s="520"/>
      <c r="N355" s="520"/>
      <c r="O355" s="520"/>
      <c r="P355" s="520"/>
      <c r="Q355" s="520"/>
      <c r="R355" s="520"/>
      <c r="S355" s="520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5"/>
      <c r="AE355" s="92"/>
      <c r="AF355" s="5"/>
    </row>
    <row x14ac:dyDescent="0.25" r="356" customHeight="1" ht="17.25">
      <c r="A356" s="5"/>
      <c r="B356" s="5"/>
      <c r="C356" s="5"/>
      <c r="D356" s="5"/>
      <c r="E356" s="16"/>
      <c r="F356" s="16"/>
      <c r="G356" s="16"/>
      <c r="H356" s="16"/>
      <c r="I356" s="520"/>
      <c r="J356" s="520"/>
      <c r="K356" s="520"/>
      <c r="L356" s="520"/>
      <c r="M356" s="520"/>
      <c r="N356" s="520"/>
      <c r="O356" s="520"/>
      <c r="P356" s="520"/>
      <c r="Q356" s="520"/>
      <c r="R356" s="520"/>
      <c r="S356" s="520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5"/>
      <c r="AE356" s="92"/>
      <c r="AF356" s="5"/>
    </row>
    <row x14ac:dyDescent="0.25" r="357" customHeight="1" ht="17.25">
      <c r="A357" s="5"/>
      <c r="B357" s="5"/>
      <c r="C357" s="5"/>
      <c r="D357" s="5"/>
      <c r="E357" s="16"/>
      <c r="F357" s="16"/>
      <c r="G357" s="16"/>
      <c r="H357" s="16"/>
      <c r="I357" s="520"/>
      <c r="J357" s="520"/>
      <c r="K357" s="520"/>
      <c r="L357" s="520"/>
      <c r="M357" s="520"/>
      <c r="N357" s="520"/>
      <c r="O357" s="520"/>
      <c r="P357" s="520"/>
      <c r="Q357" s="520"/>
      <c r="R357" s="520"/>
      <c r="S357" s="520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5"/>
      <c r="AE357" s="92"/>
      <c r="AF357" s="5"/>
    </row>
    <row x14ac:dyDescent="0.25" r="358" customHeight="1" ht="17.25">
      <c r="A358" s="5"/>
      <c r="B358" s="5"/>
      <c r="C358" s="5"/>
      <c r="D358" s="5"/>
      <c r="E358" s="16"/>
      <c r="F358" s="16"/>
      <c r="G358" s="16"/>
      <c r="H358" s="16"/>
      <c r="I358" s="520"/>
      <c r="J358" s="520"/>
      <c r="K358" s="520"/>
      <c r="L358" s="520"/>
      <c r="M358" s="520"/>
      <c r="N358" s="520"/>
      <c r="O358" s="520"/>
      <c r="P358" s="520"/>
      <c r="Q358" s="520"/>
      <c r="R358" s="520"/>
      <c r="S358" s="520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5"/>
      <c r="AE358" s="92"/>
      <c r="AF358" s="5"/>
    </row>
    <row x14ac:dyDescent="0.25" r="359" customHeight="1" ht="17.25">
      <c r="A359" s="5"/>
      <c r="B359" s="5"/>
      <c r="C359" s="5"/>
      <c r="D359" s="5"/>
      <c r="E359" s="16"/>
      <c r="F359" s="16"/>
      <c r="G359" s="16"/>
      <c r="H359" s="16"/>
      <c r="I359" s="520"/>
      <c r="J359" s="520"/>
      <c r="K359" s="520"/>
      <c r="L359" s="520"/>
      <c r="M359" s="520"/>
      <c r="N359" s="520"/>
      <c r="O359" s="520"/>
      <c r="P359" s="520"/>
      <c r="Q359" s="520"/>
      <c r="R359" s="520"/>
      <c r="S359" s="520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5"/>
      <c r="AE359" s="92"/>
      <c r="AF359" s="5"/>
    </row>
    <row x14ac:dyDescent="0.25" r="360" customHeight="1" ht="17.25">
      <c r="A360" s="5"/>
      <c r="B360" s="5"/>
      <c r="C360" s="5"/>
      <c r="D360" s="5"/>
      <c r="E360" s="16"/>
      <c r="F360" s="16"/>
      <c r="G360" s="16"/>
      <c r="H360" s="16"/>
      <c r="I360" s="520"/>
      <c r="J360" s="520"/>
      <c r="K360" s="520"/>
      <c r="L360" s="520"/>
      <c r="M360" s="520"/>
      <c r="N360" s="520"/>
      <c r="O360" s="520"/>
      <c r="P360" s="520"/>
      <c r="Q360" s="520"/>
      <c r="R360" s="520"/>
      <c r="S360" s="520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5"/>
      <c r="AE360" s="92"/>
      <c r="AF360" s="5"/>
    </row>
    <row x14ac:dyDescent="0.25" r="361" customHeight="1" ht="17.25">
      <c r="A361" s="5"/>
      <c r="B361" s="5"/>
      <c r="C361" s="5"/>
      <c r="D361" s="5"/>
      <c r="E361" s="16"/>
      <c r="F361" s="16"/>
      <c r="G361" s="16"/>
      <c r="H361" s="16"/>
      <c r="I361" s="520"/>
      <c r="J361" s="520"/>
      <c r="K361" s="520"/>
      <c r="L361" s="520"/>
      <c r="M361" s="520"/>
      <c r="N361" s="520"/>
      <c r="O361" s="520"/>
      <c r="P361" s="520"/>
      <c r="Q361" s="520"/>
      <c r="R361" s="520"/>
      <c r="S361" s="520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5"/>
      <c r="AE361" s="92"/>
      <c r="AF361" s="5"/>
    </row>
    <row x14ac:dyDescent="0.25" r="362" customHeight="1" ht="17.25">
      <c r="A362" s="5"/>
      <c r="B362" s="5"/>
      <c r="C362" s="5"/>
      <c r="D362" s="5"/>
      <c r="E362" s="16"/>
      <c r="F362" s="16"/>
      <c r="G362" s="16"/>
      <c r="H362" s="16"/>
      <c r="I362" s="520"/>
      <c r="J362" s="520"/>
      <c r="K362" s="520"/>
      <c r="L362" s="520"/>
      <c r="M362" s="520"/>
      <c r="N362" s="520"/>
      <c r="O362" s="520"/>
      <c r="P362" s="520"/>
      <c r="Q362" s="520"/>
      <c r="R362" s="520"/>
      <c r="S362" s="520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5"/>
      <c r="AE362" s="92"/>
      <c r="AF362" s="5"/>
    </row>
    <row x14ac:dyDescent="0.25" r="363" customHeight="1" ht="17.25">
      <c r="A363" s="5"/>
      <c r="B363" s="5"/>
      <c r="C363" s="5"/>
      <c r="D363" s="5"/>
      <c r="E363" s="16"/>
      <c r="F363" s="16"/>
      <c r="G363" s="16"/>
      <c r="H363" s="16"/>
      <c r="I363" s="520"/>
      <c r="J363" s="520"/>
      <c r="K363" s="520"/>
      <c r="L363" s="520"/>
      <c r="M363" s="520"/>
      <c r="N363" s="520"/>
      <c r="O363" s="520"/>
      <c r="P363" s="520"/>
      <c r="Q363" s="520"/>
      <c r="R363" s="520"/>
      <c r="S363" s="520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5"/>
      <c r="AE363" s="92"/>
      <c r="AF363" s="5"/>
    </row>
    <row x14ac:dyDescent="0.25" r="364" customHeight="1" ht="17.25">
      <c r="A364" s="5"/>
      <c r="B364" s="5"/>
      <c r="C364" s="5"/>
      <c r="D364" s="5"/>
      <c r="E364" s="16"/>
      <c r="F364" s="16"/>
      <c r="G364" s="16"/>
      <c r="H364" s="16"/>
      <c r="I364" s="520"/>
      <c r="J364" s="520"/>
      <c r="K364" s="520"/>
      <c r="L364" s="520"/>
      <c r="M364" s="520"/>
      <c r="N364" s="520"/>
      <c r="O364" s="520"/>
      <c r="P364" s="520"/>
      <c r="Q364" s="520"/>
      <c r="R364" s="520"/>
      <c r="S364" s="520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5"/>
      <c r="AE364" s="92"/>
      <c r="AF364" s="5"/>
    </row>
    <row x14ac:dyDescent="0.25" r="365" customHeight="1" ht="17.25">
      <c r="A365" s="5"/>
      <c r="B365" s="5"/>
      <c r="C365" s="5"/>
      <c r="D365" s="5"/>
      <c r="E365" s="16"/>
      <c r="F365" s="16"/>
      <c r="G365" s="16"/>
      <c r="H365" s="16"/>
      <c r="I365" s="520"/>
      <c r="J365" s="520"/>
      <c r="K365" s="520"/>
      <c r="L365" s="520"/>
      <c r="M365" s="520"/>
      <c r="N365" s="520"/>
      <c r="O365" s="520"/>
      <c r="P365" s="520"/>
      <c r="Q365" s="520"/>
      <c r="R365" s="520"/>
      <c r="S365" s="520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5"/>
      <c r="AE365" s="92"/>
      <c r="AF365" s="5"/>
    </row>
    <row x14ac:dyDescent="0.25" r="366" customHeight="1" ht="17.25">
      <c r="A366" s="5"/>
      <c r="B366" s="5"/>
      <c r="C366" s="5"/>
      <c r="D366" s="5"/>
      <c r="E366" s="16"/>
      <c r="F366" s="16"/>
      <c r="G366" s="16"/>
      <c r="H366" s="16"/>
      <c r="I366" s="520"/>
      <c r="J366" s="520"/>
      <c r="K366" s="520"/>
      <c r="L366" s="520"/>
      <c r="M366" s="520"/>
      <c r="N366" s="520"/>
      <c r="O366" s="520"/>
      <c r="P366" s="520"/>
      <c r="Q366" s="520"/>
      <c r="R366" s="520"/>
      <c r="S366" s="520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5"/>
      <c r="AE366" s="92"/>
      <c r="AF366" s="5"/>
    </row>
    <row x14ac:dyDescent="0.25" r="367" customHeight="1" ht="17.25">
      <c r="A367" s="5"/>
      <c r="B367" s="5"/>
      <c r="C367" s="5"/>
      <c r="D367" s="5"/>
      <c r="E367" s="16"/>
      <c r="F367" s="16"/>
      <c r="G367" s="16"/>
      <c r="H367" s="16"/>
      <c r="I367" s="520"/>
      <c r="J367" s="520"/>
      <c r="K367" s="520"/>
      <c r="L367" s="520"/>
      <c r="M367" s="520"/>
      <c r="N367" s="520"/>
      <c r="O367" s="520"/>
      <c r="P367" s="520"/>
      <c r="Q367" s="520"/>
      <c r="R367" s="520"/>
      <c r="S367" s="520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5"/>
      <c r="AE367" s="92"/>
      <c r="AF367" s="5"/>
    </row>
    <row x14ac:dyDescent="0.25" r="368" customHeight="1" ht="17.25">
      <c r="A368" s="5"/>
      <c r="B368" s="5"/>
      <c r="C368" s="5"/>
      <c r="D368" s="5"/>
      <c r="E368" s="16"/>
      <c r="F368" s="16"/>
      <c r="G368" s="16"/>
      <c r="H368" s="16"/>
      <c r="I368" s="520"/>
      <c r="J368" s="520"/>
      <c r="K368" s="520"/>
      <c r="L368" s="520"/>
      <c r="M368" s="520"/>
      <c r="N368" s="520"/>
      <c r="O368" s="520"/>
      <c r="P368" s="520"/>
      <c r="Q368" s="520"/>
      <c r="R368" s="520"/>
      <c r="S368" s="520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5"/>
      <c r="AE368" s="92"/>
      <c r="AF368" s="5"/>
    </row>
    <row x14ac:dyDescent="0.25" r="369" customHeight="1" ht="17.25">
      <c r="A369" s="5"/>
      <c r="B369" s="5"/>
      <c r="C369" s="5"/>
      <c r="D369" s="5"/>
      <c r="E369" s="16"/>
      <c r="F369" s="16"/>
      <c r="G369" s="16"/>
      <c r="H369" s="16"/>
      <c r="I369" s="520"/>
      <c r="J369" s="520"/>
      <c r="K369" s="520"/>
      <c r="L369" s="520"/>
      <c r="M369" s="520"/>
      <c r="N369" s="520"/>
      <c r="O369" s="520"/>
      <c r="P369" s="520"/>
      <c r="Q369" s="520"/>
      <c r="R369" s="520"/>
      <c r="S369" s="520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5"/>
      <c r="AE369" s="92"/>
      <c r="AF369" s="5"/>
    </row>
    <row x14ac:dyDescent="0.25" r="370" customHeight="1" ht="17.25">
      <c r="A370" s="5"/>
      <c r="B370" s="5"/>
      <c r="C370" s="5"/>
      <c r="D370" s="5"/>
      <c r="E370" s="16"/>
      <c r="F370" s="16"/>
      <c r="G370" s="16"/>
      <c r="H370" s="16"/>
      <c r="I370" s="520"/>
      <c r="J370" s="520"/>
      <c r="K370" s="520"/>
      <c r="L370" s="520"/>
      <c r="M370" s="520"/>
      <c r="N370" s="520"/>
      <c r="O370" s="520"/>
      <c r="P370" s="520"/>
      <c r="Q370" s="520"/>
      <c r="R370" s="520"/>
      <c r="S370" s="520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5"/>
      <c r="AE370" s="92"/>
      <c r="AF370" s="5"/>
    </row>
    <row x14ac:dyDescent="0.25" r="371" customHeight="1" ht="17.25">
      <c r="A371" s="5"/>
      <c r="B371" s="5"/>
      <c r="C371" s="5"/>
      <c r="D371" s="5"/>
      <c r="E371" s="16"/>
      <c r="F371" s="16"/>
      <c r="G371" s="16"/>
      <c r="H371" s="16"/>
      <c r="I371" s="520"/>
      <c r="J371" s="520"/>
      <c r="K371" s="520"/>
      <c r="L371" s="520"/>
      <c r="M371" s="520"/>
      <c r="N371" s="520"/>
      <c r="O371" s="520"/>
      <c r="P371" s="520"/>
      <c r="Q371" s="520"/>
      <c r="R371" s="520"/>
      <c r="S371" s="520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5"/>
      <c r="AE371" s="92"/>
      <c r="AF371" s="5"/>
    </row>
    <row x14ac:dyDescent="0.25" r="372" customHeight="1" ht="17.25">
      <c r="A372" s="5"/>
      <c r="B372" s="5"/>
      <c r="C372" s="5"/>
      <c r="D372" s="5"/>
      <c r="E372" s="16"/>
      <c r="F372" s="16"/>
      <c r="G372" s="16"/>
      <c r="H372" s="16"/>
      <c r="I372" s="520"/>
      <c r="J372" s="520"/>
      <c r="K372" s="520"/>
      <c r="L372" s="520"/>
      <c r="M372" s="520"/>
      <c r="N372" s="520"/>
      <c r="O372" s="520"/>
      <c r="P372" s="520"/>
      <c r="Q372" s="520"/>
      <c r="R372" s="520"/>
      <c r="S372" s="520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5"/>
      <c r="AE372" s="92"/>
      <c r="AF372" s="5"/>
    </row>
    <row x14ac:dyDescent="0.25" r="373" customHeight="1" ht="17.25">
      <c r="A373" s="5"/>
      <c r="B373" s="5"/>
      <c r="C373" s="5"/>
      <c r="D373" s="5"/>
      <c r="E373" s="16"/>
      <c r="F373" s="16"/>
      <c r="G373" s="16"/>
      <c r="H373" s="16"/>
      <c r="I373" s="520"/>
      <c r="J373" s="520"/>
      <c r="K373" s="520"/>
      <c r="L373" s="520"/>
      <c r="M373" s="520"/>
      <c r="N373" s="520"/>
      <c r="O373" s="520"/>
      <c r="P373" s="520"/>
      <c r="Q373" s="520"/>
      <c r="R373" s="520"/>
      <c r="S373" s="520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5"/>
      <c r="AE373" s="92"/>
      <c r="AF373" s="5"/>
    </row>
    <row x14ac:dyDescent="0.25" r="374" customHeight="1" ht="17.25">
      <c r="A374" s="5"/>
      <c r="B374" s="5"/>
      <c r="C374" s="5"/>
      <c r="D374" s="5"/>
      <c r="E374" s="16"/>
      <c r="F374" s="16"/>
      <c r="G374" s="16"/>
      <c r="H374" s="16"/>
      <c r="I374" s="520"/>
      <c r="J374" s="520"/>
      <c r="K374" s="520"/>
      <c r="L374" s="520"/>
      <c r="M374" s="520"/>
      <c r="N374" s="520"/>
      <c r="O374" s="520"/>
      <c r="P374" s="520"/>
      <c r="Q374" s="520"/>
      <c r="R374" s="520"/>
      <c r="S374" s="520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5"/>
      <c r="AE374" s="92"/>
      <c r="AF374" s="5"/>
    </row>
    <row x14ac:dyDescent="0.25" r="375" customHeight="1" ht="17.25">
      <c r="A375" s="5"/>
      <c r="B375" s="5"/>
      <c r="C375" s="5"/>
      <c r="D375" s="5"/>
      <c r="E375" s="16"/>
      <c r="F375" s="16"/>
      <c r="G375" s="16"/>
      <c r="H375" s="16"/>
      <c r="I375" s="520"/>
      <c r="J375" s="520"/>
      <c r="K375" s="520"/>
      <c r="L375" s="520"/>
      <c r="M375" s="520"/>
      <c r="N375" s="520"/>
      <c r="O375" s="520"/>
      <c r="P375" s="520"/>
      <c r="Q375" s="520"/>
      <c r="R375" s="520"/>
      <c r="S375" s="520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5"/>
      <c r="AE375" s="92"/>
      <c r="AF375" s="5"/>
    </row>
    <row x14ac:dyDescent="0.25" r="376" customHeight="1" ht="17.25">
      <c r="A376" s="5"/>
      <c r="B376" s="5"/>
      <c r="C376" s="5"/>
      <c r="D376" s="5"/>
      <c r="E376" s="16"/>
      <c r="F376" s="16"/>
      <c r="G376" s="16"/>
      <c r="H376" s="16"/>
      <c r="I376" s="520"/>
      <c r="J376" s="520"/>
      <c r="K376" s="520"/>
      <c r="L376" s="520"/>
      <c r="M376" s="520"/>
      <c r="N376" s="520"/>
      <c r="O376" s="520"/>
      <c r="P376" s="520"/>
      <c r="Q376" s="520"/>
      <c r="R376" s="520"/>
      <c r="S376" s="520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5"/>
      <c r="AE376" s="92"/>
      <c r="AF376" s="5"/>
    </row>
    <row x14ac:dyDescent="0.25" r="377" customHeight="1" ht="17.25">
      <c r="A377" s="5"/>
      <c r="B377" s="5"/>
      <c r="C377" s="5"/>
      <c r="D377" s="5"/>
      <c r="E377" s="16"/>
      <c r="F377" s="16"/>
      <c r="G377" s="16"/>
      <c r="H377" s="16"/>
      <c r="I377" s="520"/>
      <c r="J377" s="520"/>
      <c r="K377" s="520"/>
      <c r="L377" s="520"/>
      <c r="M377" s="520"/>
      <c r="N377" s="520"/>
      <c r="O377" s="520"/>
      <c r="P377" s="520"/>
      <c r="Q377" s="520"/>
      <c r="R377" s="520"/>
      <c r="S377" s="520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5"/>
      <c r="AE377" s="92"/>
      <c r="AF377" s="5"/>
    </row>
    <row x14ac:dyDescent="0.25" r="378" customHeight="1" ht="17.25">
      <c r="A378" s="5"/>
      <c r="B378" s="5"/>
      <c r="C378" s="5"/>
      <c r="D378" s="5"/>
      <c r="E378" s="16"/>
      <c r="F378" s="16"/>
      <c r="G378" s="16"/>
      <c r="H378" s="16"/>
      <c r="I378" s="520"/>
      <c r="J378" s="520"/>
      <c r="K378" s="520"/>
      <c r="L378" s="520"/>
      <c r="M378" s="520"/>
      <c r="N378" s="520"/>
      <c r="O378" s="520"/>
      <c r="P378" s="520"/>
      <c r="Q378" s="520"/>
      <c r="R378" s="520"/>
      <c r="S378" s="520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5"/>
      <c r="AE378" s="92"/>
      <c r="AF378" s="5"/>
    </row>
    <row x14ac:dyDescent="0.25" r="379" customHeight="1" ht="17.25">
      <c r="A379" s="5"/>
      <c r="B379" s="5"/>
      <c r="C379" s="5"/>
      <c r="D379" s="5"/>
      <c r="E379" s="16"/>
      <c r="F379" s="16"/>
      <c r="G379" s="16"/>
      <c r="H379" s="16"/>
      <c r="I379" s="520"/>
      <c r="J379" s="520"/>
      <c r="K379" s="520"/>
      <c r="L379" s="520"/>
      <c r="M379" s="520"/>
      <c r="N379" s="520"/>
      <c r="O379" s="520"/>
      <c r="P379" s="520"/>
      <c r="Q379" s="520"/>
      <c r="R379" s="520"/>
      <c r="S379" s="520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5"/>
      <c r="AE379" s="92"/>
      <c r="AF379" s="5"/>
    </row>
    <row x14ac:dyDescent="0.25" r="380" customHeight="1" ht="17.25">
      <c r="A380" s="5"/>
      <c r="B380" s="5"/>
      <c r="C380" s="5"/>
      <c r="D380" s="5"/>
      <c r="E380" s="16"/>
      <c r="F380" s="16"/>
      <c r="G380" s="16"/>
      <c r="H380" s="16"/>
      <c r="I380" s="520"/>
      <c r="J380" s="520"/>
      <c r="K380" s="520"/>
      <c r="L380" s="520"/>
      <c r="M380" s="520"/>
      <c r="N380" s="520"/>
      <c r="O380" s="520"/>
      <c r="P380" s="520"/>
      <c r="Q380" s="520"/>
      <c r="R380" s="520"/>
      <c r="S380" s="520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5"/>
      <c r="AE380" s="92"/>
      <c r="AF380" s="5"/>
    </row>
    <row x14ac:dyDescent="0.25" r="381" customHeight="1" ht="17.25">
      <c r="A381" s="5"/>
      <c r="B381" s="5"/>
      <c r="C381" s="5"/>
      <c r="D381" s="5"/>
      <c r="E381" s="16"/>
      <c r="F381" s="16"/>
      <c r="G381" s="16"/>
      <c r="H381" s="16"/>
      <c r="I381" s="520"/>
      <c r="J381" s="520"/>
      <c r="K381" s="520"/>
      <c r="L381" s="520"/>
      <c r="M381" s="520"/>
      <c r="N381" s="520"/>
      <c r="O381" s="520"/>
      <c r="P381" s="520"/>
      <c r="Q381" s="520"/>
      <c r="R381" s="520"/>
      <c r="S381" s="520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5"/>
      <c r="AE381" s="92"/>
      <c r="AF381" s="5"/>
    </row>
    <row x14ac:dyDescent="0.25" r="382" customHeight="1" ht="17.25">
      <c r="A382" s="5"/>
      <c r="B382" s="5"/>
      <c r="C382" s="5"/>
      <c r="D382" s="5"/>
      <c r="E382" s="16"/>
      <c r="F382" s="16"/>
      <c r="G382" s="16"/>
      <c r="H382" s="16"/>
      <c r="I382" s="520"/>
      <c r="J382" s="520"/>
      <c r="K382" s="520"/>
      <c r="L382" s="520"/>
      <c r="M382" s="520"/>
      <c r="N382" s="520"/>
      <c r="O382" s="520"/>
      <c r="P382" s="520"/>
      <c r="Q382" s="520"/>
      <c r="R382" s="520"/>
      <c r="S382" s="520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5"/>
      <c r="AE382" s="92"/>
      <c r="AF382" s="5"/>
    </row>
    <row x14ac:dyDescent="0.25" r="383" customHeight="1" ht="17.25">
      <c r="A383" s="5"/>
      <c r="B383" s="5"/>
      <c r="C383" s="5"/>
      <c r="D383" s="5"/>
      <c r="E383" s="16"/>
      <c r="F383" s="16"/>
      <c r="G383" s="16"/>
      <c r="H383" s="16"/>
      <c r="I383" s="520"/>
      <c r="J383" s="520"/>
      <c r="K383" s="520"/>
      <c r="L383" s="520"/>
      <c r="M383" s="520"/>
      <c r="N383" s="520"/>
      <c r="O383" s="520"/>
      <c r="P383" s="520"/>
      <c r="Q383" s="520"/>
      <c r="R383" s="520"/>
      <c r="S383" s="520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5"/>
      <c r="AE383" s="92"/>
      <c r="AF383" s="5"/>
    </row>
    <row x14ac:dyDescent="0.25" r="384" customHeight="1" ht="17.25">
      <c r="A384" s="5"/>
      <c r="B384" s="5"/>
      <c r="C384" s="5"/>
      <c r="D384" s="5"/>
      <c r="E384" s="16"/>
      <c r="F384" s="16"/>
      <c r="G384" s="16"/>
      <c r="H384" s="16"/>
      <c r="I384" s="520"/>
      <c r="J384" s="520"/>
      <c r="K384" s="520"/>
      <c r="L384" s="520"/>
      <c r="M384" s="520"/>
      <c r="N384" s="520"/>
      <c r="O384" s="520"/>
      <c r="P384" s="520"/>
      <c r="Q384" s="520"/>
      <c r="R384" s="520"/>
      <c r="S384" s="520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5"/>
      <c r="AE384" s="92"/>
      <c r="AF384" s="5"/>
    </row>
    <row x14ac:dyDescent="0.25" r="385" customHeight="1" ht="17.25">
      <c r="A385" s="5"/>
      <c r="B385" s="5"/>
      <c r="C385" s="5"/>
      <c r="D385" s="5"/>
      <c r="E385" s="16"/>
      <c r="F385" s="16"/>
      <c r="G385" s="16"/>
      <c r="H385" s="16"/>
      <c r="I385" s="520"/>
      <c r="J385" s="520"/>
      <c r="K385" s="520"/>
      <c r="L385" s="520"/>
      <c r="M385" s="520"/>
      <c r="N385" s="520"/>
      <c r="O385" s="520"/>
      <c r="P385" s="520"/>
      <c r="Q385" s="520"/>
      <c r="R385" s="520"/>
      <c r="S385" s="520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5"/>
      <c r="AE385" s="92"/>
      <c r="AF385" s="5"/>
    </row>
    <row x14ac:dyDescent="0.25" r="386" customHeight="1" ht="17.25">
      <c r="A386" s="5"/>
      <c r="B386" s="5"/>
      <c r="C386" s="5"/>
      <c r="D386" s="5"/>
      <c r="E386" s="16"/>
      <c r="F386" s="16"/>
      <c r="G386" s="16"/>
      <c r="H386" s="16"/>
      <c r="I386" s="520"/>
      <c r="J386" s="520"/>
      <c r="K386" s="520"/>
      <c r="L386" s="520"/>
      <c r="M386" s="520"/>
      <c r="N386" s="520"/>
      <c r="O386" s="520"/>
      <c r="P386" s="520"/>
      <c r="Q386" s="520"/>
      <c r="R386" s="520"/>
      <c r="S386" s="520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5"/>
      <c r="AE386" s="92"/>
      <c r="AF386" s="5"/>
    </row>
    <row x14ac:dyDescent="0.25" r="387" customHeight="1" ht="17.25">
      <c r="A387" s="5"/>
      <c r="B387" s="5"/>
      <c r="C387" s="5"/>
      <c r="D387" s="5"/>
      <c r="E387" s="16"/>
      <c r="F387" s="16"/>
      <c r="G387" s="16"/>
      <c r="H387" s="16"/>
      <c r="I387" s="520"/>
      <c r="J387" s="520"/>
      <c r="K387" s="520"/>
      <c r="L387" s="520"/>
      <c r="M387" s="520"/>
      <c r="N387" s="520"/>
      <c r="O387" s="520"/>
      <c r="P387" s="520"/>
      <c r="Q387" s="520"/>
      <c r="R387" s="520"/>
      <c r="S387" s="520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5"/>
      <c r="AE387" s="92"/>
      <c r="AF387" s="5"/>
    </row>
    <row x14ac:dyDescent="0.25" r="388" customHeight="1" ht="17.25">
      <c r="A388" s="5"/>
      <c r="B388" s="5"/>
      <c r="C388" s="5"/>
      <c r="D388" s="5"/>
      <c r="E388" s="16"/>
      <c r="F388" s="16"/>
      <c r="G388" s="16"/>
      <c r="H388" s="16"/>
      <c r="I388" s="520"/>
      <c r="J388" s="520"/>
      <c r="K388" s="520"/>
      <c r="L388" s="520"/>
      <c r="M388" s="520"/>
      <c r="N388" s="520"/>
      <c r="O388" s="520"/>
      <c r="P388" s="520"/>
      <c r="Q388" s="520"/>
      <c r="R388" s="520"/>
      <c r="S388" s="520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5"/>
      <c r="AE388" s="332"/>
      <c r="AF388" s="5"/>
    </row>
    <row x14ac:dyDescent="0.25" r="389" customHeight="1" ht="17.25">
      <c r="A389" s="5"/>
      <c r="B389" s="5"/>
      <c r="C389" s="5"/>
      <c r="D389" s="5"/>
      <c r="E389" s="16"/>
      <c r="F389" s="16"/>
      <c r="G389" s="16"/>
      <c r="H389" s="16"/>
      <c r="I389" s="520"/>
      <c r="J389" s="520"/>
      <c r="K389" s="520"/>
      <c r="L389" s="520"/>
      <c r="M389" s="520"/>
      <c r="N389" s="520"/>
      <c r="O389" s="520"/>
      <c r="P389" s="520"/>
      <c r="Q389" s="520"/>
      <c r="R389" s="520"/>
      <c r="S389" s="520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5"/>
      <c r="AE389" s="92"/>
      <c r="AF389" s="5"/>
    </row>
    <row x14ac:dyDescent="0.25" r="390" customHeight="1" ht="17.25">
      <c r="A390" s="5"/>
      <c r="B390" s="5"/>
      <c r="C390" s="5"/>
      <c r="D390" s="5"/>
      <c r="E390" s="16"/>
      <c r="F390" s="16"/>
      <c r="G390" s="16"/>
      <c r="H390" s="16"/>
      <c r="I390" s="520"/>
      <c r="J390" s="520"/>
      <c r="K390" s="520"/>
      <c r="L390" s="520"/>
      <c r="M390" s="520"/>
      <c r="N390" s="520"/>
      <c r="O390" s="520"/>
      <c r="P390" s="520"/>
      <c r="Q390" s="520"/>
      <c r="R390" s="520"/>
      <c r="S390" s="520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5"/>
      <c r="AE390" s="92"/>
      <c r="AF390" s="5"/>
    </row>
    <row x14ac:dyDescent="0.25" r="391" customHeight="1" ht="17.25">
      <c r="A391" s="5"/>
      <c r="B391" s="5"/>
      <c r="C391" s="5"/>
      <c r="D391" s="5"/>
      <c r="E391" s="16"/>
      <c r="F391" s="16"/>
      <c r="G391" s="16"/>
      <c r="H391" s="16"/>
      <c r="I391" s="520"/>
      <c r="J391" s="520"/>
      <c r="K391" s="520"/>
      <c r="L391" s="520"/>
      <c r="M391" s="520"/>
      <c r="N391" s="520"/>
      <c r="O391" s="520"/>
      <c r="P391" s="520"/>
      <c r="Q391" s="520"/>
      <c r="R391" s="520"/>
      <c r="S391" s="520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5"/>
      <c r="AE391" s="92"/>
      <c r="AF391" s="5"/>
    </row>
    <row x14ac:dyDescent="0.25" r="392" customHeight="1" ht="17.25">
      <c r="A392" s="5"/>
      <c r="B392" s="5"/>
      <c r="C392" s="5"/>
      <c r="D392" s="5"/>
      <c r="E392" s="16"/>
      <c r="F392" s="16"/>
      <c r="G392" s="16"/>
      <c r="H392" s="16"/>
      <c r="I392" s="520"/>
      <c r="J392" s="520"/>
      <c r="K392" s="520"/>
      <c r="L392" s="520"/>
      <c r="M392" s="520"/>
      <c r="N392" s="520"/>
      <c r="O392" s="520"/>
      <c r="P392" s="520"/>
      <c r="Q392" s="520"/>
      <c r="R392" s="520"/>
      <c r="S392" s="520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5"/>
      <c r="AE392" s="92"/>
      <c r="AF392" s="5"/>
    </row>
    <row x14ac:dyDescent="0.25" r="393" customHeight="1" ht="17.25">
      <c r="A393" s="5"/>
      <c r="B393" s="5"/>
      <c r="C393" s="5"/>
      <c r="D393" s="5"/>
      <c r="E393" s="16"/>
      <c r="F393" s="16"/>
      <c r="G393" s="16"/>
      <c r="H393" s="16"/>
      <c r="I393" s="520"/>
      <c r="J393" s="520"/>
      <c r="K393" s="520"/>
      <c r="L393" s="520"/>
      <c r="M393" s="520"/>
      <c r="N393" s="520"/>
      <c r="O393" s="520"/>
      <c r="P393" s="520"/>
      <c r="Q393" s="520"/>
      <c r="R393" s="520"/>
      <c r="S393" s="520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5"/>
      <c r="AE393" s="92"/>
      <c r="AF393" s="5"/>
    </row>
    <row x14ac:dyDescent="0.25" r="394" customHeight="1" ht="17.25">
      <c r="A394" s="5"/>
      <c r="B394" s="5"/>
      <c r="C394" s="5"/>
      <c r="D394" s="5"/>
      <c r="E394" s="16"/>
      <c r="F394" s="16"/>
      <c r="G394" s="16"/>
      <c r="H394" s="16"/>
      <c r="I394" s="520"/>
      <c r="J394" s="520"/>
      <c r="K394" s="520"/>
      <c r="L394" s="520"/>
      <c r="M394" s="520"/>
      <c r="N394" s="520"/>
      <c r="O394" s="520"/>
      <c r="P394" s="520"/>
      <c r="Q394" s="520"/>
      <c r="R394" s="520"/>
      <c r="S394" s="520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5"/>
      <c r="AE394" s="92"/>
      <c r="AF394" s="5"/>
    </row>
    <row x14ac:dyDescent="0.25" r="395" customHeight="1" ht="17.25">
      <c r="A395" s="5"/>
      <c r="B395" s="5"/>
      <c r="C395" s="5"/>
      <c r="D395" s="5"/>
      <c r="E395" s="16"/>
      <c r="F395" s="16"/>
      <c r="G395" s="16"/>
      <c r="H395" s="16"/>
      <c r="I395" s="520"/>
      <c r="J395" s="520"/>
      <c r="K395" s="520"/>
      <c r="L395" s="520"/>
      <c r="M395" s="520"/>
      <c r="N395" s="520"/>
      <c r="O395" s="520"/>
      <c r="P395" s="520"/>
      <c r="Q395" s="520"/>
      <c r="R395" s="520"/>
      <c r="S395" s="520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5"/>
      <c r="AE395" s="92"/>
      <c r="AF395" s="5"/>
    </row>
    <row x14ac:dyDescent="0.25" r="396" customHeight="1" ht="17.25">
      <c r="A396" s="5"/>
      <c r="B396" s="5"/>
      <c r="C396" s="5"/>
      <c r="D396" s="5"/>
      <c r="E396" s="16"/>
      <c r="F396" s="16"/>
      <c r="G396" s="16"/>
      <c r="H396" s="16"/>
      <c r="I396" s="520"/>
      <c r="J396" s="520"/>
      <c r="K396" s="520"/>
      <c r="L396" s="520"/>
      <c r="M396" s="520"/>
      <c r="N396" s="520"/>
      <c r="O396" s="520"/>
      <c r="P396" s="520"/>
      <c r="Q396" s="520"/>
      <c r="R396" s="520"/>
      <c r="S396" s="520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5"/>
      <c r="AE396" s="92"/>
      <c r="AF396" s="5"/>
    </row>
    <row x14ac:dyDescent="0.25" r="397" customHeight="1" ht="17.25">
      <c r="A397" s="5"/>
      <c r="B397" s="5"/>
      <c r="C397" s="5"/>
      <c r="D397" s="5"/>
      <c r="E397" s="16"/>
      <c r="F397" s="16"/>
      <c r="G397" s="16"/>
      <c r="H397" s="16"/>
      <c r="I397" s="520"/>
      <c r="J397" s="520"/>
      <c r="K397" s="520"/>
      <c r="L397" s="520"/>
      <c r="M397" s="520"/>
      <c r="N397" s="520"/>
      <c r="O397" s="520"/>
      <c r="P397" s="520"/>
      <c r="Q397" s="520"/>
      <c r="R397" s="520"/>
      <c r="S397" s="520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5"/>
      <c r="AE397" s="92"/>
      <c r="AF397" s="5"/>
    </row>
    <row x14ac:dyDescent="0.25" r="398" customHeight="1" ht="17.25">
      <c r="A398" s="5"/>
      <c r="B398" s="5"/>
      <c r="C398" s="5"/>
      <c r="D398" s="5"/>
      <c r="E398" s="16"/>
      <c r="F398" s="16"/>
      <c r="G398" s="16"/>
      <c r="H398" s="16"/>
      <c r="I398" s="520"/>
      <c r="J398" s="520"/>
      <c r="K398" s="520"/>
      <c r="L398" s="520"/>
      <c r="M398" s="520"/>
      <c r="N398" s="520"/>
      <c r="O398" s="520"/>
      <c r="P398" s="520"/>
      <c r="Q398" s="520"/>
      <c r="R398" s="520"/>
      <c r="S398" s="520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5"/>
      <c r="AE398" s="378"/>
      <c r="AF398" s="5"/>
    </row>
    <row x14ac:dyDescent="0.25" r="399" customHeight="1" ht="17.25">
      <c r="A399" s="5"/>
      <c r="B399" s="5"/>
      <c r="C399" s="5"/>
      <c r="D399" s="5"/>
      <c r="E399" s="16"/>
      <c r="F399" s="16"/>
      <c r="G399" s="16"/>
      <c r="H399" s="16"/>
      <c r="I399" s="520"/>
      <c r="J399" s="520"/>
      <c r="K399" s="520"/>
      <c r="L399" s="520"/>
      <c r="M399" s="520"/>
      <c r="N399" s="520"/>
      <c r="O399" s="520"/>
      <c r="P399" s="520"/>
      <c r="Q399" s="520"/>
      <c r="R399" s="520"/>
      <c r="S399" s="520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5"/>
      <c r="AE399" s="28"/>
      <c r="AF399" s="5"/>
    </row>
  </sheetData>
  <mergeCells count="1"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400"/>
  <sheetViews>
    <sheetView workbookViewId="0">
      <pane state="frozen" activePane="bottomLeft" topLeftCell="A19" ySplit="18" xSplit="0"/>
    </sheetView>
  </sheetViews>
  <sheetFormatPr defaultRowHeight="15" x14ac:dyDescent="0.25"/>
  <cols>
    <col min="1" max="1" style="6" width="68.14785714285713" customWidth="1" bestFit="1"/>
    <col min="2" max="2" style="6" width="22.14785714285714" customWidth="1" bestFit="1"/>
    <col min="3" max="3" style="6" width="20.433571428571426" customWidth="1" bestFit="1"/>
    <col min="4" max="4" style="6" width="14.576428571428572" customWidth="1" bestFit="1"/>
    <col min="5" max="5" style="387" width="28.14785714285714" customWidth="1" bestFit="1"/>
    <col min="6" max="6" style="387" width="18.14785714285714" customWidth="1" bestFit="1"/>
    <col min="7" max="7" style="387" width="15.719285714285713" customWidth="1" bestFit="1"/>
    <col min="8" max="8" style="387" width="12.719285714285713" customWidth="1" bestFit="1"/>
    <col min="9" max="9" style="580" width="8.719285714285713" customWidth="1" bestFit="1"/>
    <col min="10" max="10" style="580" width="8.719285714285713" customWidth="1" bestFit="1"/>
    <col min="11" max="11" style="580" width="8.719285714285713" customWidth="1" bestFit="1"/>
    <col min="12" max="12" style="580" width="8.719285714285713" customWidth="1" bestFit="1"/>
    <col min="13" max="13" style="580" width="8.719285714285713" customWidth="1" bestFit="1"/>
    <col min="14" max="14" style="580" width="8.719285714285713" customWidth="1" bestFit="1"/>
    <col min="15" max="15" style="580" width="8.719285714285713" customWidth="1" bestFit="1"/>
    <col min="16" max="16" style="580" width="8.719285714285713" customWidth="1" bestFit="1"/>
    <col min="17" max="17" style="580" width="8.719285714285713" customWidth="1" bestFit="1"/>
    <col min="18" max="18" style="580" width="8.719285714285713" customWidth="1" bestFit="1"/>
    <col min="19" max="19" style="580" width="8.719285714285713" customWidth="1" bestFit="1"/>
    <col min="20" max="20" style="387" width="9.719285714285713" customWidth="1" bestFit="1"/>
    <col min="21" max="21" style="387" width="11.147857142857141" customWidth="1" bestFit="1"/>
    <col min="22" max="22" style="387" width="11.43357142857143" customWidth="1" bestFit="1"/>
    <col min="23" max="23" style="387" width="9.719285714285713" customWidth="1" bestFit="1"/>
    <col min="24" max="24" style="387" width="9.719285714285713" customWidth="1" bestFit="1"/>
    <col min="25" max="25" style="387" width="9.719285714285713" customWidth="1" bestFit="1"/>
    <col min="26" max="26" style="387" width="9.719285714285713" customWidth="1" bestFit="1"/>
    <col min="27" max="27" style="387" width="9.719285714285713" customWidth="1" bestFit="1"/>
    <col min="28" max="28" style="387" width="9.719285714285713" customWidth="1" bestFit="1"/>
    <col min="29" max="29" style="387" width="9.576428571428572" customWidth="1" bestFit="1"/>
    <col min="30" max="30" style="6" width="18.576428571428572" customWidth="1" bestFit="1"/>
    <col min="31" max="31" style="385" width="26.14785714285714" customWidth="1" bestFit="1"/>
    <col min="32" max="32" style="6" width="12.43357142857143" customWidth="1" bestFit="1"/>
    <col min="33" max="33" style="6" width="12.43357142857143" customWidth="1" bestFit="1"/>
    <col min="34" max="34" style="6" width="12.43357142857143" customWidth="1" bestFit="1"/>
    <col min="35" max="35" style="6" width="12.43357142857143" customWidth="1" bestFit="1"/>
    <col min="36" max="36" style="6" width="12.43357142857143" customWidth="1" bestFit="1"/>
  </cols>
  <sheetData>
    <row x14ac:dyDescent="0.25" r="1" customHeight="1" ht="16.15">
      <c r="A1" s="7" t="s">
        <v>31</v>
      </c>
      <c r="B1" s="7"/>
      <c r="C1" s="7"/>
      <c r="D1" s="7"/>
      <c r="E1" s="8"/>
      <c r="F1" s="8"/>
      <c r="G1" s="8"/>
      <c r="H1" s="9" t="s">
        <v>854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1"/>
      <c r="T1" s="12"/>
      <c r="U1" s="13"/>
      <c r="V1" s="14"/>
      <c r="W1" s="15"/>
      <c r="X1" s="15"/>
      <c r="Y1" s="15"/>
      <c r="Z1" s="15"/>
      <c r="AA1" s="15"/>
      <c r="AB1" s="15"/>
      <c r="AC1" s="16"/>
      <c r="AD1" s="5"/>
      <c r="AE1" s="16"/>
      <c r="AF1" s="5"/>
      <c r="AG1" s="5"/>
      <c r="AH1" s="5"/>
      <c r="AI1" s="5"/>
      <c r="AJ1" s="5"/>
    </row>
    <row x14ac:dyDescent="0.25" r="2" customHeight="1" ht="16.15">
      <c r="A2" s="7" t="s">
        <v>33</v>
      </c>
      <c r="B2" s="7"/>
      <c r="C2" s="7"/>
      <c r="D2" s="7"/>
      <c r="E2" s="8"/>
      <c r="F2" s="8"/>
      <c r="G2" s="8"/>
      <c r="H2" s="18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8"/>
      <c r="U2" s="19"/>
      <c r="V2" s="19"/>
      <c r="W2" s="19"/>
      <c r="X2" s="19"/>
      <c r="Y2" s="19"/>
      <c r="Z2" s="19"/>
      <c r="AA2" s="19"/>
      <c r="AB2" s="19"/>
      <c r="AC2" s="16"/>
      <c r="AD2" s="5"/>
      <c r="AE2" s="16"/>
      <c r="AF2" s="5"/>
      <c r="AG2" s="5"/>
      <c r="AH2" s="5"/>
      <c r="AI2" s="5"/>
      <c r="AJ2" s="5"/>
    </row>
    <row x14ac:dyDescent="0.25" r="3" customHeight="1" ht="16.15">
      <c r="A3" s="7" t="s">
        <v>35</v>
      </c>
      <c r="B3" s="7"/>
      <c r="C3" s="7"/>
      <c r="D3" s="7"/>
      <c r="E3" s="8"/>
      <c r="F3" s="675" t="s">
        <v>36</v>
      </c>
      <c r="G3" s="676">
        <v>44621</v>
      </c>
      <c r="H3" s="18" t="s">
        <v>37</v>
      </c>
      <c r="I3" s="23"/>
      <c r="J3" s="23"/>
      <c r="K3" s="10"/>
      <c r="L3" s="10"/>
      <c r="M3" s="10"/>
      <c r="N3" s="10"/>
      <c r="O3" s="10"/>
      <c r="P3" s="10"/>
      <c r="Q3" s="10"/>
      <c r="R3" s="10"/>
      <c r="S3" s="10"/>
      <c r="T3" s="24"/>
      <c r="U3" s="19"/>
      <c r="V3" s="19"/>
      <c r="W3" s="26"/>
      <c r="X3" s="26"/>
      <c r="Y3" s="26"/>
      <c r="Z3" s="26"/>
      <c r="AA3" s="26"/>
      <c r="AB3" s="26"/>
      <c r="AC3" s="19"/>
      <c r="AD3" s="5"/>
      <c r="AE3" s="16"/>
      <c r="AF3" s="5"/>
      <c r="AG3" s="5"/>
      <c r="AH3" s="5"/>
      <c r="AI3" s="5"/>
      <c r="AJ3" s="5"/>
    </row>
    <row x14ac:dyDescent="0.25" r="4" customHeight="1" ht="16.15">
      <c r="A4" s="7"/>
      <c r="B4" s="7"/>
      <c r="C4" s="7"/>
      <c r="D4" s="7"/>
      <c r="E4" s="8"/>
      <c r="F4" s="8"/>
      <c r="G4" s="8"/>
      <c r="H4" s="1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8"/>
      <c r="U4" s="19"/>
      <c r="V4" s="19"/>
      <c r="W4" s="9"/>
      <c r="X4" s="9"/>
      <c r="Y4" s="9"/>
      <c r="Z4" s="9"/>
      <c r="AA4" s="9"/>
      <c r="AB4" s="9"/>
      <c r="AC4" s="9"/>
      <c r="AD4" s="5"/>
      <c r="AE4" s="28"/>
      <c r="AF4" s="5"/>
      <c r="AG4" s="5"/>
      <c r="AH4" s="5"/>
      <c r="AI4" s="5"/>
      <c r="AJ4" s="5"/>
    </row>
    <row x14ac:dyDescent="0.25" r="5" customHeight="1" ht="18">
      <c r="A5" s="29" t="s">
        <v>855</v>
      </c>
      <c r="B5" s="29"/>
      <c r="C5" s="29"/>
      <c r="D5" s="29"/>
      <c r="E5" s="8"/>
      <c r="F5" s="8"/>
      <c r="G5" s="8"/>
      <c r="H5" s="1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8"/>
      <c r="U5" s="19"/>
      <c r="V5" s="19"/>
      <c r="W5" s="19"/>
      <c r="X5" s="19"/>
      <c r="Y5" s="19"/>
      <c r="Z5" s="19"/>
      <c r="AA5" s="19"/>
      <c r="AB5" s="19"/>
      <c r="AC5" s="19"/>
      <c r="AD5" s="5"/>
      <c r="AE5" s="28"/>
      <c r="AF5" s="5"/>
      <c r="AG5" s="5"/>
      <c r="AH5" s="5"/>
      <c r="AI5" s="5"/>
      <c r="AJ5" s="5"/>
    </row>
    <row x14ac:dyDescent="0.25" r="6" customHeight="1" ht="16.15">
      <c r="A6" s="7" t="s">
        <v>41</v>
      </c>
      <c r="B6" s="7"/>
      <c r="C6" s="7"/>
      <c r="D6" s="7"/>
      <c r="E6" s="8"/>
      <c r="F6" s="8"/>
      <c r="G6" s="8"/>
      <c r="H6" s="1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8"/>
      <c r="U6" s="19"/>
      <c r="V6" s="19"/>
      <c r="W6" s="19"/>
      <c r="X6" s="19"/>
      <c r="Y6" s="33"/>
      <c r="Z6" s="28"/>
      <c r="AA6" s="19"/>
      <c r="AB6" s="19"/>
      <c r="AC6" s="19"/>
      <c r="AD6" s="1"/>
      <c r="AE6" s="16"/>
      <c r="AF6" s="5"/>
      <c r="AG6" s="5"/>
      <c r="AH6" s="5"/>
      <c r="AI6" s="5"/>
      <c r="AJ6" s="5"/>
    </row>
    <row x14ac:dyDescent="0.25" r="7" customHeight="1" ht="16.15">
      <c r="A7" s="36"/>
      <c r="B7" s="36"/>
      <c r="C7" s="36"/>
      <c r="D7" s="36"/>
      <c r="E7" s="19"/>
      <c r="F7" s="38"/>
      <c r="G7" s="38"/>
      <c r="H7" s="19"/>
      <c r="I7" s="10"/>
      <c r="J7" s="10"/>
      <c r="K7" s="10"/>
      <c r="L7" s="34"/>
      <c r="M7" s="34"/>
      <c r="N7" s="34"/>
      <c r="O7" s="34"/>
      <c r="P7" s="34"/>
      <c r="Q7" s="34"/>
      <c r="R7" s="34"/>
      <c r="S7" s="34"/>
      <c r="T7" s="35"/>
      <c r="U7" s="35"/>
      <c r="V7" s="35"/>
      <c r="W7" s="35"/>
      <c r="X7" s="35"/>
      <c r="Y7" s="35"/>
      <c r="Z7" s="15"/>
      <c r="AA7" s="28"/>
      <c r="AB7" s="28"/>
      <c r="AC7" s="35"/>
      <c r="AD7" s="1"/>
      <c r="AE7" s="28"/>
      <c r="AF7" s="5"/>
      <c r="AG7" s="5"/>
      <c r="AH7" s="5"/>
      <c r="AI7" s="5"/>
      <c r="AJ7" s="5"/>
    </row>
    <row x14ac:dyDescent="0.25" r="8" customHeight="1" ht="16.15">
      <c r="A8" s="36" t="s">
        <v>44</v>
      </c>
      <c r="B8" s="36"/>
      <c r="C8" s="36"/>
      <c r="D8" s="36"/>
      <c r="E8" s="19"/>
      <c r="F8" s="38"/>
      <c r="G8" s="19"/>
      <c r="H8" s="38" t="s">
        <v>856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9"/>
      <c r="U8" s="19"/>
      <c r="V8" s="19"/>
      <c r="W8" s="19"/>
      <c r="X8" s="19"/>
      <c r="Y8" s="19"/>
      <c r="Z8" s="39"/>
      <c r="AA8" s="28"/>
      <c r="AB8" s="28"/>
      <c r="AC8" s="19"/>
      <c r="AD8" s="1"/>
      <c r="AE8" s="28"/>
      <c r="AF8" s="5"/>
      <c r="AG8" s="5"/>
      <c r="AH8" s="5"/>
      <c r="AI8" s="5"/>
      <c r="AJ8" s="5"/>
    </row>
    <row x14ac:dyDescent="0.25" r="9" customHeight="1" ht="16.15">
      <c r="A9" s="1"/>
      <c r="B9" s="1"/>
      <c r="C9" s="1"/>
      <c r="D9" s="1"/>
      <c r="E9" s="19"/>
      <c r="F9" s="19"/>
      <c r="G9" s="19"/>
      <c r="H9" s="1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9"/>
      <c r="U9" s="40"/>
      <c r="V9" s="19"/>
      <c r="W9" s="39"/>
      <c r="X9" s="39"/>
      <c r="Y9" s="39"/>
      <c r="Z9" s="19"/>
      <c r="AA9" s="28"/>
      <c r="AB9" s="28"/>
      <c r="AC9" s="39"/>
      <c r="AD9" s="5"/>
      <c r="AE9" s="28"/>
      <c r="AF9" s="5"/>
      <c r="AG9" s="5"/>
      <c r="AH9" s="5"/>
      <c r="AI9" s="5"/>
      <c r="AJ9" s="5"/>
    </row>
    <row x14ac:dyDescent="0.25" r="10" customHeight="1" ht="16.15">
      <c r="A10" s="677" t="s">
        <v>46</v>
      </c>
      <c r="B10" s="57" t="s">
        <v>47</v>
      </c>
      <c r="C10" s="42" t="s">
        <v>48</v>
      </c>
      <c r="D10" s="42" t="s">
        <v>49</v>
      </c>
      <c r="E10" s="58" t="s">
        <v>50</v>
      </c>
      <c r="F10" s="58" t="s">
        <v>51</v>
      </c>
      <c r="G10" s="58" t="s">
        <v>52</v>
      </c>
      <c r="H10" s="59" t="s">
        <v>53</v>
      </c>
      <c r="I10" s="678" t="s">
        <v>54</v>
      </c>
      <c r="J10" s="679" t="s">
        <v>55</v>
      </c>
      <c r="K10" s="680" t="s">
        <v>55</v>
      </c>
      <c r="L10" s="680" t="s">
        <v>55</v>
      </c>
      <c r="M10" s="681" t="s">
        <v>55</v>
      </c>
      <c r="N10" s="682" t="s">
        <v>56</v>
      </c>
      <c r="O10" s="679" t="s">
        <v>55</v>
      </c>
      <c r="P10" s="680" t="s">
        <v>55</v>
      </c>
      <c r="Q10" s="680" t="s">
        <v>55</v>
      </c>
      <c r="R10" s="680" t="s">
        <v>55</v>
      </c>
      <c r="S10" s="681" t="s">
        <v>57</v>
      </c>
      <c r="T10" s="60" t="s">
        <v>58</v>
      </c>
      <c r="U10" s="683" t="s">
        <v>59</v>
      </c>
      <c r="V10" s="684" t="s">
        <v>60</v>
      </c>
      <c r="W10" s="685" t="s">
        <v>61</v>
      </c>
      <c r="X10" s="685"/>
      <c r="Y10" s="685"/>
      <c r="Z10" s="685"/>
      <c r="AA10" s="685"/>
      <c r="AB10" s="685"/>
      <c r="AC10" s="686"/>
      <c r="AD10" s="57" t="s">
        <v>62</v>
      </c>
      <c r="AE10" s="55"/>
      <c r="AF10" s="5"/>
      <c r="AG10" s="5"/>
      <c r="AH10" s="5"/>
      <c r="AI10" s="5"/>
      <c r="AJ10" s="5"/>
    </row>
    <row x14ac:dyDescent="0.25" r="11" customHeight="1" ht="16.15">
      <c r="A11" s="56"/>
      <c r="B11" s="687"/>
      <c r="C11" s="57" t="s">
        <v>63</v>
      </c>
      <c r="D11" s="57" t="s">
        <v>64</v>
      </c>
      <c r="E11" s="58" t="s">
        <v>65</v>
      </c>
      <c r="F11" s="58" t="s">
        <v>66</v>
      </c>
      <c r="G11" s="58" t="s">
        <v>67</v>
      </c>
      <c r="H11" s="59">
        <v>2023</v>
      </c>
      <c r="I11" s="60">
        <v>2022</v>
      </c>
      <c r="J11" s="61">
        <v>2023</v>
      </c>
      <c r="K11" s="58">
        <v>2024</v>
      </c>
      <c r="L11" s="58">
        <v>2025</v>
      </c>
      <c r="M11" s="59">
        <v>2026</v>
      </c>
      <c r="N11" s="58">
        <v>2027</v>
      </c>
      <c r="O11" s="61">
        <v>2028</v>
      </c>
      <c r="P11" s="58">
        <v>2029</v>
      </c>
      <c r="Q11" s="58">
        <v>2030</v>
      </c>
      <c r="R11" s="58">
        <v>2031</v>
      </c>
      <c r="S11" s="59">
        <v>2032</v>
      </c>
      <c r="T11" s="60">
        <v>2023</v>
      </c>
      <c r="U11" s="61">
        <v>2024</v>
      </c>
      <c r="V11" s="62">
        <v>2025</v>
      </c>
      <c r="W11" s="61">
        <v>2026</v>
      </c>
      <c r="X11" s="58">
        <v>2027</v>
      </c>
      <c r="Y11" s="63">
        <v>2028</v>
      </c>
      <c r="Z11" s="58">
        <v>2029</v>
      </c>
      <c r="AA11" s="58">
        <v>2030</v>
      </c>
      <c r="AB11" s="58">
        <v>2031</v>
      </c>
      <c r="AC11" s="62">
        <v>2032</v>
      </c>
      <c r="AD11" s="57"/>
      <c r="AE11" s="64" t="s">
        <v>68</v>
      </c>
      <c r="AF11" s="5"/>
      <c r="AG11" s="5"/>
      <c r="AH11" s="5"/>
      <c r="AI11" s="5"/>
      <c r="AJ11" s="5"/>
    </row>
    <row x14ac:dyDescent="0.25" r="12" customHeight="1" ht="16.15">
      <c r="A12" s="65"/>
      <c r="B12" s="66"/>
      <c r="C12" s="67" t="s">
        <v>69</v>
      </c>
      <c r="D12" s="66"/>
      <c r="E12" s="68" t="s">
        <v>70</v>
      </c>
      <c r="F12" s="68" t="s">
        <v>71</v>
      </c>
      <c r="G12" s="68" t="s">
        <v>72</v>
      </c>
      <c r="H12" s="69" t="s">
        <v>73</v>
      </c>
      <c r="I12" s="70" t="s">
        <v>74</v>
      </c>
      <c r="J12" s="71" t="s">
        <v>74</v>
      </c>
      <c r="K12" s="71" t="s">
        <v>74</v>
      </c>
      <c r="L12" s="71" t="s">
        <v>74</v>
      </c>
      <c r="M12" s="71" t="s">
        <v>74</v>
      </c>
      <c r="N12" s="71" t="s">
        <v>74</v>
      </c>
      <c r="O12" s="71" t="s">
        <v>74</v>
      </c>
      <c r="P12" s="71" t="s">
        <v>74</v>
      </c>
      <c r="Q12" s="71" t="s">
        <v>74</v>
      </c>
      <c r="R12" s="71" t="s">
        <v>74</v>
      </c>
      <c r="S12" s="71" t="s">
        <v>74</v>
      </c>
      <c r="T12" s="688" t="s">
        <v>72</v>
      </c>
      <c r="U12" s="68" t="s">
        <v>72</v>
      </c>
      <c r="V12" s="68" t="s">
        <v>72</v>
      </c>
      <c r="W12" s="68" t="s">
        <v>72</v>
      </c>
      <c r="X12" s="68" t="s">
        <v>72</v>
      </c>
      <c r="Y12" s="68" t="s">
        <v>72</v>
      </c>
      <c r="Z12" s="68" t="s">
        <v>72</v>
      </c>
      <c r="AA12" s="68" t="s">
        <v>72</v>
      </c>
      <c r="AB12" s="68" t="s">
        <v>72</v>
      </c>
      <c r="AC12" s="75" t="s">
        <v>72</v>
      </c>
      <c r="AD12" s="76"/>
      <c r="AE12" s="77" t="s">
        <v>75</v>
      </c>
      <c r="AF12" s="5"/>
      <c r="AG12" s="5"/>
      <c r="AH12" s="5"/>
      <c r="AI12" s="5"/>
      <c r="AJ12" s="5"/>
    </row>
    <row x14ac:dyDescent="0.25" r="13" customHeight="1" ht="16.15">
      <c r="A13" s="689"/>
      <c r="B13" s="170"/>
      <c r="C13" s="170"/>
      <c r="D13" s="170"/>
      <c r="E13" s="170"/>
      <c r="F13" s="170"/>
      <c r="G13" s="170"/>
      <c r="H13" s="171"/>
      <c r="I13" s="690"/>
      <c r="J13" s="174"/>
      <c r="K13" s="174"/>
      <c r="L13" s="691"/>
      <c r="M13" s="691"/>
      <c r="N13" s="691"/>
      <c r="O13" s="691"/>
      <c r="P13" s="691"/>
      <c r="Q13" s="691"/>
      <c r="R13" s="691"/>
      <c r="S13" s="691"/>
      <c r="T13" s="176"/>
      <c r="U13" s="120"/>
      <c r="V13" s="121"/>
      <c r="W13" s="121"/>
      <c r="X13" s="121"/>
      <c r="Y13" s="121"/>
      <c r="Z13" s="121"/>
      <c r="AA13" s="121"/>
      <c r="AB13" s="121"/>
      <c r="AC13" s="171"/>
      <c r="AD13" s="692"/>
      <c r="AE13" s="92"/>
      <c r="AF13" s="5"/>
      <c r="AG13" s="5"/>
      <c r="AH13" s="5"/>
      <c r="AI13" s="5"/>
      <c r="AJ13" s="5"/>
    </row>
    <row x14ac:dyDescent="0.25" r="14" customHeight="1" ht="16.15">
      <c r="A14" s="93" t="s">
        <v>76</v>
      </c>
      <c r="B14" s="96"/>
      <c r="C14" s="96"/>
      <c r="D14" s="96"/>
      <c r="E14" s="96"/>
      <c r="F14" s="96"/>
      <c r="G14" s="106">
        <f>G21</f>
      </c>
      <c r="H14" s="693"/>
      <c r="I14" s="694"/>
      <c r="J14" s="99"/>
      <c r="K14" s="99"/>
      <c r="L14" s="100"/>
      <c r="M14" s="100"/>
      <c r="N14" s="100"/>
      <c r="O14" s="100"/>
      <c r="P14" s="100"/>
      <c r="Q14" s="100"/>
      <c r="R14" s="100"/>
      <c r="S14" s="695"/>
      <c r="T14" s="696">
        <f>T21</f>
      </c>
      <c r="U14" s="697">
        <f>U21</f>
      </c>
      <c r="V14" s="106">
        <f>V21</f>
      </c>
      <c r="W14" s="106">
        <f>W21</f>
      </c>
      <c r="X14" s="106">
        <f>X21</f>
      </c>
      <c r="Y14" s="106">
        <f>Y21</f>
      </c>
      <c r="Z14" s="106">
        <f>Z21</f>
      </c>
      <c r="AA14" s="106">
        <f>AA21</f>
      </c>
      <c r="AB14" s="106">
        <f>AB21</f>
      </c>
      <c r="AC14" s="107">
        <f>AC21</f>
      </c>
      <c r="AD14" s="698"/>
      <c r="AE14" s="92"/>
      <c r="AF14" s="5"/>
      <c r="AG14" s="5"/>
      <c r="AH14" s="5"/>
      <c r="AI14" s="5"/>
      <c r="AJ14" s="5"/>
    </row>
    <row x14ac:dyDescent="0.25" r="15" customHeight="1" ht="16.15">
      <c r="A15" s="109"/>
      <c r="B15" s="111"/>
      <c r="C15" s="111"/>
      <c r="D15" s="111"/>
      <c r="E15" s="111"/>
      <c r="F15" s="111"/>
      <c r="G15" s="111"/>
      <c r="H15" s="225"/>
      <c r="I15" s="123"/>
      <c r="J15" s="110"/>
      <c r="K15" s="110"/>
      <c r="L15" s="110"/>
      <c r="M15" s="320"/>
      <c r="N15" s="320"/>
      <c r="O15" s="320"/>
      <c r="P15" s="320"/>
      <c r="Q15" s="320"/>
      <c r="R15" s="320"/>
      <c r="S15" s="291"/>
      <c r="T15" s="222"/>
      <c r="U15" s="120"/>
      <c r="V15" s="699"/>
      <c r="W15" s="699"/>
      <c r="X15" s="699"/>
      <c r="Y15" s="699"/>
      <c r="Z15" s="699"/>
      <c r="AA15" s="699"/>
      <c r="AB15" s="699"/>
      <c r="AC15" s="225"/>
      <c r="AD15" s="700"/>
      <c r="AE15" s="92"/>
      <c r="AF15" s="5"/>
      <c r="AG15" s="5"/>
      <c r="AH15" s="5"/>
      <c r="AI15" s="5"/>
      <c r="AJ15" s="5"/>
    </row>
    <row x14ac:dyDescent="0.25" r="16" customHeight="1" ht="16.15">
      <c r="A16" s="93" t="s">
        <v>77</v>
      </c>
      <c r="B16" s="126"/>
      <c r="C16" s="126"/>
      <c r="D16" s="126"/>
      <c r="E16" s="126"/>
      <c r="F16" s="126"/>
      <c r="G16" s="126">
        <f>G104</f>
      </c>
      <c r="H16" s="532"/>
      <c r="I16" s="701"/>
      <c r="J16" s="129"/>
      <c r="K16" s="129"/>
      <c r="L16" s="102"/>
      <c r="M16" s="102"/>
      <c r="N16" s="102"/>
      <c r="O16" s="102"/>
      <c r="P16" s="102"/>
      <c r="Q16" s="102"/>
      <c r="R16" s="102"/>
      <c r="S16" s="702"/>
      <c r="T16" s="213">
        <f>T104</f>
      </c>
      <c r="U16" s="131">
        <f>U104</f>
      </c>
      <c r="V16" s="132">
        <f>V104</f>
      </c>
      <c r="W16" s="132">
        <f>W104</f>
      </c>
      <c r="X16" s="132">
        <f>X104</f>
      </c>
      <c r="Y16" s="132">
        <f>Y104</f>
      </c>
      <c r="Z16" s="132">
        <f>Z104</f>
      </c>
      <c r="AA16" s="132">
        <f>AA104</f>
      </c>
      <c r="AB16" s="132">
        <f>AB104</f>
      </c>
      <c r="AC16" s="133">
        <f>AC104</f>
      </c>
      <c r="AD16" s="361"/>
      <c r="AE16" s="92"/>
      <c r="AF16" s="5"/>
      <c r="AG16" s="5"/>
      <c r="AH16" s="5"/>
      <c r="AI16" s="5"/>
      <c r="AJ16" s="5"/>
    </row>
    <row x14ac:dyDescent="0.25" r="17" customHeight="1" ht="16.15">
      <c r="A17" s="78"/>
      <c r="B17" s="136"/>
      <c r="C17" s="136"/>
      <c r="D17" s="136"/>
      <c r="E17" s="136"/>
      <c r="F17" s="136"/>
      <c r="G17" s="136"/>
      <c r="H17" s="703"/>
      <c r="I17" s="704"/>
      <c r="J17" s="140"/>
      <c r="K17" s="140"/>
      <c r="L17" s="141"/>
      <c r="M17" s="141"/>
      <c r="N17" s="705"/>
      <c r="O17" s="705"/>
      <c r="P17" s="705"/>
      <c r="Q17" s="705"/>
      <c r="R17" s="705"/>
      <c r="S17" s="706"/>
      <c r="T17" s="222"/>
      <c r="U17" s="136"/>
      <c r="V17" s="143"/>
      <c r="W17" s="143"/>
      <c r="X17" s="143"/>
      <c r="Y17" s="143"/>
      <c r="Z17" s="143"/>
      <c r="AA17" s="143"/>
      <c r="AB17" s="143"/>
      <c r="AC17" s="707"/>
      <c r="AD17" s="708"/>
      <c r="AE17" s="92"/>
      <c r="AF17" s="5"/>
      <c r="AG17" s="5"/>
      <c r="AH17" s="5"/>
      <c r="AI17" s="5"/>
      <c r="AJ17" s="5"/>
    </row>
    <row x14ac:dyDescent="0.25" r="18" customHeight="1" ht="16.15">
      <c r="A18" s="145" t="s">
        <v>857</v>
      </c>
      <c r="B18" s="96"/>
      <c r="C18" s="96"/>
      <c r="D18" s="96"/>
      <c r="E18" s="96"/>
      <c r="F18" s="96"/>
      <c r="G18" s="106">
        <f>SUM(G14:G17)</f>
      </c>
      <c r="H18" s="693"/>
      <c r="I18" s="694"/>
      <c r="J18" s="146"/>
      <c r="K18" s="146"/>
      <c r="L18" s="146"/>
      <c r="M18" s="148"/>
      <c r="N18" s="151"/>
      <c r="O18" s="151"/>
      <c r="P18" s="151"/>
      <c r="Q18" s="151"/>
      <c r="R18" s="151"/>
      <c r="S18" s="152"/>
      <c r="T18" s="153">
        <f>SUM(T14:T17)</f>
      </c>
      <c r="U18" s="154">
        <f>SUM(U14:U17)</f>
      </c>
      <c r="V18" s="151">
        <f>SUM(V14:V17)</f>
      </c>
      <c r="W18" s="151">
        <f>SUM(W14:W17)</f>
      </c>
      <c r="X18" s="151">
        <f>SUM(X14:X17)</f>
      </c>
      <c r="Y18" s="151">
        <f>SUM(Y14:Y17)</f>
      </c>
      <c r="Z18" s="151">
        <f>SUM(Z14:Z17)</f>
      </c>
      <c r="AA18" s="151">
        <f>SUM(AA14:AA17)</f>
      </c>
      <c r="AB18" s="151">
        <f>SUM(AB14:AB17)</f>
      </c>
      <c r="AC18" s="155">
        <f>SUM(AC14:AC17)</f>
      </c>
      <c r="AD18" s="156"/>
      <c r="AE18" s="92"/>
      <c r="AF18" s="5"/>
      <c r="AG18" s="5"/>
      <c r="AH18" s="5"/>
      <c r="AI18" s="5"/>
      <c r="AJ18" s="5"/>
    </row>
    <row x14ac:dyDescent="0.25" r="19" customHeight="1" ht="16.15">
      <c r="A19" s="629"/>
      <c r="B19" s="158"/>
      <c r="C19" s="158"/>
      <c r="D19" s="158"/>
      <c r="E19" s="158"/>
      <c r="F19" s="158"/>
      <c r="G19" s="158"/>
      <c r="H19" s="166"/>
      <c r="I19" s="709"/>
      <c r="J19" s="161"/>
      <c r="K19" s="161"/>
      <c r="L19" s="162"/>
      <c r="M19" s="162"/>
      <c r="N19" s="162"/>
      <c r="O19" s="162"/>
      <c r="P19" s="162"/>
      <c r="Q19" s="162"/>
      <c r="R19" s="162"/>
      <c r="S19" s="710"/>
      <c r="T19" s="711"/>
      <c r="U19" s="158"/>
      <c r="V19" s="165"/>
      <c r="W19" s="165"/>
      <c r="X19" s="165"/>
      <c r="Y19" s="165"/>
      <c r="Z19" s="165"/>
      <c r="AA19" s="165"/>
      <c r="AB19" s="165"/>
      <c r="AC19" s="166"/>
      <c r="AD19" s="712"/>
      <c r="AE19" s="92"/>
      <c r="AF19" s="5"/>
      <c r="AG19" s="5"/>
      <c r="AH19" s="5"/>
      <c r="AI19" s="5"/>
      <c r="AJ19" s="5"/>
    </row>
    <row x14ac:dyDescent="0.25" r="20" customHeight="1" ht="16.15">
      <c r="A20" s="713"/>
      <c r="B20" s="714"/>
      <c r="C20" s="714"/>
      <c r="D20" s="714"/>
      <c r="E20" s="170"/>
      <c r="F20" s="170"/>
      <c r="G20" s="170"/>
      <c r="H20" s="171"/>
      <c r="I20" s="690"/>
      <c r="J20" s="173"/>
      <c r="K20" s="174"/>
      <c r="L20" s="174"/>
      <c r="M20" s="174"/>
      <c r="N20" s="174"/>
      <c r="O20" s="174"/>
      <c r="P20" s="174"/>
      <c r="Q20" s="174"/>
      <c r="R20" s="174"/>
      <c r="S20" s="174"/>
      <c r="T20" s="176"/>
      <c r="U20" s="715"/>
      <c r="V20" s="178"/>
      <c r="W20" s="178"/>
      <c r="X20" s="178"/>
      <c r="Y20" s="178"/>
      <c r="Z20" s="178"/>
      <c r="AA20" s="178"/>
      <c r="AB20" s="178"/>
      <c r="AC20" s="171"/>
      <c r="AD20" s="716"/>
      <c r="AE20" s="92"/>
      <c r="AF20" s="5"/>
      <c r="AG20" s="5"/>
      <c r="AH20" s="5"/>
      <c r="AI20" s="5"/>
      <c r="AJ20" s="5"/>
    </row>
    <row x14ac:dyDescent="0.25" r="21" customHeight="1" ht="16.15">
      <c r="A21" s="145" t="s">
        <v>858</v>
      </c>
      <c r="B21" s="717"/>
      <c r="C21" s="717"/>
      <c r="D21" s="717"/>
      <c r="E21" s="106">
        <f>E25+E98</f>
      </c>
      <c r="F21" s="126"/>
      <c r="G21" s="106">
        <f>G25+G83+G98</f>
      </c>
      <c r="H21" s="351"/>
      <c r="I21" s="702"/>
      <c r="J21" s="185"/>
      <c r="K21" s="130"/>
      <c r="L21" s="130"/>
      <c r="M21" s="130"/>
      <c r="N21" s="130"/>
      <c r="O21" s="130"/>
      <c r="P21" s="130"/>
      <c r="Q21" s="130"/>
      <c r="R21" s="130"/>
      <c r="S21" s="130"/>
      <c r="T21" s="718">
        <f>T25+T75+T83+T98</f>
      </c>
      <c r="U21" s="719">
        <f>U25+U75+U83+U98</f>
      </c>
      <c r="V21" s="720">
        <f>V25+V75+V83+V98</f>
      </c>
      <c r="W21" s="720">
        <f>W25+W75+W83+W98</f>
      </c>
      <c r="X21" s="720">
        <f>X25+X75+X83+X98</f>
      </c>
      <c r="Y21" s="720">
        <f>Y25+Y75+Y83+Y98</f>
      </c>
      <c r="Z21" s="720">
        <f>Z25+Z75+Z83+Z98</f>
      </c>
      <c r="AA21" s="720">
        <f>AA25+AA75+AA83+AA98</f>
      </c>
      <c r="AB21" s="720">
        <f>AB25+AB75+AB83+AB98</f>
      </c>
      <c r="AC21" s="721">
        <f>AC25+AC75+AC83+AC98</f>
      </c>
      <c r="AD21" s="361"/>
      <c r="AE21" s="92"/>
      <c r="AF21" s="1"/>
      <c r="AG21" s="1"/>
      <c r="AH21" s="1"/>
      <c r="AI21" s="1"/>
      <c r="AJ21" s="1"/>
    </row>
    <row x14ac:dyDescent="0.25" r="22" customHeight="1" ht="16.15">
      <c r="A22" s="187" t="s">
        <v>80</v>
      </c>
      <c r="B22" s="722"/>
      <c r="C22" s="722"/>
      <c r="D22" s="722"/>
      <c r="E22" s="110"/>
      <c r="F22" s="110"/>
      <c r="G22" s="110"/>
      <c r="H22" s="225"/>
      <c r="I22" s="619"/>
      <c r="J22" s="113"/>
      <c r="K22" s="114"/>
      <c r="L22" s="114"/>
      <c r="M22" s="114"/>
      <c r="N22" s="114"/>
      <c r="O22" s="114"/>
      <c r="P22" s="114"/>
      <c r="Q22" s="114"/>
      <c r="R22" s="114"/>
      <c r="S22" s="114"/>
      <c r="T22" s="195">
        <v>2400</v>
      </c>
      <c r="U22" s="723">
        <v>2200</v>
      </c>
      <c r="V22" s="724">
        <v>2000</v>
      </c>
      <c r="W22" s="724">
        <v>1700</v>
      </c>
      <c r="X22" s="724">
        <v>2000</v>
      </c>
      <c r="Y22" s="724">
        <v>2000</v>
      </c>
      <c r="Z22" s="724">
        <v>2300</v>
      </c>
      <c r="AA22" s="724">
        <v>2400</v>
      </c>
      <c r="AB22" s="724">
        <v>3700</v>
      </c>
      <c r="AC22" s="725">
        <v>3700</v>
      </c>
      <c r="AD22" s="716"/>
      <c r="AE22" s="92"/>
      <c r="AF22" s="1"/>
      <c r="AG22" s="1"/>
      <c r="AH22" s="1"/>
      <c r="AI22" s="1"/>
      <c r="AJ22" s="1"/>
    </row>
    <row x14ac:dyDescent="0.25" r="23" customHeight="1" ht="16.15">
      <c r="A23" s="201" t="s">
        <v>81</v>
      </c>
      <c r="B23" s="726"/>
      <c r="C23" s="726"/>
      <c r="D23" s="726"/>
      <c r="E23" s="110"/>
      <c r="F23" s="110"/>
      <c r="G23" s="110"/>
      <c r="H23" s="225"/>
      <c r="I23" s="619"/>
      <c r="J23" s="113"/>
      <c r="K23" s="114"/>
      <c r="L23" s="114"/>
      <c r="M23" s="114"/>
      <c r="N23" s="114"/>
      <c r="O23" s="114"/>
      <c r="P23" s="114"/>
      <c r="Q23" s="114"/>
      <c r="R23" s="114"/>
      <c r="S23" s="114"/>
      <c r="T23" s="202">
        <f>T22-T21</f>
      </c>
      <c r="U23" s="727">
        <f>U22-U21</f>
      </c>
      <c r="V23" s="204">
        <f>V22-V21</f>
      </c>
      <c r="W23" s="204">
        <f>W22-W21</f>
      </c>
      <c r="X23" s="204">
        <f>X22-X21</f>
      </c>
      <c r="Y23" s="204">
        <f>Y22-Y21</f>
      </c>
      <c r="Z23" s="204">
        <f>Z22-Z21</f>
      </c>
      <c r="AA23" s="204">
        <f>AA22-AA21</f>
      </c>
      <c r="AB23" s="204">
        <f>AB22-AB21</f>
      </c>
      <c r="AC23" s="205">
        <f>AC22-AC21</f>
      </c>
      <c r="AD23" s="716"/>
      <c r="AE23" s="92"/>
      <c r="AF23" s="1"/>
      <c r="AG23" s="1"/>
      <c r="AH23" s="1"/>
      <c r="AI23" s="1"/>
      <c r="AJ23" s="1"/>
    </row>
    <row x14ac:dyDescent="0.25" r="24" customHeight="1" ht="16.15">
      <c r="A24" s="187"/>
      <c r="B24" s="722"/>
      <c r="C24" s="722"/>
      <c r="D24" s="722"/>
      <c r="E24" s="110"/>
      <c r="F24" s="110"/>
      <c r="G24" s="110"/>
      <c r="H24" s="225"/>
      <c r="I24" s="619"/>
      <c r="J24" s="113"/>
      <c r="K24" s="114"/>
      <c r="L24" s="114"/>
      <c r="M24" s="114"/>
      <c r="N24" s="114"/>
      <c r="O24" s="114"/>
      <c r="P24" s="114"/>
      <c r="Q24" s="114"/>
      <c r="R24" s="114"/>
      <c r="S24" s="114"/>
      <c r="T24" s="728"/>
      <c r="U24" s="729"/>
      <c r="V24" s="730"/>
      <c r="W24" s="730"/>
      <c r="X24" s="730"/>
      <c r="Y24" s="730"/>
      <c r="Z24" s="730"/>
      <c r="AA24" s="730"/>
      <c r="AB24" s="730"/>
      <c r="AC24" s="731"/>
      <c r="AD24" s="716"/>
      <c r="AE24" s="92"/>
      <c r="AF24" s="1"/>
      <c r="AG24" s="1"/>
      <c r="AH24" s="1"/>
      <c r="AI24" s="1"/>
      <c r="AJ24" s="1"/>
    </row>
    <row x14ac:dyDescent="0.25" r="25" customHeight="1" ht="16.15">
      <c r="A25" s="273" t="s">
        <v>859</v>
      </c>
      <c r="B25" s="732"/>
      <c r="C25" s="732"/>
      <c r="D25" s="732"/>
      <c r="E25" s="265"/>
      <c r="F25" s="111"/>
      <c r="G25" s="265"/>
      <c r="H25" s="225"/>
      <c r="I25" s="619"/>
      <c r="J25" s="113"/>
      <c r="K25" s="114"/>
      <c r="L25" s="258"/>
      <c r="M25" s="258"/>
      <c r="N25" s="258"/>
      <c r="O25" s="258"/>
      <c r="P25" s="258"/>
      <c r="Q25" s="258"/>
      <c r="R25" s="258"/>
      <c r="S25" s="258"/>
      <c r="T25" s="213">
        <f>SUM(T26:T73)</f>
      </c>
      <c r="U25" s="131">
        <f>SUM(U26:U73)</f>
      </c>
      <c r="V25" s="132">
        <f>SUM(V26:V73)</f>
      </c>
      <c r="W25" s="132">
        <f>SUM(W26:W73)</f>
      </c>
      <c r="X25" s="132">
        <f>SUM(X26:X73)</f>
      </c>
      <c r="Y25" s="132">
        <f>SUM(Y26:Y73)</f>
      </c>
      <c r="Z25" s="132">
        <f>SUM(Z26:Z73)</f>
      </c>
      <c r="AA25" s="132">
        <f>SUM(AA26:AA73)</f>
      </c>
      <c r="AB25" s="132">
        <f>SUM(AB26:AB73)</f>
      </c>
      <c r="AC25" s="133">
        <f>SUM(AC26:AC73)</f>
      </c>
      <c r="AD25" s="716"/>
      <c r="AE25" s="215"/>
      <c r="AF25" s="5"/>
      <c r="AG25" s="5"/>
      <c r="AH25" s="5"/>
      <c r="AI25" s="5"/>
      <c r="AJ25" s="5"/>
    </row>
    <row x14ac:dyDescent="0.25" r="26" customHeight="1" ht="16.15">
      <c r="A26" s="605"/>
      <c r="B26" s="733"/>
      <c r="C26" s="733"/>
      <c r="D26" s="733"/>
      <c r="E26" s="111"/>
      <c r="F26" s="111"/>
      <c r="G26" s="111"/>
      <c r="H26" s="225"/>
      <c r="I26" s="734"/>
      <c r="J26" s="113"/>
      <c r="K26" s="114"/>
      <c r="L26" s="258"/>
      <c r="M26" s="258"/>
      <c r="N26" s="258"/>
      <c r="O26" s="258"/>
      <c r="P26" s="258"/>
      <c r="Q26" s="258"/>
      <c r="R26" s="258"/>
      <c r="S26" s="258"/>
      <c r="T26" s="278"/>
      <c r="U26" s="618"/>
      <c r="V26" s="224"/>
      <c r="W26" s="224"/>
      <c r="X26" s="224"/>
      <c r="Y26" s="224"/>
      <c r="Z26" s="224"/>
      <c r="AA26" s="224"/>
      <c r="AB26" s="224"/>
      <c r="AC26" s="225"/>
      <c r="AD26" s="716"/>
      <c r="AE26" s="92"/>
      <c r="AF26" s="5"/>
      <c r="AG26" s="5"/>
      <c r="AH26" s="5"/>
      <c r="AI26" s="5"/>
      <c r="AJ26" s="5"/>
    </row>
    <row x14ac:dyDescent="0.25" r="27" customHeight="1" ht="16.15">
      <c r="A27" s="241" t="s">
        <v>860</v>
      </c>
      <c r="B27" s="735" t="s">
        <v>12</v>
      </c>
      <c r="C27" s="733"/>
      <c r="D27" s="733"/>
      <c r="E27" s="111"/>
      <c r="F27" s="111"/>
      <c r="G27" s="110">
        <v>1000</v>
      </c>
      <c r="H27" s="225"/>
      <c r="I27" s="734"/>
      <c r="J27" s="113"/>
      <c r="K27" s="114">
        <v>0.05</v>
      </c>
      <c r="L27" s="114">
        <v>0.5</v>
      </c>
      <c r="M27" s="114">
        <v>0.4</v>
      </c>
      <c r="N27" s="258"/>
      <c r="O27" s="258"/>
      <c r="P27" s="258"/>
      <c r="Q27" s="258"/>
      <c r="R27" s="258"/>
      <c r="S27" s="258"/>
      <c r="T27" s="222">
        <f>ROUND(J27*$G27,-1)</f>
      </c>
      <c r="U27" s="618">
        <f>ROUND(K27*$G27,-1)</f>
      </c>
      <c r="V27" s="224">
        <f>ROUND(L27*$G27,-1)</f>
      </c>
      <c r="W27" s="224">
        <f>ROUND(M27*$G27,-1)</f>
      </c>
      <c r="X27" s="224">
        <f>ROUND(N27*$G27,-1)</f>
      </c>
      <c r="Y27" s="224">
        <f>ROUND(O27*$G27,-1)</f>
      </c>
      <c r="Z27" s="224">
        <f>ROUND(P27*$G27,-1)</f>
      </c>
      <c r="AA27" s="224">
        <f>ROUND(Q27*$G27,-1)</f>
      </c>
      <c r="AB27" s="224">
        <f>ROUND(R27*$G27,-1)</f>
      </c>
      <c r="AC27" s="225">
        <f>ROUND(S27*$G27,-1)</f>
      </c>
      <c r="AD27" s="716"/>
      <c r="AE27" s="215" t="s">
        <v>108</v>
      </c>
      <c r="AF27" s="5"/>
      <c r="AG27" s="5"/>
      <c r="AH27" s="5"/>
      <c r="AI27" s="5"/>
      <c r="AJ27" s="5"/>
    </row>
    <row x14ac:dyDescent="0.25" r="28" customHeight="1" ht="16.15">
      <c r="A28" s="241" t="s">
        <v>861</v>
      </c>
      <c r="B28" s="735"/>
      <c r="C28" s="733"/>
      <c r="D28" s="733"/>
      <c r="E28" s="111"/>
      <c r="F28" s="111"/>
      <c r="G28" s="110">
        <v>1000</v>
      </c>
      <c r="H28" s="225"/>
      <c r="I28" s="734"/>
      <c r="J28" s="113">
        <v>0.05</v>
      </c>
      <c r="K28" s="114">
        <v>0.5</v>
      </c>
      <c r="L28" s="114">
        <v>0.4</v>
      </c>
      <c r="M28" s="114"/>
      <c r="N28" s="258"/>
      <c r="O28" s="258"/>
      <c r="P28" s="258"/>
      <c r="Q28" s="258"/>
      <c r="R28" s="258"/>
      <c r="S28" s="258"/>
      <c r="T28" s="222">
        <f>ROUND(J28*$G28,-1)</f>
      </c>
      <c r="U28" s="618">
        <f>ROUND(K28*$G28,-1)</f>
      </c>
      <c r="V28" s="224">
        <f>ROUND(L28*$G28,-1)</f>
      </c>
      <c r="W28" s="224">
        <f>ROUND(M28*$G28,-1)</f>
      </c>
      <c r="X28" s="224">
        <f>ROUND(N28*$G28,-1)</f>
      </c>
      <c r="Y28" s="224">
        <f>ROUND(O28*$G28,-1)</f>
      </c>
      <c r="Z28" s="224">
        <f>ROUND(P28*$G28,-1)</f>
      </c>
      <c r="AA28" s="224">
        <f>ROUND(Q28*$G28,-1)</f>
      </c>
      <c r="AB28" s="224">
        <f>ROUND(R28*$G28,-1)</f>
      </c>
      <c r="AC28" s="225">
        <f>ROUND(S28*$G28,-1)</f>
      </c>
      <c r="AD28" s="243" t="s">
        <v>862</v>
      </c>
      <c r="AE28" s="92" t="s">
        <v>108</v>
      </c>
      <c r="AF28" s="5"/>
      <c r="AG28" s="5"/>
      <c r="AH28" s="5"/>
      <c r="AI28" s="5"/>
      <c r="AJ28" s="5"/>
    </row>
    <row x14ac:dyDescent="0.25" r="29" customHeight="1" ht="16.15">
      <c r="A29" s="241"/>
      <c r="B29" s="733"/>
      <c r="C29" s="733"/>
      <c r="D29" s="733"/>
      <c r="E29" s="111"/>
      <c r="F29" s="111"/>
      <c r="G29" s="110"/>
      <c r="H29" s="225"/>
      <c r="I29" s="734"/>
      <c r="J29" s="113"/>
      <c r="K29" s="114"/>
      <c r="L29" s="114"/>
      <c r="M29" s="114"/>
      <c r="N29" s="258"/>
      <c r="O29" s="258"/>
      <c r="P29" s="258"/>
      <c r="Q29" s="258"/>
      <c r="R29" s="258"/>
      <c r="S29" s="258"/>
      <c r="T29" s="222"/>
      <c r="U29" s="618"/>
      <c r="V29" s="224"/>
      <c r="W29" s="224"/>
      <c r="X29" s="224"/>
      <c r="Y29" s="224"/>
      <c r="Z29" s="224"/>
      <c r="AA29" s="224"/>
      <c r="AB29" s="224"/>
      <c r="AC29" s="225"/>
      <c r="AD29" s="716"/>
      <c r="AE29" s="92"/>
      <c r="AF29" s="5"/>
      <c r="AG29" s="5"/>
      <c r="AH29" s="5"/>
      <c r="AI29" s="5"/>
      <c r="AJ29" s="5"/>
    </row>
    <row x14ac:dyDescent="0.25" r="30" customHeight="1" ht="16.15">
      <c r="A30" s="241" t="s">
        <v>863</v>
      </c>
      <c r="B30" s="735" t="s">
        <v>12</v>
      </c>
      <c r="C30" s="733"/>
      <c r="D30" s="733"/>
      <c r="E30" s="111"/>
      <c r="F30" s="111"/>
      <c r="G30" s="110">
        <v>1000</v>
      </c>
      <c r="H30" s="225"/>
      <c r="I30" s="734"/>
      <c r="J30" s="113"/>
      <c r="K30" s="114"/>
      <c r="L30" s="114">
        <v>0.1</v>
      </c>
      <c r="M30" s="114">
        <v>0.4</v>
      </c>
      <c r="N30" s="114">
        <v>0.5</v>
      </c>
      <c r="O30" s="114"/>
      <c r="P30" s="114"/>
      <c r="Q30" s="114"/>
      <c r="R30" s="258"/>
      <c r="S30" s="258"/>
      <c r="T30" s="222">
        <f>ROUND(J30*$G30,-1)</f>
      </c>
      <c r="U30" s="618">
        <f>ROUND(K30*$G30,-1)</f>
      </c>
      <c r="V30" s="224">
        <f>ROUND(L30*$G30,-1)</f>
      </c>
      <c r="W30" s="224">
        <f>ROUND(M30*$G30,-1)</f>
      </c>
      <c r="X30" s="224">
        <f>ROUND(N30*$G30,-1)</f>
      </c>
      <c r="Y30" s="224">
        <f>ROUND(O30*$G30,-1)</f>
      </c>
      <c r="Z30" s="224">
        <f>ROUND(P30*$G30,-1)</f>
      </c>
      <c r="AA30" s="224">
        <f>ROUND(Q30*$G30,-1)</f>
      </c>
      <c r="AB30" s="224">
        <f>ROUND(R30*$G30,-1)</f>
      </c>
      <c r="AC30" s="225">
        <f>ROUND(S30*$G30,-1)</f>
      </c>
      <c r="AD30" s="716"/>
      <c r="AE30" s="92" t="s">
        <v>108</v>
      </c>
      <c r="AF30" s="5"/>
      <c r="AG30" s="5"/>
      <c r="AH30" s="5"/>
      <c r="AI30" s="5"/>
      <c r="AJ30" s="5"/>
    </row>
    <row x14ac:dyDescent="0.25" r="31" customHeight="1" ht="16.15">
      <c r="A31" s="605"/>
      <c r="B31" s="733"/>
      <c r="C31" s="733"/>
      <c r="D31" s="733"/>
      <c r="E31" s="111"/>
      <c r="F31" s="111"/>
      <c r="G31" s="111"/>
      <c r="H31" s="225"/>
      <c r="I31" s="734"/>
      <c r="J31" s="113"/>
      <c r="K31" s="114"/>
      <c r="L31" s="114"/>
      <c r="M31" s="114"/>
      <c r="N31" s="114"/>
      <c r="O31" s="114"/>
      <c r="P31" s="114"/>
      <c r="Q31" s="114"/>
      <c r="R31" s="258"/>
      <c r="S31" s="258"/>
      <c r="T31" s="278"/>
      <c r="U31" s="618"/>
      <c r="V31" s="224"/>
      <c r="W31" s="224"/>
      <c r="X31" s="224"/>
      <c r="Y31" s="224"/>
      <c r="Z31" s="224"/>
      <c r="AA31" s="224"/>
      <c r="AB31" s="224"/>
      <c r="AC31" s="225"/>
      <c r="AD31" s="716"/>
      <c r="AE31" s="92"/>
      <c r="AF31" s="5"/>
      <c r="AG31" s="5"/>
      <c r="AH31" s="5"/>
      <c r="AI31" s="5"/>
      <c r="AJ31" s="5"/>
    </row>
    <row x14ac:dyDescent="0.25" r="32" customHeight="1" ht="16.15">
      <c r="A32" s="241" t="s">
        <v>864</v>
      </c>
      <c r="B32" s="735" t="s">
        <v>12</v>
      </c>
      <c r="C32" s="735" t="s">
        <v>0</v>
      </c>
      <c r="D32" s="735"/>
      <c r="E32" s="110"/>
      <c r="F32" s="110"/>
      <c r="G32" s="110">
        <v>250</v>
      </c>
      <c r="H32" s="256" t="s">
        <v>99</v>
      </c>
      <c r="I32" s="734">
        <v>0.7</v>
      </c>
      <c r="J32" s="113">
        <v>0.3</v>
      </c>
      <c r="K32" s="114"/>
      <c r="L32" s="114"/>
      <c r="M32" s="114"/>
      <c r="N32" s="114"/>
      <c r="O32" s="114"/>
      <c r="P32" s="114"/>
      <c r="Q32" s="114"/>
      <c r="R32" s="114"/>
      <c r="S32" s="114"/>
      <c r="T32" s="222">
        <f>ROUND(J32*$G32,-1)</f>
      </c>
      <c r="U32" s="618">
        <f>ROUND(K32*$G32,-1)</f>
      </c>
      <c r="V32" s="224">
        <f>ROUND(L32*$G32,-1)</f>
      </c>
      <c r="W32" s="224">
        <f>ROUND(M32*$G32,-1)</f>
      </c>
      <c r="X32" s="224">
        <f>ROUND(N32*$G32,-1)</f>
      </c>
      <c r="Y32" s="224">
        <f>ROUND(O32*$G32,-1)</f>
      </c>
      <c r="Z32" s="224">
        <f>ROUND(P32*$G32,-1)</f>
      </c>
      <c r="AA32" s="224">
        <f>ROUND(Q32*$G32,-1)</f>
      </c>
      <c r="AB32" s="224">
        <f>ROUND(R32*$G32,-1)</f>
      </c>
      <c r="AC32" s="225">
        <f>ROUND(S32*$G32,-1)</f>
      </c>
      <c r="AD32" s="716"/>
      <c r="AE32" s="260">
        <v>3150</v>
      </c>
      <c r="AF32" s="5"/>
      <c r="AG32" s="5"/>
      <c r="AH32" s="5"/>
      <c r="AI32" s="5"/>
      <c r="AJ32" s="5"/>
    </row>
    <row x14ac:dyDescent="0.25" r="33" customHeight="1" ht="16.15">
      <c r="A33" s="241"/>
      <c r="B33" s="735"/>
      <c r="C33" s="735"/>
      <c r="D33" s="735"/>
      <c r="E33" s="110"/>
      <c r="F33" s="110"/>
      <c r="G33" s="110"/>
      <c r="H33" s="225"/>
      <c r="I33" s="734"/>
      <c r="J33" s="113"/>
      <c r="K33" s="114"/>
      <c r="L33" s="114"/>
      <c r="M33" s="114"/>
      <c r="N33" s="114"/>
      <c r="O33" s="114"/>
      <c r="P33" s="114"/>
      <c r="Q33" s="114"/>
      <c r="R33" s="114"/>
      <c r="S33" s="114"/>
      <c r="T33" s="222"/>
      <c r="U33" s="618"/>
      <c r="V33" s="224"/>
      <c r="W33" s="224"/>
      <c r="X33" s="224"/>
      <c r="Y33" s="224"/>
      <c r="Z33" s="224"/>
      <c r="AA33" s="224"/>
      <c r="AB33" s="224"/>
      <c r="AC33" s="225"/>
      <c r="AD33" s="716"/>
      <c r="AE33" s="92"/>
      <c r="AF33" s="5"/>
      <c r="AG33" s="5"/>
      <c r="AH33" s="5"/>
      <c r="AI33" s="5"/>
      <c r="AJ33" s="5"/>
    </row>
    <row x14ac:dyDescent="0.25" r="34" customHeight="1" ht="16.15">
      <c r="A34" s="216" t="s">
        <v>865</v>
      </c>
      <c r="B34" s="736"/>
      <c r="C34" s="736"/>
      <c r="D34" s="736"/>
      <c r="E34" s="110"/>
      <c r="F34" s="110"/>
      <c r="G34" s="110"/>
      <c r="H34" s="225"/>
      <c r="I34" s="734"/>
      <c r="J34" s="113"/>
      <c r="K34" s="114"/>
      <c r="L34" s="114"/>
      <c r="M34" s="114"/>
      <c r="N34" s="114"/>
      <c r="O34" s="114"/>
      <c r="P34" s="114"/>
      <c r="Q34" s="114"/>
      <c r="R34" s="114"/>
      <c r="S34" s="114"/>
      <c r="T34" s="222"/>
      <c r="U34" s="618"/>
      <c r="V34" s="224"/>
      <c r="W34" s="224"/>
      <c r="X34" s="224"/>
      <c r="Y34" s="224"/>
      <c r="Z34" s="224"/>
      <c r="AA34" s="224"/>
      <c r="AB34" s="224"/>
      <c r="AC34" s="225"/>
      <c r="AD34" s="716"/>
      <c r="AE34" s="92"/>
      <c r="AF34" s="5"/>
      <c r="AG34" s="5"/>
      <c r="AH34" s="5"/>
      <c r="AI34" s="5"/>
      <c r="AJ34" s="5"/>
    </row>
    <row x14ac:dyDescent="0.25" r="35" customHeight="1" ht="16.15">
      <c r="A35" s="241" t="s">
        <v>866</v>
      </c>
      <c r="B35" s="735" t="s">
        <v>12</v>
      </c>
      <c r="C35" s="735" t="s">
        <v>0</v>
      </c>
      <c r="D35" s="735"/>
      <c r="E35" s="110">
        <v>1492</v>
      </c>
      <c r="F35" s="110">
        <v>150</v>
      </c>
      <c r="G35" s="110">
        <v>400</v>
      </c>
      <c r="H35" s="225"/>
      <c r="I35" s="734"/>
      <c r="J35" s="275"/>
      <c r="K35" s="113"/>
      <c r="L35" s="114"/>
      <c r="M35" s="114">
        <v>1</v>
      </c>
      <c r="N35" s="114"/>
      <c r="O35" s="114"/>
      <c r="P35" s="114"/>
      <c r="Q35" s="114"/>
      <c r="R35" s="114"/>
      <c r="S35" s="114"/>
      <c r="T35" s="222">
        <f>ROUND(J35*$G35,-1)</f>
      </c>
      <c r="U35" s="618">
        <f>ROUND(K35*$G35,-1)</f>
      </c>
      <c r="V35" s="224">
        <f>ROUND(L35*$G35,-1)</f>
      </c>
      <c r="W35" s="224">
        <f>ROUND(M35*$G35,-1)</f>
      </c>
      <c r="X35" s="224">
        <f>ROUND(N35*$G35,-1)</f>
      </c>
      <c r="Y35" s="224">
        <f>ROUND(O35*$G35,-1)</f>
      </c>
      <c r="Z35" s="224">
        <f>ROUND(P35*$G35,-1)</f>
      </c>
      <c r="AA35" s="224">
        <f>ROUND(Q35*$G35,-1)</f>
      </c>
      <c r="AB35" s="224">
        <f>ROUND(R35*$G35,-1)</f>
      </c>
      <c r="AC35" s="225">
        <f>ROUND(S35*$G35,-1)</f>
      </c>
      <c r="AD35" s="716"/>
      <c r="AE35" s="260">
        <v>105</v>
      </c>
      <c r="AF35" s="5"/>
      <c r="AG35" s="5"/>
      <c r="AH35" s="5"/>
      <c r="AI35" s="5"/>
      <c r="AJ35" s="5"/>
    </row>
    <row x14ac:dyDescent="0.25" r="36" customHeight="1" ht="16.15">
      <c r="A36" s="241" t="s">
        <v>867</v>
      </c>
      <c r="B36" s="735" t="s">
        <v>12</v>
      </c>
      <c r="C36" s="735" t="s">
        <v>0</v>
      </c>
      <c r="D36" s="735"/>
      <c r="E36" s="110"/>
      <c r="F36" s="110"/>
      <c r="G36" s="110">
        <v>200</v>
      </c>
      <c r="H36" s="225"/>
      <c r="I36" s="734"/>
      <c r="J36" s="275">
        <v>1</v>
      </c>
      <c r="K36" s="113"/>
      <c r="L36" s="114"/>
      <c r="M36" s="114"/>
      <c r="N36" s="114"/>
      <c r="O36" s="114"/>
      <c r="P36" s="114"/>
      <c r="Q36" s="114"/>
      <c r="R36" s="114"/>
      <c r="S36" s="114"/>
      <c r="T36" s="222">
        <f>ROUND(J36*$G36,-1)</f>
      </c>
      <c r="U36" s="618">
        <f>ROUND(K36*$G36,-1)</f>
      </c>
      <c r="V36" s="224">
        <f>ROUND(L36*$G36,-1)</f>
      </c>
      <c r="W36" s="224">
        <f>ROUND(M36*$G36,-1)</f>
      </c>
      <c r="X36" s="224">
        <f>ROUND(N36*$G36,-1)</f>
      </c>
      <c r="Y36" s="224">
        <f>ROUND(O36*$G36,-1)</f>
      </c>
      <c r="Z36" s="224">
        <f>ROUND(P36*$G36,-1)</f>
      </c>
      <c r="AA36" s="224">
        <f>ROUND(Q36*$G36,-1)</f>
      </c>
      <c r="AB36" s="224">
        <f>ROUND(R36*$G36,-1)</f>
      </c>
      <c r="AC36" s="225">
        <f>ROUND(S36*$G36,-1)</f>
      </c>
      <c r="AD36" s="716"/>
      <c r="AE36" s="260">
        <v>2567</v>
      </c>
      <c r="AF36" s="5"/>
      <c r="AG36" s="5"/>
      <c r="AH36" s="5"/>
      <c r="AI36" s="5"/>
      <c r="AJ36" s="5"/>
    </row>
    <row x14ac:dyDescent="0.25" r="37" customHeight="1" ht="15.75">
      <c r="A37" s="241"/>
      <c r="B37" s="735"/>
      <c r="C37" s="735"/>
      <c r="D37" s="735"/>
      <c r="E37" s="110"/>
      <c r="F37" s="110"/>
      <c r="G37" s="110"/>
      <c r="H37" s="225"/>
      <c r="I37" s="734"/>
      <c r="J37" s="113"/>
      <c r="K37" s="114"/>
      <c r="L37" s="242"/>
      <c r="M37" s="114"/>
      <c r="N37" s="114"/>
      <c r="O37" s="114"/>
      <c r="P37" s="114"/>
      <c r="Q37" s="114"/>
      <c r="R37" s="114"/>
      <c r="S37" s="114"/>
      <c r="T37" s="222"/>
      <c r="U37" s="618"/>
      <c r="V37" s="224"/>
      <c r="W37" s="224"/>
      <c r="X37" s="224"/>
      <c r="Y37" s="224"/>
      <c r="Z37" s="224"/>
      <c r="AA37" s="224"/>
      <c r="AB37" s="224"/>
      <c r="AC37" s="225"/>
      <c r="AD37" s="716"/>
      <c r="AE37" s="92"/>
      <c r="AF37" s="5"/>
      <c r="AG37" s="5"/>
      <c r="AH37" s="5"/>
      <c r="AI37" s="5"/>
      <c r="AJ37" s="5"/>
    </row>
    <row x14ac:dyDescent="0.25" r="38" customHeight="1" ht="16.15">
      <c r="A38" s="216" t="s">
        <v>868</v>
      </c>
      <c r="B38" s="736"/>
      <c r="C38" s="736"/>
      <c r="D38" s="736"/>
      <c r="E38" s="110"/>
      <c r="F38" s="110"/>
      <c r="G38" s="110"/>
      <c r="H38" s="225"/>
      <c r="I38" s="734"/>
      <c r="J38" s="113"/>
      <c r="K38" s="114"/>
      <c r="L38" s="242"/>
      <c r="M38" s="114"/>
      <c r="N38" s="114"/>
      <c r="O38" s="114"/>
      <c r="P38" s="114"/>
      <c r="Q38" s="114"/>
      <c r="R38" s="114"/>
      <c r="S38" s="114"/>
      <c r="T38" s="222"/>
      <c r="U38" s="618"/>
      <c r="V38" s="224"/>
      <c r="W38" s="224"/>
      <c r="X38" s="224"/>
      <c r="Y38" s="224"/>
      <c r="Z38" s="224"/>
      <c r="AA38" s="224"/>
      <c r="AB38" s="224"/>
      <c r="AC38" s="225"/>
      <c r="AD38" s="716"/>
      <c r="AE38" s="92"/>
      <c r="AF38" s="5"/>
      <c r="AG38" s="5"/>
      <c r="AH38" s="5"/>
      <c r="AI38" s="5"/>
      <c r="AJ38" s="5"/>
    </row>
    <row x14ac:dyDescent="0.25" r="39" customHeight="1" ht="16.15">
      <c r="A39" s="241" t="s">
        <v>869</v>
      </c>
      <c r="B39" s="735" t="s">
        <v>4</v>
      </c>
      <c r="C39" s="735" t="s">
        <v>3</v>
      </c>
      <c r="D39" s="735"/>
      <c r="E39" s="737"/>
      <c r="F39" s="110"/>
      <c r="G39" s="110">
        <v>300</v>
      </c>
      <c r="H39" s="225"/>
      <c r="I39" s="734"/>
      <c r="J39" s="113"/>
      <c r="K39" s="114"/>
      <c r="L39" s="242"/>
      <c r="M39" s="114"/>
      <c r="N39" s="114"/>
      <c r="O39" s="114">
        <v>1</v>
      </c>
      <c r="P39" s="114"/>
      <c r="Q39" s="114"/>
      <c r="R39" s="114"/>
      <c r="S39" s="114"/>
      <c r="T39" s="222">
        <f>ROUND(J39*$G39,-1)</f>
      </c>
      <c r="U39" s="618">
        <f>ROUND(K39*$G39,-1)</f>
      </c>
      <c r="V39" s="224">
        <f>ROUND(L39*$G39,-1)</f>
      </c>
      <c r="W39" s="224">
        <f>ROUND(M39*$G39,-1)</f>
      </c>
      <c r="X39" s="224">
        <f>ROUND(N39*$G39,-1)</f>
      </c>
      <c r="Y39" s="224">
        <f>ROUND(O39*$G39,-1)</f>
      </c>
      <c r="Z39" s="224">
        <f>ROUND(P39*$G39,-1)</f>
      </c>
      <c r="AA39" s="224">
        <f>ROUND(Q39*$G39,-1)</f>
      </c>
      <c r="AB39" s="224">
        <f>ROUND(R39*$G39,-1)</f>
      </c>
      <c r="AC39" s="225">
        <f>ROUND(S39*$G39,-1)</f>
      </c>
      <c r="AD39" s="716"/>
      <c r="AE39" s="260">
        <v>1469</v>
      </c>
      <c r="AF39" s="5"/>
      <c r="AG39" s="5"/>
      <c r="AH39" s="5"/>
      <c r="AI39" s="5"/>
      <c r="AJ39" s="5"/>
    </row>
    <row x14ac:dyDescent="0.25" r="40" customHeight="1" ht="16.15">
      <c r="A40" s="241"/>
      <c r="B40" s="735"/>
      <c r="C40" s="735"/>
      <c r="D40" s="735"/>
      <c r="E40" s="110"/>
      <c r="F40" s="110"/>
      <c r="G40" s="110"/>
      <c r="H40" s="225"/>
      <c r="I40" s="734"/>
      <c r="J40" s="113"/>
      <c r="K40" s="114"/>
      <c r="L40" s="242"/>
      <c r="M40" s="114"/>
      <c r="N40" s="114"/>
      <c r="O40" s="114"/>
      <c r="P40" s="114"/>
      <c r="Q40" s="114"/>
      <c r="R40" s="114"/>
      <c r="S40" s="114"/>
      <c r="T40" s="222"/>
      <c r="U40" s="618"/>
      <c r="V40" s="224"/>
      <c r="W40" s="224"/>
      <c r="X40" s="224"/>
      <c r="Y40" s="224"/>
      <c r="Z40" s="224"/>
      <c r="AA40" s="224"/>
      <c r="AB40" s="224"/>
      <c r="AC40" s="225"/>
      <c r="AD40" s="716"/>
      <c r="AE40" s="92"/>
      <c r="AF40" s="5"/>
      <c r="AG40" s="5"/>
      <c r="AH40" s="5"/>
      <c r="AI40" s="5"/>
      <c r="AJ40" s="5"/>
    </row>
    <row x14ac:dyDescent="0.25" r="41" customHeight="1" ht="16.15">
      <c r="A41" s="273" t="s">
        <v>870</v>
      </c>
      <c r="B41" s="732"/>
      <c r="C41" s="732"/>
      <c r="D41" s="732"/>
      <c r="E41" s="246"/>
      <c r="F41" s="246"/>
      <c r="G41" s="246"/>
      <c r="H41" s="225"/>
      <c r="I41" s="734"/>
      <c r="J41" s="113"/>
      <c r="K41" s="114"/>
      <c r="L41" s="242"/>
      <c r="M41" s="114"/>
      <c r="N41" s="114"/>
      <c r="O41" s="114"/>
      <c r="P41" s="114"/>
      <c r="Q41" s="114"/>
      <c r="R41" s="114"/>
      <c r="S41" s="114"/>
      <c r="T41" s="222"/>
      <c r="U41" s="618"/>
      <c r="V41" s="224"/>
      <c r="W41" s="224"/>
      <c r="X41" s="224"/>
      <c r="Y41" s="224"/>
      <c r="Z41" s="224"/>
      <c r="AA41" s="224"/>
      <c r="AB41" s="224"/>
      <c r="AC41" s="225"/>
      <c r="AD41" s="716"/>
      <c r="AE41" s="260">
        <v>1179</v>
      </c>
      <c r="AF41" s="5"/>
      <c r="AG41" s="5"/>
      <c r="AH41" s="5"/>
      <c r="AI41" s="5"/>
      <c r="AJ41" s="5"/>
    </row>
    <row x14ac:dyDescent="0.25" r="42" customHeight="1" ht="16.15">
      <c r="A42" s="241" t="s">
        <v>871</v>
      </c>
      <c r="B42" s="735" t="s">
        <v>12</v>
      </c>
      <c r="C42" s="735" t="s">
        <v>0</v>
      </c>
      <c r="D42" s="735"/>
      <c r="E42" s="110"/>
      <c r="F42" s="110"/>
      <c r="G42" s="110">
        <v>400</v>
      </c>
      <c r="H42" s="225"/>
      <c r="I42" s="734">
        <v>0.3</v>
      </c>
      <c r="J42" s="114">
        <v>0.2</v>
      </c>
      <c r="K42" s="114"/>
      <c r="L42" s="114">
        <v>0.5</v>
      </c>
      <c r="M42" s="114"/>
      <c r="N42" s="114"/>
      <c r="O42" s="114"/>
      <c r="P42" s="114"/>
      <c r="Q42" s="114"/>
      <c r="R42" s="114"/>
      <c r="S42" s="114"/>
      <c r="T42" s="222">
        <f>ROUND(J42*$G42,-1)</f>
      </c>
      <c r="U42" s="618">
        <f>ROUND(K42*$G42,-1)</f>
      </c>
      <c r="V42" s="224">
        <f>ROUND(L42*$G42,-1)</f>
      </c>
      <c r="W42" s="224">
        <f>ROUND(M42*$G42,-1)</f>
      </c>
      <c r="X42" s="224">
        <f>ROUND(N42*$G42,-1)</f>
      </c>
      <c r="Y42" s="224">
        <f>ROUND(O42*$G42,-1)</f>
      </c>
      <c r="Z42" s="224">
        <f>ROUND(P42*$G42,-1)</f>
      </c>
      <c r="AA42" s="224">
        <f>ROUND(Q42*$G42,-1)</f>
      </c>
      <c r="AB42" s="224">
        <f>ROUND(R42*$G42,-1)</f>
      </c>
      <c r="AC42" s="225">
        <f>ROUND(S42*$G42,-1)</f>
      </c>
      <c r="AD42" s="243" t="s">
        <v>872</v>
      </c>
      <c r="AE42" s="260">
        <v>2194</v>
      </c>
      <c r="AF42" s="5"/>
      <c r="AG42" s="5"/>
      <c r="AH42" s="5"/>
      <c r="AI42" s="5"/>
      <c r="AJ42" s="5"/>
    </row>
    <row x14ac:dyDescent="0.25" r="43" customHeight="1" ht="16.15">
      <c r="A43" s="241" t="s">
        <v>873</v>
      </c>
      <c r="B43" s="735" t="s">
        <v>12</v>
      </c>
      <c r="C43" s="735" t="s">
        <v>0</v>
      </c>
      <c r="D43" s="735"/>
      <c r="E43" s="110"/>
      <c r="F43" s="110"/>
      <c r="G43" s="110">
        <v>200</v>
      </c>
      <c r="H43" s="256" t="s">
        <v>874</v>
      </c>
      <c r="I43" s="734">
        <v>0.1</v>
      </c>
      <c r="J43" s="114"/>
      <c r="K43" s="114">
        <v>0.9</v>
      </c>
      <c r="L43" s="114"/>
      <c r="M43" s="114"/>
      <c r="N43" s="114"/>
      <c r="O43" s="114"/>
      <c r="P43" s="114"/>
      <c r="Q43" s="114"/>
      <c r="R43" s="114"/>
      <c r="S43" s="114"/>
      <c r="T43" s="222">
        <f>ROUND(J43*$G43,-1)</f>
      </c>
      <c r="U43" s="618">
        <f>ROUND(K43*$G43,-1)</f>
      </c>
      <c r="V43" s="224">
        <f>ROUND(L43*$G43,-1)</f>
      </c>
      <c r="W43" s="224">
        <f>ROUND(M43*$G43,-1)</f>
      </c>
      <c r="X43" s="224">
        <f>ROUND(N43*$G43,-1)</f>
      </c>
      <c r="Y43" s="224">
        <f>ROUND(O43*$G43,-1)</f>
      </c>
      <c r="Z43" s="224">
        <f>ROUND(P43*$G43,-1)</f>
      </c>
      <c r="AA43" s="224">
        <f>ROUND(Q43*$G43,-1)</f>
      </c>
      <c r="AB43" s="224">
        <f>ROUND(R43*$G43,-1)</f>
      </c>
      <c r="AC43" s="225">
        <f>ROUND(S43*$G43,-1)</f>
      </c>
      <c r="AD43" s="738"/>
      <c r="AE43" s="260">
        <v>2193</v>
      </c>
      <c r="AF43" s="5"/>
      <c r="AG43" s="5"/>
      <c r="AH43" s="5"/>
      <c r="AI43" s="5"/>
      <c r="AJ43" s="5"/>
    </row>
    <row x14ac:dyDescent="0.25" r="44" customHeight="1" ht="16.15">
      <c r="A44" s="241" t="s">
        <v>875</v>
      </c>
      <c r="B44" s="735" t="s">
        <v>12</v>
      </c>
      <c r="C44" s="735" t="s">
        <v>0</v>
      </c>
      <c r="D44" s="735"/>
      <c r="E44" s="110"/>
      <c r="F44" s="110"/>
      <c r="G44" s="110">
        <v>100</v>
      </c>
      <c r="H44" s="225"/>
      <c r="I44" s="734">
        <v>0.9</v>
      </c>
      <c r="J44" s="114">
        <v>0.1</v>
      </c>
      <c r="K44" s="114"/>
      <c r="L44" s="114"/>
      <c r="M44" s="114"/>
      <c r="N44" s="114"/>
      <c r="O44" s="114"/>
      <c r="P44" s="114"/>
      <c r="Q44" s="114"/>
      <c r="R44" s="114"/>
      <c r="S44" s="114"/>
      <c r="T44" s="222">
        <f>ROUND(J44*$G44,-1)</f>
      </c>
      <c r="U44" s="618">
        <f>ROUND(K44*$G44,-1)</f>
      </c>
      <c r="V44" s="224">
        <f>ROUND(L44*$G44,-1)</f>
      </c>
      <c r="W44" s="224">
        <f>ROUND(M44*$G44,-1)</f>
      </c>
      <c r="X44" s="224">
        <f>ROUND(N44*$G44,-1)</f>
      </c>
      <c r="Y44" s="224">
        <f>ROUND(O44*$G44,-1)</f>
      </c>
      <c r="Z44" s="224">
        <f>ROUND(P44*$G44,-1)</f>
      </c>
      <c r="AA44" s="224">
        <f>ROUND(Q44*$G44,-1)</f>
      </c>
      <c r="AB44" s="224">
        <f>ROUND(R44*$G44,-1)</f>
      </c>
      <c r="AC44" s="225">
        <f>ROUND(S44*$G44,-1)</f>
      </c>
      <c r="AD44" s="738"/>
      <c r="AE44" s="260">
        <v>3334</v>
      </c>
      <c r="AF44" s="5"/>
      <c r="AG44" s="5"/>
      <c r="AH44" s="5"/>
      <c r="AI44" s="5"/>
      <c r="AJ44" s="5"/>
    </row>
    <row x14ac:dyDescent="0.25" r="45" customHeight="1" ht="16.15">
      <c r="A45" s="241" t="s">
        <v>876</v>
      </c>
      <c r="B45" s="735" t="s">
        <v>12</v>
      </c>
      <c r="C45" s="735" t="s">
        <v>0</v>
      </c>
      <c r="D45" s="735"/>
      <c r="E45" s="110"/>
      <c r="F45" s="110"/>
      <c r="G45" s="110">
        <v>500</v>
      </c>
      <c r="H45" s="225"/>
      <c r="I45" s="734"/>
      <c r="J45" s="114">
        <v>1</v>
      </c>
      <c r="K45" s="114"/>
      <c r="L45" s="114"/>
      <c r="M45" s="114"/>
      <c r="N45" s="114"/>
      <c r="O45" s="114"/>
      <c r="P45" s="114"/>
      <c r="Q45" s="114"/>
      <c r="R45" s="114"/>
      <c r="S45" s="114"/>
      <c r="T45" s="222">
        <f>ROUND(J45*$G45,-1)</f>
      </c>
      <c r="U45" s="618">
        <f>ROUND(K45*$G45,-1)</f>
      </c>
      <c r="V45" s="224">
        <f>ROUND(L45*$G45,-1)</f>
      </c>
      <c r="W45" s="224">
        <f>ROUND(M45*$G45,-1)</f>
      </c>
      <c r="X45" s="224">
        <f>ROUND(N45*$G45,-1)</f>
      </c>
      <c r="Y45" s="224">
        <f>ROUND(O45*$G45,-1)</f>
      </c>
      <c r="Z45" s="224">
        <f>ROUND(P45*$G45,-1)</f>
      </c>
      <c r="AA45" s="224">
        <f>ROUND(Q45*$G45,-1)</f>
      </c>
      <c r="AB45" s="224">
        <f>ROUND(R45*$G45,-1)</f>
      </c>
      <c r="AC45" s="225">
        <f>ROUND(S45*$G45,-1)</f>
      </c>
      <c r="AD45" s="716"/>
      <c r="AE45" s="260">
        <v>2195</v>
      </c>
      <c r="AF45" s="5"/>
      <c r="AG45" s="5"/>
      <c r="AH45" s="5"/>
      <c r="AI45" s="5"/>
      <c r="AJ45" s="5"/>
    </row>
    <row x14ac:dyDescent="0.25" r="46" customHeight="1" ht="16.15">
      <c r="A46" s="241" t="s">
        <v>877</v>
      </c>
      <c r="B46" s="735" t="s">
        <v>12</v>
      </c>
      <c r="C46" s="735" t="s">
        <v>0</v>
      </c>
      <c r="D46" s="735"/>
      <c r="E46" s="110"/>
      <c r="F46" s="110"/>
      <c r="G46" s="110">
        <v>200</v>
      </c>
      <c r="H46" s="256" t="s">
        <v>874</v>
      </c>
      <c r="I46" s="734">
        <v>0.6</v>
      </c>
      <c r="J46" s="114">
        <v>0.2</v>
      </c>
      <c r="K46" s="114">
        <v>0.2</v>
      </c>
      <c r="L46" s="114"/>
      <c r="M46" s="114"/>
      <c r="N46" s="114"/>
      <c r="O46" s="114"/>
      <c r="P46" s="114"/>
      <c r="Q46" s="114"/>
      <c r="R46" s="114"/>
      <c r="S46" s="114"/>
      <c r="T46" s="222">
        <f>ROUND(J46*$G46,-1)</f>
      </c>
      <c r="U46" s="618">
        <f>ROUND(K46*$G46,-1)</f>
      </c>
      <c r="V46" s="224">
        <f>ROUND(L46*$G46,-1)</f>
      </c>
      <c r="W46" s="224">
        <f>ROUND(M46*$G46,-1)</f>
      </c>
      <c r="X46" s="224">
        <f>ROUND(N46*$G46,-1)</f>
      </c>
      <c r="Y46" s="224">
        <f>ROUND(O46*$G46,-1)</f>
      </c>
      <c r="Z46" s="224">
        <f>ROUND(P46*$G46,-1)</f>
      </c>
      <c r="AA46" s="224">
        <f>ROUND(Q46*$G46,-1)</f>
      </c>
      <c r="AB46" s="224">
        <f>ROUND(R46*$G46,-1)</f>
      </c>
      <c r="AC46" s="225">
        <f>ROUND(S46*$G46,-1)</f>
      </c>
      <c r="AD46" s="243" t="s">
        <v>878</v>
      </c>
      <c r="AE46" s="260">
        <v>2676</v>
      </c>
      <c r="AF46" s="5"/>
      <c r="AG46" s="5"/>
      <c r="AH46" s="5"/>
      <c r="AI46" s="5"/>
      <c r="AJ46" s="5"/>
    </row>
    <row x14ac:dyDescent="0.25" r="47" customHeight="1" ht="16.15">
      <c r="A47" s="241" t="s">
        <v>879</v>
      </c>
      <c r="B47" s="735" t="s">
        <v>12</v>
      </c>
      <c r="C47" s="735" t="s">
        <v>0</v>
      </c>
      <c r="D47" s="735"/>
      <c r="E47" s="110"/>
      <c r="F47" s="110"/>
      <c r="G47" s="110">
        <v>600</v>
      </c>
      <c r="H47" s="256" t="s">
        <v>874</v>
      </c>
      <c r="I47" s="734">
        <v>0.2</v>
      </c>
      <c r="J47" s="114"/>
      <c r="K47" s="114">
        <v>0.3</v>
      </c>
      <c r="L47" s="114">
        <v>0.5</v>
      </c>
      <c r="M47" s="114"/>
      <c r="N47" s="114"/>
      <c r="O47" s="114"/>
      <c r="P47" s="114"/>
      <c r="Q47" s="114"/>
      <c r="R47" s="114"/>
      <c r="S47" s="114"/>
      <c r="T47" s="222">
        <f>ROUND(J47*$G47,-1)</f>
      </c>
      <c r="U47" s="618">
        <f>ROUND(K47*$G47,-1)</f>
      </c>
      <c r="V47" s="224">
        <f>ROUND(L47*$G47,-1)</f>
      </c>
      <c r="W47" s="224">
        <f>ROUND(M47*$G47,-1)</f>
      </c>
      <c r="X47" s="224">
        <f>ROUND(N47*$G47,-1)</f>
      </c>
      <c r="Y47" s="224">
        <f>ROUND(O47*$G47,-1)</f>
      </c>
      <c r="Z47" s="224">
        <f>ROUND(P47*$G47,-1)</f>
      </c>
      <c r="AA47" s="224">
        <f>ROUND(Q47*$G47,-1)</f>
      </c>
      <c r="AB47" s="224">
        <f>ROUND(R47*$G47,-1)</f>
      </c>
      <c r="AC47" s="225">
        <f>ROUND(S47*$G47,-1)</f>
      </c>
      <c r="AD47" s="716"/>
      <c r="AE47" s="260">
        <v>2196</v>
      </c>
      <c r="AF47" s="5"/>
      <c r="AG47" s="5"/>
      <c r="AH47" s="5"/>
      <c r="AI47" s="5"/>
      <c r="AJ47" s="5"/>
    </row>
    <row x14ac:dyDescent="0.25" r="48" customHeight="1" ht="16.15">
      <c r="A48" s="241" t="s">
        <v>880</v>
      </c>
      <c r="B48" s="735" t="s">
        <v>12</v>
      </c>
      <c r="C48" s="735" t="s">
        <v>0</v>
      </c>
      <c r="D48" s="735"/>
      <c r="E48" s="110"/>
      <c r="F48" s="110"/>
      <c r="G48" s="110">
        <v>500</v>
      </c>
      <c r="H48" s="225"/>
      <c r="I48" s="734">
        <v>0.3</v>
      </c>
      <c r="J48" s="114"/>
      <c r="K48" s="114">
        <v>0.7</v>
      </c>
      <c r="L48" s="114"/>
      <c r="M48" s="114"/>
      <c r="N48" s="114"/>
      <c r="O48" s="114"/>
      <c r="P48" s="114"/>
      <c r="Q48" s="114"/>
      <c r="R48" s="114"/>
      <c r="S48" s="114"/>
      <c r="T48" s="222">
        <f>ROUND(J48*$G48,-1)</f>
      </c>
      <c r="U48" s="618">
        <f>ROUND(K48*$G48,-1)</f>
      </c>
      <c r="V48" s="224">
        <f>ROUND(L48*$G48,-1)</f>
      </c>
      <c r="W48" s="224">
        <f>ROUND(M48*$G48,-1)</f>
      </c>
      <c r="X48" s="224">
        <f>ROUND(N48*$G48,-1)</f>
      </c>
      <c r="Y48" s="224">
        <f>ROUND(O48*$G48,-1)</f>
      </c>
      <c r="Z48" s="224">
        <f>ROUND(P48*$G48,-1)</f>
      </c>
      <c r="AA48" s="224">
        <f>ROUND(Q48*$G48,-1)</f>
      </c>
      <c r="AB48" s="224">
        <f>ROUND(R48*$G48,-1)</f>
      </c>
      <c r="AC48" s="225">
        <f>ROUND(S48*$G48,-1)</f>
      </c>
      <c r="AD48" s="716"/>
      <c r="AE48" s="260">
        <v>2197</v>
      </c>
      <c r="AF48" s="5"/>
      <c r="AG48" s="5"/>
      <c r="AH48" s="5"/>
      <c r="AI48" s="5"/>
      <c r="AJ48" s="5"/>
    </row>
    <row x14ac:dyDescent="0.25" r="49" customHeight="1" ht="16.15">
      <c r="A49" s="241" t="s">
        <v>881</v>
      </c>
      <c r="B49" s="735" t="s">
        <v>12</v>
      </c>
      <c r="C49" s="735" t="s">
        <v>0</v>
      </c>
      <c r="D49" s="735"/>
      <c r="E49" s="110"/>
      <c r="F49" s="110"/>
      <c r="G49" s="110">
        <v>20</v>
      </c>
      <c r="H49" s="225"/>
      <c r="I49" s="734">
        <v>0.8</v>
      </c>
      <c r="J49" s="114">
        <v>0.2</v>
      </c>
      <c r="K49" s="114"/>
      <c r="L49" s="114"/>
      <c r="M49" s="114"/>
      <c r="N49" s="114"/>
      <c r="O49" s="114"/>
      <c r="P49" s="114"/>
      <c r="Q49" s="114"/>
      <c r="R49" s="114"/>
      <c r="S49" s="114"/>
      <c r="T49" s="222">
        <f>ROUND(J49*$G49,-1)</f>
      </c>
      <c r="U49" s="618">
        <f>ROUND(K49*$G49,-1)</f>
      </c>
      <c r="V49" s="224">
        <f>ROUND(L49*$G49,-1)</f>
      </c>
      <c r="W49" s="224">
        <f>ROUND(M49*$G49,-1)</f>
      </c>
      <c r="X49" s="224">
        <f>ROUND(N49*$G49,-1)</f>
      </c>
      <c r="Y49" s="224">
        <f>ROUND(O49*$G49,-1)</f>
      </c>
      <c r="Z49" s="224">
        <f>ROUND(P49*$G49,-1)</f>
      </c>
      <c r="AA49" s="224">
        <f>ROUND(Q49*$G49,-1)</f>
      </c>
      <c r="AB49" s="224">
        <f>ROUND(R49*$G49,-1)</f>
      </c>
      <c r="AC49" s="225">
        <f>ROUND(S49*$G49,-1)</f>
      </c>
      <c r="AD49" s="716"/>
      <c r="AE49" s="260">
        <v>2674</v>
      </c>
      <c r="AF49" s="5"/>
      <c r="AG49" s="5"/>
      <c r="AH49" s="5"/>
      <c r="AI49" s="5"/>
      <c r="AJ49" s="5"/>
    </row>
    <row x14ac:dyDescent="0.25" r="50" customHeight="1" ht="16.15">
      <c r="A50" s="241" t="s">
        <v>882</v>
      </c>
      <c r="B50" s="735" t="s">
        <v>12</v>
      </c>
      <c r="C50" s="735" t="s">
        <v>0</v>
      </c>
      <c r="D50" s="735"/>
      <c r="E50" s="110"/>
      <c r="F50" s="110"/>
      <c r="G50" s="110">
        <v>500</v>
      </c>
      <c r="H50" s="225"/>
      <c r="I50" s="734"/>
      <c r="J50" s="113"/>
      <c r="K50" s="114"/>
      <c r="L50" s="114">
        <v>1</v>
      </c>
      <c r="M50" s="114"/>
      <c r="N50" s="114"/>
      <c r="O50" s="114"/>
      <c r="P50" s="114"/>
      <c r="Q50" s="114"/>
      <c r="R50" s="114"/>
      <c r="S50" s="114"/>
      <c r="T50" s="222">
        <f>ROUND(J50*$G50,-1)</f>
      </c>
      <c r="U50" s="618">
        <f>ROUND(K50*$G50,-1)</f>
      </c>
      <c r="V50" s="224">
        <f>ROUND(L50*$G50,-1)</f>
      </c>
      <c r="W50" s="224">
        <f>ROUND(M50*$G50,-1)</f>
      </c>
      <c r="X50" s="224">
        <f>ROUND(N50*$G50,-1)</f>
      </c>
      <c r="Y50" s="224">
        <f>ROUND(O50*$G50,-1)</f>
      </c>
      <c r="Z50" s="224">
        <f>ROUND(P50*$G50,-1)</f>
      </c>
      <c r="AA50" s="224">
        <f>ROUND(Q50*$G50,-1)</f>
      </c>
      <c r="AB50" s="224">
        <f>ROUND(R50*$G50,-1)</f>
      </c>
      <c r="AC50" s="225">
        <f>ROUND(S50*$G50,-1)</f>
      </c>
      <c r="AD50" s="716"/>
      <c r="AE50" s="92"/>
      <c r="AF50" s="5"/>
      <c r="AG50" s="5"/>
      <c r="AH50" s="5"/>
      <c r="AI50" s="5"/>
      <c r="AJ50" s="5"/>
    </row>
    <row x14ac:dyDescent="0.25" r="51" customHeight="1" ht="16.15">
      <c r="A51" s="241"/>
      <c r="B51" s="735"/>
      <c r="C51" s="735"/>
      <c r="D51" s="735"/>
      <c r="E51" s="110"/>
      <c r="F51" s="110"/>
      <c r="G51" s="110"/>
      <c r="H51" s="225"/>
      <c r="I51" s="734"/>
      <c r="J51" s="113"/>
      <c r="K51" s="114"/>
      <c r="L51" s="114"/>
      <c r="M51" s="114"/>
      <c r="N51" s="114"/>
      <c r="O51" s="114"/>
      <c r="P51" s="114"/>
      <c r="Q51" s="114"/>
      <c r="R51" s="114"/>
      <c r="S51" s="114"/>
      <c r="T51" s="222"/>
      <c r="U51" s="618"/>
      <c r="V51" s="224"/>
      <c r="W51" s="224"/>
      <c r="X51" s="224"/>
      <c r="Y51" s="224"/>
      <c r="Z51" s="224"/>
      <c r="AA51" s="224"/>
      <c r="AB51" s="224"/>
      <c r="AC51" s="225"/>
      <c r="AD51" s="716"/>
      <c r="AE51" s="92"/>
      <c r="AF51" s="5"/>
      <c r="AG51" s="5"/>
      <c r="AH51" s="5"/>
      <c r="AI51" s="5"/>
      <c r="AJ51" s="5"/>
    </row>
    <row x14ac:dyDescent="0.25" r="52" customHeight="1" ht="16.15">
      <c r="A52" s="216" t="s">
        <v>883</v>
      </c>
      <c r="B52" s="736"/>
      <c r="C52" s="736"/>
      <c r="D52" s="736"/>
      <c r="E52" s="110"/>
      <c r="F52" s="110"/>
      <c r="G52" s="110"/>
      <c r="H52" s="225"/>
      <c r="I52" s="734"/>
      <c r="J52" s="113"/>
      <c r="K52" s="114"/>
      <c r="L52" s="242"/>
      <c r="M52" s="114"/>
      <c r="N52" s="114"/>
      <c r="O52" s="114"/>
      <c r="P52" s="114"/>
      <c r="Q52" s="114"/>
      <c r="R52" s="114"/>
      <c r="S52" s="114"/>
      <c r="T52" s="222"/>
      <c r="U52" s="618"/>
      <c r="V52" s="224"/>
      <c r="W52" s="224"/>
      <c r="X52" s="224"/>
      <c r="Y52" s="224"/>
      <c r="Z52" s="224"/>
      <c r="AA52" s="224"/>
      <c r="AB52" s="224"/>
      <c r="AC52" s="225"/>
      <c r="AD52" s="716"/>
      <c r="AE52" s="260">
        <v>1082</v>
      </c>
      <c r="AF52" s="5"/>
      <c r="AG52" s="5"/>
      <c r="AH52" s="5"/>
      <c r="AI52" s="5"/>
      <c r="AJ52" s="5"/>
    </row>
    <row x14ac:dyDescent="0.25" r="53" customHeight="1" ht="16.15">
      <c r="A53" s="241" t="s">
        <v>884</v>
      </c>
      <c r="B53" s="735" t="s">
        <v>12</v>
      </c>
      <c r="C53" s="735" t="s">
        <v>0</v>
      </c>
      <c r="D53" s="735"/>
      <c r="E53" s="110"/>
      <c r="F53" s="110"/>
      <c r="G53" s="110">
        <v>300</v>
      </c>
      <c r="H53" s="225"/>
      <c r="I53" s="734"/>
      <c r="J53" s="113"/>
      <c r="K53" s="114">
        <v>1</v>
      </c>
      <c r="L53" s="242"/>
      <c r="M53" s="114"/>
      <c r="N53" s="114"/>
      <c r="O53" s="114"/>
      <c r="P53" s="114"/>
      <c r="Q53" s="114"/>
      <c r="R53" s="114"/>
      <c r="S53" s="114"/>
      <c r="T53" s="222">
        <f>ROUND(J53*$G53,-1)</f>
      </c>
      <c r="U53" s="618">
        <f>ROUND(K53*$G53,-1)</f>
      </c>
      <c r="V53" s="224">
        <f>ROUND(L53*$G53,-1)</f>
      </c>
      <c r="W53" s="224">
        <f>ROUND(M53*$G53,-1)</f>
      </c>
      <c r="X53" s="224">
        <f>ROUND(N53*$G53,-1)</f>
      </c>
      <c r="Y53" s="224">
        <f>ROUND(O53*$G53,-1)</f>
      </c>
      <c r="Z53" s="224">
        <f>ROUND(P53*$G53,-1)</f>
      </c>
      <c r="AA53" s="224">
        <f>ROUND(Q53*$G53,-1)</f>
      </c>
      <c r="AB53" s="224">
        <f>ROUND(R53*$G53,-1)</f>
      </c>
      <c r="AC53" s="225">
        <f>ROUND(S53*$G53,-1)</f>
      </c>
      <c r="AD53" s="716"/>
      <c r="AE53" s="92" t="s">
        <v>108</v>
      </c>
      <c r="AF53" s="5"/>
      <c r="AG53" s="5"/>
      <c r="AH53" s="5"/>
      <c r="AI53" s="5"/>
      <c r="AJ53" s="5"/>
    </row>
    <row x14ac:dyDescent="0.25" r="54" customHeight="1" ht="15">
      <c r="A54" s="241" t="s">
        <v>885</v>
      </c>
      <c r="B54" s="735" t="s">
        <v>12</v>
      </c>
      <c r="C54" s="735" t="s">
        <v>0</v>
      </c>
      <c r="D54" s="735"/>
      <c r="E54" s="110"/>
      <c r="F54" s="110"/>
      <c r="G54" s="110">
        <v>800</v>
      </c>
      <c r="H54" s="256" t="s">
        <v>317</v>
      </c>
      <c r="I54" s="734">
        <v>0.5</v>
      </c>
      <c r="J54" s="113">
        <v>0.3</v>
      </c>
      <c r="K54" s="114">
        <v>0.2</v>
      </c>
      <c r="L54" s="114"/>
      <c r="M54" s="114"/>
      <c r="N54" s="114"/>
      <c r="O54" s="242"/>
      <c r="P54" s="113"/>
      <c r="Q54" s="114"/>
      <c r="R54" s="114"/>
      <c r="S54" s="114"/>
      <c r="T54" s="222">
        <f>ROUND(J54*$G54,-1)</f>
      </c>
      <c r="U54" s="618">
        <f>ROUND(K54*$G54,-1)</f>
      </c>
      <c r="V54" s="224">
        <f>ROUND(L54*$G54,-1)</f>
      </c>
      <c r="W54" s="224">
        <f>ROUND(M54*$G54,-1)</f>
      </c>
      <c r="X54" s="224">
        <f>ROUND(N54*$G54,-1)</f>
      </c>
      <c r="Y54" s="224">
        <f>ROUND(O54*$G54,-1)</f>
      </c>
      <c r="Z54" s="224">
        <f>ROUND(P54*$G54,-1)</f>
      </c>
      <c r="AA54" s="224">
        <f>ROUND(Q54*$G54,-1)</f>
      </c>
      <c r="AB54" s="224">
        <f>ROUND(R54*$G54,-1)</f>
      </c>
      <c r="AC54" s="225">
        <f>ROUND(S54*$G54,-1)</f>
      </c>
      <c r="AD54" s="716"/>
      <c r="AE54" s="260">
        <v>1479</v>
      </c>
      <c r="AF54" s="5"/>
      <c r="AG54" s="5"/>
      <c r="AH54" s="5"/>
      <c r="AI54" s="5"/>
      <c r="AJ54" s="5"/>
    </row>
    <row x14ac:dyDescent="0.25" r="55" customHeight="1" ht="16.15">
      <c r="A55" s="241" t="s">
        <v>886</v>
      </c>
      <c r="B55" s="735" t="s">
        <v>12</v>
      </c>
      <c r="C55" s="735" t="s">
        <v>0</v>
      </c>
      <c r="D55" s="735"/>
      <c r="E55" s="110"/>
      <c r="F55" s="110"/>
      <c r="G55" s="110">
        <v>100</v>
      </c>
      <c r="H55" s="225"/>
      <c r="I55" s="734"/>
      <c r="J55" s="113"/>
      <c r="K55" s="114"/>
      <c r="L55" s="114">
        <v>1</v>
      </c>
      <c r="M55" s="114"/>
      <c r="N55" s="114"/>
      <c r="O55" s="739"/>
      <c r="P55" s="113"/>
      <c r="Q55" s="114"/>
      <c r="R55" s="114"/>
      <c r="S55" s="114"/>
      <c r="T55" s="222">
        <f>ROUND(J55*$G55,-1)</f>
      </c>
      <c r="U55" s="618">
        <f>ROUND(K55*$G55,-1)</f>
      </c>
      <c r="V55" s="224">
        <f>ROUND(L55*$G55,-1)</f>
      </c>
      <c r="W55" s="224">
        <f>ROUND(M55*$G55,-1)</f>
      </c>
      <c r="X55" s="224">
        <f>ROUND(N55*$G55,-1)</f>
      </c>
      <c r="Y55" s="224">
        <f>ROUND(O55*$G55,-1)</f>
      </c>
      <c r="Z55" s="224">
        <f>ROUND(P55*$G55,-1)</f>
      </c>
      <c r="AA55" s="224">
        <f>ROUND(Q55*$G55,-1)</f>
      </c>
      <c r="AB55" s="224">
        <f>ROUND(R55*$G55,-1)</f>
      </c>
      <c r="AC55" s="225">
        <f>ROUND(S55*$G55,-1)</f>
      </c>
      <c r="AD55" s="716"/>
      <c r="AE55" s="260">
        <v>1984</v>
      </c>
      <c r="AF55" s="5"/>
      <c r="AG55" s="5"/>
      <c r="AH55" s="5"/>
      <c r="AI55" s="5"/>
      <c r="AJ55" s="5"/>
    </row>
    <row x14ac:dyDescent="0.25" r="56" customHeight="1" ht="16.15">
      <c r="A56" s="241" t="s">
        <v>887</v>
      </c>
      <c r="B56" s="735" t="s">
        <v>12</v>
      </c>
      <c r="C56" s="735" t="s">
        <v>0</v>
      </c>
      <c r="D56" s="735"/>
      <c r="E56" s="110"/>
      <c r="F56" s="110"/>
      <c r="G56" s="110">
        <v>700</v>
      </c>
      <c r="H56" s="225"/>
      <c r="I56" s="734"/>
      <c r="J56" s="113"/>
      <c r="K56" s="114">
        <v>0.5</v>
      </c>
      <c r="L56" s="114">
        <v>0.5</v>
      </c>
      <c r="M56" s="114">
        <v>0.5</v>
      </c>
      <c r="N56" s="114"/>
      <c r="O56" s="739"/>
      <c r="P56" s="113"/>
      <c r="Q56" s="114"/>
      <c r="R56" s="114"/>
      <c r="S56" s="114"/>
      <c r="T56" s="222">
        <f>ROUND(J56*$G56,-1)</f>
      </c>
      <c r="U56" s="618">
        <f>ROUND(K56*$G56,-1)</f>
      </c>
      <c r="V56" s="224">
        <f>ROUND(L56*$G56,-1)</f>
      </c>
      <c r="W56" s="224">
        <f>ROUND(M56*$G56,-1)</f>
      </c>
      <c r="X56" s="224">
        <f>ROUND(N56*$G56,-1)</f>
      </c>
      <c r="Y56" s="224">
        <f>ROUND(O56*$G56,-1)</f>
      </c>
      <c r="Z56" s="224">
        <f>ROUND(P56*$G56,-1)</f>
      </c>
      <c r="AA56" s="224">
        <f>ROUND(Q56*$G56,-1)</f>
      </c>
      <c r="AB56" s="224">
        <f>ROUND(R56*$G56,-1)</f>
      </c>
      <c r="AC56" s="225">
        <f>ROUND(S56*$G56,-1)</f>
      </c>
      <c r="AD56" s="716"/>
      <c r="AE56" s="260">
        <v>2163</v>
      </c>
      <c r="AF56" s="5"/>
      <c r="AG56" s="5"/>
      <c r="AH56" s="5"/>
      <c r="AI56" s="5"/>
      <c r="AJ56" s="5"/>
    </row>
    <row x14ac:dyDescent="0.25" r="57" customHeight="1" ht="16.15">
      <c r="A57" s="241" t="s">
        <v>888</v>
      </c>
      <c r="B57" s="735" t="s">
        <v>12</v>
      </c>
      <c r="C57" s="735" t="s">
        <v>0</v>
      </c>
      <c r="D57" s="735"/>
      <c r="E57" s="110"/>
      <c r="F57" s="110"/>
      <c r="G57" s="110">
        <v>800</v>
      </c>
      <c r="H57" s="225"/>
      <c r="I57" s="734"/>
      <c r="J57" s="113"/>
      <c r="K57" s="114">
        <v>0.5</v>
      </c>
      <c r="L57" s="114"/>
      <c r="M57" s="114">
        <v>0.4</v>
      </c>
      <c r="N57" s="114"/>
      <c r="O57" s="739"/>
      <c r="P57" s="113"/>
      <c r="Q57" s="114"/>
      <c r="R57" s="114"/>
      <c r="S57" s="114"/>
      <c r="T57" s="222">
        <f>ROUND(J57*$G57,-1)</f>
      </c>
      <c r="U57" s="618">
        <f>ROUND(K57*$G57,-1)</f>
      </c>
      <c r="V57" s="224">
        <f>ROUND(L57*$G57,-1)</f>
      </c>
      <c r="W57" s="224">
        <f>ROUND(M57*$G57,-1)</f>
      </c>
      <c r="X57" s="224">
        <f>ROUND(N57*$G57,-1)</f>
      </c>
      <c r="Y57" s="224">
        <f>ROUND(O57*$G57,-1)</f>
      </c>
      <c r="Z57" s="224">
        <f>ROUND(P57*$G57,-1)</f>
      </c>
      <c r="AA57" s="224">
        <f>ROUND(Q57*$G57,-1)</f>
      </c>
      <c r="AB57" s="224">
        <f>ROUND(R57*$G57,-1)</f>
      </c>
      <c r="AC57" s="225">
        <f>ROUND(S57*$G57,-1)</f>
      </c>
      <c r="AD57" s="243" t="s">
        <v>889</v>
      </c>
      <c r="AE57" s="260">
        <v>2188</v>
      </c>
      <c r="AF57" s="5"/>
      <c r="AG57" s="5"/>
      <c r="AH57" s="5"/>
      <c r="AI57" s="5"/>
      <c r="AJ57" s="5"/>
    </row>
    <row x14ac:dyDescent="0.25" r="58" customHeight="1" ht="16.15">
      <c r="A58" s="241" t="s">
        <v>890</v>
      </c>
      <c r="B58" s="735" t="s">
        <v>12</v>
      </c>
      <c r="C58" s="735" t="s">
        <v>0</v>
      </c>
      <c r="D58" s="735"/>
      <c r="E58" s="110"/>
      <c r="F58" s="110"/>
      <c r="G58" s="110">
        <v>300</v>
      </c>
      <c r="H58" s="225"/>
      <c r="I58" s="734"/>
      <c r="J58" s="113"/>
      <c r="K58" s="114"/>
      <c r="L58" s="114">
        <v>1</v>
      </c>
      <c r="M58" s="114"/>
      <c r="N58" s="114"/>
      <c r="O58" s="739"/>
      <c r="P58" s="113"/>
      <c r="Q58" s="114"/>
      <c r="R58" s="114"/>
      <c r="S58" s="114"/>
      <c r="T58" s="222">
        <f>ROUND(J58*$G58,-1)</f>
      </c>
      <c r="U58" s="618">
        <f>ROUND(K58*$G58,-1)</f>
      </c>
      <c r="V58" s="224">
        <f>ROUND(L58*$G58,-1)</f>
      </c>
      <c r="W58" s="224">
        <f>ROUND(M58*$G58,-1)</f>
      </c>
      <c r="X58" s="224">
        <f>ROUND(N58*$G58,-1)</f>
      </c>
      <c r="Y58" s="224">
        <f>ROUND(O58*$G58,-1)</f>
      </c>
      <c r="Z58" s="224">
        <f>ROUND(P58*$G58,-1)</f>
      </c>
      <c r="AA58" s="224">
        <f>ROUND(Q58*$G58,-1)</f>
      </c>
      <c r="AB58" s="224">
        <f>ROUND(R58*$G58,-1)</f>
      </c>
      <c r="AC58" s="225">
        <f>ROUND(S58*$G58,-1)</f>
      </c>
      <c r="AD58" s="716"/>
      <c r="AE58" s="260">
        <v>2189</v>
      </c>
      <c r="AF58" s="5"/>
      <c r="AG58" s="5"/>
      <c r="AH58" s="5"/>
      <c r="AI58" s="5"/>
      <c r="AJ58" s="5"/>
    </row>
    <row x14ac:dyDescent="0.25" r="59" customHeight="1" ht="16.15">
      <c r="A59" s="241" t="s">
        <v>891</v>
      </c>
      <c r="B59" s="735" t="s">
        <v>12</v>
      </c>
      <c r="C59" s="735" t="s">
        <v>0</v>
      </c>
      <c r="D59" s="735"/>
      <c r="E59" s="110"/>
      <c r="F59" s="110"/>
      <c r="G59" s="110">
        <v>100</v>
      </c>
      <c r="H59" s="225"/>
      <c r="I59" s="734"/>
      <c r="J59" s="113"/>
      <c r="K59" s="114"/>
      <c r="L59" s="114">
        <v>1</v>
      </c>
      <c r="M59" s="114"/>
      <c r="N59" s="114"/>
      <c r="O59" s="242"/>
      <c r="P59" s="113"/>
      <c r="Q59" s="114"/>
      <c r="R59" s="114"/>
      <c r="S59" s="114"/>
      <c r="T59" s="222">
        <f>ROUND(J59*$G59,-1)</f>
      </c>
      <c r="U59" s="618">
        <f>ROUND(K59*$G59,-1)</f>
      </c>
      <c r="V59" s="224">
        <f>ROUND(L59*$G59,-1)</f>
      </c>
      <c r="W59" s="224">
        <f>ROUND(M59*$G59,-1)</f>
      </c>
      <c r="X59" s="224">
        <f>ROUND(N59*$G59,-1)</f>
      </c>
      <c r="Y59" s="224">
        <f>ROUND(O59*$G59,-1)</f>
      </c>
      <c r="Z59" s="224">
        <f>ROUND(P59*$G59,-1)</f>
      </c>
      <c r="AA59" s="224">
        <f>ROUND(Q59*$G59,-1)</f>
      </c>
      <c r="AB59" s="224">
        <f>ROUND(R59*$G59,-1)</f>
      </c>
      <c r="AC59" s="225">
        <f>ROUND(S59*$G59,-1)</f>
      </c>
      <c r="AD59" s="716"/>
      <c r="AE59" s="260">
        <v>2164</v>
      </c>
      <c r="AF59" s="5"/>
      <c r="AG59" s="5"/>
      <c r="AH59" s="5"/>
      <c r="AI59" s="5"/>
      <c r="AJ59" s="5"/>
    </row>
    <row x14ac:dyDescent="0.25" r="60" customHeight="1" ht="16.15">
      <c r="A60" s="241" t="s">
        <v>892</v>
      </c>
      <c r="B60" s="735" t="s">
        <v>12</v>
      </c>
      <c r="C60" s="735" t="s">
        <v>0</v>
      </c>
      <c r="D60" s="735"/>
      <c r="E60" s="110"/>
      <c r="F60" s="110"/>
      <c r="G60" s="110">
        <v>600</v>
      </c>
      <c r="H60" s="256" t="s">
        <v>154</v>
      </c>
      <c r="I60" s="734">
        <v>0.5</v>
      </c>
      <c r="J60" s="113">
        <v>0.2</v>
      </c>
      <c r="K60" s="114">
        <v>0.3</v>
      </c>
      <c r="L60" s="114"/>
      <c r="M60" s="114"/>
      <c r="N60" s="114"/>
      <c r="O60" s="83"/>
      <c r="P60" s="114"/>
      <c r="Q60" s="114"/>
      <c r="R60" s="114"/>
      <c r="S60" s="114"/>
      <c r="T60" s="222">
        <f>ROUND(J60*$G60,-1)</f>
      </c>
      <c r="U60" s="618">
        <f>ROUND(K60*$G60,-1)</f>
      </c>
      <c r="V60" s="224">
        <f>ROUND(L60*$G60,-1)</f>
      </c>
      <c r="W60" s="224">
        <f>ROUND(M60*$G60,-1)</f>
      </c>
      <c r="X60" s="224">
        <f>ROUND(N60*$G60,-1)</f>
      </c>
      <c r="Y60" s="224">
        <f>ROUND(O60*$G60,-1)</f>
      </c>
      <c r="Z60" s="224">
        <f>ROUND(P60*$G60,-1)</f>
      </c>
      <c r="AA60" s="224">
        <f>ROUND(Q60*$G60,-1)</f>
      </c>
      <c r="AB60" s="224">
        <f>ROUND(R60*$G60,-1)</f>
      </c>
      <c r="AC60" s="225">
        <f>ROUND(S60*$G60,-1)</f>
      </c>
      <c r="AD60" s="716"/>
      <c r="AE60" s="290">
        <v>1983</v>
      </c>
      <c r="AF60" s="5"/>
      <c r="AG60" s="5"/>
      <c r="AH60" s="5"/>
      <c r="AI60" s="5"/>
      <c r="AJ60" s="5"/>
    </row>
    <row x14ac:dyDescent="0.25" r="61" customHeight="1" ht="18">
      <c r="A61" s="241" t="s">
        <v>893</v>
      </c>
      <c r="B61" s="735" t="s">
        <v>12</v>
      </c>
      <c r="C61" s="735" t="s">
        <v>0</v>
      </c>
      <c r="D61" s="735"/>
      <c r="E61" s="110"/>
      <c r="F61" s="110"/>
      <c r="G61" s="110">
        <v>500</v>
      </c>
      <c r="H61" s="256" t="s">
        <v>99</v>
      </c>
      <c r="I61" s="734">
        <v>0.1</v>
      </c>
      <c r="J61" s="113">
        <v>0.6</v>
      </c>
      <c r="K61" s="114">
        <v>0.3</v>
      </c>
      <c r="L61" s="114"/>
      <c r="M61" s="114"/>
      <c r="N61" s="114"/>
      <c r="O61" s="83"/>
      <c r="P61" s="114"/>
      <c r="Q61" s="114"/>
      <c r="R61" s="114"/>
      <c r="S61" s="114"/>
      <c r="T61" s="222">
        <f>ROUND(J61*$G61,-1)</f>
      </c>
      <c r="U61" s="618">
        <f>ROUND(K61*$G61,-1)</f>
      </c>
      <c r="V61" s="224">
        <f>ROUND(L61*$G61,-1)</f>
      </c>
      <c r="W61" s="224">
        <f>ROUND(M61*$G61,-1)</f>
      </c>
      <c r="X61" s="224">
        <f>ROUND(N61*$G61,-1)</f>
      </c>
      <c r="Y61" s="224">
        <f>ROUND(O61*$G61,-1)</f>
      </c>
      <c r="Z61" s="224">
        <f>ROUND(P61*$G61,-1)</f>
      </c>
      <c r="AA61" s="224">
        <f>ROUND(Q61*$G61,-1)</f>
      </c>
      <c r="AB61" s="224">
        <f>ROUND(R61*$G61,-1)</f>
      </c>
      <c r="AC61" s="225">
        <f>ROUND(S61*$G61,-1)</f>
      </c>
      <c r="AD61" s="243" t="s">
        <v>894</v>
      </c>
      <c r="AE61" s="290">
        <v>2565</v>
      </c>
      <c r="AF61" s="5"/>
      <c r="AG61" s="5"/>
      <c r="AH61" s="5"/>
      <c r="AI61" s="5"/>
      <c r="AJ61" s="5"/>
    </row>
    <row x14ac:dyDescent="0.25" r="62" customHeight="1" ht="16.15">
      <c r="A62" s="241" t="s">
        <v>895</v>
      </c>
      <c r="B62" s="735" t="s">
        <v>12</v>
      </c>
      <c r="C62" s="735" t="s">
        <v>0</v>
      </c>
      <c r="D62" s="735"/>
      <c r="E62" s="110"/>
      <c r="F62" s="110"/>
      <c r="G62" s="110">
        <v>400</v>
      </c>
      <c r="H62" s="225"/>
      <c r="I62" s="734"/>
      <c r="J62" s="113"/>
      <c r="K62" s="114"/>
      <c r="L62" s="114"/>
      <c r="M62" s="114">
        <v>1</v>
      </c>
      <c r="N62" s="520"/>
      <c r="O62" s="114"/>
      <c r="P62" s="114"/>
      <c r="Q62" s="114"/>
      <c r="R62" s="114"/>
      <c r="S62" s="114"/>
      <c r="T62" s="222">
        <f>ROUND(J62*$G62,-1)</f>
      </c>
      <c r="U62" s="618">
        <f>ROUND(K62*$G62,-1)</f>
      </c>
      <c r="V62" s="224">
        <f>ROUND(L62*$G62,-1)</f>
      </c>
      <c r="W62" s="224">
        <f>ROUND(M62*$G62,-1)</f>
      </c>
      <c r="X62" s="224">
        <f>ROUND(N62*$G62,-1)</f>
      </c>
      <c r="Y62" s="224">
        <f>ROUND(O62*$G62,-1)</f>
      </c>
      <c r="Z62" s="224">
        <f>ROUND(P62*$G62,-1)</f>
      </c>
      <c r="AA62" s="224">
        <f>ROUND(Q62*$G62,-1)</f>
      </c>
      <c r="AB62" s="224">
        <f>ROUND(R62*$G62,-1)</f>
      </c>
      <c r="AC62" s="225">
        <f>ROUND(S62*$G62,-1)</f>
      </c>
      <c r="AD62" s="716"/>
      <c r="AE62" s="290">
        <v>1481</v>
      </c>
      <c r="AF62" s="5"/>
      <c r="AG62" s="5"/>
      <c r="AH62" s="5"/>
      <c r="AI62" s="5"/>
      <c r="AJ62" s="5"/>
    </row>
    <row x14ac:dyDescent="0.25" r="63" customHeight="1" ht="16.15">
      <c r="A63" s="241" t="s">
        <v>882</v>
      </c>
      <c r="B63" s="735" t="s">
        <v>12</v>
      </c>
      <c r="C63" s="735" t="s">
        <v>0</v>
      </c>
      <c r="D63" s="735"/>
      <c r="E63" s="110"/>
      <c r="F63" s="110"/>
      <c r="G63" s="110">
        <v>500</v>
      </c>
      <c r="H63" s="225"/>
      <c r="I63" s="734"/>
      <c r="J63" s="113"/>
      <c r="K63" s="114"/>
      <c r="L63" s="114">
        <v>0.5</v>
      </c>
      <c r="M63" s="114">
        <v>0.5</v>
      </c>
      <c r="N63" s="520"/>
      <c r="O63" s="114"/>
      <c r="P63" s="114"/>
      <c r="Q63" s="114"/>
      <c r="R63" s="114"/>
      <c r="S63" s="114"/>
      <c r="T63" s="222">
        <f>ROUND(J63*$G63,-1)</f>
      </c>
      <c r="U63" s="618">
        <f>ROUND(K63*$G63,-1)</f>
      </c>
      <c r="V63" s="224">
        <f>ROUND(L63*$G63,-1)</f>
      </c>
      <c r="W63" s="224">
        <f>ROUND(M63*$G63,-1)</f>
      </c>
      <c r="X63" s="224">
        <f>ROUND(N63*$G63,-1)</f>
      </c>
      <c r="Y63" s="224">
        <f>ROUND(O63*$G63,-1)</f>
      </c>
      <c r="Z63" s="224">
        <f>ROUND(P63*$G63,-1)</f>
      </c>
      <c r="AA63" s="224">
        <f>ROUND(Q63*$G63,-1)</f>
      </c>
      <c r="AB63" s="224">
        <f>ROUND(R63*$G63,-1)</f>
      </c>
      <c r="AC63" s="225">
        <f>ROUND(S63*$G63,-1)</f>
      </c>
      <c r="AD63" s="716"/>
      <c r="AE63" s="215"/>
      <c r="AF63" s="5"/>
      <c r="AG63" s="5"/>
      <c r="AH63" s="5"/>
      <c r="AI63" s="5"/>
      <c r="AJ63" s="5"/>
    </row>
    <row x14ac:dyDescent="0.25" r="64" customHeight="1" ht="16.15">
      <c r="A64" s="241"/>
      <c r="B64" s="735"/>
      <c r="C64" s="735"/>
      <c r="D64" s="735"/>
      <c r="E64" s="110"/>
      <c r="F64" s="110"/>
      <c r="G64" s="110"/>
      <c r="H64" s="225"/>
      <c r="I64" s="734"/>
      <c r="J64" s="113"/>
      <c r="K64" s="114"/>
      <c r="L64" s="114"/>
      <c r="M64" s="114"/>
      <c r="N64" s="114"/>
      <c r="O64" s="114"/>
      <c r="P64" s="114"/>
      <c r="Q64" s="114"/>
      <c r="R64" s="114"/>
      <c r="S64" s="114"/>
      <c r="T64" s="222"/>
      <c r="U64" s="626"/>
      <c r="V64" s="224"/>
      <c r="W64" s="224"/>
      <c r="X64" s="224"/>
      <c r="Y64" s="224"/>
      <c r="Z64" s="224"/>
      <c r="AA64" s="224"/>
      <c r="AB64" s="224"/>
      <c r="AC64" s="225"/>
      <c r="AD64" s="716"/>
      <c r="AE64" s="215"/>
      <c r="AF64" s="5"/>
      <c r="AG64" s="5"/>
      <c r="AH64" s="5"/>
      <c r="AI64" s="5"/>
      <c r="AJ64" s="5"/>
    </row>
    <row x14ac:dyDescent="0.25" r="65" customHeight="1" ht="16.15">
      <c r="A65" s="216" t="s">
        <v>896</v>
      </c>
      <c r="B65" s="736"/>
      <c r="C65" s="736"/>
      <c r="D65" s="736"/>
      <c r="E65" s="110"/>
      <c r="F65" s="110"/>
      <c r="G65" s="110"/>
      <c r="H65" s="225"/>
      <c r="I65" s="734"/>
      <c r="J65" s="113"/>
      <c r="K65" s="114"/>
      <c r="L65" s="114"/>
      <c r="M65" s="114"/>
      <c r="N65" s="114"/>
      <c r="O65" s="114"/>
      <c r="P65" s="114"/>
      <c r="Q65" s="114"/>
      <c r="R65" s="114"/>
      <c r="S65" s="114"/>
      <c r="T65" s="222"/>
      <c r="U65" s="618"/>
      <c r="V65" s="224"/>
      <c r="W65" s="224"/>
      <c r="X65" s="224"/>
      <c r="Y65" s="224"/>
      <c r="Z65" s="224"/>
      <c r="AA65" s="224"/>
      <c r="AB65" s="224"/>
      <c r="AC65" s="225"/>
      <c r="AD65" s="716"/>
      <c r="AE65" s="290">
        <v>2198</v>
      </c>
      <c r="AF65" s="5"/>
      <c r="AG65" s="5"/>
      <c r="AH65" s="5"/>
      <c r="AI65" s="5"/>
      <c r="AJ65" s="5"/>
    </row>
    <row x14ac:dyDescent="0.25" r="66" customHeight="1" ht="16.15">
      <c r="A66" s="241" t="s">
        <v>897</v>
      </c>
      <c r="B66" s="735" t="s">
        <v>12</v>
      </c>
      <c r="C66" s="735" t="s">
        <v>0</v>
      </c>
      <c r="D66" s="735"/>
      <c r="E66" s="110"/>
      <c r="F66" s="110"/>
      <c r="G66" s="110">
        <v>1000</v>
      </c>
      <c r="H66" s="256" t="s">
        <v>99</v>
      </c>
      <c r="I66" s="734">
        <v>0.1</v>
      </c>
      <c r="J66" s="113">
        <v>0.5</v>
      </c>
      <c r="K66" s="114">
        <v>0.4</v>
      </c>
      <c r="L66" s="114"/>
      <c r="M66" s="114"/>
      <c r="N66" s="114"/>
      <c r="O66" s="114"/>
      <c r="P66" s="114"/>
      <c r="Q66" s="114"/>
      <c r="R66" s="114"/>
      <c r="S66" s="114"/>
      <c r="T66" s="222">
        <f>ROUND(J66*$G66,-1)</f>
      </c>
      <c r="U66" s="618">
        <f>ROUND(K66*$G66,-1)</f>
      </c>
      <c r="V66" s="224">
        <f>ROUND(L66*$G66,-1)</f>
      </c>
      <c r="W66" s="224">
        <f>ROUND(M66*$G66,-1)</f>
      </c>
      <c r="X66" s="224">
        <f>ROUND(N66*$G66,-1)</f>
      </c>
      <c r="Y66" s="224">
        <f>ROUND(O66*$G66,-1)</f>
      </c>
      <c r="Z66" s="224">
        <f>ROUND(P66*$G66,-1)</f>
      </c>
      <c r="AA66" s="224">
        <f>ROUND(Q66*$G66,-1)</f>
      </c>
      <c r="AB66" s="224">
        <f>ROUND(R66*$G66,-1)</f>
      </c>
      <c r="AC66" s="225">
        <f>ROUND(S66*$G66,-1)</f>
      </c>
      <c r="AD66" s="243" t="s">
        <v>898</v>
      </c>
      <c r="AE66" s="290">
        <v>1470</v>
      </c>
      <c r="AF66" s="5"/>
      <c r="AG66" s="5"/>
      <c r="AH66" s="5"/>
      <c r="AI66" s="5"/>
      <c r="AJ66" s="5"/>
    </row>
    <row x14ac:dyDescent="0.25" r="67" customHeight="1" ht="16.15">
      <c r="A67" s="241" t="s">
        <v>899</v>
      </c>
      <c r="B67" s="735" t="s">
        <v>12</v>
      </c>
      <c r="C67" s="735" t="s">
        <v>0</v>
      </c>
      <c r="D67" s="735"/>
      <c r="E67" s="110"/>
      <c r="F67" s="110"/>
      <c r="G67" s="110">
        <v>200</v>
      </c>
      <c r="H67" s="225"/>
      <c r="I67" s="734"/>
      <c r="J67" s="113"/>
      <c r="K67" s="114"/>
      <c r="L67" s="114">
        <v>1</v>
      </c>
      <c r="M67" s="114"/>
      <c r="N67" s="114"/>
      <c r="O67" s="114"/>
      <c r="P67" s="114"/>
      <c r="Q67" s="114"/>
      <c r="R67" s="114"/>
      <c r="S67" s="114"/>
      <c r="T67" s="222">
        <f>ROUND(J67*$G67,-1)</f>
      </c>
      <c r="U67" s="618">
        <f>ROUND(K67*$G67,-1)</f>
      </c>
      <c r="V67" s="224">
        <f>ROUND(L67*$G67,-1)</f>
      </c>
      <c r="W67" s="224">
        <f>ROUND(M67*$G67,-1)</f>
      </c>
      <c r="X67" s="224">
        <f>ROUND(N67*$G67,-1)</f>
      </c>
      <c r="Y67" s="224">
        <f>ROUND(O67*$G67,-1)</f>
      </c>
      <c r="Z67" s="224">
        <f>ROUND(P67*$G67,-1)</f>
      </c>
      <c r="AA67" s="224">
        <f>ROUND(Q67*$G67,-1)</f>
      </c>
      <c r="AB67" s="224">
        <f>ROUND(R67*$G67,-1)</f>
      </c>
      <c r="AC67" s="225">
        <f>ROUND(S67*$G67,-1)</f>
      </c>
      <c r="AD67" s="716"/>
      <c r="AE67" s="290">
        <v>1470</v>
      </c>
      <c r="AF67" s="5"/>
      <c r="AG67" s="5"/>
      <c r="AH67" s="5"/>
      <c r="AI67" s="5"/>
      <c r="AJ67" s="5"/>
    </row>
    <row x14ac:dyDescent="0.25" r="68" customHeight="1" ht="16.15">
      <c r="A68" s="241"/>
      <c r="B68" s="735"/>
      <c r="C68" s="735"/>
      <c r="D68" s="735"/>
      <c r="E68" s="110"/>
      <c r="F68" s="110"/>
      <c r="G68" s="110"/>
      <c r="H68" s="225"/>
      <c r="I68" s="734"/>
      <c r="J68" s="113"/>
      <c r="K68" s="114"/>
      <c r="L68" s="114"/>
      <c r="M68" s="114"/>
      <c r="N68" s="114"/>
      <c r="O68" s="114"/>
      <c r="P68" s="114"/>
      <c r="Q68" s="114"/>
      <c r="R68" s="114"/>
      <c r="S68" s="114"/>
      <c r="T68" s="222"/>
      <c r="U68" s="618"/>
      <c r="V68" s="224"/>
      <c r="W68" s="224"/>
      <c r="X68" s="224"/>
      <c r="Y68" s="224"/>
      <c r="Z68" s="224"/>
      <c r="AA68" s="224"/>
      <c r="AB68" s="224"/>
      <c r="AC68" s="225"/>
      <c r="AD68" s="716"/>
      <c r="AE68" s="215"/>
      <c r="AF68" s="5"/>
      <c r="AG68" s="5"/>
      <c r="AH68" s="5"/>
      <c r="AI68" s="5"/>
      <c r="AJ68" s="5"/>
    </row>
    <row x14ac:dyDescent="0.25" r="69" customHeight="1" ht="16.15">
      <c r="A69" s="273" t="s">
        <v>900</v>
      </c>
      <c r="B69" s="732"/>
      <c r="C69" s="732"/>
      <c r="D69" s="732"/>
      <c r="E69" s="110"/>
      <c r="F69" s="110"/>
      <c r="G69" s="110"/>
      <c r="H69" s="225"/>
      <c r="I69" s="734"/>
      <c r="J69" s="113"/>
      <c r="K69" s="114"/>
      <c r="L69" s="114"/>
      <c r="M69" s="114"/>
      <c r="N69" s="114"/>
      <c r="O69" s="114"/>
      <c r="P69" s="114"/>
      <c r="Q69" s="114"/>
      <c r="R69" s="114"/>
      <c r="S69" s="114"/>
      <c r="T69" s="222"/>
      <c r="U69" s="618"/>
      <c r="V69" s="224"/>
      <c r="W69" s="224"/>
      <c r="X69" s="224"/>
      <c r="Y69" s="224"/>
      <c r="Z69" s="224"/>
      <c r="AA69" s="224"/>
      <c r="AB69" s="224"/>
      <c r="AC69" s="225"/>
      <c r="AD69" s="716"/>
      <c r="AE69" s="215"/>
      <c r="AF69" s="5"/>
      <c r="AG69" s="5"/>
      <c r="AH69" s="5"/>
      <c r="AI69" s="5"/>
      <c r="AJ69" s="5"/>
    </row>
    <row x14ac:dyDescent="0.25" r="70" customHeight="1" ht="16.15">
      <c r="A70" s="241" t="s">
        <v>901</v>
      </c>
      <c r="B70" s="735" t="s">
        <v>12</v>
      </c>
      <c r="C70" s="735" t="s">
        <v>0</v>
      </c>
      <c r="D70" s="735"/>
      <c r="E70" s="110"/>
      <c r="F70" s="110"/>
      <c r="G70" s="110">
        <v>500</v>
      </c>
      <c r="H70" s="225"/>
      <c r="I70" s="734"/>
      <c r="J70" s="113"/>
      <c r="K70" s="114"/>
      <c r="L70" s="114"/>
      <c r="M70" s="114"/>
      <c r="N70" s="114"/>
      <c r="O70" s="114"/>
      <c r="P70" s="114"/>
      <c r="Q70" s="114">
        <v>0.5</v>
      </c>
      <c r="R70" s="114">
        <v>0.5</v>
      </c>
      <c r="S70" s="114"/>
      <c r="T70" s="222">
        <f>ROUND(J70*$G70,-1)</f>
      </c>
      <c r="U70" s="618">
        <f>ROUND(K70*$G70,-1)</f>
      </c>
      <c r="V70" s="224">
        <f>ROUND(L70*$G70,-1)</f>
      </c>
      <c r="W70" s="224">
        <f>ROUND(M70*$G70,-1)</f>
      </c>
      <c r="X70" s="224">
        <f>ROUND(N70*$G70,-1)</f>
      </c>
      <c r="Y70" s="224">
        <f>ROUND(O70*$G70,-1)</f>
      </c>
      <c r="Z70" s="224">
        <f>ROUND(P70*$G70,-1)</f>
      </c>
      <c r="AA70" s="224">
        <f>ROUND(Q70*$G70,-1)</f>
      </c>
      <c r="AB70" s="224">
        <f>ROUND(R70*$G70,-1)</f>
      </c>
      <c r="AC70" s="225">
        <f>ROUND(S70*$G70,-1)</f>
      </c>
      <c r="AD70" s="716"/>
      <c r="AE70" s="92" t="s">
        <v>108</v>
      </c>
      <c r="AF70" s="5"/>
      <c r="AG70" s="5"/>
      <c r="AH70" s="5"/>
      <c r="AI70" s="5"/>
      <c r="AJ70" s="5"/>
    </row>
    <row x14ac:dyDescent="0.25" r="71" customHeight="1" ht="16.15">
      <c r="A71" s="241"/>
      <c r="B71" s="735"/>
      <c r="C71" s="735"/>
      <c r="D71" s="735"/>
      <c r="E71" s="110"/>
      <c r="F71" s="110"/>
      <c r="G71" s="110"/>
      <c r="H71" s="225"/>
      <c r="I71" s="734"/>
      <c r="J71" s="113"/>
      <c r="K71" s="114"/>
      <c r="L71" s="114"/>
      <c r="M71" s="114"/>
      <c r="N71" s="114"/>
      <c r="O71" s="114"/>
      <c r="P71" s="114"/>
      <c r="Q71" s="114"/>
      <c r="R71" s="114"/>
      <c r="S71" s="114"/>
      <c r="T71" s="222">
        <f>ROUND(J71*$G71,-1)</f>
      </c>
      <c r="U71" s="618">
        <f>ROUND(K71*$G71,-1)</f>
      </c>
      <c r="V71" s="224">
        <f>ROUND(L71*$G71,-1)</f>
      </c>
      <c r="W71" s="224">
        <f>ROUND(M71*$G71,-1)</f>
      </c>
      <c r="X71" s="224">
        <f>ROUND(N71*$G71,-1)</f>
      </c>
      <c r="Y71" s="224">
        <f>ROUND(O71*$G71,-1)</f>
      </c>
      <c r="Z71" s="224">
        <f>ROUND(P71*$G71,-1)</f>
      </c>
      <c r="AA71" s="224">
        <f>ROUND(Q71*$G71,-1)</f>
      </c>
      <c r="AB71" s="224">
        <f>ROUND(R71*$G71,-1)</f>
      </c>
      <c r="AC71" s="225">
        <f>ROUND(S71*$G71,-1)</f>
      </c>
      <c r="AD71" s="716"/>
      <c r="AE71" s="92"/>
      <c r="AF71" s="5"/>
      <c r="AG71" s="5"/>
      <c r="AH71" s="5"/>
      <c r="AI71" s="5"/>
      <c r="AJ71" s="5"/>
    </row>
    <row x14ac:dyDescent="0.25" r="72" customHeight="1" ht="16.15">
      <c r="A72" s="273" t="s">
        <v>128</v>
      </c>
      <c r="B72" s="732"/>
      <c r="C72" s="732"/>
      <c r="D72" s="732"/>
      <c r="E72" s="110"/>
      <c r="F72" s="110"/>
      <c r="G72" s="110"/>
      <c r="H72" s="225"/>
      <c r="I72" s="619"/>
      <c r="J72" s="113"/>
      <c r="K72" s="114"/>
      <c r="L72" s="114"/>
      <c r="M72" s="114"/>
      <c r="N72" s="114"/>
      <c r="O72" s="114"/>
      <c r="P72" s="114"/>
      <c r="Q72" s="114"/>
      <c r="R72" s="114"/>
      <c r="S72" s="114"/>
      <c r="T72" s="222"/>
      <c r="U72" s="618"/>
      <c r="V72" s="224"/>
      <c r="W72" s="224"/>
      <c r="X72" s="224"/>
      <c r="Y72" s="224"/>
      <c r="Z72" s="224"/>
      <c r="AA72" s="224"/>
      <c r="AB72" s="224"/>
      <c r="AC72" s="225"/>
      <c r="AD72" s="716"/>
      <c r="AE72" s="92"/>
      <c r="AF72" s="5"/>
      <c r="AG72" s="5"/>
      <c r="AH72" s="5"/>
      <c r="AI72" s="5"/>
      <c r="AJ72" s="5"/>
    </row>
    <row x14ac:dyDescent="0.25" r="73" customHeight="1" ht="16.15">
      <c r="A73" s="251" t="s">
        <v>902</v>
      </c>
      <c r="B73" s="735"/>
      <c r="C73" s="735"/>
      <c r="D73" s="735"/>
      <c r="E73" s="740">
        <v>485</v>
      </c>
      <c r="F73" s="246">
        <v>200</v>
      </c>
      <c r="G73" s="246">
        <f>F73*E73/1000</f>
      </c>
      <c r="H73" s="247"/>
      <c r="I73" s="741"/>
      <c r="J73" s="249"/>
      <c r="K73" s="250"/>
      <c r="L73" s="252"/>
      <c r="M73" s="250"/>
      <c r="N73" s="250"/>
      <c r="O73" s="250"/>
      <c r="P73" s="250"/>
      <c r="Q73" s="250"/>
      <c r="R73" s="250"/>
      <c r="S73" s="250"/>
      <c r="T73" s="207">
        <f>ROUND(J73*$G73,-1)</f>
      </c>
      <c r="U73" s="742">
        <f>ROUND(K73*$G73,-1)</f>
      </c>
      <c r="V73" s="254">
        <f>ROUND(L73*$G73,-1)</f>
      </c>
      <c r="W73" s="254">
        <f>ROUND(M73*$G73,-1)</f>
      </c>
      <c r="X73" s="254">
        <f>ROUND(N73*$G73,-1)</f>
      </c>
      <c r="Y73" s="254">
        <f>ROUND(O73*$G73,-1)</f>
      </c>
      <c r="Z73" s="254">
        <f>ROUND(P73*$G73,-1)</f>
      </c>
      <c r="AA73" s="254">
        <f>ROUND(Q73*$G73,-1)</f>
      </c>
      <c r="AB73" s="254">
        <f>ROUND(R73*$G73,-1)</f>
      </c>
      <c r="AC73" s="247">
        <f>ROUND(S73*$G73,-1)</f>
      </c>
      <c r="AD73" s="743"/>
      <c r="AE73" s="260">
        <v>1471</v>
      </c>
      <c r="AF73" s="5"/>
      <c r="AG73" s="5"/>
      <c r="AH73" s="5"/>
      <c r="AI73" s="5"/>
      <c r="AJ73" s="5"/>
    </row>
    <row x14ac:dyDescent="0.25" r="74" customHeight="1" ht="16.15">
      <c r="A74" s="241"/>
      <c r="B74" s="735"/>
      <c r="C74" s="735"/>
      <c r="D74" s="735"/>
      <c r="E74" s="110"/>
      <c r="F74" s="110"/>
      <c r="G74" s="110"/>
      <c r="H74" s="225"/>
      <c r="I74" s="734"/>
      <c r="J74" s="113"/>
      <c r="K74" s="114"/>
      <c r="L74" s="242"/>
      <c r="M74" s="114"/>
      <c r="N74" s="114"/>
      <c r="O74" s="114"/>
      <c r="P74" s="114"/>
      <c r="Q74" s="114"/>
      <c r="R74" s="114"/>
      <c r="S74" s="114"/>
      <c r="T74" s="222"/>
      <c r="U74" s="618"/>
      <c r="V74" s="224"/>
      <c r="W74" s="224"/>
      <c r="X74" s="224"/>
      <c r="Y74" s="224"/>
      <c r="Z74" s="224"/>
      <c r="AA74" s="224"/>
      <c r="AB74" s="224"/>
      <c r="AC74" s="225"/>
      <c r="AD74" s="716"/>
      <c r="AE74" s="92"/>
      <c r="AF74" s="5"/>
      <c r="AG74" s="5"/>
      <c r="AH74" s="5"/>
      <c r="AI74" s="5"/>
      <c r="AJ74" s="5"/>
    </row>
    <row x14ac:dyDescent="0.25" r="75" customHeight="1" ht="16.15">
      <c r="A75" s="273" t="s">
        <v>903</v>
      </c>
      <c r="B75" s="732"/>
      <c r="C75" s="732"/>
      <c r="D75" s="732"/>
      <c r="E75" s="265">
        <f>SUM(E76:E81)</f>
      </c>
      <c r="F75" s="111"/>
      <c r="G75" s="265">
        <f>SUM(G76:G81)</f>
      </c>
      <c r="H75" s="225"/>
      <c r="I75" s="619"/>
      <c r="J75" s="113"/>
      <c r="K75" s="114"/>
      <c r="L75" s="242"/>
      <c r="M75" s="114"/>
      <c r="N75" s="114"/>
      <c r="O75" s="114"/>
      <c r="P75" s="114"/>
      <c r="Q75" s="114"/>
      <c r="R75" s="114"/>
      <c r="S75" s="114"/>
      <c r="T75" s="278">
        <f>SUM(T76:T81)</f>
      </c>
      <c r="U75" s="571">
        <f>SUM(U76:U81)</f>
      </c>
      <c r="V75" s="106">
        <f>SUM(V76:V81)</f>
      </c>
      <c r="W75" s="106">
        <f>SUM(W76:W81)</f>
      </c>
      <c r="X75" s="106">
        <f>SUM(X76:X81)</f>
      </c>
      <c r="Y75" s="106">
        <f>SUM(Y76:Y81)</f>
      </c>
      <c r="Z75" s="106">
        <f>SUM(Z76:Z81)</f>
      </c>
      <c r="AA75" s="106">
        <f>SUM(AA76:AA81)</f>
      </c>
      <c r="AB75" s="106">
        <f>SUM(AB76:AB81)</f>
      </c>
      <c r="AC75" s="351">
        <f>SUM(AC76:AC81)</f>
      </c>
      <c r="AD75" s="744"/>
      <c r="AE75" s="92"/>
      <c r="AF75" s="5"/>
      <c r="AG75" s="5"/>
      <c r="AH75" s="5"/>
      <c r="AI75" s="5"/>
      <c r="AJ75" s="5"/>
    </row>
    <row x14ac:dyDescent="0.25" r="76" customHeight="1" ht="16.15">
      <c r="A76" s="262" t="s">
        <v>904</v>
      </c>
      <c r="B76" s="745"/>
      <c r="C76" s="745"/>
      <c r="D76" s="745"/>
      <c r="E76" s="111"/>
      <c r="F76" s="111"/>
      <c r="G76" s="111"/>
      <c r="H76" s="225"/>
      <c r="I76" s="619"/>
      <c r="J76" s="113"/>
      <c r="K76" s="114"/>
      <c r="L76" s="242"/>
      <c r="M76" s="114"/>
      <c r="N76" s="114"/>
      <c r="O76" s="114"/>
      <c r="P76" s="114"/>
      <c r="Q76" s="114"/>
      <c r="R76" s="114"/>
      <c r="S76" s="114"/>
      <c r="T76" s="222"/>
      <c r="U76" s="746"/>
      <c r="V76" s="265"/>
      <c r="W76" s="265"/>
      <c r="X76" s="265"/>
      <c r="Y76" s="265"/>
      <c r="Z76" s="265"/>
      <c r="AA76" s="265"/>
      <c r="AB76" s="265"/>
      <c r="AC76" s="266"/>
      <c r="AD76" s="716"/>
      <c r="AE76" s="92"/>
      <c r="AF76" s="5"/>
      <c r="AG76" s="5"/>
      <c r="AH76" s="5"/>
      <c r="AI76" s="5"/>
      <c r="AJ76" s="5"/>
    </row>
    <row x14ac:dyDescent="0.25" r="77" customHeight="1" ht="16.15">
      <c r="A77" s="241" t="s">
        <v>905</v>
      </c>
      <c r="B77" s="735" t="s">
        <v>8</v>
      </c>
      <c r="C77" s="735" t="s">
        <v>3</v>
      </c>
      <c r="D77" s="735"/>
      <c r="E77" s="737">
        <v>3500</v>
      </c>
      <c r="F77" s="110">
        <v>150</v>
      </c>
      <c r="G77" s="110">
        <f>F77*E77/1000</f>
      </c>
      <c r="H77" s="225"/>
      <c r="I77" s="619"/>
      <c r="J77" s="113"/>
      <c r="K77" s="114"/>
      <c r="L77" s="114"/>
      <c r="M77" s="242">
        <v>0.7</v>
      </c>
      <c r="N77" s="242">
        <v>0.3</v>
      </c>
      <c r="O77" s="242"/>
      <c r="P77" s="242"/>
      <c r="Q77" s="242"/>
      <c r="R77" s="242"/>
      <c r="S77" s="114"/>
      <c r="T77" s="222">
        <f>ROUND(J77*$G77,-1)</f>
      </c>
      <c r="U77" s="618">
        <f>ROUND(K77*$G77,-1)</f>
      </c>
      <c r="V77" s="224">
        <f>ROUND(L77*$G77,-1)</f>
      </c>
      <c r="W77" s="224">
        <f>ROUND(M77*$G77,-1)</f>
      </c>
      <c r="X77" s="224">
        <f>ROUND(N77*$G77,-1)</f>
      </c>
      <c r="Y77" s="224">
        <f>ROUND(O77*$G77,-1)</f>
      </c>
      <c r="Z77" s="224">
        <f>ROUND(P77*$G77,-1)</f>
      </c>
      <c r="AA77" s="224">
        <f>ROUND(Q77*$G77,-1)</f>
      </c>
      <c r="AB77" s="224">
        <f>ROUND(R77*$G77,-1)</f>
      </c>
      <c r="AC77" s="225">
        <f>ROUND(S77*$G77,-1)</f>
      </c>
      <c r="AD77" s="716"/>
      <c r="AE77" s="274">
        <v>1472</v>
      </c>
      <c r="AF77" s="5"/>
      <c r="AG77" s="5"/>
      <c r="AH77" s="5"/>
      <c r="AI77" s="5"/>
      <c r="AJ77" s="5"/>
    </row>
    <row x14ac:dyDescent="0.25" r="78" customHeight="1" ht="16.15">
      <c r="A78" s="241" t="s">
        <v>906</v>
      </c>
      <c r="B78" s="735" t="s">
        <v>8</v>
      </c>
      <c r="C78" s="735" t="s">
        <v>3</v>
      </c>
      <c r="D78" s="735"/>
      <c r="E78" s="110"/>
      <c r="F78" s="110"/>
      <c r="G78" s="110">
        <v>800</v>
      </c>
      <c r="H78" s="256" t="s">
        <v>99</v>
      </c>
      <c r="I78" s="619">
        <v>0.4</v>
      </c>
      <c r="J78" s="113">
        <v>0.6</v>
      </c>
      <c r="K78" s="114"/>
      <c r="L78" s="114"/>
      <c r="M78" s="114"/>
      <c r="N78" s="114"/>
      <c r="O78" s="114"/>
      <c r="P78" s="114"/>
      <c r="Q78" s="114"/>
      <c r="R78" s="114"/>
      <c r="S78" s="114"/>
      <c r="T78" s="222">
        <f>ROUND(J78*$G78,-1)</f>
      </c>
      <c r="U78" s="618">
        <f>ROUND(K78*$G78,-1)</f>
      </c>
      <c r="V78" s="224">
        <f>ROUND(L78*$G78,-1)</f>
      </c>
      <c r="W78" s="224">
        <f>ROUND(M78*$G78,-1)</f>
      </c>
      <c r="X78" s="224">
        <f>ROUND(N78*$G78,-1)</f>
      </c>
      <c r="Y78" s="224">
        <f>ROUND(O78*$G78,-1)</f>
      </c>
      <c r="Z78" s="224">
        <f>ROUND(P78*$G78,-1)</f>
      </c>
      <c r="AA78" s="224">
        <f>ROUND(Q78*$G78,-1)</f>
      </c>
      <c r="AB78" s="224">
        <f>ROUND(R78*$G78,-1)</f>
      </c>
      <c r="AC78" s="225">
        <f>ROUND(S78*$G78,-1)</f>
      </c>
      <c r="AD78" s="716"/>
      <c r="AE78" s="260">
        <v>2653</v>
      </c>
      <c r="AF78" s="5"/>
      <c r="AG78" s="5"/>
      <c r="AH78" s="5"/>
      <c r="AI78" s="5"/>
      <c r="AJ78" s="5"/>
    </row>
    <row x14ac:dyDescent="0.25" r="79" customHeight="1" ht="16.15">
      <c r="A79" s="241"/>
      <c r="B79" s="735"/>
      <c r="C79" s="735"/>
      <c r="D79" s="735"/>
      <c r="E79" s="110"/>
      <c r="F79" s="110"/>
      <c r="G79" s="110"/>
      <c r="H79" s="225"/>
      <c r="I79" s="619"/>
      <c r="J79" s="113"/>
      <c r="K79" s="114"/>
      <c r="L79" s="114"/>
      <c r="M79" s="114"/>
      <c r="N79" s="114"/>
      <c r="O79" s="114"/>
      <c r="P79" s="114"/>
      <c r="Q79" s="114"/>
      <c r="R79" s="114"/>
      <c r="S79" s="114"/>
      <c r="T79" s="222"/>
      <c r="U79" s="618"/>
      <c r="V79" s="224"/>
      <c r="W79" s="224"/>
      <c r="X79" s="224"/>
      <c r="Y79" s="224"/>
      <c r="Z79" s="224"/>
      <c r="AA79" s="224"/>
      <c r="AB79" s="224"/>
      <c r="AC79" s="225"/>
      <c r="AD79" s="716"/>
      <c r="AE79" s="92"/>
      <c r="AF79" s="5"/>
      <c r="AG79" s="5"/>
      <c r="AH79" s="5"/>
      <c r="AI79" s="5"/>
      <c r="AJ79" s="5"/>
    </row>
    <row x14ac:dyDescent="0.25" r="80" customHeight="1" ht="16.15">
      <c r="A80" s="273" t="s">
        <v>128</v>
      </c>
      <c r="B80" s="732"/>
      <c r="C80" s="732"/>
      <c r="D80" s="732"/>
      <c r="E80" s="110"/>
      <c r="F80" s="110"/>
      <c r="G80" s="110"/>
      <c r="H80" s="225"/>
      <c r="I80" s="619"/>
      <c r="J80" s="113"/>
      <c r="K80" s="114"/>
      <c r="L80" s="114"/>
      <c r="M80" s="114"/>
      <c r="N80" s="114"/>
      <c r="O80" s="114"/>
      <c r="P80" s="114"/>
      <c r="Q80" s="114"/>
      <c r="R80" s="114"/>
      <c r="S80" s="114"/>
      <c r="T80" s="222"/>
      <c r="U80" s="618"/>
      <c r="V80" s="224"/>
      <c r="W80" s="224"/>
      <c r="X80" s="224"/>
      <c r="Y80" s="224"/>
      <c r="Z80" s="224"/>
      <c r="AA80" s="224"/>
      <c r="AB80" s="224"/>
      <c r="AC80" s="225"/>
      <c r="AD80" s="716"/>
      <c r="AE80" s="92"/>
      <c r="AF80" s="5"/>
      <c r="AG80" s="5"/>
      <c r="AH80" s="5"/>
      <c r="AI80" s="5"/>
      <c r="AJ80" s="5"/>
    </row>
    <row x14ac:dyDescent="0.25" r="81" customHeight="1" ht="16.15">
      <c r="A81" s="251" t="s">
        <v>907</v>
      </c>
      <c r="B81" s="747"/>
      <c r="C81" s="747"/>
      <c r="D81" s="747"/>
      <c r="E81" s="740">
        <v>313</v>
      </c>
      <c r="F81" s="246">
        <v>200</v>
      </c>
      <c r="G81" s="246">
        <f>F81*E81/1000</f>
      </c>
      <c r="H81" s="247"/>
      <c r="I81" s="741"/>
      <c r="J81" s="249"/>
      <c r="K81" s="250"/>
      <c r="L81" s="252"/>
      <c r="M81" s="250"/>
      <c r="N81" s="250"/>
      <c r="O81" s="250"/>
      <c r="P81" s="250"/>
      <c r="Q81" s="250"/>
      <c r="R81" s="250"/>
      <c r="S81" s="250"/>
      <c r="T81" s="207">
        <f>ROUND(J81*$G81,-1)</f>
      </c>
      <c r="U81" s="742">
        <f>ROUND(K81*$G81,-1)</f>
      </c>
      <c r="V81" s="254">
        <f>ROUND(L81*$G81,-1)</f>
      </c>
      <c r="W81" s="254">
        <f>ROUND(M81*$G81,-1)</f>
      </c>
      <c r="X81" s="254">
        <f>ROUND(N81*$G81,-1)</f>
      </c>
      <c r="Y81" s="254">
        <f>ROUND(O81*$G81,-1)</f>
      </c>
      <c r="Z81" s="254">
        <f>ROUND(P81*$G81,-1)</f>
      </c>
      <c r="AA81" s="254">
        <f>ROUND(Q81*$G81,-1)</f>
      </c>
      <c r="AB81" s="254">
        <f>ROUND(R81*$G81,-1)</f>
      </c>
      <c r="AC81" s="247">
        <f>ROUND(S81*$G81,-1)</f>
      </c>
      <c r="AD81" s="743"/>
      <c r="AE81" s="260">
        <v>1473</v>
      </c>
      <c r="AF81" s="5"/>
      <c r="AG81" s="5"/>
      <c r="AH81" s="5"/>
      <c r="AI81" s="5"/>
      <c r="AJ81" s="5"/>
    </row>
    <row x14ac:dyDescent="0.25" r="82" customHeight="1" ht="16.15">
      <c r="A82" s="262"/>
      <c r="B82" s="745"/>
      <c r="C82" s="745"/>
      <c r="D82" s="745"/>
      <c r="E82" s="110"/>
      <c r="F82" s="110"/>
      <c r="G82" s="110"/>
      <c r="H82" s="225"/>
      <c r="I82" s="619"/>
      <c r="J82" s="113"/>
      <c r="K82" s="114"/>
      <c r="L82" s="242"/>
      <c r="M82" s="114"/>
      <c r="N82" s="114"/>
      <c r="O82" s="114"/>
      <c r="P82" s="114"/>
      <c r="Q82" s="114"/>
      <c r="R82" s="114"/>
      <c r="S82" s="114"/>
      <c r="T82" s="222"/>
      <c r="U82" s="618"/>
      <c r="V82" s="224"/>
      <c r="W82" s="224"/>
      <c r="X82" s="224"/>
      <c r="Y82" s="224"/>
      <c r="Z82" s="224"/>
      <c r="AA82" s="224"/>
      <c r="AB82" s="224"/>
      <c r="AC82" s="225"/>
      <c r="AD82" s="716"/>
      <c r="AE82" s="92"/>
      <c r="AF82" s="5"/>
      <c r="AG82" s="5"/>
      <c r="AH82" s="5"/>
      <c r="AI82" s="5"/>
      <c r="AJ82" s="5"/>
    </row>
    <row x14ac:dyDescent="0.25" r="83" customHeight="1" ht="16.15">
      <c r="A83" s="273" t="s">
        <v>908</v>
      </c>
      <c r="B83" s="732"/>
      <c r="C83" s="732"/>
      <c r="D83" s="732"/>
      <c r="E83" s="265">
        <f>SUM(E84:E101)</f>
      </c>
      <c r="F83" s="111">
        <f>G83/E83*1000</f>
      </c>
      <c r="G83" s="265">
        <f>SUM(G84:G90)</f>
      </c>
      <c r="H83" s="225"/>
      <c r="I83" s="619"/>
      <c r="J83" s="113"/>
      <c r="K83" s="114"/>
      <c r="L83" s="242"/>
      <c r="M83" s="114"/>
      <c r="N83" s="114"/>
      <c r="O83" s="114"/>
      <c r="P83" s="114"/>
      <c r="Q83" s="114"/>
      <c r="R83" s="114"/>
      <c r="S83" s="114"/>
      <c r="T83" s="278">
        <f>SUM(T84:T97)</f>
      </c>
      <c r="U83" s="571">
        <f>SUM(U84:U97)</f>
      </c>
      <c r="V83" s="106">
        <f>SUM(V84:V97)</f>
      </c>
      <c r="W83" s="106">
        <f>SUM(W84:W97)</f>
      </c>
      <c r="X83" s="106">
        <f>SUM(X84:X97)</f>
      </c>
      <c r="Y83" s="106">
        <f>SUM(Y84:Y97)</f>
      </c>
      <c r="Z83" s="106">
        <f>SUM(Z84:Z97)</f>
      </c>
      <c r="AA83" s="106">
        <f>SUM(AA84:AA97)</f>
      </c>
      <c r="AB83" s="106">
        <f>SUM(AB84:AB97)</f>
      </c>
      <c r="AC83" s="351">
        <f>SUM(AC84:AC97)</f>
      </c>
      <c r="AD83" s="744"/>
      <c r="AE83" s="92"/>
      <c r="AF83" s="5"/>
      <c r="AG83" s="5"/>
      <c r="AH83" s="5"/>
      <c r="AI83" s="5"/>
      <c r="AJ83" s="5"/>
    </row>
    <row x14ac:dyDescent="0.25" r="84" customHeight="1" ht="16.15">
      <c r="A84" s="251"/>
      <c r="B84" s="747"/>
      <c r="C84" s="747"/>
      <c r="D84" s="747"/>
      <c r="E84" s="246"/>
      <c r="F84" s="246"/>
      <c r="G84" s="246"/>
      <c r="H84" s="247"/>
      <c r="I84" s="741"/>
      <c r="J84" s="249"/>
      <c r="K84" s="252"/>
      <c r="L84" s="252"/>
      <c r="M84" s="252"/>
      <c r="N84" s="252"/>
      <c r="O84" s="252"/>
      <c r="P84" s="252"/>
      <c r="Q84" s="252"/>
      <c r="R84" s="252"/>
      <c r="S84" s="249"/>
      <c r="T84" s="207"/>
      <c r="U84" s="742"/>
      <c r="V84" s="254"/>
      <c r="W84" s="254"/>
      <c r="X84" s="254"/>
      <c r="Y84" s="254"/>
      <c r="Z84" s="254"/>
      <c r="AA84" s="254"/>
      <c r="AB84" s="254"/>
      <c r="AC84" s="247"/>
      <c r="AD84" s="743"/>
      <c r="AE84" s="92"/>
      <c r="AF84" s="5"/>
      <c r="AG84" s="5"/>
      <c r="AH84" s="5"/>
      <c r="AI84" s="5"/>
      <c r="AJ84" s="5"/>
    </row>
    <row x14ac:dyDescent="0.25" r="85" customHeight="1" ht="16.15">
      <c r="A85" s="262" t="s">
        <v>909</v>
      </c>
      <c r="B85" s="745"/>
      <c r="C85" s="745"/>
      <c r="D85" s="745"/>
      <c r="E85" s="110"/>
      <c r="F85" s="110"/>
      <c r="G85" s="110"/>
      <c r="H85" s="225"/>
      <c r="I85" s="619"/>
      <c r="J85" s="113"/>
      <c r="K85" s="242"/>
      <c r="L85" s="242"/>
      <c r="M85" s="242"/>
      <c r="N85" s="242"/>
      <c r="O85" s="242"/>
      <c r="P85" s="242"/>
      <c r="Q85" s="242"/>
      <c r="R85" s="242"/>
      <c r="S85" s="113"/>
      <c r="T85" s="222"/>
      <c r="U85" s="618"/>
      <c r="V85" s="224"/>
      <c r="W85" s="224"/>
      <c r="X85" s="224"/>
      <c r="Y85" s="224"/>
      <c r="Z85" s="224"/>
      <c r="AA85" s="224"/>
      <c r="AB85" s="224"/>
      <c r="AC85" s="225"/>
      <c r="AD85" s="716"/>
      <c r="AE85" s="92"/>
      <c r="AF85" s="5"/>
      <c r="AG85" s="5"/>
      <c r="AH85" s="5"/>
      <c r="AI85" s="5"/>
      <c r="AJ85" s="5"/>
    </row>
    <row x14ac:dyDescent="0.25" r="86" customHeight="1" ht="16.15">
      <c r="A86" s="241" t="s">
        <v>910</v>
      </c>
      <c r="B86" s="735" t="s">
        <v>8</v>
      </c>
      <c r="C86" s="735" t="s">
        <v>3</v>
      </c>
      <c r="D86" s="735"/>
      <c r="E86" s="737">
        <v>3750</v>
      </c>
      <c r="F86" s="110"/>
      <c r="G86" s="110">
        <v>600</v>
      </c>
      <c r="H86" s="225"/>
      <c r="I86" s="619"/>
      <c r="J86" s="113"/>
      <c r="K86" s="264"/>
      <c r="L86" s="242"/>
      <c r="M86" s="242"/>
      <c r="N86" s="242">
        <v>0.05</v>
      </c>
      <c r="O86" s="242">
        <v>0.45</v>
      </c>
      <c r="P86" s="242">
        <v>0.5</v>
      </c>
      <c r="Q86" s="242"/>
      <c r="R86" s="242"/>
      <c r="S86" s="113"/>
      <c r="T86" s="222">
        <f>ROUND(J86*$G86,-1)</f>
      </c>
      <c r="U86" s="618">
        <f>ROUND(K86*$G86,-1)</f>
      </c>
      <c r="V86" s="224">
        <f>ROUND(L86*$G86,-1)</f>
      </c>
      <c r="W86" s="224">
        <f>ROUND(M86*$G86,-1)</f>
      </c>
      <c r="X86" s="224">
        <f>ROUND(N86*$G86,-1)</f>
      </c>
      <c r="Y86" s="224">
        <f>ROUND(O86*$G86,-1)</f>
      </c>
      <c r="Z86" s="224">
        <f>ROUND(P86*$G86,-1)</f>
      </c>
      <c r="AA86" s="224">
        <f>ROUND(Q86*$G86,-1)</f>
      </c>
      <c r="AB86" s="224">
        <f>ROUND(R86*$G86,-1)</f>
      </c>
      <c r="AC86" s="225">
        <f>ROUND(S86*$G86,-1)</f>
      </c>
      <c r="AD86" s="716"/>
      <c r="AE86" s="260">
        <v>476</v>
      </c>
      <c r="AF86" s="5"/>
      <c r="AG86" s="5"/>
      <c r="AH86" s="5"/>
      <c r="AI86" s="5"/>
      <c r="AJ86" s="5"/>
    </row>
    <row x14ac:dyDescent="0.25" r="87" customHeight="1" ht="16.15">
      <c r="A87" s="241" t="s">
        <v>911</v>
      </c>
      <c r="B87" s="735" t="s">
        <v>8</v>
      </c>
      <c r="C87" s="735" t="s">
        <v>3</v>
      </c>
      <c r="D87" s="735"/>
      <c r="E87" s="737">
        <v>8300</v>
      </c>
      <c r="F87" s="110"/>
      <c r="G87" s="110">
        <v>1200</v>
      </c>
      <c r="H87" s="225"/>
      <c r="I87" s="619"/>
      <c r="J87" s="113"/>
      <c r="K87" s="250"/>
      <c r="L87" s="252"/>
      <c r="M87" s="250"/>
      <c r="N87" s="242">
        <v>0.1</v>
      </c>
      <c r="O87" s="114">
        <v>0.3</v>
      </c>
      <c r="P87" s="114">
        <v>0.3</v>
      </c>
      <c r="Q87" s="242">
        <v>0.3</v>
      </c>
      <c r="R87" s="250"/>
      <c r="S87" s="114"/>
      <c r="T87" s="222">
        <f>ROUND(J87*$G87,-1)</f>
      </c>
      <c r="U87" s="618">
        <f>ROUND(K87*$G87,-1)</f>
      </c>
      <c r="V87" s="224">
        <f>ROUND(L87*$G87,-1)</f>
      </c>
      <c r="W87" s="224">
        <f>ROUND(M87*$G87,-1)</f>
      </c>
      <c r="X87" s="224">
        <f>ROUND(N87*$G87,-1)</f>
      </c>
      <c r="Y87" s="224">
        <f>ROUND(O87*$G87,-1)</f>
      </c>
      <c r="Z87" s="224">
        <f>ROUND(P87*$G87,-1)</f>
      </c>
      <c r="AA87" s="224">
        <f>ROUND(Q87*$G87,-1)</f>
      </c>
      <c r="AB87" s="224">
        <f>ROUND(R87*$G87,-1)</f>
      </c>
      <c r="AC87" s="225">
        <f>ROUND(S87*$G87,-1)</f>
      </c>
      <c r="AD87" s="716"/>
      <c r="AE87" s="260">
        <v>926</v>
      </c>
      <c r="AF87" s="5"/>
      <c r="AG87" s="5"/>
      <c r="AH87" s="5"/>
      <c r="AI87" s="5"/>
      <c r="AJ87" s="5"/>
    </row>
    <row x14ac:dyDescent="0.25" r="88" customHeight="1" ht="16.15">
      <c r="A88" s="241" t="s">
        <v>912</v>
      </c>
      <c r="B88" s="735" t="s">
        <v>8</v>
      </c>
      <c r="C88" s="735" t="s">
        <v>3</v>
      </c>
      <c r="D88" s="735"/>
      <c r="E88" s="737">
        <v>524</v>
      </c>
      <c r="F88" s="110"/>
      <c r="G88" s="110"/>
      <c r="H88" s="225"/>
      <c r="I88" s="619"/>
      <c r="J88" s="113"/>
      <c r="K88" s="250"/>
      <c r="L88" s="252"/>
      <c r="M88" s="250"/>
      <c r="N88" s="252"/>
      <c r="O88" s="250"/>
      <c r="P88" s="250"/>
      <c r="Q88" s="252"/>
      <c r="R88" s="250"/>
      <c r="S88" s="113"/>
      <c r="T88" s="222"/>
      <c r="U88" s="618"/>
      <c r="V88" s="224"/>
      <c r="W88" s="224"/>
      <c r="X88" s="224"/>
      <c r="Y88" s="224"/>
      <c r="Z88" s="224"/>
      <c r="AA88" s="224"/>
      <c r="AB88" s="224"/>
      <c r="AC88" s="225"/>
      <c r="AD88" s="716"/>
      <c r="AE88" s="260">
        <v>2277</v>
      </c>
      <c r="AF88" s="5"/>
      <c r="AG88" s="5"/>
      <c r="AH88" s="5"/>
      <c r="AI88" s="5"/>
      <c r="AJ88" s="5"/>
    </row>
    <row x14ac:dyDescent="0.25" r="89" customHeight="1" ht="16.15">
      <c r="A89" s="251"/>
      <c r="B89" s="747"/>
      <c r="C89" s="747"/>
      <c r="D89" s="747"/>
      <c r="E89" s="110"/>
      <c r="F89" s="110"/>
      <c r="G89" s="110"/>
      <c r="H89" s="225"/>
      <c r="I89" s="619"/>
      <c r="J89" s="113"/>
      <c r="K89" s="250"/>
      <c r="L89" s="252"/>
      <c r="M89" s="250"/>
      <c r="N89" s="252"/>
      <c r="O89" s="250"/>
      <c r="P89" s="250"/>
      <c r="Q89" s="252"/>
      <c r="R89" s="250"/>
      <c r="S89" s="113"/>
      <c r="T89" s="222"/>
      <c r="U89" s="618"/>
      <c r="V89" s="224"/>
      <c r="W89" s="224"/>
      <c r="X89" s="224"/>
      <c r="Y89" s="224"/>
      <c r="Z89" s="224"/>
      <c r="AA89" s="224"/>
      <c r="AB89" s="224"/>
      <c r="AC89" s="225"/>
      <c r="AD89" s="716"/>
      <c r="AE89" s="276"/>
      <c r="AF89" s="5"/>
      <c r="AG89" s="5"/>
      <c r="AH89" s="5"/>
      <c r="AI89" s="5"/>
      <c r="AJ89" s="5"/>
    </row>
    <row x14ac:dyDescent="0.25" r="90" customHeight="1" ht="16.15">
      <c r="A90" s="273" t="s">
        <v>128</v>
      </c>
      <c r="B90" s="732"/>
      <c r="C90" s="732"/>
      <c r="D90" s="732"/>
      <c r="E90" s="110"/>
      <c r="F90" s="110"/>
      <c r="G90" s="110"/>
      <c r="H90" s="256"/>
      <c r="I90" s="619"/>
      <c r="J90" s="113"/>
      <c r="K90" s="114"/>
      <c r="L90" s="242"/>
      <c r="M90" s="242"/>
      <c r="N90" s="242"/>
      <c r="O90" s="242"/>
      <c r="P90" s="242"/>
      <c r="Q90" s="242"/>
      <c r="R90" s="242"/>
      <c r="S90" s="114"/>
      <c r="T90" s="222"/>
      <c r="U90" s="618"/>
      <c r="V90" s="224"/>
      <c r="W90" s="224"/>
      <c r="X90" s="224"/>
      <c r="Y90" s="224"/>
      <c r="Z90" s="224"/>
      <c r="AA90" s="224"/>
      <c r="AB90" s="224"/>
      <c r="AC90" s="225"/>
      <c r="AD90" s="716"/>
      <c r="AE90" s="276"/>
      <c r="AF90" s="5"/>
      <c r="AG90" s="5"/>
      <c r="AH90" s="5"/>
      <c r="AI90" s="5"/>
      <c r="AJ90" s="5"/>
    </row>
    <row x14ac:dyDescent="0.25" r="91" customHeight="1" ht="16.15">
      <c r="A91" s="251" t="s">
        <v>913</v>
      </c>
      <c r="B91" s="747" t="s">
        <v>8</v>
      </c>
      <c r="C91" s="747"/>
      <c r="D91" s="747"/>
      <c r="E91" s="740">
        <v>2706</v>
      </c>
      <c r="F91" s="246">
        <v>150</v>
      </c>
      <c r="G91" s="246">
        <f>F91*E91/1000</f>
      </c>
      <c r="H91" s="225"/>
      <c r="I91" s="619"/>
      <c r="J91" s="113"/>
      <c r="K91" s="114"/>
      <c r="L91" s="242"/>
      <c r="M91" s="242"/>
      <c r="N91" s="242"/>
      <c r="O91" s="242"/>
      <c r="P91" s="242"/>
      <c r="Q91" s="242"/>
      <c r="R91" s="242"/>
      <c r="S91" s="114"/>
      <c r="T91" s="222">
        <f>ROUND(J91*$G91,-1)</f>
      </c>
      <c r="U91" s="618">
        <f>ROUND(K91*$G91,-1)</f>
      </c>
      <c r="V91" s="224">
        <f>ROUND(L91*$G91,-1)</f>
      </c>
      <c r="W91" s="224">
        <f>ROUND(M91*$G91,-1)</f>
      </c>
      <c r="X91" s="224">
        <f>ROUND(N91*$G91,-1)</f>
      </c>
      <c r="Y91" s="224">
        <f>ROUND(O91*$G91,-1)</f>
      </c>
      <c r="Z91" s="224">
        <f>ROUND(P91*$G91,-1)</f>
      </c>
      <c r="AA91" s="224">
        <f>ROUND(Q91*$G91,-1)</f>
      </c>
      <c r="AB91" s="224">
        <f>ROUND(R91*$G91,-1)</f>
      </c>
      <c r="AC91" s="225">
        <f>ROUND(S91*$G91,-1)</f>
      </c>
      <c r="AD91" s="716"/>
      <c r="AE91" s="277">
        <v>831</v>
      </c>
      <c r="AF91" s="5"/>
      <c r="AG91" s="5"/>
      <c r="AH91" s="5"/>
      <c r="AI91" s="5"/>
      <c r="AJ91" s="5"/>
    </row>
    <row x14ac:dyDescent="0.25" r="92" customHeight="1" ht="16.15">
      <c r="A92" s="251" t="s">
        <v>914</v>
      </c>
      <c r="B92" s="747" t="s">
        <v>8</v>
      </c>
      <c r="C92" s="747"/>
      <c r="D92" s="747"/>
      <c r="E92" s="740">
        <v>354</v>
      </c>
      <c r="F92" s="246">
        <v>150</v>
      </c>
      <c r="G92" s="246">
        <f>F92*E92/1000</f>
      </c>
      <c r="H92" s="225"/>
      <c r="I92" s="619"/>
      <c r="J92" s="113"/>
      <c r="K92" s="114"/>
      <c r="L92" s="242"/>
      <c r="M92" s="242"/>
      <c r="N92" s="242"/>
      <c r="O92" s="242"/>
      <c r="P92" s="242"/>
      <c r="Q92" s="242"/>
      <c r="R92" s="242"/>
      <c r="S92" s="114"/>
      <c r="T92" s="222">
        <f>ROUND(J92*$G92,-1)</f>
      </c>
      <c r="U92" s="618">
        <f>ROUND(K92*$G92,-1)</f>
      </c>
      <c r="V92" s="224">
        <f>ROUND(L92*$G92,-1)</f>
      </c>
      <c r="W92" s="224">
        <f>ROUND(M92*$G92,-1)</f>
      </c>
      <c r="X92" s="224">
        <f>ROUND(N92*$G92,-1)</f>
      </c>
      <c r="Y92" s="224">
        <f>ROUND(O92*$G92,-1)</f>
      </c>
      <c r="Z92" s="224">
        <f>ROUND(P92*$G92,-1)</f>
      </c>
      <c r="AA92" s="224">
        <f>ROUND(Q92*$G92,-1)</f>
      </c>
      <c r="AB92" s="224">
        <f>ROUND(R92*$G92,-1)</f>
      </c>
      <c r="AC92" s="225">
        <f>ROUND(S92*$G92,-1)</f>
      </c>
      <c r="AD92" s="716"/>
      <c r="AE92" s="277">
        <v>830</v>
      </c>
      <c r="AF92" s="5"/>
      <c r="AG92" s="5"/>
      <c r="AH92" s="5"/>
      <c r="AI92" s="5"/>
      <c r="AJ92" s="5"/>
    </row>
    <row x14ac:dyDescent="0.25" r="93" customHeight="1" ht="16.15">
      <c r="A93" s="251" t="s">
        <v>915</v>
      </c>
      <c r="B93" s="747" t="s">
        <v>8</v>
      </c>
      <c r="C93" s="747"/>
      <c r="D93" s="747"/>
      <c r="E93" s="246">
        <v>4911</v>
      </c>
      <c r="F93" s="246">
        <v>150</v>
      </c>
      <c r="G93" s="246">
        <f>F93*E93/1000</f>
      </c>
      <c r="H93" s="225"/>
      <c r="I93" s="619"/>
      <c r="J93" s="113"/>
      <c r="K93" s="114"/>
      <c r="L93" s="242"/>
      <c r="M93" s="242"/>
      <c r="N93" s="242"/>
      <c r="O93" s="242"/>
      <c r="P93" s="242"/>
      <c r="Q93" s="242"/>
      <c r="R93" s="242"/>
      <c r="S93" s="114"/>
      <c r="T93" s="222">
        <f>ROUND(J93*$G93,-1)</f>
      </c>
      <c r="U93" s="618">
        <f>ROUND(K93*$G93,-1)</f>
      </c>
      <c r="V93" s="224">
        <f>ROUND(L93*$G93,-1)</f>
      </c>
      <c r="W93" s="224">
        <f>ROUND(M93*$G93,-1)</f>
      </c>
      <c r="X93" s="224">
        <f>ROUND(N93*$G93,-1)</f>
      </c>
      <c r="Y93" s="224">
        <f>ROUND(O93*$G93,-1)</f>
      </c>
      <c r="Z93" s="224">
        <f>ROUND(P93*$G93,-1)</f>
      </c>
      <c r="AA93" s="224">
        <f>ROUND(Q93*$G93,-1)</f>
      </c>
      <c r="AB93" s="224">
        <f>ROUND(R93*$G93,-1)</f>
      </c>
      <c r="AC93" s="225">
        <f>ROUND(S93*$G93,-1)</f>
      </c>
      <c r="AD93" s="716"/>
      <c r="AE93" s="260">
        <v>563</v>
      </c>
      <c r="AF93" s="5"/>
      <c r="AG93" s="5"/>
      <c r="AH93" s="5"/>
      <c r="AI93" s="5"/>
      <c r="AJ93" s="5"/>
    </row>
    <row x14ac:dyDescent="0.25" r="94" customHeight="1" ht="16.15">
      <c r="A94" s="251" t="s">
        <v>916</v>
      </c>
      <c r="B94" s="747" t="s">
        <v>8</v>
      </c>
      <c r="C94" s="747"/>
      <c r="D94" s="747"/>
      <c r="E94" s="246">
        <v>2016</v>
      </c>
      <c r="F94" s="246">
        <v>150</v>
      </c>
      <c r="G94" s="246">
        <f>F94*E94/1000</f>
      </c>
      <c r="H94" s="225"/>
      <c r="I94" s="619"/>
      <c r="J94" s="113"/>
      <c r="K94" s="114"/>
      <c r="L94" s="242"/>
      <c r="M94" s="242"/>
      <c r="N94" s="242"/>
      <c r="O94" s="242"/>
      <c r="P94" s="242"/>
      <c r="Q94" s="242"/>
      <c r="R94" s="242"/>
      <c r="S94" s="114"/>
      <c r="T94" s="222">
        <f>ROUND(J94*$G94,-1)</f>
      </c>
      <c r="U94" s="618">
        <f>ROUND(K94*$G94,-1)</f>
      </c>
      <c r="V94" s="224">
        <f>ROUND(L94*$G94,-1)</f>
      </c>
      <c r="W94" s="224">
        <f>ROUND(M94*$G94,-1)</f>
      </c>
      <c r="X94" s="224">
        <f>ROUND(N94*$G94,-1)</f>
      </c>
      <c r="Y94" s="224">
        <f>ROUND(O94*$G94,-1)</f>
      </c>
      <c r="Z94" s="224">
        <f>ROUND(P94*$G94,-1)</f>
      </c>
      <c r="AA94" s="224">
        <f>ROUND(Q94*$G94,-1)</f>
      </c>
      <c r="AB94" s="224">
        <f>ROUND(R94*$G94,-1)</f>
      </c>
      <c r="AC94" s="225">
        <f>ROUND(S94*$G94,-1)</f>
      </c>
      <c r="AD94" s="716"/>
      <c r="AE94" s="260">
        <v>564</v>
      </c>
      <c r="AF94" s="5"/>
      <c r="AG94" s="5"/>
      <c r="AH94" s="5"/>
      <c r="AI94" s="5"/>
      <c r="AJ94" s="5"/>
    </row>
    <row x14ac:dyDescent="0.25" r="95" customHeight="1" ht="16.15">
      <c r="A95" s="251" t="s">
        <v>917</v>
      </c>
      <c r="B95" s="747" t="s">
        <v>8</v>
      </c>
      <c r="C95" s="747"/>
      <c r="D95" s="747"/>
      <c r="E95" s="246">
        <v>282</v>
      </c>
      <c r="F95" s="246">
        <v>150</v>
      </c>
      <c r="G95" s="246">
        <f>F95*E95/1000</f>
      </c>
      <c r="H95" s="225"/>
      <c r="I95" s="619"/>
      <c r="J95" s="113"/>
      <c r="K95" s="114"/>
      <c r="L95" s="242"/>
      <c r="M95" s="242"/>
      <c r="N95" s="242"/>
      <c r="O95" s="242"/>
      <c r="P95" s="242"/>
      <c r="Q95" s="242"/>
      <c r="R95" s="242"/>
      <c r="S95" s="114"/>
      <c r="T95" s="222">
        <f>ROUND(J95*$G95,-1)</f>
      </c>
      <c r="U95" s="618">
        <f>ROUND(K95*$G95,-1)</f>
      </c>
      <c r="V95" s="224">
        <f>ROUND(L95*$G95,-1)</f>
      </c>
      <c r="W95" s="224">
        <f>ROUND(M95*$G95,-1)</f>
      </c>
      <c r="X95" s="224">
        <f>ROUND(N95*$G95,-1)</f>
      </c>
      <c r="Y95" s="224">
        <f>ROUND(O95*$G95,-1)</f>
      </c>
      <c r="Z95" s="224">
        <f>ROUND(P95*$G95,-1)</f>
      </c>
      <c r="AA95" s="224">
        <f>ROUND(Q95*$G95,-1)</f>
      </c>
      <c r="AB95" s="224">
        <f>ROUND(R95*$G95,-1)</f>
      </c>
      <c r="AC95" s="225">
        <f>ROUND(S95*$G95,-1)</f>
      </c>
      <c r="AD95" s="716"/>
      <c r="AE95" s="260">
        <v>573</v>
      </c>
      <c r="AF95" s="5"/>
      <c r="AG95" s="5"/>
      <c r="AH95" s="5"/>
      <c r="AI95" s="5"/>
      <c r="AJ95" s="5"/>
    </row>
    <row x14ac:dyDescent="0.25" r="96" customHeight="1" ht="16.15">
      <c r="A96" s="251" t="s">
        <v>918</v>
      </c>
      <c r="B96" s="747" t="s">
        <v>8</v>
      </c>
      <c r="C96" s="747"/>
      <c r="D96" s="747"/>
      <c r="E96" s="246">
        <v>5000</v>
      </c>
      <c r="F96" s="246">
        <v>150</v>
      </c>
      <c r="G96" s="246">
        <f>F96*E96/1000</f>
      </c>
      <c r="H96" s="256"/>
      <c r="I96" s="619"/>
      <c r="J96" s="113"/>
      <c r="K96" s="114"/>
      <c r="L96" s="242"/>
      <c r="M96" s="242"/>
      <c r="N96" s="242"/>
      <c r="O96" s="242"/>
      <c r="P96" s="242"/>
      <c r="Q96" s="242"/>
      <c r="R96" s="242"/>
      <c r="S96" s="114"/>
      <c r="T96" s="222">
        <f>ROUND(J96*$G96,-1)</f>
      </c>
      <c r="U96" s="618">
        <f>ROUND(K96*$G96,-1)</f>
      </c>
      <c r="V96" s="224">
        <f>ROUND(L96*$G96,-1)</f>
      </c>
      <c r="W96" s="224">
        <f>ROUND(M96*$G96,-1)</f>
      </c>
      <c r="X96" s="224">
        <f>ROUND(N96*$G96,-1)</f>
      </c>
      <c r="Y96" s="224">
        <f>ROUND(O96*$G96,-1)</f>
      </c>
      <c r="Z96" s="224">
        <f>ROUND(P96*$G96,-1)</f>
      </c>
      <c r="AA96" s="224">
        <f>ROUND(Q96*$G96,-1)</f>
      </c>
      <c r="AB96" s="224">
        <f>ROUND(R96*$G96,-1)</f>
      </c>
      <c r="AC96" s="225">
        <f>ROUND(S96*$G96,-1)</f>
      </c>
      <c r="AD96" s="716"/>
      <c r="AE96" s="290">
        <v>558</v>
      </c>
      <c r="AF96" s="5"/>
      <c r="AG96" s="5"/>
      <c r="AH96" s="5"/>
      <c r="AI96" s="5"/>
      <c r="AJ96" s="5"/>
    </row>
    <row x14ac:dyDescent="0.25" r="97" customHeight="1" ht="16.15">
      <c r="A97" s="241"/>
      <c r="B97" s="735"/>
      <c r="C97" s="735"/>
      <c r="D97" s="735"/>
      <c r="E97" s="110"/>
      <c r="F97" s="110"/>
      <c r="G97" s="110"/>
      <c r="H97" s="256"/>
      <c r="I97" s="619"/>
      <c r="J97" s="113"/>
      <c r="K97" s="114"/>
      <c r="L97" s="242"/>
      <c r="M97" s="242"/>
      <c r="N97" s="242"/>
      <c r="O97" s="242"/>
      <c r="P97" s="242"/>
      <c r="Q97" s="242"/>
      <c r="R97" s="242"/>
      <c r="S97" s="114"/>
      <c r="T97" s="222"/>
      <c r="U97" s="618"/>
      <c r="V97" s="224"/>
      <c r="W97" s="224"/>
      <c r="X97" s="224"/>
      <c r="Y97" s="224"/>
      <c r="Z97" s="224"/>
      <c r="AA97" s="224"/>
      <c r="AB97" s="224"/>
      <c r="AC97" s="225"/>
      <c r="AD97" s="716"/>
      <c r="AE97" s="215"/>
      <c r="AF97" s="5"/>
      <c r="AG97" s="5"/>
      <c r="AH97" s="5"/>
      <c r="AI97" s="5"/>
      <c r="AJ97" s="5"/>
    </row>
    <row x14ac:dyDescent="0.25" r="98" customHeight="1" ht="16.15">
      <c r="A98" s="273" t="s">
        <v>388</v>
      </c>
      <c r="B98" s="279"/>
      <c r="C98" s="279"/>
      <c r="D98" s="279"/>
      <c r="E98" s="212"/>
      <c r="F98" s="110"/>
      <c r="G98" s="212">
        <f>SUM(G99:G103)</f>
      </c>
      <c r="H98" s="225"/>
      <c r="I98" s="619"/>
      <c r="J98" s="113"/>
      <c r="K98" s="114"/>
      <c r="L98" s="114"/>
      <c r="M98" s="114"/>
      <c r="N98" s="114"/>
      <c r="O98" s="114"/>
      <c r="P98" s="114"/>
      <c r="Q98" s="114"/>
      <c r="R98" s="114"/>
      <c r="S98" s="114"/>
      <c r="T98" s="278">
        <f>SUM(T99:T103)</f>
      </c>
      <c r="U98" s="571">
        <f>SUM(U99:U103)</f>
      </c>
      <c r="V98" s="106">
        <f>SUM(V99:V103)</f>
      </c>
      <c r="W98" s="106">
        <f>SUM(W99:W103)</f>
      </c>
      <c r="X98" s="106">
        <f>SUM(X99:X103)</f>
      </c>
      <c r="Y98" s="106">
        <f>SUM(Y99:Y103)</f>
      </c>
      <c r="Z98" s="106">
        <f>SUM(Z99:Z103)</f>
      </c>
      <c r="AA98" s="106">
        <f>SUM(AA99:AA103)</f>
      </c>
      <c r="AB98" s="106">
        <f>SUM(AB99:AB103)</f>
      </c>
      <c r="AC98" s="351">
        <f>SUM(AC99:AC103)</f>
      </c>
      <c r="AD98" s="744"/>
      <c r="AE98" s="215"/>
      <c r="AF98" s="5"/>
      <c r="AG98" s="5"/>
      <c r="AH98" s="5"/>
      <c r="AI98" s="5"/>
      <c r="AJ98" s="5"/>
    </row>
    <row x14ac:dyDescent="0.25" r="99" customHeight="1" ht="16.15">
      <c r="A99" s="241" t="s">
        <v>389</v>
      </c>
      <c r="B99" s="735" t="s">
        <v>12</v>
      </c>
      <c r="C99" s="735" t="s">
        <v>0</v>
      </c>
      <c r="D99" s="735"/>
      <c r="E99" s="110"/>
      <c r="F99" s="110"/>
      <c r="G99" s="110">
        <v>5000</v>
      </c>
      <c r="H99" s="225"/>
      <c r="I99" s="619"/>
      <c r="J99" s="113"/>
      <c r="K99" s="114"/>
      <c r="L99" s="114"/>
      <c r="M99" s="114"/>
      <c r="N99" s="114">
        <v>0.1</v>
      </c>
      <c r="O99" s="114">
        <v>0.2</v>
      </c>
      <c r="P99" s="114">
        <v>0.2</v>
      </c>
      <c r="Q99" s="114">
        <v>0.3</v>
      </c>
      <c r="R99" s="114">
        <v>0.7</v>
      </c>
      <c r="S99" s="114">
        <v>0.7</v>
      </c>
      <c r="T99" s="222">
        <f>ROUND(J99*$G99,-1)</f>
      </c>
      <c r="U99" s="618">
        <f>ROUND(K99*$G99,-1)</f>
      </c>
      <c r="V99" s="224">
        <f>ROUND(L99*$G99,-1)</f>
      </c>
      <c r="W99" s="224">
        <f>ROUND(M99*$G99,-1)</f>
      </c>
      <c r="X99" s="224">
        <f>ROUND(N99*$G99,-1)</f>
      </c>
      <c r="Y99" s="224">
        <f>ROUND(O99*$G99,-1)</f>
      </c>
      <c r="Z99" s="224">
        <f>ROUND(P99*$G99,-1)</f>
      </c>
      <c r="AA99" s="362">
        <f>ROUND(Q99*$G99,-1)</f>
      </c>
      <c r="AB99" s="362">
        <f>ROUND(R99*$G99,-1)</f>
      </c>
      <c r="AC99" s="363">
        <f>ROUND(S99*$G99,-1)</f>
      </c>
      <c r="AD99" s="716"/>
      <c r="AE99" s="215"/>
      <c r="AF99" s="5"/>
      <c r="AG99" s="5"/>
      <c r="AH99" s="5"/>
      <c r="AI99" s="5"/>
      <c r="AJ99" s="5"/>
    </row>
    <row x14ac:dyDescent="0.25" r="100" customHeight="1" ht="16.15">
      <c r="A100" s="241" t="s">
        <v>390</v>
      </c>
      <c r="B100" s="735" t="s">
        <v>12</v>
      </c>
      <c r="C100" s="735" t="s">
        <v>0</v>
      </c>
      <c r="D100" s="735"/>
      <c r="E100" s="110"/>
      <c r="F100" s="110"/>
      <c r="G100" s="110">
        <v>1000</v>
      </c>
      <c r="H100" s="225"/>
      <c r="I100" s="619"/>
      <c r="J100" s="113">
        <v>0.05</v>
      </c>
      <c r="K100" s="114">
        <v>0.1</v>
      </c>
      <c r="L100" s="114">
        <v>0.1</v>
      </c>
      <c r="M100" s="114">
        <v>0.1</v>
      </c>
      <c r="N100" s="114">
        <v>0.1</v>
      </c>
      <c r="O100" s="114">
        <v>0.1</v>
      </c>
      <c r="P100" s="114">
        <v>0.1</v>
      </c>
      <c r="Q100" s="114">
        <v>0.1</v>
      </c>
      <c r="R100" s="114">
        <v>0.1</v>
      </c>
      <c r="S100" s="114">
        <v>0.1</v>
      </c>
      <c r="T100" s="222">
        <f>ROUND(J100*$G100,-1)</f>
      </c>
      <c r="U100" s="618">
        <f>ROUND(K100*$G100,-1)</f>
      </c>
      <c r="V100" s="224">
        <f>ROUND(L100*$G100,-1)</f>
      </c>
      <c r="W100" s="224">
        <f>ROUND(M100*$G100,-1)</f>
      </c>
      <c r="X100" s="224">
        <f>ROUND(N100*$G100,-1)</f>
      </c>
      <c r="Y100" s="224">
        <f>ROUND(O100*$G100,-1)</f>
      </c>
      <c r="Z100" s="224">
        <f>ROUND(P100*$G100,-1)</f>
      </c>
      <c r="AA100" s="224">
        <f>ROUND(Q100*$G100,-1)</f>
      </c>
      <c r="AB100" s="224">
        <f>ROUND(R100*$G100,-1)</f>
      </c>
      <c r="AC100" s="225">
        <f>ROUND(S100*$G100,-1)</f>
      </c>
      <c r="AD100" s="716"/>
      <c r="AE100" s="215"/>
      <c r="AF100" s="5"/>
      <c r="AG100" s="5"/>
      <c r="AH100" s="5"/>
      <c r="AI100" s="5"/>
      <c r="AJ100" s="5"/>
    </row>
    <row x14ac:dyDescent="0.25" r="101" customHeight="1" ht="16.15">
      <c r="A101" s="241" t="s">
        <v>391</v>
      </c>
      <c r="B101" s="735" t="s">
        <v>12</v>
      </c>
      <c r="C101" s="735" t="s">
        <v>0</v>
      </c>
      <c r="D101" s="735"/>
      <c r="E101" s="110"/>
      <c r="F101" s="110"/>
      <c r="G101" s="110">
        <v>400</v>
      </c>
      <c r="H101" s="225"/>
      <c r="I101" s="619"/>
      <c r="J101" s="113">
        <v>0.1</v>
      </c>
      <c r="K101" s="114">
        <v>0.1</v>
      </c>
      <c r="L101" s="114">
        <v>0.1</v>
      </c>
      <c r="M101" s="114">
        <v>0.1</v>
      </c>
      <c r="N101" s="114">
        <v>0.1</v>
      </c>
      <c r="O101" s="114">
        <v>0.1</v>
      </c>
      <c r="P101" s="114">
        <v>0.1</v>
      </c>
      <c r="Q101" s="114">
        <v>0.1</v>
      </c>
      <c r="R101" s="114">
        <v>0.1</v>
      </c>
      <c r="S101" s="114">
        <v>0.1</v>
      </c>
      <c r="T101" s="222">
        <f>ROUND(J101*$G101,-1)</f>
      </c>
      <c r="U101" s="618">
        <f>ROUND(K101*$G101,-1)</f>
      </c>
      <c r="V101" s="224">
        <f>ROUND(L101*$G101,-1)</f>
      </c>
      <c r="W101" s="224">
        <f>ROUND(M101*$G101,-1)</f>
      </c>
      <c r="X101" s="224">
        <f>ROUND(N101*$G101,-1)</f>
      </c>
      <c r="Y101" s="224">
        <f>ROUND(O101*$G101,-1)</f>
      </c>
      <c r="Z101" s="224">
        <f>ROUND(P101*$G101,-1)</f>
      </c>
      <c r="AA101" s="224">
        <f>ROUND(Q101*$G101,-1)</f>
      </c>
      <c r="AB101" s="224">
        <f>ROUND(R101*$G101,-1)</f>
      </c>
      <c r="AC101" s="225">
        <f>ROUND(S101*$G101,-1)</f>
      </c>
      <c r="AD101" s="716"/>
      <c r="AE101" s="215"/>
      <c r="AF101" s="5"/>
      <c r="AG101" s="5"/>
      <c r="AH101" s="5"/>
      <c r="AI101" s="5"/>
      <c r="AJ101" s="5"/>
    </row>
    <row x14ac:dyDescent="0.25" r="102" customHeight="1" ht="15.75">
      <c r="A102" s="241" t="s">
        <v>392</v>
      </c>
      <c r="B102" s="735" t="s">
        <v>12</v>
      </c>
      <c r="C102" s="735" t="s">
        <v>0</v>
      </c>
      <c r="D102" s="735"/>
      <c r="E102" s="110"/>
      <c r="F102" s="110"/>
      <c r="G102" s="110">
        <v>200</v>
      </c>
      <c r="H102" s="225"/>
      <c r="I102" s="619"/>
      <c r="J102" s="113">
        <v>0.1</v>
      </c>
      <c r="K102" s="114">
        <v>0.1</v>
      </c>
      <c r="L102" s="114">
        <v>0.1</v>
      </c>
      <c r="M102" s="114">
        <v>0.1</v>
      </c>
      <c r="N102" s="114">
        <v>0.1</v>
      </c>
      <c r="O102" s="114">
        <v>0.1</v>
      </c>
      <c r="P102" s="114">
        <v>0.1</v>
      </c>
      <c r="Q102" s="114">
        <v>0.1</v>
      </c>
      <c r="R102" s="114">
        <v>0.1</v>
      </c>
      <c r="S102" s="114">
        <v>0.1</v>
      </c>
      <c r="T102" s="222">
        <f>ROUND(J102*$G102,-1)</f>
      </c>
      <c r="U102" s="618">
        <f>ROUND(K102*$G102,-1)</f>
      </c>
      <c r="V102" s="224">
        <f>ROUND(L102*$G102,-1)</f>
      </c>
      <c r="W102" s="224">
        <f>ROUND(M102*$G102,-1)</f>
      </c>
      <c r="X102" s="224">
        <f>ROUND(N102*$G102,-1)</f>
      </c>
      <c r="Y102" s="224">
        <f>ROUND(O102*$G102,-1)</f>
      </c>
      <c r="Z102" s="224">
        <f>ROUND(P102*$G102,-1)</f>
      </c>
      <c r="AA102" s="224">
        <f>ROUND(Q102*$G102,-1)</f>
      </c>
      <c r="AB102" s="224">
        <f>ROUND(R102*$G102,-1)</f>
      </c>
      <c r="AC102" s="225">
        <f>ROUND(S102*$G102,-1)</f>
      </c>
      <c r="AD102" s="716"/>
      <c r="AE102" s="215"/>
      <c r="AF102" s="5"/>
      <c r="AG102" s="5"/>
      <c r="AH102" s="5"/>
      <c r="AI102" s="5"/>
      <c r="AJ102" s="5"/>
    </row>
    <row x14ac:dyDescent="0.25" r="103" customHeight="1" ht="16.15">
      <c r="A103" s="241"/>
      <c r="B103" s="735"/>
      <c r="C103" s="735"/>
      <c r="D103" s="735"/>
      <c r="E103" s="110"/>
      <c r="F103" s="110"/>
      <c r="G103" s="110"/>
      <c r="H103" s="225"/>
      <c r="I103" s="619"/>
      <c r="J103" s="113"/>
      <c r="K103" s="114"/>
      <c r="L103" s="114"/>
      <c r="M103" s="114"/>
      <c r="N103" s="114"/>
      <c r="O103" s="114"/>
      <c r="P103" s="114"/>
      <c r="Q103" s="114"/>
      <c r="R103" s="114"/>
      <c r="S103" s="114"/>
      <c r="T103" s="222"/>
      <c r="U103" s="618"/>
      <c r="V103" s="224"/>
      <c r="W103" s="224"/>
      <c r="X103" s="224"/>
      <c r="Y103" s="224"/>
      <c r="Z103" s="224"/>
      <c r="AA103" s="224"/>
      <c r="AB103" s="224"/>
      <c r="AC103" s="225"/>
      <c r="AD103" s="716"/>
      <c r="AE103" s="215"/>
      <c r="AF103" s="5"/>
      <c r="AG103" s="5"/>
      <c r="AH103" s="5"/>
      <c r="AI103" s="5"/>
      <c r="AJ103" s="5"/>
    </row>
    <row x14ac:dyDescent="0.25" r="104" customHeight="1" ht="16.15">
      <c r="A104" s="364" t="s">
        <v>393</v>
      </c>
      <c r="B104" s="96"/>
      <c r="C104" s="96"/>
      <c r="D104" s="96"/>
      <c r="E104" s="96"/>
      <c r="F104" s="96"/>
      <c r="G104" s="106">
        <f>SUM(G107:G117)</f>
      </c>
      <c r="H104" s="693"/>
      <c r="I104" s="694"/>
      <c r="J104" s="185"/>
      <c r="K104" s="130"/>
      <c r="L104" s="102"/>
      <c r="M104" s="102"/>
      <c r="N104" s="102"/>
      <c r="O104" s="102"/>
      <c r="P104" s="102"/>
      <c r="Q104" s="102"/>
      <c r="R104" s="102"/>
      <c r="S104" s="130"/>
      <c r="T104" s="748">
        <f>SUM(T107:T117)</f>
      </c>
      <c r="U104" s="749">
        <f>SUM(U107:U117)</f>
      </c>
      <c r="V104" s="750">
        <f>SUM(V107:V117)</f>
      </c>
      <c r="W104" s="750">
        <f>SUM(W107:W117)</f>
      </c>
      <c r="X104" s="750">
        <f>SUM(X107:X117)</f>
      </c>
      <c r="Y104" s="750">
        <f>SUM(Y107:Y117)</f>
      </c>
      <c r="Z104" s="750">
        <f>SUM(Z107:Z117)</f>
      </c>
      <c r="AA104" s="750">
        <f>SUM(AA107:AA117)</f>
      </c>
      <c r="AB104" s="750">
        <f>SUM(AB107:AB117)</f>
      </c>
      <c r="AC104" s="751">
        <f>SUM(AC107:AC117)</f>
      </c>
      <c r="AD104" s="361"/>
      <c r="AE104" s="92"/>
      <c r="AF104" s="5"/>
      <c r="AG104" s="5"/>
      <c r="AH104" s="5"/>
      <c r="AI104" s="5"/>
      <c r="AJ104" s="5"/>
    </row>
    <row x14ac:dyDescent="0.25" r="105" customHeight="1" ht="16.15">
      <c r="A105" s="187" t="s">
        <v>80</v>
      </c>
      <c r="B105" s="188"/>
      <c r="C105" s="188"/>
      <c r="D105" s="188"/>
      <c r="E105" s="188"/>
      <c r="F105" s="189"/>
      <c r="G105" s="189"/>
      <c r="H105" s="190"/>
      <c r="I105" s="752"/>
      <c r="J105" s="192"/>
      <c r="K105" s="193"/>
      <c r="L105" s="194"/>
      <c r="M105" s="194"/>
      <c r="N105" s="194"/>
      <c r="O105" s="194"/>
      <c r="P105" s="194"/>
      <c r="Q105" s="194"/>
      <c r="R105" s="194"/>
      <c r="S105" s="193"/>
      <c r="T105" s="365">
        <v>400</v>
      </c>
      <c r="U105" s="753">
        <v>600</v>
      </c>
      <c r="V105" s="197">
        <v>800</v>
      </c>
      <c r="W105" s="197">
        <v>600</v>
      </c>
      <c r="X105" s="197">
        <v>800</v>
      </c>
      <c r="Y105" s="197">
        <v>800</v>
      </c>
      <c r="Z105" s="197">
        <v>800</v>
      </c>
      <c r="AA105" s="197">
        <v>800</v>
      </c>
      <c r="AB105" s="197">
        <v>1100</v>
      </c>
      <c r="AC105" s="199">
        <v>1100</v>
      </c>
      <c r="AD105" s="754"/>
      <c r="AE105" s="92"/>
      <c r="AF105" s="5"/>
      <c r="AG105" s="5"/>
      <c r="AH105" s="5"/>
      <c r="AI105" s="5"/>
      <c r="AJ105" s="5"/>
    </row>
    <row x14ac:dyDescent="0.25" r="106" customHeight="1" ht="16.15">
      <c r="A106" s="187"/>
      <c r="B106" s="188"/>
      <c r="C106" s="188"/>
      <c r="D106" s="188"/>
      <c r="E106" s="188"/>
      <c r="F106" s="189"/>
      <c r="G106" s="189"/>
      <c r="H106" s="190"/>
      <c r="I106" s="755"/>
      <c r="J106" s="192"/>
      <c r="K106" s="193"/>
      <c r="L106" s="194"/>
      <c r="M106" s="193"/>
      <c r="N106" s="193"/>
      <c r="O106" s="193"/>
      <c r="P106" s="193"/>
      <c r="Q106" s="193"/>
      <c r="R106" s="193"/>
      <c r="S106" s="193"/>
      <c r="T106" s="202">
        <f>T105-T104</f>
      </c>
      <c r="U106" s="727">
        <f>U105-U104</f>
      </c>
      <c r="V106" s="204">
        <f>V105-V104</f>
      </c>
      <c r="W106" s="204">
        <f>W105-W104</f>
      </c>
      <c r="X106" s="204">
        <f>X105-X104</f>
      </c>
      <c r="Y106" s="204">
        <f>Y105-Y104</f>
      </c>
      <c r="Z106" s="204">
        <f>Z105-Z104</f>
      </c>
      <c r="AA106" s="204">
        <f>AA105-AA104</f>
      </c>
      <c r="AB106" s="204">
        <f>AB105-AB104</f>
      </c>
      <c r="AC106" s="205">
        <f>AC105-AC104</f>
      </c>
      <c r="AD106" s="754"/>
      <c r="AE106" s="92"/>
      <c r="AF106" s="5"/>
      <c r="AG106" s="5"/>
      <c r="AH106" s="5"/>
      <c r="AI106" s="5"/>
      <c r="AJ106" s="5"/>
    </row>
    <row x14ac:dyDescent="0.25" r="107" customHeight="1" ht="16.15">
      <c r="A107" s="273" t="s">
        <v>919</v>
      </c>
      <c r="B107" s="188"/>
      <c r="C107" s="188"/>
      <c r="D107" s="188"/>
      <c r="E107" s="188"/>
      <c r="F107" s="110"/>
      <c r="G107" s="110"/>
      <c r="H107" s="225"/>
      <c r="I107" s="709"/>
      <c r="J107" s="113"/>
      <c r="K107" s="114"/>
      <c r="L107" s="242"/>
      <c r="M107" s="114"/>
      <c r="N107" s="114"/>
      <c r="O107" s="114"/>
      <c r="P107" s="114"/>
      <c r="Q107" s="114"/>
      <c r="R107" s="114"/>
      <c r="S107" s="114"/>
      <c r="T107" s="222"/>
      <c r="U107" s="618"/>
      <c r="V107" s="447"/>
      <c r="W107" s="447"/>
      <c r="X107" s="447"/>
      <c r="Y107" s="447"/>
      <c r="Z107" s="447"/>
      <c r="AA107" s="447"/>
      <c r="AB107" s="447"/>
      <c r="AC107" s="225"/>
      <c r="AD107" s="716"/>
      <c r="AE107" s="92"/>
      <c r="AF107" s="5"/>
      <c r="AG107" s="5"/>
      <c r="AH107" s="5"/>
      <c r="AI107" s="5"/>
      <c r="AJ107" s="5"/>
    </row>
    <row x14ac:dyDescent="0.25" r="108" customHeight="1" ht="16.15">
      <c r="A108" s="756" t="s">
        <v>920</v>
      </c>
      <c r="B108" s="217" t="s">
        <v>8</v>
      </c>
      <c r="C108" s="217" t="s">
        <v>3</v>
      </c>
      <c r="D108" s="188"/>
      <c r="E108" s="188"/>
      <c r="F108" s="188"/>
      <c r="G108" s="188">
        <v>900</v>
      </c>
      <c r="H108" s="218"/>
      <c r="I108" s="757"/>
      <c r="J108" s="758"/>
      <c r="K108" s="220"/>
      <c r="L108" s="221"/>
      <c r="M108" s="220">
        <v>0.1</v>
      </c>
      <c r="N108" s="220">
        <v>0.5</v>
      </c>
      <c r="O108" s="220">
        <v>0.5</v>
      </c>
      <c r="P108" s="220"/>
      <c r="Q108" s="220"/>
      <c r="R108" s="220"/>
      <c r="S108" s="220"/>
      <c r="T108" s="207">
        <f>ROUND(J108*$G108,-1)</f>
      </c>
      <c r="U108" s="759">
        <f>ROUND(K108*$G108,-1)</f>
      </c>
      <c r="V108" s="760">
        <f>ROUND(L108*$G108,-1)</f>
      </c>
      <c r="W108" s="760">
        <f>ROUND(M108*$G108,-1)</f>
      </c>
      <c r="X108" s="760">
        <f>ROUND(N108*$G108,-1)</f>
      </c>
      <c r="Y108" s="760">
        <f>ROUND(O108*$G108,-1)</f>
      </c>
      <c r="Z108" s="760">
        <f>ROUND(P108*$G108,-1)</f>
      </c>
      <c r="AA108" s="760">
        <f>ROUND(Q108*$G108,-1)</f>
      </c>
      <c r="AB108" s="760">
        <f>ROUND(R108*$G108,-1)</f>
      </c>
      <c r="AC108" s="218">
        <f>ROUND(S108*$G108,-1)</f>
      </c>
      <c r="AD108" s="761"/>
      <c r="AE108" s="92"/>
      <c r="AF108" s="5"/>
      <c r="AG108" s="5"/>
      <c r="AH108" s="5"/>
      <c r="AI108" s="5"/>
      <c r="AJ108" s="5"/>
    </row>
    <row x14ac:dyDescent="0.25" r="109" customHeight="1" ht="16.15">
      <c r="A109" s="273" t="s">
        <v>921</v>
      </c>
      <c r="B109" s="188"/>
      <c r="C109" s="188"/>
      <c r="D109" s="188"/>
      <c r="E109" s="188"/>
      <c r="F109" s="110"/>
      <c r="G109" s="110"/>
      <c r="H109" s="225"/>
      <c r="I109" s="709"/>
      <c r="J109" s="113"/>
      <c r="K109" s="114"/>
      <c r="L109" s="242"/>
      <c r="M109" s="114"/>
      <c r="N109" s="114"/>
      <c r="O109" s="114"/>
      <c r="P109" s="114"/>
      <c r="Q109" s="114"/>
      <c r="R109" s="114"/>
      <c r="S109" s="114"/>
      <c r="T109" s="222"/>
      <c r="U109" s="618"/>
      <c r="V109" s="447"/>
      <c r="W109" s="447"/>
      <c r="X109" s="447"/>
      <c r="Y109" s="447"/>
      <c r="Z109" s="447"/>
      <c r="AA109" s="447"/>
      <c r="AB109" s="447"/>
      <c r="AC109" s="225"/>
      <c r="AD109" s="716"/>
      <c r="AE109" s="92"/>
      <c r="AF109" s="5"/>
      <c r="AG109" s="5"/>
      <c r="AH109" s="5"/>
      <c r="AI109" s="5"/>
      <c r="AJ109" s="5"/>
    </row>
    <row x14ac:dyDescent="0.25" r="110" customHeight="1" ht="16.15">
      <c r="A110" s="241" t="s">
        <v>922</v>
      </c>
      <c r="B110" s="217" t="s">
        <v>8</v>
      </c>
      <c r="C110" s="217" t="s">
        <v>3</v>
      </c>
      <c r="D110" s="188"/>
      <c r="E110" s="188"/>
      <c r="F110" s="110"/>
      <c r="G110" s="110">
        <v>300</v>
      </c>
      <c r="H110" s="225"/>
      <c r="I110" s="709"/>
      <c r="J110" s="113"/>
      <c r="K110" s="114">
        <v>0.1</v>
      </c>
      <c r="L110" s="242">
        <v>0.9</v>
      </c>
      <c r="M110" s="114"/>
      <c r="N110" s="114"/>
      <c r="O110" s="114"/>
      <c r="P110" s="114"/>
      <c r="Q110" s="114"/>
      <c r="R110" s="114"/>
      <c r="S110" s="114"/>
      <c r="T110" s="222">
        <f>ROUND(J110*$G110,-1)</f>
      </c>
      <c r="U110" s="626">
        <f>ROUND(K110*$G110,-1)</f>
      </c>
      <c r="V110" s="447">
        <f>ROUND(L110*$G110,-1)</f>
      </c>
      <c r="W110" s="447">
        <f>ROUND(M110*$G110,-1)</f>
      </c>
      <c r="X110" s="447">
        <f>ROUND(N110*$G110,-1)</f>
      </c>
      <c r="Y110" s="447">
        <f>ROUND(O110*$G110,-1)</f>
      </c>
      <c r="Z110" s="447">
        <f>ROUND(P110*$G110,-1)</f>
      </c>
      <c r="AA110" s="447">
        <f>ROUND(Q110*$G110,-1)</f>
      </c>
      <c r="AB110" s="447">
        <f>ROUND(R110*$G110,-1)</f>
      </c>
      <c r="AC110" s="225">
        <f>ROUND(S110*$G110,-1)</f>
      </c>
      <c r="AD110" s="716"/>
      <c r="AE110" s="260">
        <v>2376</v>
      </c>
      <c r="AF110" s="5"/>
      <c r="AG110" s="5"/>
      <c r="AH110" s="5"/>
      <c r="AI110" s="5"/>
      <c r="AJ110" s="5"/>
    </row>
    <row x14ac:dyDescent="0.25" r="111" customHeight="1" ht="16.15">
      <c r="A111" s="273" t="s">
        <v>923</v>
      </c>
      <c r="B111" s="188"/>
      <c r="C111" s="188"/>
      <c r="D111" s="188"/>
      <c r="E111" s="188"/>
      <c r="F111" s="110"/>
      <c r="G111" s="110"/>
      <c r="H111" s="225"/>
      <c r="I111" s="709"/>
      <c r="J111" s="113"/>
      <c r="K111" s="114"/>
      <c r="L111" s="242"/>
      <c r="M111" s="114"/>
      <c r="N111" s="114"/>
      <c r="O111" s="114"/>
      <c r="P111" s="114"/>
      <c r="Q111" s="114"/>
      <c r="R111" s="114"/>
      <c r="S111" s="114"/>
      <c r="T111" s="222"/>
      <c r="U111" s="618"/>
      <c r="V111" s="447"/>
      <c r="W111" s="447"/>
      <c r="X111" s="447"/>
      <c r="Y111" s="447"/>
      <c r="Z111" s="447"/>
      <c r="AA111" s="447"/>
      <c r="AB111" s="447"/>
      <c r="AC111" s="225"/>
      <c r="AD111" s="716"/>
      <c r="AE111" s="92"/>
      <c r="AF111" s="5"/>
      <c r="AG111" s="5"/>
      <c r="AH111" s="5"/>
      <c r="AI111" s="5"/>
      <c r="AJ111" s="5"/>
    </row>
    <row x14ac:dyDescent="0.25" r="112" customHeight="1" ht="16.15">
      <c r="A112" s="762"/>
      <c r="B112" s="188"/>
      <c r="C112" s="188"/>
      <c r="D112" s="188"/>
      <c r="E112" s="188"/>
      <c r="F112" s="246"/>
      <c r="G112" s="246"/>
      <c r="H112" s="247"/>
      <c r="I112" s="763"/>
      <c r="J112" s="249"/>
      <c r="K112" s="250"/>
      <c r="L112" s="252"/>
      <c r="M112" s="250"/>
      <c r="N112" s="250"/>
      <c r="O112" s="250"/>
      <c r="P112" s="250"/>
      <c r="Q112" s="250"/>
      <c r="R112" s="250"/>
      <c r="S112" s="250"/>
      <c r="T112" s="207"/>
      <c r="U112" s="742"/>
      <c r="V112" s="254"/>
      <c r="W112" s="254"/>
      <c r="X112" s="254"/>
      <c r="Y112" s="254"/>
      <c r="Z112" s="254"/>
      <c r="AA112" s="254"/>
      <c r="AB112" s="254"/>
      <c r="AC112" s="247"/>
      <c r="AD112" s="743"/>
      <c r="AE112" s="92"/>
      <c r="AF112" s="5"/>
      <c r="AG112" s="5"/>
      <c r="AH112" s="5"/>
      <c r="AI112" s="5"/>
      <c r="AJ112" s="5"/>
    </row>
    <row x14ac:dyDescent="0.25" r="113" customHeight="1" ht="16.15">
      <c r="A113" s="338" t="s">
        <v>924</v>
      </c>
      <c r="B113" s="217" t="s">
        <v>8</v>
      </c>
      <c r="C113" s="217" t="s">
        <v>3</v>
      </c>
      <c r="D113" s="188"/>
      <c r="E113" s="188"/>
      <c r="F113" s="110"/>
      <c r="G113" s="224">
        <v>2000</v>
      </c>
      <c r="H113" s="225"/>
      <c r="I113" s="619"/>
      <c r="J113" s="180"/>
      <c r="K113" s="242"/>
      <c r="L113" s="242"/>
      <c r="M113" s="242"/>
      <c r="N113" s="242"/>
      <c r="O113" s="242">
        <v>0.2</v>
      </c>
      <c r="P113" s="242">
        <v>0.3</v>
      </c>
      <c r="Q113" s="242">
        <v>0.3</v>
      </c>
      <c r="R113" s="242">
        <v>0.3</v>
      </c>
      <c r="S113" s="114">
        <v>0.3</v>
      </c>
      <c r="T113" s="222">
        <f>ROUND(J113*$G113,-1)</f>
      </c>
      <c r="U113" s="626">
        <f>ROUND(K113*$G113,-1)</f>
      </c>
      <c r="V113" s="447">
        <f>ROUND(L113*$G113,-1)</f>
      </c>
      <c r="W113" s="447">
        <f>ROUND(M113*$G113,-1)</f>
      </c>
      <c r="X113" s="447">
        <f>ROUND(N113*$G113,-1)</f>
      </c>
      <c r="Y113" s="447">
        <f>ROUND(O113*$G113,-1)</f>
      </c>
      <c r="Z113" s="447">
        <f>ROUND(P113*$G113,-1)</f>
      </c>
      <c r="AA113" s="447">
        <f>ROUND(Q113*$G113,-1)</f>
      </c>
      <c r="AB113" s="447">
        <f>ROUND(R113*$G113,-1)</f>
      </c>
      <c r="AC113" s="225">
        <f>ROUND(S113*$G113,-1)</f>
      </c>
      <c r="AD113" s="700"/>
      <c r="AE113" s="215"/>
      <c r="AF113" s="5"/>
      <c r="AG113" s="5"/>
      <c r="AH113" s="5"/>
      <c r="AI113" s="5"/>
      <c r="AJ113" s="5"/>
    </row>
    <row x14ac:dyDescent="0.25" r="114" customHeight="1" ht="16.15">
      <c r="A114" s="338" t="s">
        <v>411</v>
      </c>
      <c r="B114" s="217" t="s">
        <v>8</v>
      </c>
      <c r="C114" s="217" t="s">
        <v>3</v>
      </c>
      <c r="D114" s="188"/>
      <c r="E114" s="188"/>
      <c r="F114" s="188"/>
      <c r="G114" s="224">
        <v>2000</v>
      </c>
      <c r="H114" s="225"/>
      <c r="I114" s="619"/>
      <c r="J114" s="180">
        <v>0.02</v>
      </c>
      <c r="K114" s="242">
        <v>0.3</v>
      </c>
      <c r="L114" s="242">
        <v>0.2</v>
      </c>
      <c r="M114" s="242">
        <v>0.1</v>
      </c>
      <c r="N114" s="242">
        <v>0.1</v>
      </c>
      <c r="O114" s="242">
        <v>0.1</v>
      </c>
      <c r="P114" s="242">
        <v>0.1</v>
      </c>
      <c r="Q114" s="242">
        <v>0.1</v>
      </c>
      <c r="R114" s="242">
        <v>0.1</v>
      </c>
      <c r="S114" s="114">
        <v>0.1</v>
      </c>
      <c r="T114" s="222">
        <f>ROUND(J114*$G114,-1)</f>
      </c>
      <c r="U114" s="626">
        <f>ROUND(K114*$G114,-1)</f>
      </c>
      <c r="V114" s="224">
        <f>ROUND(L114*$G114,-1)</f>
      </c>
      <c r="W114" s="224">
        <f>ROUND(M114*$G114,-1)</f>
      </c>
      <c r="X114" s="224">
        <f>ROUND(N114*$G114,-1)</f>
      </c>
      <c r="Y114" s="224">
        <f>ROUND(O114*$G114,-1)</f>
      </c>
      <c r="Z114" s="224">
        <f>ROUND(P114*$G114,-1)</f>
      </c>
      <c r="AA114" s="224">
        <f>ROUND(Q114*$G114,-1)</f>
      </c>
      <c r="AB114" s="224">
        <f>ROUND(R114*$G114,-1)</f>
      </c>
      <c r="AC114" s="225">
        <f>ROUND(S114*$G114,-1)</f>
      </c>
      <c r="AD114" s="761"/>
      <c r="AE114" s="215"/>
      <c r="AF114" s="5"/>
      <c r="AG114" s="5"/>
      <c r="AH114" s="5"/>
      <c r="AI114" s="5"/>
      <c r="AJ114" s="5"/>
    </row>
    <row x14ac:dyDescent="0.25" r="115" customHeight="1" ht="16.15">
      <c r="A115" s="625" t="s">
        <v>925</v>
      </c>
      <c r="B115" s="217" t="s">
        <v>8</v>
      </c>
      <c r="C115" s="188"/>
      <c r="D115" s="188"/>
      <c r="E115" s="188"/>
      <c r="F115" s="188"/>
      <c r="G115" s="224">
        <v>100</v>
      </c>
      <c r="H115" s="225"/>
      <c r="I115" s="619"/>
      <c r="J115" s="180">
        <v>1</v>
      </c>
      <c r="K115" s="242"/>
      <c r="L115" s="242"/>
      <c r="M115" s="242"/>
      <c r="N115" s="242"/>
      <c r="O115" s="242"/>
      <c r="P115" s="242"/>
      <c r="Q115" s="242"/>
      <c r="R115" s="242"/>
      <c r="S115" s="114"/>
      <c r="T115" s="222">
        <f>ROUND(J115*$G115,-1)</f>
      </c>
      <c r="U115" s="626">
        <f>ROUND(K115*$G115,-1)</f>
      </c>
      <c r="V115" s="224">
        <f>ROUND(L115*$G115,-1)</f>
      </c>
      <c r="W115" s="224">
        <f>ROUND(M115*$G115,-1)</f>
      </c>
      <c r="X115" s="224">
        <f>ROUND(N115*$G115,-1)</f>
      </c>
      <c r="Y115" s="224">
        <f>ROUND(O115*$G115,-1)</f>
      </c>
      <c r="Z115" s="224">
        <f>ROUND(P115*$G115,-1)</f>
      </c>
      <c r="AA115" s="224">
        <f>ROUND(Q115*$G115,-1)</f>
      </c>
      <c r="AB115" s="224">
        <f>ROUND(R115*$G115,-1)</f>
      </c>
      <c r="AC115" s="225">
        <f>ROUND(S115*$G115,-1)</f>
      </c>
      <c r="AD115" s="761"/>
      <c r="AE115" s="92"/>
      <c r="AF115" s="5"/>
      <c r="AG115" s="5"/>
      <c r="AH115" s="5"/>
      <c r="AI115" s="5"/>
      <c r="AJ115" s="5"/>
    </row>
    <row x14ac:dyDescent="0.25" r="116" customHeight="1" ht="16.15">
      <c r="A116" s="764" t="s">
        <v>412</v>
      </c>
      <c r="B116" s="217" t="s">
        <v>8</v>
      </c>
      <c r="C116" s="217" t="s">
        <v>3</v>
      </c>
      <c r="D116" s="188"/>
      <c r="E116" s="188"/>
      <c r="F116" s="188"/>
      <c r="G116" s="224">
        <v>300</v>
      </c>
      <c r="H116" s="225"/>
      <c r="I116" s="619"/>
      <c r="J116" s="180">
        <v>0.1</v>
      </c>
      <c r="K116" s="242">
        <v>0.1</v>
      </c>
      <c r="L116" s="242">
        <v>0.1</v>
      </c>
      <c r="M116" s="242">
        <v>0.1</v>
      </c>
      <c r="N116" s="242">
        <v>0.1</v>
      </c>
      <c r="O116" s="242">
        <v>0.1</v>
      </c>
      <c r="P116" s="242">
        <v>0.1</v>
      </c>
      <c r="Q116" s="242">
        <v>0.1</v>
      </c>
      <c r="R116" s="242">
        <v>0.1</v>
      </c>
      <c r="S116" s="114">
        <v>0.1</v>
      </c>
      <c r="T116" s="222">
        <f>ROUND(J116*$G116,-1)</f>
      </c>
      <c r="U116" s="626">
        <f>ROUND(K116*$G116,-1)</f>
      </c>
      <c r="V116" s="165">
        <f>ROUND(L116*$G116,-1)</f>
      </c>
      <c r="W116" s="224">
        <f>ROUND(M116*$G116,-1)</f>
      </c>
      <c r="X116" s="224">
        <f>ROUND(N116*$G116,-1)</f>
      </c>
      <c r="Y116" s="224">
        <f>ROUND(O116*$G116,-1)</f>
      </c>
      <c r="Z116" s="224">
        <f>ROUND(P116*$G116,-1)</f>
      </c>
      <c r="AA116" s="224">
        <f>ROUND(Q116*$G116,-1)</f>
      </c>
      <c r="AB116" s="224">
        <f>ROUND(R116*$G116,-1)</f>
      </c>
      <c r="AC116" s="225">
        <f>ROUND(S116*$G116,-1)</f>
      </c>
      <c r="AD116" s="761"/>
      <c r="AE116" s="92"/>
      <c r="AF116" s="5"/>
      <c r="AG116" s="5"/>
      <c r="AH116" s="5"/>
      <c r="AI116" s="5"/>
      <c r="AJ116" s="5"/>
    </row>
    <row x14ac:dyDescent="0.25" r="117" customHeight="1" ht="16.15">
      <c r="A117" s="272"/>
      <c r="B117" s="735"/>
      <c r="C117" s="735"/>
      <c r="D117" s="735"/>
      <c r="E117" s="188"/>
      <c r="F117" s="188"/>
      <c r="G117" s="224"/>
      <c r="H117" s="225"/>
      <c r="I117" s="619"/>
      <c r="J117" s="180"/>
      <c r="K117" s="242"/>
      <c r="L117" s="242"/>
      <c r="M117" s="242"/>
      <c r="N117" s="242"/>
      <c r="O117" s="242"/>
      <c r="P117" s="242"/>
      <c r="Q117" s="242"/>
      <c r="R117" s="242"/>
      <c r="S117" s="114"/>
      <c r="T117" s="73"/>
      <c r="U117" s="765"/>
      <c r="V117" s="373"/>
      <c r="W117" s="712"/>
      <c r="X117" s="712"/>
      <c r="Y117" s="712"/>
      <c r="Z117" s="712"/>
      <c r="AA117" s="712"/>
      <c r="AB117" s="712"/>
      <c r="AC117" s="766"/>
      <c r="AD117" s="761"/>
      <c r="AE117" s="215"/>
      <c r="AF117" s="5"/>
      <c r="AG117" s="5"/>
      <c r="AH117" s="5"/>
      <c r="AI117" s="5"/>
      <c r="AJ117" s="5"/>
    </row>
    <row x14ac:dyDescent="0.25" r="118" customHeight="1" ht="17.25">
      <c r="A118" s="7"/>
      <c r="B118" s="7"/>
      <c r="C118" s="7"/>
      <c r="D118" s="7"/>
      <c r="E118" s="16"/>
      <c r="F118" s="16"/>
      <c r="G118" s="16"/>
      <c r="H118" s="16"/>
      <c r="I118" s="520"/>
      <c r="J118" s="520"/>
      <c r="K118" s="520"/>
      <c r="L118" s="520"/>
      <c r="M118" s="520"/>
      <c r="N118" s="520"/>
      <c r="O118" s="520"/>
      <c r="P118" s="520"/>
      <c r="Q118" s="520"/>
      <c r="R118" s="520"/>
      <c r="S118" s="520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5"/>
      <c r="AE118" s="92"/>
      <c r="AF118" s="5"/>
      <c r="AG118" s="5"/>
      <c r="AH118" s="5"/>
      <c r="AI118" s="5"/>
      <c r="AJ118" s="5"/>
    </row>
    <row x14ac:dyDescent="0.25" r="119" customHeight="1" ht="17.25">
      <c r="A119" s="5"/>
      <c r="B119" s="5"/>
      <c r="C119" s="5"/>
      <c r="D119" s="5"/>
      <c r="E119" s="16"/>
      <c r="F119" s="16"/>
      <c r="G119" s="16"/>
      <c r="H119" s="19"/>
      <c r="I119" s="10" t="s">
        <v>1</v>
      </c>
      <c r="J119" s="520"/>
      <c r="K119" s="520"/>
      <c r="L119" s="520"/>
      <c r="M119" s="520"/>
      <c r="N119" s="520"/>
      <c r="O119" s="520"/>
      <c r="P119" s="520"/>
      <c r="Q119" s="520"/>
      <c r="R119" s="520"/>
      <c r="S119" s="520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5"/>
      <c r="AE119" s="92"/>
      <c r="AF119" s="5"/>
      <c r="AG119" s="5"/>
      <c r="AH119" s="5"/>
      <c r="AI119" s="5"/>
      <c r="AJ119" s="5"/>
    </row>
    <row x14ac:dyDescent="0.25" r="120" customHeight="1" ht="17.25">
      <c r="A120" s="5"/>
      <c r="B120" s="5"/>
      <c r="C120" s="5"/>
      <c r="D120" s="5"/>
      <c r="E120" s="16"/>
      <c r="F120" s="16"/>
      <c r="G120" s="16"/>
      <c r="H120" s="19"/>
      <c r="I120" s="10" t="s">
        <v>4</v>
      </c>
      <c r="J120" s="520"/>
      <c r="K120" s="520"/>
      <c r="L120" s="520"/>
      <c r="M120" s="520"/>
      <c r="N120" s="520"/>
      <c r="O120" s="520"/>
      <c r="P120" s="520"/>
      <c r="Q120" s="520"/>
      <c r="R120" s="520"/>
      <c r="S120" s="520"/>
      <c r="T120" s="8">
        <f>T39</f>
      </c>
      <c r="U120" s="8">
        <f>U39</f>
      </c>
      <c r="V120" s="8">
        <f>V39</f>
      </c>
      <c r="W120" s="8">
        <f>W39</f>
      </c>
      <c r="X120" s="8">
        <f>X39</f>
      </c>
      <c r="Y120" s="8">
        <f>Y39</f>
      </c>
      <c r="Z120" s="8">
        <f>Z39</f>
      </c>
      <c r="AA120" s="8">
        <f>AA39</f>
      </c>
      <c r="AB120" s="8">
        <f>AB39</f>
      </c>
      <c r="AC120" s="8">
        <f>AC39</f>
      </c>
      <c r="AD120" s="5"/>
      <c r="AE120" s="92"/>
      <c r="AF120" s="5"/>
      <c r="AG120" s="5"/>
      <c r="AH120" s="5"/>
      <c r="AI120" s="5"/>
      <c r="AJ120" s="5"/>
    </row>
    <row x14ac:dyDescent="0.25" r="121" customHeight="1" ht="17.25">
      <c r="A121" s="5"/>
      <c r="B121" s="5"/>
      <c r="C121" s="5"/>
      <c r="D121" s="5"/>
      <c r="E121" s="16"/>
      <c r="F121" s="16"/>
      <c r="G121" s="16"/>
      <c r="H121" s="19"/>
      <c r="I121" s="10" t="s">
        <v>6</v>
      </c>
      <c r="J121" s="520"/>
      <c r="K121" s="520"/>
      <c r="L121" s="520"/>
      <c r="M121" s="520"/>
      <c r="N121" s="520"/>
      <c r="O121" s="520"/>
      <c r="P121" s="520"/>
      <c r="Q121" s="520"/>
      <c r="R121" s="520"/>
      <c r="S121" s="520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5"/>
      <c r="AE121" s="92"/>
      <c r="AF121" s="5"/>
      <c r="AG121" s="5"/>
      <c r="AH121" s="5"/>
      <c r="AI121" s="5"/>
      <c r="AJ121" s="5"/>
    </row>
    <row x14ac:dyDescent="0.25" r="122" customHeight="1" ht="17.25">
      <c r="A122" s="5"/>
      <c r="B122" s="5"/>
      <c r="C122" s="5"/>
      <c r="D122" s="5"/>
      <c r="E122" s="16"/>
      <c r="F122" s="16"/>
      <c r="G122" s="16"/>
      <c r="H122" s="19"/>
      <c r="I122" s="10" t="s">
        <v>8</v>
      </c>
      <c r="J122" s="520"/>
      <c r="K122" s="520"/>
      <c r="L122" s="520"/>
      <c r="M122" s="520"/>
      <c r="N122" s="520"/>
      <c r="O122" s="520"/>
      <c r="P122" s="520"/>
      <c r="Q122" s="520"/>
      <c r="R122" s="520"/>
      <c r="S122" s="520"/>
      <c r="T122" s="8">
        <f>T116+T115+T114+T113+T110+T108+T96+T95+T94+T93+T92+T91+T88+T87+T86+T78+T77</f>
      </c>
      <c r="U122" s="8">
        <f>U116+U115+U114+U113+U110+U108+U96+U95+U94+U93+U92+U91+U88+U87+U86+U78+U77</f>
      </c>
      <c r="V122" s="8">
        <f>V116+V115+V114+V113+V110+V108+V96+V95+V94+V93+V92+V91+V88+V87+V86+V78+V77</f>
      </c>
      <c r="W122" s="8">
        <f>W116+W115+W114+W113+W110+W108+W96+W95+W94+W93+W92+W91+W88+W87+W86+W78+W77</f>
      </c>
      <c r="X122" s="8">
        <f>X116+X115+X114+X113+X110+X108+X96+X95+X94+X93+X92+X91+X88+X87+X86+X78+X77</f>
      </c>
      <c r="Y122" s="8">
        <f>Y116+Y115+Y114+Y113+Y110+Y108+Y96+Y95+Y94+Y93+Y92+Y91+Y88+Y87+Y86+Y78+Y77</f>
      </c>
      <c r="Z122" s="8">
        <f>Z116+Z115+Z114+Z113+Z110+Z108+Z96+Z95+Z94+Z93+Z92+Z91+Z88+Z87+Z86+Z78+Z77</f>
      </c>
      <c r="AA122" s="8">
        <f>AA116+AA115+AA114+AA113+AA110+AA108+AA96+AA95+AA94+AA93+AA92+AA91+AA88+AA87+AA86+AA78+AA77</f>
      </c>
      <c r="AB122" s="8">
        <f>AB116+AB115+AB114+AB113+AB110+AB108+AB96+AB95+AB94+AB93+AB92+AB91+AB88+AB87+AB86+AB78+AB77</f>
      </c>
      <c r="AC122" s="8">
        <f>AC116+AC115+AC114+AC113+AC110+AC108+AC96+AC95+AC94+AC93+AC92+AC91+AC88+AC87+AC86+AC78+AC77</f>
      </c>
      <c r="AD122" s="5"/>
      <c r="AE122" s="92"/>
      <c r="AF122" s="5"/>
      <c r="AG122" s="5"/>
      <c r="AH122" s="5"/>
      <c r="AI122" s="5"/>
      <c r="AJ122" s="5"/>
    </row>
    <row x14ac:dyDescent="0.25" r="123" customHeight="1" ht="17.25">
      <c r="A123" s="5"/>
      <c r="B123" s="5"/>
      <c r="C123" s="5"/>
      <c r="D123" s="5"/>
      <c r="E123" s="16"/>
      <c r="F123" s="16"/>
      <c r="G123" s="16"/>
      <c r="H123" s="19"/>
      <c r="I123" s="10" t="s">
        <v>10</v>
      </c>
      <c r="J123" s="520"/>
      <c r="K123" s="520"/>
      <c r="L123" s="520"/>
      <c r="M123" s="520"/>
      <c r="N123" s="520"/>
      <c r="O123" s="520"/>
      <c r="P123" s="520"/>
      <c r="Q123" s="520"/>
      <c r="R123" s="520"/>
      <c r="S123" s="520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5"/>
      <c r="AE123" s="215"/>
      <c r="AF123" s="5"/>
      <c r="AG123" s="5"/>
      <c r="AH123" s="5"/>
      <c r="AI123" s="5"/>
      <c r="AJ123" s="5"/>
    </row>
    <row x14ac:dyDescent="0.25" r="124" customHeight="1" ht="17.25">
      <c r="A124" s="5"/>
      <c r="B124" s="5"/>
      <c r="C124" s="5"/>
      <c r="D124" s="5"/>
      <c r="E124" s="16"/>
      <c r="F124" s="16"/>
      <c r="G124" s="16"/>
      <c r="H124" s="19"/>
      <c r="I124" s="10" t="s">
        <v>12</v>
      </c>
      <c r="J124" s="520"/>
      <c r="K124" s="520"/>
      <c r="L124" s="520"/>
      <c r="M124" s="520"/>
      <c r="N124" s="520"/>
      <c r="O124" s="520"/>
      <c r="P124" s="520"/>
      <c r="Q124" s="520"/>
      <c r="R124" s="520"/>
      <c r="S124" s="520"/>
      <c r="T124" s="8">
        <f>T102+T101+T100+T99+T70+T67+T66+T63+T62+T61+T60+T59+T58+T57+T55+T56+T54+T53+T50+T49+T48+T47+T46+T45+T44+T43+T42+T36+T35+T32+T30+T27</f>
      </c>
      <c r="U124" s="8">
        <f>U102+U101+U100+U99+U70+U67+U66+U63+U62+U61+U60+U59+U58+U57+U55+U56+U54+U53+U50+U49+U48+U47+U46+U45+U44+U43+U42+U36+U35+U32+U30+U27</f>
      </c>
      <c r="V124" s="8">
        <f>V102+V101+V100+V99+V70+V67+V66+V63+V62+V61+V60+V59+V58+V57+V55+V56+V54+V53+V50+V49+V48+V47+V46+V45+V44+V43+V42+V36+V35+V32+V30+V27</f>
      </c>
      <c r="W124" s="8">
        <f>W102+W101+W100+W99+W70+W67+W66+W63+W62+W61+W60+W59+W58+W57+W55+W56+W54+W53+W50+W49+W48+W47+W46+W45+W44+W43+W42+W36+W35+W32+W30+W27</f>
      </c>
      <c r="X124" s="8">
        <f>X102+X101+X100+X99+X70+X67+X66+X63+X62+X61+X60+X59+X58+X57+X55+X56+X54+X53+X50+X49+X48+X47+X46+X45+X44+X43+X42+X36+X35+X32+X30+X27</f>
      </c>
      <c r="Y124" s="8">
        <f>Y102+Y101+Y100+Y99+Y70+Y67+Y66+Y63+Y62+Y61+Y60+Y59+Y58+Y57+Y55+Y56+Y54+Y53+Y50+Y49+Y48+Y47+Y46+Y45+Y44+Y43+Y42+Y36+Y35+Y32+Y30+Y27</f>
      </c>
      <c r="Z124" s="8">
        <f>Z102+Z101+Z100+Z99+Z70+Z67+Z66+Z63+Z62+Z61+Z60+Z59+Z58+Z57+Z55+Z56+Z54+Z53+Z50+Z49+Z48+Z47+Z46+Z45+Z44+Z43+Z42+Z36+Z35+Z32+Z30+Z27</f>
      </c>
      <c r="AA124" s="8">
        <f>AA102+AA101+AA100+AA99+AA70+AA67+AA66+AA63+AA62+AA61+AA60+AA59+AA58+AA57+AA55+AA56+AA54+AA53+AA50+AA49+AA48+AA47+AA46+AA45+AA44+AA43+AA42+AA36+AA35+AA32+AA30+AA27</f>
      </c>
      <c r="AB124" s="8">
        <f>AB102+AB101+AB100+AB99+AB70+AB67+AB66+AB63+AB62+AB61+AB60+AB59+AB58+AB57+AB55+AB56+AB54+AB53+AB50+AB49+AB48+AB47+AB46+AB45+AB44+AB43+AB42+AB36+AB35+AB32+AB30+AB27</f>
      </c>
      <c r="AC124" s="8">
        <f>AC102+AC101+AC100+AC99+AC70+AC67+AC66+AC63+AC62+AC61+AC60+AC59+AC58+AC57+AC55+AC56+AC54+AC53+AC50+AC49+AC48+AC47+AC46+AC45+AC44+AC43+AC42+AC36+AC35+AC32+AC30+AC27</f>
      </c>
      <c r="AD124" s="1" t="s">
        <v>926</v>
      </c>
      <c r="AE124" s="92"/>
      <c r="AF124" s="5"/>
      <c r="AG124" s="5"/>
      <c r="AH124" s="5"/>
      <c r="AI124" s="5"/>
      <c r="AJ124" s="5"/>
    </row>
    <row x14ac:dyDescent="0.25" r="125" customHeight="1" ht="17.25">
      <c r="A125" s="5"/>
      <c r="B125" s="5"/>
      <c r="C125" s="5"/>
      <c r="D125" s="5"/>
      <c r="E125" s="16"/>
      <c r="F125" s="16"/>
      <c r="G125" s="16"/>
      <c r="H125" s="16"/>
      <c r="I125" s="10" t="s">
        <v>14</v>
      </c>
      <c r="J125" s="520"/>
      <c r="K125" s="520"/>
      <c r="L125" s="520"/>
      <c r="M125" s="520"/>
      <c r="N125" s="520"/>
      <c r="O125" s="520"/>
      <c r="P125" s="520"/>
      <c r="Q125" s="520"/>
      <c r="R125" s="520"/>
      <c r="S125" s="520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5"/>
      <c r="AE125" s="92"/>
      <c r="AF125" s="5"/>
      <c r="AG125" s="5"/>
      <c r="AH125" s="5"/>
      <c r="AI125" s="5"/>
      <c r="AJ125" s="5"/>
    </row>
    <row x14ac:dyDescent="0.25" r="126" customHeight="1" ht="17.25">
      <c r="A126" s="5"/>
      <c r="B126" s="5"/>
      <c r="C126" s="5"/>
      <c r="D126" s="5"/>
      <c r="E126" s="16"/>
      <c r="F126" s="16"/>
      <c r="G126" s="16"/>
      <c r="H126" s="16"/>
      <c r="I126" s="10" t="s">
        <v>16</v>
      </c>
      <c r="J126" s="520"/>
      <c r="K126" s="520"/>
      <c r="L126" s="520"/>
      <c r="M126" s="520"/>
      <c r="N126" s="520"/>
      <c r="O126" s="520"/>
      <c r="P126" s="520"/>
      <c r="Q126" s="520"/>
      <c r="R126" s="520"/>
      <c r="S126" s="520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5"/>
      <c r="AE126" s="92"/>
      <c r="AF126" s="5"/>
      <c r="AG126" s="5"/>
      <c r="AH126" s="5"/>
      <c r="AI126" s="5"/>
      <c r="AJ126" s="5"/>
    </row>
    <row x14ac:dyDescent="0.25" r="127" customHeight="1" ht="17.25">
      <c r="A127" s="5"/>
      <c r="B127" s="5"/>
      <c r="C127" s="5"/>
      <c r="D127" s="5"/>
      <c r="E127" s="16"/>
      <c r="F127" s="16"/>
      <c r="G127" s="16"/>
      <c r="H127" s="16"/>
      <c r="I127" s="10" t="s">
        <v>18</v>
      </c>
      <c r="J127" s="520"/>
      <c r="K127" s="520"/>
      <c r="L127" s="520"/>
      <c r="M127" s="520"/>
      <c r="N127" s="520"/>
      <c r="O127" s="520"/>
      <c r="P127" s="520"/>
      <c r="Q127" s="520"/>
      <c r="R127" s="520"/>
      <c r="S127" s="520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5"/>
      <c r="AE127" s="92"/>
      <c r="AF127" s="5"/>
      <c r="AG127" s="5"/>
      <c r="AH127" s="5"/>
      <c r="AI127" s="5"/>
      <c r="AJ127" s="5"/>
    </row>
    <row x14ac:dyDescent="0.25" r="128" customHeight="1" ht="17.25">
      <c r="A128" s="5"/>
      <c r="B128" s="5"/>
      <c r="C128" s="5"/>
      <c r="D128" s="5"/>
      <c r="E128" s="16"/>
      <c r="F128" s="16"/>
      <c r="G128" s="16"/>
      <c r="H128" s="16"/>
      <c r="I128" s="10" t="s">
        <v>20</v>
      </c>
      <c r="J128" s="520"/>
      <c r="K128" s="520"/>
      <c r="L128" s="520"/>
      <c r="M128" s="520"/>
      <c r="N128" s="520"/>
      <c r="O128" s="520"/>
      <c r="P128" s="520"/>
      <c r="Q128" s="520"/>
      <c r="R128" s="520"/>
      <c r="S128" s="520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5"/>
      <c r="AE128" s="92"/>
      <c r="AF128" s="5"/>
      <c r="AG128" s="5"/>
      <c r="AH128" s="5"/>
      <c r="AI128" s="5"/>
      <c r="AJ128" s="5"/>
    </row>
    <row x14ac:dyDescent="0.25" r="129" customHeight="1" ht="17.25">
      <c r="A129" s="5"/>
      <c r="B129" s="5"/>
      <c r="C129" s="5"/>
      <c r="D129" s="5"/>
      <c r="E129" s="16"/>
      <c r="F129" s="16"/>
      <c r="G129" s="16"/>
      <c r="H129" s="16"/>
      <c r="I129" s="520"/>
      <c r="J129" s="520"/>
      <c r="K129" s="520"/>
      <c r="L129" s="520"/>
      <c r="M129" s="520"/>
      <c r="N129" s="520"/>
      <c r="O129" s="520"/>
      <c r="P129" s="520"/>
      <c r="Q129" s="520"/>
      <c r="R129" s="520"/>
      <c r="S129" s="520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5"/>
      <c r="AE129" s="92"/>
      <c r="AF129" s="5"/>
      <c r="AG129" s="5"/>
      <c r="AH129" s="5"/>
      <c r="AI129" s="5"/>
      <c r="AJ129" s="5"/>
    </row>
    <row x14ac:dyDescent="0.25" r="130" customHeight="1" ht="17.25">
      <c r="A130" s="5"/>
      <c r="B130" s="5"/>
      <c r="C130" s="5"/>
      <c r="D130" s="5"/>
      <c r="E130" s="16"/>
      <c r="F130" s="16"/>
      <c r="G130" s="16"/>
      <c r="H130" s="16"/>
      <c r="I130" s="520"/>
      <c r="J130" s="520"/>
      <c r="K130" s="520"/>
      <c r="L130" s="520"/>
      <c r="M130" s="520"/>
      <c r="N130" s="520"/>
      <c r="O130" s="520"/>
      <c r="P130" s="520"/>
      <c r="Q130" s="520"/>
      <c r="R130" s="520"/>
      <c r="S130" s="520"/>
      <c r="T130" s="8">
        <f>SUM(T119:T128)</f>
      </c>
      <c r="U130" s="8">
        <f>SUM(U119:U128)</f>
      </c>
      <c r="V130" s="8">
        <f>SUM(V119:V128)</f>
      </c>
      <c r="W130" s="8">
        <f>SUM(W119:W128)</f>
      </c>
      <c r="X130" s="8">
        <f>SUM(X119:X128)</f>
      </c>
      <c r="Y130" s="8">
        <f>SUM(Y119:Y128)</f>
      </c>
      <c r="Z130" s="8">
        <f>SUM(Z119:Z128)</f>
      </c>
      <c r="AA130" s="8">
        <f>SUM(AA119:AA128)</f>
      </c>
      <c r="AB130" s="8">
        <f>SUM(AB119:AB128)</f>
      </c>
      <c r="AC130" s="8">
        <f>SUM(AC119:AC128)</f>
      </c>
      <c r="AD130" s="5"/>
      <c r="AE130" s="92"/>
      <c r="AF130" s="5"/>
      <c r="AG130" s="5"/>
      <c r="AH130" s="5"/>
      <c r="AI130" s="5"/>
      <c r="AJ130" s="5"/>
    </row>
    <row x14ac:dyDescent="0.25" r="131" customHeight="1" ht="17.25">
      <c r="A131" s="5"/>
      <c r="B131" s="5"/>
      <c r="C131" s="5"/>
      <c r="D131" s="5"/>
      <c r="E131" s="16"/>
      <c r="F131" s="16"/>
      <c r="G131" s="16"/>
      <c r="H131" s="16"/>
      <c r="I131" s="520"/>
      <c r="J131" s="520"/>
      <c r="K131" s="520"/>
      <c r="L131" s="520"/>
      <c r="M131" s="520"/>
      <c r="N131" s="520"/>
      <c r="O131" s="520"/>
      <c r="P131" s="520"/>
      <c r="Q131" s="520"/>
      <c r="R131" s="520"/>
      <c r="S131" s="520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5"/>
      <c r="AE131" s="92"/>
      <c r="AF131" s="5"/>
      <c r="AG131" s="5"/>
      <c r="AH131" s="5"/>
      <c r="AI131" s="5"/>
      <c r="AJ131" s="5"/>
    </row>
    <row x14ac:dyDescent="0.25" r="132" customHeight="1" ht="17.25">
      <c r="A132" s="5"/>
      <c r="B132" s="5"/>
      <c r="C132" s="5"/>
      <c r="D132" s="5"/>
      <c r="E132" s="16"/>
      <c r="F132" s="16"/>
      <c r="G132" s="16"/>
      <c r="H132" s="16"/>
      <c r="I132" s="520"/>
      <c r="J132" s="520"/>
      <c r="K132" s="520"/>
      <c r="L132" s="520"/>
      <c r="M132" s="520"/>
      <c r="N132" s="520"/>
      <c r="O132" s="520"/>
      <c r="P132" s="520"/>
      <c r="Q132" s="520"/>
      <c r="R132" s="520"/>
      <c r="S132" s="520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5"/>
      <c r="AE132" s="92"/>
      <c r="AF132" s="5"/>
      <c r="AG132" s="5"/>
      <c r="AH132" s="5"/>
      <c r="AI132" s="5"/>
      <c r="AJ132" s="5"/>
    </row>
    <row x14ac:dyDescent="0.25" r="133" customHeight="1" ht="17.25">
      <c r="A133" s="5"/>
      <c r="B133" s="5"/>
      <c r="C133" s="5"/>
      <c r="D133" s="5"/>
      <c r="E133" s="16"/>
      <c r="F133" s="16"/>
      <c r="G133" s="16"/>
      <c r="H133" s="16"/>
      <c r="I133" s="520"/>
      <c r="J133" s="520"/>
      <c r="K133" s="520"/>
      <c r="L133" s="520"/>
      <c r="M133" s="520"/>
      <c r="N133" s="520"/>
      <c r="O133" s="520"/>
      <c r="P133" s="520"/>
      <c r="Q133" s="520"/>
      <c r="R133" s="520"/>
      <c r="S133" s="520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5"/>
      <c r="AE133" s="92"/>
      <c r="AF133" s="5"/>
      <c r="AG133" s="5"/>
      <c r="AH133" s="5"/>
      <c r="AI133" s="5"/>
      <c r="AJ133" s="5"/>
    </row>
    <row x14ac:dyDescent="0.25" r="134" customHeight="1" ht="17.25">
      <c r="A134" s="5"/>
      <c r="B134" s="5"/>
      <c r="C134" s="5"/>
      <c r="D134" s="5"/>
      <c r="E134" s="16"/>
      <c r="F134" s="16"/>
      <c r="G134" s="16"/>
      <c r="H134" s="16"/>
      <c r="I134" s="520"/>
      <c r="J134" s="520"/>
      <c r="K134" s="520"/>
      <c r="L134" s="520"/>
      <c r="M134" s="520"/>
      <c r="N134" s="520"/>
      <c r="O134" s="520"/>
      <c r="P134" s="520"/>
      <c r="Q134" s="520"/>
      <c r="R134" s="520"/>
      <c r="S134" s="520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5"/>
      <c r="AE134" s="92"/>
      <c r="AF134" s="5"/>
      <c r="AG134" s="5"/>
      <c r="AH134" s="5"/>
      <c r="AI134" s="5"/>
      <c r="AJ134" s="5"/>
    </row>
    <row x14ac:dyDescent="0.25" r="135" customHeight="1" ht="17.25">
      <c r="A135" s="5"/>
      <c r="B135" s="5"/>
      <c r="C135" s="5"/>
      <c r="D135" s="5"/>
      <c r="E135" s="16"/>
      <c r="F135" s="16"/>
      <c r="G135" s="16"/>
      <c r="H135" s="16"/>
      <c r="I135" s="520"/>
      <c r="J135" s="520"/>
      <c r="K135" s="520"/>
      <c r="L135" s="520"/>
      <c r="M135" s="520"/>
      <c r="N135" s="520"/>
      <c r="O135" s="520"/>
      <c r="P135" s="520"/>
      <c r="Q135" s="520"/>
      <c r="R135" s="520"/>
      <c r="S135" s="520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5"/>
      <c r="AE135" s="92"/>
      <c r="AF135" s="5"/>
      <c r="AG135" s="5"/>
      <c r="AH135" s="5"/>
      <c r="AI135" s="5"/>
      <c r="AJ135" s="5"/>
    </row>
    <row x14ac:dyDescent="0.25" r="136" customHeight="1" ht="17.25">
      <c r="A136" s="5"/>
      <c r="B136" s="5"/>
      <c r="C136" s="5"/>
      <c r="D136" s="5"/>
      <c r="E136" s="16"/>
      <c r="F136" s="16"/>
      <c r="G136" s="16"/>
      <c r="H136" s="16"/>
      <c r="I136" s="520"/>
      <c r="J136" s="520"/>
      <c r="K136" s="520"/>
      <c r="L136" s="520"/>
      <c r="M136" s="520"/>
      <c r="N136" s="520"/>
      <c r="O136" s="520"/>
      <c r="P136" s="520"/>
      <c r="Q136" s="520"/>
      <c r="R136" s="520"/>
      <c r="S136" s="520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5"/>
      <c r="AE136" s="92"/>
      <c r="AF136" s="5"/>
      <c r="AG136" s="5"/>
      <c r="AH136" s="5"/>
      <c r="AI136" s="5"/>
      <c r="AJ136" s="5"/>
    </row>
    <row x14ac:dyDescent="0.25" r="137" customHeight="1" ht="17.25">
      <c r="A137" s="5"/>
      <c r="B137" s="5"/>
      <c r="C137" s="5"/>
      <c r="D137" s="5"/>
      <c r="E137" s="16"/>
      <c r="F137" s="16"/>
      <c r="G137" s="16"/>
      <c r="H137" s="16"/>
      <c r="I137" s="520"/>
      <c r="J137" s="520"/>
      <c r="K137" s="520"/>
      <c r="L137" s="520"/>
      <c r="M137" s="520"/>
      <c r="N137" s="520"/>
      <c r="O137" s="520"/>
      <c r="P137" s="520"/>
      <c r="Q137" s="520"/>
      <c r="R137" s="520"/>
      <c r="S137" s="520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5"/>
      <c r="AE137" s="92"/>
      <c r="AF137" s="5"/>
      <c r="AG137" s="5"/>
      <c r="AH137" s="5"/>
      <c r="AI137" s="5"/>
      <c r="AJ137" s="5"/>
    </row>
    <row x14ac:dyDescent="0.25" r="138" customHeight="1" ht="17.25">
      <c r="A138" s="5"/>
      <c r="B138" s="5"/>
      <c r="C138" s="5"/>
      <c r="D138" s="5"/>
      <c r="E138" s="16"/>
      <c r="F138" s="16"/>
      <c r="G138" s="16"/>
      <c r="H138" s="16"/>
      <c r="I138" s="520"/>
      <c r="J138" s="520"/>
      <c r="K138" s="520"/>
      <c r="L138" s="520"/>
      <c r="M138" s="520"/>
      <c r="N138" s="520"/>
      <c r="O138" s="520"/>
      <c r="P138" s="520"/>
      <c r="Q138" s="520"/>
      <c r="R138" s="520"/>
      <c r="S138" s="520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5"/>
      <c r="AE138" s="332"/>
      <c r="AF138" s="5"/>
      <c r="AG138" s="5"/>
      <c r="AH138" s="5"/>
      <c r="AI138" s="5"/>
      <c r="AJ138" s="5"/>
    </row>
    <row x14ac:dyDescent="0.25" r="139" customHeight="1" ht="17.25">
      <c r="A139" s="5"/>
      <c r="B139" s="5"/>
      <c r="C139" s="5"/>
      <c r="D139" s="5"/>
      <c r="E139" s="16"/>
      <c r="F139" s="16"/>
      <c r="G139" s="16"/>
      <c r="H139" s="16"/>
      <c r="I139" s="520"/>
      <c r="J139" s="520"/>
      <c r="K139" s="520"/>
      <c r="L139" s="520"/>
      <c r="M139" s="520"/>
      <c r="N139" s="520"/>
      <c r="O139" s="520"/>
      <c r="P139" s="520"/>
      <c r="Q139" s="520"/>
      <c r="R139" s="520"/>
      <c r="S139" s="520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5"/>
      <c r="AE139" s="92"/>
      <c r="AF139" s="5"/>
      <c r="AG139" s="5"/>
      <c r="AH139" s="5"/>
      <c r="AI139" s="5"/>
      <c r="AJ139" s="5"/>
    </row>
    <row x14ac:dyDescent="0.25" r="140" customHeight="1" ht="17.25">
      <c r="A140" s="5"/>
      <c r="B140" s="5"/>
      <c r="C140" s="5"/>
      <c r="D140" s="5"/>
      <c r="E140" s="16"/>
      <c r="F140" s="16"/>
      <c r="G140" s="16"/>
      <c r="H140" s="16"/>
      <c r="I140" s="520"/>
      <c r="J140" s="520"/>
      <c r="K140" s="520"/>
      <c r="L140" s="520"/>
      <c r="M140" s="520"/>
      <c r="N140" s="520"/>
      <c r="O140" s="520"/>
      <c r="P140" s="520"/>
      <c r="Q140" s="520"/>
      <c r="R140" s="520"/>
      <c r="S140" s="520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5"/>
      <c r="AE140" s="92"/>
      <c r="AF140" s="5"/>
      <c r="AG140" s="5"/>
      <c r="AH140" s="5"/>
      <c r="AI140" s="5"/>
      <c r="AJ140" s="5"/>
    </row>
    <row x14ac:dyDescent="0.25" r="141" customHeight="1" ht="17.25">
      <c r="A141" s="5"/>
      <c r="B141" s="5"/>
      <c r="C141" s="5"/>
      <c r="D141" s="5"/>
      <c r="E141" s="16"/>
      <c r="F141" s="16"/>
      <c r="G141" s="16"/>
      <c r="H141" s="16"/>
      <c r="I141" s="520"/>
      <c r="J141" s="520"/>
      <c r="K141" s="520"/>
      <c r="L141" s="520"/>
      <c r="M141" s="520"/>
      <c r="N141" s="520"/>
      <c r="O141" s="520"/>
      <c r="P141" s="520"/>
      <c r="Q141" s="520"/>
      <c r="R141" s="520"/>
      <c r="S141" s="520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5"/>
      <c r="AE141" s="92"/>
      <c r="AF141" s="5"/>
      <c r="AG141" s="5"/>
      <c r="AH141" s="5"/>
      <c r="AI141" s="5"/>
      <c r="AJ141" s="5"/>
    </row>
    <row x14ac:dyDescent="0.25" r="142" customHeight="1" ht="17.25">
      <c r="A142" s="5"/>
      <c r="B142" s="5"/>
      <c r="C142" s="5"/>
      <c r="D142" s="5"/>
      <c r="E142" s="16"/>
      <c r="F142" s="16"/>
      <c r="G142" s="16"/>
      <c r="H142" s="16"/>
      <c r="I142" s="520"/>
      <c r="J142" s="520"/>
      <c r="K142" s="520"/>
      <c r="L142" s="520"/>
      <c r="M142" s="520"/>
      <c r="N142" s="520"/>
      <c r="O142" s="520"/>
      <c r="P142" s="520"/>
      <c r="Q142" s="520"/>
      <c r="R142" s="520"/>
      <c r="S142" s="520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5"/>
      <c r="AE142" s="92"/>
      <c r="AF142" s="5"/>
      <c r="AG142" s="5"/>
      <c r="AH142" s="5"/>
      <c r="AI142" s="5"/>
      <c r="AJ142" s="5"/>
    </row>
    <row x14ac:dyDescent="0.25" r="143" customHeight="1" ht="17.25">
      <c r="A143" s="5"/>
      <c r="B143" s="5"/>
      <c r="C143" s="5"/>
      <c r="D143" s="5"/>
      <c r="E143" s="16"/>
      <c r="F143" s="16"/>
      <c r="G143" s="16"/>
      <c r="H143" s="16"/>
      <c r="I143" s="520"/>
      <c r="J143" s="520"/>
      <c r="K143" s="520"/>
      <c r="L143" s="520"/>
      <c r="M143" s="520"/>
      <c r="N143" s="520"/>
      <c r="O143" s="520"/>
      <c r="P143" s="520"/>
      <c r="Q143" s="520"/>
      <c r="R143" s="520"/>
      <c r="S143" s="520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5"/>
      <c r="AE143" s="92"/>
      <c r="AF143" s="5"/>
      <c r="AG143" s="5"/>
      <c r="AH143" s="5"/>
      <c r="AI143" s="5"/>
      <c r="AJ143" s="5"/>
    </row>
    <row x14ac:dyDescent="0.25" r="144" customHeight="1" ht="17.25">
      <c r="A144" s="5"/>
      <c r="B144" s="5"/>
      <c r="C144" s="5"/>
      <c r="D144" s="5"/>
      <c r="E144" s="16"/>
      <c r="F144" s="16"/>
      <c r="G144" s="16"/>
      <c r="H144" s="16"/>
      <c r="I144" s="520"/>
      <c r="J144" s="520"/>
      <c r="K144" s="520"/>
      <c r="L144" s="520"/>
      <c r="M144" s="520"/>
      <c r="N144" s="520"/>
      <c r="O144" s="520"/>
      <c r="P144" s="520"/>
      <c r="Q144" s="520"/>
      <c r="R144" s="520"/>
      <c r="S144" s="520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5"/>
      <c r="AE144" s="92"/>
      <c r="AF144" s="5"/>
      <c r="AG144" s="5"/>
      <c r="AH144" s="5"/>
      <c r="AI144" s="5"/>
      <c r="AJ144" s="5"/>
    </row>
    <row x14ac:dyDescent="0.25" r="145" customHeight="1" ht="17.25">
      <c r="A145" s="5"/>
      <c r="B145" s="5"/>
      <c r="C145" s="5"/>
      <c r="D145" s="5"/>
      <c r="E145" s="16"/>
      <c r="F145" s="16"/>
      <c r="G145" s="16"/>
      <c r="H145" s="16"/>
      <c r="I145" s="520"/>
      <c r="J145" s="520"/>
      <c r="K145" s="520"/>
      <c r="L145" s="520"/>
      <c r="M145" s="520"/>
      <c r="N145" s="520"/>
      <c r="O145" s="520"/>
      <c r="P145" s="520"/>
      <c r="Q145" s="520"/>
      <c r="R145" s="520"/>
      <c r="S145" s="520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5"/>
      <c r="AE145" s="92"/>
      <c r="AF145" s="5"/>
      <c r="AG145" s="5"/>
      <c r="AH145" s="5"/>
      <c r="AI145" s="5"/>
      <c r="AJ145" s="5"/>
    </row>
    <row x14ac:dyDescent="0.25" r="146" customHeight="1" ht="17.25">
      <c r="A146" s="5"/>
      <c r="B146" s="5"/>
      <c r="C146" s="5"/>
      <c r="D146" s="5"/>
      <c r="E146" s="16"/>
      <c r="F146" s="16"/>
      <c r="G146" s="16"/>
      <c r="H146" s="16"/>
      <c r="I146" s="520"/>
      <c r="J146" s="520"/>
      <c r="K146" s="520"/>
      <c r="L146" s="520"/>
      <c r="M146" s="520"/>
      <c r="N146" s="520"/>
      <c r="O146" s="520"/>
      <c r="P146" s="520"/>
      <c r="Q146" s="520"/>
      <c r="R146" s="520"/>
      <c r="S146" s="520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5"/>
      <c r="AE146" s="92"/>
      <c r="AF146" s="5"/>
      <c r="AG146" s="5"/>
      <c r="AH146" s="5"/>
      <c r="AI146" s="5"/>
      <c r="AJ146" s="5"/>
    </row>
    <row x14ac:dyDescent="0.25" r="147" customHeight="1" ht="17.25">
      <c r="A147" s="5"/>
      <c r="B147" s="5"/>
      <c r="C147" s="5"/>
      <c r="D147" s="5"/>
      <c r="E147" s="16"/>
      <c r="F147" s="16"/>
      <c r="G147" s="16"/>
      <c r="H147" s="16"/>
      <c r="I147" s="520"/>
      <c r="J147" s="520"/>
      <c r="K147" s="520"/>
      <c r="L147" s="520"/>
      <c r="M147" s="520"/>
      <c r="N147" s="520"/>
      <c r="O147" s="520"/>
      <c r="P147" s="520"/>
      <c r="Q147" s="520"/>
      <c r="R147" s="520"/>
      <c r="S147" s="520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5"/>
      <c r="AE147" s="92"/>
      <c r="AF147" s="5"/>
      <c r="AG147" s="5"/>
      <c r="AH147" s="5"/>
      <c r="AI147" s="5"/>
      <c r="AJ147" s="5"/>
    </row>
    <row x14ac:dyDescent="0.25" r="148" customHeight="1" ht="17.25">
      <c r="A148" s="5"/>
      <c r="B148" s="5"/>
      <c r="C148" s="5"/>
      <c r="D148" s="5"/>
      <c r="E148" s="16"/>
      <c r="F148" s="16"/>
      <c r="G148" s="16"/>
      <c r="H148" s="16"/>
      <c r="I148" s="520"/>
      <c r="J148" s="520"/>
      <c r="K148" s="520"/>
      <c r="L148" s="520"/>
      <c r="M148" s="520"/>
      <c r="N148" s="520"/>
      <c r="O148" s="520"/>
      <c r="P148" s="520"/>
      <c r="Q148" s="520"/>
      <c r="R148" s="520"/>
      <c r="S148" s="520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5"/>
      <c r="AE148" s="92"/>
      <c r="AF148" s="5"/>
      <c r="AG148" s="5"/>
      <c r="AH148" s="5"/>
      <c r="AI148" s="5"/>
      <c r="AJ148" s="5"/>
    </row>
    <row x14ac:dyDescent="0.25" r="149" customHeight="1" ht="17.25">
      <c r="A149" s="5"/>
      <c r="B149" s="5"/>
      <c r="C149" s="5"/>
      <c r="D149" s="5"/>
      <c r="E149" s="16"/>
      <c r="F149" s="16"/>
      <c r="G149" s="16"/>
      <c r="H149" s="16"/>
      <c r="I149" s="520"/>
      <c r="J149" s="520"/>
      <c r="K149" s="520"/>
      <c r="L149" s="520"/>
      <c r="M149" s="520"/>
      <c r="N149" s="520"/>
      <c r="O149" s="520"/>
      <c r="P149" s="520"/>
      <c r="Q149" s="520"/>
      <c r="R149" s="520"/>
      <c r="S149" s="520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5"/>
      <c r="AE149" s="92"/>
      <c r="AF149" s="5"/>
      <c r="AG149" s="5"/>
      <c r="AH149" s="5"/>
      <c r="AI149" s="5"/>
      <c r="AJ149" s="5"/>
    </row>
    <row x14ac:dyDescent="0.25" r="150" customHeight="1" ht="17.25">
      <c r="A150" s="5"/>
      <c r="B150" s="5"/>
      <c r="C150" s="5"/>
      <c r="D150" s="5"/>
      <c r="E150" s="16"/>
      <c r="F150" s="16"/>
      <c r="G150" s="16"/>
      <c r="H150" s="16"/>
      <c r="I150" s="520"/>
      <c r="J150" s="520"/>
      <c r="K150" s="520"/>
      <c r="L150" s="520"/>
      <c r="M150" s="520"/>
      <c r="N150" s="520"/>
      <c r="O150" s="520"/>
      <c r="P150" s="520"/>
      <c r="Q150" s="520"/>
      <c r="R150" s="520"/>
      <c r="S150" s="520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5"/>
      <c r="AE150" s="215"/>
      <c r="AF150" s="5"/>
      <c r="AG150" s="5"/>
      <c r="AH150" s="5"/>
      <c r="AI150" s="5"/>
      <c r="AJ150" s="5"/>
    </row>
    <row x14ac:dyDescent="0.25" r="151" customHeight="1" ht="17.25">
      <c r="A151" s="5"/>
      <c r="B151" s="5"/>
      <c r="C151" s="5"/>
      <c r="D151" s="5"/>
      <c r="E151" s="16"/>
      <c r="F151" s="16"/>
      <c r="G151" s="16"/>
      <c r="H151" s="16"/>
      <c r="I151" s="520"/>
      <c r="J151" s="520"/>
      <c r="K151" s="520"/>
      <c r="L151" s="520"/>
      <c r="M151" s="520"/>
      <c r="N151" s="520"/>
      <c r="O151" s="520"/>
      <c r="P151" s="520"/>
      <c r="Q151" s="520"/>
      <c r="R151" s="520"/>
      <c r="S151" s="520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5"/>
      <c r="AE151" s="215"/>
      <c r="AF151" s="5"/>
      <c r="AG151" s="5"/>
      <c r="AH151" s="5"/>
      <c r="AI151" s="5"/>
      <c r="AJ151" s="5"/>
    </row>
    <row x14ac:dyDescent="0.25" r="152" customHeight="1" ht="17.25">
      <c r="A152" s="5"/>
      <c r="B152" s="5"/>
      <c r="C152" s="5"/>
      <c r="D152" s="5"/>
      <c r="E152" s="16"/>
      <c r="F152" s="16"/>
      <c r="G152" s="16"/>
      <c r="H152" s="16"/>
      <c r="I152" s="520"/>
      <c r="J152" s="520"/>
      <c r="K152" s="520"/>
      <c r="L152" s="520"/>
      <c r="M152" s="520"/>
      <c r="N152" s="520"/>
      <c r="O152" s="520"/>
      <c r="P152" s="520"/>
      <c r="Q152" s="520"/>
      <c r="R152" s="520"/>
      <c r="S152" s="520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5"/>
      <c r="AE152" s="92"/>
      <c r="AF152" s="5"/>
      <c r="AG152" s="5"/>
      <c r="AH152" s="5"/>
      <c r="AI152" s="5"/>
      <c r="AJ152" s="5"/>
    </row>
    <row x14ac:dyDescent="0.25" r="153" customHeight="1" ht="17.25">
      <c r="A153" s="5"/>
      <c r="B153" s="5"/>
      <c r="C153" s="5"/>
      <c r="D153" s="5"/>
      <c r="E153" s="16"/>
      <c r="F153" s="16"/>
      <c r="G153" s="16"/>
      <c r="H153" s="16"/>
      <c r="I153" s="520"/>
      <c r="J153" s="520"/>
      <c r="K153" s="520"/>
      <c r="L153" s="520"/>
      <c r="M153" s="520"/>
      <c r="N153" s="520"/>
      <c r="O153" s="520"/>
      <c r="P153" s="520"/>
      <c r="Q153" s="520"/>
      <c r="R153" s="520"/>
      <c r="S153" s="520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5"/>
      <c r="AE153" s="92"/>
      <c r="AF153" s="5"/>
      <c r="AG153" s="5"/>
      <c r="AH153" s="5"/>
      <c r="AI153" s="5"/>
      <c r="AJ153" s="5"/>
    </row>
    <row x14ac:dyDescent="0.25" r="154" customHeight="1" ht="17.25">
      <c r="A154" s="5"/>
      <c r="B154" s="5"/>
      <c r="C154" s="5"/>
      <c r="D154" s="5"/>
      <c r="E154" s="16"/>
      <c r="F154" s="16"/>
      <c r="G154" s="16"/>
      <c r="H154" s="16"/>
      <c r="I154" s="520"/>
      <c r="J154" s="520"/>
      <c r="K154" s="520"/>
      <c r="L154" s="520"/>
      <c r="M154" s="520"/>
      <c r="N154" s="520"/>
      <c r="O154" s="520"/>
      <c r="P154" s="520"/>
      <c r="Q154" s="520"/>
      <c r="R154" s="520"/>
      <c r="S154" s="520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5"/>
      <c r="AE154" s="92"/>
      <c r="AF154" s="5"/>
      <c r="AG154" s="5"/>
      <c r="AH154" s="5"/>
      <c r="AI154" s="5"/>
      <c r="AJ154" s="5"/>
    </row>
    <row x14ac:dyDescent="0.25" r="155" customHeight="1" ht="17.25">
      <c r="A155" s="5"/>
      <c r="B155" s="5"/>
      <c r="C155" s="5"/>
      <c r="D155" s="5"/>
      <c r="E155" s="16"/>
      <c r="F155" s="16"/>
      <c r="G155" s="16"/>
      <c r="H155" s="16"/>
      <c r="I155" s="520"/>
      <c r="J155" s="520"/>
      <c r="K155" s="520"/>
      <c r="L155" s="520"/>
      <c r="M155" s="520"/>
      <c r="N155" s="520"/>
      <c r="O155" s="520"/>
      <c r="P155" s="520"/>
      <c r="Q155" s="520"/>
      <c r="R155" s="520"/>
      <c r="S155" s="520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5"/>
      <c r="AE155" s="92"/>
      <c r="AF155" s="5"/>
      <c r="AG155" s="5"/>
      <c r="AH155" s="5"/>
      <c r="AI155" s="5"/>
      <c r="AJ155" s="5"/>
    </row>
    <row x14ac:dyDescent="0.25" r="156" customHeight="1" ht="17.25">
      <c r="A156" s="5"/>
      <c r="B156" s="5"/>
      <c r="C156" s="5"/>
      <c r="D156" s="5"/>
      <c r="E156" s="16"/>
      <c r="F156" s="16"/>
      <c r="G156" s="16"/>
      <c r="H156" s="16"/>
      <c r="I156" s="520"/>
      <c r="J156" s="520"/>
      <c r="K156" s="520"/>
      <c r="L156" s="520"/>
      <c r="M156" s="520"/>
      <c r="N156" s="520"/>
      <c r="O156" s="520"/>
      <c r="P156" s="520"/>
      <c r="Q156" s="520"/>
      <c r="R156" s="520"/>
      <c r="S156" s="520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5"/>
      <c r="AE156" s="92"/>
      <c r="AF156" s="5"/>
      <c r="AG156" s="5"/>
      <c r="AH156" s="5"/>
      <c r="AI156" s="5"/>
      <c r="AJ156" s="5"/>
    </row>
    <row x14ac:dyDescent="0.25" r="157" customHeight="1" ht="17.25">
      <c r="A157" s="5"/>
      <c r="B157" s="5"/>
      <c r="C157" s="5"/>
      <c r="D157" s="5"/>
      <c r="E157" s="16"/>
      <c r="F157" s="16"/>
      <c r="G157" s="16"/>
      <c r="H157" s="16"/>
      <c r="I157" s="520"/>
      <c r="J157" s="520"/>
      <c r="K157" s="520"/>
      <c r="L157" s="520"/>
      <c r="M157" s="520"/>
      <c r="N157" s="520"/>
      <c r="O157" s="520"/>
      <c r="P157" s="520"/>
      <c r="Q157" s="520"/>
      <c r="R157" s="520"/>
      <c r="S157" s="520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5"/>
      <c r="AE157" s="215"/>
      <c r="AF157" s="5"/>
      <c r="AG157" s="5"/>
      <c r="AH157" s="5"/>
      <c r="AI157" s="5"/>
      <c r="AJ157" s="5"/>
    </row>
    <row x14ac:dyDescent="0.25" r="158" customHeight="1" ht="17.25">
      <c r="A158" s="5"/>
      <c r="B158" s="5"/>
      <c r="C158" s="5"/>
      <c r="D158" s="5"/>
      <c r="E158" s="16"/>
      <c r="F158" s="16"/>
      <c r="G158" s="16"/>
      <c r="H158" s="16"/>
      <c r="I158" s="520"/>
      <c r="J158" s="520"/>
      <c r="K158" s="520"/>
      <c r="L158" s="520"/>
      <c r="M158" s="520"/>
      <c r="N158" s="520"/>
      <c r="O158" s="520"/>
      <c r="P158" s="520"/>
      <c r="Q158" s="520"/>
      <c r="R158" s="520"/>
      <c r="S158" s="520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5"/>
      <c r="AE158" s="92"/>
      <c r="AF158" s="5"/>
      <c r="AG158" s="5"/>
      <c r="AH158" s="5"/>
      <c r="AI158" s="5"/>
      <c r="AJ158" s="5"/>
    </row>
    <row x14ac:dyDescent="0.25" r="159" customHeight="1" ht="17.25">
      <c r="A159" s="5"/>
      <c r="B159" s="5"/>
      <c r="C159" s="5"/>
      <c r="D159" s="5"/>
      <c r="E159" s="16"/>
      <c r="F159" s="16"/>
      <c r="G159" s="16"/>
      <c r="H159" s="16"/>
      <c r="I159" s="520"/>
      <c r="J159" s="520"/>
      <c r="K159" s="520"/>
      <c r="L159" s="520"/>
      <c r="M159" s="520"/>
      <c r="N159" s="520"/>
      <c r="O159" s="520"/>
      <c r="P159" s="520"/>
      <c r="Q159" s="520"/>
      <c r="R159" s="520"/>
      <c r="S159" s="520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5"/>
      <c r="AE159" s="92"/>
      <c r="AF159" s="5"/>
      <c r="AG159" s="5"/>
      <c r="AH159" s="5"/>
      <c r="AI159" s="5"/>
      <c r="AJ159" s="5"/>
    </row>
    <row x14ac:dyDescent="0.25" r="160" customHeight="1" ht="17.25">
      <c r="A160" s="5"/>
      <c r="B160" s="5"/>
      <c r="C160" s="5"/>
      <c r="D160" s="5"/>
      <c r="E160" s="16"/>
      <c r="F160" s="16"/>
      <c r="G160" s="16"/>
      <c r="H160" s="16"/>
      <c r="I160" s="520"/>
      <c r="J160" s="520"/>
      <c r="K160" s="520"/>
      <c r="L160" s="520"/>
      <c r="M160" s="520"/>
      <c r="N160" s="520"/>
      <c r="O160" s="520"/>
      <c r="P160" s="520"/>
      <c r="Q160" s="520"/>
      <c r="R160" s="520"/>
      <c r="S160" s="520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5"/>
      <c r="AE160" s="215"/>
      <c r="AF160" s="5"/>
      <c r="AG160" s="5"/>
      <c r="AH160" s="5"/>
      <c r="AI160" s="5"/>
      <c r="AJ160" s="5"/>
    </row>
    <row x14ac:dyDescent="0.25" r="161" customHeight="1" ht="17.25">
      <c r="A161" s="5"/>
      <c r="B161" s="5"/>
      <c r="C161" s="5"/>
      <c r="D161" s="5"/>
      <c r="E161" s="16"/>
      <c r="F161" s="16"/>
      <c r="G161" s="16"/>
      <c r="H161" s="16"/>
      <c r="I161" s="520"/>
      <c r="J161" s="520"/>
      <c r="K161" s="520"/>
      <c r="L161" s="520"/>
      <c r="M161" s="520"/>
      <c r="N161" s="520"/>
      <c r="O161" s="520"/>
      <c r="P161" s="520"/>
      <c r="Q161" s="520"/>
      <c r="R161" s="520"/>
      <c r="S161" s="520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5"/>
      <c r="AE161" s="92"/>
      <c r="AF161" s="5"/>
      <c r="AG161" s="5"/>
      <c r="AH161" s="5"/>
      <c r="AI161" s="5"/>
      <c r="AJ161" s="5"/>
    </row>
    <row x14ac:dyDescent="0.25" r="162" customHeight="1" ht="17.25">
      <c r="A162" s="5"/>
      <c r="B162" s="5"/>
      <c r="C162" s="5"/>
      <c r="D162" s="5"/>
      <c r="E162" s="16"/>
      <c r="F162" s="16"/>
      <c r="G162" s="16"/>
      <c r="H162" s="16"/>
      <c r="I162" s="520"/>
      <c r="J162" s="520"/>
      <c r="K162" s="520"/>
      <c r="L162" s="520"/>
      <c r="M162" s="520"/>
      <c r="N162" s="520"/>
      <c r="O162" s="520"/>
      <c r="P162" s="520"/>
      <c r="Q162" s="520"/>
      <c r="R162" s="520"/>
      <c r="S162" s="520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5"/>
      <c r="AE162" s="92"/>
      <c r="AF162" s="5"/>
      <c r="AG162" s="5"/>
      <c r="AH162" s="5"/>
      <c r="AI162" s="5"/>
      <c r="AJ162" s="5"/>
    </row>
    <row x14ac:dyDescent="0.25" r="163" customHeight="1" ht="17.25">
      <c r="A163" s="5"/>
      <c r="B163" s="5"/>
      <c r="C163" s="5"/>
      <c r="D163" s="5"/>
      <c r="E163" s="16"/>
      <c r="F163" s="16"/>
      <c r="G163" s="16"/>
      <c r="H163" s="16"/>
      <c r="I163" s="520"/>
      <c r="J163" s="520"/>
      <c r="K163" s="520"/>
      <c r="L163" s="520"/>
      <c r="M163" s="520"/>
      <c r="N163" s="520"/>
      <c r="O163" s="520"/>
      <c r="P163" s="520"/>
      <c r="Q163" s="520"/>
      <c r="R163" s="520"/>
      <c r="S163" s="520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5"/>
      <c r="AE163" s="329"/>
      <c r="AF163" s="5"/>
      <c r="AG163" s="5"/>
      <c r="AH163" s="5"/>
      <c r="AI163" s="5"/>
      <c r="AJ163" s="5"/>
    </row>
    <row x14ac:dyDescent="0.25" r="164" customHeight="1" ht="17.25">
      <c r="A164" s="5"/>
      <c r="B164" s="5"/>
      <c r="C164" s="5"/>
      <c r="D164" s="5"/>
      <c r="E164" s="16"/>
      <c r="F164" s="16"/>
      <c r="G164" s="16"/>
      <c r="H164" s="16"/>
      <c r="I164" s="520"/>
      <c r="J164" s="520"/>
      <c r="K164" s="520"/>
      <c r="L164" s="520"/>
      <c r="M164" s="520"/>
      <c r="N164" s="520"/>
      <c r="O164" s="520"/>
      <c r="P164" s="520"/>
      <c r="Q164" s="520"/>
      <c r="R164" s="520"/>
      <c r="S164" s="520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5"/>
      <c r="AE164" s="767"/>
      <c r="AF164" s="5"/>
      <c r="AG164" s="5"/>
      <c r="AH164" s="5"/>
      <c r="AI164" s="5"/>
      <c r="AJ164" s="5"/>
    </row>
    <row x14ac:dyDescent="0.25" r="165" customHeight="1" ht="17.25">
      <c r="A165" s="5"/>
      <c r="B165" s="5"/>
      <c r="C165" s="5"/>
      <c r="D165" s="5"/>
      <c r="E165" s="16"/>
      <c r="F165" s="16"/>
      <c r="G165" s="16"/>
      <c r="H165" s="16"/>
      <c r="I165" s="520"/>
      <c r="J165" s="520"/>
      <c r="K165" s="520"/>
      <c r="L165" s="520"/>
      <c r="M165" s="520"/>
      <c r="N165" s="520"/>
      <c r="O165" s="520"/>
      <c r="P165" s="520"/>
      <c r="Q165" s="520"/>
      <c r="R165" s="520"/>
      <c r="S165" s="520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5"/>
      <c r="AE165" s="329"/>
      <c r="AF165" s="5"/>
      <c r="AG165" s="5"/>
      <c r="AH165" s="5"/>
      <c r="AI165" s="5"/>
      <c r="AJ165" s="5"/>
    </row>
    <row x14ac:dyDescent="0.25" r="166" customHeight="1" ht="17.25">
      <c r="A166" s="5"/>
      <c r="B166" s="5"/>
      <c r="C166" s="5"/>
      <c r="D166" s="5"/>
      <c r="E166" s="16"/>
      <c r="F166" s="16"/>
      <c r="G166" s="16"/>
      <c r="H166" s="16"/>
      <c r="I166" s="520"/>
      <c r="J166" s="520"/>
      <c r="K166" s="520"/>
      <c r="L166" s="520"/>
      <c r="M166" s="520"/>
      <c r="N166" s="520"/>
      <c r="O166" s="520"/>
      <c r="P166" s="520"/>
      <c r="Q166" s="520"/>
      <c r="R166" s="520"/>
      <c r="S166" s="520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5"/>
      <c r="AE166" s="767"/>
      <c r="AF166" s="5"/>
      <c r="AG166" s="5"/>
      <c r="AH166" s="5"/>
      <c r="AI166" s="5"/>
      <c r="AJ166" s="5"/>
    </row>
    <row x14ac:dyDescent="0.25" r="167" customHeight="1" ht="17.25">
      <c r="A167" s="5"/>
      <c r="B167" s="5"/>
      <c r="C167" s="5"/>
      <c r="D167" s="5"/>
      <c r="E167" s="16"/>
      <c r="F167" s="16"/>
      <c r="G167" s="16"/>
      <c r="H167" s="16"/>
      <c r="I167" s="520"/>
      <c r="J167" s="520"/>
      <c r="K167" s="520"/>
      <c r="L167" s="520"/>
      <c r="M167" s="520"/>
      <c r="N167" s="520"/>
      <c r="O167" s="520"/>
      <c r="P167" s="520"/>
      <c r="Q167" s="520"/>
      <c r="R167" s="520"/>
      <c r="S167" s="520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5"/>
      <c r="AE167" s="329"/>
      <c r="AF167" s="5"/>
      <c r="AG167" s="5"/>
      <c r="AH167" s="5"/>
      <c r="AI167" s="5"/>
      <c r="AJ167" s="5"/>
    </row>
    <row x14ac:dyDescent="0.25" r="168" customHeight="1" ht="17.25">
      <c r="A168" s="5"/>
      <c r="B168" s="5"/>
      <c r="C168" s="5"/>
      <c r="D168" s="5"/>
      <c r="E168" s="16"/>
      <c r="F168" s="16"/>
      <c r="G168" s="16"/>
      <c r="H168" s="16"/>
      <c r="I168" s="520"/>
      <c r="J168" s="520"/>
      <c r="K168" s="520"/>
      <c r="L168" s="520"/>
      <c r="M168" s="520"/>
      <c r="N168" s="520"/>
      <c r="O168" s="520"/>
      <c r="P168" s="520"/>
      <c r="Q168" s="520"/>
      <c r="R168" s="520"/>
      <c r="S168" s="520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5"/>
      <c r="AE168" s="329"/>
      <c r="AF168" s="5"/>
      <c r="AG168" s="5"/>
      <c r="AH168" s="5"/>
      <c r="AI168" s="5"/>
      <c r="AJ168" s="5"/>
    </row>
    <row x14ac:dyDescent="0.25" r="169" customHeight="1" ht="17.25">
      <c r="A169" s="5"/>
      <c r="B169" s="5"/>
      <c r="C169" s="5"/>
      <c r="D169" s="5"/>
      <c r="E169" s="16"/>
      <c r="F169" s="16"/>
      <c r="G169" s="16"/>
      <c r="H169" s="16"/>
      <c r="I169" s="520"/>
      <c r="J169" s="520"/>
      <c r="K169" s="520"/>
      <c r="L169" s="520"/>
      <c r="M169" s="520"/>
      <c r="N169" s="520"/>
      <c r="O169" s="520"/>
      <c r="P169" s="520"/>
      <c r="Q169" s="520"/>
      <c r="R169" s="520"/>
      <c r="S169" s="520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5"/>
      <c r="AE169" s="767"/>
      <c r="AF169" s="5"/>
      <c r="AG169" s="5"/>
      <c r="AH169" s="5"/>
      <c r="AI169" s="5"/>
      <c r="AJ169" s="5"/>
    </row>
    <row x14ac:dyDescent="0.25" r="170" customHeight="1" ht="17.25">
      <c r="A170" s="5"/>
      <c r="B170" s="5"/>
      <c r="C170" s="5"/>
      <c r="D170" s="5"/>
      <c r="E170" s="16"/>
      <c r="F170" s="16"/>
      <c r="G170" s="16"/>
      <c r="H170" s="16"/>
      <c r="I170" s="520"/>
      <c r="J170" s="520"/>
      <c r="K170" s="520"/>
      <c r="L170" s="520"/>
      <c r="M170" s="520"/>
      <c r="N170" s="520"/>
      <c r="O170" s="520"/>
      <c r="P170" s="520"/>
      <c r="Q170" s="520"/>
      <c r="R170" s="520"/>
      <c r="S170" s="520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5"/>
      <c r="AE170" s="767"/>
      <c r="AF170" s="5"/>
      <c r="AG170" s="5"/>
      <c r="AH170" s="5"/>
      <c r="AI170" s="5"/>
      <c r="AJ170" s="5"/>
    </row>
    <row x14ac:dyDescent="0.25" r="171" customHeight="1" ht="17.25">
      <c r="A171" s="5"/>
      <c r="B171" s="5"/>
      <c r="C171" s="5"/>
      <c r="D171" s="5"/>
      <c r="E171" s="16"/>
      <c r="F171" s="16"/>
      <c r="G171" s="16"/>
      <c r="H171" s="16"/>
      <c r="I171" s="520"/>
      <c r="J171" s="520"/>
      <c r="K171" s="520"/>
      <c r="L171" s="520"/>
      <c r="M171" s="520"/>
      <c r="N171" s="520"/>
      <c r="O171" s="520"/>
      <c r="P171" s="520"/>
      <c r="Q171" s="520"/>
      <c r="R171" s="520"/>
      <c r="S171" s="520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5"/>
      <c r="AE171" s="92"/>
      <c r="AF171" s="5"/>
      <c r="AG171" s="5"/>
      <c r="AH171" s="5"/>
      <c r="AI171" s="5"/>
      <c r="AJ171" s="5"/>
    </row>
    <row x14ac:dyDescent="0.25" r="172" customHeight="1" ht="17.25">
      <c r="A172" s="5"/>
      <c r="B172" s="5"/>
      <c r="C172" s="5"/>
      <c r="D172" s="5"/>
      <c r="E172" s="16"/>
      <c r="F172" s="16"/>
      <c r="G172" s="16"/>
      <c r="H172" s="16"/>
      <c r="I172" s="520"/>
      <c r="J172" s="520"/>
      <c r="K172" s="520"/>
      <c r="L172" s="520"/>
      <c r="M172" s="520"/>
      <c r="N172" s="520"/>
      <c r="O172" s="520"/>
      <c r="P172" s="520"/>
      <c r="Q172" s="520"/>
      <c r="R172" s="520"/>
      <c r="S172" s="520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5"/>
      <c r="AE172" s="276"/>
      <c r="AF172" s="5"/>
      <c r="AG172" s="5"/>
      <c r="AH172" s="5"/>
      <c r="AI172" s="5"/>
      <c r="AJ172" s="5"/>
    </row>
    <row x14ac:dyDescent="0.25" r="173" customHeight="1" ht="17.25">
      <c r="A173" s="5"/>
      <c r="B173" s="5"/>
      <c r="C173" s="5"/>
      <c r="D173" s="5"/>
      <c r="E173" s="16"/>
      <c r="F173" s="16"/>
      <c r="G173" s="16"/>
      <c r="H173" s="16"/>
      <c r="I173" s="520"/>
      <c r="J173" s="520"/>
      <c r="K173" s="520"/>
      <c r="L173" s="520"/>
      <c r="M173" s="520"/>
      <c r="N173" s="520"/>
      <c r="O173" s="520"/>
      <c r="P173" s="520"/>
      <c r="Q173" s="520"/>
      <c r="R173" s="520"/>
      <c r="S173" s="520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5"/>
      <c r="AE173" s="92"/>
      <c r="AF173" s="5"/>
      <c r="AG173" s="5"/>
      <c r="AH173" s="5"/>
      <c r="AI173" s="5"/>
      <c r="AJ173" s="5"/>
    </row>
    <row x14ac:dyDescent="0.25" r="174" customHeight="1" ht="17.25">
      <c r="A174" s="5"/>
      <c r="B174" s="5"/>
      <c r="C174" s="5"/>
      <c r="D174" s="5"/>
      <c r="E174" s="16"/>
      <c r="F174" s="16"/>
      <c r="G174" s="16"/>
      <c r="H174" s="16"/>
      <c r="I174" s="520"/>
      <c r="J174" s="520"/>
      <c r="K174" s="520"/>
      <c r="L174" s="520"/>
      <c r="M174" s="520"/>
      <c r="N174" s="520"/>
      <c r="O174" s="520"/>
      <c r="P174" s="520"/>
      <c r="Q174" s="520"/>
      <c r="R174" s="520"/>
      <c r="S174" s="520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5"/>
      <c r="AE174" s="92"/>
      <c r="AF174" s="5"/>
      <c r="AG174" s="5"/>
      <c r="AH174" s="5"/>
      <c r="AI174" s="5"/>
      <c r="AJ174" s="5"/>
    </row>
    <row x14ac:dyDescent="0.25" r="175" customHeight="1" ht="17.25">
      <c r="A175" s="5"/>
      <c r="B175" s="5"/>
      <c r="C175" s="5"/>
      <c r="D175" s="5"/>
      <c r="E175" s="16"/>
      <c r="F175" s="16"/>
      <c r="G175" s="16"/>
      <c r="H175" s="16"/>
      <c r="I175" s="520"/>
      <c r="J175" s="520"/>
      <c r="K175" s="520"/>
      <c r="L175" s="520"/>
      <c r="M175" s="520"/>
      <c r="N175" s="520"/>
      <c r="O175" s="520"/>
      <c r="P175" s="520"/>
      <c r="Q175" s="520"/>
      <c r="R175" s="520"/>
      <c r="S175" s="520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5"/>
      <c r="AE175" s="92"/>
      <c r="AF175" s="5"/>
      <c r="AG175" s="5"/>
      <c r="AH175" s="5"/>
      <c r="AI175" s="5"/>
      <c r="AJ175" s="5"/>
    </row>
    <row x14ac:dyDescent="0.25" r="176" customHeight="1" ht="17.25">
      <c r="A176" s="5"/>
      <c r="B176" s="5"/>
      <c r="C176" s="5"/>
      <c r="D176" s="5"/>
      <c r="E176" s="16"/>
      <c r="F176" s="16"/>
      <c r="G176" s="16"/>
      <c r="H176" s="16"/>
      <c r="I176" s="520"/>
      <c r="J176" s="520"/>
      <c r="K176" s="520"/>
      <c r="L176" s="520"/>
      <c r="M176" s="520"/>
      <c r="N176" s="520"/>
      <c r="O176" s="520"/>
      <c r="P176" s="520"/>
      <c r="Q176" s="520"/>
      <c r="R176" s="520"/>
      <c r="S176" s="520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5"/>
      <c r="AE176" s="92"/>
      <c r="AF176" s="5"/>
      <c r="AG176" s="5"/>
      <c r="AH176" s="5"/>
      <c r="AI176" s="5"/>
      <c r="AJ176" s="5"/>
    </row>
    <row x14ac:dyDescent="0.25" r="177" customHeight="1" ht="17.25">
      <c r="A177" s="5"/>
      <c r="B177" s="5"/>
      <c r="C177" s="5"/>
      <c r="D177" s="5"/>
      <c r="E177" s="16"/>
      <c r="F177" s="16"/>
      <c r="G177" s="16"/>
      <c r="H177" s="16"/>
      <c r="I177" s="520"/>
      <c r="J177" s="520"/>
      <c r="K177" s="520"/>
      <c r="L177" s="520"/>
      <c r="M177" s="520"/>
      <c r="N177" s="520"/>
      <c r="O177" s="520"/>
      <c r="P177" s="520"/>
      <c r="Q177" s="520"/>
      <c r="R177" s="520"/>
      <c r="S177" s="520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5"/>
      <c r="AE177" s="92"/>
      <c r="AF177" s="5"/>
      <c r="AG177" s="5"/>
      <c r="AH177" s="5"/>
      <c r="AI177" s="5"/>
      <c r="AJ177" s="5"/>
    </row>
    <row x14ac:dyDescent="0.25" r="178" customHeight="1" ht="17.25">
      <c r="A178" s="5"/>
      <c r="B178" s="5"/>
      <c r="C178" s="5"/>
      <c r="D178" s="5"/>
      <c r="E178" s="16"/>
      <c r="F178" s="16"/>
      <c r="G178" s="16"/>
      <c r="H178" s="16"/>
      <c r="I178" s="520"/>
      <c r="J178" s="520"/>
      <c r="K178" s="520"/>
      <c r="L178" s="520"/>
      <c r="M178" s="520"/>
      <c r="N178" s="520"/>
      <c r="O178" s="520"/>
      <c r="P178" s="520"/>
      <c r="Q178" s="520"/>
      <c r="R178" s="520"/>
      <c r="S178" s="520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5"/>
      <c r="AE178" s="332"/>
      <c r="AF178" s="5"/>
      <c r="AG178" s="5"/>
      <c r="AH178" s="5"/>
      <c r="AI178" s="5"/>
      <c r="AJ178" s="5"/>
    </row>
    <row x14ac:dyDescent="0.25" r="179" customHeight="1" ht="17.25">
      <c r="A179" s="5"/>
      <c r="B179" s="5"/>
      <c r="C179" s="5"/>
      <c r="D179" s="5"/>
      <c r="E179" s="16"/>
      <c r="F179" s="16"/>
      <c r="G179" s="16"/>
      <c r="H179" s="16"/>
      <c r="I179" s="520"/>
      <c r="J179" s="520"/>
      <c r="K179" s="520"/>
      <c r="L179" s="520"/>
      <c r="M179" s="520"/>
      <c r="N179" s="520"/>
      <c r="O179" s="520"/>
      <c r="P179" s="520"/>
      <c r="Q179" s="520"/>
      <c r="R179" s="520"/>
      <c r="S179" s="520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5"/>
      <c r="AE179" s="92"/>
      <c r="AF179" s="5"/>
      <c r="AG179" s="5"/>
      <c r="AH179" s="5"/>
      <c r="AI179" s="5"/>
      <c r="AJ179" s="5"/>
    </row>
    <row x14ac:dyDescent="0.25" r="180" customHeight="1" ht="17.25">
      <c r="A180" s="5"/>
      <c r="B180" s="5"/>
      <c r="C180" s="5"/>
      <c r="D180" s="5"/>
      <c r="E180" s="16"/>
      <c r="F180" s="16"/>
      <c r="G180" s="16"/>
      <c r="H180" s="16"/>
      <c r="I180" s="520"/>
      <c r="J180" s="520"/>
      <c r="K180" s="520"/>
      <c r="L180" s="520"/>
      <c r="M180" s="520"/>
      <c r="N180" s="520"/>
      <c r="O180" s="520"/>
      <c r="P180" s="520"/>
      <c r="Q180" s="520"/>
      <c r="R180" s="520"/>
      <c r="S180" s="520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5"/>
      <c r="AE180" s="92"/>
      <c r="AF180" s="5"/>
      <c r="AG180" s="5"/>
      <c r="AH180" s="5"/>
      <c r="AI180" s="5"/>
      <c r="AJ180" s="5"/>
    </row>
    <row x14ac:dyDescent="0.25" r="181" customHeight="1" ht="17.25">
      <c r="A181" s="5"/>
      <c r="B181" s="5"/>
      <c r="C181" s="5"/>
      <c r="D181" s="5"/>
      <c r="E181" s="16"/>
      <c r="F181" s="16"/>
      <c r="G181" s="16"/>
      <c r="H181" s="16"/>
      <c r="I181" s="520"/>
      <c r="J181" s="520"/>
      <c r="K181" s="520"/>
      <c r="L181" s="520"/>
      <c r="M181" s="520"/>
      <c r="N181" s="520"/>
      <c r="O181" s="520"/>
      <c r="P181" s="520"/>
      <c r="Q181" s="520"/>
      <c r="R181" s="520"/>
      <c r="S181" s="520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5"/>
      <c r="AE181" s="215"/>
      <c r="AF181" s="5"/>
      <c r="AG181" s="5"/>
      <c r="AH181" s="5"/>
      <c r="AI181" s="5"/>
      <c r="AJ181" s="5"/>
    </row>
    <row x14ac:dyDescent="0.25" r="182" customHeight="1" ht="17.25">
      <c r="A182" s="5"/>
      <c r="B182" s="5"/>
      <c r="C182" s="5"/>
      <c r="D182" s="5"/>
      <c r="E182" s="16"/>
      <c r="F182" s="16"/>
      <c r="G182" s="16"/>
      <c r="H182" s="16"/>
      <c r="I182" s="520"/>
      <c r="J182" s="520"/>
      <c r="K182" s="520"/>
      <c r="L182" s="520"/>
      <c r="M182" s="520"/>
      <c r="N182" s="520"/>
      <c r="O182" s="520"/>
      <c r="P182" s="520"/>
      <c r="Q182" s="520"/>
      <c r="R182" s="520"/>
      <c r="S182" s="520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5"/>
      <c r="AE182" s="92"/>
      <c r="AF182" s="5"/>
      <c r="AG182" s="5"/>
      <c r="AH182" s="5"/>
      <c r="AI182" s="5"/>
      <c r="AJ182" s="5"/>
    </row>
    <row x14ac:dyDescent="0.25" r="183" customHeight="1" ht="17.25">
      <c r="A183" s="5"/>
      <c r="B183" s="5"/>
      <c r="C183" s="5"/>
      <c r="D183" s="5"/>
      <c r="E183" s="16"/>
      <c r="F183" s="16"/>
      <c r="G183" s="16"/>
      <c r="H183" s="16"/>
      <c r="I183" s="520"/>
      <c r="J183" s="520"/>
      <c r="K183" s="520"/>
      <c r="L183" s="520"/>
      <c r="M183" s="520"/>
      <c r="N183" s="520"/>
      <c r="O183" s="520"/>
      <c r="P183" s="520"/>
      <c r="Q183" s="520"/>
      <c r="R183" s="520"/>
      <c r="S183" s="520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5"/>
      <c r="AE183" s="215"/>
      <c r="AF183" s="5"/>
      <c r="AG183" s="5"/>
      <c r="AH183" s="5"/>
      <c r="AI183" s="5"/>
      <c r="AJ183" s="5"/>
    </row>
    <row x14ac:dyDescent="0.25" r="184" customHeight="1" ht="17.25">
      <c r="A184" s="5"/>
      <c r="B184" s="5"/>
      <c r="C184" s="5"/>
      <c r="D184" s="5"/>
      <c r="E184" s="16"/>
      <c r="F184" s="16"/>
      <c r="G184" s="16"/>
      <c r="H184" s="16"/>
      <c r="I184" s="520"/>
      <c r="J184" s="520"/>
      <c r="K184" s="520"/>
      <c r="L184" s="520"/>
      <c r="M184" s="520"/>
      <c r="N184" s="520"/>
      <c r="O184" s="520"/>
      <c r="P184" s="520"/>
      <c r="Q184" s="520"/>
      <c r="R184" s="520"/>
      <c r="S184" s="520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5"/>
      <c r="AE184" s="215"/>
      <c r="AF184" s="5"/>
      <c r="AG184" s="5"/>
      <c r="AH184" s="5"/>
      <c r="AI184" s="5"/>
      <c r="AJ184" s="5"/>
    </row>
    <row x14ac:dyDescent="0.25" r="185" customHeight="1" ht="17.25">
      <c r="A185" s="5"/>
      <c r="B185" s="5"/>
      <c r="C185" s="5"/>
      <c r="D185" s="5"/>
      <c r="E185" s="16"/>
      <c r="F185" s="16"/>
      <c r="G185" s="16"/>
      <c r="H185" s="16"/>
      <c r="I185" s="520"/>
      <c r="J185" s="520"/>
      <c r="K185" s="520"/>
      <c r="L185" s="520"/>
      <c r="M185" s="520"/>
      <c r="N185" s="520"/>
      <c r="O185" s="520"/>
      <c r="P185" s="520"/>
      <c r="Q185" s="520"/>
      <c r="R185" s="520"/>
      <c r="S185" s="520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5"/>
      <c r="AE185" s="215"/>
      <c r="AF185" s="5"/>
      <c r="AG185" s="5"/>
      <c r="AH185" s="5"/>
      <c r="AI185" s="5"/>
      <c r="AJ185" s="5"/>
    </row>
    <row x14ac:dyDescent="0.25" r="186" customHeight="1" ht="17.25">
      <c r="A186" s="5"/>
      <c r="B186" s="5"/>
      <c r="C186" s="5"/>
      <c r="D186" s="5"/>
      <c r="E186" s="16"/>
      <c r="F186" s="16"/>
      <c r="G186" s="16"/>
      <c r="H186" s="16"/>
      <c r="I186" s="520"/>
      <c r="J186" s="520"/>
      <c r="K186" s="520"/>
      <c r="L186" s="520"/>
      <c r="M186" s="520"/>
      <c r="N186" s="520"/>
      <c r="O186" s="520"/>
      <c r="P186" s="520"/>
      <c r="Q186" s="520"/>
      <c r="R186" s="520"/>
      <c r="S186" s="520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5"/>
      <c r="AE186" s="92"/>
      <c r="AF186" s="5"/>
      <c r="AG186" s="5"/>
      <c r="AH186" s="5"/>
      <c r="AI186" s="5"/>
      <c r="AJ186" s="5"/>
    </row>
    <row x14ac:dyDescent="0.25" r="187" customHeight="1" ht="17.25">
      <c r="A187" s="5"/>
      <c r="B187" s="5"/>
      <c r="C187" s="5"/>
      <c r="D187" s="5"/>
      <c r="E187" s="16"/>
      <c r="F187" s="16"/>
      <c r="G187" s="16"/>
      <c r="H187" s="16"/>
      <c r="I187" s="520"/>
      <c r="J187" s="520"/>
      <c r="K187" s="520"/>
      <c r="L187" s="520"/>
      <c r="M187" s="520"/>
      <c r="N187" s="520"/>
      <c r="O187" s="520"/>
      <c r="P187" s="520"/>
      <c r="Q187" s="520"/>
      <c r="R187" s="520"/>
      <c r="S187" s="520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5"/>
      <c r="AE187" s="92"/>
      <c r="AF187" s="5"/>
      <c r="AG187" s="5"/>
      <c r="AH187" s="5"/>
      <c r="AI187" s="5"/>
      <c r="AJ187" s="5"/>
    </row>
    <row x14ac:dyDescent="0.25" r="188" customHeight="1" ht="17.25">
      <c r="A188" s="5"/>
      <c r="B188" s="5"/>
      <c r="C188" s="5"/>
      <c r="D188" s="5"/>
      <c r="E188" s="16"/>
      <c r="F188" s="16"/>
      <c r="G188" s="16"/>
      <c r="H188" s="16"/>
      <c r="I188" s="520"/>
      <c r="J188" s="520"/>
      <c r="K188" s="520"/>
      <c r="L188" s="520"/>
      <c r="M188" s="520"/>
      <c r="N188" s="520"/>
      <c r="O188" s="520"/>
      <c r="P188" s="520"/>
      <c r="Q188" s="520"/>
      <c r="R188" s="520"/>
      <c r="S188" s="520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5"/>
      <c r="AE188" s="92"/>
      <c r="AF188" s="5"/>
      <c r="AG188" s="5"/>
      <c r="AH188" s="5"/>
      <c r="AI188" s="5"/>
      <c r="AJ188" s="5"/>
    </row>
    <row x14ac:dyDescent="0.25" r="189" customHeight="1" ht="17.25">
      <c r="A189" s="5"/>
      <c r="B189" s="5"/>
      <c r="C189" s="5"/>
      <c r="D189" s="5"/>
      <c r="E189" s="16"/>
      <c r="F189" s="16"/>
      <c r="G189" s="16"/>
      <c r="H189" s="16"/>
      <c r="I189" s="520"/>
      <c r="J189" s="520"/>
      <c r="K189" s="520"/>
      <c r="L189" s="520"/>
      <c r="M189" s="520"/>
      <c r="N189" s="520"/>
      <c r="O189" s="520"/>
      <c r="P189" s="520"/>
      <c r="Q189" s="520"/>
      <c r="R189" s="520"/>
      <c r="S189" s="520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5"/>
      <c r="AE189" s="92"/>
      <c r="AF189" s="5"/>
      <c r="AG189" s="5"/>
      <c r="AH189" s="5"/>
      <c r="AI189" s="5"/>
      <c r="AJ189" s="5"/>
    </row>
    <row x14ac:dyDescent="0.25" r="190" customHeight="1" ht="17.25">
      <c r="A190" s="5"/>
      <c r="B190" s="5"/>
      <c r="C190" s="5"/>
      <c r="D190" s="5"/>
      <c r="E190" s="16"/>
      <c r="F190" s="16"/>
      <c r="G190" s="16"/>
      <c r="H190" s="16"/>
      <c r="I190" s="520"/>
      <c r="J190" s="520"/>
      <c r="K190" s="520"/>
      <c r="L190" s="520"/>
      <c r="M190" s="520"/>
      <c r="N190" s="520"/>
      <c r="O190" s="520"/>
      <c r="P190" s="520"/>
      <c r="Q190" s="520"/>
      <c r="R190" s="520"/>
      <c r="S190" s="520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5"/>
      <c r="AE190" s="92"/>
      <c r="AF190" s="5"/>
      <c r="AG190" s="5"/>
      <c r="AH190" s="5"/>
      <c r="AI190" s="5"/>
      <c r="AJ190" s="5"/>
    </row>
    <row x14ac:dyDescent="0.25" r="191" customHeight="1" ht="17.25">
      <c r="A191" s="5"/>
      <c r="B191" s="5"/>
      <c r="C191" s="5"/>
      <c r="D191" s="5"/>
      <c r="E191" s="16"/>
      <c r="F191" s="16"/>
      <c r="G191" s="16"/>
      <c r="H191" s="16"/>
      <c r="I191" s="520"/>
      <c r="J191" s="520"/>
      <c r="K191" s="520"/>
      <c r="L191" s="520"/>
      <c r="M191" s="520"/>
      <c r="N191" s="520"/>
      <c r="O191" s="520"/>
      <c r="P191" s="520"/>
      <c r="Q191" s="520"/>
      <c r="R191" s="520"/>
      <c r="S191" s="520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5"/>
      <c r="AE191" s="92"/>
      <c r="AF191" s="5"/>
      <c r="AG191" s="5"/>
      <c r="AH191" s="5"/>
      <c r="AI191" s="5"/>
      <c r="AJ191" s="5"/>
    </row>
    <row x14ac:dyDescent="0.25" r="192" customHeight="1" ht="17.25">
      <c r="A192" s="5"/>
      <c r="B192" s="5"/>
      <c r="C192" s="5"/>
      <c r="D192" s="5"/>
      <c r="E192" s="16"/>
      <c r="F192" s="16"/>
      <c r="G192" s="16"/>
      <c r="H192" s="16"/>
      <c r="I192" s="520"/>
      <c r="J192" s="520"/>
      <c r="K192" s="520"/>
      <c r="L192" s="520"/>
      <c r="M192" s="520"/>
      <c r="N192" s="520"/>
      <c r="O192" s="520"/>
      <c r="P192" s="520"/>
      <c r="Q192" s="520"/>
      <c r="R192" s="520"/>
      <c r="S192" s="520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5"/>
      <c r="AE192" s="92"/>
      <c r="AF192" s="5"/>
      <c r="AG192" s="5"/>
      <c r="AH192" s="5"/>
      <c r="AI192" s="5"/>
      <c r="AJ192" s="5"/>
    </row>
    <row x14ac:dyDescent="0.25" r="193" customHeight="1" ht="17.25">
      <c r="A193" s="5"/>
      <c r="B193" s="5"/>
      <c r="C193" s="5"/>
      <c r="D193" s="5"/>
      <c r="E193" s="16"/>
      <c r="F193" s="16"/>
      <c r="G193" s="16"/>
      <c r="H193" s="16"/>
      <c r="I193" s="520"/>
      <c r="J193" s="520"/>
      <c r="K193" s="520"/>
      <c r="L193" s="520"/>
      <c r="M193" s="520"/>
      <c r="N193" s="520"/>
      <c r="O193" s="520"/>
      <c r="P193" s="520"/>
      <c r="Q193" s="520"/>
      <c r="R193" s="520"/>
      <c r="S193" s="520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5"/>
      <c r="AE193" s="215"/>
      <c r="AF193" s="5"/>
      <c r="AG193" s="5"/>
      <c r="AH193" s="5"/>
      <c r="AI193" s="5"/>
      <c r="AJ193" s="5"/>
    </row>
    <row x14ac:dyDescent="0.25" r="194" customHeight="1" ht="17.25">
      <c r="A194" s="5"/>
      <c r="B194" s="5"/>
      <c r="C194" s="5"/>
      <c r="D194" s="5"/>
      <c r="E194" s="16"/>
      <c r="F194" s="16"/>
      <c r="G194" s="16"/>
      <c r="H194" s="16"/>
      <c r="I194" s="520"/>
      <c r="J194" s="520"/>
      <c r="K194" s="520"/>
      <c r="L194" s="520"/>
      <c r="M194" s="520"/>
      <c r="N194" s="520"/>
      <c r="O194" s="520"/>
      <c r="P194" s="520"/>
      <c r="Q194" s="520"/>
      <c r="R194" s="520"/>
      <c r="S194" s="520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5"/>
      <c r="AE194" s="92"/>
      <c r="AF194" s="5"/>
      <c r="AG194" s="5"/>
      <c r="AH194" s="5"/>
      <c r="AI194" s="5"/>
      <c r="AJ194" s="5"/>
    </row>
    <row x14ac:dyDescent="0.25" r="195" customHeight="1" ht="17.25">
      <c r="A195" s="5"/>
      <c r="B195" s="5"/>
      <c r="C195" s="5"/>
      <c r="D195" s="5"/>
      <c r="E195" s="16"/>
      <c r="F195" s="16"/>
      <c r="G195" s="16"/>
      <c r="H195" s="16"/>
      <c r="I195" s="520"/>
      <c r="J195" s="520"/>
      <c r="K195" s="520"/>
      <c r="L195" s="520"/>
      <c r="M195" s="520"/>
      <c r="N195" s="520"/>
      <c r="O195" s="520"/>
      <c r="P195" s="520"/>
      <c r="Q195" s="520"/>
      <c r="R195" s="520"/>
      <c r="S195" s="520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5"/>
      <c r="AE195" s="92"/>
      <c r="AF195" s="5"/>
      <c r="AG195" s="5"/>
      <c r="AH195" s="5"/>
      <c r="AI195" s="5"/>
      <c r="AJ195" s="5"/>
    </row>
    <row x14ac:dyDescent="0.25" r="196" customHeight="1" ht="17.25">
      <c r="A196" s="5"/>
      <c r="B196" s="5"/>
      <c r="C196" s="5"/>
      <c r="D196" s="5"/>
      <c r="E196" s="16"/>
      <c r="F196" s="16"/>
      <c r="G196" s="16"/>
      <c r="H196" s="16"/>
      <c r="I196" s="520"/>
      <c r="J196" s="520"/>
      <c r="K196" s="520"/>
      <c r="L196" s="520"/>
      <c r="M196" s="520"/>
      <c r="N196" s="520"/>
      <c r="O196" s="520"/>
      <c r="P196" s="520"/>
      <c r="Q196" s="520"/>
      <c r="R196" s="520"/>
      <c r="S196" s="520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5"/>
      <c r="AE196" s="92"/>
      <c r="AF196" s="5"/>
      <c r="AG196" s="5"/>
      <c r="AH196" s="5"/>
      <c r="AI196" s="5"/>
      <c r="AJ196" s="5"/>
    </row>
    <row x14ac:dyDescent="0.25" r="197" customHeight="1" ht="17.25">
      <c r="A197" s="5"/>
      <c r="B197" s="5"/>
      <c r="C197" s="5"/>
      <c r="D197" s="5"/>
      <c r="E197" s="16"/>
      <c r="F197" s="16"/>
      <c r="G197" s="16"/>
      <c r="H197" s="16"/>
      <c r="I197" s="520"/>
      <c r="J197" s="520"/>
      <c r="K197" s="520"/>
      <c r="L197" s="520"/>
      <c r="M197" s="520"/>
      <c r="N197" s="520"/>
      <c r="O197" s="520"/>
      <c r="P197" s="520"/>
      <c r="Q197" s="520"/>
      <c r="R197" s="520"/>
      <c r="S197" s="520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5"/>
      <c r="AE197" s="92"/>
      <c r="AF197" s="5"/>
      <c r="AG197" s="5"/>
      <c r="AH197" s="5"/>
      <c r="AI197" s="5"/>
      <c r="AJ197" s="5"/>
    </row>
    <row x14ac:dyDescent="0.25" r="198" customHeight="1" ht="17.25">
      <c r="A198" s="5"/>
      <c r="B198" s="5"/>
      <c r="C198" s="5"/>
      <c r="D198" s="5"/>
      <c r="E198" s="16"/>
      <c r="F198" s="16"/>
      <c r="G198" s="16"/>
      <c r="H198" s="16"/>
      <c r="I198" s="520"/>
      <c r="J198" s="520"/>
      <c r="K198" s="520"/>
      <c r="L198" s="520"/>
      <c r="M198" s="520"/>
      <c r="N198" s="520"/>
      <c r="O198" s="520"/>
      <c r="P198" s="520"/>
      <c r="Q198" s="520"/>
      <c r="R198" s="520"/>
      <c r="S198" s="520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5"/>
      <c r="AE198" s="92"/>
      <c r="AF198" s="5"/>
      <c r="AG198" s="5"/>
      <c r="AH198" s="5"/>
      <c r="AI198" s="5"/>
      <c r="AJ198" s="5"/>
    </row>
    <row x14ac:dyDescent="0.25" r="199" customHeight="1" ht="17.25">
      <c r="A199" s="5"/>
      <c r="B199" s="5"/>
      <c r="C199" s="5"/>
      <c r="D199" s="5"/>
      <c r="E199" s="16"/>
      <c r="F199" s="16"/>
      <c r="G199" s="16"/>
      <c r="H199" s="16"/>
      <c r="I199" s="520"/>
      <c r="J199" s="520"/>
      <c r="K199" s="520"/>
      <c r="L199" s="520"/>
      <c r="M199" s="520"/>
      <c r="N199" s="520"/>
      <c r="O199" s="520"/>
      <c r="P199" s="520"/>
      <c r="Q199" s="520"/>
      <c r="R199" s="520"/>
      <c r="S199" s="520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5"/>
      <c r="AE199" s="92"/>
      <c r="AF199" s="5"/>
      <c r="AG199" s="5"/>
      <c r="AH199" s="5"/>
      <c r="AI199" s="5"/>
      <c r="AJ199" s="5"/>
    </row>
    <row x14ac:dyDescent="0.25" r="200" customHeight="1" ht="17.25">
      <c r="A200" s="5"/>
      <c r="B200" s="5"/>
      <c r="C200" s="5"/>
      <c r="D200" s="5"/>
      <c r="E200" s="16"/>
      <c r="F200" s="16"/>
      <c r="G200" s="16"/>
      <c r="H200" s="16"/>
      <c r="I200" s="520"/>
      <c r="J200" s="520"/>
      <c r="K200" s="520"/>
      <c r="L200" s="520"/>
      <c r="M200" s="520"/>
      <c r="N200" s="520"/>
      <c r="O200" s="520"/>
      <c r="P200" s="520"/>
      <c r="Q200" s="520"/>
      <c r="R200" s="520"/>
      <c r="S200" s="520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5"/>
      <c r="AE200" s="92"/>
      <c r="AF200" s="5"/>
      <c r="AG200" s="5"/>
      <c r="AH200" s="5"/>
      <c r="AI200" s="5"/>
      <c r="AJ200" s="5"/>
    </row>
    <row x14ac:dyDescent="0.25" r="201" customHeight="1" ht="17.25">
      <c r="A201" s="5"/>
      <c r="B201" s="5"/>
      <c r="C201" s="5"/>
      <c r="D201" s="5"/>
      <c r="E201" s="16"/>
      <c r="F201" s="16"/>
      <c r="G201" s="16"/>
      <c r="H201" s="16"/>
      <c r="I201" s="520"/>
      <c r="J201" s="520"/>
      <c r="K201" s="520"/>
      <c r="L201" s="520"/>
      <c r="M201" s="520"/>
      <c r="N201" s="520"/>
      <c r="O201" s="520"/>
      <c r="P201" s="520"/>
      <c r="Q201" s="520"/>
      <c r="R201" s="520"/>
      <c r="S201" s="520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5"/>
      <c r="AE201" s="215"/>
      <c r="AF201" s="5"/>
      <c r="AG201" s="5"/>
      <c r="AH201" s="5"/>
      <c r="AI201" s="5"/>
      <c r="AJ201" s="5"/>
    </row>
    <row x14ac:dyDescent="0.25" r="202" customHeight="1" ht="17.25">
      <c r="A202" s="5"/>
      <c r="B202" s="5"/>
      <c r="C202" s="5"/>
      <c r="D202" s="5"/>
      <c r="E202" s="16"/>
      <c r="F202" s="16"/>
      <c r="G202" s="16"/>
      <c r="H202" s="16"/>
      <c r="I202" s="520"/>
      <c r="J202" s="520"/>
      <c r="K202" s="520"/>
      <c r="L202" s="520"/>
      <c r="M202" s="520"/>
      <c r="N202" s="520"/>
      <c r="O202" s="520"/>
      <c r="P202" s="520"/>
      <c r="Q202" s="520"/>
      <c r="R202" s="520"/>
      <c r="S202" s="520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5"/>
      <c r="AE202" s="92"/>
      <c r="AF202" s="5"/>
      <c r="AG202" s="5"/>
      <c r="AH202" s="5"/>
      <c r="AI202" s="5"/>
      <c r="AJ202" s="5"/>
    </row>
    <row x14ac:dyDescent="0.25" r="203" customHeight="1" ht="17.25">
      <c r="A203" s="5"/>
      <c r="B203" s="5"/>
      <c r="C203" s="5"/>
      <c r="D203" s="5"/>
      <c r="E203" s="16"/>
      <c r="F203" s="16"/>
      <c r="G203" s="16"/>
      <c r="H203" s="16"/>
      <c r="I203" s="520"/>
      <c r="J203" s="520"/>
      <c r="K203" s="520"/>
      <c r="L203" s="520"/>
      <c r="M203" s="520"/>
      <c r="N203" s="520"/>
      <c r="O203" s="520"/>
      <c r="P203" s="520"/>
      <c r="Q203" s="520"/>
      <c r="R203" s="520"/>
      <c r="S203" s="520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5"/>
      <c r="AE203" s="92"/>
      <c r="AF203" s="5"/>
      <c r="AG203" s="5"/>
      <c r="AH203" s="5"/>
      <c r="AI203" s="5"/>
      <c r="AJ203" s="5"/>
    </row>
    <row x14ac:dyDescent="0.25" r="204" customHeight="1" ht="17.25">
      <c r="A204" s="5"/>
      <c r="B204" s="5"/>
      <c r="C204" s="5"/>
      <c r="D204" s="5"/>
      <c r="E204" s="16"/>
      <c r="F204" s="16"/>
      <c r="G204" s="16"/>
      <c r="H204" s="16"/>
      <c r="I204" s="520"/>
      <c r="J204" s="520"/>
      <c r="K204" s="520"/>
      <c r="L204" s="520"/>
      <c r="M204" s="520"/>
      <c r="N204" s="520"/>
      <c r="O204" s="520"/>
      <c r="P204" s="520"/>
      <c r="Q204" s="520"/>
      <c r="R204" s="520"/>
      <c r="S204" s="520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5"/>
      <c r="AE204" s="92"/>
      <c r="AF204" s="5"/>
      <c r="AG204" s="5"/>
      <c r="AH204" s="5"/>
      <c r="AI204" s="5"/>
      <c r="AJ204" s="5"/>
    </row>
    <row x14ac:dyDescent="0.25" r="205" customHeight="1" ht="17.25">
      <c r="A205" s="5"/>
      <c r="B205" s="5"/>
      <c r="C205" s="5"/>
      <c r="D205" s="5"/>
      <c r="E205" s="16"/>
      <c r="F205" s="16"/>
      <c r="G205" s="16"/>
      <c r="H205" s="16"/>
      <c r="I205" s="520"/>
      <c r="J205" s="520"/>
      <c r="K205" s="520"/>
      <c r="L205" s="520"/>
      <c r="M205" s="520"/>
      <c r="N205" s="520"/>
      <c r="O205" s="520"/>
      <c r="P205" s="520"/>
      <c r="Q205" s="520"/>
      <c r="R205" s="520"/>
      <c r="S205" s="520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5"/>
      <c r="AE205" s="92"/>
      <c r="AF205" s="5"/>
      <c r="AG205" s="5"/>
      <c r="AH205" s="5"/>
      <c r="AI205" s="5"/>
      <c r="AJ205" s="5"/>
    </row>
    <row x14ac:dyDescent="0.25" r="206" customHeight="1" ht="17.25">
      <c r="A206" s="5"/>
      <c r="B206" s="5"/>
      <c r="C206" s="5"/>
      <c r="D206" s="5"/>
      <c r="E206" s="16"/>
      <c r="F206" s="16"/>
      <c r="G206" s="16"/>
      <c r="H206" s="16"/>
      <c r="I206" s="520"/>
      <c r="J206" s="520"/>
      <c r="K206" s="520"/>
      <c r="L206" s="520"/>
      <c r="M206" s="520"/>
      <c r="N206" s="520"/>
      <c r="O206" s="520"/>
      <c r="P206" s="520"/>
      <c r="Q206" s="520"/>
      <c r="R206" s="520"/>
      <c r="S206" s="520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5"/>
      <c r="AE206" s="92"/>
      <c r="AF206" s="5"/>
      <c r="AG206" s="5"/>
      <c r="AH206" s="5"/>
      <c r="AI206" s="5"/>
      <c r="AJ206" s="5"/>
    </row>
    <row x14ac:dyDescent="0.25" r="207" customHeight="1" ht="17.25">
      <c r="A207" s="5"/>
      <c r="B207" s="5"/>
      <c r="C207" s="5"/>
      <c r="D207" s="5"/>
      <c r="E207" s="16"/>
      <c r="F207" s="16"/>
      <c r="G207" s="16"/>
      <c r="H207" s="16"/>
      <c r="I207" s="520"/>
      <c r="J207" s="520"/>
      <c r="K207" s="520"/>
      <c r="L207" s="520"/>
      <c r="M207" s="520"/>
      <c r="N207" s="520"/>
      <c r="O207" s="520"/>
      <c r="P207" s="520"/>
      <c r="Q207" s="520"/>
      <c r="R207" s="520"/>
      <c r="S207" s="520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5"/>
      <c r="AE207" s="92"/>
      <c r="AF207" s="5"/>
      <c r="AG207" s="5"/>
      <c r="AH207" s="5"/>
      <c r="AI207" s="5"/>
      <c r="AJ207" s="5"/>
    </row>
    <row x14ac:dyDescent="0.25" r="208" customHeight="1" ht="17.25">
      <c r="A208" s="5"/>
      <c r="B208" s="5"/>
      <c r="C208" s="5"/>
      <c r="D208" s="5"/>
      <c r="E208" s="16"/>
      <c r="F208" s="16"/>
      <c r="G208" s="16"/>
      <c r="H208" s="16"/>
      <c r="I208" s="520"/>
      <c r="J208" s="520"/>
      <c r="K208" s="520"/>
      <c r="L208" s="520"/>
      <c r="M208" s="520"/>
      <c r="N208" s="520"/>
      <c r="O208" s="520"/>
      <c r="P208" s="520"/>
      <c r="Q208" s="520"/>
      <c r="R208" s="520"/>
      <c r="S208" s="520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5"/>
      <c r="AE208" s="92"/>
      <c r="AF208" s="5"/>
      <c r="AG208" s="5"/>
      <c r="AH208" s="5"/>
      <c r="AI208" s="5"/>
      <c r="AJ208" s="5"/>
    </row>
    <row x14ac:dyDescent="0.25" r="209" customHeight="1" ht="17.25">
      <c r="A209" s="5"/>
      <c r="B209" s="5"/>
      <c r="C209" s="5"/>
      <c r="D209" s="5"/>
      <c r="E209" s="16"/>
      <c r="F209" s="16"/>
      <c r="G209" s="16"/>
      <c r="H209" s="16"/>
      <c r="I209" s="520"/>
      <c r="J209" s="520"/>
      <c r="K209" s="520"/>
      <c r="L209" s="520"/>
      <c r="M209" s="520"/>
      <c r="N209" s="520"/>
      <c r="O209" s="520"/>
      <c r="P209" s="520"/>
      <c r="Q209" s="520"/>
      <c r="R209" s="520"/>
      <c r="S209" s="520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5"/>
      <c r="AE209" s="92"/>
      <c r="AF209" s="5"/>
      <c r="AG209" s="5"/>
      <c r="AH209" s="5"/>
      <c r="AI209" s="5"/>
      <c r="AJ209" s="5"/>
    </row>
    <row x14ac:dyDescent="0.25" r="210" customHeight="1" ht="17.25">
      <c r="A210" s="5"/>
      <c r="B210" s="5"/>
      <c r="C210" s="5"/>
      <c r="D210" s="5"/>
      <c r="E210" s="16"/>
      <c r="F210" s="16"/>
      <c r="G210" s="16"/>
      <c r="H210" s="16"/>
      <c r="I210" s="520"/>
      <c r="J210" s="520"/>
      <c r="K210" s="520"/>
      <c r="L210" s="520"/>
      <c r="M210" s="520"/>
      <c r="N210" s="520"/>
      <c r="O210" s="520"/>
      <c r="P210" s="520"/>
      <c r="Q210" s="520"/>
      <c r="R210" s="520"/>
      <c r="S210" s="520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5"/>
      <c r="AE210" s="92"/>
      <c r="AF210" s="5"/>
      <c r="AG210" s="5"/>
      <c r="AH210" s="5"/>
      <c r="AI210" s="5"/>
      <c r="AJ210" s="5"/>
    </row>
    <row x14ac:dyDescent="0.25" r="211" customHeight="1" ht="17.25">
      <c r="A211" s="5"/>
      <c r="B211" s="5"/>
      <c r="C211" s="5"/>
      <c r="D211" s="5"/>
      <c r="E211" s="16"/>
      <c r="F211" s="16"/>
      <c r="G211" s="16"/>
      <c r="H211" s="16"/>
      <c r="I211" s="520"/>
      <c r="J211" s="520"/>
      <c r="K211" s="520"/>
      <c r="L211" s="520"/>
      <c r="M211" s="520"/>
      <c r="N211" s="520"/>
      <c r="O211" s="520"/>
      <c r="P211" s="520"/>
      <c r="Q211" s="520"/>
      <c r="R211" s="520"/>
      <c r="S211" s="520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5"/>
      <c r="AE211" s="92"/>
      <c r="AF211" s="5"/>
      <c r="AG211" s="5"/>
      <c r="AH211" s="5"/>
      <c r="AI211" s="5"/>
      <c r="AJ211" s="5"/>
    </row>
    <row x14ac:dyDescent="0.25" r="212" customHeight="1" ht="17.25">
      <c r="A212" s="5"/>
      <c r="B212" s="5"/>
      <c r="C212" s="5"/>
      <c r="D212" s="5"/>
      <c r="E212" s="16"/>
      <c r="F212" s="16"/>
      <c r="G212" s="16"/>
      <c r="H212" s="16"/>
      <c r="I212" s="520"/>
      <c r="J212" s="520"/>
      <c r="K212" s="520"/>
      <c r="L212" s="520"/>
      <c r="M212" s="520"/>
      <c r="N212" s="520"/>
      <c r="O212" s="520"/>
      <c r="P212" s="520"/>
      <c r="Q212" s="520"/>
      <c r="R212" s="520"/>
      <c r="S212" s="520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5"/>
      <c r="AE212" s="92"/>
      <c r="AF212" s="5"/>
      <c r="AG212" s="5"/>
      <c r="AH212" s="5"/>
      <c r="AI212" s="5"/>
      <c r="AJ212" s="5"/>
    </row>
    <row x14ac:dyDescent="0.25" r="213" customHeight="1" ht="17.25">
      <c r="A213" s="5"/>
      <c r="B213" s="5"/>
      <c r="C213" s="5"/>
      <c r="D213" s="5"/>
      <c r="E213" s="16"/>
      <c r="F213" s="16"/>
      <c r="G213" s="16"/>
      <c r="H213" s="16"/>
      <c r="I213" s="520"/>
      <c r="J213" s="520"/>
      <c r="K213" s="520"/>
      <c r="L213" s="520"/>
      <c r="M213" s="520"/>
      <c r="N213" s="520"/>
      <c r="O213" s="520"/>
      <c r="P213" s="520"/>
      <c r="Q213" s="520"/>
      <c r="R213" s="520"/>
      <c r="S213" s="520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5"/>
      <c r="AE213" s="332"/>
      <c r="AF213" s="5"/>
      <c r="AG213" s="5"/>
      <c r="AH213" s="5"/>
      <c r="AI213" s="5"/>
      <c r="AJ213" s="5"/>
    </row>
    <row x14ac:dyDescent="0.25" r="214" customHeight="1" ht="17.25">
      <c r="A214" s="5"/>
      <c r="B214" s="5"/>
      <c r="C214" s="5"/>
      <c r="D214" s="5"/>
      <c r="E214" s="16"/>
      <c r="F214" s="16"/>
      <c r="G214" s="16"/>
      <c r="H214" s="16"/>
      <c r="I214" s="520"/>
      <c r="J214" s="520"/>
      <c r="K214" s="520"/>
      <c r="L214" s="520"/>
      <c r="M214" s="520"/>
      <c r="N214" s="520"/>
      <c r="O214" s="520"/>
      <c r="P214" s="520"/>
      <c r="Q214" s="520"/>
      <c r="R214" s="520"/>
      <c r="S214" s="520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5"/>
      <c r="AE214" s="92"/>
      <c r="AF214" s="5"/>
      <c r="AG214" s="5"/>
      <c r="AH214" s="5"/>
      <c r="AI214" s="5"/>
      <c r="AJ214" s="5"/>
    </row>
    <row x14ac:dyDescent="0.25" r="215" customHeight="1" ht="17.25">
      <c r="A215" s="5"/>
      <c r="B215" s="5"/>
      <c r="C215" s="5"/>
      <c r="D215" s="5"/>
      <c r="E215" s="16"/>
      <c r="F215" s="16"/>
      <c r="G215" s="16"/>
      <c r="H215" s="16"/>
      <c r="I215" s="520"/>
      <c r="J215" s="520"/>
      <c r="K215" s="520"/>
      <c r="L215" s="520"/>
      <c r="M215" s="520"/>
      <c r="N215" s="520"/>
      <c r="O215" s="520"/>
      <c r="P215" s="520"/>
      <c r="Q215" s="520"/>
      <c r="R215" s="520"/>
      <c r="S215" s="520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5"/>
      <c r="AE215" s="92"/>
      <c r="AF215" s="5"/>
      <c r="AG215" s="5"/>
      <c r="AH215" s="5"/>
      <c r="AI215" s="5"/>
      <c r="AJ215" s="5"/>
    </row>
    <row x14ac:dyDescent="0.25" r="216" customHeight="1" ht="17.25">
      <c r="A216" s="5"/>
      <c r="B216" s="5"/>
      <c r="C216" s="5"/>
      <c r="D216" s="5"/>
      <c r="E216" s="16"/>
      <c r="F216" s="16"/>
      <c r="G216" s="16"/>
      <c r="H216" s="16"/>
      <c r="I216" s="520"/>
      <c r="J216" s="520"/>
      <c r="K216" s="520"/>
      <c r="L216" s="520"/>
      <c r="M216" s="520"/>
      <c r="N216" s="520"/>
      <c r="O216" s="520"/>
      <c r="P216" s="520"/>
      <c r="Q216" s="520"/>
      <c r="R216" s="520"/>
      <c r="S216" s="520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5"/>
      <c r="AE216" s="215"/>
      <c r="AF216" s="5"/>
      <c r="AG216" s="5"/>
      <c r="AH216" s="5"/>
      <c r="AI216" s="5"/>
      <c r="AJ216" s="5"/>
    </row>
    <row x14ac:dyDescent="0.25" r="217" customHeight="1" ht="17.25">
      <c r="A217" s="5"/>
      <c r="B217" s="5"/>
      <c r="C217" s="5"/>
      <c r="D217" s="5"/>
      <c r="E217" s="16"/>
      <c r="F217" s="16"/>
      <c r="G217" s="16"/>
      <c r="H217" s="16"/>
      <c r="I217" s="520"/>
      <c r="J217" s="520"/>
      <c r="K217" s="520"/>
      <c r="L217" s="520"/>
      <c r="M217" s="520"/>
      <c r="N217" s="520"/>
      <c r="O217" s="520"/>
      <c r="P217" s="520"/>
      <c r="Q217" s="520"/>
      <c r="R217" s="520"/>
      <c r="S217" s="520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5"/>
      <c r="AE217" s="92"/>
      <c r="AF217" s="5"/>
      <c r="AG217" s="5"/>
      <c r="AH217" s="5"/>
      <c r="AI217" s="5"/>
      <c r="AJ217" s="5"/>
    </row>
    <row x14ac:dyDescent="0.25" r="218" customHeight="1" ht="17.25">
      <c r="A218" s="5"/>
      <c r="B218" s="5"/>
      <c r="C218" s="5"/>
      <c r="D218" s="5"/>
      <c r="E218" s="16"/>
      <c r="F218" s="16"/>
      <c r="G218" s="16"/>
      <c r="H218" s="16"/>
      <c r="I218" s="520"/>
      <c r="J218" s="520"/>
      <c r="K218" s="520"/>
      <c r="L218" s="520"/>
      <c r="M218" s="520"/>
      <c r="N218" s="520"/>
      <c r="O218" s="520"/>
      <c r="P218" s="520"/>
      <c r="Q218" s="520"/>
      <c r="R218" s="520"/>
      <c r="S218" s="520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5"/>
      <c r="AE218" s="92"/>
      <c r="AF218" s="5"/>
      <c r="AG218" s="5"/>
      <c r="AH218" s="5"/>
      <c r="AI218" s="5"/>
      <c r="AJ218" s="5"/>
    </row>
    <row x14ac:dyDescent="0.25" r="219" customHeight="1" ht="17.25">
      <c r="A219" s="5"/>
      <c r="B219" s="5"/>
      <c r="C219" s="5"/>
      <c r="D219" s="5"/>
      <c r="E219" s="16"/>
      <c r="F219" s="16"/>
      <c r="G219" s="16"/>
      <c r="H219" s="16"/>
      <c r="I219" s="520"/>
      <c r="J219" s="520"/>
      <c r="K219" s="520"/>
      <c r="L219" s="520"/>
      <c r="M219" s="520"/>
      <c r="N219" s="520"/>
      <c r="O219" s="520"/>
      <c r="P219" s="520"/>
      <c r="Q219" s="520"/>
      <c r="R219" s="520"/>
      <c r="S219" s="520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5"/>
      <c r="AE219" s="276"/>
      <c r="AF219" s="5"/>
      <c r="AG219" s="5"/>
      <c r="AH219" s="5"/>
      <c r="AI219" s="5"/>
      <c r="AJ219" s="5"/>
    </row>
    <row x14ac:dyDescent="0.25" r="220" customHeight="1" ht="17.25">
      <c r="A220" s="5"/>
      <c r="B220" s="5"/>
      <c r="C220" s="5"/>
      <c r="D220" s="5"/>
      <c r="E220" s="16"/>
      <c r="F220" s="16"/>
      <c r="G220" s="16"/>
      <c r="H220" s="16"/>
      <c r="I220" s="520"/>
      <c r="J220" s="520"/>
      <c r="K220" s="520"/>
      <c r="L220" s="520"/>
      <c r="M220" s="520"/>
      <c r="N220" s="520"/>
      <c r="O220" s="520"/>
      <c r="P220" s="520"/>
      <c r="Q220" s="520"/>
      <c r="R220" s="520"/>
      <c r="S220" s="520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5"/>
      <c r="AE220" s="276"/>
      <c r="AF220" s="5"/>
      <c r="AG220" s="5"/>
      <c r="AH220" s="5"/>
      <c r="AI220" s="5"/>
      <c r="AJ220" s="5"/>
    </row>
    <row x14ac:dyDescent="0.25" r="221" customHeight="1" ht="17.25">
      <c r="A221" s="5"/>
      <c r="B221" s="5"/>
      <c r="C221" s="5"/>
      <c r="D221" s="5"/>
      <c r="E221" s="16"/>
      <c r="F221" s="16"/>
      <c r="G221" s="16"/>
      <c r="H221" s="16"/>
      <c r="I221" s="520"/>
      <c r="J221" s="520"/>
      <c r="K221" s="520"/>
      <c r="L221" s="520"/>
      <c r="M221" s="520"/>
      <c r="N221" s="520"/>
      <c r="O221" s="520"/>
      <c r="P221" s="520"/>
      <c r="Q221" s="520"/>
      <c r="R221" s="520"/>
      <c r="S221" s="520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5"/>
      <c r="AE221" s="276"/>
      <c r="AF221" s="5"/>
      <c r="AG221" s="5"/>
      <c r="AH221" s="5"/>
      <c r="AI221" s="5"/>
      <c r="AJ221" s="5"/>
    </row>
    <row x14ac:dyDescent="0.25" r="222" customHeight="1" ht="17.25">
      <c r="A222" s="5"/>
      <c r="B222" s="5"/>
      <c r="C222" s="5"/>
      <c r="D222" s="5"/>
      <c r="E222" s="16"/>
      <c r="F222" s="16"/>
      <c r="G222" s="16"/>
      <c r="H222" s="16"/>
      <c r="I222" s="520"/>
      <c r="J222" s="520"/>
      <c r="K222" s="520"/>
      <c r="L222" s="520"/>
      <c r="M222" s="520"/>
      <c r="N222" s="520"/>
      <c r="O222" s="520"/>
      <c r="P222" s="520"/>
      <c r="Q222" s="520"/>
      <c r="R222" s="520"/>
      <c r="S222" s="520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5"/>
      <c r="AE222" s="92"/>
      <c r="AF222" s="5"/>
      <c r="AG222" s="5"/>
      <c r="AH222" s="5"/>
      <c r="AI222" s="5"/>
      <c r="AJ222" s="5"/>
    </row>
    <row x14ac:dyDescent="0.25" r="223" customHeight="1" ht="17.25">
      <c r="A223" s="5"/>
      <c r="B223" s="5"/>
      <c r="C223" s="5"/>
      <c r="D223" s="5"/>
      <c r="E223" s="16"/>
      <c r="F223" s="16"/>
      <c r="G223" s="16"/>
      <c r="H223" s="16"/>
      <c r="I223" s="520"/>
      <c r="J223" s="520"/>
      <c r="K223" s="520"/>
      <c r="L223" s="520"/>
      <c r="M223" s="520"/>
      <c r="N223" s="520"/>
      <c r="O223" s="520"/>
      <c r="P223" s="520"/>
      <c r="Q223" s="520"/>
      <c r="R223" s="520"/>
      <c r="S223" s="520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5"/>
      <c r="AE223" s="92"/>
      <c r="AF223" s="5"/>
      <c r="AG223" s="5"/>
      <c r="AH223" s="5"/>
      <c r="AI223" s="5"/>
      <c r="AJ223" s="5"/>
    </row>
    <row x14ac:dyDescent="0.25" r="224" customHeight="1" ht="17.25">
      <c r="A224" s="5"/>
      <c r="B224" s="5"/>
      <c r="C224" s="5"/>
      <c r="D224" s="5"/>
      <c r="E224" s="16"/>
      <c r="F224" s="16"/>
      <c r="G224" s="16"/>
      <c r="H224" s="16"/>
      <c r="I224" s="520"/>
      <c r="J224" s="520"/>
      <c r="K224" s="520"/>
      <c r="L224" s="520"/>
      <c r="M224" s="520"/>
      <c r="N224" s="520"/>
      <c r="O224" s="520"/>
      <c r="P224" s="520"/>
      <c r="Q224" s="520"/>
      <c r="R224" s="520"/>
      <c r="S224" s="520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5"/>
      <c r="AE224" s="92"/>
      <c r="AF224" s="5"/>
      <c r="AG224" s="5"/>
      <c r="AH224" s="5"/>
      <c r="AI224" s="5"/>
      <c r="AJ224" s="5"/>
    </row>
    <row x14ac:dyDescent="0.25" r="225" customHeight="1" ht="17.25">
      <c r="A225" s="5"/>
      <c r="B225" s="5"/>
      <c r="C225" s="5"/>
      <c r="D225" s="5"/>
      <c r="E225" s="16"/>
      <c r="F225" s="16"/>
      <c r="G225" s="16"/>
      <c r="H225" s="16"/>
      <c r="I225" s="520"/>
      <c r="J225" s="520"/>
      <c r="K225" s="520"/>
      <c r="L225" s="520"/>
      <c r="M225" s="520"/>
      <c r="N225" s="520"/>
      <c r="O225" s="520"/>
      <c r="P225" s="520"/>
      <c r="Q225" s="520"/>
      <c r="R225" s="520"/>
      <c r="S225" s="520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5"/>
      <c r="AE225" s="92"/>
      <c r="AF225" s="5"/>
      <c r="AG225" s="5"/>
      <c r="AH225" s="5"/>
      <c r="AI225" s="5"/>
      <c r="AJ225" s="5"/>
    </row>
    <row x14ac:dyDescent="0.25" r="226" customHeight="1" ht="17.25">
      <c r="A226" s="5"/>
      <c r="B226" s="5"/>
      <c r="C226" s="5"/>
      <c r="D226" s="5"/>
      <c r="E226" s="16"/>
      <c r="F226" s="16"/>
      <c r="G226" s="16"/>
      <c r="H226" s="16"/>
      <c r="I226" s="520"/>
      <c r="J226" s="520"/>
      <c r="K226" s="520"/>
      <c r="L226" s="520"/>
      <c r="M226" s="520"/>
      <c r="N226" s="520"/>
      <c r="O226" s="520"/>
      <c r="P226" s="520"/>
      <c r="Q226" s="520"/>
      <c r="R226" s="520"/>
      <c r="S226" s="520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5"/>
      <c r="AE226" s="92"/>
      <c r="AF226" s="5"/>
      <c r="AG226" s="5"/>
      <c r="AH226" s="5"/>
      <c r="AI226" s="5"/>
      <c r="AJ226" s="5"/>
    </row>
    <row x14ac:dyDescent="0.25" r="227" customHeight="1" ht="17.25">
      <c r="A227" s="5"/>
      <c r="B227" s="5"/>
      <c r="C227" s="5"/>
      <c r="D227" s="5"/>
      <c r="E227" s="16"/>
      <c r="F227" s="16"/>
      <c r="G227" s="16"/>
      <c r="H227" s="16"/>
      <c r="I227" s="520"/>
      <c r="J227" s="520"/>
      <c r="K227" s="520"/>
      <c r="L227" s="520"/>
      <c r="M227" s="520"/>
      <c r="N227" s="520"/>
      <c r="O227" s="520"/>
      <c r="P227" s="520"/>
      <c r="Q227" s="520"/>
      <c r="R227" s="520"/>
      <c r="S227" s="520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5"/>
      <c r="AE227" s="215"/>
      <c r="AF227" s="5"/>
      <c r="AG227" s="5"/>
      <c r="AH227" s="5"/>
      <c r="AI227" s="5"/>
      <c r="AJ227" s="5"/>
    </row>
    <row x14ac:dyDescent="0.25" r="228" customHeight="1" ht="17.25">
      <c r="A228" s="5"/>
      <c r="B228" s="5"/>
      <c r="C228" s="5"/>
      <c r="D228" s="5"/>
      <c r="E228" s="16"/>
      <c r="F228" s="16"/>
      <c r="G228" s="16"/>
      <c r="H228" s="16"/>
      <c r="I228" s="520"/>
      <c r="J228" s="520"/>
      <c r="K228" s="520"/>
      <c r="L228" s="520"/>
      <c r="M228" s="520"/>
      <c r="N228" s="520"/>
      <c r="O228" s="520"/>
      <c r="P228" s="520"/>
      <c r="Q228" s="520"/>
      <c r="R228" s="520"/>
      <c r="S228" s="520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5"/>
      <c r="AE228" s="92"/>
      <c r="AF228" s="5"/>
      <c r="AG228" s="5"/>
      <c r="AH228" s="5"/>
      <c r="AI228" s="5"/>
      <c r="AJ228" s="5"/>
    </row>
    <row x14ac:dyDescent="0.25" r="229" customHeight="1" ht="17.25">
      <c r="A229" s="5"/>
      <c r="B229" s="5"/>
      <c r="C229" s="5"/>
      <c r="D229" s="5"/>
      <c r="E229" s="16"/>
      <c r="F229" s="16"/>
      <c r="G229" s="16"/>
      <c r="H229" s="16"/>
      <c r="I229" s="520"/>
      <c r="J229" s="520"/>
      <c r="K229" s="520"/>
      <c r="L229" s="520"/>
      <c r="M229" s="520"/>
      <c r="N229" s="520"/>
      <c r="O229" s="520"/>
      <c r="P229" s="520"/>
      <c r="Q229" s="520"/>
      <c r="R229" s="520"/>
      <c r="S229" s="520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5"/>
      <c r="AE229" s="92"/>
      <c r="AF229" s="5"/>
      <c r="AG229" s="5"/>
      <c r="AH229" s="5"/>
      <c r="AI229" s="5"/>
      <c r="AJ229" s="5"/>
    </row>
    <row x14ac:dyDescent="0.25" r="230" customHeight="1" ht="17.25">
      <c r="A230" s="5"/>
      <c r="B230" s="5"/>
      <c r="C230" s="5"/>
      <c r="D230" s="5"/>
      <c r="E230" s="16"/>
      <c r="F230" s="16"/>
      <c r="G230" s="16"/>
      <c r="H230" s="16"/>
      <c r="I230" s="520"/>
      <c r="J230" s="520"/>
      <c r="K230" s="520"/>
      <c r="L230" s="520"/>
      <c r="M230" s="520"/>
      <c r="N230" s="520"/>
      <c r="O230" s="520"/>
      <c r="P230" s="520"/>
      <c r="Q230" s="520"/>
      <c r="R230" s="520"/>
      <c r="S230" s="520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5"/>
      <c r="AE230" s="92"/>
      <c r="AF230" s="5"/>
      <c r="AG230" s="5"/>
      <c r="AH230" s="5"/>
      <c r="AI230" s="5"/>
      <c r="AJ230" s="5"/>
    </row>
    <row x14ac:dyDescent="0.25" r="231" customHeight="1" ht="17.25">
      <c r="A231" s="5"/>
      <c r="B231" s="5"/>
      <c r="C231" s="5"/>
      <c r="D231" s="5"/>
      <c r="E231" s="16"/>
      <c r="F231" s="16"/>
      <c r="G231" s="16"/>
      <c r="H231" s="16"/>
      <c r="I231" s="520"/>
      <c r="J231" s="520"/>
      <c r="K231" s="520"/>
      <c r="L231" s="520"/>
      <c r="M231" s="520"/>
      <c r="N231" s="520"/>
      <c r="O231" s="520"/>
      <c r="P231" s="520"/>
      <c r="Q231" s="520"/>
      <c r="R231" s="520"/>
      <c r="S231" s="520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5"/>
      <c r="AE231" s="92"/>
      <c r="AF231" s="5"/>
      <c r="AG231" s="5"/>
      <c r="AH231" s="5"/>
      <c r="AI231" s="5"/>
      <c r="AJ231" s="5"/>
    </row>
    <row x14ac:dyDescent="0.25" r="232" customHeight="1" ht="17.25">
      <c r="A232" s="5"/>
      <c r="B232" s="5"/>
      <c r="C232" s="5"/>
      <c r="D232" s="5"/>
      <c r="E232" s="16"/>
      <c r="F232" s="16"/>
      <c r="G232" s="16"/>
      <c r="H232" s="16"/>
      <c r="I232" s="520"/>
      <c r="J232" s="520"/>
      <c r="K232" s="520"/>
      <c r="L232" s="520"/>
      <c r="M232" s="520"/>
      <c r="N232" s="520"/>
      <c r="O232" s="520"/>
      <c r="P232" s="520"/>
      <c r="Q232" s="520"/>
      <c r="R232" s="520"/>
      <c r="S232" s="520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5"/>
      <c r="AE232" s="92"/>
      <c r="AF232" s="5"/>
      <c r="AG232" s="5"/>
      <c r="AH232" s="5"/>
      <c r="AI232" s="5"/>
      <c r="AJ232" s="5"/>
    </row>
    <row x14ac:dyDescent="0.25" r="233" customHeight="1" ht="17.25">
      <c r="A233" s="5"/>
      <c r="B233" s="5"/>
      <c r="C233" s="5"/>
      <c r="D233" s="5"/>
      <c r="E233" s="16"/>
      <c r="F233" s="16"/>
      <c r="G233" s="16"/>
      <c r="H233" s="16"/>
      <c r="I233" s="520"/>
      <c r="J233" s="520"/>
      <c r="K233" s="520"/>
      <c r="L233" s="520"/>
      <c r="M233" s="520"/>
      <c r="N233" s="520"/>
      <c r="O233" s="520"/>
      <c r="P233" s="520"/>
      <c r="Q233" s="520"/>
      <c r="R233" s="520"/>
      <c r="S233" s="520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5"/>
      <c r="AE233" s="92"/>
      <c r="AF233" s="5"/>
      <c r="AG233" s="5"/>
      <c r="AH233" s="5"/>
      <c r="AI233" s="5"/>
      <c r="AJ233" s="5"/>
    </row>
    <row x14ac:dyDescent="0.25" r="234" customHeight="1" ht="17.25">
      <c r="A234" s="5"/>
      <c r="B234" s="5"/>
      <c r="C234" s="5"/>
      <c r="D234" s="5"/>
      <c r="E234" s="16"/>
      <c r="F234" s="16"/>
      <c r="G234" s="16"/>
      <c r="H234" s="16"/>
      <c r="I234" s="520"/>
      <c r="J234" s="520"/>
      <c r="K234" s="520"/>
      <c r="L234" s="520"/>
      <c r="M234" s="520"/>
      <c r="N234" s="520"/>
      <c r="O234" s="520"/>
      <c r="P234" s="520"/>
      <c r="Q234" s="520"/>
      <c r="R234" s="520"/>
      <c r="S234" s="520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5"/>
      <c r="AE234" s="92"/>
      <c r="AF234" s="5"/>
      <c r="AG234" s="5"/>
      <c r="AH234" s="5"/>
      <c r="AI234" s="5"/>
      <c r="AJ234" s="5"/>
    </row>
    <row x14ac:dyDescent="0.25" r="235" customHeight="1" ht="17.25">
      <c r="A235" s="5"/>
      <c r="B235" s="5"/>
      <c r="C235" s="5"/>
      <c r="D235" s="5"/>
      <c r="E235" s="16"/>
      <c r="F235" s="16"/>
      <c r="G235" s="16"/>
      <c r="H235" s="16"/>
      <c r="I235" s="520"/>
      <c r="J235" s="520"/>
      <c r="K235" s="520"/>
      <c r="L235" s="520"/>
      <c r="M235" s="520"/>
      <c r="N235" s="520"/>
      <c r="O235" s="520"/>
      <c r="P235" s="520"/>
      <c r="Q235" s="520"/>
      <c r="R235" s="520"/>
      <c r="S235" s="520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5"/>
      <c r="AE235" s="215"/>
      <c r="AF235" s="5"/>
      <c r="AG235" s="5"/>
      <c r="AH235" s="5"/>
      <c r="AI235" s="5"/>
      <c r="AJ235" s="5"/>
    </row>
    <row x14ac:dyDescent="0.25" r="236" customHeight="1" ht="17.25">
      <c r="A236" s="5"/>
      <c r="B236" s="5"/>
      <c r="C236" s="5"/>
      <c r="D236" s="5"/>
      <c r="E236" s="16"/>
      <c r="F236" s="16"/>
      <c r="G236" s="16"/>
      <c r="H236" s="16"/>
      <c r="I236" s="520"/>
      <c r="J236" s="520"/>
      <c r="K236" s="520"/>
      <c r="L236" s="520"/>
      <c r="M236" s="520"/>
      <c r="N236" s="520"/>
      <c r="O236" s="520"/>
      <c r="P236" s="520"/>
      <c r="Q236" s="520"/>
      <c r="R236" s="520"/>
      <c r="S236" s="520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5"/>
      <c r="AE236" s="92"/>
      <c r="AF236" s="5"/>
      <c r="AG236" s="5"/>
      <c r="AH236" s="5"/>
      <c r="AI236" s="5"/>
      <c r="AJ236" s="5"/>
    </row>
    <row x14ac:dyDescent="0.25" r="237" customHeight="1" ht="17.25">
      <c r="A237" s="5"/>
      <c r="B237" s="5"/>
      <c r="C237" s="5"/>
      <c r="D237" s="5"/>
      <c r="E237" s="16"/>
      <c r="F237" s="16"/>
      <c r="G237" s="16"/>
      <c r="H237" s="16"/>
      <c r="I237" s="520"/>
      <c r="J237" s="520"/>
      <c r="K237" s="520"/>
      <c r="L237" s="520"/>
      <c r="M237" s="520"/>
      <c r="N237" s="520"/>
      <c r="O237" s="520"/>
      <c r="P237" s="520"/>
      <c r="Q237" s="520"/>
      <c r="R237" s="520"/>
      <c r="S237" s="520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5"/>
      <c r="AE237" s="92"/>
      <c r="AF237" s="5"/>
      <c r="AG237" s="5"/>
      <c r="AH237" s="5"/>
      <c r="AI237" s="5"/>
      <c r="AJ237" s="5"/>
    </row>
    <row x14ac:dyDescent="0.25" r="238" customHeight="1" ht="17.25">
      <c r="A238" s="5"/>
      <c r="B238" s="5"/>
      <c r="C238" s="5"/>
      <c r="D238" s="5"/>
      <c r="E238" s="16"/>
      <c r="F238" s="16"/>
      <c r="G238" s="16"/>
      <c r="H238" s="16"/>
      <c r="I238" s="520"/>
      <c r="J238" s="520"/>
      <c r="K238" s="520"/>
      <c r="L238" s="520"/>
      <c r="M238" s="520"/>
      <c r="N238" s="520"/>
      <c r="O238" s="520"/>
      <c r="P238" s="520"/>
      <c r="Q238" s="520"/>
      <c r="R238" s="520"/>
      <c r="S238" s="520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5"/>
      <c r="AE238" s="92"/>
      <c r="AF238" s="5"/>
      <c r="AG238" s="5"/>
      <c r="AH238" s="5"/>
      <c r="AI238" s="5"/>
      <c r="AJ238" s="5"/>
    </row>
    <row x14ac:dyDescent="0.25" r="239" customHeight="1" ht="17.25">
      <c r="A239" s="5"/>
      <c r="B239" s="5"/>
      <c r="C239" s="5"/>
      <c r="D239" s="5"/>
      <c r="E239" s="16"/>
      <c r="F239" s="16"/>
      <c r="G239" s="16"/>
      <c r="H239" s="16"/>
      <c r="I239" s="520"/>
      <c r="J239" s="520"/>
      <c r="K239" s="520"/>
      <c r="L239" s="520"/>
      <c r="M239" s="520"/>
      <c r="N239" s="520"/>
      <c r="O239" s="520"/>
      <c r="P239" s="520"/>
      <c r="Q239" s="520"/>
      <c r="R239" s="520"/>
      <c r="S239" s="520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5"/>
      <c r="AE239" s="92"/>
      <c r="AF239" s="5"/>
      <c r="AG239" s="5"/>
      <c r="AH239" s="5"/>
      <c r="AI239" s="5"/>
      <c r="AJ239" s="5"/>
    </row>
    <row x14ac:dyDescent="0.25" r="240" customHeight="1" ht="17.25">
      <c r="A240" s="5"/>
      <c r="B240" s="5"/>
      <c r="C240" s="5"/>
      <c r="D240" s="5"/>
      <c r="E240" s="16"/>
      <c r="F240" s="16"/>
      <c r="G240" s="16"/>
      <c r="H240" s="16"/>
      <c r="I240" s="520"/>
      <c r="J240" s="520"/>
      <c r="K240" s="520"/>
      <c r="L240" s="520"/>
      <c r="M240" s="520"/>
      <c r="N240" s="520"/>
      <c r="O240" s="520"/>
      <c r="P240" s="520"/>
      <c r="Q240" s="520"/>
      <c r="R240" s="520"/>
      <c r="S240" s="520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5"/>
      <c r="AE240" s="92"/>
      <c r="AF240" s="5"/>
      <c r="AG240" s="5"/>
      <c r="AH240" s="5"/>
      <c r="AI240" s="5"/>
      <c r="AJ240" s="5"/>
    </row>
    <row x14ac:dyDescent="0.25" r="241" customHeight="1" ht="17.25">
      <c r="A241" s="5"/>
      <c r="B241" s="5"/>
      <c r="C241" s="5"/>
      <c r="D241" s="5"/>
      <c r="E241" s="16"/>
      <c r="F241" s="16"/>
      <c r="G241" s="16"/>
      <c r="H241" s="16"/>
      <c r="I241" s="520"/>
      <c r="J241" s="520"/>
      <c r="K241" s="520"/>
      <c r="L241" s="520"/>
      <c r="M241" s="520"/>
      <c r="N241" s="520"/>
      <c r="O241" s="520"/>
      <c r="P241" s="520"/>
      <c r="Q241" s="520"/>
      <c r="R241" s="520"/>
      <c r="S241" s="520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5"/>
      <c r="AE241" s="92"/>
      <c r="AF241" s="5"/>
      <c r="AG241" s="5"/>
      <c r="AH241" s="5"/>
      <c r="AI241" s="5"/>
      <c r="AJ241" s="5"/>
    </row>
    <row x14ac:dyDescent="0.25" r="242" customHeight="1" ht="17.25">
      <c r="A242" s="5"/>
      <c r="B242" s="5"/>
      <c r="C242" s="5"/>
      <c r="D242" s="5"/>
      <c r="E242" s="16"/>
      <c r="F242" s="16"/>
      <c r="G242" s="16"/>
      <c r="H242" s="16"/>
      <c r="I242" s="520"/>
      <c r="J242" s="520"/>
      <c r="K242" s="520"/>
      <c r="L242" s="520"/>
      <c r="M242" s="520"/>
      <c r="N242" s="520"/>
      <c r="O242" s="520"/>
      <c r="P242" s="520"/>
      <c r="Q242" s="520"/>
      <c r="R242" s="520"/>
      <c r="S242" s="520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5"/>
      <c r="AE242" s="92"/>
      <c r="AF242" s="5"/>
      <c r="AG242" s="5"/>
      <c r="AH242" s="5"/>
      <c r="AI242" s="5"/>
      <c r="AJ242" s="5"/>
    </row>
    <row x14ac:dyDescent="0.25" r="243" customHeight="1" ht="17.25">
      <c r="A243" s="5"/>
      <c r="B243" s="5"/>
      <c r="C243" s="5"/>
      <c r="D243" s="5"/>
      <c r="E243" s="16"/>
      <c r="F243" s="16"/>
      <c r="G243" s="16"/>
      <c r="H243" s="16"/>
      <c r="I243" s="520"/>
      <c r="J243" s="520"/>
      <c r="K243" s="520"/>
      <c r="L243" s="520"/>
      <c r="M243" s="520"/>
      <c r="N243" s="520"/>
      <c r="O243" s="520"/>
      <c r="P243" s="520"/>
      <c r="Q243" s="520"/>
      <c r="R243" s="520"/>
      <c r="S243" s="520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5"/>
      <c r="AE243" s="92"/>
      <c r="AF243" s="5"/>
      <c r="AG243" s="5"/>
      <c r="AH243" s="5"/>
      <c r="AI243" s="5"/>
      <c r="AJ243" s="5"/>
    </row>
    <row x14ac:dyDescent="0.25" r="244" customHeight="1" ht="17.25">
      <c r="A244" s="5"/>
      <c r="B244" s="5"/>
      <c r="C244" s="5"/>
      <c r="D244" s="5"/>
      <c r="E244" s="16"/>
      <c r="F244" s="16"/>
      <c r="G244" s="16"/>
      <c r="H244" s="16"/>
      <c r="I244" s="520"/>
      <c r="J244" s="520"/>
      <c r="K244" s="520"/>
      <c r="L244" s="520"/>
      <c r="M244" s="520"/>
      <c r="N244" s="520"/>
      <c r="O244" s="520"/>
      <c r="P244" s="520"/>
      <c r="Q244" s="520"/>
      <c r="R244" s="520"/>
      <c r="S244" s="520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5"/>
      <c r="AE244" s="276"/>
      <c r="AF244" s="5"/>
      <c r="AG244" s="5"/>
      <c r="AH244" s="5"/>
      <c r="AI244" s="5"/>
      <c r="AJ244" s="5"/>
    </row>
    <row x14ac:dyDescent="0.25" r="245" customHeight="1" ht="17.25">
      <c r="A245" s="5"/>
      <c r="B245" s="5"/>
      <c r="C245" s="5"/>
      <c r="D245" s="5"/>
      <c r="E245" s="16"/>
      <c r="F245" s="16"/>
      <c r="G245" s="16"/>
      <c r="H245" s="16"/>
      <c r="I245" s="520"/>
      <c r="J245" s="520"/>
      <c r="K245" s="520"/>
      <c r="L245" s="520"/>
      <c r="M245" s="520"/>
      <c r="N245" s="520"/>
      <c r="O245" s="520"/>
      <c r="P245" s="520"/>
      <c r="Q245" s="520"/>
      <c r="R245" s="520"/>
      <c r="S245" s="520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5"/>
      <c r="AE245" s="276"/>
      <c r="AF245" s="5"/>
      <c r="AG245" s="5"/>
      <c r="AH245" s="5"/>
      <c r="AI245" s="5"/>
      <c r="AJ245" s="5"/>
    </row>
    <row x14ac:dyDescent="0.25" r="246" customHeight="1" ht="17.25">
      <c r="A246" s="5"/>
      <c r="B246" s="5"/>
      <c r="C246" s="5"/>
      <c r="D246" s="5"/>
      <c r="E246" s="16"/>
      <c r="F246" s="16"/>
      <c r="G246" s="16"/>
      <c r="H246" s="16"/>
      <c r="I246" s="520"/>
      <c r="J246" s="520"/>
      <c r="K246" s="520"/>
      <c r="L246" s="520"/>
      <c r="M246" s="520"/>
      <c r="N246" s="520"/>
      <c r="O246" s="520"/>
      <c r="P246" s="520"/>
      <c r="Q246" s="520"/>
      <c r="R246" s="520"/>
      <c r="S246" s="520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5"/>
      <c r="AE246" s="276"/>
      <c r="AF246" s="5"/>
      <c r="AG246" s="5"/>
      <c r="AH246" s="5"/>
      <c r="AI246" s="5"/>
      <c r="AJ246" s="5"/>
    </row>
    <row x14ac:dyDescent="0.25" r="247" customHeight="1" ht="17.25">
      <c r="A247" s="5"/>
      <c r="B247" s="5"/>
      <c r="C247" s="5"/>
      <c r="D247" s="5"/>
      <c r="E247" s="16"/>
      <c r="F247" s="16"/>
      <c r="G247" s="16"/>
      <c r="H247" s="16"/>
      <c r="I247" s="520"/>
      <c r="J247" s="520"/>
      <c r="K247" s="520"/>
      <c r="L247" s="520"/>
      <c r="M247" s="520"/>
      <c r="N247" s="520"/>
      <c r="O247" s="520"/>
      <c r="P247" s="520"/>
      <c r="Q247" s="520"/>
      <c r="R247" s="520"/>
      <c r="S247" s="520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5"/>
      <c r="AE247" s="92"/>
      <c r="AF247" s="5"/>
      <c r="AG247" s="5"/>
      <c r="AH247" s="5"/>
      <c r="AI247" s="5"/>
      <c r="AJ247" s="5"/>
    </row>
    <row x14ac:dyDescent="0.25" r="248" customHeight="1" ht="17.25">
      <c r="A248" s="5"/>
      <c r="B248" s="5"/>
      <c r="C248" s="5"/>
      <c r="D248" s="5"/>
      <c r="E248" s="16"/>
      <c r="F248" s="16"/>
      <c r="G248" s="16"/>
      <c r="H248" s="16"/>
      <c r="I248" s="520"/>
      <c r="J248" s="520"/>
      <c r="K248" s="520"/>
      <c r="L248" s="520"/>
      <c r="M248" s="520"/>
      <c r="N248" s="520"/>
      <c r="O248" s="520"/>
      <c r="P248" s="520"/>
      <c r="Q248" s="520"/>
      <c r="R248" s="520"/>
      <c r="S248" s="520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5"/>
      <c r="AE248" s="92"/>
      <c r="AF248" s="5"/>
      <c r="AG248" s="5"/>
      <c r="AH248" s="5"/>
      <c r="AI248" s="5"/>
      <c r="AJ248" s="5"/>
    </row>
    <row x14ac:dyDescent="0.25" r="249" customHeight="1" ht="17.25">
      <c r="A249" s="5"/>
      <c r="B249" s="5"/>
      <c r="C249" s="5"/>
      <c r="D249" s="5"/>
      <c r="E249" s="16"/>
      <c r="F249" s="16"/>
      <c r="G249" s="16"/>
      <c r="H249" s="16"/>
      <c r="I249" s="520"/>
      <c r="J249" s="520"/>
      <c r="K249" s="520"/>
      <c r="L249" s="520"/>
      <c r="M249" s="520"/>
      <c r="N249" s="520"/>
      <c r="O249" s="520"/>
      <c r="P249" s="520"/>
      <c r="Q249" s="520"/>
      <c r="R249" s="520"/>
      <c r="S249" s="520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5"/>
      <c r="AE249" s="92"/>
      <c r="AF249" s="5"/>
      <c r="AG249" s="5"/>
      <c r="AH249" s="5"/>
      <c r="AI249" s="5"/>
      <c r="AJ249" s="5"/>
    </row>
    <row x14ac:dyDescent="0.25" r="250" customHeight="1" ht="17.25">
      <c r="A250" s="5"/>
      <c r="B250" s="5"/>
      <c r="C250" s="5"/>
      <c r="D250" s="5"/>
      <c r="E250" s="16"/>
      <c r="F250" s="16"/>
      <c r="G250" s="16"/>
      <c r="H250" s="16"/>
      <c r="I250" s="520"/>
      <c r="J250" s="520"/>
      <c r="K250" s="520"/>
      <c r="L250" s="520"/>
      <c r="M250" s="520"/>
      <c r="N250" s="520"/>
      <c r="O250" s="520"/>
      <c r="P250" s="520"/>
      <c r="Q250" s="520"/>
      <c r="R250" s="520"/>
      <c r="S250" s="520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5"/>
      <c r="AE250" s="92"/>
      <c r="AF250" s="5"/>
      <c r="AG250" s="5"/>
      <c r="AH250" s="5"/>
      <c r="AI250" s="5"/>
      <c r="AJ250" s="5"/>
    </row>
    <row x14ac:dyDescent="0.25" r="251" customHeight="1" ht="17.25">
      <c r="A251" s="5"/>
      <c r="B251" s="5"/>
      <c r="C251" s="5"/>
      <c r="D251" s="5"/>
      <c r="E251" s="16"/>
      <c r="F251" s="16"/>
      <c r="G251" s="16"/>
      <c r="H251" s="16"/>
      <c r="I251" s="520"/>
      <c r="J251" s="520"/>
      <c r="K251" s="520"/>
      <c r="L251" s="520"/>
      <c r="M251" s="520"/>
      <c r="N251" s="520"/>
      <c r="O251" s="520"/>
      <c r="P251" s="520"/>
      <c r="Q251" s="520"/>
      <c r="R251" s="520"/>
      <c r="S251" s="520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5"/>
      <c r="AE251" s="276"/>
      <c r="AF251" s="5"/>
      <c r="AG251" s="5"/>
      <c r="AH251" s="5"/>
      <c r="AI251" s="5"/>
      <c r="AJ251" s="5"/>
    </row>
    <row x14ac:dyDescent="0.25" r="252" customHeight="1" ht="17.25">
      <c r="A252" s="5"/>
      <c r="B252" s="5"/>
      <c r="C252" s="5"/>
      <c r="D252" s="5"/>
      <c r="E252" s="16"/>
      <c r="F252" s="16"/>
      <c r="G252" s="16"/>
      <c r="H252" s="16"/>
      <c r="I252" s="520"/>
      <c r="J252" s="520"/>
      <c r="K252" s="520"/>
      <c r="L252" s="520"/>
      <c r="M252" s="520"/>
      <c r="N252" s="520"/>
      <c r="O252" s="520"/>
      <c r="P252" s="520"/>
      <c r="Q252" s="520"/>
      <c r="R252" s="520"/>
      <c r="S252" s="520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5"/>
      <c r="AE252" s="92"/>
      <c r="AF252" s="5"/>
      <c r="AG252" s="5"/>
      <c r="AH252" s="5"/>
      <c r="AI252" s="5"/>
      <c r="AJ252" s="5"/>
    </row>
    <row x14ac:dyDescent="0.25" r="253" customHeight="1" ht="17.25">
      <c r="A253" s="5"/>
      <c r="B253" s="5"/>
      <c r="C253" s="5"/>
      <c r="D253" s="5"/>
      <c r="E253" s="16"/>
      <c r="F253" s="16"/>
      <c r="G253" s="16"/>
      <c r="H253" s="16"/>
      <c r="I253" s="520"/>
      <c r="J253" s="520"/>
      <c r="K253" s="520"/>
      <c r="L253" s="520"/>
      <c r="M253" s="520"/>
      <c r="N253" s="520"/>
      <c r="O253" s="520"/>
      <c r="P253" s="520"/>
      <c r="Q253" s="520"/>
      <c r="R253" s="520"/>
      <c r="S253" s="520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5"/>
      <c r="AE253" s="92"/>
      <c r="AF253" s="5"/>
      <c r="AG253" s="5"/>
      <c r="AH253" s="5"/>
      <c r="AI253" s="5"/>
      <c r="AJ253" s="5"/>
    </row>
    <row x14ac:dyDescent="0.25" r="254" customHeight="1" ht="17.25">
      <c r="A254" s="5"/>
      <c r="B254" s="5"/>
      <c r="C254" s="5"/>
      <c r="D254" s="5"/>
      <c r="E254" s="16"/>
      <c r="F254" s="16"/>
      <c r="G254" s="16"/>
      <c r="H254" s="16"/>
      <c r="I254" s="520"/>
      <c r="J254" s="520"/>
      <c r="K254" s="520"/>
      <c r="L254" s="520"/>
      <c r="M254" s="520"/>
      <c r="N254" s="520"/>
      <c r="O254" s="520"/>
      <c r="P254" s="520"/>
      <c r="Q254" s="520"/>
      <c r="R254" s="520"/>
      <c r="S254" s="520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5"/>
      <c r="AE254" s="92"/>
      <c r="AF254" s="5"/>
      <c r="AG254" s="5"/>
      <c r="AH254" s="5"/>
      <c r="AI254" s="5"/>
      <c r="AJ254" s="5"/>
    </row>
    <row x14ac:dyDescent="0.25" r="255" customHeight="1" ht="17.25">
      <c r="A255" s="5"/>
      <c r="B255" s="5"/>
      <c r="C255" s="5"/>
      <c r="D255" s="5"/>
      <c r="E255" s="16"/>
      <c r="F255" s="16"/>
      <c r="G255" s="16"/>
      <c r="H255" s="16"/>
      <c r="I255" s="520"/>
      <c r="J255" s="520"/>
      <c r="K255" s="520"/>
      <c r="L255" s="520"/>
      <c r="M255" s="520"/>
      <c r="N255" s="520"/>
      <c r="O255" s="520"/>
      <c r="P255" s="520"/>
      <c r="Q255" s="520"/>
      <c r="R255" s="520"/>
      <c r="S255" s="520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5"/>
      <c r="AE255" s="92"/>
      <c r="AF255" s="5"/>
      <c r="AG255" s="5"/>
      <c r="AH255" s="5"/>
      <c r="AI255" s="5"/>
      <c r="AJ255" s="5"/>
    </row>
    <row x14ac:dyDescent="0.25" r="256" customHeight="1" ht="17.25">
      <c r="A256" s="5"/>
      <c r="B256" s="5"/>
      <c r="C256" s="5"/>
      <c r="D256" s="5"/>
      <c r="E256" s="16"/>
      <c r="F256" s="16"/>
      <c r="G256" s="16"/>
      <c r="H256" s="16"/>
      <c r="I256" s="520"/>
      <c r="J256" s="520"/>
      <c r="K256" s="520"/>
      <c r="L256" s="520"/>
      <c r="M256" s="520"/>
      <c r="N256" s="520"/>
      <c r="O256" s="520"/>
      <c r="P256" s="520"/>
      <c r="Q256" s="520"/>
      <c r="R256" s="520"/>
      <c r="S256" s="520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5"/>
      <c r="AE256" s="92"/>
      <c r="AF256" s="5"/>
      <c r="AG256" s="5"/>
      <c r="AH256" s="5"/>
      <c r="AI256" s="5"/>
      <c r="AJ256" s="5"/>
    </row>
    <row x14ac:dyDescent="0.25" r="257" customHeight="1" ht="17.25">
      <c r="A257" s="5"/>
      <c r="B257" s="5"/>
      <c r="C257" s="5"/>
      <c r="D257" s="5"/>
      <c r="E257" s="16"/>
      <c r="F257" s="16"/>
      <c r="G257" s="16"/>
      <c r="H257" s="16"/>
      <c r="I257" s="520"/>
      <c r="J257" s="520"/>
      <c r="K257" s="520"/>
      <c r="L257" s="520"/>
      <c r="M257" s="520"/>
      <c r="N257" s="520"/>
      <c r="O257" s="520"/>
      <c r="P257" s="520"/>
      <c r="Q257" s="520"/>
      <c r="R257" s="520"/>
      <c r="S257" s="520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5"/>
      <c r="AE257" s="215"/>
      <c r="AF257" s="5"/>
      <c r="AG257" s="5"/>
      <c r="AH257" s="5"/>
      <c r="AI257" s="5"/>
      <c r="AJ257" s="5"/>
    </row>
    <row x14ac:dyDescent="0.25" r="258" customHeight="1" ht="17.25">
      <c r="A258" s="5"/>
      <c r="B258" s="5"/>
      <c r="C258" s="5"/>
      <c r="D258" s="5"/>
      <c r="E258" s="16"/>
      <c r="F258" s="16"/>
      <c r="G258" s="16"/>
      <c r="H258" s="16"/>
      <c r="I258" s="520"/>
      <c r="J258" s="520"/>
      <c r="K258" s="520"/>
      <c r="L258" s="520"/>
      <c r="M258" s="520"/>
      <c r="N258" s="520"/>
      <c r="O258" s="520"/>
      <c r="P258" s="520"/>
      <c r="Q258" s="520"/>
      <c r="R258" s="520"/>
      <c r="S258" s="520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5"/>
      <c r="AE258" s="215"/>
      <c r="AF258" s="5"/>
      <c r="AG258" s="5"/>
      <c r="AH258" s="5"/>
      <c r="AI258" s="5"/>
      <c r="AJ258" s="5"/>
    </row>
    <row x14ac:dyDescent="0.25" r="259" customHeight="1" ht="17.25">
      <c r="A259" s="5"/>
      <c r="B259" s="5"/>
      <c r="C259" s="5"/>
      <c r="D259" s="5"/>
      <c r="E259" s="16"/>
      <c r="F259" s="16"/>
      <c r="G259" s="16"/>
      <c r="H259" s="16"/>
      <c r="I259" s="520"/>
      <c r="J259" s="520"/>
      <c r="K259" s="520"/>
      <c r="L259" s="520"/>
      <c r="M259" s="520"/>
      <c r="N259" s="520"/>
      <c r="O259" s="520"/>
      <c r="P259" s="520"/>
      <c r="Q259" s="520"/>
      <c r="R259" s="520"/>
      <c r="S259" s="520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5"/>
      <c r="AE259" s="215"/>
      <c r="AF259" s="5"/>
      <c r="AG259" s="5"/>
      <c r="AH259" s="5"/>
      <c r="AI259" s="5"/>
      <c r="AJ259" s="5"/>
    </row>
    <row x14ac:dyDescent="0.25" r="260" customHeight="1" ht="17.25">
      <c r="A260" s="5"/>
      <c r="B260" s="5"/>
      <c r="C260" s="5"/>
      <c r="D260" s="5"/>
      <c r="E260" s="16"/>
      <c r="F260" s="16"/>
      <c r="G260" s="16"/>
      <c r="H260" s="16"/>
      <c r="I260" s="520"/>
      <c r="J260" s="520"/>
      <c r="K260" s="520"/>
      <c r="L260" s="520"/>
      <c r="M260" s="520"/>
      <c r="N260" s="520"/>
      <c r="O260" s="520"/>
      <c r="P260" s="520"/>
      <c r="Q260" s="520"/>
      <c r="R260" s="520"/>
      <c r="S260" s="520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5"/>
      <c r="AE260" s="92"/>
      <c r="AF260" s="5"/>
      <c r="AG260" s="5"/>
      <c r="AH260" s="5"/>
      <c r="AI260" s="5"/>
      <c r="AJ260" s="5"/>
    </row>
    <row x14ac:dyDescent="0.25" r="261" customHeight="1" ht="17.25">
      <c r="A261" s="5"/>
      <c r="B261" s="5"/>
      <c r="C261" s="5"/>
      <c r="D261" s="5"/>
      <c r="E261" s="16"/>
      <c r="F261" s="16"/>
      <c r="G261" s="16"/>
      <c r="H261" s="16"/>
      <c r="I261" s="520"/>
      <c r="J261" s="520"/>
      <c r="K261" s="520"/>
      <c r="L261" s="520"/>
      <c r="M261" s="520"/>
      <c r="N261" s="520"/>
      <c r="O261" s="520"/>
      <c r="P261" s="520"/>
      <c r="Q261" s="520"/>
      <c r="R261" s="520"/>
      <c r="S261" s="520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5"/>
      <c r="AE261" s="92"/>
      <c r="AF261" s="5"/>
      <c r="AG261" s="5"/>
      <c r="AH261" s="5"/>
      <c r="AI261" s="5"/>
      <c r="AJ261" s="5"/>
    </row>
    <row x14ac:dyDescent="0.25" r="262" customHeight="1" ht="17.25">
      <c r="A262" s="5"/>
      <c r="B262" s="5"/>
      <c r="C262" s="5"/>
      <c r="D262" s="5"/>
      <c r="E262" s="16"/>
      <c r="F262" s="16"/>
      <c r="G262" s="16"/>
      <c r="H262" s="16"/>
      <c r="I262" s="520"/>
      <c r="J262" s="520"/>
      <c r="K262" s="520"/>
      <c r="L262" s="520"/>
      <c r="M262" s="520"/>
      <c r="N262" s="520"/>
      <c r="O262" s="520"/>
      <c r="P262" s="520"/>
      <c r="Q262" s="520"/>
      <c r="R262" s="520"/>
      <c r="S262" s="520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5"/>
      <c r="AE262" s="92"/>
      <c r="AF262" s="5"/>
      <c r="AG262" s="5"/>
      <c r="AH262" s="5"/>
      <c r="AI262" s="5"/>
      <c r="AJ262" s="5"/>
    </row>
    <row x14ac:dyDescent="0.25" r="263" customHeight="1" ht="17.25">
      <c r="A263" s="5"/>
      <c r="B263" s="5"/>
      <c r="C263" s="5"/>
      <c r="D263" s="5"/>
      <c r="E263" s="16"/>
      <c r="F263" s="16"/>
      <c r="G263" s="16"/>
      <c r="H263" s="16"/>
      <c r="I263" s="520"/>
      <c r="J263" s="520"/>
      <c r="K263" s="520"/>
      <c r="L263" s="520"/>
      <c r="M263" s="520"/>
      <c r="N263" s="520"/>
      <c r="O263" s="520"/>
      <c r="P263" s="520"/>
      <c r="Q263" s="520"/>
      <c r="R263" s="520"/>
      <c r="S263" s="520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5"/>
      <c r="AE263" s="92"/>
      <c r="AF263" s="5"/>
      <c r="AG263" s="5"/>
      <c r="AH263" s="5"/>
      <c r="AI263" s="5"/>
      <c r="AJ263" s="5"/>
    </row>
    <row x14ac:dyDescent="0.25" r="264" customHeight="1" ht="17.25">
      <c r="A264" s="5"/>
      <c r="B264" s="5"/>
      <c r="C264" s="5"/>
      <c r="D264" s="5"/>
      <c r="E264" s="16"/>
      <c r="F264" s="16"/>
      <c r="G264" s="16"/>
      <c r="H264" s="16"/>
      <c r="I264" s="520"/>
      <c r="J264" s="520"/>
      <c r="K264" s="520"/>
      <c r="L264" s="520"/>
      <c r="M264" s="520"/>
      <c r="N264" s="520"/>
      <c r="O264" s="520"/>
      <c r="P264" s="520"/>
      <c r="Q264" s="520"/>
      <c r="R264" s="520"/>
      <c r="S264" s="520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5"/>
      <c r="AE264" s="215"/>
      <c r="AF264" s="5"/>
      <c r="AG264" s="5"/>
      <c r="AH264" s="5"/>
      <c r="AI264" s="5"/>
      <c r="AJ264" s="5"/>
    </row>
    <row x14ac:dyDescent="0.25" r="265" customHeight="1" ht="17.25">
      <c r="A265" s="5"/>
      <c r="B265" s="5"/>
      <c r="C265" s="5"/>
      <c r="D265" s="5"/>
      <c r="E265" s="16"/>
      <c r="F265" s="16"/>
      <c r="G265" s="16"/>
      <c r="H265" s="16"/>
      <c r="I265" s="520"/>
      <c r="J265" s="520"/>
      <c r="K265" s="520"/>
      <c r="L265" s="520"/>
      <c r="M265" s="520"/>
      <c r="N265" s="520"/>
      <c r="O265" s="520"/>
      <c r="P265" s="520"/>
      <c r="Q265" s="520"/>
      <c r="R265" s="520"/>
      <c r="S265" s="520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5"/>
      <c r="AE265" s="215"/>
      <c r="AF265" s="5"/>
      <c r="AG265" s="5"/>
      <c r="AH265" s="5"/>
      <c r="AI265" s="5"/>
      <c r="AJ265" s="5"/>
    </row>
    <row x14ac:dyDescent="0.25" r="266" customHeight="1" ht="17.25">
      <c r="A266" s="5"/>
      <c r="B266" s="5"/>
      <c r="C266" s="5"/>
      <c r="D266" s="5"/>
      <c r="E266" s="16"/>
      <c r="F266" s="16"/>
      <c r="G266" s="16"/>
      <c r="H266" s="16"/>
      <c r="I266" s="520"/>
      <c r="J266" s="520"/>
      <c r="K266" s="520"/>
      <c r="L266" s="520"/>
      <c r="M266" s="520"/>
      <c r="N266" s="520"/>
      <c r="O266" s="520"/>
      <c r="P266" s="520"/>
      <c r="Q266" s="520"/>
      <c r="R266" s="520"/>
      <c r="S266" s="520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5"/>
      <c r="AE266" s="92"/>
      <c r="AF266" s="5"/>
      <c r="AG266" s="5"/>
      <c r="AH266" s="5"/>
      <c r="AI266" s="5"/>
      <c r="AJ266" s="5"/>
    </row>
    <row x14ac:dyDescent="0.25" r="267" customHeight="1" ht="17.25">
      <c r="A267" s="5"/>
      <c r="B267" s="5"/>
      <c r="C267" s="5"/>
      <c r="D267" s="5"/>
      <c r="E267" s="16"/>
      <c r="F267" s="16"/>
      <c r="G267" s="16"/>
      <c r="H267" s="16"/>
      <c r="I267" s="520"/>
      <c r="J267" s="520"/>
      <c r="K267" s="520"/>
      <c r="L267" s="520"/>
      <c r="M267" s="520"/>
      <c r="N267" s="520"/>
      <c r="O267" s="520"/>
      <c r="P267" s="520"/>
      <c r="Q267" s="520"/>
      <c r="R267" s="520"/>
      <c r="S267" s="520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5"/>
      <c r="AE267" s="92"/>
      <c r="AF267" s="5"/>
      <c r="AG267" s="5"/>
      <c r="AH267" s="5"/>
      <c r="AI267" s="5"/>
      <c r="AJ267" s="5"/>
    </row>
    <row x14ac:dyDescent="0.25" r="268" customHeight="1" ht="17.25">
      <c r="A268" s="5"/>
      <c r="B268" s="5"/>
      <c r="C268" s="5"/>
      <c r="D268" s="5"/>
      <c r="E268" s="16"/>
      <c r="F268" s="16"/>
      <c r="G268" s="16"/>
      <c r="H268" s="16"/>
      <c r="I268" s="520"/>
      <c r="J268" s="520"/>
      <c r="K268" s="520"/>
      <c r="L268" s="520"/>
      <c r="M268" s="520"/>
      <c r="N268" s="520"/>
      <c r="O268" s="520"/>
      <c r="P268" s="520"/>
      <c r="Q268" s="520"/>
      <c r="R268" s="520"/>
      <c r="S268" s="520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5"/>
      <c r="AE268" s="92"/>
      <c r="AF268" s="5"/>
      <c r="AG268" s="5"/>
      <c r="AH268" s="5"/>
      <c r="AI268" s="5"/>
      <c r="AJ268" s="5"/>
    </row>
    <row x14ac:dyDescent="0.25" r="269" customHeight="1" ht="17.25">
      <c r="A269" s="5"/>
      <c r="B269" s="5"/>
      <c r="C269" s="5"/>
      <c r="D269" s="5"/>
      <c r="E269" s="16"/>
      <c r="F269" s="16"/>
      <c r="G269" s="16"/>
      <c r="H269" s="16"/>
      <c r="I269" s="520"/>
      <c r="J269" s="520"/>
      <c r="K269" s="520"/>
      <c r="L269" s="520"/>
      <c r="M269" s="520"/>
      <c r="N269" s="520"/>
      <c r="O269" s="520"/>
      <c r="P269" s="520"/>
      <c r="Q269" s="520"/>
      <c r="R269" s="520"/>
      <c r="S269" s="520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5"/>
      <c r="AE269" s="92"/>
      <c r="AF269" s="5"/>
      <c r="AG269" s="5"/>
      <c r="AH269" s="5"/>
      <c r="AI269" s="5"/>
      <c r="AJ269" s="5"/>
    </row>
    <row x14ac:dyDescent="0.25" r="270" customHeight="1" ht="17.25">
      <c r="A270" s="5"/>
      <c r="B270" s="5"/>
      <c r="C270" s="5"/>
      <c r="D270" s="5"/>
      <c r="E270" s="16"/>
      <c r="F270" s="16"/>
      <c r="G270" s="16"/>
      <c r="H270" s="16"/>
      <c r="I270" s="520"/>
      <c r="J270" s="520"/>
      <c r="K270" s="520"/>
      <c r="L270" s="520"/>
      <c r="M270" s="520"/>
      <c r="N270" s="520"/>
      <c r="O270" s="520"/>
      <c r="P270" s="520"/>
      <c r="Q270" s="520"/>
      <c r="R270" s="520"/>
      <c r="S270" s="520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5"/>
      <c r="AE270" s="92"/>
      <c r="AF270" s="5"/>
      <c r="AG270" s="5"/>
      <c r="AH270" s="5"/>
      <c r="AI270" s="5"/>
      <c r="AJ270" s="5"/>
    </row>
    <row x14ac:dyDescent="0.25" r="271" customHeight="1" ht="17.25">
      <c r="A271" s="5"/>
      <c r="B271" s="5"/>
      <c r="C271" s="5"/>
      <c r="D271" s="5"/>
      <c r="E271" s="16"/>
      <c r="F271" s="16"/>
      <c r="G271" s="16"/>
      <c r="H271" s="16"/>
      <c r="I271" s="520"/>
      <c r="J271" s="520"/>
      <c r="K271" s="520"/>
      <c r="L271" s="520"/>
      <c r="M271" s="520"/>
      <c r="N271" s="520"/>
      <c r="O271" s="520"/>
      <c r="P271" s="520"/>
      <c r="Q271" s="520"/>
      <c r="R271" s="520"/>
      <c r="S271" s="520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5"/>
      <c r="AE271" s="92"/>
      <c r="AF271" s="5"/>
      <c r="AG271" s="5"/>
      <c r="AH271" s="5"/>
      <c r="AI271" s="5"/>
      <c r="AJ271" s="5"/>
    </row>
    <row x14ac:dyDescent="0.25" r="272" customHeight="1" ht="17.25">
      <c r="A272" s="5"/>
      <c r="B272" s="5"/>
      <c r="C272" s="5"/>
      <c r="D272" s="5"/>
      <c r="E272" s="16"/>
      <c r="F272" s="16"/>
      <c r="G272" s="16"/>
      <c r="H272" s="16"/>
      <c r="I272" s="520"/>
      <c r="J272" s="520"/>
      <c r="K272" s="520"/>
      <c r="L272" s="520"/>
      <c r="M272" s="520"/>
      <c r="N272" s="520"/>
      <c r="O272" s="520"/>
      <c r="P272" s="520"/>
      <c r="Q272" s="520"/>
      <c r="R272" s="520"/>
      <c r="S272" s="520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5"/>
      <c r="AE272" s="92"/>
      <c r="AF272" s="5"/>
      <c r="AG272" s="5"/>
      <c r="AH272" s="5"/>
      <c r="AI272" s="5"/>
      <c r="AJ272" s="5"/>
    </row>
    <row x14ac:dyDescent="0.25" r="273" customHeight="1" ht="17.25">
      <c r="A273" s="5"/>
      <c r="B273" s="5"/>
      <c r="C273" s="5"/>
      <c r="D273" s="5"/>
      <c r="E273" s="16"/>
      <c r="F273" s="16"/>
      <c r="G273" s="16"/>
      <c r="H273" s="16"/>
      <c r="I273" s="520"/>
      <c r="J273" s="520"/>
      <c r="K273" s="520"/>
      <c r="L273" s="520"/>
      <c r="M273" s="520"/>
      <c r="N273" s="520"/>
      <c r="O273" s="520"/>
      <c r="P273" s="520"/>
      <c r="Q273" s="520"/>
      <c r="R273" s="520"/>
      <c r="S273" s="520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5"/>
      <c r="AE273" s="92"/>
      <c r="AF273" s="5"/>
      <c r="AG273" s="5"/>
      <c r="AH273" s="5"/>
      <c r="AI273" s="5"/>
      <c r="AJ273" s="5"/>
    </row>
    <row x14ac:dyDescent="0.25" r="274" customHeight="1" ht="17.25">
      <c r="A274" s="5"/>
      <c r="B274" s="5"/>
      <c r="C274" s="5"/>
      <c r="D274" s="5"/>
      <c r="E274" s="16"/>
      <c r="F274" s="16"/>
      <c r="G274" s="16"/>
      <c r="H274" s="16"/>
      <c r="I274" s="520"/>
      <c r="J274" s="520"/>
      <c r="K274" s="520"/>
      <c r="L274" s="520"/>
      <c r="M274" s="520"/>
      <c r="N274" s="520"/>
      <c r="O274" s="520"/>
      <c r="P274" s="520"/>
      <c r="Q274" s="520"/>
      <c r="R274" s="520"/>
      <c r="S274" s="520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5"/>
      <c r="AE274" s="92"/>
      <c r="AF274" s="5"/>
      <c r="AG274" s="5"/>
      <c r="AH274" s="5"/>
      <c r="AI274" s="5"/>
      <c r="AJ274" s="5"/>
    </row>
    <row x14ac:dyDescent="0.25" r="275" customHeight="1" ht="17.25">
      <c r="A275" s="5"/>
      <c r="B275" s="5"/>
      <c r="C275" s="5"/>
      <c r="D275" s="5"/>
      <c r="E275" s="16"/>
      <c r="F275" s="16"/>
      <c r="G275" s="16"/>
      <c r="H275" s="16"/>
      <c r="I275" s="520"/>
      <c r="J275" s="520"/>
      <c r="K275" s="520"/>
      <c r="L275" s="520"/>
      <c r="M275" s="520"/>
      <c r="N275" s="520"/>
      <c r="O275" s="520"/>
      <c r="P275" s="520"/>
      <c r="Q275" s="520"/>
      <c r="R275" s="520"/>
      <c r="S275" s="520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5"/>
      <c r="AE275" s="92"/>
      <c r="AF275" s="5"/>
      <c r="AG275" s="5"/>
      <c r="AH275" s="5"/>
      <c r="AI275" s="5"/>
      <c r="AJ275" s="5"/>
    </row>
    <row x14ac:dyDescent="0.25" r="276" customHeight="1" ht="17.25">
      <c r="A276" s="5"/>
      <c r="B276" s="5"/>
      <c r="C276" s="5"/>
      <c r="D276" s="5"/>
      <c r="E276" s="16"/>
      <c r="F276" s="16"/>
      <c r="G276" s="16"/>
      <c r="H276" s="16"/>
      <c r="I276" s="520"/>
      <c r="J276" s="520"/>
      <c r="K276" s="520"/>
      <c r="L276" s="520"/>
      <c r="M276" s="520"/>
      <c r="N276" s="520"/>
      <c r="O276" s="520"/>
      <c r="P276" s="520"/>
      <c r="Q276" s="520"/>
      <c r="R276" s="520"/>
      <c r="S276" s="520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5"/>
      <c r="AE276" s="332"/>
      <c r="AF276" s="5"/>
      <c r="AG276" s="5"/>
      <c r="AH276" s="5"/>
      <c r="AI276" s="5"/>
      <c r="AJ276" s="5"/>
    </row>
    <row x14ac:dyDescent="0.25" r="277" customHeight="1" ht="17.25">
      <c r="A277" s="5"/>
      <c r="B277" s="5"/>
      <c r="C277" s="5"/>
      <c r="D277" s="5"/>
      <c r="E277" s="16"/>
      <c r="F277" s="16"/>
      <c r="G277" s="16"/>
      <c r="H277" s="16"/>
      <c r="I277" s="520"/>
      <c r="J277" s="520"/>
      <c r="K277" s="520"/>
      <c r="L277" s="520"/>
      <c r="M277" s="520"/>
      <c r="N277" s="520"/>
      <c r="O277" s="520"/>
      <c r="P277" s="520"/>
      <c r="Q277" s="520"/>
      <c r="R277" s="520"/>
      <c r="S277" s="520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5"/>
      <c r="AE277" s="92"/>
      <c r="AF277" s="5"/>
      <c r="AG277" s="5"/>
      <c r="AH277" s="5"/>
      <c r="AI277" s="5"/>
      <c r="AJ277" s="5"/>
    </row>
    <row x14ac:dyDescent="0.25" r="278" customHeight="1" ht="17.25">
      <c r="A278" s="5"/>
      <c r="B278" s="5"/>
      <c r="C278" s="5"/>
      <c r="D278" s="5"/>
      <c r="E278" s="16"/>
      <c r="F278" s="16"/>
      <c r="G278" s="16"/>
      <c r="H278" s="16"/>
      <c r="I278" s="520"/>
      <c r="J278" s="520"/>
      <c r="K278" s="520"/>
      <c r="L278" s="520"/>
      <c r="M278" s="520"/>
      <c r="N278" s="520"/>
      <c r="O278" s="520"/>
      <c r="P278" s="520"/>
      <c r="Q278" s="520"/>
      <c r="R278" s="520"/>
      <c r="S278" s="520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5"/>
      <c r="AE278" s="92"/>
      <c r="AF278" s="5"/>
      <c r="AG278" s="5"/>
      <c r="AH278" s="5"/>
      <c r="AI278" s="5"/>
      <c r="AJ278" s="5"/>
    </row>
    <row x14ac:dyDescent="0.25" r="279" customHeight="1" ht="17.25">
      <c r="A279" s="5"/>
      <c r="B279" s="5"/>
      <c r="C279" s="5"/>
      <c r="D279" s="5"/>
      <c r="E279" s="16"/>
      <c r="F279" s="16"/>
      <c r="G279" s="16"/>
      <c r="H279" s="16"/>
      <c r="I279" s="520"/>
      <c r="J279" s="520"/>
      <c r="K279" s="520"/>
      <c r="L279" s="520"/>
      <c r="M279" s="520"/>
      <c r="N279" s="520"/>
      <c r="O279" s="520"/>
      <c r="P279" s="520"/>
      <c r="Q279" s="520"/>
      <c r="R279" s="520"/>
      <c r="S279" s="520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5"/>
      <c r="AE279" s="92"/>
      <c r="AF279" s="5"/>
      <c r="AG279" s="5"/>
      <c r="AH279" s="5"/>
      <c r="AI279" s="5"/>
      <c r="AJ279" s="5"/>
    </row>
    <row x14ac:dyDescent="0.25" r="280" customHeight="1" ht="17.25">
      <c r="A280" s="5"/>
      <c r="B280" s="5"/>
      <c r="C280" s="5"/>
      <c r="D280" s="5"/>
      <c r="E280" s="16"/>
      <c r="F280" s="16"/>
      <c r="G280" s="16"/>
      <c r="H280" s="16"/>
      <c r="I280" s="520"/>
      <c r="J280" s="520"/>
      <c r="K280" s="520"/>
      <c r="L280" s="520"/>
      <c r="M280" s="520"/>
      <c r="N280" s="520"/>
      <c r="O280" s="520"/>
      <c r="P280" s="520"/>
      <c r="Q280" s="520"/>
      <c r="R280" s="520"/>
      <c r="S280" s="520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5"/>
      <c r="AE280" s="92"/>
      <c r="AF280" s="5"/>
      <c r="AG280" s="5"/>
      <c r="AH280" s="5"/>
      <c r="AI280" s="5"/>
      <c r="AJ280" s="5"/>
    </row>
    <row x14ac:dyDescent="0.25" r="281" customHeight="1" ht="17.25">
      <c r="A281" s="5"/>
      <c r="B281" s="5"/>
      <c r="C281" s="5"/>
      <c r="D281" s="5"/>
      <c r="E281" s="16"/>
      <c r="F281" s="16"/>
      <c r="G281" s="16"/>
      <c r="H281" s="16"/>
      <c r="I281" s="520"/>
      <c r="J281" s="520"/>
      <c r="K281" s="520"/>
      <c r="L281" s="520"/>
      <c r="M281" s="520"/>
      <c r="N281" s="520"/>
      <c r="O281" s="520"/>
      <c r="P281" s="520"/>
      <c r="Q281" s="520"/>
      <c r="R281" s="520"/>
      <c r="S281" s="520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5"/>
      <c r="AE281" s="92"/>
      <c r="AF281" s="5"/>
      <c r="AG281" s="5"/>
      <c r="AH281" s="5"/>
      <c r="AI281" s="5"/>
      <c r="AJ281" s="5"/>
    </row>
    <row x14ac:dyDescent="0.25" r="282" customHeight="1" ht="17.25">
      <c r="A282" s="5"/>
      <c r="B282" s="5"/>
      <c r="C282" s="5"/>
      <c r="D282" s="5"/>
      <c r="E282" s="16"/>
      <c r="F282" s="16"/>
      <c r="G282" s="16"/>
      <c r="H282" s="16"/>
      <c r="I282" s="520"/>
      <c r="J282" s="520"/>
      <c r="K282" s="520"/>
      <c r="L282" s="520"/>
      <c r="M282" s="520"/>
      <c r="N282" s="520"/>
      <c r="O282" s="520"/>
      <c r="P282" s="520"/>
      <c r="Q282" s="520"/>
      <c r="R282" s="520"/>
      <c r="S282" s="520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5"/>
      <c r="AE282" s="92"/>
      <c r="AF282" s="5"/>
      <c r="AG282" s="5"/>
      <c r="AH282" s="5"/>
      <c r="AI282" s="5"/>
      <c r="AJ282" s="5"/>
    </row>
    <row x14ac:dyDescent="0.25" r="283" customHeight="1" ht="17.25">
      <c r="A283" s="5"/>
      <c r="B283" s="5"/>
      <c r="C283" s="5"/>
      <c r="D283" s="5"/>
      <c r="E283" s="16"/>
      <c r="F283" s="16"/>
      <c r="G283" s="16"/>
      <c r="H283" s="16"/>
      <c r="I283" s="520"/>
      <c r="J283" s="520"/>
      <c r="K283" s="520"/>
      <c r="L283" s="520"/>
      <c r="M283" s="520"/>
      <c r="N283" s="520"/>
      <c r="O283" s="520"/>
      <c r="P283" s="520"/>
      <c r="Q283" s="520"/>
      <c r="R283" s="520"/>
      <c r="S283" s="520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5"/>
      <c r="AE283" s="355"/>
      <c r="AF283" s="5"/>
      <c r="AG283" s="5"/>
      <c r="AH283" s="5"/>
      <c r="AI283" s="5"/>
      <c r="AJ283" s="5"/>
    </row>
    <row x14ac:dyDescent="0.25" r="284" customHeight="1" ht="17.25">
      <c r="A284" s="5"/>
      <c r="B284" s="5"/>
      <c r="C284" s="5"/>
      <c r="D284" s="5"/>
      <c r="E284" s="16"/>
      <c r="F284" s="16"/>
      <c r="G284" s="16"/>
      <c r="H284" s="16"/>
      <c r="I284" s="520"/>
      <c r="J284" s="520"/>
      <c r="K284" s="520"/>
      <c r="L284" s="520"/>
      <c r="M284" s="520"/>
      <c r="N284" s="520"/>
      <c r="O284" s="520"/>
      <c r="P284" s="520"/>
      <c r="Q284" s="520"/>
      <c r="R284" s="520"/>
      <c r="S284" s="520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5"/>
      <c r="AE284" s="276"/>
      <c r="AF284" s="5"/>
      <c r="AG284" s="5"/>
      <c r="AH284" s="5"/>
      <c r="AI284" s="5"/>
      <c r="AJ284" s="5"/>
    </row>
    <row x14ac:dyDescent="0.25" r="285" customHeight="1" ht="17.25">
      <c r="A285" s="5"/>
      <c r="B285" s="5"/>
      <c r="C285" s="5"/>
      <c r="D285" s="5"/>
      <c r="E285" s="16"/>
      <c r="F285" s="16"/>
      <c r="G285" s="16"/>
      <c r="H285" s="16"/>
      <c r="I285" s="520"/>
      <c r="J285" s="520"/>
      <c r="K285" s="520"/>
      <c r="L285" s="520"/>
      <c r="M285" s="520"/>
      <c r="N285" s="520"/>
      <c r="O285" s="520"/>
      <c r="P285" s="520"/>
      <c r="Q285" s="520"/>
      <c r="R285" s="520"/>
      <c r="S285" s="520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5"/>
      <c r="AE285" s="276"/>
      <c r="AF285" s="5"/>
      <c r="AG285" s="5"/>
      <c r="AH285" s="5"/>
      <c r="AI285" s="5"/>
      <c r="AJ285" s="5"/>
    </row>
    <row x14ac:dyDescent="0.25" r="286" customHeight="1" ht="17.25">
      <c r="A286" s="5"/>
      <c r="B286" s="5"/>
      <c r="C286" s="5"/>
      <c r="D286" s="5"/>
      <c r="E286" s="16"/>
      <c r="F286" s="16"/>
      <c r="G286" s="16"/>
      <c r="H286" s="16"/>
      <c r="I286" s="520"/>
      <c r="J286" s="520"/>
      <c r="K286" s="520"/>
      <c r="L286" s="520"/>
      <c r="M286" s="520"/>
      <c r="N286" s="520"/>
      <c r="O286" s="520"/>
      <c r="P286" s="520"/>
      <c r="Q286" s="520"/>
      <c r="R286" s="520"/>
      <c r="S286" s="520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5"/>
      <c r="AE286" s="276"/>
      <c r="AF286" s="5"/>
      <c r="AG286" s="5"/>
      <c r="AH286" s="5"/>
      <c r="AI286" s="5"/>
      <c r="AJ286" s="5"/>
    </row>
    <row x14ac:dyDescent="0.25" r="287" customHeight="1" ht="17.25">
      <c r="A287" s="5"/>
      <c r="B287" s="5"/>
      <c r="C287" s="5"/>
      <c r="D287" s="5"/>
      <c r="E287" s="16"/>
      <c r="F287" s="16"/>
      <c r="G287" s="16"/>
      <c r="H287" s="16"/>
      <c r="I287" s="520"/>
      <c r="J287" s="520"/>
      <c r="K287" s="520"/>
      <c r="L287" s="520"/>
      <c r="M287" s="520"/>
      <c r="N287" s="520"/>
      <c r="O287" s="520"/>
      <c r="P287" s="520"/>
      <c r="Q287" s="520"/>
      <c r="R287" s="520"/>
      <c r="S287" s="520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5"/>
      <c r="AE287" s="92"/>
      <c r="AF287" s="5"/>
      <c r="AG287" s="5"/>
      <c r="AH287" s="5"/>
      <c r="AI287" s="5"/>
      <c r="AJ287" s="5"/>
    </row>
    <row x14ac:dyDescent="0.25" r="288" customHeight="1" ht="17.25">
      <c r="A288" s="5"/>
      <c r="B288" s="5"/>
      <c r="C288" s="5"/>
      <c r="D288" s="5"/>
      <c r="E288" s="16"/>
      <c r="F288" s="16"/>
      <c r="G288" s="16"/>
      <c r="H288" s="16"/>
      <c r="I288" s="520"/>
      <c r="J288" s="520"/>
      <c r="K288" s="520"/>
      <c r="L288" s="520"/>
      <c r="M288" s="520"/>
      <c r="N288" s="520"/>
      <c r="O288" s="520"/>
      <c r="P288" s="520"/>
      <c r="Q288" s="520"/>
      <c r="R288" s="520"/>
      <c r="S288" s="520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5"/>
      <c r="AE288" s="92"/>
      <c r="AF288" s="5"/>
      <c r="AG288" s="5"/>
      <c r="AH288" s="5"/>
      <c r="AI288" s="5"/>
      <c r="AJ288" s="5"/>
    </row>
    <row x14ac:dyDescent="0.25" r="289" customHeight="1" ht="17.25">
      <c r="A289" s="5"/>
      <c r="B289" s="5"/>
      <c r="C289" s="5"/>
      <c r="D289" s="5"/>
      <c r="E289" s="16"/>
      <c r="F289" s="16"/>
      <c r="G289" s="16"/>
      <c r="H289" s="16"/>
      <c r="I289" s="520"/>
      <c r="J289" s="520"/>
      <c r="K289" s="520"/>
      <c r="L289" s="520"/>
      <c r="M289" s="520"/>
      <c r="N289" s="520"/>
      <c r="O289" s="520"/>
      <c r="P289" s="520"/>
      <c r="Q289" s="520"/>
      <c r="R289" s="520"/>
      <c r="S289" s="520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5"/>
      <c r="AE289" s="92"/>
      <c r="AF289" s="5"/>
      <c r="AG289" s="5"/>
      <c r="AH289" s="5"/>
      <c r="AI289" s="5"/>
      <c r="AJ289" s="5"/>
    </row>
    <row x14ac:dyDescent="0.25" r="290" customHeight="1" ht="17.25">
      <c r="A290" s="5"/>
      <c r="B290" s="5"/>
      <c r="C290" s="5"/>
      <c r="D290" s="5"/>
      <c r="E290" s="16"/>
      <c r="F290" s="16"/>
      <c r="G290" s="16"/>
      <c r="H290" s="16"/>
      <c r="I290" s="520"/>
      <c r="J290" s="520"/>
      <c r="K290" s="520"/>
      <c r="L290" s="520"/>
      <c r="M290" s="520"/>
      <c r="N290" s="520"/>
      <c r="O290" s="520"/>
      <c r="P290" s="520"/>
      <c r="Q290" s="520"/>
      <c r="R290" s="520"/>
      <c r="S290" s="520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5"/>
      <c r="AE290" s="92"/>
      <c r="AF290" s="5"/>
      <c r="AG290" s="5"/>
      <c r="AH290" s="5"/>
      <c r="AI290" s="5"/>
      <c r="AJ290" s="5"/>
    </row>
    <row x14ac:dyDescent="0.25" r="291" customHeight="1" ht="17.25">
      <c r="A291" s="5"/>
      <c r="B291" s="5"/>
      <c r="C291" s="5"/>
      <c r="D291" s="5"/>
      <c r="E291" s="16"/>
      <c r="F291" s="16"/>
      <c r="G291" s="16"/>
      <c r="H291" s="16"/>
      <c r="I291" s="520"/>
      <c r="J291" s="520"/>
      <c r="K291" s="520"/>
      <c r="L291" s="520"/>
      <c r="M291" s="520"/>
      <c r="N291" s="520"/>
      <c r="O291" s="520"/>
      <c r="P291" s="520"/>
      <c r="Q291" s="520"/>
      <c r="R291" s="520"/>
      <c r="S291" s="520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5"/>
      <c r="AE291" s="92"/>
      <c r="AF291" s="5"/>
      <c r="AG291" s="5"/>
      <c r="AH291" s="5"/>
      <c r="AI291" s="5"/>
      <c r="AJ291" s="5"/>
    </row>
    <row x14ac:dyDescent="0.25" r="292" customHeight="1" ht="17.25">
      <c r="A292" s="5"/>
      <c r="B292" s="5"/>
      <c r="C292" s="5"/>
      <c r="D292" s="5"/>
      <c r="E292" s="16"/>
      <c r="F292" s="16"/>
      <c r="G292" s="16"/>
      <c r="H292" s="16"/>
      <c r="I292" s="520"/>
      <c r="J292" s="520"/>
      <c r="K292" s="520"/>
      <c r="L292" s="520"/>
      <c r="M292" s="520"/>
      <c r="N292" s="520"/>
      <c r="O292" s="520"/>
      <c r="P292" s="520"/>
      <c r="Q292" s="520"/>
      <c r="R292" s="520"/>
      <c r="S292" s="520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5"/>
      <c r="AE292" s="276"/>
      <c r="AF292" s="5"/>
      <c r="AG292" s="5"/>
      <c r="AH292" s="5"/>
      <c r="AI292" s="5"/>
      <c r="AJ292" s="5"/>
    </row>
    <row x14ac:dyDescent="0.25" r="293" customHeight="1" ht="17.25">
      <c r="A293" s="5"/>
      <c r="B293" s="5"/>
      <c r="C293" s="5"/>
      <c r="D293" s="5"/>
      <c r="E293" s="16"/>
      <c r="F293" s="16"/>
      <c r="G293" s="16"/>
      <c r="H293" s="16"/>
      <c r="I293" s="520"/>
      <c r="J293" s="520"/>
      <c r="K293" s="520"/>
      <c r="L293" s="520"/>
      <c r="M293" s="520"/>
      <c r="N293" s="520"/>
      <c r="O293" s="520"/>
      <c r="P293" s="520"/>
      <c r="Q293" s="520"/>
      <c r="R293" s="520"/>
      <c r="S293" s="520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5"/>
      <c r="AE293" s="276"/>
      <c r="AF293" s="5"/>
      <c r="AG293" s="5"/>
      <c r="AH293" s="5"/>
      <c r="AI293" s="5"/>
      <c r="AJ293" s="5"/>
    </row>
    <row x14ac:dyDescent="0.25" r="294" customHeight="1" ht="17.25">
      <c r="A294" s="5"/>
      <c r="B294" s="5"/>
      <c r="C294" s="5"/>
      <c r="D294" s="5"/>
      <c r="E294" s="16"/>
      <c r="F294" s="16"/>
      <c r="G294" s="16"/>
      <c r="H294" s="16"/>
      <c r="I294" s="520"/>
      <c r="J294" s="520"/>
      <c r="K294" s="520"/>
      <c r="L294" s="520"/>
      <c r="M294" s="520"/>
      <c r="N294" s="520"/>
      <c r="O294" s="520"/>
      <c r="P294" s="520"/>
      <c r="Q294" s="520"/>
      <c r="R294" s="520"/>
      <c r="S294" s="520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5"/>
      <c r="AE294" s="276"/>
      <c r="AF294" s="5"/>
      <c r="AG294" s="5"/>
      <c r="AH294" s="5"/>
      <c r="AI294" s="5"/>
      <c r="AJ294" s="5"/>
    </row>
    <row x14ac:dyDescent="0.25" r="295" customHeight="1" ht="17.25">
      <c r="A295" s="5"/>
      <c r="B295" s="5"/>
      <c r="C295" s="5"/>
      <c r="D295" s="5"/>
      <c r="E295" s="16"/>
      <c r="F295" s="16"/>
      <c r="G295" s="16"/>
      <c r="H295" s="16"/>
      <c r="I295" s="520"/>
      <c r="J295" s="520"/>
      <c r="K295" s="520"/>
      <c r="L295" s="520"/>
      <c r="M295" s="520"/>
      <c r="N295" s="520"/>
      <c r="O295" s="520"/>
      <c r="P295" s="520"/>
      <c r="Q295" s="520"/>
      <c r="R295" s="520"/>
      <c r="S295" s="520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5"/>
      <c r="AE295" s="92"/>
      <c r="AF295" s="5"/>
      <c r="AG295" s="5"/>
      <c r="AH295" s="5"/>
      <c r="AI295" s="5"/>
      <c r="AJ295" s="5"/>
    </row>
    <row x14ac:dyDescent="0.25" r="296" customHeight="1" ht="17.25">
      <c r="A296" s="5"/>
      <c r="B296" s="5"/>
      <c r="C296" s="5"/>
      <c r="D296" s="5"/>
      <c r="E296" s="16"/>
      <c r="F296" s="16"/>
      <c r="G296" s="16"/>
      <c r="H296" s="16"/>
      <c r="I296" s="520"/>
      <c r="J296" s="520"/>
      <c r="K296" s="520"/>
      <c r="L296" s="520"/>
      <c r="M296" s="520"/>
      <c r="N296" s="520"/>
      <c r="O296" s="520"/>
      <c r="P296" s="520"/>
      <c r="Q296" s="520"/>
      <c r="R296" s="520"/>
      <c r="S296" s="520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5"/>
      <c r="AE296" s="92"/>
      <c r="AF296" s="5"/>
      <c r="AG296" s="5"/>
      <c r="AH296" s="5"/>
      <c r="AI296" s="5"/>
      <c r="AJ296" s="5"/>
    </row>
    <row x14ac:dyDescent="0.25" r="297" customHeight="1" ht="17.25">
      <c r="A297" s="5"/>
      <c r="B297" s="5"/>
      <c r="C297" s="5"/>
      <c r="D297" s="5"/>
      <c r="E297" s="16"/>
      <c r="F297" s="16"/>
      <c r="G297" s="16"/>
      <c r="H297" s="16"/>
      <c r="I297" s="520"/>
      <c r="J297" s="520"/>
      <c r="K297" s="520"/>
      <c r="L297" s="520"/>
      <c r="M297" s="520"/>
      <c r="N297" s="520"/>
      <c r="O297" s="520"/>
      <c r="P297" s="520"/>
      <c r="Q297" s="520"/>
      <c r="R297" s="520"/>
      <c r="S297" s="520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5"/>
      <c r="AE297" s="92"/>
      <c r="AF297" s="5"/>
      <c r="AG297" s="5"/>
      <c r="AH297" s="5"/>
      <c r="AI297" s="5"/>
      <c r="AJ297" s="5"/>
    </row>
    <row x14ac:dyDescent="0.25" r="298" customHeight="1" ht="17.25">
      <c r="A298" s="5"/>
      <c r="B298" s="5"/>
      <c r="C298" s="5"/>
      <c r="D298" s="5"/>
      <c r="E298" s="16"/>
      <c r="F298" s="16"/>
      <c r="G298" s="16"/>
      <c r="H298" s="16"/>
      <c r="I298" s="520"/>
      <c r="J298" s="520"/>
      <c r="K298" s="520"/>
      <c r="L298" s="520"/>
      <c r="M298" s="520"/>
      <c r="N298" s="520"/>
      <c r="O298" s="520"/>
      <c r="P298" s="520"/>
      <c r="Q298" s="520"/>
      <c r="R298" s="520"/>
      <c r="S298" s="520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5"/>
      <c r="AE298" s="332"/>
      <c r="AF298" s="5"/>
      <c r="AG298" s="5"/>
      <c r="AH298" s="5"/>
      <c r="AI298" s="5"/>
      <c r="AJ298" s="5"/>
    </row>
    <row x14ac:dyDescent="0.25" r="299" customHeight="1" ht="17.25">
      <c r="A299" s="5"/>
      <c r="B299" s="5"/>
      <c r="C299" s="5"/>
      <c r="D299" s="5"/>
      <c r="E299" s="16"/>
      <c r="F299" s="16"/>
      <c r="G299" s="16"/>
      <c r="H299" s="16"/>
      <c r="I299" s="520"/>
      <c r="J299" s="520"/>
      <c r="K299" s="520"/>
      <c r="L299" s="520"/>
      <c r="M299" s="520"/>
      <c r="N299" s="520"/>
      <c r="O299" s="520"/>
      <c r="P299" s="520"/>
      <c r="Q299" s="520"/>
      <c r="R299" s="520"/>
      <c r="S299" s="520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5"/>
      <c r="AE299" s="92"/>
      <c r="AF299" s="5"/>
      <c r="AG299" s="5"/>
      <c r="AH299" s="5"/>
      <c r="AI299" s="5"/>
      <c r="AJ299" s="5"/>
    </row>
    <row x14ac:dyDescent="0.25" r="300" customHeight="1" ht="17.25">
      <c r="A300" s="5"/>
      <c r="B300" s="5"/>
      <c r="C300" s="5"/>
      <c r="D300" s="5"/>
      <c r="E300" s="16"/>
      <c r="F300" s="16"/>
      <c r="G300" s="16"/>
      <c r="H300" s="16"/>
      <c r="I300" s="520"/>
      <c r="J300" s="520"/>
      <c r="K300" s="520"/>
      <c r="L300" s="520"/>
      <c r="M300" s="520"/>
      <c r="N300" s="520"/>
      <c r="O300" s="520"/>
      <c r="P300" s="520"/>
      <c r="Q300" s="520"/>
      <c r="R300" s="520"/>
      <c r="S300" s="520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5"/>
      <c r="AE300" s="92"/>
      <c r="AF300" s="5"/>
      <c r="AG300" s="5"/>
      <c r="AH300" s="5"/>
      <c r="AI300" s="5"/>
      <c r="AJ300" s="5"/>
    </row>
    <row x14ac:dyDescent="0.25" r="301" customHeight="1" ht="17.25">
      <c r="A301" s="5"/>
      <c r="B301" s="5"/>
      <c r="C301" s="5"/>
      <c r="D301" s="5"/>
      <c r="E301" s="16"/>
      <c r="F301" s="16"/>
      <c r="G301" s="16"/>
      <c r="H301" s="16"/>
      <c r="I301" s="520"/>
      <c r="J301" s="520"/>
      <c r="K301" s="520"/>
      <c r="L301" s="520"/>
      <c r="M301" s="520"/>
      <c r="N301" s="520"/>
      <c r="O301" s="520"/>
      <c r="P301" s="520"/>
      <c r="Q301" s="520"/>
      <c r="R301" s="520"/>
      <c r="S301" s="520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5"/>
      <c r="AE301" s="357"/>
      <c r="AF301" s="5"/>
      <c r="AG301" s="5"/>
      <c r="AH301" s="5"/>
      <c r="AI301" s="5"/>
      <c r="AJ301" s="5"/>
    </row>
    <row x14ac:dyDescent="0.25" r="302" customHeight="1" ht="17.25">
      <c r="A302" s="5"/>
      <c r="B302" s="5"/>
      <c r="C302" s="5"/>
      <c r="D302" s="5"/>
      <c r="E302" s="16"/>
      <c r="F302" s="16"/>
      <c r="G302" s="16"/>
      <c r="H302" s="16"/>
      <c r="I302" s="520"/>
      <c r="J302" s="520"/>
      <c r="K302" s="520"/>
      <c r="L302" s="520"/>
      <c r="M302" s="520"/>
      <c r="N302" s="520"/>
      <c r="O302" s="520"/>
      <c r="P302" s="520"/>
      <c r="Q302" s="520"/>
      <c r="R302" s="520"/>
      <c r="S302" s="520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5"/>
      <c r="AE302" s="357"/>
      <c r="AF302" s="5"/>
      <c r="AG302" s="5"/>
      <c r="AH302" s="5"/>
      <c r="AI302" s="5"/>
      <c r="AJ302" s="5"/>
    </row>
    <row x14ac:dyDescent="0.25" r="303" customHeight="1" ht="17.25">
      <c r="A303" s="5"/>
      <c r="B303" s="5"/>
      <c r="C303" s="5"/>
      <c r="D303" s="5"/>
      <c r="E303" s="16"/>
      <c r="F303" s="16"/>
      <c r="G303" s="16"/>
      <c r="H303" s="16"/>
      <c r="I303" s="520"/>
      <c r="J303" s="520"/>
      <c r="K303" s="520"/>
      <c r="L303" s="520"/>
      <c r="M303" s="520"/>
      <c r="N303" s="520"/>
      <c r="O303" s="520"/>
      <c r="P303" s="520"/>
      <c r="Q303" s="520"/>
      <c r="R303" s="520"/>
      <c r="S303" s="520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5"/>
      <c r="AE303" s="358"/>
      <c r="AF303" s="5"/>
      <c r="AG303" s="5"/>
      <c r="AH303" s="5"/>
      <c r="AI303" s="5"/>
      <c r="AJ303" s="5"/>
    </row>
    <row x14ac:dyDescent="0.25" r="304" customHeight="1" ht="17.25">
      <c r="A304" s="5"/>
      <c r="B304" s="5"/>
      <c r="C304" s="5"/>
      <c r="D304" s="5"/>
      <c r="E304" s="16"/>
      <c r="F304" s="16"/>
      <c r="G304" s="16"/>
      <c r="H304" s="16"/>
      <c r="I304" s="520"/>
      <c r="J304" s="520"/>
      <c r="K304" s="520"/>
      <c r="L304" s="520"/>
      <c r="M304" s="520"/>
      <c r="N304" s="520"/>
      <c r="O304" s="520"/>
      <c r="P304" s="520"/>
      <c r="Q304" s="520"/>
      <c r="R304" s="520"/>
      <c r="S304" s="520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5"/>
      <c r="AE304" s="358"/>
      <c r="AF304" s="5"/>
      <c r="AG304" s="5"/>
      <c r="AH304" s="5"/>
      <c r="AI304" s="5"/>
      <c r="AJ304" s="5"/>
    </row>
    <row x14ac:dyDescent="0.25" r="305" customHeight="1" ht="17.25">
      <c r="A305" s="5"/>
      <c r="B305" s="5"/>
      <c r="C305" s="5"/>
      <c r="D305" s="5"/>
      <c r="E305" s="16"/>
      <c r="F305" s="16"/>
      <c r="G305" s="16"/>
      <c r="H305" s="16"/>
      <c r="I305" s="520"/>
      <c r="J305" s="520"/>
      <c r="K305" s="520"/>
      <c r="L305" s="520"/>
      <c r="M305" s="520"/>
      <c r="N305" s="520"/>
      <c r="O305" s="520"/>
      <c r="P305" s="520"/>
      <c r="Q305" s="520"/>
      <c r="R305" s="520"/>
      <c r="S305" s="520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5"/>
      <c r="AE305" s="358"/>
      <c r="AF305" s="5"/>
      <c r="AG305" s="5"/>
      <c r="AH305" s="5"/>
      <c r="AI305" s="5"/>
      <c r="AJ305" s="5"/>
    </row>
    <row x14ac:dyDescent="0.25" r="306" customHeight="1" ht="17.25">
      <c r="A306" s="5"/>
      <c r="B306" s="5"/>
      <c r="C306" s="5"/>
      <c r="D306" s="5"/>
      <c r="E306" s="16"/>
      <c r="F306" s="16"/>
      <c r="G306" s="16"/>
      <c r="H306" s="16"/>
      <c r="I306" s="520"/>
      <c r="J306" s="520"/>
      <c r="K306" s="520"/>
      <c r="L306" s="520"/>
      <c r="M306" s="520"/>
      <c r="N306" s="520"/>
      <c r="O306" s="520"/>
      <c r="P306" s="520"/>
      <c r="Q306" s="520"/>
      <c r="R306" s="520"/>
      <c r="S306" s="520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5"/>
      <c r="AE306" s="358"/>
      <c r="AF306" s="5"/>
      <c r="AG306" s="5"/>
      <c r="AH306" s="5"/>
      <c r="AI306" s="5"/>
      <c r="AJ306" s="5"/>
    </row>
    <row x14ac:dyDescent="0.25" r="307" customHeight="1" ht="17.25">
      <c r="A307" s="5"/>
      <c r="B307" s="5"/>
      <c r="C307" s="5"/>
      <c r="D307" s="5"/>
      <c r="E307" s="16"/>
      <c r="F307" s="16"/>
      <c r="G307" s="16"/>
      <c r="H307" s="16"/>
      <c r="I307" s="520"/>
      <c r="J307" s="520"/>
      <c r="K307" s="520"/>
      <c r="L307" s="520"/>
      <c r="M307" s="520"/>
      <c r="N307" s="520"/>
      <c r="O307" s="520"/>
      <c r="P307" s="520"/>
      <c r="Q307" s="520"/>
      <c r="R307" s="520"/>
      <c r="S307" s="520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5"/>
      <c r="AE307" s="92"/>
      <c r="AF307" s="5"/>
      <c r="AG307" s="5"/>
      <c r="AH307" s="5"/>
      <c r="AI307" s="5"/>
      <c r="AJ307" s="5"/>
    </row>
    <row x14ac:dyDescent="0.25" r="308" customHeight="1" ht="17.25">
      <c r="A308" s="5"/>
      <c r="B308" s="5"/>
      <c r="C308" s="5"/>
      <c r="D308" s="5"/>
      <c r="E308" s="16"/>
      <c r="F308" s="16"/>
      <c r="G308" s="16"/>
      <c r="H308" s="16"/>
      <c r="I308" s="520"/>
      <c r="J308" s="520"/>
      <c r="K308" s="520"/>
      <c r="L308" s="520"/>
      <c r="M308" s="520"/>
      <c r="N308" s="520"/>
      <c r="O308" s="520"/>
      <c r="P308" s="520"/>
      <c r="Q308" s="520"/>
      <c r="R308" s="520"/>
      <c r="S308" s="520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5"/>
      <c r="AE308" s="92"/>
      <c r="AF308" s="5"/>
      <c r="AG308" s="5"/>
      <c r="AH308" s="5"/>
      <c r="AI308" s="5"/>
      <c r="AJ308" s="5"/>
    </row>
    <row x14ac:dyDescent="0.25" r="309" customHeight="1" ht="17.25">
      <c r="A309" s="5"/>
      <c r="B309" s="5"/>
      <c r="C309" s="5"/>
      <c r="D309" s="5"/>
      <c r="E309" s="16"/>
      <c r="F309" s="16"/>
      <c r="G309" s="16"/>
      <c r="H309" s="16"/>
      <c r="I309" s="520"/>
      <c r="J309" s="520"/>
      <c r="K309" s="520"/>
      <c r="L309" s="520"/>
      <c r="M309" s="520"/>
      <c r="N309" s="520"/>
      <c r="O309" s="520"/>
      <c r="P309" s="520"/>
      <c r="Q309" s="520"/>
      <c r="R309" s="520"/>
      <c r="S309" s="520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5"/>
      <c r="AE309" s="92"/>
      <c r="AF309" s="5"/>
      <c r="AG309" s="5"/>
      <c r="AH309" s="5"/>
      <c r="AI309" s="5"/>
      <c r="AJ309" s="5"/>
    </row>
    <row x14ac:dyDescent="0.25" r="310" customHeight="1" ht="17.25">
      <c r="A310" s="5"/>
      <c r="B310" s="5"/>
      <c r="C310" s="5"/>
      <c r="D310" s="5"/>
      <c r="E310" s="16"/>
      <c r="F310" s="16"/>
      <c r="G310" s="16"/>
      <c r="H310" s="16"/>
      <c r="I310" s="520"/>
      <c r="J310" s="520"/>
      <c r="K310" s="520"/>
      <c r="L310" s="520"/>
      <c r="M310" s="520"/>
      <c r="N310" s="520"/>
      <c r="O310" s="520"/>
      <c r="P310" s="520"/>
      <c r="Q310" s="520"/>
      <c r="R310" s="520"/>
      <c r="S310" s="520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5"/>
      <c r="AE310" s="92"/>
      <c r="AF310" s="5"/>
      <c r="AG310" s="5"/>
      <c r="AH310" s="5"/>
      <c r="AI310" s="5"/>
      <c r="AJ310" s="5"/>
    </row>
    <row x14ac:dyDescent="0.25" r="311" customHeight="1" ht="17.25">
      <c r="A311" s="5"/>
      <c r="B311" s="5"/>
      <c r="C311" s="5"/>
      <c r="D311" s="5"/>
      <c r="E311" s="16"/>
      <c r="F311" s="16"/>
      <c r="G311" s="16"/>
      <c r="H311" s="16"/>
      <c r="I311" s="520"/>
      <c r="J311" s="520"/>
      <c r="K311" s="520"/>
      <c r="L311" s="520"/>
      <c r="M311" s="520"/>
      <c r="N311" s="520"/>
      <c r="O311" s="520"/>
      <c r="P311" s="520"/>
      <c r="Q311" s="520"/>
      <c r="R311" s="520"/>
      <c r="S311" s="520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5"/>
      <c r="AE311" s="92"/>
      <c r="AF311" s="5"/>
      <c r="AG311" s="5"/>
      <c r="AH311" s="5"/>
      <c r="AI311" s="5"/>
      <c r="AJ311" s="5"/>
    </row>
    <row x14ac:dyDescent="0.25" r="312" customHeight="1" ht="17.25">
      <c r="A312" s="5"/>
      <c r="B312" s="5"/>
      <c r="C312" s="5"/>
      <c r="D312" s="5"/>
      <c r="E312" s="16"/>
      <c r="F312" s="16"/>
      <c r="G312" s="16"/>
      <c r="H312" s="16"/>
      <c r="I312" s="520"/>
      <c r="J312" s="520"/>
      <c r="K312" s="520"/>
      <c r="L312" s="520"/>
      <c r="M312" s="520"/>
      <c r="N312" s="520"/>
      <c r="O312" s="520"/>
      <c r="P312" s="520"/>
      <c r="Q312" s="520"/>
      <c r="R312" s="520"/>
      <c r="S312" s="520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5"/>
      <c r="AE312" s="92"/>
      <c r="AF312" s="5"/>
      <c r="AG312" s="5"/>
      <c r="AH312" s="5"/>
      <c r="AI312" s="5"/>
      <c r="AJ312" s="5"/>
    </row>
    <row x14ac:dyDescent="0.25" r="313" customHeight="1" ht="17.25">
      <c r="A313" s="5"/>
      <c r="B313" s="5"/>
      <c r="C313" s="5"/>
      <c r="D313" s="5"/>
      <c r="E313" s="16"/>
      <c r="F313" s="16"/>
      <c r="G313" s="16"/>
      <c r="H313" s="16"/>
      <c r="I313" s="520"/>
      <c r="J313" s="520"/>
      <c r="K313" s="520"/>
      <c r="L313" s="520"/>
      <c r="M313" s="520"/>
      <c r="N313" s="520"/>
      <c r="O313" s="520"/>
      <c r="P313" s="520"/>
      <c r="Q313" s="520"/>
      <c r="R313" s="520"/>
      <c r="S313" s="520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5"/>
      <c r="AE313" s="92"/>
      <c r="AF313" s="5"/>
      <c r="AG313" s="5"/>
      <c r="AH313" s="5"/>
      <c r="AI313" s="5"/>
      <c r="AJ313" s="5"/>
    </row>
    <row x14ac:dyDescent="0.25" r="314" customHeight="1" ht="17.25">
      <c r="A314" s="5"/>
      <c r="B314" s="5"/>
      <c r="C314" s="5"/>
      <c r="D314" s="5"/>
      <c r="E314" s="16"/>
      <c r="F314" s="16"/>
      <c r="G314" s="16"/>
      <c r="H314" s="16"/>
      <c r="I314" s="520"/>
      <c r="J314" s="520"/>
      <c r="K314" s="520"/>
      <c r="L314" s="520"/>
      <c r="M314" s="520"/>
      <c r="N314" s="520"/>
      <c r="O314" s="520"/>
      <c r="P314" s="520"/>
      <c r="Q314" s="520"/>
      <c r="R314" s="520"/>
      <c r="S314" s="520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5"/>
      <c r="AE314" s="92"/>
      <c r="AF314" s="5"/>
      <c r="AG314" s="5"/>
      <c r="AH314" s="5"/>
      <c r="AI314" s="5"/>
      <c r="AJ314" s="5"/>
    </row>
    <row x14ac:dyDescent="0.25" r="315" customHeight="1" ht="17.25">
      <c r="A315" s="5"/>
      <c r="B315" s="5"/>
      <c r="C315" s="5"/>
      <c r="D315" s="5"/>
      <c r="E315" s="16"/>
      <c r="F315" s="16"/>
      <c r="G315" s="16"/>
      <c r="H315" s="16"/>
      <c r="I315" s="520"/>
      <c r="J315" s="520"/>
      <c r="K315" s="520"/>
      <c r="L315" s="520"/>
      <c r="M315" s="520"/>
      <c r="N315" s="520"/>
      <c r="O315" s="520"/>
      <c r="P315" s="520"/>
      <c r="Q315" s="520"/>
      <c r="R315" s="520"/>
      <c r="S315" s="520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5"/>
      <c r="AE315" s="92"/>
      <c r="AF315" s="5"/>
      <c r="AG315" s="5"/>
      <c r="AH315" s="5"/>
      <c r="AI315" s="5"/>
      <c r="AJ315" s="5"/>
    </row>
    <row x14ac:dyDescent="0.25" r="316" customHeight="1" ht="17.25">
      <c r="A316" s="5"/>
      <c r="B316" s="5"/>
      <c r="C316" s="5"/>
      <c r="D316" s="5"/>
      <c r="E316" s="16"/>
      <c r="F316" s="16"/>
      <c r="G316" s="16"/>
      <c r="H316" s="16"/>
      <c r="I316" s="520"/>
      <c r="J316" s="520"/>
      <c r="K316" s="520"/>
      <c r="L316" s="520"/>
      <c r="M316" s="520"/>
      <c r="N316" s="520"/>
      <c r="O316" s="520"/>
      <c r="P316" s="520"/>
      <c r="Q316" s="520"/>
      <c r="R316" s="520"/>
      <c r="S316" s="520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5"/>
      <c r="AE316" s="92"/>
      <c r="AF316" s="5"/>
      <c r="AG316" s="5"/>
      <c r="AH316" s="5"/>
      <c r="AI316" s="5"/>
      <c r="AJ316" s="5"/>
    </row>
    <row x14ac:dyDescent="0.25" r="317" customHeight="1" ht="17.25">
      <c r="A317" s="5"/>
      <c r="B317" s="5"/>
      <c r="C317" s="5"/>
      <c r="D317" s="5"/>
      <c r="E317" s="16"/>
      <c r="F317" s="16"/>
      <c r="G317" s="16"/>
      <c r="H317" s="16"/>
      <c r="I317" s="520"/>
      <c r="J317" s="520"/>
      <c r="K317" s="520"/>
      <c r="L317" s="520"/>
      <c r="M317" s="520"/>
      <c r="N317" s="520"/>
      <c r="O317" s="520"/>
      <c r="P317" s="520"/>
      <c r="Q317" s="520"/>
      <c r="R317" s="520"/>
      <c r="S317" s="520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5"/>
      <c r="AE317" s="92"/>
      <c r="AF317" s="5"/>
      <c r="AG317" s="5"/>
      <c r="AH317" s="5"/>
      <c r="AI317" s="5"/>
      <c r="AJ317" s="5"/>
    </row>
    <row x14ac:dyDescent="0.25" r="318" customHeight="1" ht="17.25">
      <c r="A318" s="5"/>
      <c r="B318" s="5"/>
      <c r="C318" s="5"/>
      <c r="D318" s="5"/>
      <c r="E318" s="16"/>
      <c r="F318" s="16"/>
      <c r="G318" s="16"/>
      <c r="H318" s="16"/>
      <c r="I318" s="520"/>
      <c r="J318" s="520"/>
      <c r="K318" s="520"/>
      <c r="L318" s="520"/>
      <c r="M318" s="520"/>
      <c r="N318" s="520"/>
      <c r="O318" s="520"/>
      <c r="P318" s="520"/>
      <c r="Q318" s="520"/>
      <c r="R318" s="520"/>
      <c r="S318" s="520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5"/>
      <c r="AE318" s="92"/>
      <c r="AF318" s="5"/>
      <c r="AG318" s="5"/>
      <c r="AH318" s="5"/>
      <c r="AI318" s="5"/>
      <c r="AJ318" s="5"/>
    </row>
    <row x14ac:dyDescent="0.25" r="319" customHeight="1" ht="17.25">
      <c r="A319" s="5"/>
      <c r="B319" s="5"/>
      <c r="C319" s="5"/>
      <c r="D319" s="5"/>
      <c r="E319" s="16"/>
      <c r="F319" s="16"/>
      <c r="G319" s="16"/>
      <c r="H319" s="16"/>
      <c r="I319" s="520"/>
      <c r="J319" s="520"/>
      <c r="K319" s="520"/>
      <c r="L319" s="520"/>
      <c r="M319" s="520"/>
      <c r="N319" s="520"/>
      <c r="O319" s="520"/>
      <c r="P319" s="520"/>
      <c r="Q319" s="520"/>
      <c r="R319" s="520"/>
      <c r="S319" s="520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5"/>
      <c r="AE319" s="92"/>
      <c r="AF319" s="5"/>
      <c r="AG319" s="5"/>
      <c r="AH319" s="5"/>
      <c r="AI319" s="5"/>
      <c r="AJ319" s="5"/>
    </row>
    <row x14ac:dyDescent="0.25" r="320" customHeight="1" ht="17.25">
      <c r="A320" s="5"/>
      <c r="B320" s="5"/>
      <c r="C320" s="5"/>
      <c r="D320" s="5"/>
      <c r="E320" s="16"/>
      <c r="F320" s="16"/>
      <c r="G320" s="16"/>
      <c r="H320" s="16"/>
      <c r="I320" s="520"/>
      <c r="J320" s="520"/>
      <c r="K320" s="520"/>
      <c r="L320" s="520"/>
      <c r="M320" s="520"/>
      <c r="N320" s="520"/>
      <c r="O320" s="520"/>
      <c r="P320" s="520"/>
      <c r="Q320" s="520"/>
      <c r="R320" s="520"/>
      <c r="S320" s="520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5"/>
      <c r="AE320" s="329"/>
      <c r="AF320" s="5"/>
      <c r="AG320" s="5"/>
      <c r="AH320" s="5"/>
      <c r="AI320" s="5"/>
      <c r="AJ320" s="5"/>
    </row>
    <row x14ac:dyDescent="0.25" r="321" customHeight="1" ht="17.25">
      <c r="A321" s="5"/>
      <c r="B321" s="5"/>
      <c r="C321" s="5"/>
      <c r="D321" s="5"/>
      <c r="E321" s="16"/>
      <c r="F321" s="16"/>
      <c r="G321" s="16"/>
      <c r="H321" s="16"/>
      <c r="I321" s="520"/>
      <c r="J321" s="520"/>
      <c r="K321" s="520"/>
      <c r="L321" s="520"/>
      <c r="M321" s="520"/>
      <c r="N321" s="520"/>
      <c r="O321" s="520"/>
      <c r="P321" s="520"/>
      <c r="Q321" s="520"/>
      <c r="R321" s="520"/>
      <c r="S321" s="520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5"/>
      <c r="AE321" s="92"/>
      <c r="AF321" s="5"/>
      <c r="AG321" s="5"/>
      <c r="AH321" s="5"/>
      <c r="AI321" s="5"/>
      <c r="AJ321" s="5"/>
    </row>
    <row x14ac:dyDescent="0.25" r="322" customHeight="1" ht="17.25">
      <c r="A322" s="5"/>
      <c r="B322" s="5"/>
      <c r="C322" s="5"/>
      <c r="D322" s="5"/>
      <c r="E322" s="16"/>
      <c r="F322" s="16"/>
      <c r="G322" s="16"/>
      <c r="H322" s="16"/>
      <c r="I322" s="520"/>
      <c r="J322" s="520"/>
      <c r="K322" s="520"/>
      <c r="L322" s="520"/>
      <c r="M322" s="520"/>
      <c r="N322" s="520"/>
      <c r="O322" s="520"/>
      <c r="P322" s="520"/>
      <c r="Q322" s="520"/>
      <c r="R322" s="520"/>
      <c r="S322" s="520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5"/>
      <c r="AE322" s="92"/>
      <c r="AF322" s="5"/>
      <c r="AG322" s="5"/>
      <c r="AH322" s="5"/>
      <c r="AI322" s="5"/>
      <c r="AJ322" s="5"/>
    </row>
    <row x14ac:dyDescent="0.25" r="323" customHeight="1" ht="17.25">
      <c r="A323" s="5"/>
      <c r="B323" s="5"/>
      <c r="C323" s="5"/>
      <c r="D323" s="5"/>
      <c r="E323" s="16"/>
      <c r="F323" s="16"/>
      <c r="G323" s="16"/>
      <c r="H323" s="16"/>
      <c r="I323" s="520"/>
      <c r="J323" s="520"/>
      <c r="K323" s="520"/>
      <c r="L323" s="520"/>
      <c r="M323" s="520"/>
      <c r="N323" s="520"/>
      <c r="O323" s="520"/>
      <c r="P323" s="520"/>
      <c r="Q323" s="520"/>
      <c r="R323" s="520"/>
      <c r="S323" s="520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5"/>
      <c r="AE323" s="92"/>
      <c r="AF323" s="5"/>
      <c r="AG323" s="5"/>
      <c r="AH323" s="5"/>
      <c r="AI323" s="5"/>
      <c r="AJ323" s="5"/>
    </row>
    <row x14ac:dyDescent="0.25" r="324" customHeight="1" ht="17.25">
      <c r="A324" s="5"/>
      <c r="B324" s="5"/>
      <c r="C324" s="5"/>
      <c r="D324" s="5"/>
      <c r="E324" s="16"/>
      <c r="F324" s="16"/>
      <c r="G324" s="16"/>
      <c r="H324" s="16"/>
      <c r="I324" s="520"/>
      <c r="J324" s="520"/>
      <c r="K324" s="520"/>
      <c r="L324" s="520"/>
      <c r="M324" s="520"/>
      <c r="N324" s="520"/>
      <c r="O324" s="520"/>
      <c r="P324" s="520"/>
      <c r="Q324" s="520"/>
      <c r="R324" s="520"/>
      <c r="S324" s="520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5"/>
      <c r="AE324" s="92"/>
      <c r="AF324" s="5"/>
      <c r="AG324" s="5"/>
      <c r="AH324" s="5"/>
      <c r="AI324" s="5"/>
      <c r="AJ324" s="5"/>
    </row>
    <row x14ac:dyDescent="0.25" r="325" customHeight="1" ht="17.25">
      <c r="A325" s="5"/>
      <c r="B325" s="5"/>
      <c r="C325" s="5"/>
      <c r="D325" s="5"/>
      <c r="E325" s="16"/>
      <c r="F325" s="16"/>
      <c r="G325" s="16"/>
      <c r="H325" s="16"/>
      <c r="I325" s="520"/>
      <c r="J325" s="520"/>
      <c r="K325" s="520"/>
      <c r="L325" s="520"/>
      <c r="M325" s="520"/>
      <c r="N325" s="520"/>
      <c r="O325" s="520"/>
      <c r="P325" s="520"/>
      <c r="Q325" s="520"/>
      <c r="R325" s="520"/>
      <c r="S325" s="520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5"/>
      <c r="AE325" s="92"/>
      <c r="AF325" s="5"/>
      <c r="AG325" s="5"/>
      <c r="AH325" s="5"/>
      <c r="AI325" s="5"/>
      <c r="AJ325" s="5"/>
    </row>
    <row x14ac:dyDescent="0.25" r="326" customHeight="1" ht="17.25">
      <c r="A326" s="5"/>
      <c r="B326" s="5"/>
      <c r="C326" s="5"/>
      <c r="D326" s="5"/>
      <c r="E326" s="16"/>
      <c r="F326" s="16"/>
      <c r="G326" s="16"/>
      <c r="H326" s="16"/>
      <c r="I326" s="520"/>
      <c r="J326" s="520"/>
      <c r="K326" s="520"/>
      <c r="L326" s="520"/>
      <c r="M326" s="520"/>
      <c r="N326" s="520"/>
      <c r="O326" s="520"/>
      <c r="P326" s="520"/>
      <c r="Q326" s="520"/>
      <c r="R326" s="520"/>
      <c r="S326" s="520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5"/>
      <c r="AE326" s="92"/>
      <c r="AF326" s="5"/>
      <c r="AG326" s="5"/>
      <c r="AH326" s="5"/>
      <c r="AI326" s="5"/>
      <c r="AJ326" s="5"/>
    </row>
    <row x14ac:dyDescent="0.25" r="327" customHeight="1" ht="17.25">
      <c r="A327" s="5"/>
      <c r="B327" s="5"/>
      <c r="C327" s="5"/>
      <c r="D327" s="5"/>
      <c r="E327" s="16"/>
      <c r="F327" s="16"/>
      <c r="G327" s="16"/>
      <c r="H327" s="16"/>
      <c r="I327" s="520"/>
      <c r="J327" s="520"/>
      <c r="K327" s="520"/>
      <c r="L327" s="520"/>
      <c r="M327" s="520"/>
      <c r="N327" s="520"/>
      <c r="O327" s="520"/>
      <c r="P327" s="520"/>
      <c r="Q327" s="520"/>
      <c r="R327" s="520"/>
      <c r="S327" s="520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5"/>
      <c r="AE327" s="92"/>
      <c r="AF327" s="5"/>
      <c r="AG327" s="5"/>
      <c r="AH327" s="5"/>
      <c r="AI327" s="5"/>
      <c r="AJ327" s="5"/>
    </row>
    <row x14ac:dyDescent="0.25" r="328" customHeight="1" ht="17.25">
      <c r="A328" s="5"/>
      <c r="B328" s="5"/>
      <c r="C328" s="5"/>
      <c r="D328" s="5"/>
      <c r="E328" s="16"/>
      <c r="F328" s="16"/>
      <c r="G328" s="16"/>
      <c r="H328" s="16"/>
      <c r="I328" s="520"/>
      <c r="J328" s="520"/>
      <c r="K328" s="520"/>
      <c r="L328" s="520"/>
      <c r="M328" s="520"/>
      <c r="N328" s="520"/>
      <c r="O328" s="520"/>
      <c r="P328" s="520"/>
      <c r="Q328" s="520"/>
      <c r="R328" s="520"/>
      <c r="S328" s="520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5"/>
      <c r="AE328" s="92"/>
      <c r="AF328" s="5"/>
      <c r="AG328" s="5"/>
      <c r="AH328" s="5"/>
      <c r="AI328" s="5"/>
      <c r="AJ328" s="5"/>
    </row>
    <row x14ac:dyDescent="0.25" r="329" customHeight="1" ht="17.25">
      <c r="A329" s="5"/>
      <c r="B329" s="5"/>
      <c r="C329" s="5"/>
      <c r="D329" s="5"/>
      <c r="E329" s="16"/>
      <c r="F329" s="16"/>
      <c r="G329" s="16"/>
      <c r="H329" s="16"/>
      <c r="I329" s="520"/>
      <c r="J329" s="520"/>
      <c r="K329" s="520"/>
      <c r="L329" s="520"/>
      <c r="M329" s="520"/>
      <c r="N329" s="520"/>
      <c r="O329" s="520"/>
      <c r="P329" s="520"/>
      <c r="Q329" s="520"/>
      <c r="R329" s="520"/>
      <c r="S329" s="520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5"/>
      <c r="AE329" s="92"/>
      <c r="AF329" s="5"/>
      <c r="AG329" s="5"/>
      <c r="AH329" s="5"/>
      <c r="AI329" s="5"/>
      <c r="AJ329" s="5"/>
    </row>
    <row x14ac:dyDescent="0.25" r="330" customHeight="1" ht="17.25">
      <c r="A330" s="5"/>
      <c r="B330" s="5"/>
      <c r="C330" s="5"/>
      <c r="D330" s="5"/>
      <c r="E330" s="16"/>
      <c r="F330" s="16"/>
      <c r="G330" s="16"/>
      <c r="H330" s="16"/>
      <c r="I330" s="520"/>
      <c r="J330" s="520"/>
      <c r="K330" s="520"/>
      <c r="L330" s="520"/>
      <c r="M330" s="520"/>
      <c r="N330" s="520"/>
      <c r="O330" s="520"/>
      <c r="P330" s="520"/>
      <c r="Q330" s="520"/>
      <c r="R330" s="520"/>
      <c r="S330" s="520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5"/>
      <c r="AE330" s="215"/>
      <c r="AF330" s="5"/>
      <c r="AG330" s="5"/>
      <c r="AH330" s="5"/>
      <c r="AI330" s="5"/>
      <c r="AJ330" s="5"/>
    </row>
    <row x14ac:dyDescent="0.25" r="331" customHeight="1" ht="17.25">
      <c r="A331" s="5"/>
      <c r="B331" s="5"/>
      <c r="C331" s="5"/>
      <c r="D331" s="5"/>
      <c r="E331" s="16"/>
      <c r="F331" s="16"/>
      <c r="G331" s="16"/>
      <c r="H331" s="16"/>
      <c r="I331" s="520"/>
      <c r="J331" s="520"/>
      <c r="K331" s="520"/>
      <c r="L331" s="520"/>
      <c r="M331" s="520"/>
      <c r="N331" s="520"/>
      <c r="O331" s="520"/>
      <c r="P331" s="520"/>
      <c r="Q331" s="520"/>
      <c r="R331" s="520"/>
      <c r="S331" s="520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5"/>
      <c r="AE331" s="215"/>
      <c r="AF331" s="5"/>
      <c r="AG331" s="5"/>
      <c r="AH331" s="5"/>
      <c r="AI331" s="5"/>
      <c r="AJ331" s="5"/>
    </row>
    <row x14ac:dyDescent="0.25" r="332" customHeight="1" ht="17.25">
      <c r="A332" s="5"/>
      <c r="B332" s="5"/>
      <c r="C332" s="5"/>
      <c r="D332" s="5"/>
      <c r="E332" s="16"/>
      <c r="F332" s="16"/>
      <c r="G332" s="16"/>
      <c r="H332" s="16"/>
      <c r="I332" s="520"/>
      <c r="J332" s="520"/>
      <c r="K332" s="520"/>
      <c r="L332" s="520"/>
      <c r="M332" s="520"/>
      <c r="N332" s="520"/>
      <c r="O332" s="520"/>
      <c r="P332" s="520"/>
      <c r="Q332" s="520"/>
      <c r="R332" s="520"/>
      <c r="S332" s="520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5"/>
      <c r="AE332" s="215"/>
      <c r="AF332" s="5"/>
      <c r="AG332" s="5"/>
      <c r="AH332" s="5"/>
      <c r="AI332" s="5"/>
      <c r="AJ332" s="5"/>
    </row>
    <row x14ac:dyDescent="0.25" r="333" customHeight="1" ht="17.25">
      <c r="A333" s="5"/>
      <c r="B333" s="5"/>
      <c r="C333" s="5"/>
      <c r="D333" s="5"/>
      <c r="E333" s="16"/>
      <c r="F333" s="16"/>
      <c r="G333" s="16"/>
      <c r="H333" s="16"/>
      <c r="I333" s="520"/>
      <c r="J333" s="520"/>
      <c r="K333" s="520"/>
      <c r="L333" s="520"/>
      <c r="M333" s="520"/>
      <c r="N333" s="520"/>
      <c r="O333" s="520"/>
      <c r="P333" s="520"/>
      <c r="Q333" s="520"/>
      <c r="R333" s="520"/>
      <c r="S333" s="520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5"/>
      <c r="AE333" s="215"/>
      <c r="AF333" s="5"/>
      <c r="AG333" s="5"/>
      <c r="AH333" s="5"/>
      <c r="AI333" s="5"/>
      <c r="AJ333" s="5"/>
    </row>
    <row x14ac:dyDescent="0.25" r="334" customHeight="1" ht="17.25">
      <c r="A334" s="5"/>
      <c r="B334" s="5"/>
      <c r="C334" s="5"/>
      <c r="D334" s="5"/>
      <c r="E334" s="16"/>
      <c r="F334" s="16"/>
      <c r="G334" s="16"/>
      <c r="H334" s="16"/>
      <c r="I334" s="520"/>
      <c r="J334" s="520"/>
      <c r="K334" s="520"/>
      <c r="L334" s="520"/>
      <c r="M334" s="520"/>
      <c r="N334" s="520"/>
      <c r="O334" s="520"/>
      <c r="P334" s="520"/>
      <c r="Q334" s="520"/>
      <c r="R334" s="520"/>
      <c r="S334" s="520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5"/>
      <c r="AE334" s="215"/>
      <c r="AF334" s="5"/>
      <c r="AG334" s="5"/>
      <c r="AH334" s="5"/>
      <c r="AI334" s="5"/>
      <c r="AJ334" s="5"/>
    </row>
    <row x14ac:dyDescent="0.25" r="335" customHeight="1" ht="17.25">
      <c r="A335" s="5"/>
      <c r="B335" s="5"/>
      <c r="C335" s="5"/>
      <c r="D335" s="5"/>
      <c r="E335" s="16"/>
      <c r="F335" s="16"/>
      <c r="G335" s="16"/>
      <c r="H335" s="16"/>
      <c r="I335" s="520"/>
      <c r="J335" s="520"/>
      <c r="K335" s="520"/>
      <c r="L335" s="520"/>
      <c r="M335" s="520"/>
      <c r="N335" s="520"/>
      <c r="O335" s="520"/>
      <c r="P335" s="520"/>
      <c r="Q335" s="520"/>
      <c r="R335" s="520"/>
      <c r="S335" s="520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5"/>
      <c r="AE335" s="357"/>
      <c r="AF335" s="5"/>
      <c r="AG335" s="5"/>
      <c r="AH335" s="5"/>
      <c r="AI335" s="5"/>
      <c r="AJ335" s="5"/>
    </row>
    <row x14ac:dyDescent="0.25" r="336" customHeight="1" ht="17.25">
      <c r="A336" s="5"/>
      <c r="B336" s="5"/>
      <c r="C336" s="5"/>
      <c r="D336" s="5"/>
      <c r="E336" s="16"/>
      <c r="F336" s="16"/>
      <c r="G336" s="16"/>
      <c r="H336" s="16"/>
      <c r="I336" s="520"/>
      <c r="J336" s="520"/>
      <c r="K336" s="520"/>
      <c r="L336" s="520"/>
      <c r="M336" s="520"/>
      <c r="N336" s="520"/>
      <c r="O336" s="520"/>
      <c r="P336" s="520"/>
      <c r="Q336" s="520"/>
      <c r="R336" s="520"/>
      <c r="S336" s="520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5"/>
      <c r="AE336" s="357"/>
      <c r="AF336" s="5"/>
      <c r="AG336" s="5"/>
      <c r="AH336" s="5"/>
      <c r="AI336" s="5"/>
      <c r="AJ336" s="5"/>
    </row>
    <row x14ac:dyDescent="0.25" r="337" customHeight="1" ht="17.25">
      <c r="A337" s="5"/>
      <c r="B337" s="5"/>
      <c r="C337" s="5"/>
      <c r="D337" s="5"/>
      <c r="E337" s="16"/>
      <c r="F337" s="16"/>
      <c r="G337" s="16"/>
      <c r="H337" s="16"/>
      <c r="I337" s="520"/>
      <c r="J337" s="520"/>
      <c r="K337" s="520"/>
      <c r="L337" s="520"/>
      <c r="M337" s="520"/>
      <c r="N337" s="520"/>
      <c r="O337" s="520"/>
      <c r="P337" s="520"/>
      <c r="Q337" s="520"/>
      <c r="R337" s="520"/>
      <c r="S337" s="520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5"/>
      <c r="AE337" s="357"/>
      <c r="AF337" s="5"/>
      <c r="AG337" s="5"/>
      <c r="AH337" s="5"/>
      <c r="AI337" s="5"/>
      <c r="AJ337" s="5"/>
    </row>
    <row x14ac:dyDescent="0.25" r="338" customHeight="1" ht="17.25">
      <c r="A338" s="5"/>
      <c r="B338" s="5"/>
      <c r="C338" s="5"/>
      <c r="D338" s="5"/>
      <c r="E338" s="16"/>
      <c r="F338" s="16"/>
      <c r="G338" s="16"/>
      <c r="H338" s="16"/>
      <c r="I338" s="520"/>
      <c r="J338" s="520"/>
      <c r="K338" s="520"/>
      <c r="L338" s="520"/>
      <c r="M338" s="520"/>
      <c r="N338" s="520"/>
      <c r="O338" s="520"/>
      <c r="P338" s="520"/>
      <c r="Q338" s="520"/>
      <c r="R338" s="520"/>
      <c r="S338" s="520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5"/>
      <c r="AE338" s="357"/>
      <c r="AF338" s="5"/>
      <c r="AG338" s="5"/>
      <c r="AH338" s="5"/>
      <c r="AI338" s="5"/>
      <c r="AJ338" s="5"/>
    </row>
    <row x14ac:dyDescent="0.25" r="339" customHeight="1" ht="17.25">
      <c r="A339" s="5"/>
      <c r="B339" s="5"/>
      <c r="C339" s="5"/>
      <c r="D339" s="5"/>
      <c r="E339" s="16"/>
      <c r="F339" s="16"/>
      <c r="G339" s="16"/>
      <c r="H339" s="16"/>
      <c r="I339" s="520"/>
      <c r="J339" s="520"/>
      <c r="K339" s="520"/>
      <c r="L339" s="520"/>
      <c r="M339" s="520"/>
      <c r="N339" s="520"/>
      <c r="O339" s="520"/>
      <c r="P339" s="520"/>
      <c r="Q339" s="520"/>
      <c r="R339" s="520"/>
      <c r="S339" s="520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5"/>
      <c r="AE339" s="357"/>
      <c r="AF339" s="5"/>
      <c r="AG339" s="5"/>
      <c r="AH339" s="5"/>
      <c r="AI339" s="5"/>
      <c r="AJ339" s="5"/>
    </row>
    <row x14ac:dyDescent="0.25" r="340" customHeight="1" ht="17.25">
      <c r="A340" s="5"/>
      <c r="B340" s="5"/>
      <c r="C340" s="5"/>
      <c r="D340" s="5"/>
      <c r="E340" s="16"/>
      <c r="F340" s="16"/>
      <c r="G340" s="16"/>
      <c r="H340" s="16"/>
      <c r="I340" s="520"/>
      <c r="J340" s="520"/>
      <c r="K340" s="520"/>
      <c r="L340" s="520"/>
      <c r="M340" s="520"/>
      <c r="N340" s="520"/>
      <c r="O340" s="520"/>
      <c r="P340" s="520"/>
      <c r="Q340" s="520"/>
      <c r="R340" s="520"/>
      <c r="S340" s="520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5"/>
      <c r="AE340" s="357"/>
      <c r="AF340" s="5"/>
      <c r="AG340" s="5"/>
      <c r="AH340" s="5"/>
      <c r="AI340" s="5"/>
      <c r="AJ340" s="5"/>
    </row>
    <row x14ac:dyDescent="0.25" r="341" customHeight="1" ht="17.25">
      <c r="A341" s="5"/>
      <c r="B341" s="5"/>
      <c r="C341" s="5"/>
      <c r="D341" s="5"/>
      <c r="E341" s="16"/>
      <c r="F341" s="16"/>
      <c r="G341" s="16"/>
      <c r="H341" s="16"/>
      <c r="I341" s="520"/>
      <c r="J341" s="520"/>
      <c r="K341" s="520"/>
      <c r="L341" s="520"/>
      <c r="M341" s="520"/>
      <c r="N341" s="520"/>
      <c r="O341" s="520"/>
      <c r="P341" s="520"/>
      <c r="Q341" s="520"/>
      <c r="R341" s="520"/>
      <c r="S341" s="520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5"/>
      <c r="AE341" s="357"/>
      <c r="AF341" s="5"/>
      <c r="AG341" s="5"/>
      <c r="AH341" s="5"/>
      <c r="AI341" s="5"/>
      <c r="AJ341" s="5"/>
    </row>
    <row x14ac:dyDescent="0.25" r="342" customHeight="1" ht="17.25">
      <c r="A342" s="5"/>
      <c r="B342" s="5"/>
      <c r="C342" s="5"/>
      <c r="D342" s="5"/>
      <c r="E342" s="16"/>
      <c r="F342" s="16"/>
      <c r="G342" s="16"/>
      <c r="H342" s="16"/>
      <c r="I342" s="520"/>
      <c r="J342" s="520"/>
      <c r="K342" s="520"/>
      <c r="L342" s="520"/>
      <c r="M342" s="520"/>
      <c r="N342" s="520"/>
      <c r="O342" s="520"/>
      <c r="P342" s="520"/>
      <c r="Q342" s="520"/>
      <c r="R342" s="520"/>
      <c r="S342" s="520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5"/>
      <c r="AE342" s="357"/>
      <c r="AF342" s="5"/>
      <c r="AG342" s="5"/>
      <c r="AH342" s="5"/>
      <c r="AI342" s="5"/>
      <c r="AJ342" s="5"/>
    </row>
    <row x14ac:dyDescent="0.25" r="343" customHeight="1" ht="17.25">
      <c r="A343" s="5"/>
      <c r="B343" s="5"/>
      <c r="C343" s="5"/>
      <c r="D343" s="5"/>
      <c r="E343" s="16"/>
      <c r="F343" s="16"/>
      <c r="G343" s="16"/>
      <c r="H343" s="16"/>
      <c r="I343" s="520"/>
      <c r="J343" s="520"/>
      <c r="K343" s="520"/>
      <c r="L343" s="520"/>
      <c r="M343" s="520"/>
      <c r="N343" s="520"/>
      <c r="O343" s="520"/>
      <c r="P343" s="520"/>
      <c r="Q343" s="520"/>
      <c r="R343" s="520"/>
      <c r="S343" s="520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5"/>
      <c r="AE343" s="92"/>
      <c r="AF343" s="5"/>
      <c r="AG343" s="5"/>
      <c r="AH343" s="5"/>
      <c r="AI343" s="5"/>
      <c r="AJ343" s="5"/>
    </row>
    <row x14ac:dyDescent="0.25" r="344" customHeight="1" ht="17.25">
      <c r="A344" s="5"/>
      <c r="B344" s="5"/>
      <c r="C344" s="5"/>
      <c r="D344" s="5"/>
      <c r="E344" s="16"/>
      <c r="F344" s="16"/>
      <c r="G344" s="16"/>
      <c r="H344" s="16"/>
      <c r="I344" s="520"/>
      <c r="J344" s="520"/>
      <c r="K344" s="520"/>
      <c r="L344" s="520"/>
      <c r="M344" s="520"/>
      <c r="N344" s="520"/>
      <c r="O344" s="520"/>
      <c r="P344" s="520"/>
      <c r="Q344" s="520"/>
      <c r="R344" s="520"/>
      <c r="S344" s="520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5"/>
      <c r="AE344" s="92"/>
      <c r="AF344" s="5"/>
      <c r="AG344" s="5"/>
      <c r="AH344" s="5"/>
      <c r="AI344" s="5"/>
      <c r="AJ344" s="5"/>
    </row>
    <row x14ac:dyDescent="0.25" r="345" customHeight="1" ht="17.25">
      <c r="A345" s="5"/>
      <c r="B345" s="5"/>
      <c r="C345" s="5"/>
      <c r="D345" s="5"/>
      <c r="E345" s="16"/>
      <c r="F345" s="16"/>
      <c r="G345" s="16"/>
      <c r="H345" s="16"/>
      <c r="I345" s="520"/>
      <c r="J345" s="520"/>
      <c r="K345" s="520"/>
      <c r="L345" s="520"/>
      <c r="M345" s="520"/>
      <c r="N345" s="520"/>
      <c r="O345" s="520"/>
      <c r="P345" s="520"/>
      <c r="Q345" s="520"/>
      <c r="R345" s="520"/>
      <c r="S345" s="520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5"/>
      <c r="AE345" s="92"/>
      <c r="AF345" s="5"/>
      <c r="AG345" s="5"/>
      <c r="AH345" s="5"/>
      <c r="AI345" s="5"/>
      <c r="AJ345" s="5"/>
    </row>
    <row x14ac:dyDescent="0.25" r="346" customHeight="1" ht="17.25">
      <c r="A346" s="5"/>
      <c r="B346" s="5"/>
      <c r="C346" s="5"/>
      <c r="D346" s="5"/>
      <c r="E346" s="16"/>
      <c r="F346" s="16"/>
      <c r="G346" s="16"/>
      <c r="H346" s="16"/>
      <c r="I346" s="520"/>
      <c r="J346" s="520"/>
      <c r="K346" s="520"/>
      <c r="L346" s="520"/>
      <c r="M346" s="520"/>
      <c r="N346" s="520"/>
      <c r="O346" s="520"/>
      <c r="P346" s="520"/>
      <c r="Q346" s="520"/>
      <c r="R346" s="520"/>
      <c r="S346" s="520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5"/>
      <c r="AE346" s="276"/>
      <c r="AF346" s="5"/>
      <c r="AG346" s="5"/>
      <c r="AH346" s="5"/>
      <c r="AI346" s="5"/>
      <c r="AJ346" s="5"/>
    </row>
    <row x14ac:dyDescent="0.25" r="347" customHeight="1" ht="17.25">
      <c r="A347" s="5"/>
      <c r="B347" s="5"/>
      <c r="C347" s="5"/>
      <c r="D347" s="5"/>
      <c r="E347" s="16"/>
      <c r="F347" s="16"/>
      <c r="G347" s="16"/>
      <c r="H347" s="16"/>
      <c r="I347" s="520"/>
      <c r="J347" s="520"/>
      <c r="K347" s="520"/>
      <c r="L347" s="520"/>
      <c r="M347" s="520"/>
      <c r="N347" s="520"/>
      <c r="O347" s="520"/>
      <c r="P347" s="520"/>
      <c r="Q347" s="520"/>
      <c r="R347" s="520"/>
      <c r="S347" s="520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5"/>
      <c r="AE347" s="276"/>
      <c r="AF347" s="5"/>
      <c r="AG347" s="5"/>
      <c r="AH347" s="5"/>
      <c r="AI347" s="5"/>
      <c r="AJ347" s="5"/>
    </row>
    <row x14ac:dyDescent="0.25" r="348" customHeight="1" ht="17.25">
      <c r="A348" s="5"/>
      <c r="B348" s="5"/>
      <c r="C348" s="5"/>
      <c r="D348" s="5"/>
      <c r="E348" s="16"/>
      <c r="F348" s="16"/>
      <c r="G348" s="16"/>
      <c r="H348" s="16"/>
      <c r="I348" s="520"/>
      <c r="J348" s="520"/>
      <c r="K348" s="520"/>
      <c r="L348" s="520"/>
      <c r="M348" s="520"/>
      <c r="N348" s="520"/>
      <c r="O348" s="520"/>
      <c r="P348" s="520"/>
      <c r="Q348" s="520"/>
      <c r="R348" s="520"/>
      <c r="S348" s="520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5"/>
      <c r="AE348" s="276"/>
      <c r="AF348" s="5"/>
      <c r="AG348" s="5"/>
      <c r="AH348" s="5"/>
      <c r="AI348" s="5"/>
      <c r="AJ348" s="5"/>
    </row>
    <row x14ac:dyDescent="0.25" r="349" customHeight="1" ht="17.25">
      <c r="A349" s="5"/>
      <c r="B349" s="5"/>
      <c r="C349" s="5"/>
      <c r="D349" s="5"/>
      <c r="E349" s="16"/>
      <c r="F349" s="16"/>
      <c r="G349" s="16"/>
      <c r="H349" s="16"/>
      <c r="I349" s="520"/>
      <c r="J349" s="520"/>
      <c r="K349" s="520"/>
      <c r="L349" s="520"/>
      <c r="M349" s="520"/>
      <c r="N349" s="520"/>
      <c r="O349" s="520"/>
      <c r="P349" s="520"/>
      <c r="Q349" s="520"/>
      <c r="R349" s="520"/>
      <c r="S349" s="520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5"/>
      <c r="AE349" s="92"/>
      <c r="AF349" s="5"/>
      <c r="AG349" s="5"/>
      <c r="AH349" s="5"/>
      <c r="AI349" s="5"/>
      <c r="AJ349" s="5"/>
    </row>
    <row x14ac:dyDescent="0.25" r="350" customHeight="1" ht="17.25">
      <c r="A350" s="5"/>
      <c r="B350" s="5"/>
      <c r="C350" s="5"/>
      <c r="D350" s="5"/>
      <c r="E350" s="16"/>
      <c r="F350" s="16"/>
      <c r="G350" s="16"/>
      <c r="H350" s="16"/>
      <c r="I350" s="520"/>
      <c r="J350" s="520"/>
      <c r="K350" s="520"/>
      <c r="L350" s="520"/>
      <c r="M350" s="520"/>
      <c r="N350" s="520"/>
      <c r="O350" s="520"/>
      <c r="P350" s="520"/>
      <c r="Q350" s="520"/>
      <c r="R350" s="520"/>
      <c r="S350" s="520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5"/>
      <c r="AE350" s="92"/>
      <c r="AF350" s="5"/>
      <c r="AG350" s="5"/>
      <c r="AH350" s="5"/>
      <c r="AI350" s="5"/>
      <c r="AJ350" s="5"/>
    </row>
    <row x14ac:dyDescent="0.25" r="351" customHeight="1" ht="17.25">
      <c r="A351" s="5"/>
      <c r="B351" s="5"/>
      <c r="C351" s="5"/>
      <c r="D351" s="5"/>
      <c r="E351" s="16"/>
      <c r="F351" s="16"/>
      <c r="G351" s="16"/>
      <c r="H351" s="16"/>
      <c r="I351" s="520"/>
      <c r="J351" s="520"/>
      <c r="K351" s="520"/>
      <c r="L351" s="520"/>
      <c r="M351" s="520"/>
      <c r="N351" s="520"/>
      <c r="O351" s="520"/>
      <c r="P351" s="520"/>
      <c r="Q351" s="520"/>
      <c r="R351" s="520"/>
      <c r="S351" s="520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5"/>
      <c r="AE351" s="92"/>
      <c r="AF351" s="5"/>
      <c r="AG351" s="5"/>
      <c r="AH351" s="5"/>
      <c r="AI351" s="5"/>
      <c r="AJ351" s="5"/>
    </row>
    <row x14ac:dyDescent="0.25" r="352" customHeight="1" ht="17.25">
      <c r="A352" s="5"/>
      <c r="B352" s="5"/>
      <c r="C352" s="5"/>
      <c r="D352" s="5"/>
      <c r="E352" s="16"/>
      <c r="F352" s="16"/>
      <c r="G352" s="16"/>
      <c r="H352" s="16"/>
      <c r="I352" s="520"/>
      <c r="J352" s="520"/>
      <c r="K352" s="520"/>
      <c r="L352" s="520"/>
      <c r="M352" s="520"/>
      <c r="N352" s="520"/>
      <c r="O352" s="520"/>
      <c r="P352" s="520"/>
      <c r="Q352" s="520"/>
      <c r="R352" s="520"/>
      <c r="S352" s="520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5"/>
      <c r="AE352" s="92"/>
      <c r="AF352" s="5"/>
      <c r="AG352" s="5"/>
      <c r="AH352" s="5"/>
      <c r="AI352" s="5"/>
      <c r="AJ352" s="5"/>
    </row>
    <row x14ac:dyDescent="0.25" r="353" customHeight="1" ht="17.25">
      <c r="A353" s="5"/>
      <c r="B353" s="5"/>
      <c r="C353" s="5"/>
      <c r="D353" s="5"/>
      <c r="E353" s="16"/>
      <c r="F353" s="16"/>
      <c r="G353" s="16"/>
      <c r="H353" s="16"/>
      <c r="I353" s="520"/>
      <c r="J353" s="520"/>
      <c r="K353" s="520"/>
      <c r="L353" s="520"/>
      <c r="M353" s="520"/>
      <c r="N353" s="520"/>
      <c r="O353" s="520"/>
      <c r="P353" s="520"/>
      <c r="Q353" s="520"/>
      <c r="R353" s="520"/>
      <c r="S353" s="520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5"/>
      <c r="AE353" s="92"/>
      <c r="AF353" s="5"/>
      <c r="AG353" s="5"/>
      <c r="AH353" s="5"/>
      <c r="AI353" s="5"/>
      <c r="AJ353" s="5"/>
    </row>
    <row x14ac:dyDescent="0.25" r="354" customHeight="1" ht="17.25">
      <c r="A354" s="5"/>
      <c r="B354" s="5"/>
      <c r="C354" s="5"/>
      <c r="D354" s="5"/>
      <c r="E354" s="16"/>
      <c r="F354" s="16"/>
      <c r="G354" s="16"/>
      <c r="H354" s="16"/>
      <c r="I354" s="520"/>
      <c r="J354" s="520"/>
      <c r="K354" s="520"/>
      <c r="L354" s="520"/>
      <c r="M354" s="520"/>
      <c r="N354" s="520"/>
      <c r="O354" s="520"/>
      <c r="P354" s="520"/>
      <c r="Q354" s="520"/>
      <c r="R354" s="520"/>
      <c r="S354" s="520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5"/>
      <c r="AE354" s="92"/>
      <c r="AF354" s="5"/>
      <c r="AG354" s="5"/>
      <c r="AH354" s="5"/>
      <c r="AI354" s="5"/>
      <c r="AJ354" s="5"/>
    </row>
    <row x14ac:dyDescent="0.25" r="355" customHeight="1" ht="17.25">
      <c r="A355" s="5"/>
      <c r="B355" s="5"/>
      <c r="C355" s="5"/>
      <c r="D355" s="5"/>
      <c r="E355" s="16"/>
      <c r="F355" s="16"/>
      <c r="G355" s="16"/>
      <c r="H355" s="16"/>
      <c r="I355" s="520"/>
      <c r="J355" s="520"/>
      <c r="K355" s="520"/>
      <c r="L355" s="520"/>
      <c r="M355" s="520"/>
      <c r="N355" s="520"/>
      <c r="O355" s="520"/>
      <c r="P355" s="520"/>
      <c r="Q355" s="520"/>
      <c r="R355" s="520"/>
      <c r="S355" s="520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5"/>
      <c r="AE355" s="92"/>
      <c r="AF355" s="5"/>
      <c r="AG355" s="5"/>
      <c r="AH355" s="5"/>
      <c r="AI355" s="5"/>
      <c r="AJ355" s="5"/>
    </row>
    <row x14ac:dyDescent="0.25" r="356" customHeight="1" ht="17.25">
      <c r="A356" s="5"/>
      <c r="B356" s="5"/>
      <c r="C356" s="5"/>
      <c r="D356" s="5"/>
      <c r="E356" s="16"/>
      <c r="F356" s="16"/>
      <c r="G356" s="16"/>
      <c r="H356" s="16"/>
      <c r="I356" s="520"/>
      <c r="J356" s="520"/>
      <c r="K356" s="520"/>
      <c r="L356" s="520"/>
      <c r="M356" s="520"/>
      <c r="N356" s="520"/>
      <c r="O356" s="520"/>
      <c r="P356" s="520"/>
      <c r="Q356" s="520"/>
      <c r="R356" s="520"/>
      <c r="S356" s="520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5"/>
      <c r="AE356" s="92"/>
      <c r="AF356" s="5"/>
      <c r="AG356" s="5"/>
      <c r="AH356" s="5"/>
      <c r="AI356" s="5"/>
      <c r="AJ356" s="5"/>
    </row>
    <row x14ac:dyDescent="0.25" r="357" customHeight="1" ht="17.25">
      <c r="A357" s="5"/>
      <c r="B357" s="5"/>
      <c r="C357" s="5"/>
      <c r="D357" s="5"/>
      <c r="E357" s="16"/>
      <c r="F357" s="16"/>
      <c r="G357" s="16"/>
      <c r="H357" s="16"/>
      <c r="I357" s="520"/>
      <c r="J357" s="520"/>
      <c r="K357" s="520"/>
      <c r="L357" s="520"/>
      <c r="M357" s="520"/>
      <c r="N357" s="520"/>
      <c r="O357" s="520"/>
      <c r="P357" s="520"/>
      <c r="Q357" s="520"/>
      <c r="R357" s="520"/>
      <c r="S357" s="520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5"/>
      <c r="AE357" s="92"/>
      <c r="AF357" s="5"/>
      <c r="AG357" s="5"/>
      <c r="AH357" s="5"/>
      <c r="AI357" s="5"/>
      <c r="AJ357" s="5"/>
    </row>
    <row x14ac:dyDescent="0.25" r="358" customHeight="1" ht="17.25">
      <c r="A358" s="5"/>
      <c r="B358" s="5"/>
      <c r="C358" s="5"/>
      <c r="D358" s="5"/>
      <c r="E358" s="16"/>
      <c r="F358" s="16"/>
      <c r="G358" s="16"/>
      <c r="H358" s="16"/>
      <c r="I358" s="520"/>
      <c r="J358" s="520"/>
      <c r="K358" s="520"/>
      <c r="L358" s="520"/>
      <c r="M358" s="520"/>
      <c r="N358" s="520"/>
      <c r="O358" s="520"/>
      <c r="P358" s="520"/>
      <c r="Q358" s="520"/>
      <c r="R358" s="520"/>
      <c r="S358" s="520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5"/>
      <c r="AE358" s="92"/>
      <c r="AF358" s="5"/>
      <c r="AG358" s="5"/>
      <c r="AH358" s="5"/>
      <c r="AI358" s="5"/>
      <c r="AJ358" s="5"/>
    </row>
    <row x14ac:dyDescent="0.25" r="359" customHeight="1" ht="17.25">
      <c r="A359" s="5"/>
      <c r="B359" s="5"/>
      <c r="C359" s="5"/>
      <c r="D359" s="5"/>
      <c r="E359" s="16"/>
      <c r="F359" s="16"/>
      <c r="G359" s="16"/>
      <c r="H359" s="16"/>
      <c r="I359" s="520"/>
      <c r="J359" s="520"/>
      <c r="K359" s="520"/>
      <c r="L359" s="520"/>
      <c r="M359" s="520"/>
      <c r="N359" s="520"/>
      <c r="O359" s="520"/>
      <c r="P359" s="520"/>
      <c r="Q359" s="520"/>
      <c r="R359" s="520"/>
      <c r="S359" s="520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5"/>
      <c r="AE359" s="92"/>
      <c r="AF359" s="5"/>
      <c r="AG359" s="5"/>
      <c r="AH359" s="5"/>
      <c r="AI359" s="5"/>
      <c r="AJ359" s="5"/>
    </row>
    <row x14ac:dyDescent="0.25" r="360" customHeight="1" ht="17.25">
      <c r="A360" s="5"/>
      <c r="B360" s="5"/>
      <c r="C360" s="5"/>
      <c r="D360" s="5"/>
      <c r="E360" s="16"/>
      <c r="F360" s="16"/>
      <c r="G360" s="16"/>
      <c r="H360" s="16"/>
      <c r="I360" s="520"/>
      <c r="J360" s="520"/>
      <c r="K360" s="520"/>
      <c r="L360" s="520"/>
      <c r="M360" s="520"/>
      <c r="N360" s="520"/>
      <c r="O360" s="520"/>
      <c r="P360" s="520"/>
      <c r="Q360" s="520"/>
      <c r="R360" s="520"/>
      <c r="S360" s="520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5"/>
      <c r="AE360" s="92"/>
      <c r="AF360" s="5"/>
      <c r="AG360" s="5"/>
      <c r="AH360" s="5"/>
      <c r="AI360" s="5"/>
      <c r="AJ360" s="5"/>
    </row>
    <row x14ac:dyDescent="0.25" r="361" customHeight="1" ht="17.25">
      <c r="A361" s="5"/>
      <c r="B361" s="5"/>
      <c r="C361" s="5"/>
      <c r="D361" s="5"/>
      <c r="E361" s="16"/>
      <c r="F361" s="16"/>
      <c r="G361" s="16"/>
      <c r="H361" s="16"/>
      <c r="I361" s="520"/>
      <c r="J361" s="520"/>
      <c r="K361" s="520"/>
      <c r="L361" s="520"/>
      <c r="M361" s="520"/>
      <c r="N361" s="520"/>
      <c r="O361" s="520"/>
      <c r="P361" s="520"/>
      <c r="Q361" s="520"/>
      <c r="R361" s="520"/>
      <c r="S361" s="520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5"/>
      <c r="AE361" s="92"/>
      <c r="AF361" s="5"/>
      <c r="AG361" s="5"/>
      <c r="AH361" s="5"/>
      <c r="AI361" s="5"/>
      <c r="AJ361" s="5"/>
    </row>
    <row x14ac:dyDescent="0.25" r="362" customHeight="1" ht="17.25">
      <c r="A362" s="5"/>
      <c r="B362" s="5"/>
      <c r="C362" s="5"/>
      <c r="D362" s="5"/>
      <c r="E362" s="16"/>
      <c r="F362" s="16"/>
      <c r="G362" s="16"/>
      <c r="H362" s="16"/>
      <c r="I362" s="520"/>
      <c r="J362" s="520"/>
      <c r="K362" s="520"/>
      <c r="L362" s="520"/>
      <c r="M362" s="520"/>
      <c r="N362" s="520"/>
      <c r="O362" s="520"/>
      <c r="P362" s="520"/>
      <c r="Q362" s="520"/>
      <c r="R362" s="520"/>
      <c r="S362" s="520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5"/>
      <c r="AE362" s="92"/>
      <c r="AF362" s="5"/>
      <c r="AG362" s="5"/>
      <c r="AH362" s="5"/>
      <c r="AI362" s="5"/>
      <c r="AJ362" s="5"/>
    </row>
    <row x14ac:dyDescent="0.25" r="363" customHeight="1" ht="17.25">
      <c r="A363" s="5"/>
      <c r="B363" s="5"/>
      <c r="C363" s="5"/>
      <c r="D363" s="5"/>
      <c r="E363" s="16"/>
      <c r="F363" s="16"/>
      <c r="G363" s="16"/>
      <c r="H363" s="16"/>
      <c r="I363" s="520"/>
      <c r="J363" s="520"/>
      <c r="K363" s="520"/>
      <c r="L363" s="520"/>
      <c r="M363" s="520"/>
      <c r="N363" s="520"/>
      <c r="O363" s="520"/>
      <c r="P363" s="520"/>
      <c r="Q363" s="520"/>
      <c r="R363" s="520"/>
      <c r="S363" s="520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5"/>
      <c r="AE363" s="92"/>
      <c r="AF363" s="5"/>
      <c r="AG363" s="5"/>
      <c r="AH363" s="5"/>
      <c r="AI363" s="5"/>
      <c r="AJ363" s="5"/>
    </row>
    <row x14ac:dyDescent="0.25" r="364" customHeight="1" ht="17.25">
      <c r="A364" s="5"/>
      <c r="B364" s="5"/>
      <c r="C364" s="5"/>
      <c r="D364" s="5"/>
      <c r="E364" s="16"/>
      <c r="F364" s="16"/>
      <c r="G364" s="16"/>
      <c r="H364" s="16"/>
      <c r="I364" s="520"/>
      <c r="J364" s="520"/>
      <c r="K364" s="520"/>
      <c r="L364" s="520"/>
      <c r="M364" s="520"/>
      <c r="N364" s="520"/>
      <c r="O364" s="520"/>
      <c r="P364" s="520"/>
      <c r="Q364" s="520"/>
      <c r="R364" s="520"/>
      <c r="S364" s="520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5"/>
      <c r="AE364" s="92"/>
      <c r="AF364" s="5"/>
      <c r="AG364" s="5"/>
      <c r="AH364" s="5"/>
      <c r="AI364" s="5"/>
      <c r="AJ364" s="5"/>
    </row>
    <row x14ac:dyDescent="0.25" r="365" customHeight="1" ht="17.25">
      <c r="A365" s="5"/>
      <c r="B365" s="5"/>
      <c r="C365" s="5"/>
      <c r="D365" s="5"/>
      <c r="E365" s="16"/>
      <c r="F365" s="16"/>
      <c r="G365" s="16"/>
      <c r="H365" s="16"/>
      <c r="I365" s="520"/>
      <c r="J365" s="520"/>
      <c r="K365" s="520"/>
      <c r="L365" s="520"/>
      <c r="M365" s="520"/>
      <c r="N365" s="520"/>
      <c r="O365" s="520"/>
      <c r="P365" s="520"/>
      <c r="Q365" s="520"/>
      <c r="R365" s="520"/>
      <c r="S365" s="520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5"/>
      <c r="AE365" s="92"/>
      <c r="AF365" s="5"/>
      <c r="AG365" s="5"/>
      <c r="AH365" s="5"/>
      <c r="AI365" s="5"/>
      <c r="AJ365" s="5"/>
    </row>
    <row x14ac:dyDescent="0.25" r="366" customHeight="1" ht="17.25">
      <c r="A366" s="5"/>
      <c r="B366" s="5"/>
      <c r="C366" s="5"/>
      <c r="D366" s="5"/>
      <c r="E366" s="16"/>
      <c r="F366" s="16"/>
      <c r="G366" s="16"/>
      <c r="H366" s="16"/>
      <c r="I366" s="520"/>
      <c r="J366" s="520"/>
      <c r="K366" s="520"/>
      <c r="L366" s="520"/>
      <c r="M366" s="520"/>
      <c r="N366" s="520"/>
      <c r="O366" s="520"/>
      <c r="P366" s="520"/>
      <c r="Q366" s="520"/>
      <c r="R366" s="520"/>
      <c r="S366" s="520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5"/>
      <c r="AE366" s="92"/>
      <c r="AF366" s="5"/>
      <c r="AG366" s="5"/>
      <c r="AH366" s="5"/>
      <c r="AI366" s="5"/>
      <c r="AJ366" s="5"/>
    </row>
    <row x14ac:dyDescent="0.25" r="367" customHeight="1" ht="17.25">
      <c r="A367" s="5"/>
      <c r="B367" s="5"/>
      <c r="C367" s="5"/>
      <c r="D367" s="5"/>
      <c r="E367" s="16"/>
      <c r="F367" s="16"/>
      <c r="G367" s="16"/>
      <c r="H367" s="16"/>
      <c r="I367" s="520"/>
      <c r="J367" s="520"/>
      <c r="K367" s="520"/>
      <c r="L367" s="520"/>
      <c r="M367" s="520"/>
      <c r="N367" s="520"/>
      <c r="O367" s="520"/>
      <c r="P367" s="520"/>
      <c r="Q367" s="520"/>
      <c r="R367" s="520"/>
      <c r="S367" s="520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5"/>
      <c r="AE367" s="92"/>
      <c r="AF367" s="5"/>
      <c r="AG367" s="5"/>
      <c r="AH367" s="5"/>
      <c r="AI367" s="5"/>
      <c r="AJ367" s="5"/>
    </row>
    <row x14ac:dyDescent="0.25" r="368" customHeight="1" ht="17.25">
      <c r="A368" s="5"/>
      <c r="B368" s="5"/>
      <c r="C368" s="5"/>
      <c r="D368" s="5"/>
      <c r="E368" s="16"/>
      <c r="F368" s="16"/>
      <c r="G368" s="16"/>
      <c r="H368" s="16"/>
      <c r="I368" s="520"/>
      <c r="J368" s="520"/>
      <c r="K368" s="520"/>
      <c r="L368" s="520"/>
      <c r="M368" s="520"/>
      <c r="N368" s="520"/>
      <c r="O368" s="520"/>
      <c r="P368" s="520"/>
      <c r="Q368" s="520"/>
      <c r="R368" s="520"/>
      <c r="S368" s="520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5"/>
      <c r="AE368" s="92"/>
      <c r="AF368" s="5"/>
      <c r="AG368" s="5"/>
      <c r="AH368" s="5"/>
      <c r="AI368" s="5"/>
      <c r="AJ368" s="5"/>
    </row>
    <row x14ac:dyDescent="0.25" r="369" customHeight="1" ht="17.25">
      <c r="A369" s="5"/>
      <c r="B369" s="5"/>
      <c r="C369" s="5"/>
      <c r="D369" s="5"/>
      <c r="E369" s="16"/>
      <c r="F369" s="16"/>
      <c r="G369" s="16"/>
      <c r="H369" s="16"/>
      <c r="I369" s="520"/>
      <c r="J369" s="520"/>
      <c r="K369" s="520"/>
      <c r="L369" s="520"/>
      <c r="M369" s="520"/>
      <c r="N369" s="520"/>
      <c r="O369" s="520"/>
      <c r="P369" s="520"/>
      <c r="Q369" s="520"/>
      <c r="R369" s="520"/>
      <c r="S369" s="520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5"/>
      <c r="AE369" s="92"/>
      <c r="AF369" s="5"/>
      <c r="AG369" s="5"/>
      <c r="AH369" s="5"/>
      <c r="AI369" s="5"/>
      <c r="AJ369" s="5"/>
    </row>
    <row x14ac:dyDescent="0.25" r="370" customHeight="1" ht="17.25">
      <c r="A370" s="5"/>
      <c r="B370" s="5"/>
      <c r="C370" s="5"/>
      <c r="D370" s="5"/>
      <c r="E370" s="16"/>
      <c r="F370" s="16"/>
      <c r="G370" s="16"/>
      <c r="H370" s="16"/>
      <c r="I370" s="520"/>
      <c r="J370" s="520"/>
      <c r="K370" s="520"/>
      <c r="L370" s="520"/>
      <c r="M370" s="520"/>
      <c r="N370" s="520"/>
      <c r="O370" s="520"/>
      <c r="P370" s="520"/>
      <c r="Q370" s="520"/>
      <c r="R370" s="520"/>
      <c r="S370" s="520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5"/>
      <c r="AE370" s="92"/>
      <c r="AF370" s="5"/>
      <c r="AG370" s="5"/>
      <c r="AH370" s="5"/>
      <c r="AI370" s="5"/>
      <c r="AJ370" s="5"/>
    </row>
    <row x14ac:dyDescent="0.25" r="371" customHeight="1" ht="17.25">
      <c r="A371" s="5"/>
      <c r="B371" s="5"/>
      <c r="C371" s="5"/>
      <c r="D371" s="5"/>
      <c r="E371" s="16"/>
      <c r="F371" s="16"/>
      <c r="G371" s="16"/>
      <c r="H371" s="16"/>
      <c r="I371" s="520"/>
      <c r="J371" s="520"/>
      <c r="K371" s="520"/>
      <c r="L371" s="520"/>
      <c r="M371" s="520"/>
      <c r="N371" s="520"/>
      <c r="O371" s="520"/>
      <c r="P371" s="520"/>
      <c r="Q371" s="520"/>
      <c r="R371" s="520"/>
      <c r="S371" s="520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5"/>
      <c r="AE371" s="92"/>
      <c r="AF371" s="5"/>
      <c r="AG371" s="5"/>
      <c r="AH371" s="5"/>
      <c r="AI371" s="5"/>
      <c r="AJ371" s="5"/>
    </row>
    <row x14ac:dyDescent="0.25" r="372" customHeight="1" ht="17.25">
      <c r="A372" s="5"/>
      <c r="B372" s="5"/>
      <c r="C372" s="5"/>
      <c r="D372" s="5"/>
      <c r="E372" s="16"/>
      <c r="F372" s="16"/>
      <c r="G372" s="16"/>
      <c r="H372" s="16"/>
      <c r="I372" s="520"/>
      <c r="J372" s="520"/>
      <c r="K372" s="520"/>
      <c r="L372" s="520"/>
      <c r="M372" s="520"/>
      <c r="N372" s="520"/>
      <c r="O372" s="520"/>
      <c r="P372" s="520"/>
      <c r="Q372" s="520"/>
      <c r="R372" s="520"/>
      <c r="S372" s="520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5"/>
      <c r="AE372" s="92"/>
      <c r="AF372" s="5"/>
      <c r="AG372" s="5"/>
      <c r="AH372" s="5"/>
      <c r="AI372" s="5"/>
      <c r="AJ372" s="5"/>
    </row>
    <row x14ac:dyDescent="0.25" r="373" customHeight="1" ht="17.25">
      <c r="A373" s="5"/>
      <c r="B373" s="5"/>
      <c r="C373" s="5"/>
      <c r="D373" s="5"/>
      <c r="E373" s="16"/>
      <c r="F373" s="16"/>
      <c r="G373" s="16"/>
      <c r="H373" s="16"/>
      <c r="I373" s="520"/>
      <c r="J373" s="520"/>
      <c r="K373" s="520"/>
      <c r="L373" s="520"/>
      <c r="M373" s="520"/>
      <c r="N373" s="520"/>
      <c r="O373" s="520"/>
      <c r="P373" s="520"/>
      <c r="Q373" s="520"/>
      <c r="R373" s="520"/>
      <c r="S373" s="520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5"/>
      <c r="AE373" s="92"/>
      <c r="AF373" s="5"/>
      <c r="AG373" s="5"/>
      <c r="AH373" s="5"/>
      <c r="AI373" s="5"/>
      <c r="AJ373" s="5"/>
    </row>
    <row x14ac:dyDescent="0.25" r="374" customHeight="1" ht="17.25">
      <c r="A374" s="5"/>
      <c r="B374" s="5"/>
      <c r="C374" s="5"/>
      <c r="D374" s="5"/>
      <c r="E374" s="16"/>
      <c r="F374" s="16"/>
      <c r="G374" s="16"/>
      <c r="H374" s="16"/>
      <c r="I374" s="520"/>
      <c r="J374" s="520"/>
      <c r="K374" s="520"/>
      <c r="L374" s="520"/>
      <c r="M374" s="520"/>
      <c r="N374" s="520"/>
      <c r="O374" s="520"/>
      <c r="P374" s="520"/>
      <c r="Q374" s="520"/>
      <c r="R374" s="520"/>
      <c r="S374" s="520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5"/>
      <c r="AE374" s="92"/>
      <c r="AF374" s="5"/>
      <c r="AG374" s="5"/>
      <c r="AH374" s="5"/>
      <c r="AI374" s="5"/>
      <c r="AJ374" s="5"/>
    </row>
    <row x14ac:dyDescent="0.25" r="375" customHeight="1" ht="17.25">
      <c r="A375" s="5"/>
      <c r="B375" s="5"/>
      <c r="C375" s="5"/>
      <c r="D375" s="5"/>
      <c r="E375" s="16"/>
      <c r="F375" s="16"/>
      <c r="G375" s="16"/>
      <c r="H375" s="16"/>
      <c r="I375" s="520"/>
      <c r="J375" s="520"/>
      <c r="K375" s="520"/>
      <c r="L375" s="520"/>
      <c r="M375" s="520"/>
      <c r="N375" s="520"/>
      <c r="O375" s="520"/>
      <c r="P375" s="520"/>
      <c r="Q375" s="520"/>
      <c r="R375" s="520"/>
      <c r="S375" s="520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5"/>
      <c r="AE375" s="92"/>
      <c r="AF375" s="5"/>
      <c r="AG375" s="5"/>
      <c r="AH375" s="5"/>
      <c r="AI375" s="5"/>
      <c r="AJ375" s="5"/>
    </row>
    <row x14ac:dyDescent="0.25" r="376" customHeight="1" ht="17.25">
      <c r="A376" s="5"/>
      <c r="B376" s="5"/>
      <c r="C376" s="5"/>
      <c r="D376" s="5"/>
      <c r="E376" s="16"/>
      <c r="F376" s="16"/>
      <c r="G376" s="16"/>
      <c r="H376" s="16"/>
      <c r="I376" s="520"/>
      <c r="J376" s="520"/>
      <c r="K376" s="520"/>
      <c r="L376" s="520"/>
      <c r="M376" s="520"/>
      <c r="N376" s="520"/>
      <c r="O376" s="520"/>
      <c r="P376" s="520"/>
      <c r="Q376" s="520"/>
      <c r="R376" s="520"/>
      <c r="S376" s="520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5"/>
      <c r="AE376" s="92"/>
      <c r="AF376" s="5"/>
      <c r="AG376" s="5"/>
      <c r="AH376" s="5"/>
      <c r="AI376" s="5"/>
      <c r="AJ376" s="5"/>
    </row>
    <row x14ac:dyDescent="0.25" r="377" customHeight="1" ht="17.25">
      <c r="A377" s="5"/>
      <c r="B377" s="5"/>
      <c r="C377" s="5"/>
      <c r="D377" s="5"/>
      <c r="E377" s="16"/>
      <c r="F377" s="16"/>
      <c r="G377" s="16"/>
      <c r="H377" s="16"/>
      <c r="I377" s="520"/>
      <c r="J377" s="520"/>
      <c r="K377" s="520"/>
      <c r="L377" s="520"/>
      <c r="M377" s="520"/>
      <c r="N377" s="520"/>
      <c r="O377" s="520"/>
      <c r="P377" s="520"/>
      <c r="Q377" s="520"/>
      <c r="R377" s="520"/>
      <c r="S377" s="520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5"/>
      <c r="AE377" s="92"/>
      <c r="AF377" s="5"/>
      <c r="AG377" s="5"/>
      <c r="AH377" s="5"/>
      <c r="AI377" s="5"/>
      <c r="AJ377" s="5"/>
    </row>
    <row x14ac:dyDescent="0.25" r="378" customHeight="1" ht="17.25">
      <c r="A378" s="5"/>
      <c r="B378" s="5"/>
      <c r="C378" s="5"/>
      <c r="D378" s="5"/>
      <c r="E378" s="16"/>
      <c r="F378" s="16"/>
      <c r="G378" s="16"/>
      <c r="H378" s="16"/>
      <c r="I378" s="520"/>
      <c r="J378" s="520"/>
      <c r="K378" s="520"/>
      <c r="L378" s="520"/>
      <c r="M378" s="520"/>
      <c r="N378" s="520"/>
      <c r="O378" s="520"/>
      <c r="P378" s="520"/>
      <c r="Q378" s="520"/>
      <c r="R378" s="520"/>
      <c r="S378" s="520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5"/>
      <c r="AE378" s="92"/>
      <c r="AF378" s="5"/>
      <c r="AG378" s="5"/>
      <c r="AH378" s="5"/>
      <c r="AI378" s="5"/>
      <c r="AJ378" s="5"/>
    </row>
    <row x14ac:dyDescent="0.25" r="379" customHeight="1" ht="17.25">
      <c r="A379" s="5"/>
      <c r="B379" s="5"/>
      <c r="C379" s="5"/>
      <c r="D379" s="5"/>
      <c r="E379" s="16"/>
      <c r="F379" s="16"/>
      <c r="G379" s="16"/>
      <c r="H379" s="16"/>
      <c r="I379" s="520"/>
      <c r="J379" s="520"/>
      <c r="K379" s="520"/>
      <c r="L379" s="520"/>
      <c r="M379" s="520"/>
      <c r="N379" s="520"/>
      <c r="O379" s="520"/>
      <c r="P379" s="520"/>
      <c r="Q379" s="520"/>
      <c r="R379" s="520"/>
      <c r="S379" s="520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5"/>
      <c r="AE379" s="92"/>
      <c r="AF379" s="5"/>
      <c r="AG379" s="5"/>
      <c r="AH379" s="5"/>
      <c r="AI379" s="5"/>
      <c r="AJ379" s="5"/>
    </row>
    <row x14ac:dyDescent="0.25" r="380" customHeight="1" ht="17.25">
      <c r="A380" s="5"/>
      <c r="B380" s="5"/>
      <c r="C380" s="5"/>
      <c r="D380" s="5"/>
      <c r="E380" s="16"/>
      <c r="F380" s="16"/>
      <c r="G380" s="16"/>
      <c r="H380" s="16"/>
      <c r="I380" s="520"/>
      <c r="J380" s="520"/>
      <c r="K380" s="520"/>
      <c r="L380" s="520"/>
      <c r="M380" s="520"/>
      <c r="N380" s="520"/>
      <c r="O380" s="520"/>
      <c r="P380" s="520"/>
      <c r="Q380" s="520"/>
      <c r="R380" s="520"/>
      <c r="S380" s="520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5"/>
      <c r="AE380" s="92"/>
      <c r="AF380" s="5"/>
      <c r="AG380" s="5"/>
      <c r="AH380" s="5"/>
      <c r="AI380" s="5"/>
      <c r="AJ380" s="5"/>
    </row>
    <row x14ac:dyDescent="0.25" r="381" customHeight="1" ht="17.25">
      <c r="A381" s="5"/>
      <c r="B381" s="5"/>
      <c r="C381" s="5"/>
      <c r="D381" s="5"/>
      <c r="E381" s="16"/>
      <c r="F381" s="16"/>
      <c r="G381" s="16"/>
      <c r="H381" s="16"/>
      <c r="I381" s="520"/>
      <c r="J381" s="520"/>
      <c r="K381" s="520"/>
      <c r="L381" s="520"/>
      <c r="M381" s="520"/>
      <c r="N381" s="520"/>
      <c r="O381" s="520"/>
      <c r="P381" s="520"/>
      <c r="Q381" s="520"/>
      <c r="R381" s="520"/>
      <c r="S381" s="520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5"/>
      <c r="AE381" s="92"/>
      <c r="AF381" s="5"/>
      <c r="AG381" s="5"/>
      <c r="AH381" s="5"/>
      <c r="AI381" s="5"/>
      <c r="AJ381" s="5"/>
    </row>
    <row x14ac:dyDescent="0.25" r="382" customHeight="1" ht="17.25">
      <c r="A382" s="5"/>
      <c r="B382" s="5"/>
      <c r="C382" s="5"/>
      <c r="D382" s="5"/>
      <c r="E382" s="16"/>
      <c r="F382" s="16"/>
      <c r="G382" s="16"/>
      <c r="H382" s="16"/>
      <c r="I382" s="520"/>
      <c r="J382" s="520"/>
      <c r="K382" s="520"/>
      <c r="L382" s="520"/>
      <c r="M382" s="520"/>
      <c r="N382" s="520"/>
      <c r="O382" s="520"/>
      <c r="P382" s="520"/>
      <c r="Q382" s="520"/>
      <c r="R382" s="520"/>
      <c r="S382" s="520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5"/>
      <c r="AE382" s="92"/>
      <c r="AF382" s="5"/>
      <c r="AG382" s="5"/>
      <c r="AH382" s="5"/>
      <c r="AI382" s="5"/>
      <c r="AJ382" s="5"/>
    </row>
    <row x14ac:dyDescent="0.25" r="383" customHeight="1" ht="17.25">
      <c r="A383" s="5"/>
      <c r="B383" s="5"/>
      <c r="C383" s="5"/>
      <c r="D383" s="5"/>
      <c r="E383" s="16"/>
      <c r="F383" s="16"/>
      <c r="G383" s="16"/>
      <c r="H383" s="16"/>
      <c r="I383" s="520"/>
      <c r="J383" s="520"/>
      <c r="K383" s="520"/>
      <c r="L383" s="520"/>
      <c r="M383" s="520"/>
      <c r="N383" s="520"/>
      <c r="O383" s="520"/>
      <c r="P383" s="520"/>
      <c r="Q383" s="520"/>
      <c r="R383" s="520"/>
      <c r="S383" s="520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5"/>
      <c r="AE383" s="92"/>
      <c r="AF383" s="5"/>
      <c r="AG383" s="5"/>
      <c r="AH383" s="5"/>
      <c r="AI383" s="5"/>
      <c r="AJ383" s="5"/>
    </row>
    <row x14ac:dyDescent="0.25" r="384" customHeight="1" ht="17.25">
      <c r="A384" s="5"/>
      <c r="B384" s="5"/>
      <c r="C384" s="5"/>
      <c r="D384" s="5"/>
      <c r="E384" s="16"/>
      <c r="F384" s="16"/>
      <c r="G384" s="16"/>
      <c r="H384" s="16"/>
      <c r="I384" s="520"/>
      <c r="J384" s="520"/>
      <c r="K384" s="520"/>
      <c r="L384" s="520"/>
      <c r="M384" s="520"/>
      <c r="N384" s="520"/>
      <c r="O384" s="520"/>
      <c r="P384" s="520"/>
      <c r="Q384" s="520"/>
      <c r="R384" s="520"/>
      <c r="S384" s="520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5"/>
      <c r="AE384" s="92"/>
      <c r="AF384" s="5"/>
      <c r="AG384" s="5"/>
      <c r="AH384" s="5"/>
      <c r="AI384" s="5"/>
      <c r="AJ384" s="5"/>
    </row>
    <row x14ac:dyDescent="0.25" r="385" customHeight="1" ht="17.25">
      <c r="A385" s="5"/>
      <c r="B385" s="5"/>
      <c r="C385" s="5"/>
      <c r="D385" s="5"/>
      <c r="E385" s="16"/>
      <c r="F385" s="16"/>
      <c r="G385" s="16"/>
      <c r="H385" s="16"/>
      <c r="I385" s="520"/>
      <c r="J385" s="520"/>
      <c r="K385" s="520"/>
      <c r="L385" s="520"/>
      <c r="M385" s="520"/>
      <c r="N385" s="520"/>
      <c r="O385" s="520"/>
      <c r="P385" s="520"/>
      <c r="Q385" s="520"/>
      <c r="R385" s="520"/>
      <c r="S385" s="520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5"/>
      <c r="AE385" s="92"/>
      <c r="AF385" s="5"/>
      <c r="AG385" s="5"/>
      <c r="AH385" s="5"/>
      <c r="AI385" s="5"/>
      <c r="AJ385" s="5"/>
    </row>
    <row x14ac:dyDescent="0.25" r="386" customHeight="1" ht="17.25">
      <c r="A386" s="5"/>
      <c r="B386" s="5"/>
      <c r="C386" s="5"/>
      <c r="D386" s="5"/>
      <c r="E386" s="16"/>
      <c r="F386" s="16"/>
      <c r="G386" s="16"/>
      <c r="H386" s="16"/>
      <c r="I386" s="520"/>
      <c r="J386" s="520"/>
      <c r="K386" s="520"/>
      <c r="L386" s="520"/>
      <c r="M386" s="520"/>
      <c r="N386" s="520"/>
      <c r="O386" s="520"/>
      <c r="P386" s="520"/>
      <c r="Q386" s="520"/>
      <c r="R386" s="520"/>
      <c r="S386" s="520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5"/>
      <c r="AE386" s="92"/>
      <c r="AF386" s="5"/>
      <c r="AG386" s="5"/>
      <c r="AH386" s="5"/>
      <c r="AI386" s="5"/>
      <c r="AJ386" s="5"/>
    </row>
    <row x14ac:dyDescent="0.25" r="387" customHeight="1" ht="17.25">
      <c r="A387" s="5"/>
      <c r="B387" s="5"/>
      <c r="C387" s="5"/>
      <c r="D387" s="5"/>
      <c r="E387" s="16"/>
      <c r="F387" s="16"/>
      <c r="G387" s="16"/>
      <c r="H387" s="16"/>
      <c r="I387" s="520"/>
      <c r="J387" s="520"/>
      <c r="K387" s="520"/>
      <c r="L387" s="520"/>
      <c r="M387" s="520"/>
      <c r="N387" s="520"/>
      <c r="O387" s="520"/>
      <c r="P387" s="520"/>
      <c r="Q387" s="520"/>
      <c r="R387" s="520"/>
      <c r="S387" s="520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5"/>
      <c r="AE387" s="92"/>
      <c r="AF387" s="5"/>
      <c r="AG387" s="5"/>
      <c r="AH387" s="5"/>
      <c r="AI387" s="5"/>
      <c r="AJ387" s="5"/>
    </row>
    <row x14ac:dyDescent="0.25" r="388" customHeight="1" ht="17.25">
      <c r="A388" s="5"/>
      <c r="B388" s="5"/>
      <c r="C388" s="5"/>
      <c r="D388" s="5"/>
      <c r="E388" s="16"/>
      <c r="F388" s="16"/>
      <c r="G388" s="16"/>
      <c r="H388" s="16"/>
      <c r="I388" s="520"/>
      <c r="J388" s="520"/>
      <c r="K388" s="520"/>
      <c r="L388" s="520"/>
      <c r="M388" s="520"/>
      <c r="N388" s="520"/>
      <c r="O388" s="520"/>
      <c r="P388" s="520"/>
      <c r="Q388" s="520"/>
      <c r="R388" s="520"/>
      <c r="S388" s="520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5"/>
      <c r="AE388" s="92"/>
      <c r="AF388" s="5"/>
      <c r="AG388" s="5"/>
      <c r="AH388" s="5"/>
      <c r="AI388" s="5"/>
      <c r="AJ388" s="5"/>
    </row>
    <row x14ac:dyDescent="0.25" r="389" customHeight="1" ht="17.25">
      <c r="A389" s="5"/>
      <c r="B389" s="5"/>
      <c r="C389" s="5"/>
      <c r="D389" s="5"/>
      <c r="E389" s="16"/>
      <c r="F389" s="16"/>
      <c r="G389" s="16"/>
      <c r="H389" s="16"/>
      <c r="I389" s="520"/>
      <c r="J389" s="520"/>
      <c r="K389" s="520"/>
      <c r="L389" s="520"/>
      <c r="M389" s="520"/>
      <c r="N389" s="520"/>
      <c r="O389" s="520"/>
      <c r="P389" s="520"/>
      <c r="Q389" s="520"/>
      <c r="R389" s="520"/>
      <c r="S389" s="520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5"/>
      <c r="AE389" s="332"/>
      <c r="AF389" s="5"/>
      <c r="AG389" s="5"/>
      <c r="AH389" s="5"/>
      <c r="AI389" s="5"/>
      <c r="AJ389" s="5"/>
    </row>
    <row x14ac:dyDescent="0.25" r="390" customHeight="1" ht="17.25">
      <c r="A390" s="5"/>
      <c r="B390" s="5"/>
      <c r="C390" s="5"/>
      <c r="D390" s="5"/>
      <c r="E390" s="16"/>
      <c r="F390" s="16"/>
      <c r="G390" s="16"/>
      <c r="H390" s="16"/>
      <c r="I390" s="520"/>
      <c r="J390" s="520"/>
      <c r="K390" s="520"/>
      <c r="L390" s="520"/>
      <c r="M390" s="520"/>
      <c r="N390" s="520"/>
      <c r="O390" s="520"/>
      <c r="P390" s="520"/>
      <c r="Q390" s="520"/>
      <c r="R390" s="520"/>
      <c r="S390" s="520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5"/>
      <c r="AE390" s="92"/>
      <c r="AF390" s="5"/>
      <c r="AG390" s="5"/>
      <c r="AH390" s="5"/>
      <c r="AI390" s="5"/>
      <c r="AJ390" s="5"/>
    </row>
    <row x14ac:dyDescent="0.25" r="391" customHeight="1" ht="17.25">
      <c r="A391" s="5"/>
      <c r="B391" s="5"/>
      <c r="C391" s="5"/>
      <c r="D391" s="5"/>
      <c r="E391" s="16"/>
      <c r="F391" s="16"/>
      <c r="G391" s="16"/>
      <c r="H391" s="16"/>
      <c r="I391" s="520"/>
      <c r="J391" s="520"/>
      <c r="K391" s="520"/>
      <c r="L391" s="520"/>
      <c r="M391" s="520"/>
      <c r="N391" s="520"/>
      <c r="O391" s="520"/>
      <c r="P391" s="520"/>
      <c r="Q391" s="520"/>
      <c r="R391" s="520"/>
      <c r="S391" s="520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5"/>
      <c r="AE391" s="92"/>
      <c r="AF391" s="5"/>
      <c r="AG391" s="5"/>
      <c r="AH391" s="5"/>
      <c r="AI391" s="5"/>
      <c r="AJ391" s="5"/>
    </row>
    <row x14ac:dyDescent="0.25" r="392" customHeight="1" ht="17.25">
      <c r="A392" s="5"/>
      <c r="B392" s="5"/>
      <c r="C392" s="5"/>
      <c r="D392" s="5"/>
      <c r="E392" s="16"/>
      <c r="F392" s="16"/>
      <c r="G392" s="16"/>
      <c r="H392" s="16"/>
      <c r="I392" s="520"/>
      <c r="J392" s="520"/>
      <c r="K392" s="520"/>
      <c r="L392" s="520"/>
      <c r="M392" s="520"/>
      <c r="N392" s="520"/>
      <c r="O392" s="520"/>
      <c r="P392" s="520"/>
      <c r="Q392" s="520"/>
      <c r="R392" s="520"/>
      <c r="S392" s="520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5"/>
      <c r="AE392" s="92"/>
      <c r="AF392" s="5"/>
      <c r="AG392" s="5"/>
      <c r="AH392" s="5"/>
      <c r="AI392" s="5"/>
      <c r="AJ392" s="5"/>
    </row>
    <row x14ac:dyDescent="0.25" r="393" customHeight="1" ht="17.25">
      <c r="A393" s="5"/>
      <c r="B393" s="5"/>
      <c r="C393" s="5"/>
      <c r="D393" s="5"/>
      <c r="E393" s="16"/>
      <c r="F393" s="16"/>
      <c r="G393" s="16"/>
      <c r="H393" s="16"/>
      <c r="I393" s="520"/>
      <c r="J393" s="520"/>
      <c r="K393" s="520"/>
      <c r="L393" s="520"/>
      <c r="M393" s="520"/>
      <c r="N393" s="520"/>
      <c r="O393" s="520"/>
      <c r="P393" s="520"/>
      <c r="Q393" s="520"/>
      <c r="R393" s="520"/>
      <c r="S393" s="520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5"/>
      <c r="AE393" s="92"/>
      <c r="AF393" s="5"/>
      <c r="AG393" s="5"/>
      <c r="AH393" s="5"/>
      <c r="AI393" s="5"/>
      <c r="AJ393" s="5"/>
    </row>
    <row x14ac:dyDescent="0.25" r="394" customHeight="1" ht="17.25">
      <c r="A394" s="5"/>
      <c r="B394" s="5"/>
      <c r="C394" s="5"/>
      <c r="D394" s="5"/>
      <c r="E394" s="16"/>
      <c r="F394" s="16"/>
      <c r="G394" s="16"/>
      <c r="H394" s="16"/>
      <c r="I394" s="520"/>
      <c r="J394" s="520"/>
      <c r="K394" s="520"/>
      <c r="L394" s="520"/>
      <c r="M394" s="520"/>
      <c r="N394" s="520"/>
      <c r="O394" s="520"/>
      <c r="P394" s="520"/>
      <c r="Q394" s="520"/>
      <c r="R394" s="520"/>
      <c r="S394" s="520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5"/>
      <c r="AE394" s="92"/>
      <c r="AF394" s="5"/>
      <c r="AG394" s="5"/>
      <c r="AH394" s="5"/>
      <c r="AI394" s="5"/>
      <c r="AJ394" s="5"/>
    </row>
    <row x14ac:dyDescent="0.25" r="395" customHeight="1" ht="17.25">
      <c r="A395" s="5"/>
      <c r="B395" s="5"/>
      <c r="C395" s="5"/>
      <c r="D395" s="5"/>
      <c r="E395" s="16"/>
      <c r="F395" s="16"/>
      <c r="G395" s="16"/>
      <c r="H395" s="16"/>
      <c r="I395" s="520"/>
      <c r="J395" s="520"/>
      <c r="K395" s="520"/>
      <c r="L395" s="520"/>
      <c r="M395" s="520"/>
      <c r="N395" s="520"/>
      <c r="O395" s="520"/>
      <c r="P395" s="520"/>
      <c r="Q395" s="520"/>
      <c r="R395" s="520"/>
      <c r="S395" s="520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5"/>
      <c r="AE395" s="92"/>
      <c r="AF395" s="5"/>
      <c r="AG395" s="5"/>
      <c r="AH395" s="5"/>
      <c r="AI395" s="5"/>
      <c r="AJ395" s="5"/>
    </row>
    <row x14ac:dyDescent="0.25" r="396" customHeight="1" ht="17.25">
      <c r="A396" s="5"/>
      <c r="B396" s="5"/>
      <c r="C396" s="5"/>
      <c r="D396" s="5"/>
      <c r="E396" s="16"/>
      <c r="F396" s="16"/>
      <c r="G396" s="16"/>
      <c r="H396" s="16"/>
      <c r="I396" s="520"/>
      <c r="J396" s="520"/>
      <c r="K396" s="520"/>
      <c r="L396" s="520"/>
      <c r="M396" s="520"/>
      <c r="N396" s="520"/>
      <c r="O396" s="520"/>
      <c r="P396" s="520"/>
      <c r="Q396" s="520"/>
      <c r="R396" s="520"/>
      <c r="S396" s="520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5"/>
      <c r="AE396" s="92"/>
      <c r="AF396" s="5"/>
      <c r="AG396" s="5"/>
      <c r="AH396" s="5"/>
      <c r="AI396" s="5"/>
      <c r="AJ396" s="5"/>
    </row>
    <row x14ac:dyDescent="0.25" r="397" customHeight="1" ht="17.25">
      <c r="A397" s="5"/>
      <c r="B397" s="5"/>
      <c r="C397" s="5"/>
      <c r="D397" s="5"/>
      <c r="E397" s="16"/>
      <c r="F397" s="16"/>
      <c r="G397" s="16"/>
      <c r="H397" s="16"/>
      <c r="I397" s="520"/>
      <c r="J397" s="520"/>
      <c r="K397" s="520"/>
      <c r="L397" s="520"/>
      <c r="M397" s="520"/>
      <c r="N397" s="520"/>
      <c r="O397" s="520"/>
      <c r="P397" s="520"/>
      <c r="Q397" s="520"/>
      <c r="R397" s="520"/>
      <c r="S397" s="520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5"/>
      <c r="AE397" s="92"/>
      <c r="AF397" s="5"/>
      <c r="AG397" s="5"/>
      <c r="AH397" s="5"/>
      <c r="AI397" s="5"/>
      <c r="AJ397" s="5"/>
    </row>
    <row x14ac:dyDescent="0.25" r="398" customHeight="1" ht="17.25">
      <c r="A398" s="5"/>
      <c r="B398" s="5"/>
      <c r="C398" s="5"/>
      <c r="D398" s="5"/>
      <c r="E398" s="16"/>
      <c r="F398" s="16"/>
      <c r="G398" s="16"/>
      <c r="H398" s="16"/>
      <c r="I398" s="520"/>
      <c r="J398" s="520"/>
      <c r="K398" s="520"/>
      <c r="L398" s="520"/>
      <c r="M398" s="520"/>
      <c r="N398" s="520"/>
      <c r="O398" s="520"/>
      <c r="P398" s="520"/>
      <c r="Q398" s="520"/>
      <c r="R398" s="520"/>
      <c r="S398" s="520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5"/>
      <c r="AE398" s="92"/>
      <c r="AF398" s="5"/>
      <c r="AG398" s="5"/>
      <c r="AH398" s="5"/>
      <c r="AI398" s="5"/>
      <c r="AJ398" s="5"/>
    </row>
    <row x14ac:dyDescent="0.25" r="399" customHeight="1" ht="17.25">
      <c r="A399" s="5"/>
      <c r="B399" s="5"/>
      <c r="C399" s="5"/>
      <c r="D399" s="5"/>
      <c r="E399" s="16"/>
      <c r="F399" s="16"/>
      <c r="G399" s="16"/>
      <c r="H399" s="16"/>
      <c r="I399" s="520"/>
      <c r="J399" s="520"/>
      <c r="K399" s="520"/>
      <c r="L399" s="520"/>
      <c r="M399" s="520"/>
      <c r="N399" s="520"/>
      <c r="O399" s="520"/>
      <c r="P399" s="520"/>
      <c r="Q399" s="520"/>
      <c r="R399" s="520"/>
      <c r="S399" s="520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5"/>
      <c r="AE399" s="378"/>
      <c r="AF399" s="5"/>
      <c r="AG399" s="5"/>
      <c r="AH399" s="5"/>
      <c r="AI399" s="5"/>
      <c r="AJ399" s="5"/>
    </row>
    <row x14ac:dyDescent="0.25" r="400" customHeight="1" ht="17.25">
      <c r="A400" s="5"/>
      <c r="B400" s="5"/>
      <c r="C400" s="5"/>
      <c r="D400" s="5"/>
      <c r="E400" s="16"/>
      <c r="F400" s="16"/>
      <c r="G400" s="16"/>
      <c r="H400" s="16"/>
      <c r="I400" s="520"/>
      <c r="J400" s="520"/>
      <c r="K400" s="520"/>
      <c r="L400" s="520"/>
      <c r="M400" s="520"/>
      <c r="N400" s="520"/>
      <c r="O400" s="520"/>
      <c r="P400" s="520"/>
      <c r="Q400" s="520"/>
      <c r="R400" s="520"/>
      <c r="S400" s="520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5"/>
      <c r="AE400" s="28"/>
      <c r="AF400" s="5"/>
      <c r="AG400" s="5"/>
      <c r="AH400" s="5"/>
      <c r="AI400" s="5"/>
      <c r="AJ400" s="5"/>
    </row>
  </sheetData>
  <mergeCells count="1">
    <mergeCell ref="I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37"/>
  <sheetViews>
    <sheetView workbookViewId="0"/>
  </sheetViews>
  <sheetFormatPr defaultRowHeight="15" x14ac:dyDescent="0.25"/>
  <cols>
    <col min="1" max="1" style="384" width="12.43357142857143" customWidth="1" bestFit="1" hidden="1"/>
    <col min="2" max="2" style="387" width="12.43357142857143" customWidth="1" bestFit="1" hidden="1"/>
    <col min="3" max="3" style="387" width="12.43357142857143" customWidth="1" bestFit="1" hidden="1"/>
    <col min="4" max="4" style="387" width="12.43357142857143" customWidth="1" bestFit="1" hidden="1"/>
    <col min="5" max="5" style="387" width="12.43357142857143" customWidth="1" bestFit="1" hidden="1"/>
    <col min="6" max="6" style="580" width="12.43357142857143" customWidth="1" bestFit="1" hidden="1"/>
    <col min="7" max="7" style="580" width="12.43357142857143" customWidth="1" bestFit="1" hidden="1"/>
    <col min="8" max="8" style="580" width="12.43357142857143" customWidth="1" bestFit="1" hidden="1"/>
    <col min="9" max="9" style="580" width="12.43357142857143" customWidth="1" bestFit="1" hidden="1"/>
    <col min="10" max="10" style="580" width="12.43357142857143" customWidth="1" bestFit="1" hidden="1"/>
    <col min="11" max="11" style="580" width="12.43357142857143" customWidth="1" bestFit="1" hidden="1"/>
    <col min="12" max="12" style="519" width="12.43357142857143" customWidth="1" bestFit="1" hidden="1"/>
    <col min="13" max="13" style="519" width="12.43357142857143" customWidth="1" bestFit="1" hidden="1"/>
    <col min="14" max="14" style="519" width="12.43357142857143" customWidth="1" bestFit="1" hidden="1"/>
    <col min="15" max="15" style="519" width="12.43357142857143" customWidth="1" bestFit="1" hidden="1"/>
    <col min="16" max="16" style="519" width="12.43357142857143" customWidth="1" bestFit="1" hidden="1"/>
    <col min="17" max="17" style="6" width="12.43357142857143" customWidth="1" bestFit="1"/>
    <col min="18" max="18" style="6" width="12.43357142857143" customWidth="1" bestFit="1"/>
    <col min="19" max="19" style="6" width="12.43357142857143" customWidth="1" bestFit="1"/>
    <col min="20" max="20" style="6" width="12.43357142857143" customWidth="1" bestFit="1"/>
    <col min="21" max="21" style="6" width="12.43357142857143" customWidth="1" bestFit="1"/>
  </cols>
  <sheetData>
    <row x14ac:dyDescent="0.25" r="1" customHeight="1" ht="16.15">
      <c r="A1" s="7" t="s">
        <v>413</v>
      </c>
      <c r="B1" s="8"/>
      <c r="C1" s="8"/>
      <c r="D1" s="8"/>
      <c r="E1" s="9" t="s">
        <v>537</v>
      </c>
      <c r="F1" s="10"/>
      <c r="G1" s="10"/>
      <c r="H1" s="10"/>
      <c r="I1" s="10"/>
      <c r="J1" s="10"/>
      <c r="K1" s="11"/>
      <c r="L1" s="14"/>
      <c r="M1" s="13"/>
      <c r="N1" s="14"/>
      <c r="O1" s="15"/>
      <c r="P1" s="19"/>
      <c r="Q1" s="5"/>
      <c r="R1" s="5"/>
      <c r="S1" s="5"/>
      <c r="T1" s="5"/>
      <c r="U1" s="5"/>
    </row>
    <row x14ac:dyDescent="0.25" r="2" customHeight="1" ht="16.15">
      <c r="A2" s="7" t="s">
        <v>415</v>
      </c>
      <c r="B2" s="8"/>
      <c r="C2" s="8"/>
      <c r="D2" s="8"/>
      <c r="E2" s="19"/>
      <c r="F2" s="10"/>
      <c r="G2" s="10"/>
      <c r="H2" s="10"/>
      <c r="I2" s="10"/>
      <c r="J2" s="10"/>
      <c r="K2" s="10"/>
      <c r="L2" s="19"/>
      <c r="M2" s="19"/>
      <c r="N2" s="19"/>
      <c r="O2" s="19"/>
      <c r="P2" s="19"/>
      <c r="Q2" s="5"/>
      <c r="R2" s="5"/>
      <c r="S2" s="5"/>
      <c r="T2" s="5"/>
      <c r="U2" s="5"/>
    </row>
    <row x14ac:dyDescent="0.25" r="3" customHeight="1" ht="16.15">
      <c r="A3" s="7" t="s">
        <v>585</v>
      </c>
      <c r="B3" s="8"/>
      <c r="C3" s="8"/>
      <c r="D3" s="8"/>
      <c r="E3" s="479">
        <v>38443</v>
      </c>
      <c r="F3" s="10"/>
      <c r="G3" s="10"/>
      <c r="H3" s="10"/>
      <c r="I3" s="10"/>
      <c r="J3" s="10"/>
      <c r="K3" s="10"/>
      <c r="L3" s="19"/>
      <c r="M3" s="19"/>
      <c r="N3" s="19"/>
      <c r="O3" s="26" t="s">
        <v>419</v>
      </c>
      <c r="P3" s="19"/>
      <c r="Q3" s="5"/>
      <c r="R3" s="5"/>
      <c r="S3" s="5"/>
      <c r="T3" s="5"/>
      <c r="U3" s="5"/>
    </row>
    <row x14ac:dyDescent="0.25" r="4" customHeight="1" ht="16.15">
      <c r="A4" s="7"/>
      <c r="B4" s="8"/>
      <c r="C4" s="8"/>
      <c r="D4" s="8"/>
      <c r="E4" s="19"/>
      <c r="F4" s="10"/>
      <c r="G4" s="10"/>
      <c r="H4" s="10"/>
      <c r="I4" s="10"/>
      <c r="J4" s="10"/>
      <c r="K4" s="10"/>
      <c r="L4" s="19"/>
      <c r="M4" s="19"/>
      <c r="N4" s="19"/>
      <c r="O4" s="19"/>
      <c r="P4" s="19"/>
      <c r="Q4" s="5"/>
      <c r="R4" s="5"/>
      <c r="S4" s="5"/>
      <c r="T4" s="5"/>
      <c r="U4" s="5"/>
    </row>
    <row x14ac:dyDescent="0.25" r="5" customHeight="1" ht="18">
      <c r="A5" s="29" t="s">
        <v>541</v>
      </c>
      <c r="B5" s="8"/>
      <c r="C5" s="8"/>
      <c r="D5" s="8"/>
      <c r="E5" s="16"/>
      <c r="F5" s="520"/>
      <c r="G5" s="520"/>
      <c r="H5" s="520"/>
      <c r="I5" s="520"/>
      <c r="J5" s="520"/>
      <c r="K5" s="520"/>
      <c r="L5" s="19"/>
      <c r="M5" s="16"/>
      <c r="N5" s="16"/>
      <c r="O5" s="16"/>
      <c r="P5" s="16"/>
      <c r="Q5" s="5"/>
      <c r="R5" s="5"/>
      <c r="S5" s="5"/>
      <c r="T5" s="5"/>
      <c r="U5" s="5"/>
    </row>
    <row x14ac:dyDescent="0.25" r="6" customHeight="1" ht="16.15">
      <c r="A6" s="7" t="s">
        <v>542</v>
      </c>
      <c r="B6" s="8"/>
      <c r="C6" s="8"/>
      <c r="D6" s="8"/>
      <c r="E6" s="16"/>
      <c r="F6" s="520"/>
      <c r="G6" s="520"/>
      <c r="H6" s="520"/>
      <c r="I6" s="520"/>
      <c r="J6" s="520"/>
      <c r="K6" s="520"/>
      <c r="L6" s="19"/>
      <c r="M6" s="16"/>
      <c r="N6" s="16"/>
      <c r="O6" s="16"/>
      <c r="P6" s="16"/>
      <c r="Q6" s="5"/>
      <c r="R6" s="5"/>
      <c r="S6" s="5"/>
      <c r="T6" s="5"/>
      <c r="U6" s="5"/>
    </row>
    <row x14ac:dyDescent="0.25" r="7" customHeight="1" ht="16.15">
      <c r="A7" s="1"/>
      <c r="B7" s="19"/>
      <c r="C7" s="19"/>
      <c r="D7" s="19"/>
      <c r="E7" s="19"/>
      <c r="F7" s="10"/>
      <c r="G7" s="10"/>
      <c r="H7" s="10"/>
      <c r="I7" s="34"/>
      <c r="J7" s="10"/>
      <c r="K7" s="10"/>
      <c r="L7" s="9"/>
      <c r="M7" s="19"/>
      <c r="N7" s="19"/>
      <c r="O7" s="19"/>
      <c r="P7" s="16"/>
      <c r="Q7" s="5"/>
      <c r="R7" s="5"/>
      <c r="S7" s="5"/>
      <c r="T7" s="5"/>
      <c r="U7" s="5"/>
    </row>
    <row x14ac:dyDescent="0.25" r="8" customHeight="1" ht="16.15">
      <c r="A8" s="36" t="s">
        <v>44</v>
      </c>
      <c r="B8" s="19"/>
      <c r="C8" s="38"/>
      <c r="D8" s="16"/>
      <c r="E8" s="38" t="s">
        <v>795</v>
      </c>
      <c r="F8" s="10"/>
      <c r="G8" s="10"/>
      <c r="H8" s="10"/>
      <c r="I8" s="10"/>
      <c r="J8" s="10"/>
      <c r="K8" s="10"/>
      <c r="L8" s="19"/>
      <c r="M8" s="38"/>
      <c r="N8" s="19"/>
      <c r="O8" s="19"/>
      <c r="P8" s="19"/>
      <c r="Q8" s="5"/>
      <c r="R8" s="5"/>
      <c r="S8" s="5"/>
      <c r="T8" s="5"/>
      <c r="U8" s="5"/>
    </row>
    <row x14ac:dyDescent="0.25" r="9" customHeight="1" ht="16.15">
      <c r="A9" s="1"/>
      <c r="B9" s="19"/>
      <c r="C9" s="19"/>
      <c r="D9" s="19"/>
      <c r="E9" s="19"/>
      <c r="F9" s="10"/>
      <c r="G9" s="10"/>
      <c r="H9" s="10"/>
      <c r="I9" s="10"/>
      <c r="J9" s="10"/>
      <c r="K9" s="10"/>
      <c r="L9" s="19"/>
      <c r="M9" s="19"/>
      <c r="N9" s="19"/>
      <c r="O9" s="19"/>
      <c r="P9" s="39"/>
      <c r="Q9" s="5"/>
      <c r="R9" s="5"/>
      <c r="S9" s="5"/>
      <c r="T9" s="5"/>
      <c r="U9" s="5"/>
    </row>
    <row x14ac:dyDescent="0.25" r="10" customHeight="1" ht="16.15">
      <c r="A10" s="41" t="s">
        <v>46</v>
      </c>
      <c r="B10" s="43" t="s">
        <v>50</v>
      </c>
      <c r="C10" s="43" t="s">
        <v>51</v>
      </c>
      <c r="D10" s="43" t="s">
        <v>52</v>
      </c>
      <c r="E10" s="521" t="s">
        <v>53</v>
      </c>
      <c r="F10" s="45" t="s">
        <v>54</v>
      </c>
      <c r="G10" s="47" t="s">
        <v>55</v>
      </c>
      <c r="H10" s="47" t="s">
        <v>55</v>
      </c>
      <c r="I10" s="47" t="s">
        <v>55</v>
      </c>
      <c r="J10" s="47" t="s">
        <v>55</v>
      </c>
      <c r="K10" s="49" t="s">
        <v>56</v>
      </c>
      <c r="L10" s="50" t="s">
        <v>58</v>
      </c>
      <c r="M10" s="522" t="s">
        <v>545</v>
      </c>
      <c r="N10" s="523"/>
      <c r="O10" s="524"/>
      <c r="P10" s="525"/>
      <c r="Q10" s="5"/>
      <c r="R10" s="5"/>
      <c r="S10" s="5"/>
      <c r="T10" s="5"/>
      <c r="U10" s="5"/>
    </row>
    <row x14ac:dyDescent="0.25" r="11" customHeight="1" ht="16.15">
      <c r="A11" s="56"/>
      <c r="B11" s="58" t="s">
        <v>65</v>
      </c>
      <c r="C11" s="58" t="s">
        <v>66</v>
      </c>
      <c r="D11" s="58" t="s">
        <v>67</v>
      </c>
      <c r="E11" s="62">
        <v>2006</v>
      </c>
      <c r="F11" s="60">
        <v>2005</v>
      </c>
      <c r="G11" s="58">
        <v>2006</v>
      </c>
      <c r="H11" s="58">
        <v>2007</v>
      </c>
      <c r="I11" s="58">
        <v>2008</v>
      </c>
      <c r="J11" s="58">
        <v>2009</v>
      </c>
      <c r="K11" s="58">
        <v>2010</v>
      </c>
      <c r="L11" s="60">
        <v>2006</v>
      </c>
      <c r="M11" s="58" t="s">
        <v>546</v>
      </c>
      <c r="N11" s="58" t="s">
        <v>547</v>
      </c>
      <c r="O11" s="58" t="s">
        <v>548</v>
      </c>
      <c r="P11" s="62" t="s">
        <v>549</v>
      </c>
      <c r="Q11" s="5"/>
      <c r="R11" s="5"/>
      <c r="S11" s="5"/>
      <c r="T11" s="5"/>
      <c r="U11" s="5"/>
    </row>
    <row x14ac:dyDescent="0.25" r="12" customHeight="1" ht="16.15">
      <c r="A12" s="65"/>
      <c r="B12" s="68" t="s">
        <v>587</v>
      </c>
      <c r="C12" s="68" t="s">
        <v>588</v>
      </c>
      <c r="D12" s="68">
        <v>1000</v>
      </c>
      <c r="E12" s="69" t="s">
        <v>73</v>
      </c>
      <c r="F12" s="581" t="s">
        <v>74</v>
      </c>
      <c r="G12" s="71" t="s">
        <v>74</v>
      </c>
      <c r="H12" s="71" t="s">
        <v>74</v>
      </c>
      <c r="I12" s="71" t="s">
        <v>74</v>
      </c>
      <c r="J12" s="71" t="s">
        <v>74</v>
      </c>
      <c r="K12" s="71" t="s">
        <v>74</v>
      </c>
      <c r="L12" s="526">
        <v>1000</v>
      </c>
      <c r="M12" s="68">
        <v>1000</v>
      </c>
      <c r="N12" s="68">
        <v>1000</v>
      </c>
      <c r="O12" s="68">
        <v>1000</v>
      </c>
      <c r="P12" s="75">
        <v>1000</v>
      </c>
      <c r="Q12" s="5"/>
      <c r="R12" s="5"/>
      <c r="S12" s="5"/>
      <c r="T12" s="5"/>
      <c r="U12" s="5"/>
    </row>
    <row x14ac:dyDescent="0.25" r="13" customHeight="1" ht="16.15">
      <c r="A13" s="527"/>
      <c r="B13" s="528"/>
      <c r="C13" s="111"/>
      <c r="D13" s="528"/>
      <c r="E13" s="225"/>
      <c r="F13" s="582"/>
      <c r="G13" s="114"/>
      <c r="H13" s="114"/>
      <c r="I13" s="114"/>
      <c r="J13" s="114"/>
      <c r="K13" s="637" t="s">
        <v>218</v>
      </c>
      <c r="L13" s="638" t="s">
        <v>218</v>
      </c>
      <c r="M13" s="588" t="s">
        <v>218</v>
      </c>
      <c r="N13" s="528"/>
      <c r="O13" s="528"/>
      <c r="P13" s="531"/>
      <c r="Q13" s="5"/>
      <c r="R13" s="5"/>
      <c r="S13" s="5"/>
      <c r="T13" s="5"/>
      <c r="U13" s="5"/>
    </row>
    <row x14ac:dyDescent="0.25" r="14" customHeight="1" ht="16.15">
      <c r="A14" s="93" t="s">
        <v>589</v>
      </c>
      <c r="B14" s="559">
        <f>B22</f>
      </c>
      <c r="C14" s="126"/>
      <c r="D14" s="559">
        <f>D22+D84+D90</f>
      </c>
      <c r="E14" s="532"/>
      <c r="F14" s="585"/>
      <c r="G14" s="129"/>
      <c r="H14" s="129"/>
      <c r="I14" s="129"/>
      <c r="J14" s="129"/>
      <c r="K14" s="586"/>
      <c r="L14" s="639">
        <f>L22+L84+L90</f>
      </c>
      <c r="M14" s="640">
        <f>M22+M84+M90</f>
      </c>
      <c r="N14" s="641">
        <f>N22+N84+N90</f>
      </c>
      <c r="O14" s="641">
        <f>O22+O84+O90</f>
      </c>
      <c r="P14" s="639">
        <f>P22+P84+P90</f>
      </c>
      <c r="Q14" s="5"/>
      <c r="R14" s="5"/>
      <c r="S14" s="5"/>
      <c r="T14" s="5"/>
      <c r="U14" s="5"/>
    </row>
    <row x14ac:dyDescent="0.25" r="15" customHeight="1" ht="16.15">
      <c r="A15" s="527"/>
      <c r="B15" s="528"/>
      <c r="C15" s="111"/>
      <c r="D15" s="528"/>
      <c r="E15" s="225"/>
      <c r="F15" s="582"/>
      <c r="G15" s="114"/>
      <c r="H15" s="114"/>
      <c r="I15" s="114"/>
      <c r="J15" s="114"/>
      <c r="K15" s="583"/>
      <c r="L15" s="638" t="s">
        <v>218</v>
      </c>
      <c r="M15" s="588" t="s">
        <v>218</v>
      </c>
      <c r="N15" s="588" t="s">
        <v>218</v>
      </c>
      <c r="O15" s="588" t="s">
        <v>218</v>
      </c>
      <c r="P15" s="587" t="s">
        <v>218</v>
      </c>
      <c r="Q15" s="1" t="s">
        <v>218</v>
      </c>
      <c r="R15" s="5"/>
      <c r="S15" s="5"/>
      <c r="T15" s="5"/>
      <c r="U15" s="5"/>
    </row>
    <row x14ac:dyDescent="0.25" r="16" customHeight="1" ht="16.15">
      <c r="A16" s="93" t="s">
        <v>590</v>
      </c>
      <c r="B16" s="559">
        <f>B98</f>
      </c>
      <c r="C16" s="126"/>
      <c r="D16" s="559">
        <f>D98</f>
      </c>
      <c r="E16" s="532"/>
      <c r="F16" s="585"/>
      <c r="G16" s="129"/>
      <c r="H16" s="129"/>
      <c r="I16" s="129"/>
      <c r="J16" s="129"/>
      <c r="K16" s="586"/>
      <c r="L16" s="535">
        <f>L96</f>
      </c>
      <c r="M16" s="534">
        <f>M96</f>
      </c>
      <c r="N16" s="132">
        <f>N96</f>
      </c>
      <c r="O16" s="132">
        <f>O96</f>
      </c>
      <c r="P16" s="535">
        <f>P96</f>
      </c>
      <c r="Q16" s="5"/>
      <c r="R16" s="5"/>
      <c r="S16" s="5"/>
      <c r="T16" s="5"/>
      <c r="U16" s="5"/>
    </row>
    <row x14ac:dyDescent="0.25" r="17" customHeight="1" ht="16.15">
      <c r="A17" s="642"/>
      <c r="B17" s="111"/>
      <c r="C17" s="589"/>
      <c r="D17" s="111"/>
      <c r="E17" s="542"/>
      <c r="F17" s="583"/>
      <c r="G17" s="544"/>
      <c r="H17" s="544"/>
      <c r="I17" s="544"/>
      <c r="J17" s="544"/>
      <c r="K17" s="583"/>
      <c r="L17" s="643"/>
      <c r="M17" s="212"/>
      <c r="N17" s="212"/>
      <c r="O17" s="212"/>
      <c r="P17" s="644"/>
      <c r="Q17" s="5"/>
      <c r="R17" s="5"/>
      <c r="S17" s="5"/>
      <c r="T17" s="5"/>
      <c r="U17" s="5"/>
    </row>
    <row x14ac:dyDescent="0.25" r="18" customHeight="1" ht="16.15">
      <c r="A18" s="548"/>
      <c r="B18" s="549"/>
      <c r="C18" s="591"/>
      <c r="D18" s="549"/>
      <c r="E18" s="551"/>
      <c r="F18" s="592"/>
      <c r="G18" s="553"/>
      <c r="H18" s="553"/>
      <c r="I18" s="553"/>
      <c r="J18" s="553"/>
      <c r="K18" s="592"/>
      <c r="L18" s="645"/>
      <c r="M18" s="646"/>
      <c r="N18" s="646"/>
      <c r="O18" s="646"/>
      <c r="P18" s="647"/>
      <c r="Q18" s="5"/>
      <c r="R18" s="5"/>
      <c r="S18" s="5"/>
      <c r="T18" s="5"/>
      <c r="U18" s="5"/>
    </row>
    <row x14ac:dyDescent="0.25" r="19" customHeight="1" ht="16.15">
      <c r="A19" s="558" t="s">
        <v>591</v>
      </c>
      <c r="B19" s="148">
        <f>B14+B16</f>
      </c>
      <c r="C19" s="147"/>
      <c r="D19" s="148">
        <f>D14+D16</f>
      </c>
      <c r="E19" s="149"/>
      <c r="F19" s="593"/>
      <c r="G19" s="540"/>
      <c r="H19" s="540"/>
      <c r="I19" s="540"/>
      <c r="J19" s="540"/>
      <c r="K19" s="594"/>
      <c r="L19" s="648">
        <f>L14+L16</f>
      </c>
      <c r="M19" s="649">
        <f>M14+M16</f>
      </c>
      <c r="N19" s="649">
        <f>N14+N16</f>
      </c>
      <c r="O19" s="649">
        <f>O14+O16</f>
      </c>
      <c r="P19" s="648">
        <f>P14+P16</f>
      </c>
      <c r="Q19" s="5"/>
      <c r="R19" s="5"/>
      <c r="S19" s="5"/>
      <c r="T19" s="5"/>
      <c r="U19" s="5"/>
    </row>
    <row x14ac:dyDescent="0.25" r="20" customHeight="1" ht="16.15">
      <c r="A20" s="596"/>
      <c r="B20" s="561"/>
      <c r="C20" s="561"/>
      <c r="D20" s="561"/>
      <c r="E20" s="374"/>
      <c r="F20" s="597"/>
      <c r="G20" s="563"/>
      <c r="H20" s="563"/>
      <c r="I20" s="563"/>
      <c r="J20" s="563"/>
      <c r="K20" s="598"/>
      <c r="L20" s="650"/>
      <c r="M20" s="561"/>
      <c r="N20" s="561"/>
      <c r="O20" s="561"/>
      <c r="P20" s="374"/>
      <c r="Q20" s="5"/>
      <c r="R20" s="5"/>
      <c r="S20" s="5"/>
      <c r="T20" s="5"/>
      <c r="U20" s="5"/>
    </row>
    <row x14ac:dyDescent="0.25" r="21" customHeight="1" ht="16.15">
      <c r="A21" s="241"/>
      <c r="B21" s="110"/>
      <c r="C21" s="110"/>
      <c r="D21" s="110"/>
      <c r="E21" s="225"/>
      <c r="F21" s="582"/>
      <c r="G21" s="114"/>
      <c r="H21" s="114"/>
      <c r="I21" s="114"/>
      <c r="J21" s="114"/>
      <c r="K21" s="651"/>
      <c r="L21" s="652"/>
      <c r="M21" s="653"/>
      <c r="N21" s="110"/>
      <c r="O21" s="110"/>
      <c r="P21" s="225"/>
      <c r="Q21" s="5"/>
      <c r="R21" s="5"/>
      <c r="S21" s="5"/>
      <c r="T21" s="5"/>
      <c r="U21" s="5"/>
    </row>
    <row x14ac:dyDescent="0.25" r="22" customHeight="1" ht="16.15">
      <c r="A22" s="145" t="s">
        <v>796</v>
      </c>
      <c r="B22" s="126">
        <f>+B25+B49+B53+B78</f>
      </c>
      <c r="C22" s="126"/>
      <c r="D22" s="126">
        <f>+D25+D49+D53+D78</f>
      </c>
      <c r="E22" s="351"/>
      <c r="F22" s="602"/>
      <c r="G22" s="130"/>
      <c r="H22" s="130"/>
      <c r="I22" s="130"/>
      <c r="J22" s="130"/>
      <c r="K22" s="130"/>
      <c r="L22" s="654">
        <f>+L25+L49+L53+L78</f>
      </c>
      <c r="M22" s="655">
        <f>+M25+M49+M53+M78</f>
      </c>
      <c r="N22" s="620">
        <f>+N25+N49+N53+N78</f>
      </c>
      <c r="O22" s="656">
        <f>+O25+O49+O53+O78</f>
      </c>
      <c r="P22" s="657">
        <f>+P25+P49+P53+P78</f>
      </c>
      <c r="Q22" s="5"/>
      <c r="R22" s="5"/>
      <c r="S22" s="5"/>
      <c r="T22" s="5"/>
      <c r="U22" s="5"/>
    </row>
    <row x14ac:dyDescent="0.25" r="23" customHeight="1" ht="16.15">
      <c r="A23" s="658" t="s">
        <v>557</v>
      </c>
      <c r="B23" s="189"/>
      <c r="C23" s="189"/>
      <c r="D23" s="189"/>
      <c r="E23" s="190"/>
      <c r="F23" s="659"/>
      <c r="G23" s="193"/>
      <c r="H23" s="193"/>
      <c r="I23" s="193"/>
      <c r="J23" s="193"/>
      <c r="K23" s="193"/>
      <c r="L23" s="660">
        <v>1320</v>
      </c>
      <c r="M23" s="660">
        <v>1110</v>
      </c>
      <c r="N23" s="661">
        <v>820</v>
      </c>
      <c r="O23" s="662">
        <v>360</v>
      </c>
      <c r="P23" s="663">
        <v>360</v>
      </c>
      <c r="Q23" s="380"/>
      <c r="R23" s="5"/>
      <c r="S23" s="5"/>
      <c r="T23" s="5"/>
      <c r="U23" s="5"/>
    </row>
    <row x14ac:dyDescent="0.25" r="24" customHeight="1" ht="16.15">
      <c r="A24" s="338"/>
      <c r="B24" s="339"/>
      <c r="C24" s="339"/>
      <c r="D24" s="339"/>
      <c r="E24" s="256"/>
      <c r="F24" s="582"/>
      <c r="G24" s="242"/>
      <c r="H24" s="242"/>
      <c r="I24" s="242"/>
      <c r="J24" s="242"/>
      <c r="K24" s="582"/>
      <c r="L24" s="601"/>
      <c r="M24" s="110"/>
      <c r="N24" s="110"/>
      <c r="O24" s="110"/>
      <c r="P24" s="225"/>
      <c r="Q24" s="5"/>
      <c r="R24" s="5"/>
      <c r="S24" s="5"/>
      <c r="T24" s="5"/>
      <c r="U24" s="5"/>
    </row>
    <row x14ac:dyDescent="0.25" r="25" customHeight="1" ht="16.15">
      <c r="A25" s="664" t="s">
        <v>797</v>
      </c>
      <c r="B25" s="189">
        <f>+B27+B30+B41</f>
      </c>
      <c r="C25" s="110"/>
      <c r="D25" s="189">
        <f>+D27+D30+D41</f>
      </c>
      <c r="E25" s="225"/>
      <c r="F25" s="582"/>
      <c r="G25" s="114"/>
      <c r="H25" s="114"/>
      <c r="I25" s="114"/>
      <c r="J25" s="114"/>
      <c r="K25" s="114"/>
      <c r="L25" s="654">
        <f>SUM(L27+L30+L39+L41)</f>
      </c>
      <c r="M25" s="665">
        <f>SUM(M27+M30+M39+M41)</f>
      </c>
      <c r="N25" s="665">
        <f>SUM(N27+N30+N39+N41)</f>
      </c>
      <c r="O25" s="665">
        <f>SUM(O27+O30+O39+O41)</f>
      </c>
      <c r="P25" s="666">
        <f>SUM(P27+P30+P39+P41)</f>
      </c>
      <c r="Q25" s="5"/>
      <c r="R25" s="5"/>
      <c r="S25" s="5"/>
      <c r="T25" s="5"/>
      <c r="U25" s="5"/>
    </row>
    <row x14ac:dyDescent="0.25" r="26" customHeight="1" ht="16.15">
      <c r="A26" s="605"/>
      <c r="B26" s="110"/>
      <c r="C26" s="110"/>
      <c r="D26" s="189"/>
      <c r="E26" s="225"/>
      <c r="F26" s="582"/>
      <c r="G26" s="114"/>
      <c r="H26" s="114"/>
      <c r="I26" s="114"/>
      <c r="J26" s="114"/>
      <c r="K26" s="114"/>
      <c r="L26" s="222"/>
      <c r="M26" s="110"/>
      <c r="N26" s="110"/>
      <c r="O26" s="110"/>
      <c r="P26" s="225"/>
      <c r="Q26" s="5"/>
      <c r="R26" s="5"/>
      <c r="S26" s="5"/>
      <c r="T26" s="5"/>
      <c r="U26" s="5"/>
    </row>
    <row x14ac:dyDescent="0.25" r="27" customHeight="1" ht="16.15">
      <c r="A27" s="262" t="s">
        <v>798</v>
      </c>
      <c r="B27" s="546">
        <f>SUM(B28:B28)</f>
      </c>
      <c r="C27" s="110"/>
      <c r="D27" s="546">
        <f>SUM(D28:D28)</f>
      </c>
      <c r="E27" s="225"/>
      <c r="F27" s="582"/>
      <c r="G27" s="114"/>
      <c r="H27" s="114"/>
      <c r="I27" s="114"/>
      <c r="J27" s="114"/>
      <c r="K27" s="114"/>
      <c r="L27" s="606">
        <f>SUM(L28:L28)</f>
      </c>
      <c r="M27" s="546">
        <f>SUM(M28:M28)</f>
      </c>
      <c r="N27" s="546">
        <f>SUM(N28:N28)</f>
      </c>
      <c r="O27" s="546">
        <f>SUM(O28:O28)</f>
      </c>
      <c r="P27" s="225">
        <f>SUM(P28:P28)</f>
      </c>
      <c r="Q27" s="379"/>
      <c r="R27" s="379"/>
      <c r="S27" s="379"/>
      <c r="T27" s="379"/>
      <c r="U27" s="379"/>
    </row>
    <row x14ac:dyDescent="0.25" r="28" customHeight="1" ht="16.15">
      <c r="A28" s="241" t="s">
        <v>799</v>
      </c>
      <c r="B28" s="110">
        <v>1000</v>
      </c>
      <c r="C28" s="110">
        <v>200</v>
      </c>
      <c r="D28" s="110">
        <f>ROUND(C28*B28/1000,-1)</f>
      </c>
      <c r="E28" s="225"/>
      <c r="F28" s="582"/>
      <c r="G28" s="607" t="s">
        <v>218</v>
      </c>
      <c r="H28" s="607" t="s">
        <v>218</v>
      </c>
      <c r="I28" s="607" t="s">
        <v>218</v>
      </c>
      <c r="J28" s="607" t="s">
        <v>218</v>
      </c>
      <c r="K28" s="607" t="s">
        <v>218</v>
      </c>
      <c r="L28" s="222">
        <f>ROUND(G28*$D28,-1)</f>
      </c>
      <c r="M28" s="110">
        <f>ROUND(H28*$D28,-1)</f>
      </c>
      <c r="N28" s="110">
        <f>ROUND(I28*$D28,-1)</f>
      </c>
      <c r="O28" s="110">
        <f>ROUND(J28*$D28,-1)</f>
      </c>
      <c r="P28" s="225">
        <f>ROUND(K28*$D28,-1)</f>
      </c>
      <c r="Q28" s="5"/>
      <c r="R28" s="5"/>
      <c r="S28" s="5"/>
      <c r="T28" s="5"/>
      <c r="U28" s="5"/>
    </row>
    <row x14ac:dyDescent="0.25" r="29" customHeight="1" ht="16.15">
      <c r="A29" s="618"/>
      <c r="B29" s="110"/>
      <c r="C29" s="110"/>
      <c r="D29" s="110"/>
      <c r="E29" s="225"/>
      <c r="F29" s="582"/>
      <c r="G29" s="114"/>
      <c r="H29" s="114"/>
      <c r="I29" s="114"/>
      <c r="J29" s="114"/>
      <c r="K29" s="114"/>
      <c r="L29" s="222"/>
      <c r="M29" s="110"/>
      <c r="N29" s="110"/>
      <c r="O29" s="110"/>
      <c r="P29" s="225"/>
      <c r="Q29" s="5"/>
      <c r="R29" s="5"/>
      <c r="S29" s="5"/>
      <c r="T29" s="5"/>
      <c r="U29" s="5"/>
    </row>
    <row x14ac:dyDescent="0.25" r="30" customHeight="1" ht="16.15">
      <c r="A30" s="262" t="s">
        <v>800</v>
      </c>
      <c r="B30" s="546">
        <f>SUM(B31:B37)</f>
      </c>
      <c r="C30" s="110"/>
      <c r="D30" s="546">
        <f>SUM(D31:D37)</f>
      </c>
      <c r="E30" s="225"/>
      <c r="F30" s="582"/>
      <c r="G30" s="114"/>
      <c r="H30" s="114"/>
      <c r="I30" s="114"/>
      <c r="J30" s="114"/>
      <c r="K30" s="114"/>
      <c r="L30" s="606">
        <f>SUM(L31:L37)</f>
      </c>
      <c r="M30" s="546">
        <f>SUM(M31:M37)</f>
      </c>
      <c r="N30" s="546">
        <f>SUM(N31:N37)</f>
      </c>
      <c r="O30" s="546">
        <f>SUM(O31:O37)</f>
      </c>
      <c r="P30" s="352">
        <f>SUM(P31:P37)</f>
      </c>
      <c r="Q30" s="5"/>
      <c r="R30" s="5"/>
      <c r="S30" s="5"/>
      <c r="T30" s="5"/>
      <c r="U30" s="5"/>
    </row>
    <row x14ac:dyDescent="0.25" r="31" customHeight="1" ht="16.15">
      <c r="A31" s="241" t="s">
        <v>801</v>
      </c>
      <c r="B31" s="110">
        <v>3100</v>
      </c>
      <c r="C31" s="110">
        <v>100</v>
      </c>
      <c r="D31" s="110">
        <f>ROUND(C31*B31/1000,-1)</f>
      </c>
      <c r="E31" s="225"/>
      <c r="F31" s="582"/>
      <c r="G31" s="114">
        <v>1</v>
      </c>
      <c r="H31" s="607" t="s">
        <v>218</v>
      </c>
      <c r="I31" s="607" t="s">
        <v>218</v>
      </c>
      <c r="J31" s="114"/>
      <c r="K31" s="114"/>
      <c r="L31" s="222">
        <f>ROUND(G31*$D31,-1)</f>
      </c>
      <c r="M31" s="110">
        <f>ROUND(H31*$D31,-1)</f>
      </c>
      <c r="N31" s="110">
        <f>ROUND(I31*$D31,-1)</f>
      </c>
      <c r="O31" s="110">
        <f>ROUND(J31*$D31,-1)</f>
      </c>
      <c r="P31" s="225">
        <f>ROUND(K31*$D31,-1)</f>
      </c>
      <c r="Q31" s="5"/>
      <c r="R31" s="5"/>
      <c r="S31" s="5"/>
      <c r="T31" s="5"/>
      <c r="U31" s="5"/>
    </row>
    <row x14ac:dyDescent="0.25" r="32" customHeight="1" ht="16.15">
      <c r="A32" s="241" t="s">
        <v>802</v>
      </c>
      <c r="B32" s="110">
        <v>1050</v>
      </c>
      <c r="C32" s="110">
        <v>100</v>
      </c>
      <c r="D32" s="110">
        <f>ROUND(C32*B32/1000,-1)</f>
      </c>
      <c r="E32" s="225"/>
      <c r="F32" s="582"/>
      <c r="G32" s="607" t="s">
        <v>218</v>
      </c>
      <c r="H32" s="114">
        <v>1</v>
      </c>
      <c r="I32" s="607" t="s">
        <v>218</v>
      </c>
      <c r="J32" s="114"/>
      <c r="K32" s="114"/>
      <c r="L32" s="222">
        <f>ROUND(G32*$D32,-1)</f>
      </c>
      <c r="M32" s="110">
        <f>ROUND(H32*$D32,-1)</f>
      </c>
      <c r="N32" s="110">
        <f>ROUND(I32*$D32,-1)</f>
      </c>
      <c r="O32" s="110">
        <f>ROUND(J32*$D32,-1)</f>
      </c>
      <c r="P32" s="225">
        <f>ROUND(K32*$D32,-1)</f>
      </c>
      <c r="Q32" s="5"/>
      <c r="R32" s="5"/>
      <c r="S32" s="5"/>
      <c r="T32" s="5"/>
      <c r="U32" s="5"/>
    </row>
    <row x14ac:dyDescent="0.25" r="33" customHeight="1" ht="16.15">
      <c r="A33" s="241" t="s">
        <v>803</v>
      </c>
      <c r="B33" s="110">
        <v>260</v>
      </c>
      <c r="C33" s="110">
        <v>100</v>
      </c>
      <c r="D33" s="110">
        <f>ROUND(C33*B33/1000,-1)</f>
      </c>
      <c r="E33" s="225"/>
      <c r="F33" s="582"/>
      <c r="G33" s="114">
        <v>1</v>
      </c>
      <c r="H33" s="607" t="s">
        <v>218</v>
      </c>
      <c r="I33" s="607" t="s">
        <v>218</v>
      </c>
      <c r="J33" s="114"/>
      <c r="K33" s="114"/>
      <c r="L33" s="222">
        <f>ROUND(G33*$D33,-1)</f>
      </c>
      <c r="M33" s="110">
        <f>ROUND(H33*$D33,-1)</f>
      </c>
      <c r="N33" s="110">
        <f>ROUND(I33*$D33,-1)</f>
      </c>
      <c r="O33" s="110">
        <f>ROUND(J33*$D33,-1)</f>
      </c>
      <c r="P33" s="225">
        <f>ROUND(K33*$D33,-1)</f>
      </c>
      <c r="Q33" s="5"/>
      <c r="R33" s="5"/>
      <c r="S33" s="5"/>
      <c r="T33" s="5"/>
      <c r="U33" s="5"/>
    </row>
    <row x14ac:dyDescent="0.25" r="34" customHeight="1" ht="16.15">
      <c r="A34" s="241" t="s">
        <v>804</v>
      </c>
      <c r="B34" s="110">
        <v>4500</v>
      </c>
      <c r="C34" s="110">
        <v>80</v>
      </c>
      <c r="D34" s="110">
        <f>ROUND(C34*B34/1000,-1)</f>
      </c>
      <c r="E34" s="225"/>
      <c r="F34" s="582">
        <v>1</v>
      </c>
      <c r="G34" s="607" t="s">
        <v>218</v>
      </c>
      <c r="H34" s="607" t="s">
        <v>218</v>
      </c>
      <c r="I34" s="607" t="s">
        <v>218</v>
      </c>
      <c r="J34" s="607" t="s">
        <v>218</v>
      </c>
      <c r="K34" s="607" t="s">
        <v>218</v>
      </c>
      <c r="L34" s="222">
        <f>ROUND(G34*$D34,-1)</f>
      </c>
      <c r="M34" s="110">
        <f>ROUND(H34*$D34,-1)</f>
      </c>
      <c r="N34" s="110">
        <f>ROUND(I34*$D34,-1)</f>
      </c>
      <c r="O34" s="110">
        <f>ROUND(J34*$D34,-1)</f>
      </c>
      <c r="P34" s="225">
        <f>ROUND(K34*$D34,-1)</f>
      </c>
      <c r="Q34" s="5"/>
      <c r="R34" s="5"/>
      <c r="S34" s="5"/>
      <c r="T34" s="5"/>
      <c r="U34" s="5"/>
    </row>
    <row x14ac:dyDescent="0.25" r="35" customHeight="1" ht="16.15">
      <c r="A35" s="241" t="s">
        <v>805</v>
      </c>
      <c r="B35" s="110">
        <v>5700</v>
      </c>
      <c r="C35" s="110">
        <v>90</v>
      </c>
      <c r="D35" s="110">
        <f>ROUND(C35*B35/1000,-1)</f>
      </c>
      <c r="E35" s="609" t="s">
        <v>218</v>
      </c>
      <c r="F35" s="582">
        <v>0.8</v>
      </c>
      <c r="G35" s="607" t="s">
        <v>218</v>
      </c>
      <c r="H35" s="607" t="s">
        <v>218</v>
      </c>
      <c r="I35" s="114">
        <v>0.2</v>
      </c>
      <c r="J35" s="607" t="s">
        <v>218</v>
      </c>
      <c r="K35" s="114"/>
      <c r="L35" s="222">
        <f>ROUND(G35*$D35,-1)</f>
      </c>
      <c r="M35" s="110">
        <f>ROUND(H35*$D35,-1)</f>
      </c>
      <c r="N35" s="110">
        <f>ROUND(I35*$D35,-1)</f>
      </c>
      <c r="O35" s="110">
        <f>ROUND(J35*$D35,-1)</f>
      </c>
      <c r="P35" s="225">
        <f>ROUND(K35*$D35,-1)</f>
      </c>
      <c r="Q35" s="5"/>
      <c r="R35" s="5"/>
      <c r="S35" s="5"/>
      <c r="T35" s="5"/>
      <c r="U35" s="5"/>
    </row>
    <row x14ac:dyDescent="0.25" r="36" customHeight="1" ht="16.15">
      <c r="A36" s="241" t="s">
        <v>806</v>
      </c>
      <c r="B36" s="110">
        <v>4000</v>
      </c>
      <c r="C36" s="110">
        <v>100</v>
      </c>
      <c r="D36" s="110">
        <f>ROUND(C36*B36/1000,-1)</f>
      </c>
      <c r="E36" s="609" t="s">
        <v>218</v>
      </c>
      <c r="F36" s="610" t="s">
        <v>218</v>
      </c>
      <c r="G36" s="607" t="s">
        <v>218</v>
      </c>
      <c r="H36" s="114">
        <v>0.7</v>
      </c>
      <c r="I36" s="607" t="s">
        <v>218</v>
      </c>
      <c r="J36" s="114">
        <v>0.3</v>
      </c>
      <c r="K36" s="114"/>
      <c r="L36" s="222">
        <f>ROUND(G36*$D36,-1)</f>
      </c>
      <c r="M36" s="110">
        <f>ROUND(H36*$D36,-1)</f>
      </c>
      <c r="N36" s="110">
        <f>ROUND(I36*$D36,-1)</f>
      </c>
      <c r="O36" s="110">
        <f>ROUND(J36*$D36,-1)</f>
      </c>
      <c r="P36" s="225">
        <f>ROUND(K36*$D36,-1)</f>
      </c>
      <c r="Q36" s="5"/>
      <c r="R36" s="5"/>
      <c r="S36" s="5"/>
      <c r="T36" s="5"/>
      <c r="U36" s="5"/>
    </row>
    <row x14ac:dyDescent="0.25" r="37" customHeight="1" ht="16.15">
      <c r="A37" s="241" t="s">
        <v>807</v>
      </c>
      <c r="B37" s="110">
        <v>4000</v>
      </c>
      <c r="C37" s="110">
        <v>80</v>
      </c>
      <c r="D37" s="110">
        <f>ROUND(C37*B37/1000,-1)</f>
      </c>
      <c r="E37" s="225"/>
      <c r="F37" s="582"/>
      <c r="G37" s="607" t="s">
        <v>218</v>
      </c>
      <c r="H37" s="607" t="s">
        <v>218</v>
      </c>
      <c r="I37" s="114">
        <v>0.7</v>
      </c>
      <c r="J37" s="607" t="s">
        <v>218</v>
      </c>
      <c r="K37" s="114">
        <v>0.3</v>
      </c>
      <c r="L37" s="222">
        <f>ROUND(G37*$D37,-1)</f>
      </c>
      <c r="M37" s="110">
        <f>ROUND(H37*$D37,-1)</f>
      </c>
      <c r="N37" s="110">
        <f>ROUND(I37*$D37,-1)</f>
      </c>
      <c r="O37" s="110">
        <f>ROUND(J37*$D37,-1)</f>
      </c>
      <c r="P37" s="225">
        <f>ROUND(K37*$D37,-1)</f>
      </c>
      <c r="Q37" s="5"/>
      <c r="R37" s="5"/>
      <c r="S37" s="5"/>
      <c r="T37" s="5"/>
      <c r="U37" s="5"/>
    </row>
    <row x14ac:dyDescent="0.25" r="38" customHeight="1" ht="16.15">
      <c r="A38" s="618"/>
      <c r="B38" s="110"/>
      <c r="C38" s="110"/>
      <c r="D38" s="110"/>
      <c r="E38" s="225"/>
      <c r="F38" s="582"/>
      <c r="G38" s="114"/>
      <c r="H38" s="114"/>
      <c r="I38" s="114"/>
      <c r="J38" s="114"/>
      <c r="K38" s="114"/>
      <c r="L38" s="222"/>
      <c r="M38" s="110"/>
      <c r="N38" s="110"/>
      <c r="O38" s="110"/>
      <c r="P38" s="225"/>
      <c r="Q38" s="5"/>
      <c r="R38" s="5"/>
      <c r="S38" s="5"/>
      <c r="T38" s="5"/>
      <c r="U38" s="5"/>
    </row>
    <row x14ac:dyDescent="0.25" r="39" customHeight="1" ht="16.15">
      <c r="A39" s="578" t="s">
        <v>808</v>
      </c>
      <c r="B39" s="547">
        <v>0</v>
      </c>
      <c r="C39" s="339"/>
      <c r="D39" s="547">
        <v>0</v>
      </c>
      <c r="E39" s="256"/>
      <c r="F39" s="582"/>
      <c r="G39" s="242"/>
      <c r="H39" s="242"/>
      <c r="I39" s="242"/>
      <c r="J39" s="242"/>
      <c r="K39" s="582"/>
      <c r="L39" s="606">
        <f>SUM(+L40:L40)</f>
      </c>
      <c r="M39" s="614">
        <f>SUM(+M40:M40)</f>
      </c>
      <c r="N39" s="614">
        <f>SUM(+N40:N40)</f>
      </c>
      <c r="O39" s="614">
        <f>SUM(+O40:O40)</f>
      </c>
      <c r="P39" s="615">
        <f>SUM(+P40:P40)</f>
      </c>
      <c r="Q39" s="5"/>
      <c r="R39" s="5"/>
      <c r="S39" s="5"/>
      <c r="T39" s="5"/>
      <c r="U39" s="5"/>
    </row>
    <row x14ac:dyDescent="0.25" r="40" customHeight="1" ht="16.15">
      <c r="A40" s="605"/>
      <c r="B40" s="110"/>
      <c r="C40" s="110"/>
      <c r="D40" s="189"/>
      <c r="E40" s="225"/>
      <c r="F40" s="582"/>
      <c r="G40" s="114"/>
      <c r="H40" s="114"/>
      <c r="I40" s="114"/>
      <c r="J40" s="114"/>
      <c r="K40" s="114"/>
      <c r="L40" s="222"/>
      <c r="M40" s="110"/>
      <c r="N40" s="110"/>
      <c r="O40" s="110"/>
      <c r="P40" s="225"/>
      <c r="Q40" s="5"/>
      <c r="R40" s="5"/>
      <c r="S40" s="5"/>
      <c r="T40" s="5"/>
      <c r="U40" s="5"/>
    </row>
    <row x14ac:dyDescent="0.25" r="41" customHeight="1" ht="16.15">
      <c r="A41" s="262" t="s">
        <v>809</v>
      </c>
      <c r="B41" s="546">
        <f>SUM(B42:B47)</f>
      </c>
      <c r="C41" s="110"/>
      <c r="D41" s="546">
        <f>SUM(D42:D47)</f>
      </c>
      <c r="E41" s="225"/>
      <c r="F41" s="582"/>
      <c r="G41" s="114"/>
      <c r="H41" s="114"/>
      <c r="I41" s="114"/>
      <c r="J41" s="114"/>
      <c r="K41" s="114"/>
      <c r="L41" s="667">
        <f>SUM(+L42:L47)</f>
      </c>
      <c r="M41" s="668">
        <f>SUM(+M42:M47)</f>
      </c>
      <c r="N41" s="668">
        <f>SUM(+N42:N47)</f>
      </c>
      <c r="O41" s="668">
        <f>SUM(+O42:O47)</f>
      </c>
      <c r="P41" s="669">
        <f>SUM(+P42:P47)</f>
      </c>
      <c r="Q41" s="5"/>
      <c r="R41" s="5"/>
      <c r="S41" s="5"/>
      <c r="T41" s="5"/>
      <c r="U41" s="5"/>
    </row>
    <row x14ac:dyDescent="0.25" r="42" customHeight="1" ht="16.15">
      <c r="A42" s="241" t="s">
        <v>810</v>
      </c>
      <c r="B42" s="110">
        <v>8630</v>
      </c>
      <c r="C42" s="110">
        <v>80</v>
      </c>
      <c r="D42" s="110">
        <f>ROUND(C42*B42/1000,-1)</f>
      </c>
      <c r="E42" s="609" t="s">
        <v>218</v>
      </c>
      <c r="F42" s="582">
        <v>0.7</v>
      </c>
      <c r="G42" s="607" t="s">
        <v>218</v>
      </c>
      <c r="H42" s="114">
        <v>0.3</v>
      </c>
      <c r="I42" s="607" t="s">
        <v>218</v>
      </c>
      <c r="J42" s="607" t="s">
        <v>218</v>
      </c>
      <c r="K42" s="607" t="s">
        <v>218</v>
      </c>
      <c r="L42" s="222">
        <f>ROUND(G42*$D42,-1)</f>
      </c>
      <c r="M42" s="110">
        <f>ROUND(H42*$D42,-1)</f>
      </c>
      <c r="N42" s="110">
        <f>ROUND(I42*$D42,-1)</f>
      </c>
      <c r="O42" s="110">
        <f>ROUND(J42*$D42,-1)</f>
      </c>
      <c r="P42" s="225">
        <f>ROUND(K42*$D42,-1)</f>
      </c>
      <c r="Q42" s="5"/>
      <c r="R42" s="5"/>
      <c r="S42" s="5"/>
      <c r="T42" s="5"/>
      <c r="U42" s="5"/>
    </row>
    <row x14ac:dyDescent="0.25" r="43" customHeight="1" ht="16.15">
      <c r="A43" s="241" t="s">
        <v>811</v>
      </c>
      <c r="B43" s="110">
        <v>1320</v>
      </c>
      <c r="C43" s="110">
        <v>80</v>
      </c>
      <c r="D43" s="110">
        <f>ROUND(C43*B43/1000,-1)</f>
      </c>
      <c r="E43" s="225"/>
      <c r="F43" s="582">
        <v>0.6</v>
      </c>
      <c r="G43" s="607" t="s">
        <v>218</v>
      </c>
      <c r="H43" s="114">
        <v>0.4</v>
      </c>
      <c r="I43" s="607" t="s">
        <v>218</v>
      </c>
      <c r="J43" s="607" t="s">
        <v>218</v>
      </c>
      <c r="K43" s="114"/>
      <c r="L43" s="222">
        <f>ROUND(G43*$D43,-1)</f>
      </c>
      <c r="M43" s="110">
        <f>ROUND(H43*$D43,-1)</f>
      </c>
      <c r="N43" s="110">
        <f>ROUND(I43*$D43,-1)</f>
      </c>
      <c r="O43" s="110">
        <f>ROUND(J43*$D43,-1)</f>
      </c>
      <c r="P43" s="225">
        <f>ROUND(K43*$D43,-1)</f>
      </c>
      <c r="Q43" s="5"/>
      <c r="R43" s="5"/>
      <c r="S43" s="5"/>
      <c r="T43" s="5"/>
      <c r="U43" s="5"/>
    </row>
    <row x14ac:dyDescent="0.25" r="44" customHeight="1" ht="16.15">
      <c r="A44" s="241" t="s">
        <v>812</v>
      </c>
      <c r="B44" s="110">
        <v>1800</v>
      </c>
      <c r="C44" s="110">
        <v>100</v>
      </c>
      <c r="D44" s="110">
        <f>ROUND(C44*B44/1000,-1)</f>
      </c>
      <c r="E44" s="256" t="s">
        <v>598</v>
      </c>
      <c r="F44" s="582">
        <v>0.6</v>
      </c>
      <c r="G44" s="607" t="s">
        <v>218</v>
      </c>
      <c r="H44" s="114">
        <v>0.4</v>
      </c>
      <c r="I44" s="607" t="s">
        <v>218</v>
      </c>
      <c r="J44" s="114"/>
      <c r="K44" s="114"/>
      <c r="L44" s="222">
        <f>ROUND(G44*$D44,-1)</f>
      </c>
      <c r="M44" s="110">
        <f>ROUND(H44*$D44,-1)</f>
      </c>
      <c r="N44" s="110">
        <f>ROUND(I44*$D44,-1)</f>
      </c>
      <c r="O44" s="110">
        <f>ROUND(J44*$D44,-1)</f>
      </c>
      <c r="P44" s="225">
        <f>ROUND(K44*$D44,-1)</f>
      </c>
      <c r="Q44" s="5"/>
      <c r="R44" s="5"/>
      <c r="S44" s="5"/>
      <c r="T44" s="5"/>
      <c r="U44" s="5"/>
    </row>
    <row x14ac:dyDescent="0.25" r="45" customHeight="1" ht="16.15">
      <c r="A45" s="241" t="s">
        <v>813</v>
      </c>
      <c r="B45" s="110">
        <v>200</v>
      </c>
      <c r="C45" s="110">
        <v>70</v>
      </c>
      <c r="D45" s="110">
        <f>ROUND(C45*B45/1000,-1)</f>
      </c>
      <c r="E45" s="256" t="s">
        <v>631</v>
      </c>
      <c r="F45" s="582">
        <v>0.6</v>
      </c>
      <c r="G45" s="114">
        <v>0.4</v>
      </c>
      <c r="H45" s="607" t="s">
        <v>218</v>
      </c>
      <c r="I45" s="607" t="s">
        <v>218</v>
      </c>
      <c r="J45" s="607" t="s">
        <v>218</v>
      </c>
      <c r="K45" s="114"/>
      <c r="L45" s="222">
        <f>ROUND(G45*$D45,-1)</f>
      </c>
      <c r="M45" s="110">
        <f>ROUND(H45*$D45,-1)</f>
      </c>
      <c r="N45" s="110">
        <f>ROUND(I45*$D45,-1)</f>
      </c>
      <c r="O45" s="110">
        <f>ROUND(J45*$D45,-1)</f>
      </c>
      <c r="P45" s="225">
        <f>ROUND(K45*$D45,-1)</f>
      </c>
      <c r="Q45" s="5"/>
      <c r="R45" s="5"/>
      <c r="S45" s="5"/>
      <c r="T45" s="5"/>
      <c r="U45" s="5"/>
    </row>
    <row x14ac:dyDescent="0.25" r="46" customHeight="1" ht="16.15">
      <c r="A46" s="241" t="s">
        <v>814</v>
      </c>
      <c r="B46" s="110">
        <v>1400</v>
      </c>
      <c r="C46" s="110">
        <v>60</v>
      </c>
      <c r="D46" s="110">
        <f>ROUND(C46*B46/1000,-1)</f>
      </c>
      <c r="E46" s="609" t="s">
        <v>218</v>
      </c>
      <c r="F46" s="582">
        <v>0.8</v>
      </c>
      <c r="G46" s="114">
        <v>0.2</v>
      </c>
      <c r="H46" s="607" t="s">
        <v>218</v>
      </c>
      <c r="I46" s="114"/>
      <c r="J46" s="607" t="s">
        <v>218</v>
      </c>
      <c r="K46" s="114"/>
      <c r="L46" s="222">
        <f>ROUND(G46*$D46,-1)</f>
      </c>
      <c r="M46" s="110">
        <f>ROUND(H46*$D46,-1)</f>
      </c>
      <c r="N46" s="110">
        <f>ROUND(I46*$D46,-1)</f>
      </c>
      <c r="O46" s="110">
        <f>ROUND(J46*$D46,-1)</f>
      </c>
      <c r="P46" s="225">
        <f>ROUND(K46*$D46,-1)</f>
      </c>
      <c r="Q46" s="5"/>
      <c r="R46" s="5"/>
      <c r="S46" s="5"/>
      <c r="T46" s="5"/>
      <c r="U46" s="5"/>
    </row>
    <row x14ac:dyDescent="0.25" r="47" customHeight="1" ht="16.15">
      <c r="A47" s="241" t="s">
        <v>815</v>
      </c>
      <c r="B47" s="110">
        <v>350</v>
      </c>
      <c r="C47" s="110">
        <v>80</v>
      </c>
      <c r="D47" s="110">
        <f>ROUND(C47*B47/1000,-1)</f>
      </c>
      <c r="E47" s="609" t="s">
        <v>218</v>
      </c>
      <c r="F47" s="582"/>
      <c r="G47" s="114"/>
      <c r="H47" s="114">
        <v>1</v>
      </c>
      <c r="I47" s="114"/>
      <c r="J47" s="607" t="s">
        <v>218</v>
      </c>
      <c r="K47" s="114"/>
      <c r="L47" s="222">
        <f>ROUND(G47*$D47,-1)</f>
      </c>
      <c r="M47" s="110">
        <f>ROUND(H47*$D47,-1)</f>
      </c>
      <c r="N47" s="110">
        <f>ROUND(I47*$D47,-1)</f>
      </c>
      <c r="O47" s="110">
        <f>ROUND(J47*$D47,-1)</f>
      </c>
      <c r="P47" s="225">
        <f>ROUND(K47*$D47,-1)</f>
      </c>
      <c r="Q47" s="5"/>
      <c r="R47" s="5"/>
      <c r="S47" s="5"/>
      <c r="T47" s="5"/>
      <c r="U47" s="5"/>
    </row>
    <row x14ac:dyDescent="0.25" r="48" customHeight="1" ht="16.15">
      <c r="A48" s="241"/>
      <c r="B48" s="110"/>
      <c r="C48" s="110"/>
      <c r="D48" s="110"/>
      <c r="E48" s="225"/>
      <c r="F48" s="582"/>
      <c r="G48" s="114"/>
      <c r="H48" s="114"/>
      <c r="I48" s="114"/>
      <c r="J48" s="114"/>
      <c r="K48" s="114"/>
      <c r="L48" s="222"/>
      <c r="M48" s="110"/>
      <c r="N48" s="110"/>
      <c r="O48" s="110"/>
      <c r="P48" s="225"/>
      <c r="Q48" s="5"/>
      <c r="R48" s="5"/>
      <c r="S48" s="5"/>
      <c r="T48" s="5"/>
      <c r="U48" s="5"/>
    </row>
    <row x14ac:dyDescent="0.25" r="49" customHeight="1" ht="16.15">
      <c r="A49" s="605" t="s">
        <v>816</v>
      </c>
      <c r="B49" s="111">
        <f>SUM(B51)</f>
      </c>
      <c r="C49" s="110"/>
      <c r="D49" s="111">
        <f>SUM(D51)</f>
      </c>
      <c r="E49" s="225"/>
      <c r="F49" s="582"/>
      <c r="G49" s="114"/>
      <c r="H49" s="114"/>
      <c r="I49" s="114"/>
      <c r="J49" s="114"/>
      <c r="K49" s="114"/>
      <c r="L49" s="278">
        <f>SUM(L51)</f>
      </c>
      <c r="M49" s="571">
        <f>SUM(M51)</f>
      </c>
      <c r="N49" s="106">
        <f>SUM(N51)</f>
      </c>
      <c r="O49" s="106">
        <f>SUM(O51)</f>
      </c>
      <c r="P49" s="351">
        <f>SUM(P51)</f>
      </c>
      <c r="Q49" s="5"/>
      <c r="R49" s="5"/>
      <c r="S49" s="5"/>
      <c r="T49" s="5"/>
      <c r="U49" s="5"/>
    </row>
    <row x14ac:dyDescent="0.25" r="50" customHeight="1" ht="16.15">
      <c r="A50" s="241"/>
      <c r="B50" s="110"/>
      <c r="C50" s="110"/>
      <c r="D50" s="110"/>
      <c r="E50" s="225"/>
      <c r="F50" s="582"/>
      <c r="G50" s="114"/>
      <c r="H50" s="114"/>
      <c r="I50" s="114"/>
      <c r="J50" s="114"/>
      <c r="K50" s="114"/>
      <c r="L50" s="222"/>
      <c r="M50" s="110"/>
      <c r="N50" s="110"/>
      <c r="O50" s="110"/>
      <c r="P50" s="225"/>
      <c r="Q50" s="5"/>
      <c r="R50" s="5"/>
      <c r="S50" s="5"/>
      <c r="T50" s="5"/>
      <c r="U50" s="5"/>
    </row>
    <row x14ac:dyDescent="0.25" r="51" customHeight="1" ht="16.15">
      <c r="A51" s="241" t="s">
        <v>817</v>
      </c>
      <c r="B51" s="110"/>
      <c r="C51" s="110"/>
      <c r="D51" s="110">
        <v>160</v>
      </c>
      <c r="E51" s="225"/>
      <c r="F51" s="582"/>
      <c r="G51" s="114"/>
      <c r="H51" s="607" t="s">
        <v>218</v>
      </c>
      <c r="I51" s="607" t="s">
        <v>218</v>
      </c>
      <c r="J51" s="607" t="s">
        <v>218</v>
      </c>
      <c r="K51" s="114"/>
      <c r="L51" s="222">
        <f>ROUND(G51*$D51,-1)</f>
      </c>
      <c r="M51" s="110">
        <f>ROUND(H51*$D51,-1)</f>
      </c>
      <c r="N51" s="110">
        <f>ROUND(I51*$D51,-1)</f>
      </c>
      <c r="O51" s="110">
        <f>ROUND(J51*$D51,-1)</f>
      </c>
      <c r="P51" s="225">
        <f>ROUND(K51*$D51,-1)</f>
      </c>
      <c r="Q51" s="5"/>
      <c r="R51" s="5"/>
      <c r="S51" s="5"/>
      <c r="T51" s="5"/>
      <c r="U51" s="5"/>
    </row>
    <row x14ac:dyDescent="0.25" r="52" customHeight="1" ht="16.15">
      <c r="A52" s="241" t="s">
        <v>218</v>
      </c>
      <c r="B52" s="110"/>
      <c r="C52" s="110"/>
      <c r="D52" s="608" t="s">
        <v>218</v>
      </c>
      <c r="E52" s="225"/>
      <c r="F52" s="582"/>
      <c r="G52" s="114"/>
      <c r="H52" s="114"/>
      <c r="I52" s="114"/>
      <c r="J52" s="114"/>
      <c r="K52" s="114"/>
      <c r="L52" s="222"/>
      <c r="M52" s="110"/>
      <c r="N52" s="110"/>
      <c r="O52" s="110"/>
      <c r="P52" s="609" t="s">
        <v>218</v>
      </c>
      <c r="Q52" s="5"/>
      <c r="R52" s="5"/>
      <c r="S52" s="5"/>
      <c r="T52" s="5"/>
      <c r="U52" s="5"/>
    </row>
    <row x14ac:dyDescent="0.25" r="53" customHeight="1" ht="16.15">
      <c r="A53" s="605" t="s">
        <v>818</v>
      </c>
      <c r="B53" s="111">
        <f>B54+B59+B63+B66+B76</f>
      </c>
      <c r="C53" s="110"/>
      <c r="D53" s="111">
        <f>D54+D59+D63+D66+D76</f>
      </c>
      <c r="E53" s="225"/>
      <c r="F53" s="582"/>
      <c r="G53" s="114"/>
      <c r="H53" s="114"/>
      <c r="I53" s="114"/>
      <c r="J53" s="114"/>
      <c r="K53" s="114"/>
      <c r="L53" s="278">
        <f>SUM(L54+L59+L63+L66+L76)</f>
      </c>
      <c r="M53" s="571">
        <f>SUM(M54+M59+M63+M66+M76)</f>
      </c>
      <c r="N53" s="106">
        <f>SUM(N54+N59+N63+N66+N76)</f>
      </c>
      <c r="O53" s="106">
        <f>SUM(O54+O59+O63+O66+O76)</f>
      </c>
      <c r="P53" s="351">
        <f>SUM(P54+P59+P63+P66+P76)</f>
      </c>
      <c r="Q53" s="5"/>
      <c r="R53" s="5"/>
      <c r="S53" s="5"/>
      <c r="T53" s="5"/>
      <c r="U53" s="5"/>
    </row>
    <row x14ac:dyDescent="0.25" r="54" customHeight="1" ht="16.15">
      <c r="A54" s="262" t="s">
        <v>819</v>
      </c>
      <c r="B54" s="546">
        <f>SUM(B55:B57)</f>
      </c>
      <c r="C54" s="110"/>
      <c r="D54" s="546">
        <f>SUM(D55:D57)</f>
      </c>
      <c r="E54" s="225"/>
      <c r="F54" s="582"/>
      <c r="G54" s="114"/>
      <c r="H54" s="114"/>
      <c r="I54" s="114"/>
      <c r="J54" s="114"/>
      <c r="K54" s="114"/>
      <c r="L54" s="606">
        <f>SUM(L55:L57)</f>
      </c>
      <c r="M54" s="614">
        <f>SUM(M55:M57)</f>
      </c>
      <c r="N54" s="546">
        <f>SUM(N55:N57)</f>
      </c>
      <c r="O54" s="546">
        <f>SUM(O55:O57)</f>
      </c>
      <c r="P54" s="615">
        <f>SUM(P55:P57)</f>
      </c>
      <c r="Q54" s="5"/>
      <c r="R54" s="5"/>
      <c r="S54" s="5"/>
      <c r="T54" s="5"/>
      <c r="U54" s="5"/>
    </row>
    <row x14ac:dyDescent="0.25" r="55" customHeight="1" ht="16.15">
      <c r="A55" s="241" t="s">
        <v>820</v>
      </c>
      <c r="B55" s="110"/>
      <c r="C55" s="110"/>
      <c r="D55" s="110">
        <v>200</v>
      </c>
      <c r="E55" s="670" t="s">
        <v>631</v>
      </c>
      <c r="F55" s="582"/>
      <c r="G55" s="114">
        <v>1</v>
      </c>
      <c r="H55" s="607" t="s">
        <v>218</v>
      </c>
      <c r="I55" s="607" t="s">
        <v>218</v>
      </c>
      <c r="J55" s="114"/>
      <c r="K55" s="114"/>
      <c r="L55" s="222">
        <f>ROUND(G55*$D55,-1)</f>
      </c>
      <c r="M55" s="110">
        <f>ROUND(H55*$D55,-1)</f>
      </c>
      <c r="N55" s="110">
        <f>ROUND(I55*$D55,-1)</f>
      </c>
      <c r="O55" s="110">
        <f>ROUND(J55*$D55,-1)</f>
      </c>
      <c r="P55" s="225">
        <f>ROUND(K55*$D55,-1)</f>
      </c>
      <c r="Q55" s="5"/>
      <c r="R55" s="5"/>
      <c r="S55" s="5"/>
      <c r="T55" s="5"/>
      <c r="U55" s="5"/>
    </row>
    <row x14ac:dyDescent="0.25" r="56" customHeight="1" ht="16.15">
      <c r="A56" s="241" t="s">
        <v>821</v>
      </c>
      <c r="B56" s="110"/>
      <c r="C56" s="110"/>
      <c r="D56" s="110">
        <v>150</v>
      </c>
      <c r="E56" s="670" t="s">
        <v>631</v>
      </c>
      <c r="F56" s="582"/>
      <c r="G56" s="114">
        <v>1</v>
      </c>
      <c r="H56" s="114"/>
      <c r="I56" s="114"/>
      <c r="J56" s="114"/>
      <c r="K56" s="114"/>
      <c r="L56" s="222">
        <f>ROUND(G56*$D56,-1)</f>
      </c>
      <c r="M56" s="110">
        <f>ROUND(H56*$D56,-1)</f>
      </c>
      <c r="N56" s="110">
        <f>ROUND(I56*$D56,-1)</f>
      </c>
      <c r="O56" s="110">
        <f>ROUND(J56*$D56,-1)</f>
      </c>
      <c r="P56" s="225">
        <f>ROUND(K56*$D56,-1)</f>
      </c>
      <c r="Q56" s="5"/>
      <c r="R56" s="5"/>
      <c r="S56" s="5"/>
      <c r="T56" s="5"/>
      <c r="U56" s="5"/>
    </row>
    <row x14ac:dyDescent="0.25" r="57" customHeight="1" ht="16.15">
      <c r="A57" s="338" t="s">
        <v>822</v>
      </c>
      <c r="B57" s="224">
        <v>700</v>
      </c>
      <c r="C57" s="110">
        <v>70</v>
      </c>
      <c r="D57" s="110">
        <f>ROUND(C57*B57/1000,-1)</f>
      </c>
      <c r="E57" s="256" t="s">
        <v>218</v>
      </c>
      <c r="F57" s="582"/>
      <c r="G57" s="242">
        <v>1</v>
      </c>
      <c r="H57" s="613" t="s">
        <v>218</v>
      </c>
      <c r="I57" s="613" t="s">
        <v>218</v>
      </c>
      <c r="J57" s="613" t="s">
        <v>218</v>
      </c>
      <c r="K57" s="610" t="s">
        <v>218</v>
      </c>
      <c r="L57" s="222">
        <f>ROUND(G57*$D57,-1)</f>
      </c>
      <c r="M57" s="110">
        <f>ROUND(H57*$D57,-1)</f>
      </c>
      <c r="N57" s="110">
        <f>ROUND(I57*$D57,-1)</f>
      </c>
      <c r="O57" s="110">
        <f>ROUND(J57*$D57,-1)</f>
      </c>
      <c r="P57" s="225">
        <f>ROUND(K57*$D57,-1)</f>
      </c>
      <c r="Q57" s="5"/>
      <c r="R57" s="5"/>
      <c r="S57" s="5"/>
      <c r="T57" s="5"/>
      <c r="U57" s="5"/>
    </row>
    <row x14ac:dyDescent="0.25" r="58" customHeight="1" ht="16.15">
      <c r="A58" s="618"/>
      <c r="B58" s="110"/>
      <c r="C58" s="110"/>
      <c r="D58" s="110"/>
      <c r="E58" s="225"/>
      <c r="F58" s="582"/>
      <c r="G58" s="114"/>
      <c r="H58" s="114"/>
      <c r="I58" s="114"/>
      <c r="J58" s="114"/>
      <c r="K58" s="114"/>
      <c r="L58" s="222"/>
      <c r="M58" s="110"/>
      <c r="N58" s="110"/>
      <c r="O58" s="110"/>
      <c r="P58" s="225"/>
      <c r="Q58" s="5"/>
      <c r="R58" s="5"/>
      <c r="S58" s="5"/>
      <c r="T58" s="5"/>
      <c r="U58" s="5"/>
    </row>
    <row x14ac:dyDescent="0.25" r="59" customHeight="1" ht="16.15">
      <c r="A59" s="262" t="s">
        <v>823</v>
      </c>
      <c r="B59" s="546">
        <f>SUM(B60:B61)</f>
      </c>
      <c r="C59" s="110"/>
      <c r="D59" s="546">
        <f>SUM(D60:D61)</f>
      </c>
      <c r="E59" s="225"/>
      <c r="F59" s="582"/>
      <c r="G59" s="114"/>
      <c r="H59" s="114"/>
      <c r="I59" s="114"/>
      <c r="J59" s="114"/>
      <c r="K59" s="114"/>
      <c r="L59" s="606">
        <f>SUM(L60:L61)</f>
      </c>
      <c r="M59" s="546">
        <f>SUM(M60:M61)</f>
      </c>
      <c r="N59" s="546">
        <f>SUM(N60:N61)</f>
      </c>
      <c r="O59" s="546">
        <f>SUM(O60:O61)</f>
      </c>
      <c r="P59" s="352">
        <f>SUM(P60:P61)</f>
      </c>
      <c r="Q59" s="5"/>
      <c r="R59" s="5"/>
      <c r="S59" s="5"/>
      <c r="T59" s="5"/>
      <c r="U59" s="5"/>
    </row>
    <row x14ac:dyDescent="0.25" r="60" customHeight="1" ht="16.15">
      <c r="A60" s="338" t="s">
        <v>824</v>
      </c>
      <c r="B60" s="224">
        <v>1650</v>
      </c>
      <c r="C60" s="110">
        <v>80</v>
      </c>
      <c r="D60" s="110">
        <f>ROUND(C60*B60/1000,-1)</f>
      </c>
      <c r="E60" s="256"/>
      <c r="F60" s="582"/>
      <c r="G60" s="242"/>
      <c r="H60" s="613" t="s">
        <v>218</v>
      </c>
      <c r="I60" s="613" t="s">
        <v>218</v>
      </c>
      <c r="J60" s="613" t="s">
        <v>218</v>
      </c>
      <c r="K60" s="582">
        <v>1</v>
      </c>
      <c r="L60" s="222">
        <f>ROUND(G60*$D60,-1)</f>
      </c>
      <c r="M60" s="110">
        <f>ROUND(H60*$D60,-1)</f>
      </c>
      <c r="N60" s="110">
        <f>ROUND(I60*$D60,-1)</f>
      </c>
      <c r="O60" s="110">
        <f>ROUND(J60*$D60,-1)</f>
      </c>
      <c r="P60" s="225">
        <f>ROUND(K60*$D60,-1)</f>
      </c>
      <c r="Q60" s="5"/>
      <c r="R60" s="5"/>
      <c r="S60" s="5"/>
      <c r="T60" s="5"/>
      <c r="U60" s="5"/>
    </row>
    <row x14ac:dyDescent="0.25" r="61" customHeight="1" ht="16.15">
      <c r="A61" s="338" t="s">
        <v>825</v>
      </c>
      <c r="B61" s="224">
        <v>1750</v>
      </c>
      <c r="C61" s="110">
        <v>80</v>
      </c>
      <c r="D61" s="110">
        <f>ROUND(C61*B61/1000,-1)</f>
      </c>
      <c r="E61" s="256"/>
      <c r="F61" s="582"/>
      <c r="G61" s="242"/>
      <c r="H61" s="242">
        <v>1</v>
      </c>
      <c r="I61" s="242"/>
      <c r="J61" s="613" t="s">
        <v>218</v>
      </c>
      <c r="K61" s="610" t="s">
        <v>218</v>
      </c>
      <c r="L61" s="222">
        <f>ROUND(G61*$D61,-1)</f>
      </c>
      <c r="M61" s="110">
        <f>ROUND(H61*$D61,-1)</f>
      </c>
      <c r="N61" s="110">
        <f>ROUND(I61*$D61,-1)</f>
      </c>
      <c r="O61" s="110">
        <f>ROUND(J61*$D61,-1)</f>
      </c>
      <c r="P61" s="225">
        <f>ROUND(K61*$D61,-1)</f>
      </c>
      <c r="Q61" s="5"/>
      <c r="R61" s="5"/>
      <c r="S61" s="5"/>
      <c r="T61" s="5"/>
      <c r="U61" s="5"/>
    </row>
    <row x14ac:dyDescent="0.25" r="62" customHeight="1" ht="16.15">
      <c r="A62" s="618"/>
      <c r="B62" s="110"/>
      <c r="C62" s="110"/>
      <c r="D62" s="110"/>
      <c r="E62" s="256"/>
      <c r="F62" s="582"/>
      <c r="G62" s="114"/>
      <c r="H62" s="114"/>
      <c r="I62" s="114"/>
      <c r="J62" s="114"/>
      <c r="K62" s="114"/>
      <c r="L62" s="222"/>
      <c r="M62" s="110"/>
      <c r="N62" s="110"/>
      <c r="O62" s="110"/>
      <c r="P62" s="225"/>
      <c r="Q62" s="5"/>
      <c r="R62" s="5"/>
      <c r="S62" s="5"/>
      <c r="T62" s="5"/>
      <c r="U62" s="5"/>
    </row>
    <row x14ac:dyDescent="0.25" r="63" customHeight="1" ht="16.15">
      <c r="A63" s="262" t="s">
        <v>826</v>
      </c>
      <c r="B63" s="546">
        <f>SUM(B64)</f>
      </c>
      <c r="C63" s="110"/>
      <c r="D63" s="546">
        <f>SUM(D64)</f>
      </c>
      <c r="E63" s="225"/>
      <c r="F63" s="582"/>
      <c r="G63" s="114"/>
      <c r="H63" s="114"/>
      <c r="I63" s="114"/>
      <c r="J63" s="114"/>
      <c r="K63" s="114"/>
      <c r="L63" s="606">
        <f>SUM(L64)</f>
      </c>
      <c r="M63" s="546">
        <f>SUM(M64)</f>
      </c>
      <c r="N63" s="546">
        <f>SUM(N64)</f>
      </c>
      <c r="O63" s="546">
        <f>SUM(O64)</f>
      </c>
      <c r="P63" s="352">
        <f>SUM(P64)</f>
      </c>
      <c r="Q63" s="5"/>
      <c r="R63" s="5"/>
      <c r="S63" s="5"/>
      <c r="T63" s="5"/>
      <c r="U63" s="5"/>
    </row>
    <row x14ac:dyDescent="0.25" r="64" customHeight="1" ht="16.15">
      <c r="A64" s="338" t="s">
        <v>827</v>
      </c>
      <c r="B64" s="224">
        <v>1400</v>
      </c>
      <c r="C64" s="224">
        <v>80</v>
      </c>
      <c r="D64" s="110">
        <f>ROUND(C64*B64/1000,-1)</f>
      </c>
      <c r="E64" s="256"/>
      <c r="F64" s="582"/>
      <c r="G64" s="242">
        <v>1</v>
      </c>
      <c r="H64" s="613" t="s">
        <v>218</v>
      </c>
      <c r="I64" s="613" t="s">
        <v>218</v>
      </c>
      <c r="J64" s="613" t="s">
        <v>218</v>
      </c>
      <c r="K64" s="610" t="s">
        <v>218</v>
      </c>
      <c r="L64" s="222">
        <f>ROUND(G64*$D64,-1)</f>
      </c>
      <c r="M64" s="110">
        <f>ROUND(H64*$D64,-1)</f>
      </c>
      <c r="N64" s="110">
        <f>ROUND(I64*$D64,-1)</f>
      </c>
      <c r="O64" s="110">
        <f>ROUND(J64*$D64,-1)</f>
      </c>
      <c r="P64" s="225">
        <f>ROUND(K64*$D64,-1)</f>
      </c>
      <c r="Q64" s="5"/>
      <c r="R64" s="5"/>
      <c r="S64" s="5"/>
      <c r="T64" s="5"/>
      <c r="U64" s="5"/>
    </row>
    <row x14ac:dyDescent="0.25" r="65" customHeight="1" ht="16.15">
      <c r="A65" s="618"/>
      <c r="B65" s="110"/>
      <c r="C65" s="110"/>
      <c r="D65" s="110"/>
      <c r="E65" s="225"/>
      <c r="F65" s="582"/>
      <c r="G65" s="114"/>
      <c r="H65" s="114"/>
      <c r="I65" s="114"/>
      <c r="J65" s="114"/>
      <c r="K65" s="114"/>
      <c r="L65" s="222"/>
      <c r="M65" s="110"/>
      <c r="N65" s="110"/>
      <c r="O65" s="110"/>
      <c r="P65" s="225"/>
      <c r="Q65" s="5"/>
      <c r="R65" s="5"/>
      <c r="S65" s="5"/>
      <c r="T65" s="5"/>
      <c r="U65" s="5"/>
    </row>
    <row x14ac:dyDescent="0.25" r="66" customHeight="1" ht="16.15">
      <c r="A66" s="262" t="s">
        <v>828</v>
      </c>
      <c r="B66" s="546">
        <f>SUM(B67:B75)</f>
      </c>
      <c r="C66" s="110"/>
      <c r="D66" s="546">
        <f>SUM(D67:D75)</f>
      </c>
      <c r="E66" s="225"/>
      <c r="F66" s="582"/>
      <c r="G66" s="114"/>
      <c r="H66" s="607" t="s">
        <v>218</v>
      </c>
      <c r="I66" s="607" t="s">
        <v>218</v>
      </c>
      <c r="J66" s="607" t="s">
        <v>218</v>
      </c>
      <c r="K66" s="607" t="s">
        <v>218</v>
      </c>
      <c r="L66" s="606">
        <f>SUM(L67:L76)</f>
      </c>
      <c r="M66" s="546">
        <f>SUM(M67:M76)</f>
      </c>
      <c r="N66" s="546">
        <f>SUM(N67:N76)</f>
      </c>
      <c r="O66" s="546">
        <f>SUM(O67:O76)</f>
      </c>
      <c r="P66" s="352">
        <f>SUM(P67:P76)</f>
      </c>
      <c r="Q66" s="5"/>
      <c r="R66" s="5"/>
      <c r="S66" s="5"/>
      <c r="T66" s="5"/>
      <c r="U66" s="5"/>
    </row>
    <row x14ac:dyDescent="0.25" r="67" customHeight="1" ht="16.15">
      <c r="A67" s="241" t="s">
        <v>829</v>
      </c>
      <c r="B67" s="110">
        <v>10200</v>
      </c>
      <c r="C67" s="110">
        <v>95</v>
      </c>
      <c r="D67" s="110">
        <f>ROUND(C67*B67/1000,-1)</f>
      </c>
      <c r="E67" s="256" t="s">
        <v>598</v>
      </c>
      <c r="F67" s="582">
        <v>0.6</v>
      </c>
      <c r="G67" s="114">
        <v>0.2</v>
      </c>
      <c r="H67" s="607" t="s">
        <v>218</v>
      </c>
      <c r="I67" s="114">
        <v>0.2</v>
      </c>
      <c r="J67" s="607" t="s">
        <v>218</v>
      </c>
      <c r="K67" s="607" t="s">
        <v>218</v>
      </c>
      <c r="L67" s="222">
        <f>ROUND(G67*$D67,-1)</f>
      </c>
      <c r="M67" s="110">
        <f>ROUND(H67*$D67,-1)</f>
      </c>
      <c r="N67" s="110">
        <f>ROUND(I67*$D67,-1)</f>
      </c>
      <c r="O67" s="110">
        <f>ROUND(J67*$D67,-1)</f>
      </c>
      <c r="P67" s="225">
        <f>ROUND(K67*$D67,-1)</f>
      </c>
      <c r="Q67" s="5"/>
      <c r="R67" s="5"/>
      <c r="S67" s="5"/>
      <c r="T67" s="5"/>
      <c r="U67" s="5"/>
    </row>
    <row x14ac:dyDescent="0.25" r="68" customHeight="1" ht="16.15">
      <c r="A68" s="241" t="s">
        <v>830</v>
      </c>
      <c r="B68" s="110">
        <v>1400</v>
      </c>
      <c r="C68" s="110">
        <v>80</v>
      </c>
      <c r="D68" s="110">
        <f>ROUND(C68*B68/1000,-1)</f>
      </c>
      <c r="E68" s="256" t="s">
        <v>598</v>
      </c>
      <c r="F68" s="582">
        <v>0.5</v>
      </c>
      <c r="G68" s="114">
        <v>0.5</v>
      </c>
      <c r="H68" s="114"/>
      <c r="I68" s="607" t="s">
        <v>218</v>
      </c>
      <c r="J68" s="607" t="s">
        <v>218</v>
      </c>
      <c r="K68" s="607" t="s">
        <v>218</v>
      </c>
      <c r="L68" s="222">
        <f>ROUND(G68*$D68,-1)</f>
      </c>
      <c r="M68" s="110">
        <f>ROUND(H68*$D68,-1)</f>
      </c>
      <c r="N68" s="110">
        <f>ROUND(I68*$D68,-1)</f>
      </c>
      <c r="O68" s="110">
        <f>ROUND(J68*$D68,-1)</f>
      </c>
      <c r="P68" s="225">
        <f>ROUND(K68*$D68,-1)</f>
      </c>
      <c r="Q68" s="5"/>
      <c r="R68" s="5"/>
      <c r="S68" s="5"/>
      <c r="T68" s="5"/>
      <c r="U68" s="5"/>
    </row>
    <row x14ac:dyDescent="0.25" r="69" customHeight="1" ht="16.15">
      <c r="A69" s="241" t="s">
        <v>831</v>
      </c>
      <c r="B69" s="110"/>
      <c r="C69" s="110"/>
      <c r="D69" s="110">
        <v>300</v>
      </c>
      <c r="E69" s="256" t="s">
        <v>598</v>
      </c>
      <c r="F69" s="582">
        <v>0.8</v>
      </c>
      <c r="G69" s="114">
        <v>0.2</v>
      </c>
      <c r="H69" s="607" t="s">
        <v>218</v>
      </c>
      <c r="I69" s="114"/>
      <c r="J69" s="114"/>
      <c r="K69" s="114"/>
      <c r="L69" s="222">
        <f>ROUND(G69*$D69,-1)</f>
      </c>
      <c r="M69" s="110">
        <f>ROUND(H69*$D69,-1)</f>
      </c>
      <c r="N69" s="110">
        <f>ROUND(I69*$D69,-1)</f>
      </c>
      <c r="O69" s="110">
        <f>ROUND(J69*$D69,-1)</f>
      </c>
      <c r="P69" s="225">
        <f>ROUND(K69*$D69,-1)</f>
      </c>
      <c r="Q69" s="5"/>
      <c r="R69" s="5"/>
      <c r="S69" s="5"/>
      <c r="T69" s="5"/>
      <c r="U69" s="5"/>
    </row>
    <row x14ac:dyDescent="0.25" r="70" customHeight="1" ht="16.15">
      <c r="A70" s="241" t="s">
        <v>832</v>
      </c>
      <c r="B70" s="110">
        <v>330</v>
      </c>
      <c r="C70" s="110">
        <v>90</v>
      </c>
      <c r="D70" s="110">
        <f>ROUND(C70*B70/1000,-1)</f>
      </c>
      <c r="E70" s="256" t="s">
        <v>598</v>
      </c>
      <c r="F70" s="582"/>
      <c r="G70" s="114">
        <v>0.7</v>
      </c>
      <c r="H70" s="114"/>
      <c r="I70" s="114">
        <v>0.3</v>
      </c>
      <c r="J70" s="607" t="s">
        <v>218</v>
      </c>
      <c r="K70" s="607" t="s">
        <v>218</v>
      </c>
      <c r="L70" s="222">
        <f>ROUND(G70*$D70,-1)</f>
      </c>
      <c r="M70" s="110">
        <f>ROUND(H70*$D70,-1)</f>
      </c>
      <c r="N70" s="110">
        <f>ROUND(I70*$D70,-1)</f>
      </c>
      <c r="O70" s="110">
        <f>ROUND(J70*$D70,-1)</f>
      </c>
      <c r="P70" s="225">
        <f>ROUND(K70*$D70,-1)</f>
      </c>
      <c r="Q70" s="5"/>
      <c r="R70" s="5"/>
      <c r="S70" s="5"/>
      <c r="T70" s="5"/>
      <c r="U70" s="5"/>
    </row>
    <row x14ac:dyDescent="0.25" r="71" customHeight="1" ht="16.15">
      <c r="A71" s="241" t="s">
        <v>833</v>
      </c>
      <c r="B71" s="110">
        <v>6000</v>
      </c>
      <c r="C71" s="110">
        <v>80</v>
      </c>
      <c r="D71" s="110">
        <f>ROUND(C71*B71/1000,-1)</f>
      </c>
      <c r="E71" s="225"/>
      <c r="F71" s="582"/>
      <c r="G71" s="114"/>
      <c r="H71" s="114">
        <v>0.4</v>
      </c>
      <c r="I71" s="114">
        <v>0.3</v>
      </c>
      <c r="J71" s="114">
        <v>0.3</v>
      </c>
      <c r="K71" s="607" t="s">
        <v>218</v>
      </c>
      <c r="L71" s="222">
        <f>ROUND(G71*$D71,-1)</f>
      </c>
      <c r="M71" s="110">
        <f>ROUND(H71*$D71,-1)</f>
      </c>
      <c r="N71" s="110">
        <f>ROUND(I71*$D71,-1)</f>
      </c>
      <c r="O71" s="110">
        <f>ROUND(J71*$D71,-1)</f>
      </c>
      <c r="P71" s="225">
        <f>ROUND(K71*$D71,-1)</f>
      </c>
      <c r="Q71" s="5"/>
      <c r="R71" s="5"/>
      <c r="S71" s="5"/>
      <c r="T71" s="5"/>
      <c r="U71" s="5"/>
    </row>
    <row x14ac:dyDescent="0.25" r="72" customHeight="1" ht="16.15">
      <c r="A72" s="241" t="s">
        <v>834</v>
      </c>
      <c r="B72" s="110">
        <v>1350</v>
      </c>
      <c r="C72" s="110">
        <v>80</v>
      </c>
      <c r="D72" s="110">
        <f>ROUND(C72*B72/1000,-1)</f>
      </c>
      <c r="E72" s="225"/>
      <c r="F72" s="582"/>
      <c r="G72" s="114"/>
      <c r="H72" s="607" t="s">
        <v>218</v>
      </c>
      <c r="I72" s="607" t="s">
        <v>218</v>
      </c>
      <c r="J72" s="114">
        <v>0.3</v>
      </c>
      <c r="K72" s="114">
        <v>0.7</v>
      </c>
      <c r="L72" s="222">
        <f>ROUND(G72*$D72,-1)</f>
      </c>
      <c r="M72" s="110">
        <f>ROUND(H72*$D72,-1)</f>
      </c>
      <c r="N72" s="110">
        <f>ROUND(I72*$D72,-1)</f>
      </c>
      <c r="O72" s="110">
        <f>ROUND(J72*$D72,-1)</f>
      </c>
      <c r="P72" s="225">
        <f>ROUND(K72*$D72,-1)</f>
      </c>
      <c r="Q72" s="5"/>
      <c r="R72" s="5"/>
      <c r="S72" s="5"/>
      <c r="T72" s="5"/>
      <c r="U72" s="5"/>
    </row>
    <row x14ac:dyDescent="0.25" r="73" customHeight="1" ht="16.15">
      <c r="A73" s="241" t="s">
        <v>835</v>
      </c>
      <c r="B73" s="110">
        <v>1300</v>
      </c>
      <c r="C73" s="110">
        <v>90</v>
      </c>
      <c r="D73" s="110">
        <f>ROUND(C73*B73/1000,-1)</f>
      </c>
      <c r="E73" s="225"/>
      <c r="F73" s="582">
        <v>0.5</v>
      </c>
      <c r="G73" s="114">
        <v>0.2</v>
      </c>
      <c r="H73" s="607" t="s">
        <v>218</v>
      </c>
      <c r="I73" s="114">
        <v>0.3</v>
      </c>
      <c r="J73" s="607" t="s">
        <v>218</v>
      </c>
      <c r="K73" s="607" t="s">
        <v>218</v>
      </c>
      <c r="L73" s="222">
        <f>ROUND(G73*$D73,-1)</f>
      </c>
      <c r="M73" s="110">
        <f>ROUND(H73*$D73,-1)</f>
      </c>
      <c r="N73" s="110">
        <f>ROUND(I73*$D73,-1)</f>
      </c>
      <c r="O73" s="110">
        <f>ROUND(J73*$D73,-1)</f>
      </c>
      <c r="P73" s="225">
        <f>ROUND(K73*$D73,-1)</f>
      </c>
      <c r="Q73" s="5"/>
      <c r="R73" s="5"/>
      <c r="S73" s="5"/>
      <c r="T73" s="5"/>
      <c r="U73" s="5"/>
    </row>
    <row x14ac:dyDescent="0.25" r="74" customHeight="1" ht="16.15">
      <c r="A74" s="241" t="s">
        <v>836</v>
      </c>
      <c r="B74" s="110">
        <v>510</v>
      </c>
      <c r="C74" s="110">
        <v>90</v>
      </c>
      <c r="D74" s="110">
        <f>ROUND(C74*B74/1000,-1)</f>
      </c>
      <c r="E74" s="225"/>
      <c r="F74" s="582">
        <v>0.7</v>
      </c>
      <c r="G74" s="114"/>
      <c r="H74" s="607" t="s">
        <v>218</v>
      </c>
      <c r="I74" s="114">
        <v>0.3</v>
      </c>
      <c r="J74" s="607" t="s">
        <v>218</v>
      </c>
      <c r="K74" s="607" t="s">
        <v>218</v>
      </c>
      <c r="L74" s="222">
        <f>ROUND(G74*$D74,-1)</f>
      </c>
      <c r="M74" s="110">
        <f>ROUND(H74*$D74,-1)</f>
      </c>
      <c r="N74" s="110">
        <f>ROUND(I74*$D74,-1)</f>
      </c>
      <c r="O74" s="110">
        <f>ROUND(J74*$D74,-1)</f>
      </c>
      <c r="P74" s="225">
        <f>ROUND(K74*$D74,-1)</f>
      </c>
      <c r="Q74" s="5"/>
      <c r="R74" s="5"/>
      <c r="S74" s="5"/>
      <c r="T74" s="5"/>
      <c r="U74" s="5"/>
    </row>
    <row x14ac:dyDescent="0.25" r="75" customHeight="1" ht="16.15">
      <c r="A75" s="618"/>
      <c r="B75" s="110"/>
      <c r="C75" s="110"/>
      <c r="D75" s="110"/>
      <c r="E75" s="225"/>
      <c r="F75" s="582"/>
      <c r="G75" s="114"/>
      <c r="H75" s="114"/>
      <c r="I75" s="114"/>
      <c r="J75" s="114"/>
      <c r="K75" s="114"/>
      <c r="L75" s="222"/>
      <c r="M75" s="110"/>
      <c r="N75" s="110"/>
      <c r="O75" s="110"/>
      <c r="P75" s="225"/>
      <c r="Q75" s="5"/>
      <c r="R75" s="5"/>
      <c r="S75" s="5"/>
      <c r="T75" s="5"/>
      <c r="U75" s="5"/>
    </row>
    <row x14ac:dyDescent="0.25" r="76" customHeight="1" ht="16.15">
      <c r="A76" s="262" t="s">
        <v>837</v>
      </c>
      <c r="B76" s="110"/>
      <c r="C76" s="110"/>
      <c r="D76" s="110"/>
      <c r="E76" s="225"/>
      <c r="F76" s="582"/>
      <c r="G76" s="114"/>
      <c r="H76" s="114"/>
      <c r="I76" s="114"/>
      <c r="J76" s="114"/>
      <c r="K76" s="114"/>
      <c r="L76" s="222"/>
      <c r="M76" s="110"/>
      <c r="N76" s="110"/>
      <c r="O76" s="110"/>
      <c r="P76" s="352">
        <v>250</v>
      </c>
      <c r="Q76" s="5"/>
      <c r="R76" s="5"/>
      <c r="S76" s="5"/>
      <c r="T76" s="5"/>
      <c r="U76" s="5"/>
    </row>
    <row x14ac:dyDescent="0.25" r="77" customHeight="1" ht="16.15">
      <c r="A77" s="618"/>
      <c r="B77" s="110"/>
      <c r="C77" s="110"/>
      <c r="D77" s="110"/>
      <c r="E77" s="225"/>
      <c r="F77" s="582"/>
      <c r="G77" s="114"/>
      <c r="H77" s="114"/>
      <c r="I77" s="114"/>
      <c r="J77" s="114"/>
      <c r="K77" s="114"/>
      <c r="L77" s="222"/>
      <c r="M77" s="339"/>
      <c r="N77" s="339"/>
      <c r="O77" s="339"/>
      <c r="P77" s="256"/>
      <c r="Q77" s="5"/>
      <c r="R77" s="5"/>
      <c r="S77" s="5"/>
      <c r="T77" s="5"/>
      <c r="U77" s="5"/>
    </row>
    <row x14ac:dyDescent="0.25" r="78" customHeight="1" ht="16.15">
      <c r="A78" s="273" t="s">
        <v>755</v>
      </c>
      <c r="B78" s="212">
        <f>SUM(B79:B82)</f>
      </c>
      <c r="C78" s="110"/>
      <c r="D78" s="212">
        <f>SUM(D79:D82)</f>
      </c>
      <c r="E78" s="225"/>
      <c r="F78" s="582"/>
      <c r="G78" s="114"/>
      <c r="H78" s="114"/>
      <c r="I78" s="114"/>
      <c r="J78" s="114"/>
      <c r="K78" s="114"/>
      <c r="L78" s="278">
        <f>SUM(L79:L83)</f>
      </c>
      <c r="M78" s="361">
        <f>SUM(M79:M83)</f>
      </c>
      <c r="N78" s="361">
        <f>SUM(N79:N83)</f>
      </c>
      <c r="O78" s="361">
        <f>SUM(O79:O83)</f>
      </c>
      <c r="P78" s="351">
        <f>SUM(P79:P83)</f>
      </c>
      <c r="Q78" s="5"/>
      <c r="R78" s="5"/>
      <c r="S78" s="5"/>
      <c r="T78" s="5"/>
      <c r="U78" s="5"/>
    </row>
    <row x14ac:dyDescent="0.25" r="79" customHeight="1" ht="16.15">
      <c r="A79" s="241" t="s">
        <v>756</v>
      </c>
      <c r="B79" s="110"/>
      <c r="C79" s="110"/>
      <c r="D79" s="110">
        <v>150</v>
      </c>
      <c r="E79" s="256"/>
      <c r="F79" s="112"/>
      <c r="G79" s="114">
        <v>0.2</v>
      </c>
      <c r="H79" s="114">
        <v>0.2</v>
      </c>
      <c r="I79" s="114">
        <v>0.2</v>
      </c>
      <c r="J79" s="114">
        <v>0.2</v>
      </c>
      <c r="K79" s="114">
        <v>0.2</v>
      </c>
      <c r="L79" s="222">
        <f>ROUND(G79*$D79,-1)</f>
      </c>
      <c r="M79" s="223">
        <f>ROUND(H79*$D79,-1)</f>
      </c>
      <c r="N79" s="224">
        <f>ROUND(I79*$D79,-1)</f>
      </c>
      <c r="O79" s="224">
        <f>ROUND(J79*$D79,-1)</f>
      </c>
      <c r="P79" s="225">
        <f>ROUND(K79*$D79,-1)</f>
      </c>
      <c r="Q79" s="5"/>
      <c r="R79" s="5"/>
      <c r="S79" s="5"/>
      <c r="T79" s="5"/>
      <c r="U79" s="5"/>
    </row>
    <row x14ac:dyDescent="0.25" r="80" customHeight="1" ht="16.15">
      <c r="A80" s="241" t="s">
        <v>757</v>
      </c>
      <c r="B80" s="110"/>
      <c r="C80" s="110"/>
      <c r="D80" s="110">
        <v>100</v>
      </c>
      <c r="E80" s="256"/>
      <c r="F80" s="619"/>
      <c r="G80" s="114">
        <v>0.2</v>
      </c>
      <c r="H80" s="114">
        <v>0.2</v>
      </c>
      <c r="I80" s="114">
        <v>0.2</v>
      </c>
      <c r="J80" s="114">
        <v>0.2</v>
      </c>
      <c r="K80" s="114">
        <v>0.2</v>
      </c>
      <c r="L80" s="222">
        <f>ROUND(G80*$D80,-1)</f>
      </c>
      <c r="M80" s="223">
        <f>ROUND(H80*$D80,-1)</f>
      </c>
      <c r="N80" s="224">
        <f>ROUND(I80*$D80,-1)</f>
      </c>
      <c r="O80" s="224">
        <f>ROUND(J80*$D80,-1)</f>
      </c>
      <c r="P80" s="225">
        <f>ROUND(K80*$D80,-1)</f>
      </c>
      <c r="Q80" s="5"/>
      <c r="R80" s="5"/>
      <c r="S80" s="5"/>
      <c r="T80" s="5"/>
      <c r="U80" s="5"/>
    </row>
    <row x14ac:dyDescent="0.25" r="81" customHeight="1" ht="16.15">
      <c r="A81" s="241" t="s">
        <v>758</v>
      </c>
      <c r="B81" s="110"/>
      <c r="C81" s="110"/>
      <c r="D81" s="110">
        <v>100</v>
      </c>
      <c r="E81" s="256"/>
      <c r="F81" s="619"/>
      <c r="G81" s="114">
        <v>0.2</v>
      </c>
      <c r="H81" s="114">
        <v>0.2</v>
      </c>
      <c r="I81" s="114">
        <v>0.2</v>
      </c>
      <c r="J81" s="114">
        <v>0.2</v>
      </c>
      <c r="K81" s="114">
        <v>0.2</v>
      </c>
      <c r="L81" s="222">
        <f>ROUND(G81*$D81,-1)</f>
      </c>
      <c r="M81" s="223">
        <f>ROUND(H81*$D81,-1)</f>
      </c>
      <c r="N81" s="224">
        <f>ROUND(I81*$D81,-1)</f>
      </c>
      <c r="O81" s="224">
        <f>ROUND(J81*$D81,-1)</f>
      </c>
      <c r="P81" s="225">
        <f>ROUND(K81*$D81,-1)</f>
      </c>
      <c r="Q81" s="5"/>
      <c r="R81" s="5"/>
      <c r="S81" s="5"/>
      <c r="T81" s="5"/>
      <c r="U81" s="5"/>
    </row>
    <row x14ac:dyDescent="0.25" r="82" customHeight="1" ht="16.15">
      <c r="A82" s="241" t="s">
        <v>759</v>
      </c>
      <c r="B82" s="110"/>
      <c r="C82" s="110"/>
      <c r="D82" s="110">
        <v>100</v>
      </c>
      <c r="E82" s="225"/>
      <c r="F82" s="582"/>
      <c r="G82" s="114">
        <v>0.2</v>
      </c>
      <c r="H82" s="114">
        <v>0.2</v>
      </c>
      <c r="I82" s="114">
        <v>0.2</v>
      </c>
      <c r="J82" s="114">
        <v>0.2</v>
      </c>
      <c r="K82" s="114">
        <v>0.2</v>
      </c>
      <c r="L82" s="222">
        <f>ROUND(G82*$D82,-1)</f>
      </c>
      <c r="M82" s="223">
        <f>ROUND(H82*$D82,-1)</f>
      </c>
      <c r="N82" s="224">
        <f>ROUND(I82*$D82,-1)</f>
      </c>
      <c r="O82" s="224">
        <f>ROUND(J82*$D82,-1)</f>
      </c>
      <c r="P82" s="225">
        <f>ROUND(K82*$D82,-1)</f>
      </c>
      <c r="Q82" s="5"/>
      <c r="R82" s="5"/>
      <c r="S82" s="5"/>
      <c r="T82" s="5"/>
      <c r="U82" s="5"/>
    </row>
    <row x14ac:dyDescent="0.25" r="83" customHeight="1" ht="16.15">
      <c r="A83" s="241"/>
      <c r="B83" s="110"/>
      <c r="C83" s="110"/>
      <c r="D83" s="110"/>
      <c r="E83" s="225"/>
      <c r="F83" s="582"/>
      <c r="G83" s="114"/>
      <c r="H83" s="114"/>
      <c r="I83" s="114"/>
      <c r="J83" s="114"/>
      <c r="K83" s="114"/>
      <c r="L83" s="222"/>
      <c r="M83" s="223"/>
      <c r="N83" s="224"/>
      <c r="O83" s="224"/>
      <c r="P83" s="225"/>
      <c r="Q83" s="5"/>
      <c r="R83" s="5"/>
      <c r="S83" s="5"/>
      <c r="T83" s="5"/>
      <c r="U83" s="5"/>
    </row>
    <row x14ac:dyDescent="0.25" r="84" customHeight="1" ht="16.15">
      <c r="A84" s="364" t="s">
        <v>494</v>
      </c>
      <c r="B84" s="106"/>
      <c r="C84" s="106"/>
      <c r="D84" s="106">
        <f>SUM(D86:D87)</f>
      </c>
      <c r="E84" s="620"/>
      <c r="F84" s="184"/>
      <c r="G84" s="102"/>
      <c r="H84" s="102"/>
      <c r="I84" s="102"/>
      <c r="J84" s="102"/>
      <c r="K84" s="130"/>
      <c r="L84" s="278">
        <f>SUM(L86:L89)</f>
      </c>
      <c r="M84" s="361">
        <f>SUM(M86:M89)</f>
      </c>
      <c r="N84" s="106">
        <f>SUM(N86:N89)</f>
      </c>
      <c r="O84" s="106">
        <f>SUM(O86:O89)</f>
      </c>
      <c r="P84" s="351">
        <f>SUM(P86:P89)</f>
      </c>
      <c r="Q84" s="5"/>
      <c r="R84" s="5"/>
      <c r="S84" s="5"/>
      <c r="T84" s="5"/>
      <c r="U84" s="5"/>
    </row>
    <row x14ac:dyDescent="0.25" r="85" customHeight="1" ht="16.15">
      <c r="A85" s="338"/>
      <c r="B85" s="224"/>
      <c r="C85" s="224"/>
      <c r="D85" s="224"/>
      <c r="E85" s="339"/>
      <c r="F85" s="112"/>
      <c r="G85" s="242"/>
      <c r="H85" s="242"/>
      <c r="I85" s="242"/>
      <c r="J85" s="242"/>
      <c r="K85" s="242"/>
      <c r="L85" s="576"/>
      <c r="M85" s="339"/>
      <c r="N85" s="339"/>
      <c r="O85" s="339"/>
      <c r="P85" s="256"/>
      <c r="Q85" s="5"/>
      <c r="R85" s="5"/>
      <c r="S85" s="5"/>
      <c r="T85" s="5"/>
      <c r="U85" s="5"/>
    </row>
    <row x14ac:dyDescent="0.25" r="86" customHeight="1" ht="16.15">
      <c r="A86" s="338" t="s">
        <v>838</v>
      </c>
      <c r="B86" s="224"/>
      <c r="C86" s="224"/>
      <c r="D86" s="224">
        <v>500</v>
      </c>
      <c r="E86" s="339"/>
      <c r="F86" s="112">
        <v>1</v>
      </c>
      <c r="G86" s="613" t="s">
        <v>218</v>
      </c>
      <c r="H86" s="242"/>
      <c r="I86" s="242"/>
      <c r="J86" s="242"/>
      <c r="K86" s="242"/>
      <c r="L86" s="222">
        <f>ROUND(G86*$D86,-1)</f>
      </c>
      <c r="M86" s="110">
        <f>ROUND(H86*$D86,-1)</f>
      </c>
      <c r="N86" s="110">
        <f>ROUND(I86*$D86,-1)</f>
      </c>
      <c r="O86" s="110">
        <f>ROUND(J86*$D86,-1)</f>
      </c>
      <c r="P86" s="225">
        <f>ROUND(K86*$D86,-1)</f>
      </c>
      <c r="Q86" s="5"/>
      <c r="R86" s="5"/>
      <c r="S86" s="5"/>
      <c r="T86" s="5"/>
      <c r="U86" s="5"/>
    </row>
    <row x14ac:dyDescent="0.25" r="87" customHeight="1" ht="16.15">
      <c r="A87" s="338" t="s">
        <v>839</v>
      </c>
      <c r="B87" s="224"/>
      <c r="C87" s="224"/>
      <c r="D87" s="224">
        <v>1500</v>
      </c>
      <c r="E87" s="339"/>
      <c r="F87" s="112"/>
      <c r="G87" s="242">
        <v>0.33</v>
      </c>
      <c r="H87" s="242">
        <v>0.33</v>
      </c>
      <c r="I87" s="242">
        <v>0.33</v>
      </c>
      <c r="J87" s="613" t="s">
        <v>218</v>
      </c>
      <c r="K87" s="242"/>
      <c r="L87" s="222">
        <f>ROUND(G87*$D87,-1)</f>
      </c>
      <c r="M87" s="110">
        <f>ROUND(H87*$D87,-1)</f>
      </c>
      <c r="N87" s="110">
        <f>ROUND(I87*$D87,-1)</f>
      </c>
      <c r="O87" s="110">
        <f>ROUND(J87*$D87,-1)</f>
      </c>
      <c r="P87" s="225">
        <f>ROUND(K87*$D87,-1)</f>
      </c>
      <c r="Q87" s="5"/>
      <c r="R87" s="5"/>
      <c r="S87" s="5"/>
      <c r="T87" s="5"/>
      <c r="U87" s="5"/>
    </row>
    <row x14ac:dyDescent="0.25" r="88" customHeight="1" ht="16.15">
      <c r="A88" s="338"/>
      <c r="B88" s="224"/>
      <c r="C88" s="224"/>
      <c r="D88" s="224"/>
      <c r="E88" s="339"/>
      <c r="F88" s="112"/>
      <c r="G88" s="242"/>
      <c r="H88" s="242"/>
      <c r="I88" s="242"/>
      <c r="J88" s="242"/>
      <c r="K88" s="242"/>
      <c r="L88" s="576"/>
      <c r="M88" s="339"/>
      <c r="N88" s="339"/>
      <c r="O88" s="339"/>
      <c r="P88" s="256"/>
      <c r="Q88" s="5"/>
      <c r="R88" s="5"/>
      <c r="S88" s="5"/>
      <c r="T88" s="5"/>
      <c r="U88" s="5"/>
    </row>
    <row x14ac:dyDescent="0.25" r="89" customHeight="1" ht="16.15">
      <c r="A89" s="338"/>
      <c r="B89" s="224"/>
      <c r="C89" s="224"/>
      <c r="D89" s="224"/>
      <c r="E89" s="339"/>
      <c r="F89" s="112"/>
      <c r="G89" s="242"/>
      <c r="H89" s="242"/>
      <c r="I89" s="242"/>
      <c r="J89" s="242"/>
      <c r="K89" s="242"/>
      <c r="L89" s="576"/>
      <c r="M89" s="339"/>
      <c r="N89" s="339"/>
      <c r="O89" s="339"/>
      <c r="P89" s="256"/>
      <c r="Q89" s="5"/>
      <c r="R89" s="5"/>
      <c r="S89" s="5"/>
      <c r="T89" s="5"/>
      <c r="U89" s="5"/>
    </row>
    <row x14ac:dyDescent="0.25" r="90" customHeight="1" ht="16.15">
      <c r="A90" s="145" t="s">
        <v>492</v>
      </c>
      <c r="B90" s="126">
        <f>SUM(B91:B94)</f>
      </c>
      <c r="C90" s="126"/>
      <c r="D90" s="126">
        <f>SUM(D91:D94)</f>
      </c>
      <c r="E90" s="351"/>
      <c r="F90" s="602"/>
      <c r="G90" s="130"/>
      <c r="H90" s="130"/>
      <c r="I90" s="130"/>
      <c r="J90" s="130"/>
      <c r="K90" s="130"/>
      <c r="L90" s="278">
        <f>SUM(L92:L95)</f>
      </c>
      <c r="M90" s="571">
        <f>SUM(M92:M95)</f>
      </c>
      <c r="N90" s="106">
        <f>SUM(N92:N95)</f>
      </c>
      <c r="O90" s="106">
        <f>SUM(O92:O95)</f>
      </c>
      <c r="P90" s="351">
        <f>SUM(P92:P95)</f>
      </c>
      <c r="Q90" s="5"/>
      <c r="R90" s="5"/>
      <c r="S90" s="5"/>
      <c r="T90" s="5"/>
      <c r="U90" s="5"/>
    </row>
    <row x14ac:dyDescent="0.25" r="91" customHeight="1" ht="16.15">
      <c r="A91" s="338"/>
      <c r="B91" s="339"/>
      <c r="C91" s="339"/>
      <c r="D91" s="339"/>
      <c r="E91" s="256"/>
      <c r="F91" s="582"/>
      <c r="G91" s="242"/>
      <c r="H91" s="242"/>
      <c r="I91" s="242"/>
      <c r="J91" s="242"/>
      <c r="K91" s="582"/>
      <c r="L91" s="611" t="s">
        <v>218</v>
      </c>
      <c r="M91" s="608" t="s">
        <v>218</v>
      </c>
      <c r="N91" s="608" t="s">
        <v>218</v>
      </c>
      <c r="O91" s="608" t="s">
        <v>218</v>
      </c>
      <c r="P91" s="609" t="s">
        <v>218</v>
      </c>
      <c r="Q91" s="5"/>
      <c r="R91" s="5"/>
      <c r="S91" s="5"/>
      <c r="T91" s="5"/>
      <c r="U91" s="5"/>
    </row>
    <row x14ac:dyDescent="0.25" r="92" customHeight="1" ht="16.15">
      <c r="A92" s="338" t="s">
        <v>812</v>
      </c>
      <c r="B92" s="339"/>
      <c r="C92" s="339"/>
      <c r="D92" s="110">
        <v>600</v>
      </c>
      <c r="E92" s="256"/>
      <c r="F92" s="582">
        <v>0.5</v>
      </c>
      <c r="G92" s="613" t="s">
        <v>218</v>
      </c>
      <c r="H92" s="242">
        <v>0.5</v>
      </c>
      <c r="I92" s="613" t="s">
        <v>218</v>
      </c>
      <c r="J92" s="242"/>
      <c r="K92" s="582"/>
      <c r="L92" s="222">
        <f>ROUND(G92*$D92,-1)</f>
      </c>
      <c r="M92" s="110">
        <f>ROUND(H92*$D92,-1)</f>
      </c>
      <c r="N92" s="110">
        <f>ROUND(I92*$D92,-1)</f>
      </c>
      <c r="O92" s="110">
        <f>ROUND(J92*$D92,-1)</f>
      </c>
      <c r="P92" s="225">
        <f>ROUND(K92*$D92,-1)</f>
      </c>
      <c r="Q92" s="5"/>
      <c r="R92" s="5"/>
      <c r="S92" s="5"/>
      <c r="T92" s="5"/>
      <c r="U92" s="5"/>
    </row>
    <row x14ac:dyDescent="0.25" r="93" customHeight="1" ht="16.15">
      <c r="A93" s="241"/>
      <c r="B93" s="337"/>
      <c r="C93" s="337"/>
      <c r="D93" s="110"/>
      <c r="E93" s="256"/>
      <c r="F93" s="582"/>
      <c r="G93" s="114"/>
      <c r="H93" s="114"/>
      <c r="I93" s="114"/>
      <c r="J93" s="114"/>
      <c r="K93" s="114"/>
      <c r="L93" s="222"/>
      <c r="M93" s="110"/>
      <c r="N93" s="110"/>
      <c r="O93" s="110"/>
      <c r="P93" s="225"/>
      <c r="Q93" s="5"/>
      <c r="R93" s="5"/>
      <c r="S93" s="5"/>
      <c r="T93" s="5"/>
      <c r="U93" s="5"/>
    </row>
    <row x14ac:dyDescent="0.25" r="94" customHeight="1" ht="16.15">
      <c r="A94" s="241"/>
      <c r="B94" s="337"/>
      <c r="C94" s="337"/>
      <c r="D94" s="110"/>
      <c r="E94" s="256"/>
      <c r="F94" s="582"/>
      <c r="G94" s="114"/>
      <c r="H94" s="114"/>
      <c r="I94" s="114"/>
      <c r="J94" s="114"/>
      <c r="K94" s="114"/>
      <c r="L94" s="222"/>
      <c r="M94" s="110"/>
      <c r="N94" s="110"/>
      <c r="O94" s="110"/>
      <c r="P94" s="225"/>
      <c r="Q94" s="5"/>
      <c r="R94" s="5"/>
      <c r="S94" s="5"/>
      <c r="T94" s="5"/>
      <c r="U94" s="5"/>
    </row>
    <row x14ac:dyDescent="0.25" r="95" customHeight="1" ht="16.15">
      <c r="A95" s="241"/>
      <c r="B95" s="337"/>
      <c r="C95" s="337"/>
      <c r="D95" s="110"/>
      <c r="E95" s="256"/>
      <c r="F95" s="582"/>
      <c r="G95" s="114"/>
      <c r="H95" s="114"/>
      <c r="I95" s="114"/>
      <c r="J95" s="114"/>
      <c r="K95" s="114"/>
      <c r="L95" s="222"/>
      <c r="M95" s="110"/>
      <c r="N95" s="110"/>
      <c r="O95" s="110"/>
      <c r="P95" s="225"/>
      <c r="Q95" s="5"/>
      <c r="R95" s="5"/>
      <c r="S95" s="5"/>
      <c r="T95" s="5"/>
      <c r="U95" s="5"/>
    </row>
    <row x14ac:dyDescent="0.25" r="96" customHeight="1" ht="16.15">
      <c r="A96" s="364" t="s">
        <v>760</v>
      </c>
      <c r="B96" s="126"/>
      <c r="C96" s="126"/>
      <c r="D96" s="126"/>
      <c r="E96" s="665"/>
      <c r="F96" s="184"/>
      <c r="G96" s="130"/>
      <c r="H96" s="130"/>
      <c r="I96" s="102"/>
      <c r="J96" s="130"/>
      <c r="K96" s="130"/>
      <c r="L96" s="278">
        <f>L98+L104+L113</f>
      </c>
      <c r="M96" s="571">
        <f>M98+M104+M113</f>
      </c>
      <c r="N96" s="106">
        <f>N98+N104+N113</f>
      </c>
      <c r="O96" s="106">
        <f>O98+O104+O113</f>
      </c>
      <c r="P96" s="351">
        <f>P98+P104+P113</f>
      </c>
      <c r="Q96" s="5"/>
      <c r="R96" s="5"/>
      <c r="S96" s="5"/>
      <c r="T96" s="5"/>
      <c r="U96" s="5"/>
    </row>
    <row x14ac:dyDescent="0.25" r="97" customHeight="1" ht="16.15">
      <c r="A97" s="241"/>
      <c r="B97" s="110"/>
      <c r="C97" s="110"/>
      <c r="D97" s="110"/>
      <c r="E97" s="225"/>
      <c r="F97" s="582"/>
      <c r="G97" s="114"/>
      <c r="H97" s="114"/>
      <c r="I97" s="114"/>
      <c r="J97" s="114"/>
      <c r="K97" s="114"/>
      <c r="L97" s="611" t="s">
        <v>218</v>
      </c>
      <c r="M97" s="622" t="s">
        <v>218</v>
      </c>
      <c r="N97" s="608" t="s">
        <v>218</v>
      </c>
      <c r="O97" s="608" t="s">
        <v>218</v>
      </c>
      <c r="P97" s="609" t="s">
        <v>218</v>
      </c>
      <c r="Q97" s="5"/>
      <c r="R97" s="5"/>
      <c r="S97" s="5"/>
      <c r="T97" s="5"/>
      <c r="U97" s="5"/>
    </row>
    <row x14ac:dyDescent="0.25" r="98" customHeight="1" ht="16.15">
      <c r="A98" s="364" t="s">
        <v>393</v>
      </c>
      <c r="B98" s="126">
        <f>SUM(B99:B102)</f>
      </c>
      <c r="C98" s="126"/>
      <c r="D98" s="126">
        <f>SUM(D99:D102)</f>
      </c>
      <c r="E98" s="351"/>
      <c r="F98" s="602"/>
      <c r="G98" s="130"/>
      <c r="H98" s="130"/>
      <c r="I98" s="130"/>
      <c r="J98" s="130"/>
      <c r="K98" s="130"/>
      <c r="L98" s="278">
        <f>SUM(L100:L103)</f>
      </c>
      <c r="M98" s="571">
        <f>SUM(M99:M103)</f>
      </c>
      <c r="N98" s="106">
        <f>SUM(N99:N103)</f>
      </c>
      <c r="O98" s="106">
        <f>SUM(O99:O103)</f>
      </c>
      <c r="P98" s="351">
        <f>SUM(P99:P103)</f>
      </c>
      <c r="Q98" s="5"/>
      <c r="R98" s="5"/>
      <c r="S98" s="5"/>
      <c r="T98" s="5"/>
      <c r="U98" s="5"/>
    </row>
    <row x14ac:dyDescent="0.25" r="99" customHeight="1" ht="16.15">
      <c r="A99" s="671" t="s">
        <v>840</v>
      </c>
      <c r="B99" s="110"/>
      <c r="C99" s="110"/>
      <c r="D99" s="110"/>
      <c r="E99" s="225"/>
      <c r="F99" s="582"/>
      <c r="G99" s="114"/>
      <c r="H99" s="114"/>
      <c r="I99" s="114"/>
      <c r="J99" s="114"/>
      <c r="K99" s="114"/>
      <c r="L99" s="222">
        <v>150</v>
      </c>
      <c r="M99" s="672" t="s">
        <v>218</v>
      </c>
      <c r="N99" s="673" t="s">
        <v>218</v>
      </c>
      <c r="O99" s="673" t="s">
        <v>218</v>
      </c>
      <c r="P99" s="609" t="s">
        <v>699</v>
      </c>
      <c r="Q99" s="5"/>
      <c r="R99" s="5"/>
      <c r="S99" s="5"/>
      <c r="T99" s="5"/>
      <c r="U99" s="5"/>
    </row>
    <row x14ac:dyDescent="0.25" r="100" customHeight="1" ht="16.15">
      <c r="A100" s="338" t="s">
        <v>841</v>
      </c>
      <c r="B100" s="224">
        <v>7000</v>
      </c>
      <c r="C100" s="224">
        <v>70</v>
      </c>
      <c r="D100" s="110">
        <f>ROUND(C100*B100/1000,-1)</f>
      </c>
      <c r="E100" s="224"/>
      <c r="F100" s="674" t="s">
        <v>218</v>
      </c>
      <c r="G100" s="242">
        <v>1</v>
      </c>
      <c r="H100" s="613" t="s">
        <v>218</v>
      </c>
      <c r="I100" s="613" t="s">
        <v>218</v>
      </c>
      <c r="J100" s="613" t="s">
        <v>218</v>
      </c>
      <c r="K100" s="114"/>
      <c r="L100" s="222">
        <f>ROUND(G100*$D100,-1)</f>
      </c>
      <c r="M100" s="626">
        <f>ROUND(H100*$D100,-1)</f>
      </c>
      <c r="N100" s="224">
        <f>ROUND(I100*$D100,-1)</f>
      </c>
      <c r="O100" s="224">
        <f>ROUND(J100*$D100,-1)</f>
      </c>
      <c r="P100" s="225">
        <f>ROUND(K100*$D100,-1)</f>
      </c>
      <c r="Q100" s="5"/>
      <c r="R100" s="5"/>
      <c r="S100" s="5"/>
      <c r="T100" s="5"/>
      <c r="U100" s="5"/>
    </row>
    <row x14ac:dyDescent="0.25" r="101" customHeight="1" ht="16.15">
      <c r="A101" s="338" t="s">
        <v>411</v>
      </c>
      <c r="B101" s="224"/>
      <c r="C101" s="224"/>
      <c r="D101" s="224">
        <v>150</v>
      </c>
      <c r="E101" s="224"/>
      <c r="F101" s="112"/>
      <c r="G101" s="242">
        <v>0.2</v>
      </c>
      <c r="H101" s="242">
        <v>0.2</v>
      </c>
      <c r="I101" s="242">
        <v>0.2</v>
      </c>
      <c r="J101" s="242">
        <v>0.2</v>
      </c>
      <c r="K101" s="114">
        <v>0.2</v>
      </c>
      <c r="L101" s="222">
        <f>ROUND(G101*$D101,-1)</f>
      </c>
      <c r="M101" s="626">
        <f>ROUND(H101*$D101,-1)</f>
      </c>
      <c r="N101" s="224">
        <f>ROUND(I101*$D101,-1)</f>
      </c>
      <c r="O101" s="224">
        <f>ROUND(J101*$D101,-1)</f>
      </c>
      <c r="P101" s="225">
        <f>ROUND(K101*$D101,-1)</f>
      </c>
      <c r="Q101" s="5"/>
      <c r="R101" s="5"/>
      <c r="S101" s="5"/>
      <c r="T101" s="5"/>
      <c r="U101" s="5"/>
    </row>
    <row x14ac:dyDescent="0.25" r="102" customHeight="1" ht="16.15">
      <c r="A102" s="338" t="s">
        <v>412</v>
      </c>
      <c r="B102" s="224"/>
      <c r="C102" s="224"/>
      <c r="D102" s="224">
        <v>50</v>
      </c>
      <c r="E102" s="224"/>
      <c r="F102" s="112"/>
      <c r="G102" s="242">
        <v>0.2</v>
      </c>
      <c r="H102" s="242">
        <v>0.2</v>
      </c>
      <c r="I102" s="242">
        <v>0.2</v>
      </c>
      <c r="J102" s="242">
        <v>0.2</v>
      </c>
      <c r="K102" s="114">
        <v>0.2</v>
      </c>
      <c r="L102" s="222">
        <f>ROUND(G102*$D102,-1)</f>
      </c>
      <c r="M102" s="626">
        <f>ROUND(H102*$D102,-1)</f>
      </c>
      <c r="N102" s="224">
        <f>ROUND(I102*$D102,-1)</f>
      </c>
      <c r="O102" s="224">
        <f>ROUND(J102*$D102,-1)</f>
      </c>
      <c r="P102" s="225">
        <f>ROUND(K102*$D102,-1)</f>
      </c>
      <c r="Q102" s="5"/>
      <c r="R102" s="5"/>
      <c r="S102" s="5"/>
      <c r="T102" s="5"/>
      <c r="U102" s="5"/>
    </row>
    <row x14ac:dyDescent="0.25" r="103" customHeight="1" ht="16.15">
      <c r="A103" s="241"/>
      <c r="B103" s="337"/>
      <c r="C103" s="337"/>
      <c r="D103" s="110"/>
      <c r="E103" s="256"/>
      <c r="F103" s="582"/>
      <c r="G103" s="114"/>
      <c r="H103" s="114"/>
      <c r="I103" s="114"/>
      <c r="J103" s="114"/>
      <c r="K103" s="114"/>
      <c r="L103" s="222"/>
      <c r="M103" s="626"/>
      <c r="N103" s="224"/>
      <c r="O103" s="224"/>
      <c r="P103" s="225"/>
      <c r="Q103" s="5"/>
      <c r="R103" s="5"/>
      <c r="S103" s="5"/>
      <c r="T103" s="5"/>
      <c r="U103" s="5"/>
    </row>
    <row x14ac:dyDescent="0.25" r="104" customHeight="1" ht="16.15">
      <c r="A104" s="627" t="s">
        <v>770</v>
      </c>
      <c r="B104" s="126"/>
      <c r="C104" s="126"/>
      <c r="D104" s="126">
        <f>SUM(D106:D111)</f>
      </c>
      <c r="E104" s="351"/>
      <c r="F104" s="602"/>
      <c r="G104" s="130"/>
      <c r="H104" s="130"/>
      <c r="I104" s="102"/>
      <c r="J104" s="130"/>
      <c r="K104" s="130"/>
      <c r="L104" s="278">
        <f>SUM(L106:L112)</f>
      </c>
      <c r="M104" s="571">
        <f>SUM(M106:M112)</f>
      </c>
      <c r="N104" s="106">
        <f>SUM(N106:N112)</f>
      </c>
      <c r="O104" s="106">
        <f>SUM(O106:O112)</f>
      </c>
      <c r="P104" s="351">
        <f>SUM(P106:P112)</f>
      </c>
      <c r="Q104" s="5"/>
      <c r="R104" s="5"/>
      <c r="S104" s="5"/>
      <c r="T104" s="5"/>
      <c r="U104" s="5"/>
    </row>
    <row x14ac:dyDescent="0.25" r="105" customHeight="1" ht="16.15">
      <c r="A105" s="241"/>
      <c r="B105" s="110"/>
      <c r="C105" s="110"/>
      <c r="D105" s="110"/>
      <c r="E105" s="225"/>
      <c r="F105" s="582"/>
      <c r="G105" s="114"/>
      <c r="H105" s="114"/>
      <c r="I105" s="242"/>
      <c r="J105" s="114"/>
      <c r="K105" s="114"/>
      <c r="L105" s="222"/>
      <c r="M105" s="626"/>
      <c r="N105" s="224"/>
      <c r="O105" s="224"/>
      <c r="P105" s="225"/>
      <c r="Q105" s="5"/>
      <c r="R105" s="5"/>
      <c r="S105" s="5"/>
      <c r="T105" s="5"/>
      <c r="U105" s="5"/>
    </row>
    <row x14ac:dyDescent="0.25" r="106" customHeight="1" ht="16.15">
      <c r="A106" s="241" t="s">
        <v>842</v>
      </c>
      <c r="B106" s="337"/>
      <c r="C106" s="337"/>
      <c r="D106" s="110">
        <v>300</v>
      </c>
      <c r="E106" s="256" t="s">
        <v>218</v>
      </c>
      <c r="F106" s="582"/>
      <c r="G106" s="114"/>
      <c r="H106" s="114">
        <v>1</v>
      </c>
      <c r="I106" s="607" t="s">
        <v>218</v>
      </c>
      <c r="J106" s="607" t="s">
        <v>218</v>
      </c>
      <c r="K106" s="607" t="s">
        <v>218</v>
      </c>
      <c r="L106" s="222">
        <f>ROUND(G106*$D106,-1)</f>
      </c>
      <c r="M106" s="626">
        <f>ROUND(H106*$D106,-1)</f>
      </c>
      <c r="N106" s="224">
        <f>ROUND(I106*$D106,-1)</f>
      </c>
      <c r="O106" s="224">
        <f>ROUND(J106*$D106,-1)</f>
      </c>
      <c r="P106" s="225">
        <f>ROUND(K106*$D106,-1)</f>
      </c>
      <c r="Q106" s="5"/>
      <c r="R106" s="5"/>
      <c r="S106" s="5"/>
      <c r="T106" s="5"/>
      <c r="U106" s="5"/>
    </row>
    <row x14ac:dyDescent="0.25" r="107" customHeight="1" ht="16.15">
      <c r="A107" s="241" t="s">
        <v>843</v>
      </c>
      <c r="B107" s="337"/>
      <c r="C107" s="337"/>
      <c r="D107" s="110">
        <v>150</v>
      </c>
      <c r="E107" s="256" t="s">
        <v>218</v>
      </c>
      <c r="F107" s="610" t="s">
        <v>218</v>
      </c>
      <c r="G107" s="114">
        <v>1</v>
      </c>
      <c r="H107" s="607" t="s">
        <v>218</v>
      </c>
      <c r="I107" s="607" t="s">
        <v>218</v>
      </c>
      <c r="J107" s="114"/>
      <c r="K107" s="607" t="s">
        <v>218</v>
      </c>
      <c r="L107" s="222">
        <f>ROUND(G107*$D107,-1)</f>
      </c>
      <c r="M107" s="626">
        <f>ROUND(H107*$D107,-1)</f>
      </c>
      <c r="N107" s="224">
        <f>ROUND(I107*$D107,-1)</f>
      </c>
      <c r="O107" s="224">
        <f>ROUND(J107*$D107,-1)</f>
      </c>
      <c r="P107" s="225">
        <f>ROUND(K107*$D107,-1)</f>
      </c>
      <c r="Q107" s="5"/>
      <c r="R107" s="5"/>
      <c r="S107" s="5"/>
      <c r="T107" s="5"/>
      <c r="U107" s="5"/>
    </row>
    <row x14ac:dyDescent="0.25" r="108" customHeight="1" ht="16.15">
      <c r="A108" s="241" t="s">
        <v>844</v>
      </c>
      <c r="B108" s="337"/>
      <c r="C108" s="337"/>
      <c r="D108" s="110">
        <v>200</v>
      </c>
      <c r="E108" s="256"/>
      <c r="F108" s="619"/>
      <c r="G108" s="114"/>
      <c r="H108" s="114"/>
      <c r="I108" s="114">
        <v>0.5</v>
      </c>
      <c r="J108" s="114">
        <v>0.5</v>
      </c>
      <c r="K108" s="607" t="s">
        <v>218</v>
      </c>
      <c r="L108" s="222">
        <f>ROUND(G108*$D108,-1)</f>
      </c>
      <c r="M108" s="626"/>
      <c r="N108" s="224">
        <f>ROUND(I108*$D108,-1)</f>
      </c>
      <c r="O108" s="224">
        <f>ROUND(J108*$D108,-1)</f>
      </c>
      <c r="P108" s="225">
        <f>ROUND(K108*$D108,-1)</f>
      </c>
      <c r="Q108" s="5"/>
      <c r="R108" s="5"/>
      <c r="S108" s="5"/>
      <c r="T108" s="5"/>
      <c r="U108" s="5"/>
    </row>
    <row x14ac:dyDescent="0.25" r="109" customHeight="1" ht="16.15">
      <c r="A109" s="241" t="s">
        <v>845</v>
      </c>
      <c r="B109" s="337"/>
      <c r="C109" s="337"/>
      <c r="D109" s="110">
        <v>350</v>
      </c>
      <c r="E109" s="337"/>
      <c r="F109" s="112"/>
      <c r="G109" s="114"/>
      <c r="H109" s="114"/>
      <c r="I109" s="114">
        <v>1</v>
      </c>
      <c r="J109" s="607" t="s">
        <v>218</v>
      </c>
      <c r="K109" s="114"/>
      <c r="L109" s="222">
        <f>ROUND(G109*$D109,-1)</f>
      </c>
      <c r="M109" s="626"/>
      <c r="N109" s="224">
        <f>ROUND(I109*$D109,-1)</f>
      </c>
      <c r="O109" s="224">
        <f>ROUND(J109*$D109,-1)</f>
      </c>
      <c r="P109" s="225">
        <f>ROUND(K109*$D109,-1)</f>
      </c>
      <c r="Q109" s="5"/>
      <c r="R109" s="5"/>
      <c r="S109" s="5"/>
      <c r="T109" s="5"/>
      <c r="U109" s="5"/>
    </row>
    <row x14ac:dyDescent="0.25" r="110" customHeight="1" ht="16.15">
      <c r="A110" s="338" t="s">
        <v>775</v>
      </c>
      <c r="B110" s="224"/>
      <c r="C110" s="224"/>
      <c r="D110" s="224">
        <v>100</v>
      </c>
      <c r="E110" s="339"/>
      <c r="F110" s="112"/>
      <c r="G110" s="242">
        <v>0.2</v>
      </c>
      <c r="H110" s="242">
        <v>0.2</v>
      </c>
      <c r="I110" s="242">
        <v>0.2</v>
      </c>
      <c r="J110" s="242">
        <v>0.2</v>
      </c>
      <c r="K110" s="114">
        <v>0.2</v>
      </c>
      <c r="L110" s="222">
        <f>ROUND(G110*$D110,-1)</f>
      </c>
      <c r="M110" s="626">
        <f>ROUND(H110*$D110,-1)</f>
      </c>
      <c r="N110" s="224">
        <f>ROUND(I110*$D110,-1)</f>
      </c>
      <c r="O110" s="224">
        <f>ROUND(J110*$D110,-1)</f>
      </c>
      <c r="P110" s="225">
        <f>ROUND(K110*$D110,-1)</f>
      </c>
      <c r="Q110" s="5"/>
      <c r="R110" s="5"/>
      <c r="S110" s="5"/>
      <c r="T110" s="5"/>
      <c r="U110" s="5"/>
    </row>
    <row x14ac:dyDescent="0.25" r="111" customHeight="1" ht="16.15">
      <c r="A111" s="338" t="s">
        <v>776</v>
      </c>
      <c r="B111" s="224"/>
      <c r="C111" s="224"/>
      <c r="D111" s="224">
        <v>100</v>
      </c>
      <c r="E111" s="339"/>
      <c r="F111" s="112"/>
      <c r="G111" s="242">
        <v>0.2</v>
      </c>
      <c r="H111" s="242">
        <v>0.2</v>
      </c>
      <c r="I111" s="242">
        <v>0.2</v>
      </c>
      <c r="J111" s="242">
        <v>0.2</v>
      </c>
      <c r="K111" s="114">
        <v>0.2</v>
      </c>
      <c r="L111" s="222">
        <f>ROUND(G111*$D111,-1)</f>
      </c>
      <c r="M111" s="626">
        <f>ROUND(H111*$D111,-1)</f>
      </c>
      <c r="N111" s="224">
        <f>ROUND(I111*$D111,-1)</f>
      </c>
      <c r="O111" s="224">
        <f>ROUND(J111*$D111,-1)</f>
      </c>
      <c r="P111" s="225">
        <f>ROUND(K111*$D111,-1)</f>
      </c>
      <c r="Q111" s="5"/>
      <c r="R111" s="5"/>
      <c r="S111" s="5"/>
      <c r="T111" s="5"/>
      <c r="U111" s="5"/>
    </row>
    <row x14ac:dyDescent="0.25" r="112" customHeight="1" ht="16.15">
      <c r="A112" s="628"/>
      <c r="B112" s="110"/>
      <c r="C112" s="110"/>
      <c r="D112" s="110"/>
      <c r="E112" s="225"/>
      <c r="F112" s="582"/>
      <c r="G112" s="114"/>
      <c r="H112" s="114"/>
      <c r="I112" s="242"/>
      <c r="J112" s="114"/>
      <c r="K112" s="114"/>
      <c r="L112" s="222"/>
      <c r="M112" s="626"/>
      <c r="N112" s="224"/>
      <c r="O112" s="224"/>
      <c r="P112" s="225"/>
      <c r="Q112" s="5"/>
      <c r="R112" s="5"/>
      <c r="S112" s="5"/>
      <c r="T112" s="5"/>
      <c r="U112" s="5"/>
    </row>
    <row x14ac:dyDescent="0.25" r="113" customHeight="1" ht="16.15">
      <c r="A113" s="627" t="s">
        <v>501</v>
      </c>
      <c r="B113" s="126"/>
      <c r="C113" s="126"/>
      <c r="D113" s="126">
        <f>SUM(D115:D120)</f>
      </c>
      <c r="E113" s="351"/>
      <c r="F113" s="602"/>
      <c r="G113" s="130"/>
      <c r="H113" s="130"/>
      <c r="I113" s="102"/>
      <c r="J113" s="130"/>
      <c r="K113" s="130"/>
      <c r="L113" s="278">
        <f>SUM(L115:L120)</f>
      </c>
      <c r="M113" s="571">
        <f>SUM(M115:M120)</f>
      </c>
      <c r="N113" s="126">
        <f>SUM(N115:N120)</f>
      </c>
      <c r="O113" s="126">
        <f>SUM(O115:O120)</f>
      </c>
      <c r="P113" s="351">
        <f>SUM(P115:P120)</f>
      </c>
      <c r="Q113" s="5"/>
      <c r="R113" s="5"/>
      <c r="S113" s="5"/>
      <c r="T113" s="5"/>
      <c r="U113" s="5"/>
    </row>
    <row x14ac:dyDescent="0.25" r="114" customHeight="1" ht="16.15">
      <c r="A114" s="618"/>
      <c r="B114" s="110"/>
      <c r="C114" s="110"/>
      <c r="D114" s="110"/>
      <c r="E114" s="110"/>
      <c r="F114" s="112"/>
      <c r="G114" s="114"/>
      <c r="H114" s="114"/>
      <c r="I114" s="242"/>
      <c r="J114" s="114"/>
      <c r="K114" s="114"/>
      <c r="L114" s="222"/>
      <c r="M114" s="629"/>
      <c r="N114" s="165"/>
      <c r="O114" s="165"/>
      <c r="P114" s="166"/>
      <c r="Q114" s="5"/>
      <c r="R114" s="5"/>
      <c r="S114" s="5"/>
      <c r="T114" s="5"/>
      <c r="U114" s="5"/>
    </row>
    <row x14ac:dyDescent="0.25" r="115" customHeight="1" ht="16.15">
      <c r="A115" s="241" t="s">
        <v>846</v>
      </c>
      <c r="B115" s="110"/>
      <c r="C115" s="110"/>
      <c r="D115" s="110">
        <v>200</v>
      </c>
      <c r="E115" s="110"/>
      <c r="F115" s="112"/>
      <c r="G115" s="114"/>
      <c r="H115" s="114">
        <v>1</v>
      </c>
      <c r="I115" s="242"/>
      <c r="J115" s="114"/>
      <c r="K115" s="114"/>
      <c r="L115" s="222">
        <f>ROUND(G115*$D115,-1)</f>
      </c>
      <c r="M115" s="626">
        <f>ROUND(H115*$D115,-1)</f>
      </c>
      <c r="N115" s="224">
        <f>ROUND(I115*$D115,-1)</f>
      </c>
      <c r="O115" s="224">
        <f>ROUND(J115*$D115,-1)</f>
      </c>
      <c r="P115" s="225">
        <f>ROUND(K115*$D115,-1)</f>
      </c>
      <c r="Q115" s="5"/>
      <c r="R115" s="5"/>
      <c r="S115" s="5"/>
      <c r="T115" s="5"/>
      <c r="U115" s="5"/>
    </row>
    <row x14ac:dyDescent="0.25" r="116" customHeight="1" ht="16.15">
      <c r="A116" s="241" t="s">
        <v>847</v>
      </c>
      <c r="B116" s="110"/>
      <c r="C116" s="110"/>
      <c r="D116" s="110">
        <v>200</v>
      </c>
      <c r="E116" s="110"/>
      <c r="F116" s="112"/>
      <c r="G116" s="114">
        <v>1</v>
      </c>
      <c r="H116" s="114"/>
      <c r="I116" s="242"/>
      <c r="J116" s="114"/>
      <c r="K116" s="114"/>
      <c r="L116" s="222">
        <f>ROUND(G116*$D116,-1)</f>
      </c>
      <c r="M116" s="626">
        <f>ROUND(H116*$D116,-1)</f>
      </c>
      <c r="N116" s="224">
        <f>ROUND(I116*$D116,-1)</f>
      </c>
      <c r="O116" s="224">
        <f>ROUND(J116*$D116,-1)</f>
      </c>
      <c r="P116" s="225">
        <f>ROUND(K116*$D116,-1)</f>
      </c>
      <c r="Q116" s="5"/>
      <c r="R116" s="5"/>
      <c r="S116" s="5"/>
      <c r="T116" s="5"/>
      <c r="U116" s="5"/>
    </row>
    <row x14ac:dyDescent="0.25" r="117" customHeight="1" ht="16.15">
      <c r="A117" s="241" t="s">
        <v>848</v>
      </c>
      <c r="B117" s="110"/>
      <c r="C117" s="110"/>
      <c r="D117" s="110">
        <v>100</v>
      </c>
      <c r="E117" s="110"/>
      <c r="F117" s="112"/>
      <c r="G117" s="114"/>
      <c r="H117" s="114"/>
      <c r="I117" s="242">
        <v>1</v>
      </c>
      <c r="J117" s="114"/>
      <c r="K117" s="114"/>
      <c r="L117" s="222">
        <f>ROUND(G117*$D117,-1)</f>
      </c>
      <c r="M117" s="626">
        <f>ROUND(H117*$D117,-1)</f>
      </c>
      <c r="N117" s="224">
        <f>ROUND(I117*$D117,-1)</f>
      </c>
      <c r="O117" s="224">
        <f>ROUND(J117*$D117,-1)</f>
      </c>
      <c r="P117" s="225">
        <f>ROUND(K117*$D117,-1)</f>
      </c>
      <c r="Q117" s="5"/>
      <c r="R117" s="5"/>
      <c r="S117" s="5"/>
      <c r="T117" s="5"/>
      <c r="U117" s="5"/>
    </row>
    <row x14ac:dyDescent="0.25" r="118" customHeight="1" ht="16.15">
      <c r="A118" s="241" t="s">
        <v>849</v>
      </c>
      <c r="B118" s="110"/>
      <c r="C118" s="110"/>
      <c r="D118" s="110">
        <v>40</v>
      </c>
      <c r="E118" s="110"/>
      <c r="F118" s="112"/>
      <c r="G118" s="114"/>
      <c r="H118" s="114">
        <v>1</v>
      </c>
      <c r="I118" s="242"/>
      <c r="J118" s="114"/>
      <c r="K118" s="114"/>
      <c r="L118" s="222">
        <f>ROUND(G118*$D118,-1)</f>
      </c>
      <c r="M118" s="626">
        <f>ROUND(H118*$D118,-1)</f>
      </c>
      <c r="N118" s="224">
        <f>ROUND(I118*$D118,-1)</f>
      </c>
      <c r="O118" s="224">
        <f>ROUND(J118*$D118,-1)</f>
      </c>
      <c r="P118" s="225">
        <f>ROUND(K118*$D118,-1)</f>
      </c>
      <c r="Q118" s="5"/>
      <c r="R118" s="5"/>
      <c r="S118" s="5"/>
      <c r="T118" s="5"/>
      <c r="U118" s="5"/>
    </row>
    <row x14ac:dyDescent="0.25" r="119" customHeight="1" ht="16.15">
      <c r="A119" s="338" t="s">
        <v>785</v>
      </c>
      <c r="B119" s="224"/>
      <c r="C119" s="224"/>
      <c r="D119" s="224">
        <v>100</v>
      </c>
      <c r="E119" s="339"/>
      <c r="F119" s="112"/>
      <c r="G119" s="242">
        <v>0.2</v>
      </c>
      <c r="H119" s="242">
        <v>0.2</v>
      </c>
      <c r="I119" s="242">
        <v>0.2</v>
      </c>
      <c r="J119" s="242">
        <v>0.2</v>
      </c>
      <c r="K119" s="114">
        <v>0.2</v>
      </c>
      <c r="L119" s="222">
        <f>ROUND(G119*$D119,-1)</f>
      </c>
      <c r="M119" s="626">
        <f>ROUND(H119*$D119,-1)</f>
      </c>
      <c r="N119" s="224">
        <f>ROUND(I119*$D119,-1)</f>
      </c>
      <c r="O119" s="224">
        <f>ROUND(J119*$D119,-1)</f>
      </c>
      <c r="P119" s="225">
        <f>ROUND(K119*$D119,-1)</f>
      </c>
      <c r="Q119" s="5"/>
      <c r="R119" s="5"/>
      <c r="S119" s="5"/>
      <c r="T119" s="5"/>
      <c r="U119" s="5"/>
    </row>
    <row x14ac:dyDescent="0.25" r="120" customHeight="1" ht="16.15">
      <c r="A120" s="618"/>
      <c r="B120" s="224"/>
      <c r="C120" s="224"/>
      <c r="D120" s="224"/>
      <c r="E120" s="110"/>
      <c r="F120" s="112"/>
      <c r="G120" s="242"/>
      <c r="H120" s="242"/>
      <c r="I120" s="242"/>
      <c r="J120" s="242"/>
      <c r="K120" s="114"/>
      <c r="L120" s="222"/>
      <c r="M120" s="626"/>
      <c r="N120" s="224"/>
      <c r="O120" s="224"/>
      <c r="P120" s="225"/>
      <c r="Q120" s="5"/>
      <c r="R120" s="5"/>
      <c r="S120" s="5"/>
      <c r="T120" s="5"/>
      <c r="U120" s="5"/>
    </row>
    <row x14ac:dyDescent="0.25" r="121" customHeight="1" ht="16.15">
      <c r="A121" s="17"/>
      <c r="B121" s="16"/>
      <c r="C121" s="16"/>
      <c r="D121" s="16"/>
      <c r="E121" s="16"/>
      <c r="F121" s="520"/>
      <c r="G121" s="520"/>
      <c r="H121" s="520"/>
      <c r="I121" s="520"/>
      <c r="J121" s="520"/>
      <c r="K121" s="520"/>
      <c r="L121" s="16"/>
      <c r="M121" s="16"/>
      <c r="N121" s="16"/>
      <c r="O121" s="16"/>
      <c r="P121" s="16"/>
      <c r="Q121" s="5"/>
      <c r="R121" s="5"/>
      <c r="S121" s="5"/>
      <c r="T121" s="5"/>
      <c r="U121" s="5"/>
    </row>
    <row x14ac:dyDescent="0.25" r="122" customHeight="1" ht="16.15">
      <c r="A122" s="17"/>
      <c r="B122" s="16"/>
      <c r="C122" s="16"/>
      <c r="D122" s="16"/>
      <c r="E122" s="16"/>
      <c r="F122" s="520"/>
      <c r="G122" s="520"/>
      <c r="H122" s="520"/>
      <c r="I122" s="520"/>
      <c r="J122" s="520"/>
      <c r="K122" s="520"/>
      <c r="L122" s="16"/>
      <c r="M122" s="16"/>
      <c r="N122" s="16"/>
      <c r="O122" s="16"/>
      <c r="P122" s="16"/>
      <c r="Q122" s="5"/>
      <c r="R122" s="5"/>
      <c r="S122" s="5"/>
      <c r="T122" s="5"/>
      <c r="U122" s="5"/>
    </row>
    <row x14ac:dyDescent="0.25" r="123" customHeight="1" ht="16.15">
      <c r="A123" s="36" t="s">
        <v>485</v>
      </c>
      <c r="B123" s="16"/>
      <c r="C123" s="16"/>
      <c r="D123" s="16"/>
      <c r="E123" s="16"/>
      <c r="F123" s="520"/>
      <c r="G123" s="520"/>
      <c r="H123" s="520"/>
      <c r="I123" s="520"/>
      <c r="J123" s="520"/>
      <c r="K123" s="520"/>
      <c r="L123" s="16"/>
      <c r="M123" s="16"/>
      <c r="N123" s="16"/>
      <c r="O123" s="16"/>
      <c r="P123" s="16"/>
      <c r="Q123" s="5"/>
      <c r="R123" s="5"/>
      <c r="S123" s="5"/>
      <c r="T123" s="5"/>
      <c r="U123" s="5"/>
    </row>
    <row x14ac:dyDescent="0.25" r="124" customHeight="1" ht="16.15">
      <c r="A124" s="17"/>
      <c r="B124" s="16"/>
      <c r="C124" s="16"/>
      <c r="D124" s="16"/>
      <c r="E124" s="16"/>
      <c r="F124" s="520"/>
      <c r="G124" s="520"/>
      <c r="H124" s="520"/>
      <c r="I124" s="520"/>
      <c r="J124" s="520"/>
      <c r="K124" s="520"/>
      <c r="L124" s="16"/>
      <c r="M124" s="16"/>
      <c r="N124" s="16"/>
      <c r="O124" s="16"/>
      <c r="P124" s="16"/>
      <c r="Q124" s="5"/>
      <c r="R124" s="5"/>
      <c r="S124" s="5"/>
      <c r="T124" s="5"/>
      <c r="U124" s="5"/>
    </row>
    <row x14ac:dyDescent="0.25" r="125" customHeight="1" ht="16.15">
      <c r="A125" s="241" t="s">
        <v>850</v>
      </c>
      <c r="B125" s="110">
        <v>4500</v>
      </c>
      <c r="C125" s="110">
        <v>90</v>
      </c>
      <c r="D125" s="110">
        <f>ROUND(C125*B125/1000,-1)</f>
      </c>
      <c r="E125" s="225"/>
      <c r="F125" s="582"/>
      <c r="G125" s="114"/>
      <c r="H125" s="114"/>
      <c r="I125" s="114"/>
      <c r="J125" s="607" t="s">
        <v>218</v>
      </c>
      <c r="K125" s="607" t="s">
        <v>218</v>
      </c>
      <c r="L125" s="222">
        <f>ROUND(G125*$D125,-1)</f>
      </c>
      <c r="M125" s="110">
        <f>ROUND(H125*$D125,-1)</f>
      </c>
      <c r="N125" s="110">
        <f>ROUND(I125*$D125,-1)</f>
      </c>
      <c r="O125" s="110">
        <f>ROUND(J125*$D125,-1)</f>
      </c>
      <c r="P125" s="225">
        <f>ROUND(K125*$D125,-1)</f>
      </c>
      <c r="Q125" s="5"/>
      <c r="R125" s="5"/>
      <c r="S125" s="5"/>
      <c r="T125" s="5"/>
      <c r="U125" s="5"/>
    </row>
    <row x14ac:dyDescent="0.25" r="126" customHeight="1" ht="16.15">
      <c r="A126" s="241" t="s">
        <v>851</v>
      </c>
      <c r="B126" s="110"/>
      <c r="C126" s="110"/>
      <c r="D126" s="110">
        <v>100</v>
      </c>
      <c r="E126" s="225"/>
      <c r="F126" s="582">
        <v>1</v>
      </c>
      <c r="G126" s="607" t="s">
        <v>218</v>
      </c>
      <c r="H126" s="114"/>
      <c r="I126" s="607" t="s">
        <v>218</v>
      </c>
      <c r="J126" s="114"/>
      <c r="K126" s="114"/>
      <c r="L126" s="222">
        <f>ROUND(G126*$D126,-1)</f>
      </c>
      <c r="M126" s="110">
        <f>ROUND(H126*$D126,-1)</f>
      </c>
      <c r="N126" s="110">
        <f>ROUND(I126*$D126,-1)</f>
      </c>
      <c r="O126" s="110">
        <f>ROUND(J126*$D126,-1)</f>
      </c>
      <c r="P126" s="225">
        <f>ROUND(K126*$D126,-1)</f>
      </c>
      <c r="Q126" s="5"/>
      <c r="R126" s="5"/>
      <c r="S126" s="5"/>
      <c r="T126" s="5"/>
      <c r="U126" s="5"/>
    </row>
    <row x14ac:dyDescent="0.25" r="127" customHeight="1" ht="17.25">
      <c r="A127" s="17"/>
      <c r="B127" s="16"/>
      <c r="C127" s="16"/>
      <c r="D127" s="16"/>
      <c r="E127" s="16"/>
      <c r="F127" s="520"/>
      <c r="G127" s="520"/>
      <c r="H127" s="520"/>
      <c r="I127" s="520"/>
      <c r="J127" s="520"/>
      <c r="K127" s="520"/>
      <c r="L127" s="16"/>
      <c r="M127" s="16"/>
      <c r="N127" s="16"/>
      <c r="O127" s="16"/>
      <c r="P127" s="16"/>
      <c r="Q127" s="5"/>
      <c r="R127" s="5"/>
      <c r="S127" s="5"/>
      <c r="T127" s="5"/>
      <c r="U127" s="5"/>
    </row>
    <row x14ac:dyDescent="0.25" r="128" customHeight="1" ht="17.25">
      <c r="A128" s="338" t="s">
        <v>822</v>
      </c>
      <c r="B128" s="224">
        <v>700</v>
      </c>
      <c r="C128" s="110">
        <v>70</v>
      </c>
      <c r="D128" s="110">
        <f>ROUND(C128*B128/1000,-1)</f>
      </c>
      <c r="E128" s="256" t="s">
        <v>218</v>
      </c>
      <c r="F128" s="582"/>
      <c r="G128" s="242">
        <v>1</v>
      </c>
      <c r="H128" s="242"/>
      <c r="I128" s="613" t="s">
        <v>218</v>
      </c>
      <c r="J128" s="613" t="s">
        <v>218</v>
      </c>
      <c r="K128" s="610" t="s">
        <v>218</v>
      </c>
      <c r="L128" s="222">
        <f>ROUND(G128*$D128,-1)</f>
      </c>
      <c r="M128" s="110">
        <f>ROUND(H128*$D128,-1)</f>
      </c>
      <c r="N128" s="110">
        <f>ROUND(I128*$D128,-1)</f>
      </c>
      <c r="O128" s="110">
        <f>ROUND(J128*$D128,-1)</f>
      </c>
      <c r="P128" s="225">
        <f>ROUND(K128*$D128,-1)</f>
      </c>
      <c r="Q128" s="5"/>
      <c r="R128" s="5"/>
      <c r="S128" s="5"/>
      <c r="T128" s="5"/>
      <c r="U128" s="5"/>
    </row>
    <row x14ac:dyDescent="0.25" r="129" customHeight="1" ht="17.25">
      <c r="A129" s="618"/>
      <c r="B129" s="110"/>
      <c r="C129" s="110"/>
      <c r="D129" s="110"/>
      <c r="E129" s="225"/>
      <c r="F129" s="582"/>
      <c r="G129" s="114"/>
      <c r="H129" s="114"/>
      <c r="I129" s="114"/>
      <c r="J129" s="114"/>
      <c r="K129" s="114"/>
      <c r="L129" s="222"/>
      <c r="M129" s="110"/>
      <c r="N129" s="110"/>
      <c r="O129" s="110"/>
      <c r="P129" s="225"/>
      <c r="Q129" s="5"/>
      <c r="R129" s="5"/>
      <c r="S129" s="5"/>
      <c r="T129" s="5"/>
      <c r="U129" s="5"/>
    </row>
    <row x14ac:dyDescent="0.25" r="130" customHeight="1" ht="17.25">
      <c r="A130" s="262" t="s">
        <v>852</v>
      </c>
      <c r="B130" s="110"/>
      <c r="C130" s="110"/>
      <c r="D130" s="546">
        <f>SUM(D131:D132)</f>
      </c>
      <c r="E130" s="225"/>
      <c r="F130" s="582"/>
      <c r="G130" s="114"/>
      <c r="H130" s="114"/>
      <c r="I130" s="114"/>
      <c r="J130" s="114"/>
      <c r="K130" s="114"/>
      <c r="L130" s="606"/>
      <c r="M130" s="546"/>
      <c r="N130" s="546"/>
      <c r="O130" s="546"/>
      <c r="P130" s="352"/>
      <c r="Q130" s="5"/>
      <c r="R130" s="5"/>
      <c r="S130" s="5"/>
      <c r="T130" s="5"/>
      <c r="U130" s="5"/>
    </row>
    <row x14ac:dyDescent="0.25" r="131" customHeight="1" ht="17.25">
      <c r="A131" s="338" t="s">
        <v>824</v>
      </c>
      <c r="B131" s="224">
        <v>1650</v>
      </c>
      <c r="C131" s="110">
        <v>80</v>
      </c>
      <c r="D131" s="110">
        <f>ROUND(C131*B131/1000,-1)</f>
      </c>
      <c r="E131" s="256"/>
      <c r="F131" s="582"/>
      <c r="G131" s="242"/>
      <c r="H131" s="613" t="s">
        <v>218</v>
      </c>
      <c r="I131" s="613" t="s">
        <v>218</v>
      </c>
      <c r="J131" s="613" t="s">
        <v>218</v>
      </c>
      <c r="K131" s="582">
        <v>1</v>
      </c>
      <c r="L131" s="222">
        <f>ROUND(G131*$D131,-1)</f>
      </c>
      <c r="M131" s="110">
        <f>ROUND(H131*$D131,-1)</f>
      </c>
      <c r="N131" s="110">
        <f>ROUND(I131*$D131,-1)</f>
      </c>
      <c r="O131" s="110">
        <f>ROUND(J131*$D131,-1)</f>
      </c>
      <c r="P131" s="225">
        <f>ROUND(K131*$D131,-1)</f>
      </c>
      <c r="Q131" s="5"/>
      <c r="R131" s="5"/>
      <c r="S131" s="5"/>
      <c r="T131" s="5"/>
      <c r="U131" s="5"/>
    </row>
    <row x14ac:dyDescent="0.25" r="132" customHeight="1" ht="17.25">
      <c r="A132" s="338" t="s">
        <v>825</v>
      </c>
      <c r="B132" s="224">
        <v>1750</v>
      </c>
      <c r="C132" s="110">
        <v>80</v>
      </c>
      <c r="D132" s="110">
        <f>ROUND(C132*B132/1000,-1)</f>
      </c>
      <c r="E132" s="256"/>
      <c r="F132" s="582"/>
      <c r="G132" s="242"/>
      <c r="H132" s="242"/>
      <c r="I132" s="242"/>
      <c r="J132" s="613" t="s">
        <v>218</v>
      </c>
      <c r="K132" s="582">
        <v>1</v>
      </c>
      <c r="L132" s="222">
        <f>ROUND(G132*$D132,-1)</f>
      </c>
      <c r="M132" s="110">
        <f>ROUND(H132*$D132,-1)</f>
      </c>
      <c r="N132" s="110">
        <f>ROUND(I132*$D132,-1)</f>
      </c>
      <c r="O132" s="110">
        <f>ROUND(J132*$D132,-1)</f>
      </c>
      <c r="P132" s="225">
        <f>ROUND(K132*$D132,-1)</f>
      </c>
      <c r="Q132" s="5"/>
      <c r="R132" s="5"/>
      <c r="S132" s="5"/>
      <c r="T132" s="5"/>
      <c r="U132" s="5"/>
    </row>
    <row x14ac:dyDescent="0.25" r="133" customHeight="1" ht="17.25">
      <c r="A133" s="618"/>
      <c r="B133" s="110"/>
      <c r="C133" s="110"/>
      <c r="D133" s="110"/>
      <c r="E133" s="256"/>
      <c r="F133" s="582"/>
      <c r="G133" s="114"/>
      <c r="H133" s="114"/>
      <c r="I133" s="114"/>
      <c r="J133" s="114"/>
      <c r="K133" s="114"/>
      <c r="L133" s="222"/>
      <c r="M133" s="110"/>
      <c r="N133" s="110"/>
      <c r="O133" s="110"/>
      <c r="P133" s="225"/>
      <c r="Q133" s="5"/>
      <c r="R133" s="5"/>
      <c r="S133" s="5"/>
      <c r="T133" s="5"/>
      <c r="U133" s="5"/>
    </row>
    <row x14ac:dyDescent="0.25" r="134" customHeight="1" ht="17.25">
      <c r="A134" s="262" t="s">
        <v>853</v>
      </c>
      <c r="B134" s="110"/>
      <c r="C134" s="110"/>
      <c r="D134" s="546">
        <f>SUM(D135)</f>
      </c>
      <c r="E134" s="225"/>
      <c r="F134" s="582"/>
      <c r="G134" s="114"/>
      <c r="H134" s="114"/>
      <c r="I134" s="114"/>
      <c r="J134" s="114"/>
      <c r="K134" s="114"/>
      <c r="L134" s="606"/>
      <c r="M134" s="546"/>
      <c r="N134" s="546"/>
      <c r="O134" s="546"/>
      <c r="P134" s="352"/>
      <c r="Q134" s="5"/>
      <c r="R134" s="5"/>
      <c r="S134" s="5"/>
      <c r="T134" s="5"/>
      <c r="U134" s="5"/>
    </row>
    <row x14ac:dyDescent="0.25" r="135" customHeight="1" ht="17.25">
      <c r="A135" s="338" t="s">
        <v>827</v>
      </c>
      <c r="B135" s="224">
        <v>1400</v>
      </c>
      <c r="C135" s="224">
        <v>80</v>
      </c>
      <c r="D135" s="110">
        <f>ROUND(C135*B135/1000,-1)</f>
      </c>
      <c r="E135" s="256"/>
      <c r="F135" s="582"/>
      <c r="G135" s="242">
        <v>1</v>
      </c>
      <c r="H135" s="613" t="s">
        <v>218</v>
      </c>
      <c r="I135" s="613" t="s">
        <v>218</v>
      </c>
      <c r="J135" s="613" t="s">
        <v>218</v>
      </c>
      <c r="K135" s="610" t="s">
        <v>218</v>
      </c>
      <c r="L135" s="222">
        <f>ROUND(G135*$D135,-1)</f>
      </c>
      <c r="M135" s="110">
        <f>ROUND(H135*$D135,-1)</f>
      </c>
      <c r="N135" s="110">
        <f>ROUND(I135*$D135,-1)</f>
      </c>
      <c r="O135" s="110">
        <f>ROUND(J135*$D135,-1)</f>
      </c>
      <c r="P135" s="225">
        <f>ROUND(K135*$D135,-1)</f>
      </c>
      <c r="Q135" s="5"/>
      <c r="R135" s="5"/>
      <c r="S135" s="5"/>
      <c r="T135" s="5"/>
      <c r="U135" s="5"/>
    </row>
    <row x14ac:dyDescent="0.25" r="136" customHeight="1" ht="17.25">
      <c r="A136" s="17"/>
      <c r="B136" s="16"/>
      <c r="C136" s="16"/>
      <c r="D136" s="16"/>
      <c r="E136" s="16"/>
      <c r="F136" s="520"/>
      <c r="G136" s="520"/>
      <c r="H136" s="520"/>
      <c r="I136" s="520"/>
      <c r="J136" s="520"/>
      <c r="K136" s="520"/>
      <c r="L136" s="16"/>
      <c r="M136" s="16"/>
      <c r="N136" s="16"/>
      <c r="O136" s="16"/>
      <c r="P136" s="16"/>
      <c r="Q136" s="5"/>
      <c r="R136" s="5"/>
      <c r="S136" s="5"/>
      <c r="T136" s="5"/>
      <c r="U136" s="5"/>
    </row>
    <row x14ac:dyDescent="0.25" r="137" customHeight="1" ht="17.25">
      <c r="A137" s="7" t="s">
        <v>486</v>
      </c>
      <c r="B137" s="16"/>
      <c r="C137" s="16"/>
      <c r="D137" s="16"/>
      <c r="E137" s="16"/>
      <c r="F137" s="520"/>
      <c r="G137" s="520"/>
      <c r="H137" s="520"/>
      <c r="I137" s="520"/>
      <c r="J137" s="520"/>
      <c r="K137" s="520"/>
      <c r="L137" s="379">
        <f>SUM(L125:L135)</f>
      </c>
      <c r="M137" s="379">
        <f>SUM(M128:M135)</f>
      </c>
      <c r="N137" s="379">
        <f>SUM(N128:N135)</f>
      </c>
      <c r="O137" s="379">
        <f>SUM(O128:O135)</f>
      </c>
      <c r="P137" s="379">
        <f>SUM(P128:P135)</f>
      </c>
      <c r="Q137" s="5"/>
      <c r="R137" s="5"/>
      <c r="S137" s="5"/>
      <c r="T137" s="5"/>
      <c r="U13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65"/>
  <sheetViews>
    <sheetView workbookViewId="0"/>
  </sheetViews>
  <sheetFormatPr defaultRowHeight="15" x14ac:dyDescent="0.25"/>
  <cols>
    <col min="1" max="1" style="384" width="12.43357142857143" customWidth="1" bestFit="1" hidden="1"/>
    <col min="2" max="2" style="519" width="12.43357142857143" customWidth="1" bestFit="1" hidden="1"/>
    <col min="3" max="3" style="387" width="12.43357142857143" customWidth="1" bestFit="1" hidden="1"/>
    <col min="4" max="4" style="519" width="12.43357142857143" customWidth="1" bestFit="1" hidden="1"/>
    <col min="5" max="5" style="387" width="12.43357142857143" customWidth="1" bestFit="1" hidden="1"/>
    <col min="6" max="6" style="580" width="12.43357142857143" customWidth="1" bestFit="1" hidden="1"/>
    <col min="7" max="7" style="580" width="12.43357142857143" customWidth="1" bestFit="1" hidden="1"/>
    <col min="8" max="8" style="580" width="12.43357142857143" customWidth="1" bestFit="1" hidden="1"/>
    <col min="9" max="9" style="580" width="12.43357142857143" customWidth="1" bestFit="1" hidden="1"/>
    <col min="10" max="10" style="580" width="12.43357142857143" customWidth="1" bestFit="1" hidden="1"/>
    <col min="11" max="11" style="580" width="12.43357142857143" customWidth="1" bestFit="1" hidden="1"/>
    <col min="12" max="12" style="519" width="12.43357142857143" customWidth="1" bestFit="1" hidden="1"/>
    <col min="13" max="13" style="519" width="12.43357142857143" customWidth="1" bestFit="1" hidden="1"/>
    <col min="14" max="14" style="519" width="12.43357142857143" customWidth="1" bestFit="1" hidden="1"/>
    <col min="15" max="15" style="519" width="12.43357142857143" customWidth="1" bestFit="1" hidden="1"/>
    <col min="16" max="16" style="519" width="12.43357142857143" customWidth="1" bestFit="1" hidden="1"/>
    <col min="17" max="17" style="6" width="12.43357142857143" customWidth="1" bestFit="1"/>
  </cols>
  <sheetData>
    <row x14ac:dyDescent="0.25" r="1" customHeight="1" ht="16.15">
      <c r="A1" s="7" t="s">
        <v>413</v>
      </c>
      <c r="B1" s="8"/>
      <c r="C1" s="8"/>
      <c r="D1" s="8"/>
      <c r="E1" s="9" t="s">
        <v>537</v>
      </c>
      <c r="F1" s="10"/>
      <c r="G1" s="10"/>
      <c r="H1" s="10"/>
      <c r="I1" s="10"/>
      <c r="J1" s="10"/>
      <c r="K1" s="11"/>
      <c r="L1" s="14"/>
      <c r="M1" s="13"/>
      <c r="N1" s="14"/>
      <c r="O1" s="15"/>
      <c r="P1" s="19"/>
      <c r="Q1" s="5"/>
    </row>
    <row x14ac:dyDescent="0.25" r="2" customHeight="1" ht="16.15">
      <c r="A2" s="7" t="s">
        <v>415</v>
      </c>
      <c r="B2" s="8"/>
      <c r="C2" s="8"/>
      <c r="D2" s="8"/>
      <c r="E2" s="19"/>
      <c r="F2" s="10"/>
      <c r="G2" s="10"/>
      <c r="H2" s="10"/>
      <c r="I2" s="10"/>
      <c r="J2" s="10"/>
      <c r="K2" s="10"/>
      <c r="L2" s="19"/>
      <c r="M2" s="19"/>
      <c r="N2" s="19"/>
      <c r="O2" s="19"/>
      <c r="P2" s="19"/>
      <c r="Q2" s="5"/>
    </row>
    <row x14ac:dyDescent="0.25" r="3" customHeight="1" ht="16.15">
      <c r="A3" s="7" t="s">
        <v>585</v>
      </c>
      <c r="B3" s="8"/>
      <c r="C3" s="8"/>
      <c r="D3" s="8"/>
      <c r="E3" s="479">
        <v>38443</v>
      </c>
      <c r="F3" s="10"/>
      <c r="G3" s="10"/>
      <c r="H3" s="10"/>
      <c r="I3" s="10"/>
      <c r="J3" s="10"/>
      <c r="K3" s="10"/>
      <c r="L3" s="19"/>
      <c r="M3" s="19"/>
      <c r="N3" s="19"/>
      <c r="O3" s="26" t="s">
        <v>419</v>
      </c>
      <c r="P3" s="19"/>
      <c r="Q3" s="5"/>
    </row>
    <row x14ac:dyDescent="0.25" r="4" customHeight="1" ht="16.15">
      <c r="A4" s="7"/>
      <c r="B4" s="8"/>
      <c r="C4" s="8"/>
      <c r="D4" s="8"/>
      <c r="E4" s="19"/>
      <c r="F4" s="10"/>
      <c r="G4" s="10"/>
      <c r="H4" s="10"/>
      <c r="I4" s="10"/>
      <c r="J4" s="10"/>
      <c r="K4" s="10"/>
      <c r="L4" s="19"/>
      <c r="M4" s="19"/>
      <c r="N4" s="19"/>
      <c r="O4" s="19"/>
      <c r="P4" s="19"/>
      <c r="Q4" s="5"/>
    </row>
    <row x14ac:dyDescent="0.25" r="5" customHeight="1" ht="18">
      <c r="A5" s="29" t="s">
        <v>541</v>
      </c>
      <c r="B5" s="8"/>
      <c r="C5" s="8"/>
      <c r="D5" s="8"/>
      <c r="E5" s="16"/>
      <c r="F5" s="520"/>
      <c r="G5" s="520"/>
      <c r="H5" s="520"/>
      <c r="I5" s="520"/>
      <c r="J5" s="520"/>
      <c r="K5" s="520"/>
      <c r="L5" s="19"/>
      <c r="M5" s="16"/>
      <c r="N5" s="16"/>
      <c r="O5" s="16"/>
      <c r="P5" s="16"/>
      <c r="Q5" s="5"/>
    </row>
    <row x14ac:dyDescent="0.25" r="6" customHeight="1" ht="16.15">
      <c r="A6" s="7" t="s">
        <v>542</v>
      </c>
      <c r="B6" s="8"/>
      <c r="C6" s="8"/>
      <c r="D6" s="8"/>
      <c r="E6" s="16"/>
      <c r="F6" s="520"/>
      <c r="G6" s="520"/>
      <c r="H6" s="520"/>
      <c r="I6" s="520"/>
      <c r="J6" s="520"/>
      <c r="K6" s="520"/>
      <c r="L6" s="19"/>
      <c r="M6" s="16"/>
      <c r="N6" s="16"/>
      <c r="O6" s="16"/>
      <c r="P6" s="16"/>
      <c r="Q6" s="5"/>
    </row>
    <row x14ac:dyDescent="0.25" r="7" customHeight="1" ht="16.15">
      <c r="A7" s="1"/>
      <c r="B7" s="19"/>
      <c r="C7" s="19"/>
      <c r="D7" s="19"/>
      <c r="E7" s="19"/>
      <c r="F7" s="10"/>
      <c r="G7" s="10"/>
      <c r="H7" s="34"/>
      <c r="I7" s="10"/>
      <c r="J7" s="10"/>
      <c r="K7" s="383"/>
      <c r="L7" s="19"/>
      <c r="M7" s="19"/>
      <c r="N7" s="19"/>
      <c r="O7" s="19"/>
      <c r="P7" s="39"/>
      <c r="Q7" s="5"/>
    </row>
    <row x14ac:dyDescent="0.25" r="8" customHeight="1" ht="16.15">
      <c r="A8" s="36" t="s">
        <v>44</v>
      </c>
      <c r="B8" s="19"/>
      <c r="C8" s="38"/>
      <c r="D8" s="16"/>
      <c r="E8" s="38" t="s">
        <v>586</v>
      </c>
      <c r="F8" s="10"/>
      <c r="G8" s="10"/>
      <c r="H8" s="10"/>
      <c r="I8" s="10"/>
      <c r="J8" s="10"/>
      <c r="K8" s="10"/>
      <c r="L8" s="19"/>
      <c r="M8" s="40"/>
      <c r="N8" s="19"/>
      <c r="O8" s="19"/>
      <c r="P8" s="39"/>
      <c r="Q8" s="5"/>
    </row>
    <row x14ac:dyDescent="0.25" r="9" customHeight="1" ht="16.15">
      <c r="A9" s="1"/>
      <c r="B9" s="19"/>
      <c r="C9" s="19"/>
      <c r="D9" s="19"/>
      <c r="E9" s="19"/>
      <c r="F9" s="10"/>
      <c r="G9" s="10"/>
      <c r="H9" s="10"/>
      <c r="I9" s="10"/>
      <c r="J9" s="10"/>
      <c r="K9" s="10"/>
      <c r="L9" s="19"/>
      <c r="M9" s="40"/>
      <c r="N9" s="19"/>
      <c r="O9" s="19"/>
      <c r="P9" s="39"/>
      <c r="Q9" s="5"/>
    </row>
    <row x14ac:dyDescent="0.25" r="10" customHeight="1" ht="16.15">
      <c r="A10" s="41" t="s">
        <v>46</v>
      </c>
      <c r="B10" s="43" t="s">
        <v>50</v>
      </c>
      <c r="C10" s="43" t="s">
        <v>51</v>
      </c>
      <c r="D10" s="43" t="s">
        <v>52</v>
      </c>
      <c r="E10" s="521" t="s">
        <v>53</v>
      </c>
      <c r="F10" s="45" t="s">
        <v>54</v>
      </c>
      <c r="G10" s="47" t="s">
        <v>55</v>
      </c>
      <c r="H10" s="47" t="s">
        <v>55</v>
      </c>
      <c r="I10" s="47" t="s">
        <v>55</v>
      </c>
      <c r="J10" s="47" t="s">
        <v>55</v>
      </c>
      <c r="K10" s="49" t="s">
        <v>56</v>
      </c>
      <c r="L10" s="50" t="s">
        <v>58</v>
      </c>
      <c r="M10" s="522" t="s">
        <v>545</v>
      </c>
      <c r="N10" s="523"/>
      <c r="O10" s="524"/>
      <c r="P10" s="525"/>
      <c r="Q10" s="5"/>
    </row>
    <row x14ac:dyDescent="0.25" r="11" customHeight="1" ht="16.15">
      <c r="A11" s="56"/>
      <c r="B11" s="58" t="s">
        <v>65</v>
      </c>
      <c r="C11" s="58" t="s">
        <v>66</v>
      </c>
      <c r="D11" s="58" t="s">
        <v>67</v>
      </c>
      <c r="E11" s="62">
        <v>2006</v>
      </c>
      <c r="F11" s="60">
        <v>2005</v>
      </c>
      <c r="G11" s="58">
        <v>2006</v>
      </c>
      <c r="H11" s="58">
        <v>2007</v>
      </c>
      <c r="I11" s="58">
        <v>2008</v>
      </c>
      <c r="J11" s="58">
        <v>2009</v>
      </c>
      <c r="K11" s="58">
        <v>2010</v>
      </c>
      <c r="L11" s="60">
        <v>2006</v>
      </c>
      <c r="M11" s="58" t="s">
        <v>546</v>
      </c>
      <c r="N11" s="58" t="s">
        <v>547</v>
      </c>
      <c r="O11" s="58" t="s">
        <v>548</v>
      </c>
      <c r="P11" s="62" t="s">
        <v>549</v>
      </c>
      <c r="Q11" s="5"/>
    </row>
    <row x14ac:dyDescent="0.25" r="12" customHeight="1" ht="16.15">
      <c r="A12" s="65"/>
      <c r="B12" s="68" t="s">
        <v>587</v>
      </c>
      <c r="C12" s="68" t="s">
        <v>588</v>
      </c>
      <c r="D12" s="68">
        <v>1000</v>
      </c>
      <c r="E12" s="69" t="s">
        <v>73</v>
      </c>
      <c r="F12" s="581" t="s">
        <v>74</v>
      </c>
      <c r="G12" s="71" t="s">
        <v>74</v>
      </c>
      <c r="H12" s="71" t="s">
        <v>74</v>
      </c>
      <c r="I12" s="71" t="s">
        <v>74</v>
      </c>
      <c r="J12" s="71" t="s">
        <v>74</v>
      </c>
      <c r="K12" s="71" t="s">
        <v>74</v>
      </c>
      <c r="L12" s="526">
        <v>1000</v>
      </c>
      <c r="M12" s="68">
        <v>1000</v>
      </c>
      <c r="N12" s="68">
        <v>1000</v>
      </c>
      <c r="O12" s="68">
        <v>1000</v>
      </c>
      <c r="P12" s="75">
        <v>1000</v>
      </c>
      <c r="Q12" s="5"/>
    </row>
    <row x14ac:dyDescent="0.25" r="13" customHeight="1" ht="16.15">
      <c r="A13" s="527"/>
      <c r="B13" s="528"/>
      <c r="C13" s="111"/>
      <c r="D13" s="528"/>
      <c r="E13" s="225"/>
      <c r="F13" s="582"/>
      <c r="G13" s="114"/>
      <c r="H13" s="114"/>
      <c r="I13" s="114"/>
      <c r="J13" s="114"/>
      <c r="K13" s="583"/>
      <c r="L13" s="584"/>
      <c r="M13" s="528"/>
      <c r="N13" s="528"/>
      <c r="O13" s="528"/>
      <c r="P13" s="531"/>
      <c r="Q13" s="5"/>
    </row>
    <row x14ac:dyDescent="0.25" r="14" customHeight="1" ht="16.15">
      <c r="A14" s="93" t="s">
        <v>589</v>
      </c>
      <c r="B14" s="559">
        <f>+B22</f>
      </c>
      <c r="C14" s="126"/>
      <c r="D14" s="559">
        <f>D22</f>
      </c>
      <c r="E14" s="532"/>
      <c r="F14" s="585"/>
      <c r="G14" s="129"/>
      <c r="H14" s="129"/>
      <c r="I14" s="129"/>
      <c r="J14" s="129"/>
      <c r="K14" s="586"/>
      <c r="L14" s="535">
        <f>L22+L202+L205</f>
      </c>
      <c r="M14" s="534">
        <f>M22+M202+M205</f>
      </c>
      <c r="N14" s="132">
        <f>N22+N202+N205</f>
      </c>
      <c r="O14" s="132">
        <f>O22+O202+O205</f>
      </c>
      <c r="P14" s="535">
        <f>P22+P202+P205</f>
      </c>
      <c r="Q14" s="5"/>
    </row>
    <row x14ac:dyDescent="0.25" r="15" customHeight="1" ht="16.15">
      <c r="A15" s="527"/>
      <c r="B15" s="528"/>
      <c r="C15" s="111"/>
      <c r="D15" s="528"/>
      <c r="E15" s="225"/>
      <c r="F15" s="582"/>
      <c r="G15" s="114"/>
      <c r="H15" s="114"/>
      <c r="I15" s="114"/>
      <c r="J15" s="114"/>
      <c r="K15" s="583"/>
      <c r="L15" s="587" t="s">
        <v>218</v>
      </c>
      <c r="M15" s="588" t="s">
        <v>218</v>
      </c>
      <c r="N15" s="588" t="s">
        <v>218</v>
      </c>
      <c r="O15" s="588" t="s">
        <v>218</v>
      </c>
      <c r="P15" s="587" t="s">
        <v>218</v>
      </c>
      <c r="Q15" s="1" t="s">
        <v>218</v>
      </c>
    </row>
    <row x14ac:dyDescent="0.25" r="16" customHeight="1" ht="16.15">
      <c r="A16" s="93" t="s">
        <v>590</v>
      </c>
      <c r="B16" s="559">
        <f>B211</f>
      </c>
      <c r="C16" s="126"/>
      <c r="D16" s="559">
        <f>D209</f>
      </c>
      <c r="E16" s="532"/>
      <c r="F16" s="585"/>
      <c r="G16" s="129"/>
      <c r="H16" s="129"/>
      <c r="I16" s="129"/>
      <c r="J16" s="129"/>
      <c r="K16" s="586"/>
      <c r="L16" s="535">
        <f>L209</f>
      </c>
      <c r="M16" s="534">
        <f>M209</f>
      </c>
      <c r="N16" s="132">
        <f>N209</f>
      </c>
      <c r="O16" s="132">
        <f>O209</f>
      </c>
      <c r="P16" s="535">
        <f>P209</f>
      </c>
      <c r="Q16" s="5"/>
    </row>
    <row x14ac:dyDescent="0.25" r="17" customHeight="1" ht="16.15">
      <c r="A17" s="527"/>
      <c r="B17" s="111"/>
      <c r="C17" s="589"/>
      <c r="D17" s="111"/>
      <c r="E17" s="542"/>
      <c r="F17" s="583"/>
      <c r="G17" s="544"/>
      <c r="H17" s="544"/>
      <c r="I17" s="544"/>
      <c r="J17" s="544"/>
      <c r="K17" s="583"/>
      <c r="L17" s="590"/>
      <c r="M17" s="111"/>
      <c r="N17" s="111"/>
      <c r="O17" s="111"/>
      <c r="P17" s="266"/>
      <c r="Q17" s="5"/>
    </row>
    <row x14ac:dyDescent="0.25" r="18" customHeight="1" ht="16.15">
      <c r="A18" s="548"/>
      <c r="B18" s="549"/>
      <c r="C18" s="591"/>
      <c r="D18" s="549"/>
      <c r="E18" s="551"/>
      <c r="F18" s="592"/>
      <c r="G18" s="553"/>
      <c r="H18" s="553"/>
      <c r="I18" s="553"/>
      <c r="J18" s="553"/>
      <c r="K18" s="592"/>
      <c r="L18" s="555"/>
      <c r="M18" s="549"/>
      <c r="N18" s="549"/>
      <c r="O18" s="549"/>
      <c r="P18" s="557"/>
      <c r="Q18" s="5"/>
    </row>
    <row x14ac:dyDescent="0.25" r="19" customHeight="1" ht="16.15">
      <c r="A19" s="558" t="s">
        <v>591</v>
      </c>
      <c r="B19" s="148">
        <f>B14+B16</f>
      </c>
      <c r="C19" s="148"/>
      <c r="D19" s="148">
        <f>D14+D16</f>
      </c>
      <c r="E19" s="149"/>
      <c r="F19" s="593"/>
      <c r="G19" s="540"/>
      <c r="H19" s="540"/>
      <c r="I19" s="540"/>
      <c r="J19" s="540"/>
      <c r="K19" s="594"/>
      <c r="L19" s="155">
        <f>L14+L16</f>
      </c>
      <c r="M19" s="595">
        <f>M14+M16</f>
      </c>
      <c r="N19" s="151">
        <f>N14+N16</f>
      </c>
      <c r="O19" s="151">
        <f>O14+O16</f>
      </c>
      <c r="P19" s="155">
        <f>P14+P16</f>
      </c>
      <c r="Q19" s="5"/>
    </row>
    <row x14ac:dyDescent="0.25" r="20" customHeight="1" ht="16.15">
      <c r="A20" s="596"/>
      <c r="B20" s="561"/>
      <c r="C20" s="561"/>
      <c r="D20" s="561"/>
      <c r="E20" s="374"/>
      <c r="F20" s="597"/>
      <c r="G20" s="563"/>
      <c r="H20" s="563"/>
      <c r="I20" s="563"/>
      <c r="J20" s="563"/>
      <c r="K20" s="598"/>
      <c r="L20" s="599" t="s">
        <v>218</v>
      </c>
      <c r="M20" s="600" t="s">
        <v>218</v>
      </c>
      <c r="N20" s="600" t="s">
        <v>218</v>
      </c>
      <c r="O20" s="600" t="s">
        <v>218</v>
      </c>
      <c r="P20" s="374"/>
      <c r="Q20" s="5"/>
    </row>
    <row x14ac:dyDescent="0.25" r="21" customHeight="1" ht="16.15">
      <c r="A21" s="241"/>
      <c r="B21" s="110"/>
      <c r="C21" s="110"/>
      <c r="D21" s="110"/>
      <c r="E21" s="225"/>
      <c r="F21" s="582"/>
      <c r="G21" s="114"/>
      <c r="H21" s="114"/>
      <c r="I21" s="114"/>
      <c r="J21" s="114"/>
      <c r="K21" s="114"/>
      <c r="L21" s="601"/>
      <c r="M21" s="110"/>
      <c r="N21" s="110"/>
      <c r="O21" s="110"/>
      <c r="P21" s="225"/>
      <c r="Q21" s="5"/>
    </row>
    <row x14ac:dyDescent="0.25" r="22" customHeight="1" ht="16.15">
      <c r="A22" s="145" t="s">
        <v>592</v>
      </c>
      <c r="B22" s="106">
        <f>SUM(B24+B43+B68+B196)</f>
      </c>
      <c r="C22" s="126">
        <f>D22/B22*1000</f>
      </c>
      <c r="D22" s="106">
        <f>SUM(D24+D43+D68+D196)</f>
      </c>
      <c r="E22" s="351"/>
      <c r="F22" s="602"/>
      <c r="G22" s="130"/>
      <c r="H22" s="130"/>
      <c r="I22" s="130"/>
      <c r="J22" s="130"/>
      <c r="K22" s="130"/>
      <c r="L22" s="278">
        <f>SUM(L24+L43+L68+L196)</f>
      </c>
      <c r="M22" s="571">
        <f>SUM(M24+M43+M68+M196)</f>
      </c>
      <c r="N22" s="106">
        <f>SUM(N24+N43+N68+N196)</f>
      </c>
      <c r="O22" s="106">
        <f>SUM(O24+O43+O68+O196)</f>
      </c>
      <c r="P22" s="351">
        <f>SUM(P24+P43+P68+P196)</f>
      </c>
      <c r="Q22" s="5"/>
    </row>
    <row x14ac:dyDescent="0.25" r="23" customHeight="1" ht="16.15">
      <c r="A23" s="572" t="s">
        <v>557</v>
      </c>
      <c r="B23" s="110"/>
      <c r="C23" s="110"/>
      <c r="D23" s="110"/>
      <c r="E23" s="225"/>
      <c r="F23" s="582"/>
      <c r="G23" s="114"/>
      <c r="H23" s="114"/>
      <c r="I23" s="114"/>
      <c r="J23" s="114"/>
      <c r="K23" s="114"/>
      <c r="L23" s="573">
        <v>8040</v>
      </c>
      <c r="M23" s="603">
        <v>6000</v>
      </c>
      <c r="N23" s="603">
        <v>5350</v>
      </c>
      <c r="O23" s="603">
        <v>6560</v>
      </c>
      <c r="P23" s="604">
        <v>6800</v>
      </c>
      <c r="Q23" s="380"/>
    </row>
    <row x14ac:dyDescent="0.25" r="24" customHeight="1" ht="16.15">
      <c r="A24" s="605" t="s">
        <v>593</v>
      </c>
      <c r="B24" s="111">
        <f>B25+B35+B39</f>
      </c>
      <c r="C24" s="111">
        <f>D24/B24*1000</f>
      </c>
      <c r="D24" s="111">
        <f>D25+D35+D39</f>
      </c>
      <c r="E24" s="225"/>
      <c r="F24" s="582"/>
      <c r="G24" s="114"/>
      <c r="H24" s="114"/>
      <c r="I24" s="114"/>
      <c r="J24" s="114"/>
      <c r="K24" s="114"/>
      <c r="L24" s="278">
        <f>SUM(L25+L35+L39)</f>
      </c>
      <c r="M24" s="126">
        <f>SUM(M25+M35+M39)</f>
      </c>
      <c r="N24" s="126">
        <f>SUM(N25+N35+N39)</f>
      </c>
      <c r="O24" s="126">
        <f>SUM(O25+O35+O39)</f>
      </c>
      <c r="P24" s="351">
        <f>SUM(P25+P35+P39)</f>
      </c>
      <c r="Q24" s="5"/>
    </row>
    <row x14ac:dyDescent="0.25" r="25" customHeight="1" ht="16.15">
      <c r="A25" s="262" t="s">
        <v>594</v>
      </c>
      <c r="B25" s="546">
        <f>SUM(B26:B33)</f>
      </c>
      <c r="C25" s="110"/>
      <c r="D25" s="546">
        <f>SUM(D26:D33)</f>
      </c>
      <c r="E25" s="225"/>
      <c r="F25" s="582"/>
      <c r="G25" s="114"/>
      <c r="H25" s="114"/>
      <c r="I25" s="114"/>
      <c r="J25" s="114"/>
      <c r="K25" s="114"/>
      <c r="L25" s="606">
        <f>SUM(L26:L33)</f>
      </c>
      <c r="M25" s="546">
        <f>SUM(M26:M33)</f>
      </c>
      <c r="N25" s="546">
        <f>SUM(N26:N33)</f>
      </c>
      <c r="O25" s="546">
        <f>SUM(O26:O33)</f>
      </c>
      <c r="P25" s="352">
        <f>SUM(P26:P33)</f>
      </c>
      <c r="Q25" s="5"/>
    </row>
    <row x14ac:dyDescent="0.25" r="26" customHeight="1" ht="16.15">
      <c r="A26" s="241" t="s">
        <v>595</v>
      </c>
      <c r="B26" s="110">
        <v>7000</v>
      </c>
      <c r="C26" s="110">
        <v>70</v>
      </c>
      <c r="D26" s="110">
        <f>ROUND(C26*$B26/1000,-1)</f>
      </c>
      <c r="E26" s="256" t="s">
        <v>596</v>
      </c>
      <c r="F26" s="582">
        <v>0.6</v>
      </c>
      <c r="G26" s="114">
        <v>0.4</v>
      </c>
      <c r="H26" s="607" t="s">
        <v>218</v>
      </c>
      <c r="I26" s="607" t="s">
        <v>218</v>
      </c>
      <c r="J26" s="607" t="s">
        <v>218</v>
      </c>
      <c r="K26" s="114"/>
      <c r="L26" s="222">
        <f>ROUND(G26*$D26,-1)</f>
      </c>
      <c r="M26" s="110">
        <f>ROUND(H26*$D26,-1)</f>
      </c>
      <c r="N26" s="110">
        <f>ROUND(I26*$D26,-1)</f>
      </c>
      <c r="O26" s="110">
        <f>ROUND(J26*$D26,-1)</f>
      </c>
      <c r="P26" s="225">
        <f>ROUND(K26*$D26,-1)</f>
      </c>
      <c r="Q26" s="5"/>
    </row>
    <row x14ac:dyDescent="0.25" r="27" customHeight="1" ht="16.15">
      <c r="A27" s="241" t="s">
        <v>597</v>
      </c>
      <c r="B27" s="110">
        <v>100</v>
      </c>
      <c r="C27" s="110">
        <v>50</v>
      </c>
      <c r="D27" s="110">
        <f>ROUND(C27*$B27/1000,-1)</f>
      </c>
      <c r="E27" s="256" t="s">
        <v>598</v>
      </c>
      <c r="F27" s="582">
        <v>0.2</v>
      </c>
      <c r="G27" s="114">
        <v>0.5</v>
      </c>
      <c r="H27" s="607" t="s">
        <v>218</v>
      </c>
      <c r="I27" s="114">
        <v>0.3</v>
      </c>
      <c r="J27" s="607" t="s">
        <v>218</v>
      </c>
      <c r="K27" s="114"/>
      <c r="L27" s="222">
        <f>ROUND(G27*$D27,-1)</f>
      </c>
      <c r="M27" s="110">
        <f>ROUND(H27*$D27,-1)</f>
      </c>
      <c r="N27" s="110">
        <f>ROUND(I27*$D27,-1)</f>
      </c>
      <c r="O27" s="110">
        <f>ROUND(J27*$D27,-1)</f>
      </c>
      <c r="P27" s="225">
        <f>ROUND(K27*$D27,-1)</f>
      </c>
      <c r="Q27" s="5"/>
    </row>
    <row x14ac:dyDescent="0.25" r="28" customHeight="1" ht="16.15">
      <c r="A28" s="241" t="s">
        <v>599</v>
      </c>
      <c r="B28" s="110">
        <v>3250</v>
      </c>
      <c r="C28" s="110">
        <v>70</v>
      </c>
      <c r="D28" s="110">
        <f>ROUND(C28*$B28/1000,-1)</f>
      </c>
      <c r="E28" s="256" t="s">
        <v>28</v>
      </c>
      <c r="F28" s="582">
        <v>0.9</v>
      </c>
      <c r="G28" s="114">
        <v>0.1</v>
      </c>
      <c r="H28" s="114"/>
      <c r="I28" s="114"/>
      <c r="J28" s="114"/>
      <c r="K28" s="114"/>
      <c r="L28" s="222">
        <f>ROUND(G28*$D28,-1)</f>
      </c>
      <c r="M28" s="110">
        <f>ROUND(H28*$D28,-1)</f>
      </c>
      <c r="N28" s="110">
        <f>ROUND(I28*$D28,-1)</f>
      </c>
      <c r="O28" s="110">
        <f>ROUND(J28*$D28,-1)</f>
      </c>
      <c r="P28" s="225">
        <f>ROUND(K28*$D28,-1)</f>
      </c>
      <c r="Q28" s="5"/>
    </row>
    <row x14ac:dyDescent="0.25" r="29" customHeight="1" ht="16.15">
      <c r="A29" s="241" t="s">
        <v>600</v>
      </c>
      <c r="B29" s="110">
        <v>2800</v>
      </c>
      <c r="C29" s="110">
        <v>100</v>
      </c>
      <c r="D29" s="110">
        <f>ROUND(C29*$B29/1000,-1)</f>
      </c>
      <c r="E29" s="256" t="s">
        <v>26</v>
      </c>
      <c r="F29" s="582">
        <v>0.1</v>
      </c>
      <c r="G29" s="114">
        <v>0.2</v>
      </c>
      <c r="H29" s="114"/>
      <c r="I29" s="607" t="s">
        <v>218</v>
      </c>
      <c r="J29" s="114">
        <v>0.5</v>
      </c>
      <c r="K29" s="114">
        <v>0.3</v>
      </c>
      <c r="L29" s="222">
        <f>ROUND(G29*$D29,-1)</f>
      </c>
      <c r="M29" s="110">
        <f>ROUND(H29*$D29,-1)</f>
      </c>
      <c r="N29" s="110">
        <f>ROUND(I29*$D29,-1)</f>
      </c>
      <c r="O29" s="110">
        <f>ROUND(J29*$D29,-1)</f>
      </c>
      <c r="P29" s="225">
        <f>ROUND(K29*$D29,-1)</f>
      </c>
      <c r="Q29" s="5"/>
    </row>
    <row x14ac:dyDescent="0.25" r="30" customHeight="1" ht="16.15">
      <c r="A30" s="241" t="s">
        <v>601</v>
      </c>
      <c r="B30" s="110">
        <v>1650</v>
      </c>
      <c r="C30" s="110">
        <v>120</v>
      </c>
      <c r="D30" s="110">
        <f>ROUND(C30*$B30/1000,-1)</f>
      </c>
      <c r="E30" s="225"/>
      <c r="F30" s="582"/>
      <c r="G30" s="114"/>
      <c r="H30" s="114"/>
      <c r="I30" s="607" t="s">
        <v>218</v>
      </c>
      <c r="J30" s="114">
        <v>0.5</v>
      </c>
      <c r="K30" s="114">
        <v>0.5</v>
      </c>
      <c r="L30" s="222">
        <f>ROUND(G30*$D30,-1)</f>
      </c>
      <c r="M30" s="110">
        <f>ROUND(H30*$D30,-1)</f>
      </c>
      <c r="N30" s="110">
        <f>ROUND(I30*$D30,-1)</f>
      </c>
      <c r="O30" s="110">
        <f>ROUND(J30*$D30,-1)</f>
      </c>
      <c r="P30" s="225">
        <f>ROUND(K30*$D30,-1)</f>
      </c>
      <c r="Q30" s="5"/>
    </row>
    <row x14ac:dyDescent="0.25" r="31" customHeight="1" ht="16.15">
      <c r="A31" s="241" t="s">
        <v>602</v>
      </c>
      <c r="B31" s="110">
        <v>450</v>
      </c>
      <c r="C31" s="110">
        <v>70</v>
      </c>
      <c r="D31" s="110">
        <f>ROUND(C31*$B31/1000,-1)</f>
      </c>
      <c r="E31" s="225"/>
      <c r="F31" s="582"/>
      <c r="G31" s="114"/>
      <c r="H31" s="114"/>
      <c r="I31" s="114">
        <v>1</v>
      </c>
      <c r="J31" s="114"/>
      <c r="K31" s="607" t="s">
        <v>218</v>
      </c>
      <c r="L31" s="222">
        <f>ROUND(G31*$D31,-1)</f>
      </c>
      <c r="M31" s="110">
        <f>ROUND(H31*$D31,-1)</f>
      </c>
      <c r="N31" s="110">
        <f>ROUND(I31*$D31,-1)</f>
      </c>
      <c r="O31" s="110">
        <f>ROUND(J31*$D31,-1)</f>
      </c>
      <c r="P31" s="225">
        <f>ROUND(K31*$D31,-1)</f>
      </c>
      <c r="Q31" s="5"/>
    </row>
    <row x14ac:dyDescent="0.25" r="32" customHeight="1" ht="16.15">
      <c r="A32" s="241" t="s">
        <v>603</v>
      </c>
      <c r="B32" s="110"/>
      <c r="C32" s="110"/>
      <c r="D32" s="110">
        <v>150</v>
      </c>
      <c r="E32" s="256" t="s">
        <v>596</v>
      </c>
      <c r="F32" s="582"/>
      <c r="G32" s="114">
        <v>1</v>
      </c>
      <c r="H32" s="114"/>
      <c r="I32" s="114"/>
      <c r="J32" s="607" t="s">
        <v>218</v>
      </c>
      <c r="K32" s="114"/>
      <c r="L32" s="222">
        <f>ROUND(G32*$D32,-1)</f>
      </c>
      <c r="M32" s="110">
        <f>ROUND(H32*$D32,-1)</f>
      </c>
      <c r="N32" s="110">
        <f>ROUND(I32*$D32,-1)</f>
      </c>
      <c r="O32" s="110">
        <f>ROUND(J32*$D32,-1)</f>
      </c>
      <c r="P32" s="225">
        <f>ROUND(K32*$D32,-1)</f>
      </c>
      <c r="Q32" s="5"/>
    </row>
    <row x14ac:dyDescent="0.25" r="33" customHeight="1" ht="16.15">
      <c r="A33" s="241" t="s">
        <v>604</v>
      </c>
      <c r="B33" s="110">
        <v>3000</v>
      </c>
      <c r="C33" s="110">
        <v>110</v>
      </c>
      <c r="D33" s="110">
        <f>ROUND(C33*$B33/1000,-1)</f>
      </c>
      <c r="E33" s="256" t="s">
        <v>28</v>
      </c>
      <c r="F33" s="582">
        <v>0.9</v>
      </c>
      <c r="G33" s="114">
        <v>0.1</v>
      </c>
      <c r="H33" s="607" t="s">
        <v>218</v>
      </c>
      <c r="I33" s="607" t="s">
        <v>218</v>
      </c>
      <c r="J33" s="114"/>
      <c r="K33" s="114"/>
      <c r="L33" s="222">
        <f>ROUND(G33*$D33,-1)</f>
      </c>
      <c r="M33" s="110">
        <f>ROUND(H33*$D33,-1)</f>
      </c>
      <c r="N33" s="110">
        <f>ROUND(I33*$D33,-1)</f>
      </c>
      <c r="O33" s="110">
        <f>ROUND(J33*$D33,-1)</f>
      </c>
      <c r="P33" s="225">
        <f>ROUND(K33*$D33,-1)</f>
      </c>
      <c r="Q33" s="5"/>
    </row>
    <row x14ac:dyDescent="0.25" r="34" customHeight="1" ht="16.15">
      <c r="A34" s="241"/>
      <c r="B34" s="110"/>
      <c r="C34" s="110"/>
      <c r="D34" s="110"/>
      <c r="E34" s="225"/>
      <c r="F34" s="582"/>
      <c r="G34" s="114"/>
      <c r="H34" s="114"/>
      <c r="I34" s="114"/>
      <c r="J34" s="114"/>
      <c r="K34" s="114"/>
      <c r="L34" s="222"/>
      <c r="M34" s="110"/>
      <c r="N34" s="110"/>
      <c r="O34" s="110"/>
      <c r="P34" s="225"/>
      <c r="Q34" s="5"/>
    </row>
    <row x14ac:dyDescent="0.25" r="35" customHeight="1" ht="16.15">
      <c r="A35" s="262" t="s">
        <v>605</v>
      </c>
      <c r="B35" s="546">
        <f>SUM(B36:B37)</f>
      </c>
      <c r="C35" s="110"/>
      <c r="D35" s="546">
        <f>SUM(D36:D37)</f>
      </c>
      <c r="E35" s="225"/>
      <c r="F35" s="582"/>
      <c r="G35" s="114"/>
      <c r="H35" s="114"/>
      <c r="I35" s="114"/>
      <c r="J35" s="114"/>
      <c r="K35" s="114"/>
      <c r="L35" s="606">
        <f>SUM(L36:L37)</f>
      </c>
      <c r="M35" s="546">
        <f>SUM(M36:M37)</f>
      </c>
      <c r="N35" s="546">
        <f>SUM(N36:N37)</f>
      </c>
      <c r="O35" s="546">
        <f>SUM(O36:O37)</f>
      </c>
      <c r="P35" s="352">
        <f>SUM(P36:P37)</f>
      </c>
      <c r="Q35" s="5"/>
    </row>
    <row x14ac:dyDescent="0.25" r="36" customHeight="1" ht="16.15">
      <c r="A36" s="241" t="s">
        <v>606</v>
      </c>
      <c r="B36" s="110">
        <v>800</v>
      </c>
      <c r="C36" s="110">
        <v>70</v>
      </c>
      <c r="D36" s="110">
        <f>ROUND(C36*$B36/1000,-1)</f>
      </c>
      <c r="E36" s="256" t="s">
        <v>607</v>
      </c>
      <c r="F36" s="582"/>
      <c r="G36" s="114">
        <v>1</v>
      </c>
      <c r="H36" s="114"/>
      <c r="I36" s="114"/>
      <c r="J36" s="114"/>
      <c r="K36" s="114"/>
      <c r="L36" s="222">
        <f>ROUND(G36*$D36,-1)</f>
      </c>
      <c r="M36" s="110">
        <f>ROUND(H36*$D36,-1)</f>
      </c>
      <c r="N36" s="110">
        <f>ROUND(I36*$D36,-1)</f>
      </c>
      <c r="O36" s="110">
        <f>ROUND(J36*$D36,-1)</f>
      </c>
      <c r="P36" s="225">
        <f>ROUND(K36*$D36,-1)</f>
      </c>
      <c r="Q36" s="5"/>
    </row>
    <row x14ac:dyDescent="0.25" r="37" customHeight="1" ht="16.15">
      <c r="A37" s="241" t="s">
        <v>608</v>
      </c>
      <c r="B37" s="608" t="s">
        <v>218</v>
      </c>
      <c r="C37" s="608" t="s">
        <v>218</v>
      </c>
      <c r="D37" s="110">
        <v>100</v>
      </c>
      <c r="E37" s="609" t="s">
        <v>218</v>
      </c>
      <c r="F37" s="610" t="s">
        <v>218</v>
      </c>
      <c r="G37" s="607" t="s">
        <v>218</v>
      </c>
      <c r="H37" s="607" t="s">
        <v>218</v>
      </c>
      <c r="I37" s="114">
        <v>1</v>
      </c>
      <c r="J37" s="607" t="s">
        <v>218</v>
      </c>
      <c r="K37" s="114"/>
      <c r="L37" s="222">
        <f>ROUND(G37*$D37,-1)</f>
      </c>
      <c r="M37" s="110">
        <f>ROUND(H37*$D37,-1)</f>
      </c>
      <c r="N37" s="110">
        <f>ROUND(I37*$D37,-1)</f>
      </c>
      <c r="O37" s="110">
        <f>ROUND(J37*$D37,-1)</f>
      </c>
      <c r="P37" s="225">
        <f>ROUND(K37*$D37,-1)</f>
      </c>
      <c r="Q37" s="5"/>
    </row>
    <row x14ac:dyDescent="0.25" r="38" customHeight="1" ht="16.15">
      <c r="A38" s="241"/>
      <c r="B38" s="110"/>
      <c r="C38" s="110"/>
      <c r="D38" s="110"/>
      <c r="E38" s="225"/>
      <c r="F38" s="582"/>
      <c r="G38" s="114"/>
      <c r="H38" s="114"/>
      <c r="I38" s="114"/>
      <c r="J38" s="114"/>
      <c r="K38" s="114"/>
      <c r="L38" s="611" t="s">
        <v>218</v>
      </c>
      <c r="M38" s="608" t="s">
        <v>218</v>
      </c>
      <c r="N38" s="608" t="s">
        <v>218</v>
      </c>
      <c r="O38" s="608" t="s">
        <v>218</v>
      </c>
      <c r="P38" s="609" t="s">
        <v>218</v>
      </c>
      <c r="Q38" s="5"/>
    </row>
    <row x14ac:dyDescent="0.25" r="39" customHeight="1" ht="16.15">
      <c r="A39" s="262" t="s">
        <v>609</v>
      </c>
      <c r="B39" s="546">
        <f>SUM(B40:B42)</f>
      </c>
      <c r="C39" s="110"/>
      <c r="D39" s="546">
        <f>SUM(D40:D42)</f>
      </c>
      <c r="E39" s="256"/>
      <c r="F39" s="582"/>
      <c r="G39" s="242"/>
      <c r="H39" s="242"/>
      <c r="I39" s="242"/>
      <c r="J39" s="242"/>
      <c r="K39" s="582"/>
      <c r="L39" s="606">
        <f>SUM(L40:L42)</f>
      </c>
      <c r="M39" s="612">
        <f>SUM(M40:M42)</f>
      </c>
      <c r="N39" s="546">
        <f>SUM(N40:N42)</f>
      </c>
      <c r="O39" s="546">
        <f>SUM(O40:O42)</f>
      </c>
      <c r="P39" s="352">
        <f>SUM(P40:P42)</f>
      </c>
      <c r="Q39" s="5"/>
    </row>
    <row x14ac:dyDescent="0.25" r="40" customHeight="1" ht="16.15">
      <c r="A40" s="241" t="s">
        <v>610</v>
      </c>
      <c r="B40" s="110">
        <v>29000</v>
      </c>
      <c r="C40" s="110">
        <v>60</v>
      </c>
      <c r="D40" s="110">
        <f>ROUND(C40*$B40/1000,-1)</f>
      </c>
      <c r="E40" s="256" t="s">
        <v>28</v>
      </c>
      <c r="F40" s="582">
        <v>0.9</v>
      </c>
      <c r="G40" s="242">
        <v>0.1</v>
      </c>
      <c r="H40" s="613" t="s">
        <v>218</v>
      </c>
      <c r="I40" s="613" t="s">
        <v>218</v>
      </c>
      <c r="J40" s="613" t="s">
        <v>218</v>
      </c>
      <c r="K40" s="582"/>
      <c r="L40" s="222">
        <f>ROUND(G40*$D40,-1)</f>
      </c>
      <c r="M40" s="110">
        <f>ROUND(H40*$D40,-1)</f>
      </c>
      <c r="N40" s="110">
        <f>ROUND(I40*$D40,-1)</f>
      </c>
      <c r="O40" s="110">
        <f>ROUND(J40*$D40,-1)</f>
      </c>
      <c r="P40" s="225">
        <f>ROUND(K40*$D40,-1)</f>
      </c>
      <c r="Q40" s="5"/>
    </row>
    <row x14ac:dyDescent="0.25" r="41" customHeight="1" ht="16.15">
      <c r="A41" s="241" t="s">
        <v>611</v>
      </c>
      <c r="B41" s="110">
        <v>5650</v>
      </c>
      <c r="C41" s="110">
        <v>80</v>
      </c>
      <c r="D41" s="110">
        <f>ROUND(C41*$B41/1000,-1)</f>
      </c>
      <c r="E41" s="256" t="s">
        <v>28</v>
      </c>
      <c r="F41" s="582">
        <v>0.9</v>
      </c>
      <c r="G41" s="114">
        <v>0.1</v>
      </c>
      <c r="H41" s="607" t="s">
        <v>218</v>
      </c>
      <c r="I41" s="607" t="s">
        <v>218</v>
      </c>
      <c r="J41" s="114"/>
      <c r="K41" s="114"/>
      <c r="L41" s="222">
        <f>ROUND(G41*$D41,-1)</f>
      </c>
      <c r="M41" s="110">
        <f>ROUND(H41*$D41,-1)</f>
      </c>
      <c r="N41" s="110">
        <f>ROUND(I41*$D41,-1)</f>
      </c>
      <c r="O41" s="110">
        <f>ROUND(J41*$D41,-1)</f>
      </c>
      <c r="P41" s="225">
        <f>ROUND(K41*$D41,-1)</f>
      </c>
      <c r="Q41" s="5"/>
    </row>
    <row x14ac:dyDescent="0.25" r="42" customHeight="1" ht="16.15">
      <c r="A42" s="241"/>
      <c r="B42" s="110"/>
      <c r="C42" s="110"/>
      <c r="D42" s="110"/>
      <c r="E42" s="225"/>
      <c r="F42" s="582"/>
      <c r="G42" s="114"/>
      <c r="H42" s="114"/>
      <c r="I42" s="114"/>
      <c r="J42" s="114"/>
      <c r="K42" s="114"/>
      <c r="L42" s="222"/>
      <c r="M42" s="110"/>
      <c r="N42" s="110"/>
      <c r="O42" s="110"/>
      <c r="P42" s="225"/>
      <c r="Q42" s="5"/>
    </row>
    <row x14ac:dyDescent="0.25" r="43" customHeight="1" ht="16.15">
      <c r="A43" s="605" t="s">
        <v>612</v>
      </c>
      <c r="B43" s="111">
        <f>B44+B48+B53+B61</f>
      </c>
      <c r="C43" s="111">
        <f>D43/B43*1000</f>
      </c>
      <c r="D43" s="111">
        <f>D44+D48+D53+D61</f>
      </c>
      <c r="E43" s="225"/>
      <c r="F43" s="582"/>
      <c r="G43" s="114"/>
      <c r="H43" s="114"/>
      <c r="I43" s="114"/>
      <c r="J43" s="114"/>
      <c r="K43" s="114"/>
      <c r="L43" s="278">
        <f>SUM(L44+L48+L53+L61)</f>
      </c>
      <c r="M43" s="106">
        <f>SUM(M44+M48+M53+M61)</f>
      </c>
      <c r="N43" s="106">
        <f>SUM(N44+N48+N53+N61)</f>
      </c>
      <c r="O43" s="106">
        <f>SUM(O44+O48+O53+O61)</f>
      </c>
      <c r="P43" s="351">
        <f>SUM(P44+P48+P53+P61)</f>
      </c>
      <c r="Q43" s="5"/>
    </row>
    <row x14ac:dyDescent="0.25" r="44" customHeight="1" ht="16.15">
      <c r="A44" s="262" t="s">
        <v>613</v>
      </c>
      <c r="B44" s="546">
        <f>SUM(B45:B46)</f>
      </c>
      <c r="C44" s="110"/>
      <c r="D44" s="546">
        <f>SUM(D45:D46)</f>
      </c>
      <c r="E44" s="225"/>
      <c r="F44" s="582"/>
      <c r="G44" s="114"/>
      <c r="H44" s="114"/>
      <c r="I44" s="114"/>
      <c r="J44" s="114"/>
      <c r="K44" s="114"/>
      <c r="L44" s="606">
        <f>SUM(L45:L46)</f>
      </c>
      <c r="M44" s="612">
        <f>SUM(M45:M46)</f>
      </c>
      <c r="N44" s="546">
        <f>SUM(N45:N46)</f>
      </c>
      <c r="O44" s="546">
        <f>SUM(O45:O46)</f>
      </c>
      <c r="P44" s="352">
        <f>SUM(P45:P46)</f>
      </c>
      <c r="Q44" s="5"/>
    </row>
    <row x14ac:dyDescent="0.25" r="45" customHeight="1" ht="16.15">
      <c r="A45" s="241" t="s">
        <v>614</v>
      </c>
      <c r="B45" s="110">
        <v>3000</v>
      </c>
      <c r="C45" s="110">
        <v>100</v>
      </c>
      <c r="D45" s="110">
        <f>ROUND(C45*$B45/1000,-1)</f>
      </c>
      <c r="E45" s="256" t="s">
        <v>615</v>
      </c>
      <c r="F45" s="582">
        <v>0.8</v>
      </c>
      <c r="G45" s="114">
        <v>0.2</v>
      </c>
      <c r="H45" s="607" t="s">
        <v>218</v>
      </c>
      <c r="I45" s="607" t="s">
        <v>218</v>
      </c>
      <c r="J45" s="114"/>
      <c r="K45" s="114"/>
      <c r="L45" s="222">
        <f>ROUND(G45*$D45,-1)</f>
      </c>
      <c r="M45" s="110">
        <f>ROUND(H45*$D45,-1)</f>
      </c>
      <c r="N45" s="110">
        <f>ROUND(I45*$D45,-1)</f>
      </c>
      <c r="O45" s="110">
        <f>ROUND(J45*$D45,-1)</f>
      </c>
      <c r="P45" s="225">
        <f>ROUND(K45*$D45,-1)</f>
      </c>
      <c r="Q45" s="5"/>
    </row>
    <row x14ac:dyDescent="0.25" r="46" customHeight="1" ht="16.15">
      <c r="A46" s="241" t="s">
        <v>616</v>
      </c>
      <c r="B46" s="110">
        <v>500</v>
      </c>
      <c r="C46" s="110">
        <v>100</v>
      </c>
      <c r="D46" s="110">
        <f>ROUND(C46*$B46/1000,-1)</f>
      </c>
      <c r="E46" s="609" t="s">
        <v>218</v>
      </c>
      <c r="F46" s="610" t="s">
        <v>218</v>
      </c>
      <c r="G46" s="607" t="s">
        <v>218</v>
      </c>
      <c r="H46" s="607" t="s">
        <v>218</v>
      </c>
      <c r="I46" s="607" t="s">
        <v>218</v>
      </c>
      <c r="J46" s="607" t="s">
        <v>218</v>
      </c>
      <c r="K46" s="114"/>
      <c r="L46" s="222">
        <f>ROUND(G46*$D46,-1)</f>
      </c>
      <c r="M46" s="110">
        <f>ROUND(H46*$D46,-1)</f>
      </c>
      <c r="N46" s="110">
        <f>ROUND(I46*$D46,-1)</f>
      </c>
      <c r="O46" s="110">
        <f>ROUND(J46*$D46,-1)</f>
      </c>
      <c r="P46" s="225">
        <f>ROUND(K46*$D46,-1)</f>
      </c>
      <c r="Q46" s="5"/>
    </row>
    <row x14ac:dyDescent="0.25" r="47" customHeight="1" ht="16.15">
      <c r="A47" s="241"/>
      <c r="B47" s="110"/>
      <c r="C47" s="110"/>
      <c r="D47" s="110"/>
      <c r="E47" s="225"/>
      <c r="F47" s="582"/>
      <c r="G47" s="114"/>
      <c r="H47" s="114"/>
      <c r="I47" s="114"/>
      <c r="J47" s="114"/>
      <c r="K47" s="114"/>
      <c r="L47" s="611" t="s">
        <v>218</v>
      </c>
      <c r="M47" s="110"/>
      <c r="N47" s="110"/>
      <c r="O47" s="110"/>
      <c r="P47" s="225"/>
      <c r="Q47" s="5"/>
    </row>
    <row x14ac:dyDescent="0.25" r="48" customHeight="1" ht="16.15">
      <c r="A48" s="262" t="s">
        <v>617</v>
      </c>
      <c r="B48" s="546">
        <f>SUM(B49:B51)</f>
      </c>
      <c r="C48" s="110"/>
      <c r="D48" s="546">
        <f>SUM(D49:D51)</f>
      </c>
      <c r="E48" s="225"/>
      <c r="F48" s="582"/>
      <c r="G48" s="114"/>
      <c r="H48" s="114"/>
      <c r="I48" s="114"/>
      <c r="J48" s="114"/>
      <c r="K48" s="114"/>
      <c r="L48" s="606">
        <f>SUM(L49:L51)</f>
      </c>
      <c r="M48" s="614">
        <f>SUM(M49:M51)</f>
      </c>
      <c r="N48" s="614">
        <f>SUM(N49:N51)</f>
      </c>
      <c r="O48" s="614">
        <f>SUM(O49:O51)</f>
      </c>
      <c r="P48" s="615">
        <f>SUM(P49:P51)</f>
      </c>
      <c r="Q48" s="5"/>
    </row>
    <row x14ac:dyDescent="0.25" r="49" customHeight="1" ht="16.15">
      <c r="A49" s="241" t="s">
        <v>618</v>
      </c>
      <c r="B49" s="110">
        <v>25000</v>
      </c>
      <c r="C49" s="110">
        <v>100</v>
      </c>
      <c r="D49" s="110">
        <f>ROUND(C49*$B49/1000,-1)</f>
      </c>
      <c r="E49" s="256" t="s">
        <v>619</v>
      </c>
      <c r="F49" s="582">
        <v>0.2</v>
      </c>
      <c r="G49" s="114">
        <v>0.3</v>
      </c>
      <c r="H49" s="607" t="s">
        <v>218</v>
      </c>
      <c r="I49" s="607" t="s">
        <v>218</v>
      </c>
      <c r="J49" s="114">
        <v>0.25</v>
      </c>
      <c r="K49" s="114">
        <v>0.25</v>
      </c>
      <c r="L49" s="222">
        <f>ROUND(G49*$D49,-1)</f>
      </c>
      <c r="M49" s="110">
        <f>ROUND(H49*$D49,-1)</f>
      </c>
      <c r="N49" s="110">
        <f>ROUND(I49*$D49,-1)</f>
      </c>
      <c r="O49" s="110">
        <f>ROUND(J49*$D49,-1)</f>
      </c>
      <c r="P49" s="225">
        <f>ROUND(K49*$D49,-1)</f>
      </c>
      <c r="Q49" s="5"/>
    </row>
    <row x14ac:dyDescent="0.25" r="50" customHeight="1" ht="16.15">
      <c r="A50" s="241" t="s">
        <v>620</v>
      </c>
      <c r="B50" s="110">
        <v>4000</v>
      </c>
      <c r="C50" s="110">
        <v>70</v>
      </c>
      <c r="D50" s="110">
        <f>ROUND(C50*$B50/1000,-1)</f>
      </c>
      <c r="E50" s="225"/>
      <c r="F50" s="582"/>
      <c r="G50" s="114"/>
      <c r="H50" s="114"/>
      <c r="I50" s="114"/>
      <c r="J50" s="114">
        <v>0.5</v>
      </c>
      <c r="K50" s="114">
        <v>0.5</v>
      </c>
      <c r="L50" s="222">
        <f>ROUND(G50*$D50,-1)</f>
      </c>
      <c r="M50" s="110">
        <f>ROUND(H50*$D50,-1)</f>
      </c>
      <c r="N50" s="110">
        <f>ROUND(I50*$D50,-1)</f>
      </c>
      <c r="O50" s="110">
        <f>ROUND(J50*$D50,-1)</f>
      </c>
      <c r="P50" s="225">
        <f>ROUND(K50*$D50,-1)</f>
      </c>
      <c r="Q50" s="5"/>
    </row>
    <row x14ac:dyDescent="0.25" r="51" customHeight="1" ht="16.15">
      <c r="A51" s="241" t="s">
        <v>621</v>
      </c>
      <c r="B51" s="110">
        <v>1200</v>
      </c>
      <c r="C51" s="110">
        <v>70</v>
      </c>
      <c r="D51" s="110">
        <f>ROUND(C51*$B51/1000,-1)</f>
      </c>
      <c r="E51" s="225"/>
      <c r="F51" s="582">
        <v>0.6</v>
      </c>
      <c r="G51" s="114"/>
      <c r="H51" s="114"/>
      <c r="I51" s="607" t="s">
        <v>218</v>
      </c>
      <c r="J51" s="114">
        <v>0.4</v>
      </c>
      <c r="K51" s="114"/>
      <c r="L51" s="222">
        <f>ROUND(G51*$D51,-1)</f>
      </c>
      <c r="M51" s="110">
        <f>ROUND(H51*$D51,-1)</f>
      </c>
      <c r="N51" s="110">
        <f>ROUND(I51*$D51,-1)</f>
      </c>
      <c r="O51" s="110">
        <f>ROUND(J51*$D51,-1)</f>
      </c>
      <c r="P51" s="225">
        <f>ROUND(K51*$D51,-1)</f>
      </c>
      <c r="Q51" s="5"/>
    </row>
    <row x14ac:dyDescent="0.25" r="52" customHeight="1" ht="16.15">
      <c r="A52" s="241"/>
      <c r="B52" s="110"/>
      <c r="C52" s="110"/>
      <c r="D52" s="110"/>
      <c r="E52" s="225"/>
      <c r="F52" s="582"/>
      <c r="G52" s="114"/>
      <c r="H52" s="114"/>
      <c r="I52" s="114"/>
      <c r="J52" s="114"/>
      <c r="K52" s="114"/>
      <c r="L52" s="222"/>
      <c r="M52" s="110"/>
      <c r="N52" s="110"/>
      <c r="O52" s="110"/>
      <c r="P52" s="225"/>
      <c r="Q52" s="5"/>
    </row>
    <row x14ac:dyDescent="0.25" r="53" customHeight="1" ht="16.15">
      <c r="A53" s="262" t="s">
        <v>622</v>
      </c>
      <c r="B53" s="546">
        <f>SUM(B54:B59)</f>
      </c>
      <c r="C53" s="110"/>
      <c r="D53" s="546">
        <f>SUM(D54:D59)</f>
      </c>
      <c r="E53" s="225"/>
      <c r="F53" s="582"/>
      <c r="G53" s="114"/>
      <c r="H53" s="114"/>
      <c r="I53" s="114"/>
      <c r="J53" s="114"/>
      <c r="K53" s="114"/>
      <c r="L53" s="606">
        <f>SUM(L54:L60)</f>
      </c>
      <c r="M53" s="546">
        <f>SUM(M54:M60)</f>
      </c>
      <c r="N53" s="546">
        <f>SUM(N54:N60)</f>
      </c>
      <c r="O53" s="546">
        <f>SUM(O54:O60)</f>
      </c>
      <c r="P53" s="352">
        <f>SUM(P54:P60)</f>
      </c>
      <c r="Q53" s="5"/>
    </row>
    <row x14ac:dyDescent="0.25" r="54" customHeight="1" ht="16.15">
      <c r="A54" s="241" t="s">
        <v>623</v>
      </c>
      <c r="B54" s="110">
        <v>16800</v>
      </c>
      <c r="C54" s="110">
        <v>160</v>
      </c>
      <c r="D54" s="110">
        <f>ROUND(C54*$B54/1000,-1)</f>
      </c>
      <c r="E54" s="256" t="s">
        <v>598</v>
      </c>
      <c r="F54" s="610" t="s">
        <v>218</v>
      </c>
      <c r="G54" s="114">
        <v>0.3</v>
      </c>
      <c r="H54" s="114">
        <v>0.3</v>
      </c>
      <c r="I54" s="607" t="s">
        <v>218</v>
      </c>
      <c r="J54" s="114">
        <v>0.2</v>
      </c>
      <c r="K54" s="114"/>
      <c r="L54" s="222">
        <f>ROUND(G54*$D54,-1)</f>
      </c>
      <c r="M54" s="110">
        <f>ROUND(H54*$D54,-1)</f>
      </c>
      <c r="N54" s="110">
        <f>ROUND(I54*$D54,-1)</f>
      </c>
      <c r="O54" s="110">
        <f>ROUND(J54*$D54,-1)</f>
      </c>
      <c r="P54" s="225">
        <f>ROUND(K54*$D54,-1)</f>
      </c>
      <c r="Q54" s="5"/>
    </row>
    <row x14ac:dyDescent="0.25" r="55" customHeight="1" ht="16.15">
      <c r="A55" s="241" t="s">
        <v>624</v>
      </c>
      <c r="B55" s="110">
        <v>8400</v>
      </c>
      <c r="C55" s="110">
        <v>150</v>
      </c>
      <c r="D55" s="110">
        <f>ROUND(C55*$B55/1000,-1)</f>
      </c>
      <c r="E55" s="256" t="s">
        <v>598</v>
      </c>
      <c r="F55" s="610" t="s">
        <v>218</v>
      </c>
      <c r="G55" s="114">
        <v>0.2</v>
      </c>
      <c r="H55" s="114"/>
      <c r="I55" s="114">
        <v>0.4</v>
      </c>
      <c r="J55" s="114">
        <v>0.2</v>
      </c>
      <c r="K55" s="114"/>
      <c r="L55" s="222">
        <f>ROUND(G55*$D55,-1)</f>
      </c>
      <c r="M55" s="110">
        <f>ROUND(H55*$D55,-1)</f>
      </c>
      <c r="N55" s="110">
        <f>ROUND(I55*$D55,-1)</f>
      </c>
      <c r="O55" s="110">
        <f>ROUND(J55*$D55,-1)</f>
      </c>
      <c r="P55" s="225">
        <f>ROUND(K55*$D55,-1)</f>
      </c>
      <c r="Q55" s="5"/>
    </row>
    <row x14ac:dyDescent="0.25" r="56" customHeight="1" ht="16.15">
      <c r="A56" s="241" t="s">
        <v>625</v>
      </c>
      <c r="B56" s="110">
        <v>8400</v>
      </c>
      <c r="C56" s="110">
        <v>120</v>
      </c>
      <c r="D56" s="110">
        <f>ROUND(C56*$B56/1000,-1)</f>
      </c>
      <c r="E56" s="225"/>
      <c r="F56" s="610" t="s">
        <v>218</v>
      </c>
      <c r="G56" s="114"/>
      <c r="H56" s="114">
        <v>0.3</v>
      </c>
      <c r="I56" s="114">
        <v>0.4</v>
      </c>
      <c r="J56" s="114"/>
      <c r="K56" s="114">
        <v>0.3</v>
      </c>
      <c r="L56" s="222">
        <f>ROUND(G56*$D56,-1)</f>
      </c>
      <c r="M56" s="110">
        <f>ROUND(H56*$D56,-1)</f>
      </c>
      <c r="N56" s="110">
        <f>ROUND(I56*$D56,-1)</f>
      </c>
      <c r="O56" s="110">
        <f>ROUND(J56*$D56,-1)</f>
      </c>
      <c r="P56" s="225">
        <f>ROUND(K56*$D56,-1)</f>
      </c>
      <c r="Q56" s="5"/>
    </row>
    <row x14ac:dyDescent="0.25" r="57" customHeight="1" ht="16.15">
      <c r="A57" s="241" t="s">
        <v>626</v>
      </c>
      <c r="B57" s="110">
        <v>4800</v>
      </c>
      <c r="C57" s="110">
        <v>70</v>
      </c>
      <c r="D57" s="110">
        <f>ROUND(C57*$B57/1000,-1)</f>
      </c>
      <c r="E57" s="225"/>
      <c r="F57" s="610" t="s">
        <v>218</v>
      </c>
      <c r="G57" s="114"/>
      <c r="H57" s="114">
        <v>0.3</v>
      </c>
      <c r="I57" s="114">
        <v>0.4</v>
      </c>
      <c r="J57" s="114"/>
      <c r="K57" s="114">
        <v>0.3</v>
      </c>
      <c r="L57" s="222">
        <f>ROUND(G57*$D57,-1)</f>
      </c>
      <c r="M57" s="110">
        <f>ROUND(H57*$D57,-1)</f>
      </c>
      <c r="N57" s="110">
        <f>ROUND(I57*$D57,-1)</f>
      </c>
      <c r="O57" s="110">
        <f>ROUND(J57*$D57,-1)</f>
      </c>
      <c r="P57" s="225">
        <f>ROUND(K57*$D57,-1)</f>
      </c>
      <c r="Q57" s="5"/>
    </row>
    <row x14ac:dyDescent="0.25" r="58" customHeight="1" ht="16.15">
      <c r="A58" s="241" t="s">
        <v>627</v>
      </c>
      <c r="B58" s="110">
        <v>1100</v>
      </c>
      <c r="C58" s="110">
        <v>80</v>
      </c>
      <c r="D58" s="110">
        <f>ROUND(C58*$B58/1000,-1)</f>
      </c>
      <c r="E58" s="225"/>
      <c r="F58" s="610" t="s">
        <v>218</v>
      </c>
      <c r="G58" s="114"/>
      <c r="H58" s="114">
        <v>0.3</v>
      </c>
      <c r="I58" s="114">
        <v>0.4</v>
      </c>
      <c r="J58" s="114"/>
      <c r="K58" s="114">
        <v>0.3</v>
      </c>
      <c r="L58" s="222">
        <f>ROUND(G58*$D58,-1)</f>
      </c>
      <c r="M58" s="110">
        <f>ROUND(H58*$D58,-1)</f>
      </c>
      <c r="N58" s="110">
        <f>ROUND(I58*$D58,-1)</f>
      </c>
      <c r="O58" s="110">
        <f>ROUND(J58*$D58,-1)</f>
      </c>
      <c r="P58" s="225">
        <f>ROUND(K58*$D58,-1)</f>
      </c>
      <c r="Q58" s="5"/>
    </row>
    <row x14ac:dyDescent="0.25" r="59" customHeight="1" ht="16.15">
      <c r="A59" s="241" t="s">
        <v>628</v>
      </c>
      <c r="B59" s="110">
        <v>2400</v>
      </c>
      <c r="C59" s="110">
        <v>80</v>
      </c>
      <c r="D59" s="110">
        <f>ROUND(C59*$B59/1000,-1)</f>
      </c>
      <c r="E59" s="225"/>
      <c r="F59" s="610" t="s">
        <v>218</v>
      </c>
      <c r="G59" s="114"/>
      <c r="H59" s="114"/>
      <c r="I59" s="607" t="s">
        <v>218</v>
      </c>
      <c r="J59" s="114">
        <v>0.4</v>
      </c>
      <c r="K59" s="114">
        <v>0.3</v>
      </c>
      <c r="L59" s="222">
        <f>ROUND(G59*$D59,-1)</f>
      </c>
      <c r="M59" s="110">
        <f>ROUND(H59*$D59,-1)</f>
      </c>
      <c r="N59" s="110">
        <f>ROUND(I59*$D59,-1)</f>
      </c>
      <c r="O59" s="110">
        <f>ROUND(J59*$D59,-1)</f>
      </c>
      <c r="P59" s="225">
        <f>ROUND(K59*$D59,-1)</f>
      </c>
      <c r="Q59" s="5"/>
    </row>
    <row x14ac:dyDescent="0.25" r="60" customHeight="1" ht="16.15">
      <c r="A60" s="241"/>
      <c r="B60" s="110"/>
      <c r="C60" s="110"/>
      <c r="D60" s="110"/>
      <c r="E60" s="225"/>
      <c r="F60" s="582"/>
      <c r="G60" s="114"/>
      <c r="H60" s="114"/>
      <c r="I60" s="114"/>
      <c r="J60" s="114"/>
      <c r="K60" s="114"/>
      <c r="L60" s="222"/>
      <c r="M60" s="110"/>
      <c r="N60" s="110"/>
      <c r="O60" s="110"/>
      <c r="P60" s="225"/>
      <c r="Q60" s="5"/>
    </row>
    <row x14ac:dyDescent="0.25" r="61" customHeight="1" ht="16.15">
      <c r="A61" s="262" t="s">
        <v>629</v>
      </c>
      <c r="B61" s="546">
        <f>SUM(B62:B67)</f>
      </c>
      <c r="C61" s="110"/>
      <c r="D61" s="546">
        <f>SUM(D62:D67)</f>
      </c>
      <c r="E61" s="225"/>
      <c r="F61" s="582"/>
      <c r="G61" s="114"/>
      <c r="H61" s="114"/>
      <c r="I61" s="114"/>
      <c r="J61" s="114"/>
      <c r="K61" s="114"/>
      <c r="L61" s="606">
        <f>SUM(L62:L67)</f>
      </c>
      <c r="M61" s="546">
        <f>SUM(M62:M67)</f>
      </c>
      <c r="N61" s="546">
        <f>SUM(N62:N67)</f>
      </c>
      <c r="O61" s="546">
        <f>SUM(O62:O67)</f>
      </c>
      <c r="P61" s="352">
        <f>SUM(P62:P67)</f>
      </c>
      <c r="Q61" s="5"/>
    </row>
    <row x14ac:dyDescent="0.25" r="62" customHeight="1" ht="16.15">
      <c r="A62" s="241" t="s">
        <v>630</v>
      </c>
      <c r="B62" s="110">
        <v>4500</v>
      </c>
      <c r="C62" s="110">
        <v>80</v>
      </c>
      <c r="D62" s="110">
        <f>ROUND(C62*$B62/1000,-1)</f>
      </c>
      <c r="E62" s="256" t="s">
        <v>631</v>
      </c>
      <c r="F62" s="582"/>
      <c r="G62" s="114">
        <v>1</v>
      </c>
      <c r="H62" s="607" t="s">
        <v>218</v>
      </c>
      <c r="I62" s="607" t="s">
        <v>218</v>
      </c>
      <c r="J62" s="607" t="s">
        <v>218</v>
      </c>
      <c r="K62" s="607" t="s">
        <v>218</v>
      </c>
      <c r="L62" s="222">
        <f>ROUND(G62*$D62,-1)</f>
      </c>
      <c r="M62" s="110">
        <f>ROUND(H62*$D62,-1)</f>
      </c>
      <c r="N62" s="110">
        <f>ROUND(I62*$D62,-1)</f>
      </c>
      <c r="O62" s="110">
        <f>ROUND(J62*$D62,-1)</f>
      </c>
      <c r="P62" s="225">
        <f>ROUND(K62*$D62,-1)</f>
      </c>
      <c r="Q62" s="5"/>
    </row>
    <row x14ac:dyDescent="0.25" r="63" customHeight="1" ht="16.15">
      <c r="A63" s="241" t="s">
        <v>632</v>
      </c>
      <c r="B63" s="110">
        <v>2000</v>
      </c>
      <c r="C63" s="110">
        <v>80</v>
      </c>
      <c r="D63" s="110">
        <f>ROUND(C63*$B63/1000,-1)</f>
      </c>
      <c r="E63" s="225"/>
      <c r="F63" s="582"/>
      <c r="G63" s="114">
        <v>1</v>
      </c>
      <c r="H63" s="114"/>
      <c r="I63" s="114"/>
      <c r="J63" s="114"/>
      <c r="K63" s="114"/>
      <c r="L63" s="222">
        <f>ROUND(G63*$D63,-1)</f>
      </c>
      <c r="M63" s="110">
        <f>ROUND(H63*$D63,-1)</f>
      </c>
      <c r="N63" s="110">
        <f>ROUND(I63*$D63,-1)</f>
      </c>
      <c r="O63" s="110">
        <f>ROUND(J63*$D63,-1)</f>
      </c>
      <c r="P63" s="225">
        <f>ROUND(K63*$D63,-1)</f>
      </c>
      <c r="Q63" s="5"/>
    </row>
    <row x14ac:dyDescent="0.25" r="64" customHeight="1" ht="16.15">
      <c r="A64" s="241" t="s">
        <v>633</v>
      </c>
      <c r="B64" s="110">
        <v>1800</v>
      </c>
      <c r="C64" s="110">
        <v>80</v>
      </c>
      <c r="D64" s="110">
        <f>ROUND(C64*$B64/1000,-1)</f>
      </c>
      <c r="E64" s="225"/>
      <c r="F64" s="582"/>
      <c r="G64" s="114"/>
      <c r="H64" s="114"/>
      <c r="I64" s="114"/>
      <c r="J64" s="607" t="s">
        <v>218</v>
      </c>
      <c r="K64" s="114">
        <v>1</v>
      </c>
      <c r="L64" s="222">
        <f>ROUND(G64*$D64,-1)</f>
      </c>
      <c r="M64" s="110">
        <f>ROUND(H64*$D64,-1)</f>
      </c>
      <c r="N64" s="110">
        <f>ROUND(I64*$D64,-1)</f>
      </c>
      <c r="O64" s="110">
        <f>ROUND(J64*$D64,-1)</f>
      </c>
      <c r="P64" s="225">
        <f>ROUND(K64*$D64,-1)</f>
      </c>
      <c r="Q64" s="5"/>
    </row>
    <row x14ac:dyDescent="0.25" r="65" customHeight="1" ht="16.15">
      <c r="A65" s="241" t="s">
        <v>634</v>
      </c>
      <c r="B65" s="110">
        <v>800</v>
      </c>
      <c r="C65" s="110">
        <v>80</v>
      </c>
      <c r="D65" s="110">
        <f>ROUND(C65*$B65/1000,-1)</f>
      </c>
      <c r="E65" s="225"/>
      <c r="F65" s="582"/>
      <c r="G65" s="114"/>
      <c r="H65" s="114"/>
      <c r="I65" s="114"/>
      <c r="J65" s="114">
        <v>1</v>
      </c>
      <c r="K65" s="607" t="s">
        <v>218</v>
      </c>
      <c r="L65" s="222">
        <f>ROUND(G65*$D65,-1)</f>
      </c>
      <c r="M65" s="110">
        <f>ROUND(H65*$D65,-1)</f>
      </c>
      <c r="N65" s="110">
        <f>ROUND(I65*$D65,-1)</f>
      </c>
      <c r="O65" s="110">
        <f>ROUND(J65*$D65,-1)</f>
      </c>
      <c r="P65" s="225">
        <f>ROUND(K65*$D65,-1)</f>
      </c>
      <c r="Q65" s="5"/>
    </row>
    <row x14ac:dyDescent="0.25" r="66" customHeight="1" ht="16.15">
      <c r="A66" s="241" t="s">
        <v>635</v>
      </c>
      <c r="B66" s="110">
        <v>3200</v>
      </c>
      <c r="C66" s="110">
        <v>80</v>
      </c>
      <c r="D66" s="110">
        <f>ROUND(C66*$B66/1000,-1)</f>
      </c>
      <c r="E66" s="225"/>
      <c r="F66" s="582"/>
      <c r="G66" s="114">
        <v>1</v>
      </c>
      <c r="H66" s="114"/>
      <c r="I66" s="607" t="s">
        <v>218</v>
      </c>
      <c r="J66" s="607" t="s">
        <v>218</v>
      </c>
      <c r="K66" s="607" t="s">
        <v>218</v>
      </c>
      <c r="L66" s="222">
        <f>ROUND(G66*$D66,-1)</f>
      </c>
      <c r="M66" s="110">
        <f>ROUND(H66*$D66,-1)</f>
      </c>
      <c r="N66" s="110">
        <f>ROUND(I66*$D66,-1)</f>
      </c>
      <c r="O66" s="110">
        <f>ROUND(J66*$D66,-1)</f>
      </c>
      <c r="P66" s="225">
        <f>ROUND(K66*$D66,-1)</f>
      </c>
      <c r="Q66" s="5"/>
    </row>
    <row x14ac:dyDescent="0.25" r="67" customHeight="1" ht="16.15">
      <c r="A67" s="241"/>
      <c r="B67" s="110"/>
      <c r="C67" s="110"/>
      <c r="D67" s="110"/>
      <c r="E67" s="225"/>
      <c r="F67" s="582"/>
      <c r="G67" s="114"/>
      <c r="H67" s="114"/>
      <c r="I67" s="114"/>
      <c r="J67" s="114"/>
      <c r="K67" s="114"/>
      <c r="L67" s="222"/>
      <c r="M67" s="110"/>
      <c r="N67" s="110"/>
      <c r="O67" s="110"/>
      <c r="P67" s="225"/>
      <c r="Q67" s="5"/>
    </row>
    <row x14ac:dyDescent="0.25" r="68" customHeight="1" ht="16.15">
      <c r="A68" s="605" t="s">
        <v>636</v>
      </c>
      <c r="B68" s="111">
        <f>B69+B81+B93+B98+B103+B116+B123+B139+B158+B171+B196+B161</f>
      </c>
      <c r="C68" s="111">
        <f>D68/B68*1000</f>
      </c>
      <c r="D68" s="111">
        <f>D69+D81+D93+D98+D103+D116+D123+D139+D158+D171+D196+D161</f>
      </c>
      <c r="E68" s="225"/>
      <c r="F68" s="582"/>
      <c r="G68" s="114"/>
      <c r="H68" s="114"/>
      <c r="I68" s="114"/>
      <c r="J68" s="114"/>
      <c r="K68" s="114"/>
      <c r="L68" s="278">
        <f>L69+L81+L93+L98+L103+L116+L123+L139+L158+L171+L196</f>
      </c>
      <c r="M68" s="278">
        <f>M69+M81+M93+M98+M103+M116+M123+M139+M158+M171+M196</f>
      </c>
      <c r="N68" s="278">
        <f>N69+N81+N93+N98+N103+N116+N123+N139+N158+N171+N196</f>
      </c>
      <c r="O68" s="278">
        <f>O69+O81+O93+O98+O103+O116+O123+O139+O158+O171+O196</f>
      </c>
      <c r="P68" s="278">
        <f>P69+P81+P93+P98+P103+P116+P123+P139+P158+P171+P196</f>
      </c>
      <c r="Q68" s="5"/>
    </row>
    <row x14ac:dyDescent="0.25" r="69" customHeight="1" ht="16.15">
      <c r="A69" s="262" t="s">
        <v>637</v>
      </c>
      <c r="B69" s="546">
        <f>SUM(B70:B80)</f>
      </c>
      <c r="C69" s="110"/>
      <c r="D69" s="546">
        <f>SUM(D70:D80)</f>
      </c>
      <c r="E69" s="225"/>
      <c r="F69" s="582"/>
      <c r="G69" s="114"/>
      <c r="H69" s="114"/>
      <c r="I69" s="114"/>
      <c r="J69" s="114"/>
      <c r="K69" s="114"/>
      <c r="L69" s="606">
        <f>SUM(L70:L80)</f>
      </c>
      <c r="M69" s="614">
        <f>SUM(M70:M80)</f>
      </c>
      <c r="N69" s="614">
        <f>SUM(N70:N80)</f>
      </c>
      <c r="O69" s="614">
        <f>SUM(O70:O80)</f>
      </c>
      <c r="P69" s="615">
        <f>SUM(P70:P80)</f>
      </c>
      <c r="Q69" s="5"/>
    </row>
    <row x14ac:dyDescent="0.25" r="70" customHeight="1" ht="16.15">
      <c r="A70" s="241" t="s">
        <v>638</v>
      </c>
      <c r="B70" s="110">
        <v>1080</v>
      </c>
      <c r="C70" s="110">
        <v>100</v>
      </c>
      <c r="D70" s="110">
        <f>ROUND(C70*$B70/1000,-1)</f>
      </c>
      <c r="E70" s="609" t="s">
        <v>218</v>
      </c>
      <c r="F70" s="582">
        <v>0.3</v>
      </c>
      <c r="G70" s="607" t="s">
        <v>218</v>
      </c>
      <c r="H70" s="114">
        <v>0.5</v>
      </c>
      <c r="I70" s="114">
        <v>0.2</v>
      </c>
      <c r="J70" s="607" t="s">
        <v>218</v>
      </c>
      <c r="K70" s="114"/>
      <c r="L70" s="222">
        <f>ROUND(G70*$D70,-1)</f>
      </c>
      <c r="M70" s="110">
        <f>ROUND(H70*$D70,-1)</f>
      </c>
      <c r="N70" s="110">
        <f>ROUND(I70*$D70,-1)</f>
      </c>
      <c r="O70" s="110">
        <f>ROUND(J70*$D70,-1)</f>
      </c>
      <c r="P70" s="225">
        <f>ROUND(K70*$D70,-1)</f>
      </c>
      <c r="Q70" s="5"/>
    </row>
    <row x14ac:dyDescent="0.25" r="71" customHeight="1" ht="16.15">
      <c r="A71" s="241" t="s">
        <v>639</v>
      </c>
      <c r="B71" s="110">
        <v>1200</v>
      </c>
      <c r="C71" s="110">
        <v>100</v>
      </c>
      <c r="D71" s="110">
        <f>ROUND(C71*$B71/1000,-1)</f>
      </c>
      <c r="E71" s="225"/>
      <c r="F71" s="610" t="s">
        <v>218</v>
      </c>
      <c r="G71" s="607" t="s">
        <v>218</v>
      </c>
      <c r="H71" s="607" t="s">
        <v>218</v>
      </c>
      <c r="I71" s="607" t="s">
        <v>218</v>
      </c>
      <c r="J71" s="607" t="s">
        <v>218</v>
      </c>
      <c r="K71" s="114">
        <v>1</v>
      </c>
      <c r="L71" s="222">
        <f>ROUND(G71*$D71,-1)</f>
      </c>
      <c r="M71" s="110">
        <f>ROUND(H71*$D71,-1)</f>
      </c>
      <c r="N71" s="110">
        <f>ROUND(I71*$D71,-1)</f>
      </c>
      <c r="O71" s="110">
        <f>ROUND(J71*$D71,-1)</f>
      </c>
      <c r="P71" s="225">
        <f>ROUND(K71*$D71,-1)</f>
      </c>
      <c r="Q71" s="5"/>
    </row>
    <row x14ac:dyDescent="0.25" r="72" customHeight="1" ht="16.15">
      <c r="A72" s="241" t="s">
        <v>640</v>
      </c>
      <c r="B72" s="110">
        <v>1500</v>
      </c>
      <c r="C72" s="110">
        <v>80</v>
      </c>
      <c r="D72" s="110">
        <f>ROUND(C72*$B72/1000,-1)</f>
      </c>
      <c r="E72" s="225"/>
      <c r="F72" s="582"/>
      <c r="G72" s="607" t="s">
        <v>218</v>
      </c>
      <c r="H72" s="607" t="s">
        <v>218</v>
      </c>
      <c r="I72" s="114">
        <v>1</v>
      </c>
      <c r="J72" s="607" t="s">
        <v>218</v>
      </c>
      <c r="K72" s="607" t="s">
        <v>218</v>
      </c>
      <c r="L72" s="222">
        <f>ROUND(G72*$D72,-1)</f>
      </c>
      <c r="M72" s="110">
        <f>ROUND(H72*$D72,-1)</f>
      </c>
      <c r="N72" s="110">
        <f>ROUND(I72*$D72,-1)</f>
      </c>
      <c r="O72" s="110">
        <f>ROUND(J72*$D72,-1)</f>
      </c>
      <c r="P72" s="225">
        <f>ROUND(K72*$D72,-1)</f>
      </c>
      <c r="Q72" s="5"/>
    </row>
    <row x14ac:dyDescent="0.25" r="73" customHeight="1" ht="16.15">
      <c r="A73" s="241" t="s">
        <v>641</v>
      </c>
      <c r="B73" s="110">
        <v>900</v>
      </c>
      <c r="C73" s="110">
        <v>100</v>
      </c>
      <c r="D73" s="110">
        <f>ROUND(C73*$B73/1000,-1)</f>
      </c>
      <c r="E73" s="225"/>
      <c r="F73" s="582"/>
      <c r="G73" s="114">
        <v>0.6</v>
      </c>
      <c r="H73" s="114">
        <v>0.4</v>
      </c>
      <c r="I73" s="114"/>
      <c r="J73" s="607" t="s">
        <v>218</v>
      </c>
      <c r="K73" s="607" t="s">
        <v>218</v>
      </c>
      <c r="L73" s="222">
        <f>ROUND(G73*$D73,-1)</f>
      </c>
      <c r="M73" s="110">
        <f>ROUND(H73*$D73,-1)</f>
      </c>
      <c r="N73" s="110">
        <f>ROUND(I73*$D73,-1)</f>
      </c>
      <c r="O73" s="110">
        <f>ROUND(J73*$D73,-1)</f>
      </c>
      <c r="P73" s="225">
        <f>ROUND(K73*$D73,-1)</f>
      </c>
      <c r="Q73" s="5"/>
    </row>
    <row x14ac:dyDescent="0.25" r="74" customHeight="1" ht="16.15">
      <c r="A74" s="241" t="s">
        <v>642</v>
      </c>
      <c r="B74" s="110">
        <v>1100</v>
      </c>
      <c r="C74" s="110">
        <v>80</v>
      </c>
      <c r="D74" s="110">
        <f>ROUND(C74*$B74/1000,-1)</f>
      </c>
      <c r="E74" s="225"/>
      <c r="F74" s="582"/>
      <c r="G74" s="114"/>
      <c r="H74" s="114"/>
      <c r="I74" s="114"/>
      <c r="J74" s="114">
        <v>1</v>
      </c>
      <c r="K74" s="114"/>
      <c r="L74" s="222">
        <f>ROUND(G74*$D74,-1)</f>
      </c>
      <c r="M74" s="110">
        <f>ROUND(H74*$D74,-1)</f>
      </c>
      <c r="N74" s="110">
        <f>ROUND(I74*$D74,-1)</f>
      </c>
      <c r="O74" s="110">
        <f>ROUND(J74*$D74,-1)</f>
      </c>
      <c r="P74" s="225">
        <f>ROUND(K74*$D74,-1)</f>
      </c>
      <c r="Q74" s="5"/>
    </row>
    <row x14ac:dyDescent="0.25" r="75" customHeight="1" ht="16.15">
      <c r="A75" s="241" t="s">
        <v>643</v>
      </c>
      <c r="B75" s="110">
        <v>500</v>
      </c>
      <c r="C75" s="110">
        <v>100</v>
      </c>
      <c r="D75" s="110">
        <f>ROUND(C75*$B75/1000,-1)</f>
      </c>
      <c r="E75" s="225"/>
      <c r="F75" s="582"/>
      <c r="G75" s="607" t="s">
        <v>218</v>
      </c>
      <c r="H75" s="114">
        <v>1</v>
      </c>
      <c r="I75" s="114"/>
      <c r="J75" s="607" t="s">
        <v>218</v>
      </c>
      <c r="K75" s="607" t="s">
        <v>218</v>
      </c>
      <c r="L75" s="222">
        <f>ROUND(G75*$D75,-1)</f>
      </c>
      <c r="M75" s="110">
        <f>ROUND(H75*$D75,-1)</f>
      </c>
      <c r="N75" s="110">
        <f>ROUND(I75*$D75,-1)</f>
      </c>
      <c r="O75" s="110">
        <f>ROUND(J75*$D75,-1)</f>
      </c>
      <c r="P75" s="225">
        <f>ROUND(K75*$D75,-1)</f>
      </c>
      <c r="Q75" s="5"/>
    </row>
    <row x14ac:dyDescent="0.25" r="76" customHeight="1" ht="16.15">
      <c r="A76" s="241" t="s">
        <v>644</v>
      </c>
      <c r="B76" s="110">
        <v>910</v>
      </c>
      <c r="C76" s="110">
        <v>120</v>
      </c>
      <c r="D76" s="110">
        <f>ROUND(C76*$B76/1000,-1)</f>
      </c>
      <c r="E76" s="225"/>
      <c r="F76" s="582">
        <v>0.7</v>
      </c>
      <c r="G76" s="114"/>
      <c r="H76" s="114">
        <v>0.3</v>
      </c>
      <c r="I76" s="114"/>
      <c r="J76" s="114"/>
      <c r="K76" s="114"/>
      <c r="L76" s="222">
        <f>ROUND(G76*$D76,-1)</f>
      </c>
      <c r="M76" s="110">
        <f>ROUND(H76*$D76,-1)</f>
      </c>
      <c r="N76" s="110">
        <f>ROUND(I76*$D76,-1)</f>
      </c>
      <c r="O76" s="110">
        <f>ROUND(J76*$D76,-1)</f>
      </c>
      <c r="P76" s="225">
        <f>ROUND(K76*$D76,-1)</f>
      </c>
      <c r="Q76" s="5"/>
    </row>
    <row x14ac:dyDescent="0.25" r="77" customHeight="1" ht="16.15">
      <c r="A77" s="241" t="s">
        <v>645</v>
      </c>
      <c r="B77" s="110">
        <v>160</v>
      </c>
      <c r="C77" s="110">
        <v>300</v>
      </c>
      <c r="D77" s="110">
        <f>ROUND(C77*$B77/1000,-1)</f>
      </c>
      <c r="E77" s="225"/>
      <c r="F77" s="582">
        <v>0.7</v>
      </c>
      <c r="G77" s="114"/>
      <c r="H77" s="114">
        <v>0.3</v>
      </c>
      <c r="I77" s="114"/>
      <c r="J77" s="114"/>
      <c r="K77" s="114"/>
      <c r="L77" s="222">
        <f>ROUND(G77*$D77,-1)</f>
      </c>
      <c r="M77" s="110">
        <f>ROUND(H77*$D77,-1)</f>
      </c>
      <c r="N77" s="110">
        <f>ROUND(I77*$D77,-1)</f>
      </c>
      <c r="O77" s="110">
        <f>ROUND(J77*$D77,-1)</f>
      </c>
      <c r="P77" s="225">
        <f>ROUND(K77*$D77,-1)</f>
      </c>
      <c r="Q77" s="5"/>
    </row>
    <row x14ac:dyDescent="0.25" r="78" customHeight="1" ht="16.15">
      <c r="A78" s="241" t="s">
        <v>646</v>
      </c>
      <c r="B78" s="110">
        <v>1300</v>
      </c>
      <c r="C78" s="110">
        <v>120</v>
      </c>
      <c r="D78" s="110">
        <f>ROUND(C78*$B78/1000,-1)</f>
      </c>
      <c r="E78" s="256" t="s">
        <v>598</v>
      </c>
      <c r="F78" s="582">
        <v>1</v>
      </c>
      <c r="G78" s="607" t="s">
        <v>218</v>
      </c>
      <c r="H78" s="607" t="s">
        <v>218</v>
      </c>
      <c r="I78" s="607" t="s">
        <v>218</v>
      </c>
      <c r="J78" s="114"/>
      <c r="K78" s="114"/>
      <c r="L78" s="222">
        <f>ROUND(G78*$D78,-1)</f>
      </c>
      <c r="M78" s="110">
        <f>ROUND(H78*$D78,-1)</f>
      </c>
      <c r="N78" s="110">
        <f>ROUND(I78*$D78,-1)</f>
      </c>
      <c r="O78" s="110">
        <f>ROUND(J78*$D78,-1)</f>
      </c>
      <c r="P78" s="225">
        <f>ROUND(K78*$D78,-1)</f>
      </c>
      <c r="Q78" s="5"/>
    </row>
    <row x14ac:dyDescent="0.25" r="79" customHeight="1" ht="16.15">
      <c r="A79" s="241" t="s">
        <v>647</v>
      </c>
      <c r="B79" s="110">
        <v>1200</v>
      </c>
      <c r="C79" s="110">
        <v>80</v>
      </c>
      <c r="D79" s="110">
        <f>ROUND(C79*$B79/1000,-1)</f>
      </c>
      <c r="E79" s="225"/>
      <c r="F79" s="582">
        <v>0.5</v>
      </c>
      <c r="G79" s="114"/>
      <c r="H79" s="114">
        <v>0.5</v>
      </c>
      <c r="I79" s="114"/>
      <c r="J79" s="114"/>
      <c r="K79" s="114"/>
      <c r="L79" s="222">
        <f>ROUND(G79*$D79,-1)</f>
      </c>
      <c r="M79" s="110">
        <f>ROUND(H79*$D79,-1)</f>
      </c>
      <c r="N79" s="110">
        <f>ROUND(I79*$D79,-1)</f>
      </c>
      <c r="O79" s="110">
        <f>ROUND(J79*$D79,-1)</f>
      </c>
      <c r="P79" s="225">
        <f>ROUND(K79*$D79,-1)</f>
      </c>
      <c r="Q79" s="5"/>
    </row>
    <row x14ac:dyDescent="0.25" r="80" customHeight="1" ht="16.15">
      <c r="A80" s="262" t="s">
        <v>218</v>
      </c>
      <c r="B80" s="608" t="s">
        <v>218</v>
      </c>
      <c r="C80" s="608" t="s">
        <v>218</v>
      </c>
      <c r="D80" s="608" t="s">
        <v>218</v>
      </c>
      <c r="E80" s="609" t="s">
        <v>218</v>
      </c>
      <c r="F80" s="610" t="s">
        <v>218</v>
      </c>
      <c r="G80" s="607" t="s">
        <v>218</v>
      </c>
      <c r="H80" s="607" t="s">
        <v>218</v>
      </c>
      <c r="I80" s="607" t="s">
        <v>218</v>
      </c>
      <c r="J80" s="607" t="s">
        <v>218</v>
      </c>
      <c r="K80" s="114"/>
      <c r="L80" s="611" t="s">
        <v>218</v>
      </c>
      <c r="M80" s="608" t="s">
        <v>218</v>
      </c>
      <c r="N80" s="608" t="s">
        <v>218</v>
      </c>
      <c r="O80" s="608" t="s">
        <v>218</v>
      </c>
      <c r="P80" s="609" t="s">
        <v>218</v>
      </c>
      <c r="Q80" s="5"/>
    </row>
    <row x14ac:dyDescent="0.25" r="81" customHeight="1" ht="16.15">
      <c r="A81" s="262" t="s">
        <v>648</v>
      </c>
      <c r="B81" s="546">
        <f>SUM(B82:B91)</f>
      </c>
      <c r="C81" s="110"/>
      <c r="D81" s="546">
        <f>SUM(D82:D91)</f>
      </c>
      <c r="E81" s="225"/>
      <c r="F81" s="582"/>
      <c r="G81" s="114"/>
      <c r="H81" s="114"/>
      <c r="I81" s="114"/>
      <c r="J81" s="114"/>
      <c r="K81" s="114"/>
      <c r="L81" s="606">
        <f>SUM(L82:L91)</f>
      </c>
      <c r="M81" s="616">
        <f>SUM(M82:M91)</f>
      </c>
      <c r="N81" s="614">
        <f>SUM(N82:N91)</f>
      </c>
      <c r="O81" s="614">
        <f>SUM(O82:O91)</f>
      </c>
      <c r="P81" s="617">
        <f>SUM(P82:P91)</f>
      </c>
      <c r="Q81" s="5"/>
    </row>
    <row x14ac:dyDescent="0.25" r="82" customHeight="1" ht="16.15">
      <c r="A82" s="241" t="s">
        <v>649</v>
      </c>
      <c r="B82" s="110">
        <v>10000</v>
      </c>
      <c r="C82" s="110">
        <v>80</v>
      </c>
      <c r="D82" s="110">
        <f>ROUND(C82*$B82/1000,-1)</f>
      </c>
      <c r="E82" s="225"/>
      <c r="F82" s="582"/>
      <c r="G82" s="114"/>
      <c r="H82" s="114"/>
      <c r="I82" s="114">
        <v>0.1</v>
      </c>
      <c r="J82" s="114">
        <v>0.4</v>
      </c>
      <c r="K82" s="114">
        <v>0.5</v>
      </c>
      <c r="L82" s="222">
        <f>ROUND(G82*$D82,-1)</f>
      </c>
      <c r="M82" s="110">
        <f>ROUND(H82*$D82,-1)</f>
      </c>
      <c r="N82" s="110">
        <f>ROUND(I82*$D82,-1)</f>
      </c>
      <c r="O82" s="110">
        <f>ROUND(J82*$D82,-1)</f>
      </c>
      <c r="P82" s="225">
        <f>ROUND(K82*$D82,-1)</f>
      </c>
      <c r="Q82" s="5"/>
    </row>
    <row x14ac:dyDescent="0.25" r="83" customHeight="1" ht="16.15">
      <c r="A83" s="241" t="s">
        <v>650</v>
      </c>
      <c r="B83" s="110"/>
      <c r="C83" s="110"/>
      <c r="D83" s="110">
        <v>450</v>
      </c>
      <c r="E83" s="225"/>
      <c r="F83" s="582"/>
      <c r="G83" s="114"/>
      <c r="H83" s="114"/>
      <c r="I83" s="607" t="s">
        <v>218</v>
      </c>
      <c r="J83" s="607" t="s">
        <v>218</v>
      </c>
      <c r="K83" s="607" t="s">
        <v>218</v>
      </c>
      <c r="L83" s="222">
        <f>ROUND(G83*$D83,-1)</f>
      </c>
      <c r="M83" s="110">
        <f>ROUND(H83*$D83,-1)</f>
      </c>
      <c r="N83" s="110">
        <f>ROUND(I83*$D83,-1)</f>
      </c>
      <c r="O83" s="110">
        <f>ROUND(J83*$D83,-1)</f>
      </c>
      <c r="P83" s="225">
        <f>ROUND(K83*$D83,-1)</f>
      </c>
      <c r="Q83" s="5"/>
    </row>
    <row x14ac:dyDescent="0.25" r="84" customHeight="1" ht="16.15">
      <c r="A84" s="241" t="s">
        <v>651</v>
      </c>
      <c r="B84" s="110"/>
      <c r="C84" s="110"/>
      <c r="D84" s="110">
        <v>300</v>
      </c>
      <c r="E84" s="225"/>
      <c r="F84" s="582"/>
      <c r="G84" s="114"/>
      <c r="H84" s="114"/>
      <c r="I84" s="607" t="s">
        <v>218</v>
      </c>
      <c r="J84" s="607" t="s">
        <v>218</v>
      </c>
      <c r="K84" s="607" t="s">
        <v>218</v>
      </c>
      <c r="L84" s="222">
        <f>ROUND(G84*$D84,-1)</f>
      </c>
      <c r="M84" s="110">
        <f>ROUND(H84*$D84,-1)</f>
      </c>
      <c r="N84" s="110">
        <f>ROUND(I84*$D84,-1)</f>
      </c>
      <c r="O84" s="110">
        <f>ROUND(J84*$D84,-1)</f>
      </c>
      <c r="P84" s="225">
        <f>ROUND(K84*$D84,-1)</f>
      </c>
      <c r="Q84" s="5"/>
    </row>
    <row x14ac:dyDescent="0.25" r="85" customHeight="1" ht="16.15">
      <c r="A85" s="241" t="s">
        <v>652</v>
      </c>
      <c r="B85" s="110">
        <v>400</v>
      </c>
      <c r="C85" s="110">
        <v>70</v>
      </c>
      <c r="D85" s="110">
        <f>ROUND(C85*$B85/1000,-1)</f>
      </c>
      <c r="E85" s="256" t="s">
        <v>26</v>
      </c>
      <c r="F85" s="582"/>
      <c r="G85" s="114">
        <v>0.7</v>
      </c>
      <c r="H85" s="114"/>
      <c r="I85" s="607" t="s">
        <v>218</v>
      </c>
      <c r="J85" s="114">
        <v>0.3</v>
      </c>
      <c r="K85" s="114"/>
      <c r="L85" s="222">
        <f>ROUND(G85*$D85,-1)</f>
      </c>
      <c r="M85" s="110">
        <f>ROUND(H85*$D85,-1)</f>
      </c>
      <c r="N85" s="110">
        <f>ROUND(I85*$D85,-1)</f>
      </c>
      <c r="O85" s="110">
        <f>ROUND(J85*$D85,-1)</f>
      </c>
      <c r="P85" s="225">
        <f>ROUND(K85*$D85,-1)</f>
      </c>
      <c r="Q85" s="5"/>
    </row>
    <row x14ac:dyDescent="0.25" r="86" customHeight="1" ht="16.15">
      <c r="A86" s="241" t="s">
        <v>653</v>
      </c>
      <c r="B86" s="110">
        <v>2800</v>
      </c>
      <c r="C86" s="110">
        <v>70</v>
      </c>
      <c r="D86" s="110">
        <f>ROUND(C86*$B86/1000,-1)</f>
      </c>
      <c r="E86" s="256" t="s">
        <v>26</v>
      </c>
      <c r="F86" s="582"/>
      <c r="G86" s="114">
        <v>0.3</v>
      </c>
      <c r="H86" s="114">
        <v>0.3</v>
      </c>
      <c r="I86" s="114"/>
      <c r="J86" s="114">
        <v>0.4</v>
      </c>
      <c r="K86" s="114"/>
      <c r="L86" s="222">
        <f>ROUND(G86*$D86,-1)</f>
      </c>
      <c r="M86" s="110">
        <f>ROUND(H86*$D86,-1)</f>
      </c>
      <c r="N86" s="110">
        <f>ROUND(I86*$D86,-1)</f>
      </c>
      <c r="O86" s="110">
        <f>ROUND(J86*$D86,-1)</f>
      </c>
      <c r="P86" s="225">
        <f>ROUND(K86*$D86,-1)</f>
      </c>
      <c r="Q86" s="5"/>
    </row>
    <row x14ac:dyDescent="0.25" r="87" customHeight="1" ht="16.15">
      <c r="A87" s="241" t="s">
        <v>654</v>
      </c>
      <c r="B87" s="110">
        <v>1600</v>
      </c>
      <c r="C87" s="110">
        <v>80</v>
      </c>
      <c r="D87" s="110">
        <f>ROUND(C87*$B87/1000,-1)</f>
      </c>
      <c r="E87" s="256" t="s">
        <v>26</v>
      </c>
      <c r="F87" s="582">
        <v>0.1</v>
      </c>
      <c r="G87" s="114">
        <v>0.5</v>
      </c>
      <c r="H87" s="607" t="s">
        <v>218</v>
      </c>
      <c r="I87" s="114"/>
      <c r="J87" s="114">
        <v>0.4</v>
      </c>
      <c r="K87" s="114"/>
      <c r="L87" s="222">
        <f>ROUND(G87*$D87,-1)</f>
      </c>
      <c r="M87" s="110">
        <f>ROUND(H87*$D87,-1)</f>
      </c>
      <c r="N87" s="110">
        <f>ROUND(I87*$D87,-1)</f>
      </c>
      <c r="O87" s="110">
        <f>ROUND(J87*$D87,-1)</f>
      </c>
      <c r="P87" s="225">
        <f>ROUND(K87*$D87,-1)</f>
      </c>
      <c r="Q87" s="5"/>
    </row>
    <row x14ac:dyDescent="0.25" r="88" customHeight="1" ht="16.15">
      <c r="A88" s="241" t="s">
        <v>655</v>
      </c>
      <c r="B88" s="110">
        <v>1320</v>
      </c>
      <c r="C88" s="110">
        <v>120</v>
      </c>
      <c r="D88" s="110">
        <f>ROUND(C88*$B88/1000,-1)</f>
      </c>
      <c r="E88" s="256" t="s">
        <v>26</v>
      </c>
      <c r="F88" s="582">
        <v>0.1</v>
      </c>
      <c r="G88" s="114">
        <v>0.5</v>
      </c>
      <c r="H88" s="607" t="s">
        <v>218</v>
      </c>
      <c r="I88" s="114"/>
      <c r="J88" s="114">
        <v>0.4</v>
      </c>
      <c r="K88" s="114"/>
      <c r="L88" s="222">
        <f>ROUND(G88*$D88,-1)</f>
      </c>
      <c r="M88" s="110">
        <f>ROUND(H88*$D88,-1)</f>
      </c>
      <c r="N88" s="110">
        <f>ROUND(I88*$D88,-1)</f>
      </c>
      <c r="O88" s="110">
        <f>ROUND(J88*$D88,-1)</f>
      </c>
      <c r="P88" s="225">
        <f>ROUND(K88*$D88,-1)</f>
      </c>
      <c r="Q88" s="5"/>
    </row>
    <row x14ac:dyDescent="0.25" r="89" customHeight="1" ht="16.15">
      <c r="A89" s="241" t="s">
        <v>656</v>
      </c>
      <c r="B89" s="110">
        <v>1000</v>
      </c>
      <c r="C89" s="110">
        <v>80</v>
      </c>
      <c r="D89" s="110">
        <f>ROUND(C89*$B89/1000,-1)</f>
      </c>
      <c r="E89" s="256" t="s">
        <v>26</v>
      </c>
      <c r="F89" s="582">
        <v>0.1</v>
      </c>
      <c r="G89" s="114">
        <v>0.5</v>
      </c>
      <c r="H89" s="607" t="s">
        <v>218</v>
      </c>
      <c r="I89" s="114"/>
      <c r="J89" s="114">
        <v>0.4</v>
      </c>
      <c r="K89" s="114"/>
      <c r="L89" s="222">
        <f>ROUND(G89*$D89,-1)</f>
      </c>
      <c r="M89" s="110">
        <f>ROUND(H89*$D89,-1)</f>
      </c>
      <c r="N89" s="110">
        <f>ROUND(I89*$D89,-1)</f>
      </c>
      <c r="O89" s="110">
        <f>ROUND(J89*$D89,-1)</f>
      </c>
      <c r="P89" s="225">
        <f>ROUND(K89*$D89,-1)</f>
      </c>
      <c r="Q89" s="5"/>
    </row>
    <row x14ac:dyDescent="0.25" r="90" customHeight="1" ht="16.15">
      <c r="A90" s="241" t="s">
        <v>657</v>
      </c>
      <c r="B90" s="110">
        <v>950</v>
      </c>
      <c r="C90" s="110">
        <v>80</v>
      </c>
      <c r="D90" s="110">
        <f>ROUND(C90*$B90/1000,-1)</f>
      </c>
      <c r="E90" s="256" t="s">
        <v>26</v>
      </c>
      <c r="F90" s="582">
        <v>0.1</v>
      </c>
      <c r="G90" s="114">
        <v>0.5</v>
      </c>
      <c r="H90" s="607" t="s">
        <v>218</v>
      </c>
      <c r="I90" s="114"/>
      <c r="J90" s="114">
        <v>0.4</v>
      </c>
      <c r="K90" s="114"/>
      <c r="L90" s="222">
        <f>ROUND(G90*$D90,-1)</f>
      </c>
      <c r="M90" s="110">
        <f>ROUND(H90*$D90,-1)</f>
      </c>
      <c r="N90" s="110">
        <f>ROUND(I90*$D90,-1)</f>
      </c>
      <c r="O90" s="110">
        <f>ROUND(J90*$D90,-1)</f>
      </c>
      <c r="P90" s="225">
        <f>ROUND(K90*$D90,-1)</f>
      </c>
      <c r="Q90" s="5"/>
    </row>
    <row x14ac:dyDescent="0.25" r="91" customHeight="1" ht="16.15">
      <c r="A91" s="241" t="s">
        <v>658</v>
      </c>
      <c r="B91" s="110">
        <v>140</v>
      </c>
      <c r="C91" s="110">
        <v>70</v>
      </c>
      <c r="D91" s="110">
        <f>ROUND(C91*$B91/1000,-1)</f>
      </c>
      <c r="E91" s="256" t="s">
        <v>26</v>
      </c>
      <c r="F91" s="582">
        <v>0.1</v>
      </c>
      <c r="G91" s="114">
        <v>0.5</v>
      </c>
      <c r="H91" s="607" t="s">
        <v>218</v>
      </c>
      <c r="I91" s="114"/>
      <c r="J91" s="114">
        <v>0.4</v>
      </c>
      <c r="K91" s="114"/>
      <c r="L91" s="222">
        <f>ROUND(G91*$D91,-1)</f>
      </c>
      <c r="M91" s="110">
        <f>ROUND(H91*$D91,-1)</f>
      </c>
      <c r="N91" s="110">
        <f>ROUND(I91*$D91,-1)</f>
      </c>
      <c r="O91" s="110">
        <f>ROUND(J91*$D91,-1)</f>
      </c>
      <c r="P91" s="225">
        <f>ROUND(K91*$D91,-1)</f>
      </c>
      <c r="Q91" s="5"/>
    </row>
    <row x14ac:dyDescent="0.25" r="92" customHeight="1" ht="16.15">
      <c r="A92" s="241"/>
      <c r="B92" s="110"/>
      <c r="C92" s="110"/>
      <c r="D92" s="110"/>
      <c r="E92" s="225"/>
      <c r="F92" s="582"/>
      <c r="G92" s="114"/>
      <c r="H92" s="114"/>
      <c r="I92" s="114"/>
      <c r="J92" s="114"/>
      <c r="K92" s="114"/>
      <c r="L92" s="222"/>
      <c r="M92" s="110"/>
      <c r="N92" s="110"/>
      <c r="O92" s="110"/>
      <c r="P92" s="225"/>
      <c r="Q92" s="5"/>
    </row>
    <row x14ac:dyDescent="0.25" r="93" customHeight="1" ht="16.15">
      <c r="A93" s="262" t="s">
        <v>659</v>
      </c>
      <c r="B93" s="546">
        <f>SUM(B94:B97)</f>
      </c>
      <c r="C93" s="110"/>
      <c r="D93" s="546">
        <f>SUM(D94:D97)</f>
      </c>
      <c r="E93" s="225"/>
      <c r="F93" s="582"/>
      <c r="G93" s="114"/>
      <c r="H93" s="607" t="s">
        <v>218</v>
      </c>
      <c r="I93" s="607" t="s">
        <v>218</v>
      </c>
      <c r="J93" s="607" t="s">
        <v>218</v>
      </c>
      <c r="K93" s="607" t="s">
        <v>218</v>
      </c>
      <c r="L93" s="606">
        <f>SUM(L94:L97)</f>
      </c>
      <c r="M93" s="546">
        <f>SUM(M94:M97)</f>
      </c>
      <c r="N93" s="546">
        <f>SUM(N94:N97)</f>
      </c>
      <c r="O93" s="546">
        <f>SUM(O94:O97)</f>
      </c>
      <c r="P93" s="352">
        <f>SUM(P94:P97)</f>
      </c>
      <c r="Q93" s="5"/>
    </row>
    <row x14ac:dyDescent="0.25" r="94" customHeight="1" ht="16.15">
      <c r="A94" s="241" t="s">
        <v>660</v>
      </c>
      <c r="B94" s="110">
        <v>24000</v>
      </c>
      <c r="C94" s="110">
        <v>120</v>
      </c>
      <c r="D94" s="110">
        <f>ROUND(C94*$B94/1000,-1)</f>
      </c>
      <c r="E94" s="609" t="s">
        <v>218</v>
      </c>
      <c r="F94" s="582"/>
      <c r="G94" s="607" t="s">
        <v>218</v>
      </c>
      <c r="H94" s="607" t="s">
        <v>218</v>
      </c>
      <c r="I94" s="607" t="s">
        <v>218</v>
      </c>
      <c r="J94" s="607" t="s">
        <v>218</v>
      </c>
      <c r="K94" s="114">
        <v>0.7</v>
      </c>
      <c r="L94" s="222">
        <f>ROUND(G94*$D94,-1)</f>
      </c>
      <c r="M94" s="110">
        <f>ROUND(H94*$D94,-1)</f>
      </c>
      <c r="N94" s="110">
        <f>ROUND(I94*$D94,-1)</f>
      </c>
      <c r="O94" s="110">
        <f>ROUND(J94*$D94,-1)</f>
      </c>
      <c r="P94" s="225">
        <f>ROUND(K94*$D94,-1)</f>
      </c>
      <c r="Q94" s="5"/>
    </row>
    <row x14ac:dyDescent="0.25" r="95" customHeight="1" ht="16.15">
      <c r="A95" s="241" t="s">
        <v>661</v>
      </c>
      <c r="B95" s="110">
        <v>6600</v>
      </c>
      <c r="C95" s="110">
        <v>100</v>
      </c>
      <c r="D95" s="110">
        <f>ROUND(C95*$B95/1000,-1)</f>
      </c>
      <c r="E95" s="609" t="s">
        <v>218</v>
      </c>
      <c r="F95" s="582">
        <v>0.6</v>
      </c>
      <c r="G95" s="607" t="s">
        <v>218</v>
      </c>
      <c r="H95" s="607" t="s">
        <v>218</v>
      </c>
      <c r="I95" s="607" t="s">
        <v>218</v>
      </c>
      <c r="J95" s="114">
        <v>0.4</v>
      </c>
      <c r="K95" s="607" t="s">
        <v>218</v>
      </c>
      <c r="L95" s="222">
        <f>ROUND(G95*$D95,-1)</f>
      </c>
      <c r="M95" s="110">
        <f>ROUND(H95*$D95,-1)</f>
      </c>
      <c r="N95" s="110">
        <f>ROUND(I95*$D95,-1)</f>
      </c>
      <c r="O95" s="110">
        <f>ROUND(J95*$D95,-1)</f>
      </c>
      <c r="P95" s="225">
        <f>ROUND(K95*$D95,-1)</f>
      </c>
      <c r="Q95" s="5"/>
    </row>
    <row x14ac:dyDescent="0.25" r="96" customHeight="1" ht="16.15">
      <c r="A96" s="241" t="s">
        <v>662</v>
      </c>
      <c r="B96" s="110">
        <v>2700</v>
      </c>
      <c r="C96" s="110">
        <v>70</v>
      </c>
      <c r="D96" s="110">
        <f>ROUND(C96*$B96/1000,-1)</f>
      </c>
      <c r="E96" s="225"/>
      <c r="F96" s="582">
        <v>0.7</v>
      </c>
      <c r="G96" s="114"/>
      <c r="H96" s="607" t="s">
        <v>218</v>
      </c>
      <c r="I96" s="607" t="s">
        <v>218</v>
      </c>
      <c r="J96" s="114">
        <v>0.3</v>
      </c>
      <c r="K96" s="114"/>
      <c r="L96" s="222">
        <f>ROUND(G96*$D96,-1)</f>
      </c>
      <c r="M96" s="110">
        <f>ROUND(H96*$D96,-1)</f>
      </c>
      <c r="N96" s="110">
        <f>ROUND(I96*$D96,-1)</f>
      </c>
      <c r="O96" s="110">
        <f>ROUND(J96*$D96,-1)</f>
      </c>
      <c r="P96" s="225">
        <f>ROUND(K96*$D96,-1)</f>
      </c>
      <c r="Q96" s="5"/>
    </row>
    <row x14ac:dyDescent="0.25" r="97" customHeight="1" ht="16.15">
      <c r="A97" s="241" t="s">
        <v>218</v>
      </c>
      <c r="B97" s="608" t="s">
        <v>218</v>
      </c>
      <c r="C97" s="608" t="s">
        <v>218</v>
      </c>
      <c r="D97" s="608" t="s">
        <v>218</v>
      </c>
      <c r="E97" s="225"/>
      <c r="F97" s="610" t="s">
        <v>218</v>
      </c>
      <c r="G97" s="114"/>
      <c r="H97" s="607" t="s">
        <v>218</v>
      </c>
      <c r="I97" s="607" t="s">
        <v>218</v>
      </c>
      <c r="J97" s="114"/>
      <c r="K97" s="114"/>
      <c r="L97" s="611" t="s">
        <v>218</v>
      </c>
      <c r="M97" s="608" t="s">
        <v>218</v>
      </c>
      <c r="N97" s="608" t="s">
        <v>218</v>
      </c>
      <c r="O97" s="608" t="s">
        <v>218</v>
      </c>
      <c r="P97" s="609" t="s">
        <v>218</v>
      </c>
      <c r="Q97" s="5"/>
    </row>
    <row x14ac:dyDescent="0.25" r="98" customHeight="1" ht="16.15">
      <c r="A98" s="262" t="s">
        <v>663</v>
      </c>
      <c r="B98" s="546">
        <f>SUM(B99:B101)</f>
      </c>
      <c r="C98" s="110"/>
      <c r="D98" s="546">
        <f>SUM(D99:D101)</f>
      </c>
      <c r="E98" s="225"/>
      <c r="F98" s="582"/>
      <c r="G98" s="114"/>
      <c r="H98" s="114"/>
      <c r="I98" s="114"/>
      <c r="J98" s="114"/>
      <c r="K98" s="114"/>
      <c r="L98" s="606">
        <f>SUM(L99:L101)</f>
      </c>
      <c r="M98" s="546">
        <f>SUM(M99:M101)</f>
      </c>
      <c r="N98" s="546">
        <f>SUM(N99:N101)</f>
      </c>
      <c r="O98" s="546">
        <f>SUM(O99:O101)</f>
      </c>
      <c r="P98" s="352">
        <f>SUM(P99:P101)</f>
      </c>
      <c r="Q98" s="5"/>
    </row>
    <row x14ac:dyDescent="0.25" r="99" customHeight="1" ht="16.15">
      <c r="A99" s="241" t="s">
        <v>664</v>
      </c>
      <c r="B99" s="110">
        <v>7200</v>
      </c>
      <c r="C99" s="110">
        <v>80</v>
      </c>
      <c r="D99" s="110">
        <f>ROUND(C99*$B99/1000,-1)</f>
      </c>
      <c r="E99" s="256" t="s">
        <v>598</v>
      </c>
      <c r="F99" s="582">
        <v>0.1</v>
      </c>
      <c r="G99" s="114">
        <v>0.7</v>
      </c>
      <c r="H99" s="607" t="s">
        <v>218</v>
      </c>
      <c r="I99" s="114"/>
      <c r="J99" s="114">
        <v>0.2</v>
      </c>
      <c r="K99" s="607" t="s">
        <v>218</v>
      </c>
      <c r="L99" s="222">
        <f>ROUND(G99*$D99,-1)</f>
      </c>
      <c r="M99" s="110">
        <f>ROUND(H99*$D99,-1)</f>
      </c>
      <c r="N99" s="110">
        <f>ROUND(I99*$D99,-1)</f>
      </c>
      <c r="O99" s="110">
        <f>ROUND(J99*$D99,-1)</f>
      </c>
      <c r="P99" s="225">
        <f>ROUND(K99*$D99,-1)</f>
      </c>
      <c r="Q99" s="5"/>
    </row>
    <row x14ac:dyDescent="0.25" r="100" customHeight="1" ht="16.15">
      <c r="A100" s="241" t="s">
        <v>665</v>
      </c>
      <c r="B100" s="110">
        <v>300</v>
      </c>
      <c r="C100" s="110">
        <v>100</v>
      </c>
      <c r="D100" s="110">
        <f>ROUND(C100*$B100/1000,-1)</f>
      </c>
      <c r="E100" s="225"/>
      <c r="F100" s="582"/>
      <c r="G100" s="114"/>
      <c r="H100" s="114">
        <v>0.6</v>
      </c>
      <c r="I100" s="607" t="s">
        <v>218</v>
      </c>
      <c r="J100" s="114">
        <v>0.4</v>
      </c>
      <c r="K100" s="607" t="s">
        <v>218</v>
      </c>
      <c r="L100" s="222">
        <f>ROUND(G100*$D100,-1)</f>
      </c>
      <c r="M100" s="110">
        <f>ROUND(H100*$D100,-1)</f>
      </c>
      <c r="N100" s="110">
        <f>ROUND(I100*$D100,-1)</f>
      </c>
      <c r="O100" s="110">
        <f>ROUND(J100*$D100,-1)</f>
      </c>
      <c r="P100" s="225">
        <f>ROUND(K100*$D100,-1)</f>
      </c>
      <c r="Q100" s="5"/>
    </row>
    <row x14ac:dyDescent="0.25" r="101" customHeight="1" ht="16.15">
      <c r="A101" s="241" t="s">
        <v>666</v>
      </c>
      <c r="B101" s="110">
        <v>5300</v>
      </c>
      <c r="C101" s="110">
        <v>80</v>
      </c>
      <c r="D101" s="110">
        <f>ROUND(C101*$B101/1000,-1)</f>
      </c>
      <c r="E101" s="256" t="s">
        <v>598</v>
      </c>
      <c r="F101" s="582">
        <v>0.1</v>
      </c>
      <c r="G101" s="114">
        <v>0.3</v>
      </c>
      <c r="H101" s="114"/>
      <c r="I101" s="114">
        <v>0.3</v>
      </c>
      <c r="J101" s="114"/>
      <c r="K101" s="114">
        <v>0.3</v>
      </c>
      <c r="L101" s="222">
        <f>ROUND(G101*$D101,-1)</f>
      </c>
      <c r="M101" s="110">
        <f>ROUND(H101*$D101,-1)</f>
      </c>
      <c r="N101" s="110">
        <f>ROUND(I101*$D101,-1)</f>
      </c>
      <c r="O101" s="110">
        <f>ROUND(J101*$D101,-1)</f>
      </c>
      <c r="P101" s="225">
        <f>ROUND(K101*$D101,-1)</f>
      </c>
      <c r="Q101" s="5"/>
    </row>
    <row x14ac:dyDescent="0.25" r="102" customHeight="1" ht="16.15">
      <c r="A102" s="241"/>
      <c r="B102" s="110"/>
      <c r="C102" s="110"/>
      <c r="D102" s="110"/>
      <c r="E102" s="225"/>
      <c r="F102" s="582"/>
      <c r="G102" s="114"/>
      <c r="H102" s="114"/>
      <c r="I102" s="114"/>
      <c r="J102" s="114"/>
      <c r="K102" s="114"/>
      <c r="L102" s="222"/>
      <c r="M102" s="110"/>
      <c r="N102" s="110"/>
      <c r="O102" s="110"/>
      <c r="P102" s="225"/>
      <c r="Q102" s="5"/>
    </row>
    <row x14ac:dyDescent="0.25" r="103" customHeight="1" ht="16.15">
      <c r="A103" s="262" t="s">
        <v>667</v>
      </c>
      <c r="B103" s="546">
        <f>SUM(B104:B114)</f>
      </c>
      <c r="C103" s="110"/>
      <c r="D103" s="546">
        <f>SUM(D104:D114)</f>
      </c>
      <c r="E103" s="225"/>
      <c r="F103" s="582"/>
      <c r="G103" s="114"/>
      <c r="H103" s="114"/>
      <c r="I103" s="114"/>
      <c r="J103" s="114"/>
      <c r="K103" s="114"/>
      <c r="L103" s="606">
        <f>SUM(L104:L114)</f>
      </c>
      <c r="M103" s="546">
        <f>SUM(M104:M114)</f>
      </c>
      <c r="N103" s="546">
        <f>SUM(N104:N114)</f>
      </c>
      <c r="O103" s="546">
        <f>SUM(O104:O114)</f>
      </c>
      <c r="P103" s="352">
        <f>SUM(P104:P114)</f>
      </c>
      <c r="Q103" s="5"/>
    </row>
    <row x14ac:dyDescent="0.25" r="104" customHeight="1" ht="16.15">
      <c r="A104" s="241" t="s">
        <v>668</v>
      </c>
      <c r="B104" s="110">
        <v>3570</v>
      </c>
      <c r="C104" s="110">
        <v>80</v>
      </c>
      <c r="D104" s="110">
        <f>ROUND(C104*$B104/1000,-1)</f>
      </c>
      <c r="E104" s="609" t="s">
        <v>218</v>
      </c>
      <c r="F104" s="582">
        <v>1</v>
      </c>
      <c r="G104" s="607" t="s">
        <v>218</v>
      </c>
      <c r="H104" s="607" t="s">
        <v>218</v>
      </c>
      <c r="I104" s="607" t="s">
        <v>218</v>
      </c>
      <c r="J104" s="114"/>
      <c r="K104" s="114"/>
      <c r="L104" s="222">
        <f>ROUND(G104*$D104,-1)</f>
      </c>
      <c r="M104" s="110">
        <f>ROUND(H104*$D104,-1)</f>
      </c>
      <c r="N104" s="110">
        <f>ROUND(I104*$D104,-1)</f>
      </c>
      <c r="O104" s="110">
        <f>ROUND(J104*$D104,-1)</f>
      </c>
      <c r="P104" s="225">
        <f>ROUND(K104*$D104,-1)</f>
      </c>
      <c r="Q104" s="5"/>
    </row>
    <row x14ac:dyDescent="0.25" r="105" customHeight="1" ht="16.15">
      <c r="A105" s="241" t="s">
        <v>669</v>
      </c>
      <c r="B105" s="110">
        <v>2320</v>
      </c>
      <c r="C105" s="110">
        <v>80</v>
      </c>
      <c r="D105" s="110">
        <f>ROUND(C105*$B105/1000,-1)</f>
      </c>
      <c r="E105" s="256" t="s">
        <v>670</v>
      </c>
      <c r="F105" s="582">
        <v>0.6</v>
      </c>
      <c r="G105" s="114">
        <v>0.4</v>
      </c>
      <c r="H105" s="607" t="s">
        <v>218</v>
      </c>
      <c r="I105" s="607" t="s">
        <v>218</v>
      </c>
      <c r="J105" s="114"/>
      <c r="K105" s="114"/>
      <c r="L105" s="222">
        <f>ROUND(G105*$D105,-1)</f>
      </c>
      <c r="M105" s="110">
        <f>ROUND(H105*$D105,-1)</f>
      </c>
      <c r="N105" s="110">
        <f>ROUND(I105*$D105,-1)</f>
      </c>
      <c r="O105" s="110">
        <f>ROUND(J105*$D105,-1)</f>
      </c>
      <c r="P105" s="225">
        <f>ROUND(K105*$D105,-1)</f>
      </c>
      <c r="Q105" s="5"/>
    </row>
    <row x14ac:dyDescent="0.25" r="106" customHeight="1" ht="16.15">
      <c r="A106" s="241" t="s">
        <v>671</v>
      </c>
      <c r="B106" s="110">
        <v>470</v>
      </c>
      <c r="C106" s="110">
        <v>70</v>
      </c>
      <c r="D106" s="110">
        <f>ROUND(C106*$B106/1000,-1)</f>
      </c>
      <c r="E106" s="609" t="s">
        <v>218</v>
      </c>
      <c r="F106" s="582">
        <v>0.6</v>
      </c>
      <c r="G106" s="607" t="s">
        <v>218</v>
      </c>
      <c r="H106" s="114">
        <v>0.4</v>
      </c>
      <c r="I106" s="607" t="s">
        <v>218</v>
      </c>
      <c r="J106" s="114"/>
      <c r="K106" s="114"/>
      <c r="L106" s="222">
        <f>ROUND(G106*$D106,-1)</f>
      </c>
      <c r="M106" s="110">
        <f>ROUND(H106*$D106,-1)</f>
      </c>
      <c r="N106" s="110">
        <f>ROUND(I106*$D106,-1)</f>
      </c>
      <c r="O106" s="110">
        <f>ROUND(J106*$D106,-1)</f>
      </c>
      <c r="P106" s="225">
        <f>ROUND(K106*$D106,-1)</f>
      </c>
      <c r="Q106" s="5"/>
    </row>
    <row x14ac:dyDescent="0.25" r="107" customHeight="1" ht="16.15">
      <c r="A107" s="241" t="s">
        <v>672</v>
      </c>
      <c r="B107" s="110">
        <v>3060</v>
      </c>
      <c r="C107" s="110">
        <v>80</v>
      </c>
      <c r="D107" s="110">
        <f>ROUND(C107*$B107/1000,-1)</f>
      </c>
      <c r="E107" s="609" t="s">
        <v>218</v>
      </c>
      <c r="F107" s="582">
        <v>0.6</v>
      </c>
      <c r="G107" s="607" t="s">
        <v>218</v>
      </c>
      <c r="H107" s="114">
        <v>0.4</v>
      </c>
      <c r="I107" s="607" t="s">
        <v>218</v>
      </c>
      <c r="J107" s="114"/>
      <c r="K107" s="114"/>
      <c r="L107" s="222">
        <f>ROUND(G107*$D107,-1)</f>
      </c>
      <c r="M107" s="110">
        <f>ROUND(H107*$D107,-1)</f>
      </c>
      <c r="N107" s="110">
        <f>ROUND(I107*$D107,-1)</f>
      </c>
      <c r="O107" s="110">
        <f>ROUND(J107*$D107,-1)</f>
      </c>
      <c r="P107" s="225">
        <f>ROUND(K107*$D107,-1)</f>
      </c>
      <c r="Q107" s="5"/>
    </row>
    <row x14ac:dyDescent="0.25" r="108" customHeight="1" ht="16.15">
      <c r="A108" s="241" t="s">
        <v>673</v>
      </c>
      <c r="B108" s="110">
        <v>130</v>
      </c>
      <c r="C108" s="110">
        <v>70</v>
      </c>
      <c r="D108" s="110">
        <f>ROUND(C108*$B108/1000,-1)</f>
      </c>
      <c r="E108" s="225"/>
      <c r="F108" s="582">
        <v>0.6</v>
      </c>
      <c r="G108" s="607" t="s">
        <v>218</v>
      </c>
      <c r="H108" s="114">
        <v>0.4</v>
      </c>
      <c r="I108" s="607" t="s">
        <v>218</v>
      </c>
      <c r="J108" s="114"/>
      <c r="K108" s="114"/>
      <c r="L108" s="222">
        <f>ROUND(G108*$D108,-1)</f>
      </c>
      <c r="M108" s="110">
        <f>ROUND(H108*$D108,-1)</f>
      </c>
      <c r="N108" s="110">
        <f>ROUND(I108*$D108,-1)</f>
      </c>
      <c r="O108" s="110">
        <f>ROUND(J108*$D108,-1)</f>
      </c>
      <c r="P108" s="225">
        <f>ROUND(K108*$D108,-1)</f>
      </c>
      <c r="Q108" s="5"/>
    </row>
    <row x14ac:dyDescent="0.25" r="109" customHeight="1" ht="16.15">
      <c r="A109" s="241" t="s">
        <v>674</v>
      </c>
      <c r="B109" s="110">
        <v>150</v>
      </c>
      <c r="C109" s="110">
        <v>100</v>
      </c>
      <c r="D109" s="110">
        <f>ROUND(C109*$B109/1000,-1)</f>
      </c>
      <c r="E109" s="225"/>
      <c r="F109" s="582">
        <v>1</v>
      </c>
      <c r="G109" s="607" t="s">
        <v>218</v>
      </c>
      <c r="H109" s="607" t="s">
        <v>218</v>
      </c>
      <c r="I109" s="607" t="s">
        <v>218</v>
      </c>
      <c r="J109" s="114"/>
      <c r="K109" s="114"/>
      <c r="L109" s="222">
        <f>ROUND(G109*$D109,-1)</f>
      </c>
      <c r="M109" s="110">
        <f>ROUND(H109*$D109,-1)</f>
      </c>
      <c r="N109" s="110">
        <f>ROUND(I109*$D109,-1)</f>
      </c>
      <c r="O109" s="110">
        <f>ROUND(J109*$D109,-1)</f>
      </c>
      <c r="P109" s="225">
        <f>ROUND(K109*$D109,-1)</f>
      </c>
      <c r="Q109" s="5"/>
    </row>
    <row x14ac:dyDescent="0.25" r="110" customHeight="1" ht="16.15">
      <c r="A110" s="241" t="s">
        <v>675</v>
      </c>
      <c r="B110" s="110">
        <v>190</v>
      </c>
      <c r="C110" s="110">
        <v>70</v>
      </c>
      <c r="D110" s="110">
        <f>ROUND(C110*$B110/1000,-1)</f>
      </c>
      <c r="E110" s="225"/>
      <c r="F110" s="610" t="s">
        <v>218</v>
      </c>
      <c r="G110" s="607" t="s">
        <v>218</v>
      </c>
      <c r="H110" s="607" t="s">
        <v>218</v>
      </c>
      <c r="I110" s="607" t="s">
        <v>218</v>
      </c>
      <c r="J110" s="114"/>
      <c r="K110" s="114"/>
      <c r="L110" s="222">
        <f>ROUND(G110*$D110,-1)</f>
      </c>
      <c r="M110" s="110">
        <f>ROUND(H110*$D110,-1)</f>
      </c>
      <c r="N110" s="110">
        <f>ROUND(I110*$D110,-1)</f>
      </c>
      <c r="O110" s="110">
        <f>ROUND(J110*$D110,-1)</f>
      </c>
      <c r="P110" s="225">
        <f>ROUND(K110*$D110,-1)</f>
      </c>
      <c r="Q110" s="5"/>
    </row>
    <row x14ac:dyDescent="0.25" r="111" customHeight="1" ht="16.15">
      <c r="A111" s="241" t="s">
        <v>676</v>
      </c>
      <c r="B111" s="110">
        <v>190</v>
      </c>
      <c r="C111" s="110">
        <v>70</v>
      </c>
      <c r="D111" s="110">
        <f>ROUND(C111*$B111/1000,-1)</f>
      </c>
      <c r="E111" s="609" t="s">
        <v>218</v>
      </c>
      <c r="F111" s="582">
        <v>0.6</v>
      </c>
      <c r="G111" s="607" t="s">
        <v>218</v>
      </c>
      <c r="H111" s="114">
        <v>0.4</v>
      </c>
      <c r="I111" s="607" t="s">
        <v>218</v>
      </c>
      <c r="J111" s="114"/>
      <c r="K111" s="114"/>
      <c r="L111" s="222">
        <f>ROUND(G111*$D111,-1)</f>
      </c>
      <c r="M111" s="110">
        <f>ROUND(H111*$D111,-1)</f>
      </c>
      <c r="N111" s="110">
        <f>ROUND(I111*$D111,-1)</f>
      </c>
      <c r="O111" s="110">
        <f>ROUND(J111*$D111,-1)</f>
      </c>
      <c r="P111" s="225">
        <f>ROUND(K111*$D111,-1)</f>
      </c>
      <c r="Q111" s="5"/>
    </row>
    <row x14ac:dyDescent="0.25" r="112" customHeight="1" ht="16.15">
      <c r="A112" s="241" t="s">
        <v>677</v>
      </c>
      <c r="B112" s="110">
        <v>1120</v>
      </c>
      <c r="C112" s="110">
        <v>70</v>
      </c>
      <c r="D112" s="110">
        <f>ROUND(C112*$B112/1000,-1)</f>
      </c>
      <c r="E112" s="609" t="s">
        <v>218</v>
      </c>
      <c r="F112" s="582">
        <v>0.6</v>
      </c>
      <c r="G112" s="607" t="s">
        <v>218</v>
      </c>
      <c r="H112" s="114">
        <v>0.4</v>
      </c>
      <c r="I112" s="607" t="s">
        <v>218</v>
      </c>
      <c r="J112" s="114"/>
      <c r="K112" s="114"/>
      <c r="L112" s="222">
        <f>ROUND(G112*$D112,-1)</f>
      </c>
      <c r="M112" s="110">
        <f>ROUND(H112*$D112,-1)</f>
      </c>
      <c r="N112" s="110">
        <f>ROUND(I112*$D112,-1)</f>
      </c>
      <c r="O112" s="110">
        <f>ROUND(J112*$D112,-1)</f>
      </c>
      <c r="P112" s="225">
        <f>ROUND(K112*$D112,-1)</f>
      </c>
      <c r="Q112" s="5"/>
    </row>
    <row x14ac:dyDescent="0.25" r="113" customHeight="1" ht="16.15">
      <c r="A113" s="241" t="s">
        <v>678</v>
      </c>
      <c r="B113" s="110">
        <v>550</v>
      </c>
      <c r="C113" s="110">
        <v>80</v>
      </c>
      <c r="D113" s="110">
        <f>ROUND(C113*$B113/1000,-1)</f>
      </c>
      <c r="E113" s="609" t="s">
        <v>218</v>
      </c>
      <c r="F113" s="582"/>
      <c r="G113" s="607" t="s">
        <v>218</v>
      </c>
      <c r="H113" s="114">
        <v>1</v>
      </c>
      <c r="I113" s="607" t="s">
        <v>218</v>
      </c>
      <c r="J113" s="114"/>
      <c r="K113" s="114"/>
      <c r="L113" s="222">
        <f>ROUND(G113*$D113,-1)</f>
      </c>
      <c r="M113" s="110">
        <f>ROUND(H113*$D113,-1)</f>
      </c>
      <c r="N113" s="110">
        <f>ROUND(I113*$D113,-1)</f>
      </c>
      <c r="O113" s="110">
        <f>ROUND(J113*$D113,-1)</f>
      </c>
      <c r="P113" s="225">
        <f>ROUND(K113*$D113,-1)</f>
      </c>
      <c r="Q113" s="5"/>
    </row>
    <row x14ac:dyDescent="0.25" r="114" customHeight="1" ht="16.15">
      <c r="A114" s="241" t="s">
        <v>679</v>
      </c>
      <c r="B114" s="110">
        <v>1500</v>
      </c>
      <c r="C114" s="110">
        <v>70</v>
      </c>
      <c r="D114" s="110">
        <f>ROUND(C114*$B114/1000,-1)</f>
      </c>
      <c r="E114" s="225"/>
      <c r="F114" s="582"/>
      <c r="G114" s="114"/>
      <c r="H114" s="607" t="s">
        <v>218</v>
      </c>
      <c r="I114" s="607" t="s">
        <v>218</v>
      </c>
      <c r="J114" s="114">
        <v>1</v>
      </c>
      <c r="K114" s="114"/>
      <c r="L114" s="222">
        <f>ROUND(G114*$D114,-1)</f>
      </c>
      <c r="M114" s="110">
        <f>ROUND(H114*$D114,-1)</f>
      </c>
      <c r="N114" s="110">
        <f>ROUND(I114*$D114,-1)</f>
      </c>
      <c r="O114" s="110">
        <f>ROUND(J114*$D114,-1)</f>
      </c>
      <c r="P114" s="225">
        <f>ROUND(K114*$D114,-1)</f>
      </c>
      <c r="Q114" s="5"/>
    </row>
    <row x14ac:dyDescent="0.25" r="115" customHeight="1" ht="16.15">
      <c r="A115" s="241"/>
      <c r="B115" s="110"/>
      <c r="C115" s="110"/>
      <c r="D115" s="110"/>
      <c r="E115" s="225"/>
      <c r="F115" s="582"/>
      <c r="G115" s="114"/>
      <c r="H115" s="114"/>
      <c r="I115" s="114"/>
      <c r="J115" s="114"/>
      <c r="K115" s="114"/>
      <c r="L115" s="222"/>
      <c r="M115" s="110"/>
      <c r="N115" s="110"/>
      <c r="O115" s="110"/>
      <c r="P115" s="225"/>
      <c r="Q115" s="5"/>
    </row>
    <row x14ac:dyDescent="0.25" r="116" customHeight="1" ht="16.15">
      <c r="A116" s="262" t="s">
        <v>680</v>
      </c>
      <c r="B116" s="546">
        <f>SUM(B117:B121)</f>
      </c>
      <c r="C116" s="110"/>
      <c r="D116" s="546">
        <f>SUM(D117:D121)</f>
      </c>
      <c r="E116" s="225"/>
      <c r="F116" s="582"/>
      <c r="G116" s="114"/>
      <c r="H116" s="114"/>
      <c r="I116" s="114"/>
      <c r="J116" s="114"/>
      <c r="K116" s="114"/>
      <c r="L116" s="606">
        <f>SUM(L117:L121)</f>
      </c>
      <c r="M116" s="546">
        <f>SUM(M117:M121)</f>
      </c>
      <c r="N116" s="546">
        <f>SUM(N117:N121)</f>
      </c>
      <c r="O116" s="546">
        <f>SUM(O117:O121)</f>
      </c>
      <c r="P116" s="352">
        <f>SUM(P117:P121)</f>
      </c>
      <c r="Q116" s="5"/>
    </row>
    <row x14ac:dyDescent="0.25" r="117" customHeight="1" ht="16.15">
      <c r="A117" s="262" t="s">
        <v>681</v>
      </c>
      <c r="B117" s="110">
        <v>4850</v>
      </c>
      <c r="C117" s="110">
        <v>100</v>
      </c>
      <c r="D117" s="110">
        <f>ROUND(C117*$B117/1000,-1)</f>
      </c>
      <c r="E117" s="225"/>
      <c r="F117" s="582"/>
      <c r="G117" s="114">
        <v>0.5</v>
      </c>
      <c r="H117" s="114">
        <v>0.2</v>
      </c>
      <c r="I117" s="607" t="s">
        <v>218</v>
      </c>
      <c r="J117" s="607" t="s">
        <v>218</v>
      </c>
      <c r="K117" s="114">
        <v>0.3</v>
      </c>
      <c r="L117" s="222">
        <f>ROUND(G117*$D117,-1)</f>
      </c>
      <c r="M117" s="110">
        <f>ROUND(H117*$D117,-1)</f>
      </c>
      <c r="N117" s="110">
        <f>ROUND(I117*$D117,-1)</f>
      </c>
      <c r="O117" s="110">
        <f>ROUND(J117*$D117,-1)</f>
      </c>
      <c r="P117" s="225">
        <f>ROUND(K117*$D117,-1)</f>
      </c>
      <c r="Q117" s="5"/>
    </row>
    <row x14ac:dyDescent="0.25" r="118" customHeight="1" ht="16.15">
      <c r="A118" s="241" t="s">
        <v>682</v>
      </c>
      <c r="B118" s="110">
        <v>1320</v>
      </c>
      <c r="C118" s="110">
        <v>80</v>
      </c>
      <c r="D118" s="110">
        <f>ROUND(C118*$B118/1000,-1)</f>
      </c>
      <c r="E118" s="609" t="s">
        <v>218</v>
      </c>
      <c r="F118" s="610" t="s">
        <v>218</v>
      </c>
      <c r="G118" s="607" t="s">
        <v>218</v>
      </c>
      <c r="H118" s="607" t="s">
        <v>218</v>
      </c>
      <c r="I118" s="114">
        <v>0.7</v>
      </c>
      <c r="J118" s="607" t="s">
        <v>218</v>
      </c>
      <c r="K118" s="114">
        <v>0.3</v>
      </c>
      <c r="L118" s="222">
        <f>ROUND(G118*$D118,-1)</f>
      </c>
      <c r="M118" s="110">
        <f>ROUND(H118*$D118,-1)</f>
      </c>
      <c r="N118" s="110">
        <f>ROUND(I118*$D118,-1)</f>
      </c>
      <c r="O118" s="110">
        <f>ROUND(J118*$D118,-1)</f>
      </c>
      <c r="P118" s="225">
        <f>ROUND(K118*$D118,-1)</f>
      </c>
      <c r="Q118" s="5"/>
    </row>
    <row x14ac:dyDescent="0.25" r="119" customHeight="1" ht="16.15">
      <c r="A119" s="241" t="s">
        <v>683</v>
      </c>
      <c r="B119" s="110">
        <v>320</v>
      </c>
      <c r="C119" s="110">
        <v>60</v>
      </c>
      <c r="D119" s="110">
        <f>ROUND(C119*$B119/1000,-1)</f>
      </c>
      <c r="E119" s="609" t="s">
        <v>218</v>
      </c>
      <c r="F119" s="610" t="s">
        <v>218</v>
      </c>
      <c r="G119" s="607" t="s">
        <v>218</v>
      </c>
      <c r="H119" s="607" t="s">
        <v>218</v>
      </c>
      <c r="I119" s="114">
        <v>0.7</v>
      </c>
      <c r="J119" s="607" t="s">
        <v>218</v>
      </c>
      <c r="K119" s="114"/>
      <c r="L119" s="222">
        <f>ROUND(G119*$D119,-1)</f>
      </c>
      <c r="M119" s="110">
        <f>ROUND(H119*$D119,-1)</f>
      </c>
      <c r="N119" s="110">
        <f>ROUND(I119*$D119,-1)</f>
      </c>
      <c r="O119" s="110">
        <f>ROUND(J119*$D119,-1)</f>
      </c>
      <c r="P119" s="225">
        <f>ROUND(K119*$D119,-1)</f>
      </c>
      <c r="Q119" s="5"/>
    </row>
    <row x14ac:dyDescent="0.25" r="120" customHeight="1" ht="16.15">
      <c r="A120" s="241" t="s">
        <v>684</v>
      </c>
      <c r="B120" s="110">
        <v>1500</v>
      </c>
      <c r="C120" s="110">
        <v>70</v>
      </c>
      <c r="D120" s="110">
        <f>ROUND(C120*$B120/1000,-1)</f>
      </c>
      <c r="E120" s="609" t="s">
        <v>218</v>
      </c>
      <c r="F120" s="610" t="s">
        <v>218</v>
      </c>
      <c r="G120" s="607" t="s">
        <v>218</v>
      </c>
      <c r="H120" s="607" t="s">
        <v>218</v>
      </c>
      <c r="I120" s="114">
        <v>0.7</v>
      </c>
      <c r="J120" s="607" t="s">
        <v>218</v>
      </c>
      <c r="K120" s="114"/>
      <c r="L120" s="222">
        <f>ROUND(G120*$D120,-1)</f>
      </c>
      <c r="M120" s="110">
        <f>ROUND(H120*$D120,-1)</f>
      </c>
      <c r="N120" s="110">
        <f>ROUND(I120*$D120,-1)</f>
      </c>
      <c r="O120" s="110">
        <f>ROUND(J120*$D120,-1)</f>
      </c>
      <c r="P120" s="225">
        <f>ROUND(K120*$D120,-1)</f>
      </c>
      <c r="Q120" s="5"/>
    </row>
    <row x14ac:dyDescent="0.25" r="121" customHeight="1" ht="16.15">
      <c r="A121" s="241" t="s">
        <v>685</v>
      </c>
      <c r="B121" s="110">
        <v>870</v>
      </c>
      <c r="C121" s="110">
        <v>70</v>
      </c>
      <c r="D121" s="110">
        <f>ROUND(C121*$B121/1000,-1)</f>
      </c>
      <c r="E121" s="609" t="s">
        <v>218</v>
      </c>
      <c r="F121" s="610" t="s">
        <v>218</v>
      </c>
      <c r="G121" s="114">
        <v>0.5</v>
      </c>
      <c r="H121" s="114">
        <v>0.2</v>
      </c>
      <c r="I121" s="607" t="s">
        <v>218</v>
      </c>
      <c r="J121" s="607" t="s">
        <v>218</v>
      </c>
      <c r="K121" s="114">
        <v>0.3</v>
      </c>
      <c r="L121" s="222">
        <f>ROUND(G121*$D121,-1)</f>
      </c>
      <c r="M121" s="110">
        <f>ROUND(H121*$D121,-1)</f>
      </c>
      <c r="N121" s="110">
        <f>ROUND(I121*$D121,-1)</f>
      </c>
      <c r="O121" s="110">
        <f>ROUND(J121*$D121,-1)</f>
      </c>
      <c r="P121" s="225">
        <f>ROUND(K121*$D121,-1)</f>
      </c>
      <c r="Q121" s="5"/>
    </row>
    <row x14ac:dyDescent="0.25" r="122" customHeight="1" ht="16.15">
      <c r="A122" s="241"/>
      <c r="B122" s="110"/>
      <c r="C122" s="110"/>
      <c r="D122" s="110"/>
      <c r="E122" s="225"/>
      <c r="F122" s="582"/>
      <c r="G122" s="114"/>
      <c r="H122" s="114"/>
      <c r="I122" s="114"/>
      <c r="J122" s="114"/>
      <c r="K122" s="114"/>
      <c r="L122" s="222"/>
      <c r="M122" s="110"/>
      <c r="N122" s="110"/>
      <c r="O122" s="110"/>
      <c r="P122" s="225"/>
      <c r="Q122" s="5"/>
    </row>
    <row x14ac:dyDescent="0.25" r="123" customHeight="1" ht="16.15">
      <c r="A123" s="262" t="s">
        <v>686</v>
      </c>
      <c r="B123" s="546">
        <f>SUM(B124:B137)</f>
      </c>
      <c r="C123" s="110"/>
      <c r="D123" s="546">
        <f>SUM(D124:D137)</f>
      </c>
      <c r="E123" s="225"/>
      <c r="F123" s="582"/>
      <c r="G123" s="607" t="s">
        <v>218</v>
      </c>
      <c r="H123" s="607" t="s">
        <v>218</v>
      </c>
      <c r="I123" s="607" t="s">
        <v>218</v>
      </c>
      <c r="J123" s="607" t="s">
        <v>218</v>
      </c>
      <c r="K123" s="607" t="s">
        <v>218</v>
      </c>
      <c r="L123" s="606">
        <f>SUM(L124:L137)</f>
      </c>
      <c r="M123" s="546">
        <f>SUM(M124:M137)</f>
      </c>
      <c r="N123" s="546">
        <f>SUM(N124:N137)</f>
      </c>
      <c r="O123" s="546">
        <f>SUM(O124:O137)</f>
      </c>
      <c r="P123" s="352">
        <f>SUM(P124:P137)</f>
      </c>
      <c r="Q123" s="5"/>
    </row>
    <row x14ac:dyDescent="0.25" r="124" customHeight="1" ht="16.15">
      <c r="A124" s="241" t="s">
        <v>687</v>
      </c>
      <c r="B124" s="110"/>
      <c r="C124" s="110"/>
      <c r="D124" s="110"/>
      <c r="E124" s="225"/>
      <c r="F124" s="582"/>
      <c r="G124" s="114"/>
      <c r="H124" s="114"/>
      <c r="I124" s="114"/>
      <c r="J124" s="114"/>
      <c r="K124" s="114"/>
      <c r="L124" s="222"/>
      <c r="M124" s="110"/>
      <c r="N124" s="110"/>
      <c r="O124" s="110"/>
      <c r="P124" s="225"/>
      <c r="Q124" s="5"/>
    </row>
    <row x14ac:dyDescent="0.25" r="125" customHeight="1" ht="16.15">
      <c r="A125" s="241" t="s">
        <v>688</v>
      </c>
      <c r="B125" s="110">
        <v>4600</v>
      </c>
      <c r="C125" s="110">
        <v>110</v>
      </c>
      <c r="D125" s="110">
        <f>ROUND(C125*$B125/1000,-1)</f>
      </c>
      <c r="E125" s="256" t="s">
        <v>598</v>
      </c>
      <c r="F125" s="582">
        <v>0.8</v>
      </c>
      <c r="G125" s="114">
        <v>0.1</v>
      </c>
      <c r="H125" s="114">
        <v>0.1</v>
      </c>
      <c r="I125" s="607" t="s">
        <v>218</v>
      </c>
      <c r="J125" s="607" t="s">
        <v>218</v>
      </c>
      <c r="K125" s="607" t="s">
        <v>218</v>
      </c>
      <c r="L125" s="222">
        <f>ROUND(G125*$D125,-1)</f>
      </c>
      <c r="M125" s="110">
        <f>ROUND(H125*$D125,-1)</f>
      </c>
      <c r="N125" s="110">
        <f>ROUND(I125*$D125,-1)</f>
      </c>
      <c r="O125" s="110">
        <f>ROUND(J125*$D125,-1)</f>
      </c>
      <c r="P125" s="225">
        <f>ROUND(K125*$D125,-1)</f>
      </c>
      <c r="Q125" s="5"/>
    </row>
    <row x14ac:dyDescent="0.25" r="126" customHeight="1" ht="16.15">
      <c r="A126" s="241" t="s">
        <v>689</v>
      </c>
      <c r="B126" s="110">
        <v>7920</v>
      </c>
      <c r="C126" s="110">
        <v>90</v>
      </c>
      <c r="D126" s="110">
        <f>ROUND(C126*$B126/1000,-1)</f>
      </c>
      <c r="E126" s="256" t="s">
        <v>670</v>
      </c>
      <c r="F126" s="582">
        <v>1</v>
      </c>
      <c r="G126" s="607" t="s">
        <v>218</v>
      </c>
      <c r="H126" s="607" t="s">
        <v>218</v>
      </c>
      <c r="I126" s="607" t="s">
        <v>218</v>
      </c>
      <c r="J126" s="607" t="s">
        <v>218</v>
      </c>
      <c r="K126" s="607" t="s">
        <v>218</v>
      </c>
      <c r="L126" s="222">
        <f>ROUND(G126*$D126,-1)</f>
      </c>
      <c r="M126" s="110">
        <f>ROUND(H126*$D126,-1)</f>
      </c>
      <c r="N126" s="110">
        <f>ROUND(I126*$D126,-1)</f>
      </c>
      <c r="O126" s="110">
        <f>ROUND(J126*$D126,-1)</f>
      </c>
      <c r="P126" s="225">
        <f>ROUND(K126*$D126,-1)</f>
      </c>
      <c r="Q126" s="5"/>
    </row>
    <row x14ac:dyDescent="0.25" r="127" customHeight="1" ht="16.15">
      <c r="A127" s="241" t="s">
        <v>690</v>
      </c>
      <c r="B127" s="110">
        <v>2160</v>
      </c>
      <c r="C127" s="110">
        <v>100</v>
      </c>
      <c r="D127" s="110">
        <f>ROUND(C127*$B127/1000,-1)</f>
      </c>
      <c r="E127" s="225"/>
      <c r="F127" s="582">
        <v>0.6</v>
      </c>
      <c r="G127" s="114">
        <v>0.2</v>
      </c>
      <c r="H127" s="114">
        <v>0.2</v>
      </c>
      <c r="I127" s="607" t="s">
        <v>218</v>
      </c>
      <c r="J127" s="114"/>
      <c r="K127" s="607" t="s">
        <v>218</v>
      </c>
      <c r="L127" s="222">
        <f>ROUND(G127*$D127,-1)</f>
      </c>
      <c r="M127" s="110">
        <f>ROUND(H127*$D127,-1)</f>
      </c>
      <c r="N127" s="110">
        <f>ROUND(I127*$D127,-1)</f>
      </c>
      <c r="O127" s="110">
        <f>ROUND(J127*$D127,-1)</f>
      </c>
      <c r="P127" s="225">
        <f>ROUND(K127*$D127,-1)</f>
      </c>
      <c r="Q127" s="5"/>
    </row>
    <row x14ac:dyDescent="0.25" r="128" customHeight="1" ht="16.15">
      <c r="A128" s="241" t="s">
        <v>691</v>
      </c>
      <c r="B128" s="110">
        <v>1320</v>
      </c>
      <c r="C128" s="110">
        <v>100</v>
      </c>
      <c r="D128" s="110">
        <f>ROUND(C128*$B128/1000,-1)</f>
      </c>
      <c r="E128" s="225"/>
      <c r="F128" s="610" t="s">
        <v>218</v>
      </c>
      <c r="G128" s="607" t="s">
        <v>218</v>
      </c>
      <c r="H128" s="607" t="s">
        <v>218</v>
      </c>
      <c r="I128" s="114">
        <v>0.5</v>
      </c>
      <c r="J128" s="607" t="s">
        <v>218</v>
      </c>
      <c r="K128" s="114">
        <v>0.5</v>
      </c>
      <c r="L128" s="222">
        <f>ROUND(G128*$D128,-1)</f>
      </c>
      <c r="M128" s="110">
        <f>ROUND(H128*$D128,-1)</f>
      </c>
      <c r="N128" s="110">
        <f>ROUND(I128*$D128,-1)</f>
      </c>
      <c r="O128" s="110">
        <f>ROUND(J128*$D128,-1)</f>
      </c>
      <c r="P128" s="225">
        <f>ROUND(K128*$D128,-1)</f>
      </c>
      <c r="Q128" s="5"/>
    </row>
    <row x14ac:dyDescent="0.25" r="129" customHeight="1" ht="16.15">
      <c r="A129" s="241" t="s">
        <v>692</v>
      </c>
      <c r="B129" s="110">
        <v>16000</v>
      </c>
      <c r="C129" s="110">
        <v>80</v>
      </c>
      <c r="D129" s="110">
        <f>ROUND(C129*$B129/1000,-1)</f>
      </c>
      <c r="E129" s="609" t="s">
        <v>218</v>
      </c>
      <c r="F129" s="582">
        <v>0.5</v>
      </c>
      <c r="G129" s="114">
        <v>0.1</v>
      </c>
      <c r="H129" s="114">
        <v>0.1</v>
      </c>
      <c r="I129" s="114">
        <v>0.2</v>
      </c>
      <c r="J129" s="114">
        <v>0.1</v>
      </c>
      <c r="K129" s="607" t="s">
        <v>218</v>
      </c>
      <c r="L129" s="222">
        <f>ROUND(G129*$D129,-1)</f>
      </c>
      <c r="M129" s="110">
        <f>ROUND(H129*$D129,-1)</f>
      </c>
      <c r="N129" s="110">
        <f>ROUND(I129*$D129,-1)</f>
      </c>
      <c r="O129" s="110">
        <f>ROUND(J129*$D129,-1)</f>
      </c>
      <c r="P129" s="225">
        <f>ROUND(K129*$D129,-1)</f>
      </c>
      <c r="Q129" s="5"/>
    </row>
    <row x14ac:dyDescent="0.25" r="130" customHeight="1" ht="16.15">
      <c r="A130" s="241" t="s">
        <v>693</v>
      </c>
      <c r="B130" s="110">
        <v>1340</v>
      </c>
      <c r="C130" s="110">
        <v>80</v>
      </c>
      <c r="D130" s="110">
        <f>ROUND(C130*$B130/1000,-1)</f>
      </c>
      <c r="E130" s="225"/>
      <c r="F130" s="610" t="s">
        <v>218</v>
      </c>
      <c r="G130" s="607" t="s">
        <v>218</v>
      </c>
      <c r="H130" s="607" t="s">
        <v>218</v>
      </c>
      <c r="I130" s="114">
        <v>0.5</v>
      </c>
      <c r="J130" s="114"/>
      <c r="K130" s="114">
        <v>0.5</v>
      </c>
      <c r="L130" s="222">
        <f>ROUND(G130*$D130,-1)</f>
      </c>
      <c r="M130" s="110">
        <f>ROUND(H130*$D130,-1)</f>
      </c>
      <c r="N130" s="110">
        <f>ROUND(I130*$D130,-1)</f>
      </c>
      <c r="O130" s="110">
        <f>ROUND(J130*$D130,-1)</f>
      </c>
      <c r="P130" s="225">
        <f>ROUND(K130*$D130,-1)</f>
      </c>
      <c r="Q130" s="5"/>
    </row>
    <row x14ac:dyDescent="0.25" r="131" customHeight="1" ht="16.15">
      <c r="A131" s="241" t="s">
        <v>694</v>
      </c>
      <c r="B131" s="110">
        <v>420</v>
      </c>
      <c r="C131" s="110">
        <v>80</v>
      </c>
      <c r="D131" s="110">
        <f>ROUND(C131*$B131/1000,-1)</f>
      </c>
      <c r="E131" s="256" t="s">
        <v>598</v>
      </c>
      <c r="F131" s="582">
        <v>0.5</v>
      </c>
      <c r="G131" s="607" t="s">
        <v>218</v>
      </c>
      <c r="H131" s="114">
        <v>0.5</v>
      </c>
      <c r="I131" s="607" t="s">
        <v>218</v>
      </c>
      <c r="J131" s="607" t="s">
        <v>218</v>
      </c>
      <c r="K131" s="607" t="s">
        <v>218</v>
      </c>
      <c r="L131" s="222">
        <f>ROUND(G131*$D131,-1)</f>
      </c>
      <c r="M131" s="110">
        <f>ROUND(H131*$D131,-1)</f>
      </c>
      <c r="N131" s="110">
        <f>ROUND(I131*$D131,-1)</f>
      </c>
      <c r="O131" s="110">
        <f>ROUND(J131*$D131,-1)</f>
      </c>
      <c r="P131" s="225">
        <f>ROUND(K131*$D131,-1)</f>
      </c>
      <c r="Q131" s="5"/>
    </row>
    <row x14ac:dyDescent="0.25" r="132" customHeight="1" ht="16.15">
      <c r="A132" s="241" t="s">
        <v>695</v>
      </c>
      <c r="B132" s="110">
        <v>1700</v>
      </c>
      <c r="C132" s="110">
        <v>80</v>
      </c>
      <c r="D132" s="110">
        <f>ROUND(C132*$B132/1000,-1)</f>
      </c>
      <c r="E132" s="225"/>
      <c r="F132" s="610" t="s">
        <v>218</v>
      </c>
      <c r="G132" s="114">
        <v>0.6</v>
      </c>
      <c r="H132" s="607" t="s">
        <v>218</v>
      </c>
      <c r="I132" s="607" t="s">
        <v>218</v>
      </c>
      <c r="J132" s="114">
        <v>0.4</v>
      </c>
      <c r="K132" s="607" t="s">
        <v>218</v>
      </c>
      <c r="L132" s="222">
        <f>ROUND(G132*$D132,-1)</f>
      </c>
      <c r="M132" s="110">
        <f>ROUND(H132*$D132,-1)</f>
      </c>
      <c r="N132" s="110">
        <f>ROUND(I132*$D132,-1)</f>
      </c>
      <c r="O132" s="110">
        <f>ROUND(J132*$D132,-1)</f>
      </c>
      <c r="P132" s="225">
        <f>ROUND(K132*$D132,-1)</f>
      </c>
      <c r="Q132" s="5"/>
    </row>
    <row x14ac:dyDescent="0.25" r="133" customHeight="1" ht="16.15">
      <c r="A133" s="241" t="s">
        <v>696</v>
      </c>
      <c r="B133" s="110">
        <v>610</v>
      </c>
      <c r="C133" s="110">
        <v>80</v>
      </c>
      <c r="D133" s="110">
        <f>ROUND(C133*$B133/1000,-1)</f>
      </c>
      <c r="E133" s="256" t="s">
        <v>598</v>
      </c>
      <c r="F133" s="582">
        <v>0.5</v>
      </c>
      <c r="G133" s="607" t="s">
        <v>218</v>
      </c>
      <c r="H133" s="114">
        <v>0.5</v>
      </c>
      <c r="I133" s="607" t="s">
        <v>218</v>
      </c>
      <c r="J133" s="607" t="s">
        <v>218</v>
      </c>
      <c r="K133" s="607" t="s">
        <v>218</v>
      </c>
      <c r="L133" s="222">
        <f>ROUND(G133*$D133,-1)</f>
      </c>
      <c r="M133" s="110">
        <f>ROUND(H133*$D133,-1)</f>
      </c>
      <c r="N133" s="110">
        <f>ROUND(I133*$D133,-1)</f>
      </c>
      <c r="O133" s="110">
        <f>ROUND(J133*$D133,-1)</f>
      </c>
      <c r="P133" s="225">
        <f>ROUND(K133*$D133,-1)</f>
      </c>
      <c r="Q133" s="5"/>
    </row>
    <row x14ac:dyDescent="0.25" r="134" customHeight="1" ht="16.15">
      <c r="A134" s="241" t="s">
        <v>697</v>
      </c>
      <c r="B134" s="110">
        <v>2200</v>
      </c>
      <c r="C134" s="110">
        <v>80</v>
      </c>
      <c r="D134" s="110">
        <f>ROUND(C134*$B134/1000,-1)</f>
      </c>
      <c r="E134" s="225"/>
      <c r="F134" s="610" t="s">
        <v>218</v>
      </c>
      <c r="G134" s="114">
        <v>0.3</v>
      </c>
      <c r="H134" s="114">
        <v>0.3</v>
      </c>
      <c r="I134" s="607" t="s">
        <v>218</v>
      </c>
      <c r="J134" s="114"/>
      <c r="K134" s="114">
        <v>0.4</v>
      </c>
      <c r="L134" s="222">
        <f>ROUND(G134*$D134,-1)</f>
      </c>
      <c r="M134" s="110">
        <f>ROUND(H134*$D134,-1)</f>
      </c>
      <c r="N134" s="110">
        <f>ROUND(I134*$D134,-1)</f>
      </c>
      <c r="O134" s="110">
        <f>ROUND(J134*$D134,-1)</f>
      </c>
      <c r="P134" s="225">
        <f>ROUND(K134*$D134,-1)</f>
      </c>
      <c r="Q134" s="5"/>
    </row>
    <row x14ac:dyDescent="0.25" r="135" customHeight="1" ht="16.15">
      <c r="A135" s="241" t="s">
        <v>698</v>
      </c>
      <c r="B135" s="110">
        <v>6850</v>
      </c>
      <c r="C135" s="110">
        <v>80</v>
      </c>
      <c r="D135" s="110">
        <f>ROUND(C135*$B135/1000,-1)</f>
      </c>
      <c r="E135" s="225"/>
      <c r="F135" s="610" t="s">
        <v>218</v>
      </c>
      <c r="G135" s="607" t="s">
        <v>699</v>
      </c>
      <c r="H135" s="607" t="s">
        <v>218</v>
      </c>
      <c r="I135" s="607" t="s">
        <v>218</v>
      </c>
      <c r="J135" s="114"/>
      <c r="K135" s="607" t="s">
        <v>218</v>
      </c>
      <c r="L135" s="611" t="s">
        <v>218</v>
      </c>
      <c r="M135" s="608" t="s">
        <v>218</v>
      </c>
      <c r="N135" s="608" t="s">
        <v>218</v>
      </c>
      <c r="O135" s="608" t="s">
        <v>218</v>
      </c>
      <c r="P135" s="609" t="s">
        <v>218</v>
      </c>
      <c r="Q135" s="5"/>
    </row>
    <row x14ac:dyDescent="0.25" r="136" customHeight="1" ht="16.15">
      <c r="A136" s="241" t="s">
        <v>700</v>
      </c>
      <c r="B136" s="110">
        <v>2400</v>
      </c>
      <c r="C136" s="110">
        <v>100</v>
      </c>
      <c r="D136" s="110">
        <f>ROUND(C136*$B136/1000,-1)</f>
      </c>
      <c r="E136" s="225"/>
      <c r="F136" s="582">
        <v>0.6</v>
      </c>
      <c r="G136" s="607" t="s">
        <v>218</v>
      </c>
      <c r="H136" s="607" t="s">
        <v>218</v>
      </c>
      <c r="I136" s="114">
        <v>0.4</v>
      </c>
      <c r="J136" s="114"/>
      <c r="K136" s="607" t="s">
        <v>218</v>
      </c>
      <c r="L136" s="222">
        <f>ROUND(G136*$D136,-1)</f>
      </c>
      <c r="M136" s="110">
        <f>ROUND(H136*$D136,-1)</f>
      </c>
      <c r="N136" s="110">
        <f>ROUND(I136*$D136,-1)</f>
      </c>
      <c r="O136" s="110">
        <f>ROUND(J136*$D136,-1)</f>
      </c>
      <c r="P136" s="225">
        <f>ROUND(K136*$D136,-1)</f>
      </c>
      <c r="Q136" s="5"/>
    </row>
    <row x14ac:dyDescent="0.25" r="137" customHeight="1" ht="16.15">
      <c r="A137" s="241" t="s">
        <v>701</v>
      </c>
      <c r="B137" s="110">
        <v>560</v>
      </c>
      <c r="C137" s="110">
        <v>100</v>
      </c>
      <c r="D137" s="110">
        <f>ROUND(C137*$B137/1000,-1)</f>
      </c>
      <c r="E137" s="225"/>
      <c r="F137" s="582">
        <v>0.6</v>
      </c>
      <c r="G137" s="607" t="s">
        <v>218</v>
      </c>
      <c r="H137" s="607" t="s">
        <v>218</v>
      </c>
      <c r="I137" s="114">
        <v>0.4</v>
      </c>
      <c r="J137" s="114"/>
      <c r="K137" s="607" t="s">
        <v>218</v>
      </c>
      <c r="L137" s="222">
        <f>ROUND(G137*$D137,-1)</f>
      </c>
      <c r="M137" s="110">
        <f>ROUND(H137*$D137,-1)</f>
      </c>
      <c r="N137" s="110">
        <f>ROUND(I137*$D137,-1)</f>
      </c>
      <c r="O137" s="110">
        <f>ROUND(J137*$D137,-1)</f>
      </c>
      <c r="P137" s="225">
        <f>ROUND(K137*$D137,-1)</f>
      </c>
      <c r="Q137" s="5"/>
    </row>
    <row x14ac:dyDescent="0.25" r="138" customHeight="1" ht="16.15">
      <c r="A138" s="241"/>
      <c r="B138" s="110"/>
      <c r="C138" s="110"/>
      <c r="D138" s="110"/>
      <c r="E138" s="225"/>
      <c r="F138" s="582"/>
      <c r="G138" s="114"/>
      <c r="H138" s="114"/>
      <c r="I138" s="114"/>
      <c r="J138" s="114"/>
      <c r="K138" s="114"/>
      <c r="L138" s="222"/>
      <c r="M138" s="110"/>
      <c r="N138" s="110"/>
      <c r="O138" s="110"/>
      <c r="P138" s="225"/>
      <c r="Q138" s="5"/>
    </row>
    <row x14ac:dyDescent="0.25" r="139" customHeight="1" ht="16.15">
      <c r="A139" s="262" t="s">
        <v>702</v>
      </c>
      <c r="B139" s="546">
        <f>SUM(B140:B156)</f>
      </c>
      <c r="C139" s="110"/>
      <c r="D139" s="546">
        <f>SUM(D140:D156)</f>
      </c>
      <c r="E139" s="225"/>
      <c r="F139" s="582"/>
      <c r="G139" s="114"/>
      <c r="H139" s="114"/>
      <c r="I139" s="114"/>
      <c r="J139" s="114"/>
      <c r="K139" s="114"/>
      <c r="L139" s="606">
        <f>SUM(L140:L156)</f>
      </c>
      <c r="M139" s="546">
        <f>SUM(M140:M156)</f>
      </c>
      <c r="N139" s="546">
        <f>SUM(N140:N156)</f>
      </c>
      <c r="O139" s="546">
        <f>SUM(O140:O156)</f>
      </c>
      <c r="P139" s="352">
        <f>SUM(P140:P156)</f>
      </c>
      <c r="Q139" s="5"/>
    </row>
    <row x14ac:dyDescent="0.25" r="140" customHeight="1" ht="16.15">
      <c r="A140" s="241" t="s">
        <v>703</v>
      </c>
      <c r="B140" s="110">
        <v>240</v>
      </c>
      <c r="C140" s="110">
        <v>80</v>
      </c>
      <c r="D140" s="110">
        <f>ROUND(C140*$B140/1000,-1)</f>
      </c>
      <c r="E140" s="225"/>
      <c r="F140" s="582">
        <v>0.6</v>
      </c>
      <c r="G140" s="114"/>
      <c r="H140" s="114"/>
      <c r="I140" s="114">
        <v>0.4</v>
      </c>
      <c r="J140" s="114"/>
      <c r="K140" s="114"/>
      <c r="L140" s="222">
        <f>ROUND(G140*$D140,-1)</f>
      </c>
      <c r="M140" s="110">
        <f>ROUND(H140*$D140,-1)</f>
      </c>
      <c r="N140" s="110">
        <f>ROUND(I140*$D140,-1)</f>
      </c>
      <c r="O140" s="110">
        <f>ROUND(J140*$D140,-1)</f>
      </c>
      <c r="P140" s="225">
        <f>ROUND(K140*$D140,-1)</f>
      </c>
      <c r="Q140" s="5"/>
    </row>
    <row x14ac:dyDescent="0.25" r="141" customHeight="1" ht="16.15">
      <c r="A141" s="241" t="s">
        <v>704</v>
      </c>
      <c r="B141" s="110">
        <v>2900</v>
      </c>
      <c r="C141" s="110">
        <v>80</v>
      </c>
      <c r="D141" s="110">
        <f>ROUND(C141*$B141/1000,-1)</f>
      </c>
      <c r="E141" s="225"/>
      <c r="F141" s="582"/>
      <c r="G141" s="114"/>
      <c r="H141" s="607" t="s">
        <v>218</v>
      </c>
      <c r="I141" s="607" t="s">
        <v>218</v>
      </c>
      <c r="J141" s="607" t="s">
        <v>218</v>
      </c>
      <c r="K141" s="114">
        <v>0.5</v>
      </c>
      <c r="L141" s="222">
        <f>ROUND(G141*$D141,-1)</f>
      </c>
      <c r="M141" s="110">
        <f>ROUND(H141*$D141,-1)</f>
      </c>
      <c r="N141" s="110">
        <f>ROUND(I141*$D141,-1)</f>
      </c>
      <c r="O141" s="110">
        <f>ROUND(J141*$D141,-1)</f>
      </c>
      <c r="P141" s="225">
        <f>ROUND(K141*$D141,-1)</f>
      </c>
      <c r="Q141" s="5"/>
    </row>
    <row x14ac:dyDescent="0.25" r="142" customHeight="1" ht="16.15">
      <c r="A142" s="241" t="s">
        <v>705</v>
      </c>
      <c r="B142" s="110">
        <v>550</v>
      </c>
      <c r="C142" s="110">
        <v>100</v>
      </c>
      <c r="D142" s="110">
        <f>ROUND(C142*$B142/1000,-1)</f>
      </c>
      <c r="E142" s="609" t="s">
        <v>218</v>
      </c>
      <c r="F142" s="582"/>
      <c r="G142" s="607" t="s">
        <v>218</v>
      </c>
      <c r="H142" s="114">
        <v>1</v>
      </c>
      <c r="I142" s="607" t="s">
        <v>218</v>
      </c>
      <c r="J142" s="607" t="s">
        <v>218</v>
      </c>
      <c r="K142" s="114"/>
      <c r="L142" s="222">
        <f>ROUND(G142*$D142,-1)</f>
      </c>
      <c r="M142" s="110">
        <f>ROUND(H142*$D142,-1)</f>
      </c>
      <c r="N142" s="110">
        <f>ROUND(I142*$D142,-1)</f>
      </c>
      <c r="O142" s="110">
        <f>ROUND(J142*$D142,-1)</f>
      </c>
      <c r="P142" s="225">
        <f>ROUND(K142*$D142,-1)</f>
      </c>
      <c r="Q142" s="5"/>
    </row>
    <row x14ac:dyDescent="0.25" r="143" customHeight="1" ht="16.15">
      <c r="A143" s="241" t="s">
        <v>706</v>
      </c>
      <c r="B143" s="110">
        <v>1300</v>
      </c>
      <c r="C143" s="110">
        <v>340</v>
      </c>
      <c r="D143" s="110">
        <f>ROUND(C143*$B143/1000,-1)</f>
      </c>
      <c r="E143" s="225"/>
      <c r="F143" s="582"/>
      <c r="G143" s="114">
        <v>0.5</v>
      </c>
      <c r="H143" s="114">
        <v>0.5</v>
      </c>
      <c r="I143" s="114"/>
      <c r="J143" s="607" t="s">
        <v>218</v>
      </c>
      <c r="K143" s="114"/>
      <c r="L143" s="222">
        <f>ROUND(G143*$D143,-1)</f>
      </c>
      <c r="M143" s="110">
        <f>ROUND(H143*$D143,-1)</f>
      </c>
      <c r="N143" s="110">
        <f>ROUND(I143*$D143,-1)</f>
      </c>
      <c r="O143" s="110">
        <f>ROUND(J143*$D143,-1)</f>
      </c>
      <c r="P143" s="225">
        <f>ROUND(K143*$D143,-1)</f>
      </c>
      <c r="Q143" s="5"/>
    </row>
    <row x14ac:dyDescent="0.25" r="144" customHeight="1" ht="16.15">
      <c r="A144" s="241" t="s">
        <v>707</v>
      </c>
      <c r="B144" s="110">
        <v>800</v>
      </c>
      <c r="C144" s="110">
        <v>100</v>
      </c>
      <c r="D144" s="110">
        <f>ROUND(C144*$B144/1000,-1)</f>
      </c>
      <c r="E144" s="225"/>
      <c r="F144" s="582"/>
      <c r="G144" s="607" t="s">
        <v>218</v>
      </c>
      <c r="H144" s="114">
        <v>1</v>
      </c>
      <c r="I144" s="114"/>
      <c r="J144" s="607" t="s">
        <v>218</v>
      </c>
      <c r="K144" s="114"/>
      <c r="L144" s="222">
        <f>ROUND(G144*$D144,-1)</f>
      </c>
      <c r="M144" s="110">
        <f>ROUND(H144*$D144,-1)</f>
      </c>
      <c r="N144" s="110">
        <f>ROUND(I144*$D144,-1)</f>
      </c>
      <c r="O144" s="110">
        <f>ROUND(J144*$D144,-1)</f>
      </c>
      <c r="P144" s="225">
        <f>ROUND(K144*$D144,-1)</f>
      </c>
      <c r="Q144" s="5"/>
    </row>
    <row x14ac:dyDescent="0.25" r="145" customHeight="1" ht="16.15">
      <c r="A145" s="241" t="s">
        <v>708</v>
      </c>
      <c r="B145" s="110">
        <v>7300</v>
      </c>
      <c r="C145" s="110">
        <v>80</v>
      </c>
      <c r="D145" s="110">
        <f>ROUND(C145*$B145/1000,-1)</f>
      </c>
      <c r="E145" s="225"/>
      <c r="F145" s="582"/>
      <c r="G145" s="607" t="s">
        <v>218</v>
      </c>
      <c r="H145" s="607" t="s">
        <v>218</v>
      </c>
      <c r="I145" s="607" t="s">
        <v>218</v>
      </c>
      <c r="J145" s="607" t="s">
        <v>218</v>
      </c>
      <c r="K145" s="114">
        <v>0.7</v>
      </c>
      <c r="L145" s="222">
        <f>ROUND(G145*$D145,-1)</f>
      </c>
      <c r="M145" s="110">
        <f>ROUND(H145*$D145,-1)</f>
      </c>
      <c r="N145" s="110">
        <f>ROUND(I145*$D145,-1)</f>
      </c>
      <c r="O145" s="110">
        <f>ROUND(J145*$D145,-1)</f>
      </c>
      <c r="P145" s="225">
        <f>ROUND(K145*$D145,-1)</f>
      </c>
      <c r="Q145" s="5"/>
    </row>
    <row x14ac:dyDescent="0.25" r="146" customHeight="1" ht="16.15">
      <c r="A146" s="241" t="s">
        <v>709</v>
      </c>
      <c r="B146" s="110">
        <v>1500</v>
      </c>
      <c r="C146" s="110">
        <v>70</v>
      </c>
      <c r="D146" s="110">
        <f>ROUND(C146*$B146/1000,-1)</f>
      </c>
      <c r="E146" s="225"/>
      <c r="F146" s="582"/>
      <c r="G146" s="114"/>
      <c r="H146" s="607" t="s">
        <v>218</v>
      </c>
      <c r="I146" s="607" t="s">
        <v>218</v>
      </c>
      <c r="J146" s="607" t="s">
        <v>218</v>
      </c>
      <c r="K146" s="114">
        <v>1</v>
      </c>
      <c r="L146" s="222">
        <f>ROUND(G146*$D146,-1)</f>
      </c>
      <c r="M146" s="110">
        <f>ROUND(H146*$D146,-1)</f>
      </c>
      <c r="N146" s="110">
        <f>ROUND(I146*$D146,-1)</f>
      </c>
      <c r="O146" s="110">
        <f>ROUND(J146*$D146,-1)</f>
      </c>
      <c r="P146" s="225">
        <f>ROUND(K146*$D146,-1)</f>
      </c>
      <c r="Q146" s="5"/>
    </row>
    <row x14ac:dyDescent="0.25" r="147" customHeight="1" ht="16.15">
      <c r="A147" s="241" t="s">
        <v>710</v>
      </c>
      <c r="B147" s="110">
        <v>360</v>
      </c>
      <c r="C147" s="110">
        <v>70</v>
      </c>
      <c r="D147" s="110">
        <f>ROUND(C147*$B147/1000,-1)</f>
      </c>
      <c r="E147" s="225"/>
      <c r="F147" s="582"/>
      <c r="G147" s="114"/>
      <c r="H147" s="607" t="s">
        <v>218</v>
      </c>
      <c r="I147" s="607" t="s">
        <v>218</v>
      </c>
      <c r="J147" s="114"/>
      <c r="K147" s="114">
        <v>1</v>
      </c>
      <c r="L147" s="222">
        <f>ROUND(G147*$D147,-1)</f>
      </c>
      <c r="M147" s="110">
        <f>ROUND(H147*$D147,-1)</f>
      </c>
      <c r="N147" s="110">
        <f>ROUND(I147*$D147,-1)</f>
      </c>
      <c r="O147" s="110">
        <f>ROUND(J147*$D147,-1)</f>
      </c>
      <c r="P147" s="225">
        <f>ROUND(K147*$D147,-1)</f>
      </c>
      <c r="Q147" s="5"/>
    </row>
    <row x14ac:dyDescent="0.25" r="148" customHeight="1" ht="16.15">
      <c r="A148" s="241" t="s">
        <v>711</v>
      </c>
      <c r="B148" s="110">
        <v>6300</v>
      </c>
      <c r="C148" s="110">
        <v>120</v>
      </c>
      <c r="D148" s="110">
        <f>ROUND(C148*$B148/1000,-1)</f>
      </c>
      <c r="E148" s="256" t="s">
        <v>619</v>
      </c>
      <c r="F148" s="582">
        <v>0.6</v>
      </c>
      <c r="G148" s="607" t="s">
        <v>218</v>
      </c>
      <c r="H148" s="607" t="s">
        <v>218</v>
      </c>
      <c r="I148" s="114">
        <v>0.4</v>
      </c>
      <c r="J148" s="607" t="s">
        <v>218</v>
      </c>
      <c r="K148" s="114"/>
      <c r="L148" s="222">
        <f>ROUND(G148*$D148,-1)</f>
      </c>
      <c r="M148" s="110">
        <f>ROUND(H148*$D148,-1)</f>
      </c>
      <c r="N148" s="110">
        <f>ROUND(I148*$D148,-1)</f>
      </c>
      <c r="O148" s="110">
        <f>ROUND(J148*$D148,-1)</f>
      </c>
      <c r="P148" s="225">
        <f>ROUND(K148*$D148,-1)</f>
      </c>
      <c r="Q148" s="5"/>
    </row>
    <row x14ac:dyDescent="0.25" r="149" customHeight="1" ht="16.15">
      <c r="A149" s="241" t="s">
        <v>712</v>
      </c>
      <c r="B149" s="110">
        <v>3300</v>
      </c>
      <c r="C149" s="110">
        <v>80</v>
      </c>
      <c r="D149" s="110">
        <f>ROUND(C149*$B149/1000,-1)</f>
      </c>
      <c r="E149" s="609" t="s">
        <v>218</v>
      </c>
      <c r="F149" s="582">
        <v>0.5</v>
      </c>
      <c r="G149" s="607" t="s">
        <v>218</v>
      </c>
      <c r="H149" s="114">
        <v>0.3</v>
      </c>
      <c r="I149" s="607" t="s">
        <v>218</v>
      </c>
      <c r="J149" s="114">
        <v>0.2</v>
      </c>
      <c r="K149" s="607" t="s">
        <v>218</v>
      </c>
      <c r="L149" s="222">
        <f>ROUND(G149*$D149,-1)</f>
      </c>
      <c r="M149" s="110">
        <f>ROUND(H149*$D149,-1)</f>
      </c>
      <c r="N149" s="110">
        <f>ROUND(I149*$D149,-1)</f>
      </c>
      <c r="O149" s="110">
        <f>ROUND(J149*$D149,-1)</f>
      </c>
      <c r="P149" s="225">
        <f>ROUND(K149*$D149,-1)</f>
      </c>
      <c r="Q149" s="5"/>
    </row>
    <row x14ac:dyDescent="0.25" r="150" customHeight="1" ht="16.15">
      <c r="A150" s="241" t="s">
        <v>713</v>
      </c>
      <c r="B150" s="110">
        <v>4800</v>
      </c>
      <c r="C150" s="110">
        <v>80</v>
      </c>
      <c r="D150" s="110">
        <f>ROUND(C150*$B150/1000,-1)</f>
      </c>
      <c r="E150" s="609" t="s">
        <v>218</v>
      </c>
      <c r="F150" s="582">
        <v>0.5</v>
      </c>
      <c r="G150" s="607" t="s">
        <v>218</v>
      </c>
      <c r="H150" s="114">
        <v>0.3</v>
      </c>
      <c r="I150" s="114">
        <v>0.2</v>
      </c>
      <c r="J150" s="607" t="s">
        <v>218</v>
      </c>
      <c r="K150" s="607" t="s">
        <v>218</v>
      </c>
      <c r="L150" s="222">
        <f>ROUND(G150*$D150,-1)</f>
      </c>
      <c r="M150" s="110">
        <f>ROUND(H150*$D150,-1)</f>
      </c>
      <c r="N150" s="110">
        <f>ROUND(I150*$D150,-1)</f>
      </c>
      <c r="O150" s="110">
        <f>ROUND(J150*$D150,-1)</f>
      </c>
      <c r="P150" s="225">
        <f>ROUND(K150*$D150,-1)</f>
      </c>
      <c r="Q150" s="5"/>
    </row>
    <row x14ac:dyDescent="0.25" r="151" customHeight="1" ht="16.15">
      <c r="A151" s="241" t="s">
        <v>714</v>
      </c>
      <c r="B151" s="110">
        <v>1600</v>
      </c>
      <c r="C151" s="110">
        <v>80</v>
      </c>
      <c r="D151" s="110">
        <f>ROUND(C151*$B151/1000,-1)</f>
      </c>
      <c r="E151" s="609" t="s">
        <v>218</v>
      </c>
      <c r="F151" s="582">
        <v>0.5</v>
      </c>
      <c r="G151" s="607" t="s">
        <v>218</v>
      </c>
      <c r="H151" s="607" t="s">
        <v>218</v>
      </c>
      <c r="I151" s="114">
        <v>0.5</v>
      </c>
      <c r="J151" s="607" t="s">
        <v>218</v>
      </c>
      <c r="K151" s="607" t="s">
        <v>218</v>
      </c>
      <c r="L151" s="222">
        <f>ROUND(G151*$D151,-1)</f>
      </c>
      <c r="M151" s="110">
        <f>ROUND(H151*$D151,-1)</f>
      </c>
      <c r="N151" s="110">
        <f>ROUND(I151*$D151,-1)</f>
      </c>
      <c r="O151" s="110">
        <f>ROUND(J151*$D151,-1)</f>
      </c>
      <c r="P151" s="225">
        <f>ROUND(K151*$D151,-1)</f>
      </c>
      <c r="Q151" s="5"/>
    </row>
    <row x14ac:dyDescent="0.25" r="152" customHeight="1" ht="16.15">
      <c r="A152" s="241" t="s">
        <v>715</v>
      </c>
      <c r="B152" s="110">
        <v>2200</v>
      </c>
      <c r="C152" s="110">
        <v>70</v>
      </c>
      <c r="D152" s="110">
        <f>ROUND(C152*$B152/1000,-1)</f>
      </c>
      <c r="E152" s="609" t="s">
        <v>218</v>
      </c>
      <c r="F152" s="582">
        <v>0.7</v>
      </c>
      <c r="G152" s="607" t="s">
        <v>218</v>
      </c>
      <c r="H152" s="114">
        <v>0.3</v>
      </c>
      <c r="I152" s="607" t="s">
        <v>218</v>
      </c>
      <c r="J152" s="607" t="s">
        <v>218</v>
      </c>
      <c r="K152" s="607" t="s">
        <v>218</v>
      </c>
      <c r="L152" s="222">
        <f>ROUND(G152*$D152,-1)</f>
      </c>
      <c r="M152" s="110">
        <f>ROUND(H152*$D152,-1)</f>
      </c>
      <c r="N152" s="110">
        <f>ROUND(I152*$D152,-1)</f>
      </c>
      <c r="O152" s="110">
        <f>ROUND(J152*$D152,-1)</f>
      </c>
      <c r="P152" s="225">
        <f>ROUND(K152*$D152,-1)</f>
      </c>
      <c r="Q152" s="5"/>
    </row>
    <row x14ac:dyDescent="0.25" r="153" customHeight="1" ht="16.15">
      <c r="A153" s="241" t="s">
        <v>716</v>
      </c>
      <c r="B153" s="110">
        <v>3000</v>
      </c>
      <c r="C153" s="110">
        <v>80</v>
      </c>
      <c r="D153" s="110">
        <f>ROUND(C153*$B153/1000,-1)</f>
      </c>
      <c r="E153" s="225"/>
      <c r="F153" s="582">
        <v>0.2</v>
      </c>
      <c r="G153" s="114">
        <v>0.5</v>
      </c>
      <c r="H153" s="607" t="s">
        <v>218</v>
      </c>
      <c r="I153" s="607" t="s">
        <v>218</v>
      </c>
      <c r="J153" s="114">
        <v>0.3</v>
      </c>
      <c r="K153" s="607" t="s">
        <v>218</v>
      </c>
      <c r="L153" s="222">
        <f>ROUND(G153*$D153,-1)</f>
      </c>
      <c r="M153" s="110">
        <f>ROUND(H153*$D153,-1)</f>
      </c>
      <c r="N153" s="110">
        <f>ROUND(I153*$D153,-1)</f>
      </c>
      <c r="O153" s="110">
        <f>ROUND(J153*$D153,-1)</f>
      </c>
      <c r="P153" s="225">
        <f>ROUND(K153*$D153,-1)</f>
      </c>
      <c r="Q153" s="5"/>
    </row>
    <row x14ac:dyDescent="0.25" r="154" customHeight="1" ht="16.15">
      <c r="A154" s="241" t="s">
        <v>717</v>
      </c>
      <c r="B154" s="110">
        <v>420</v>
      </c>
      <c r="C154" s="110">
        <v>80</v>
      </c>
      <c r="D154" s="110">
        <f>ROUND(C154*$B154/1000,-1)</f>
      </c>
      <c r="E154" s="225"/>
      <c r="F154" s="582"/>
      <c r="G154" s="114"/>
      <c r="H154" s="607" t="s">
        <v>218</v>
      </c>
      <c r="I154" s="114"/>
      <c r="J154" s="114">
        <v>0.6</v>
      </c>
      <c r="K154" s="114">
        <v>0.4</v>
      </c>
      <c r="L154" s="222">
        <f>ROUND(G154*$D154,-1)</f>
      </c>
      <c r="M154" s="110">
        <f>ROUND(H154*$D154,-1)</f>
      </c>
      <c r="N154" s="110">
        <f>ROUND(I154*$D154,-1)</f>
      </c>
      <c r="O154" s="110">
        <f>ROUND(J154*$D154,-1)</f>
      </c>
      <c r="P154" s="225">
        <f>ROUND(K154*$D154,-1)</f>
      </c>
      <c r="Q154" s="5"/>
    </row>
    <row x14ac:dyDescent="0.25" r="155" customHeight="1" ht="16.15">
      <c r="A155" s="241" t="s">
        <v>718</v>
      </c>
      <c r="B155" s="110">
        <v>1330</v>
      </c>
      <c r="C155" s="110">
        <v>80</v>
      </c>
      <c r="D155" s="110">
        <f>ROUND(C155*$B155/1000,-1)</f>
      </c>
      <c r="E155" s="225"/>
      <c r="F155" s="582">
        <v>0.2</v>
      </c>
      <c r="G155" s="607" t="s">
        <v>218</v>
      </c>
      <c r="H155" s="114">
        <v>0.5</v>
      </c>
      <c r="I155" s="114">
        <v>0.3</v>
      </c>
      <c r="J155" s="114"/>
      <c r="K155" s="607" t="s">
        <v>218</v>
      </c>
      <c r="L155" s="222">
        <f>ROUND(G155*$D155,-1)</f>
      </c>
      <c r="M155" s="110">
        <f>ROUND(H155*$D155,-1)</f>
      </c>
      <c r="N155" s="110">
        <f>ROUND(I155*$D155,-1)</f>
      </c>
      <c r="O155" s="110">
        <f>ROUND(J155*$D155,-1)</f>
      </c>
      <c r="P155" s="225">
        <f>ROUND(K155*$D155,-1)</f>
      </c>
      <c r="Q155" s="5"/>
    </row>
    <row x14ac:dyDescent="0.25" r="156" customHeight="1" ht="16.15">
      <c r="A156" s="241" t="s">
        <v>719</v>
      </c>
      <c r="B156" s="110">
        <v>480</v>
      </c>
      <c r="C156" s="110">
        <v>80</v>
      </c>
      <c r="D156" s="110">
        <f>ROUND(C156*$B156/1000,-1)</f>
      </c>
      <c r="E156" s="609" t="s">
        <v>218</v>
      </c>
      <c r="F156" s="582">
        <v>0.6</v>
      </c>
      <c r="G156" s="607" t="s">
        <v>218</v>
      </c>
      <c r="H156" s="607" t="s">
        <v>218</v>
      </c>
      <c r="I156" s="114">
        <v>0.4</v>
      </c>
      <c r="J156" s="114"/>
      <c r="K156" s="607" t="s">
        <v>218</v>
      </c>
      <c r="L156" s="222">
        <f>ROUND(G156*$D156,-1)</f>
      </c>
      <c r="M156" s="110">
        <f>ROUND(H156*$D156,-1)</f>
      </c>
      <c r="N156" s="110">
        <f>ROUND(I156*$D156,-1)</f>
      </c>
      <c r="O156" s="110">
        <f>ROUND(J156*$D156,-1)</f>
      </c>
      <c r="P156" s="225">
        <f>ROUND(K156*$D156,-1)</f>
      </c>
      <c r="Q156" s="5"/>
    </row>
    <row x14ac:dyDescent="0.25" r="157" customHeight="1" ht="16.15">
      <c r="A157" s="241"/>
      <c r="B157" s="110"/>
      <c r="C157" s="110"/>
      <c r="D157" s="110"/>
      <c r="E157" s="225"/>
      <c r="F157" s="582"/>
      <c r="G157" s="114"/>
      <c r="H157" s="114"/>
      <c r="I157" s="114"/>
      <c r="J157" s="114"/>
      <c r="K157" s="114"/>
      <c r="L157" s="222"/>
      <c r="M157" s="223"/>
      <c r="N157" s="110"/>
      <c r="O157" s="110"/>
      <c r="P157" s="225"/>
      <c r="Q157" s="5"/>
    </row>
    <row x14ac:dyDescent="0.25" r="158" customHeight="1" ht="16.15">
      <c r="A158" s="262" t="s">
        <v>720</v>
      </c>
      <c r="B158" s="546">
        <f>SUM(B159:B159)</f>
      </c>
      <c r="C158" s="110"/>
      <c r="D158" s="546">
        <f>SUM(D159:D159)</f>
      </c>
      <c r="E158" s="225"/>
      <c r="F158" s="582"/>
      <c r="G158" s="114"/>
      <c r="H158" s="114"/>
      <c r="I158" s="114"/>
      <c r="J158" s="114"/>
      <c r="K158" s="114"/>
      <c r="L158" s="606">
        <f>SUM(L159:L160)</f>
      </c>
      <c r="M158" s="546">
        <f>SUM(M159:M160)</f>
      </c>
      <c r="N158" s="546">
        <f>SUM(N159:N160)</f>
      </c>
      <c r="O158" s="546">
        <f>SUM(O159:O160)</f>
      </c>
      <c r="P158" s="352">
        <f>SUM(P159:P160)</f>
      </c>
      <c r="Q158" s="5"/>
    </row>
    <row x14ac:dyDescent="0.25" r="159" customHeight="1" ht="16.15">
      <c r="A159" s="241" t="s">
        <v>721</v>
      </c>
      <c r="B159" s="110"/>
      <c r="C159" s="110"/>
      <c r="D159" s="110">
        <v>1000</v>
      </c>
      <c r="E159" s="225"/>
      <c r="F159" s="582"/>
      <c r="G159" s="114"/>
      <c r="H159" s="114"/>
      <c r="I159" s="114"/>
      <c r="J159" s="114"/>
      <c r="K159" s="114">
        <v>0.5</v>
      </c>
      <c r="L159" s="222">
        <f>ROUND(G159*$D159,-1)</f>
      </c>
      <c r="M159" s="110">
        <f>ROUND(H159*$D159,-1)</f>
      </c>
      <c r="N159" s="110">
        <f>ROUND(I159*$D159,-1)</f>
      </c>
      <c r="O159" s="110">
        <f>ROUND(J159*$D159,-1)</f>
      </c>
      <c r="P159" s="225">
        <f>ROUND(K159*$D159,-1)</f>
      </c>
      <c r="Q159" s="5"/>
    </row>
    <row x14ac:dyDescent="0.25" r="160" customHeight="1" ht="16.15">
      <c r="A160" s="241"/>
      <c r="B160" s="110"/>
      <c r="C160" s="110"/>
      <c r="D160" s="110"/>
      <c r="E160" s="225"/>
      <c r="F160" s="582"/>
      <c r="G160" s="114"/>
      <c r="H160" s="114"/>
      <c r="I160" s="114"/>
      <c r="J160" s="114"/>
      <c r="K160" s="114"/>
      <c r="L160" s="222"/>
      <c r="M160" s="223"/>
      <c r="N160" s="110"/>
      <c r="O160" s="110"/>
      <c r="P160" s="225"/>
      <c r="Q160" s="5"/>
    </row>
    <row x14ac:dyDescent="0.25" r="161" customHeight="1" ht="16.15">
      <c r="A161" s="262" t="s">
        <v>722</v>
      </c>
      <c r="B161" s="546">
        <f>SUM(B162:B169)</f>
      </c>
      <c r="C161" s="110"/>
      <c r="D161" s="546">
        <f>SUM(D162:D169)</f>
      </c>
      <c r="E161" s="225"/>
      <c r="F161" s="582"/>
      <c r="G161" s="607" t="s">
        <v>218</v>
      </c>
      <c r="H161" s="607" t="s">
        <v>218</v>
      </c>
      <c r="I161" s="607" t="s">
        <v>218</v>
      </c>
      <c r="J161" s="607" t="s">
        <v>218</v>
      </c>
      <c r="K161" s="607" t="s">
        <v>218</v>
      </c>
      <c r="L161" s="606">
        <f>SUM(L162:L169)</f>
      </c>
      <c r="M161" s="546">
        <f>SUM(M162:M169)</f>
      </c>
      <c r="N161" s="546">
        <f>SUM(N162:N169)</f>
      </c>
      <c r="O161" s="546">
        <f>SUM(O162:O169)</f>
      </c>
      <c r="P161" s="352">
        <f>SUM(P162:P169)</f>
      </c>
      <c r="Q161" s="5"/>
    </row>
    <row x14ac:dyDescent="0.25" r="162" customHeight="1" ht="16.15">
      <c r="A162" s="241" t="s">
        <v>723</v>
      </c>
      <c r="B162" s="110">
        <v>5400</v>
      </c>
      <c r="C162" s="110">
        <v>100</v>
      </c>
      <c r="D162" s="110">
        <f>ROUND(C162*$B162/1000,-1)</f>
      </c>
      <c r="E162" s="256" t="s">
        <v>598</v>
      </c>
      <c r="F162" s="582">
        <v>0.6</v>
      </c>
      <c r="G162" s="607" t="s">
        <v>218</v>
      </c>
      <c r="H162" s="607" t="s">
        <v>218</v>
      </c>
      <c r="I162" s="114">
        <v>0.4</v>
      </c>
      <c r="J162" s="607" t="s">
        <v>218</v>
      </c>
      <c r="K162" s="114"/>
      <c r="L162" s="222">
        <f>ROUND(G162*$D162,-1)</f>
      </c>
      <c r="M162" s="110">
        <f>ROUND(H162*$D162,-1)</f>
      </c>
      <c r="N162" s="110">
        <f>ROUND(I162*$D162,-1)</f>
      </c>
      <c r="O162" s="110">
        <f>ROUND(J162*$D162,-1)</f>
      </c>
      <c r="P162" s="225">
        <f>ROUND(K162*$D162,-1)</f>
      </c>
      <c r="Q162" s="5"/>
    </row>
    <row x14ac:dyDescent="0.25" r="163" customHeight="1" ht="16.15">
      <c r="A163" s="241" t="s">
        <v>724</v>
      </c>
      <c r="B163" s="110">
        <v>2530</v>
      </c>
      <c r="C163" s="110">
        <v>100</v>
      </c>
      <c r="D163" s="110">
        <f>ROUND(C163*$B163/1000,-1)</f>
      </c>
      <c r="E163" s="225"/>
      <c r="F163" s="582">
        <v>0.6</v>
      </c>
      <c r="G163" s="607" t="s">
        <v>218</v>
      </c>
      <c r="H163" s="607" t="s">
        <v>218</v>
      </c>
      <c r="I163" s="607" t="s">
        <v>218</v>
      </c>
      <c r="J163" s="607" t="s">
        <v>218</v>
      </c>
      <c r="K163" s="607" t="s">
        <v>218</v>
      </c>
      <c r="L163" s="222">
        <f>ROUND(G163*$D163,-1)</f>
      </c>
      <c r="M163" s="110">
        <f>ROUND(H163*$D163,-1)</f>
      </c>
      <c r="N163" s="110">
        <f>ROUND(I163*$D163,-1)</f>
      </c>
      <c r="O163" s="110">
        <f>ROUND(J163*$D163,-1)</f>
      </c>
      <c r="P163" s="225">
        <f>ROUND(K163*$D163,-1)</f>
      </c>
      <c r="Q163" s="5"/>
    </row>
    <row x14ac:dyDescent="0.25" r="164" customHeight="1" ht="16.15">
      <c r="A164" s="241" t="s">
        <v>725</v>
      </c>
      <c r="B164" s="110">
        <v>410</v>
      </c>
      <c r="C164" s="110">
        <v>100</v>
      </c>
      <c r="D164" s="110">
        <f>ROUND(C164*$B164/1000,-1)</f>
      </c>
      <c r="E164" s="256" t="s">
        <v>598</v>
      </c>
      <c r="F164" s="582">
        <v>0.6</v>
      </c>
      <c r="G164" s="114">
        <v>0.4</v>
      </c>
      <c r="H164" s="607" t="s">
        <v>218</v>
      </c>
      <c r="I164" s="607" t="s">
        <v>218</v>
      </c>
      <c r="J164" s="114"/>
      <c r="K164" s="114"/>
      <c r="L164" s="222">
        <f>ROUND(G164*$D164,-1)</f>
      </c>
      <c r="M164" s="110">
        <f>ROUND(H164*$D164,-1)</f>
      </c>
      <c r="N164" s="110">
        <f>ROUND(I164*$D164,-1)</f>
      </c>
      <c r="O164" s="110">
        <f>ROUND(J164*$D164,-1)</f>
      </c>
      <c r="P164" s="225">
        <f>ROUND(K164*$D164,-1)</f>
      </c>
      <c r="Q164" s="5"/>
    </row>
    <row x14ac:dyDescent="0.25" r="165" customHeight="1" ht="16.15">
      <c r="A165" s="241" t="s">
        <v>726</v>
      </c>
      <c r="B165" s="110">
        <v>1510</v>
      </c>
      <c r="C165" s="110">
        <v>100</v>
      </c>
      <c r="D165" s="110">
        <f>ROUND(C165*$B165/1000,-1)</f>
      </c>
      <c r="E165" s="609" t="s">
        <v>218</v>
      </c>
      <c r="F165" s="582">
        <v>0.2</v>
      </c>
      <c r="G165" s="114">
        <v>0.8</v>
      </c>
      <c r="H165" s="607" t="s">
        <v>218</v>
      </c>
      <c r="I165" s="607" t="s">
        <v>218</v>
      </c>
      <c r="J165" s="114"/>
      <c r="K165" s="114"/>
      <c r="L165" s="222">
        <f>ROUND(G165*$D165,-1)</f>
      </c>
      <c r="M165" s="110">
        <f>ROUND(H165*$D165,-1)</f>
      </c>
      <c r="N165" s="110">
        <f>ROUND(I165*$D165,-1)</f>
      </c>
      <c r="O165" s="110">
        <f>ROUND(J165*$D165,-1)</f>
      </c>
      <c r="P165" s="225">
        <f>ROUND(K165*$D165,-1)</f>
      </c>
      <c r="Q165" s="5"/>
    </row>
    <row x14ac:dyDescent="0.25" r="166" customHeight="1" ht="16.15">
      <c r="A166" s="241" t="s">
        <v>727</v>
      </c>
      <c r="B166" s="110">
        <v>410</v>
      </c>
      <c r="C166" s="110">
        <v>80</v>
      </c>
      <c r="D166" s="110">
        <f>ROUND(C166*$B166/1000,-1)</f>
      </c>
      <c r="E166" s="609" t="s">
        <v>218</v>
      </c>
      <c r="F166" s="582"/>
      <c r="G166" s="114">
        <v>1</v>
      </c>
      <c r="H166" s="607" t="s">
        <v>218</v>
      </c>
      <c r="I166" s="607" t="s">
        <v>218</v>
      </c>
      <c r="J166" s="114"/>
      <c r="K166" s="114"/>
      <c r="L166" s="222">
        <f>ROUND(G166*$D166,-1)</f>
      </c>
      <c r="M166" s="110">
        <f>ROUND(H166*$D166,-1)</f>
      </c>
      <c r="N166" s="110">
        <f>ROUND(I166*$D166,-1)</f>
      </c>
      <c r="O166" s="110">
        <f>ROUND(J166*$D166,-1)</f>
      </c>
      <c r="P166" s="225">
        <f>ROUND(K166*$D166,-1)</f>
      </c>
      <c r="Q166" s="5"/>
    </row>
    <row x14ac:dyDescent="0.25" r="167" customHeight="1" ht="16.15">
      <c r="A167" s="241" t="s">
        <v>728</v>
      </c>
      <c r="B167" s="110">
        <v>740</v>
      </c>
      <c r="C167" s="110">
        <v>80</v>
      </c>
      <c r="D167" s="110">
        <f>ROUND(C167*$B167/1000,-1)</f>
      </c>
      <c r="E167" s="256" t="s">
        <v>598</v>
      </c>
      <c r="F167" s="582">
        <v>0.6</v>
      </c>
      <c r="G167" s="607" t="s">
        <v>218</v>
      </c>
      <c r="H167" s="114">
        <v>0.4</v>
      </c>
      <c r="I167" s="114"/>
      <c r="J167" s="114"/>
      <c r="K167" s="114"/>
      <c r="L167" s="222">
        <f>ROUND(G167*$D167,-1)</f>
      </c>
      <c r="M167" s="110">
        <f>ROUND(H167*$D167,-1)</f>
      </c>
      <c r="N167" s="110">
        <f>ROUND(I167*$D167,-1)</f>
      </c>
      <c r="O167" s="110">
        <f>ROUND(J167*$D167,-1)</f>
      </c>
      <c r="P167" s="225">
        <f>ROUND(K167*$D167,-1)</f>
      </c>
      <c r="Q167" s="5"/>
    </row>
    <row x14ac:dyDescent="0.25" r="168" customHeight="1" ht="16.15">
      <c r="A168" s="241" t="s">
        <v>729</v>
      </c>
      <c r="B168" s="110">
        <v>2210</v>
      </c>
      <c r="C168" s="110">
        <v>100</v>
      </c>
      <c r="D168" s="110">
        <f>ROUND(C168*$B168/1000,-1)</f>
      </c>
      <c r="E168" s="256" t="s">
        <v>598</v>
      </c>
      <c r="F168" s="582"/>
      <c r="G168" s="607" t="s">
        <v>218</v>
      </c>
      <c r="H168" s="607" t="s">
        <v>218</v>
      </c>
      <c r="I168" s="114">
        <v>0.6</v>
      </c>
      <c r="J168" s="114"/>
      <c r="K168" s="114">
        <v>0.4</v>
      </c>
      <c r="L168" s="222">
        <f>ROUND(G168*$D168,-1)</f>
      </c>
      <c r="M168" s="110">
        <f>ROUND(H168*$D168,-1)</f>
      </c>
      <c r="N168" s="110">
        <f>ROUND(I168*$D168,-1)</f>
      </c>
      <c r="O168" s="110">
        <f>ROUND(J168*$D168,-1)</f>
      </c>
      <c r="P168" s="225">
        <f>ROUND(K168*$D168,-1)</f>
      </c>
      <c r="Q168" s="5"/>
    </row>
    <row x14ac:dyDescent="0.25" r="169" customHeight="1" ht="16.15">
      <c r="A169" s="241" t="s">
        <v>730</v>
      </c>
      <c r="B169" s="110"/>
      <c r="C169" s="110"/>
      <c r="D169" s="110">
        <v>270</v>
      </c>
      <c r="E169" s="225"/>
      <c r="F169" s="582"/>
      <c r="G169" s="607" t="s">
        <v>218</v>
      </c>
      <c r="H169" s="607" t="s">
        <v>218</v>
      </c>
      <c r="I169" s="607" t="s">
        <v>218</v>
      </c>
      <c r="J169" s="607" t="s">
        <v>218</v>
      </c>
      <c r="K169" s="114">
        <v>1</v>
      </c>
      <c r="L169" s="222">
        <f>ROUND(G169*$D169,-1)</f>
      </c>
      <c r="M169" s="110">
        <f>ROUND(H169*$D169,-1)</f>
      </c>
      <c r="N169" s="110">
        <f>ROUND(I169*$D169,-1)</f>
      </c>
      <c r="O169" s="110">
        <f>ROUND(J169*$D169,-1)</f>
      </c>
      <c r="P169" s="225">
        <f>ROUND(K169*$D169,-1)</f>
      </c>
      <c r="Q169" s="5"/>
    </row>
    <row x14ac:dyDescent="0.25" r="170" customHeight="1" ht="16.15">
      <c r="A170" s="241"/>
      <c r="B170" s="110"/>
      <c r="C170" s="110"/>
      <c r="D170" s="110"/>
      <c r="E170" s="225"/>
      <c r="F170" s="582"/>
      <c r="G170" s="114"/>
      <c r="H170" s="114"/>
      <c r="I170" s="114"/>
      <c r="J170" s="114"/>
      <c r="K170" s="114"/>
      <c r="L170" s="222"/>
      <c r="M170" s="223"/>
      <c r="N170" s="110"/>
      <c r="O170" s="110"/>
      <c r="P170" s="225"/>
      <c r="Q170" s="5"/>
    </row>
    <row x14ac:dyDescent="0.25" r="171" customHeight="1" ht="16.15">
      <c r="A171" s="262" t="s">
        <v>731</v>
      </c>
      <c r="B171" s="546">
        <f>SUM(B172:B194)</f>
      </c>
      <c r="C171" s="110"/>
      <c r="D171" s="546">
        <f>SUM(D172:D194)</f>
      </c>
      <c r="E171" s="225"/>
      <c r="F171" s="582"/>
      <c r="G171" s="114"/>
      <c r="H171" s="114"/>
      <c r="I171" s="114"/>
      <c r="J171" s="114"/>
      <c r="K171" s="114"/>
      <c r="L171" s="606">
        <f>SUM(L172:L194)</f>
      </c>
      <c r="M171" s="546">
        <f>SUM(M172:M194)</f>
      </c>
      <c r="N171" s="546">
        <f>SUM(N172:N194)</f>
      </c>
      <c r="O171" s="546">
        <f>SUM(O172:O194)</f>
      </c>
      <c r="P171" s="352">
        <f>SUM(P172:P194)</f>
      </c>
      <c r="Q171" s="5"/>
    </row>
    <row x14ac:dyDescent="0.25" r="172" customHeight="1" ht="16.15">
      <c r="A172" s="241" t="s">
        <v>732</v>
      </c>
      <c r="B172" s="110">
        <v>3000</v>
      </c>
      <c r="C172" s="110">
        <v>80</v>
      </c>
      <c r="D172" s="110">
        <f>ROUND(C172*$B172/1000,-1)</f>
      </c>
      <c r="E172" s="225"/>
      <c r="F172" s="582"/>
      <c r="G172" s="114">
        <v>0.4</v>
      </c>
      <c r="H172" s="114">
        <v>0.2</v>
      </c>
      <c r="I172" s="607" t="s">
        <v>218</v>
      </c>
      <c r="J172" s="607" t="s">
        <v>218</v>
      </c>
      <c r="K172" s="607" t="s">
        <v>218</v>
      </c>
      <c r="L172" s="222">
        <f>ROUND(G172*$D172,-1)</f>
      </c>
      <c r="M172" s="110">
        <f>ROUND(H172*$D172,-1)</f>
      </c>
      <c r="N172" s="110">
        <f>ROUND(I172*$D172,-1)</f>
      </c>
      <c r="O172" s="110">
        <f>ROUND(J172*$D172,-1)</f>
      </c>
      <c r="P172" s="225">
        <f>ROUND(K172*$D172,-1)</f>
      </c>
      <c r="Q172" s="5"/>
    </row>
    <row x14ac:dyDescent="0.25" r="173" customHeight="1" ht="16.15">
      <c r="A173" s="241" t="s">
        <v>733</v>
      </c>
      <c r="B173" s="110">
        <v>5850</v>
      </c>
      <c r="C173" s="110">
        <v>60</v>
      </c>
      <c r="D173" s="110">
        <f>ROUND(C173*$B173/1000,-1)</f>
      </c>
      <c r="E173" s="225"/>
      <c r="F173" s="582"/>
      <c r="G173" s="114"/>
      <c r="H173" s="607" t="s">
        <v>218</v>
      </c>
      <c r="I173" s="607" t="s">
        <v>218</v>
      </c>
      <c r="J173" s="607" t="s">
        <v>218</v>
      </c>
      <c r="K173" s="607" t="s">
        <v>218</v>
      </c>
      <c r="L173" s="222">
        <f>ROUND(G173*$D173,-1)</f>
      </c>
      <c r="M173" s="110">
        <f>ROUND(H173*$D173,-1)</f>
      </c>
      <c r="N173" s="110">
        <f>ROUND(I173*$D173,-1)</f>
      </c>
      <c r="O173" s="110">
        <f>ROUND(J173*$D173,-1)</f>
      </c>
      <c r="P173" s="225">
        <f>ROUND(K173*$D173,-1)</f>
      </c>
      <c r="Q173" s="5"/>
    </row>
    <row x14ac:dyDescent="0.25" r="174" customHeight="1" ht="16.15">
      <c r="A174" s="241" t="s">
        <v>734</v>
      </c>
      <c r="B174" s="110">
        <v>460</v>
      </c>
      <c r="C174" s="110">
        <v>120</v>
      </c>
      <c r="D174" s="110">
        <f>ROUND(C174*$B174/1000,-1)</f>
      </c>
      <c r="E174" s="225"/>
      <c r="F174" s="582"/>
      <c r="G174" s="114"/>
      <c r="H174" s="114"/>
      <c r="I174" s="114"/>
      <c r="J174" s="114"/>
      <c r="K174" s="114">
        <v>0.7</v>
      </c>
      <c r="L174" s="222">
        <f>ROUND(G174*$D174,-1)</f>
      </c>
      <c r="M174" s="110">
        <f>ROUND(H174*$D174,-1)</f>
      </c>
      <c r="N174" s="110">
        <f>ROUND(I174*$D174,-1)</f>
      </c>
      <c r="O174" s="110">
        <f>ROUND(J174*$D174,-1)</f>
      </c>
      <c r="P174" s="225">
        <f>ROUND(K174*$D174,-1)</f>
      </c>
      <c r="Q174" s="5"/>
    </row>
    <row x14ac:dyDescent="0.25" r="175" customHeight="1" ht="16.15">
      <c r="A175" s="241" t="s">
        <v>735</v>
      </c>
      <c r="B175" s="110">
        <v>7800</v>
      </c>
      <c r="C175" s="110">
        <v>80</v>
      </c>
      <c r="D175" s="110">
        <f>ROUND(C175*$B175/1000,-1)</f>
      </c>
      <c r="E175" s="225"/>
      <c r="F175" s="582"/>
      <c r="G175" s="114"/>
      <c r="H175" s="607" t="s">
        <v>218</v>
      </c>
      <c r="I175" s="114">
        <v>0.6</v>
      </c>
      <c r="J175" s="607" t="s">
        <v>699</v>
      </c>
      <c r="K175" s="114">
        <v>0.4</v>
      </c>
      <c r="L175" s="222">
        <f>ROUND(G175*$D175,-1)</f>
      </c>
      <c r="M175" s="110">
        <f>ROUND(H175*$D175,-1)</f>
      </c>
      <c r="N175" s="110">
        <f>ROUND(I175*$D175,-1)</f>
      </c>
      <c r="O175" s="110">
        <f>ROUND(J175*$D175,-1)</f>
      </c>
      <c r="P175" s="225">
        <f>ROUND(K175*$D175,-1)</f>
      </c>
      <c r="Q175" s="5"/>
    </row>
    <row x14ac:dyDescent="0.25" r="176" customHeight="1" ht="16.15">
      <c r="A176" s="241" t="s">
        <v>736</v>
      </c>
      <c r="B176" s="110">
        <v>5000</v>
      </c>
      <c r="C176" s="110">
        <v>85</v>
      </c>
      <c r="D176" s="110">
        <f>ROUND(C176*$B176/1000,-1)</f>
      </c>
      <c r="E176" s="225"/>
      <c r="F176" s="582"/>
      <c r="G176" s="114"/>
      <c r="H176" s="114">
        <v>0.4</v>
      </c>
      <c r="I176" s="114">
        <v>0.6</v>
      </c>
      <c r="J176" s="607" t="s">
        <v>218</v>
      </c>
      <c r="K176" s="607" t="s">
        <v>218</v>
      </c>
      <c r="L176" s="222">
        <f>ROUND(G176*$D176,-1)</f>
      </c>
      <c r="M176" s="110">
        <f>ROUND(H176*$D176,-1)</f>
      </c>
      <c r="N176" s="110">
        <f>ROUND(I176*$D176,-1)</f>
      </c>
      <c r="O176" s="110">
        <f>ROUND(J176*$D176,-1)</f>
      </c>
      <c r="P176" s="225">
        <f>ROUND(K176*$D176,-1)</f>
      </c>
      <c r="Q176" s="5"/>
    </row>
    <row x14ac:dyDescent="0.25" r="177" customHeight="1" ht="16.15">
      <c r="A177" s="241" t="s">
        <v>737</v>
      </c>
      <c r="B177" s="110">
        <v>1560</v>
      </c>
      <c r="C177" s="110">
        <v>30</v>
      </c>
      <c r="D177" s="110">
        <f>ROUND(C177*$B177/1000,-1)</f>
      </c>
      <c r="E177" s="225"/>
      <c r="F177" s="610" t="s">
        <v>218</v>
      </c>
      <c r="G177" s="114"/>
      <c r="H177" s="114"/>
      <c r="I177" s="114">
        <v>0.7</v>
      </c>
      <c r="J177" s="114"/>
      <c r="K177" s="114">
        <v>0.3</v>
      </c>
      <c r="L177" s="222">
        <f>ROUND(G177*$D177,-1)</f>
      </c>
      <c r="M177" s="110">
        <f>ROUND(H177*$D177,-1)</f>
      </c>
      <c r="N177" s="110">
        <f>ROUND(I177*$D177,-1)</f>
      </c>
      <c r="O177" s="110">
        <f>ROUND(J177*$D177,-1)</f>
      </c>
      <c r="P177" s="225">
        <f>ROUND(K177*$D177,-1)</f>
      </c>
      <c r="Q177" s="5"/>
    </row>
    <row x14ac:dyDescent="0.25" r="178" customHeight="1" ht="16.15">
      <c r="A178" s="241" t="s">
        <v>738</v>
      </c>
      <c r="B178" s="110">
        <v>1100</v>
      </c>
      <c r="C178" s="110">
        <v>50</v>
      </c>
      <c r="D178" s="110">
        <f>ROUND(C178*$B178/1000,-1)</f>
      </c>
      <c r="E178" s="225"/>
      <c r="F178" s="582">
        <v>0.7</v>
      </c>
      <c r="G178" s="114"/>
      <c r="H178" s="607" t="s">
        <v>218</v>
      </c>
      <c r="I178" s="607" t="s">
        <v>218</v>
      </c>
      <c r="J178" s="114"/>
      <c r="K178" s="114">
        <v>0.3</v>
      </c>
      <c r="L178" s="222">
        <f>ROUND(G178*$D178,-1)</f>
      </c>
      <c r="M178" s="110">
        <f>ROUND(H178*$D178,-1)</f>
      </c>
      <c r="N178" s="110">
        <f>ROUND(I178*$D178,-1)</f>
      </c>
      <c r="O178" s="110">
        <f>ROUND(J178*$D178,-1)</f>
      </c>
      <c r="P178" s="225">
        <f>ROUND(K178*$D178,-1)</f>
      </c>
      <c r="Q178" s="5"/>
    </row>
    <row x14ac:dyDescent="0.25" r="179" customHeight="1" ht="16.15">
      <c r="A179" s="241" t="s">
        <v>739</v>
      </c>
      <c r="B179" s="110">
        <v>5060</v>
      </c>
      <c r="C179" s="110">
        <v>70</v>
      </c>
      <c r="D179" s="110">
        <f>ROUND(C179*$B179/1000,-1)</f>
      </c>
      <c r="E179" s="225"/>
      <c r="F179" s="582"/>
      <c r="G179" s="114">
        <v>0.2</v>
      </c>
      <c r="H179" s="114">
        <v>0.5</v>
      </c>
      <c r="I179" s="607" t="s">
        <v>218</v>
      </c>
      <c r="J179" s="607" t="s">
        <v>218</v>
      </c>
      <c r="K179" s="114"/>
      <c r="L179" s="222">
        <f>ROUND(G179*$D179,-1)</f>
      </c>
      <c r="M179" s="110">
        <f>ROUND(H179*$D179,-1)</f>
      </c>
      <c r="N179" s="110">
        <f>ROUND(I179*$D179,-1)</f>
      </c>
      <c r="O179" s="110">
        <f>ROUND(J179*$D179,-1)</f>
      </c>
      <c r="P179" s="225">
        <f>ROUND(K179*$D179,-1)</f>
      </c>
      <c r="Q179" s="5"/>
    </row>
    <row x14ac:dyDescent="0.25" r="180" customHeight="1" ht="16.15">
      <c r="A180" s="241" t="s">
        <v>740</v>
      </c>
      <c r="B180" s="110">
        <v>4000</v>
      </c>
      <c r="C180" s="110">
        <v>90</v>
      </c>
      <c r="D180" s="110">
        <f>ROUND(C180*$B180/1000,-1)</f>
      </c>
      <c r="E180" s="225"/>
      <c r="F180" s="582"/>
      <c r="G180" s="114"/>
      <c r="H180" s="114"/>
      <c r="I180" s="114">
        <v>0.7</v>
      </c>
      <c r="J180" s="607" t="s">
        <v>218</v>
      </c>
      <c r="K180" s="607" t="s">
        <v>218</v>
      </c>
      <c r="L180" s="222">
        <f>ROUND(G180*$D180,-1)</f>
      </c>
      <c r="M180" s="110">
        <f>ROUND(H180*$D180,-1)</f>
      </c>
      <c r="N180" s="110">
        <f>ROUND(I180*$D180,-1)</f>
      </c>
      <c r="O180" s="110">
        <f>ROUND(J180*$D180,-1)</f>
      </c>
      <c r="P180" s="225">
        <f>ROUND(K180*$D180,-1)</f>
      </c>
      <c r="Q180" s="5"/>
    </row>
    <row x14ac:dyDescent="0.25" r="181" customHeight="1" ht="16.15">
      <c r="A181" s="241" t="s">
        <v>741</v>
      </c>
      <c r="B181" s="110">
        <v>51700</v>
      </c>
      <c r="C181" s="110">
        <v>88</v>
      </c>
      <c r="D181" s="110">
        <f>ROUND(C181*$B181/1000,-1)</f>
      </c>
      <c r="E181" s="256" t="s">
        <v>598</v>
      </c>
      <c r="F181" s="582">
        <v>0.3</v>
      </c>
      <c r="G181" s="114">
        <v>0.2</v>
      </c>
      <c r="H181" s="114">
        <v>0.3</v>
      </c>
      <c r="I181" s="607" t="s">
        <v>218</v>
      </c>
      <c r="J181" s="114">
        <v>0.2</v>
      </c>
      <c r="K181" s="607" t="s">
        <v>218</v>
      </c>
      <c r="L181" s="222">
        <f>ROUND(G181*$D181,-1)</f>
      </c>
      <c r="M181" s="110">
        <f>ROUND(H181*$D181,-1)</f>
      </c>
      <c r="N181" s="110">
        <f>ROUND(I181*$D181,-1)</f>
      </c>
      <c r="O181" s="110">
        <f>ROUND(J181*$D181,-1)</f>
      </c>
      <c r="P181" s="225">
        <f>ROUND(K181*$D181,-1)</f>
      </c>
      <c r="Q181" s="5"/>
    </row>
    <row x14ac:dyDescent="0.25" r="182" customHeight="1" ht="16.15">
      <c r="A182" s="241" t="s">
        <v>742</v>
      </c>
      <c r="B182" s="110">
        <v>7200</v>
      </c>
      <c r="C182" s="110">
        <v>60</v>
      </c>
      <c r="D182" s="110">
        <f>ROUND(C182*$B182/1000,-1)</f>
      </c>
      <c r="E182" s="225"/>
      <c r="F182" s="582"/>
      <c r="G182" s="114"/>
      <c r="H182" s="607" t="s">
        <v>218</v>
      </c>
      <c r="I182" s="607" t="s">
        <v>218</v>
      </c>
      <c r="J182" s="607" t="s">
        <v>218</v>
      </c>
      <c r="K182" s="114"/>
      <c r="L182" s="222">
        <f>ROUND(G182*$D182,-1)</f>
      </c>
      <c r="M182" s="110">
        <f>ROUND(H182*$D182,-1)</f>
      </c>
      <c r="N182" s="110">
        <f>ROUND(I182*$D182,-1)</f>
      </c>
      <c r="O182" s="110">
        <f>ROUND(J182*$D182,-1)</f>
      </c>
      <c r="P182" s="225">
        <f>ROUND(K182*$D182,-1)</f>
      </c>
      <c r="Q182" s="5"/>
    </row>
    <row x14ac:dyDescent="0.25" r="183" customHeight="1" ht="16.15">
      <c r="A183" s="241" t="s">
        <v>743</v>
      </c>
      <c r="B183" s="110">
        <v>6240</v>
      </c>
      <c r="C183" s="110">
        <v>80</v>
      </c>
      <c r="D183" s="110">
        <f>ROUND(C183*$B183/1000,-1)</f>
      </c>
      <c r="E183" s="225"/>
      <c r="F183" s="582"/>
      <c r="G183" s="114">
        <v>0.3</v>
      </c>
      <c r="H183" s="114">
        <v>0.3</v>
      </c>
      <c r="I183" s="607" t="s">
        <v>218</v>
      </c>
      <c r="J183" s="607" t="s">
        <v>218</v>
      </c>
      <c r="K183" s="114">
        <v>0.3</v>
      </c>
      <c r="L183" s="222">
        <f>ROUND(G183*$D183,-1)</f>
      </c>
      <c r="M183" s="110">
        <f>ROUND(H183*$D183,-1)</f>
      </c>
      <c r="N183" s="110">
        <f>ROUND(I183*$D183,-1)</f>
      </c>
      <c r="O183" s="110">
        <f>ROUND(J183*$D183,-1)</f>
      </c>
      <c r="P183" s="225">
        <f>ROUND(K183*$D183,-1)</f>
      </c>
      <c r="Q183" s="5"/>
    </row>
    <row x14ac:dyDescent="0.25" r="184" customHeight="1" ht="16.15">
      <c r="A184" s="241" t="s">
        <v>744</v>
      </c>
      <c r="B184" s="110">
        <v>300</v>
      </c>
      <c r="C184" s="110">
        <v>80</v>
      </c>
      <c r="D184" s="110">
        <f>ROUND(C184*$B184/1000,-1)</f>
      </c>
      <c r="E184" s="225"/>
      <c r="F184" s="582"/>
      <c r="G184" s="114"/>
      <c r="H184" s="114"/>
      <c r="I184" s="114"/>
      <c r="J184" s="114"/>
      <c r="K184" s="114">
        <v>1</v>
      </c>
      <c r="L184" s="222">
        <f>ROUND(G184*$D184,-1)</f>
      </c>
      <c r="M184" s="110">
        <f>ROUND(H184*$D184,-1)</f>
      </c>
      <c r="N184" s="110">
        <f>ROUND(I184*$D184,-1)</f>
      </c>
      <c r="O184" s="110">
        <f>ROUND(J184*$D184,-1)</f>
      </c>
      <c r="P184" s="225">
        <f>ROUND(K184*$D184,-1)</f>
      </c>
      <c r="Q184" s="5"/>
    </row>
    <row x14ac:dyDescent="0.25" r="185" customHeight="1" ht="16.15">
      <c r="A185" s="241" t="s">
        <v>745</v>
      </c>
      <c r="B185" s="110">
        <v>6350</v>
      </c>
      <c r="C185" s="110">
        <v>50</v>
      </c>
      <c r="D185" s="110">
        <f>ROUND(C185*$B185/1000,-1)</f>
      </c>
      <c r="E185" s="225"/>
      <c r="F185" s="582"/>
      <c r="G185" s="114"/>
      <c r="H185" s="114">
        <v>0.3</v>
      </c>
      <c r="I185" s="114">
        <v>0.4</v>
      </c>
      <c r="J185" s="607" t="s">
        <v>218</v>
      </c>
      <c r="K185" s="607" t="s">
        <v>218</v>
      </c>
      <c r="L185" s="222">
        <f>ROUND(G185*$D185,-1)</f>
      </c>
      <c r="M185" s="110">
        <f>ROUND(H185*$D185,-1)</f>
      </c>
      <c r="N185" s="110">
        <f>ROUND(I185*$D185,-1)</f>
      </c>
      <c r="O185" s="110">
        <f>ROUND(J185*$D185,-1)</f>
      </c>
      <c r="P185" s="225">
        <f>ROUND(K185*$D185,-1)</f>
      </c>
      <c r="Q185" s="5"/>
    </row>
    <row x14ac:dyDescent="0.25" r="186" customHeight="1" ht="16.15">
      <c r="A186" s="241" t="s">
        <v>746</v>
      </c>
      <c r="B186" s="110">
        <v>1330</v>
      </c>
      <c r="C186" s="110">
        <v>70</v>
      </c>
      <c r="D186" s="110">
        <f>ROUND(C186*$B186/1000,-1)</f>
      </c>
      <c r="E186" s="225"/>
      <c r="F186" s="582"/>
      <c r="G186" s="114"/>
      <c r="H186" s="114"/>
      <c r="I186" s="114"/>
      <c r="J186" s="114">
        <v>0.7</v>
      </c>
      <c r="K186" s="607" t="s">
        <v>218</v>
      </c>
      <c r="L186" s="222">
        <f>ROUND(G186*$D186,-1)</f>
      </c>
      <c r="M186" s="110">
        <f>ROUND(H186*$D186,-1)</f>
      </c>
      <c r="N186" s="110">
        <f>ROUND(I186*$D186,-1)</f>
      </c>
      <c r="O186" s="110">
        <f>ROUND(J186*$D186,-1)</f>
      </c>
      <c r="P186" s="225">
        <f>ROUND(K186*$D186,-1)</f>
      </c>
      <c r="Q186" s="5"/>
    </row>
    <row x14ac:dyDescent="0.25" r="187" customHeight="1" ht="16.15">
      <c r="A187" s="241" t="s">
        <v>747</v>
      </c>
      <c r="B187" s="110">
        <v>4500</v>
      </c>
      <c r="C187" s="110">
        <v>70</v>
      </c>
      <c r="D187" s="110">
        <f>ROUND(C187*$B187/1000,-1)</f>
      </c>
      <c r="E187" s="225"/>
      <c r="F187" s="582"/>
      <c r="G187" s="114"/>
      <c r="H187" s="114">
        <v>0.4</v>
      </c>
      <c r="I187" s="607" t="s">
        <v>218</v>
      </c>
      <c r="J187" s="607" t="s">
        <v>218</v>
      </c>
      <c r="K187" s="114"/>
      <c r="L187" s="222">
        <f>ROUND(G187*$D187,-1)</f>
      </c>
      <c r="M187" s="110">
        <f>ROUND(H187*$D187,-1)</f>
      </c>
      <c r="N187" s="110">
        <f>ROUND(I187*$D187,-1)</f>
      </c>
      <c r="O187" s="110">
        <f>ROUND(J187*$D187,-1)</f>
      </c>
      <c r="P187" s="225">
        <f>ROUND(K187*$D187,-1)</f>
      </c>
      <c r="Q187" s="5"/>
    </row>
    <row x14ac:dyDescent="0.25" r="188" customHeight="1" ht="16.15">
      <c r="A188" s="241" t="s">
        <v>748</v>
      </c>
      <c r="B188" s="110">
        <v>6600</v>
      </c>
      <c r="C188" s="110">
        <v>106</v>
      </c>
      <c r="D188" s="110">
        <f>ROUND(C188*$B188/1000,-1)</f>
      </c>
      <c r="E188" s="256" t="s">
        <v>598</v>
      </c>
      <c r="F188" s="582">
        <v>0.4</v>
      </c>
      <c r="G188" s="607" t="s">
        <v>218</v>
      </c>
      <c r="H188" s="114">
        <v>0.4</v>
      </c>
      <c r="I188" s="607" t="s">
        <v>218</v>
      </c>
      <c r="J188" s="607" t="s">
        <v>218</v>
      </c>
      <c r="K188" s="114">
        <v>0.2</v>
      </c>
      <c r="L188" s="222">
        <f>ROUND(G188*$D188,-1)</f>
      </c>
      <c r="M188" s="110">
        <f>ROUND(H188*$D188,-1)</f>
      </c>
      <c r="N188" s="110">
        <f>ROUND(I188*$D188,-1)</f>
      </c>
      <c r="O188" s="110">
        <f>ROUND(J188*$D188,-1)</f>
      </c>
      <c r="P188" s="225">
        <f>ROUND(K188*$D188,-1)</f>
      </c>
      <c r="Q188" s="5"/>
    </row>
    <row x14ac:dyDescent="0.25" r="189" customHeight="1" ht="16.15">
      <c r="A189" s="241" t="s">
        <v>749</v>
      </c>
      <c r="B189" s="110">
        <v>10000</v>
      </c>
      <c r="C189" s="110">
        <v>80</v>
      </c>
      <c r="D189" s="110">
        <f>ROUND(C189*$B189/1000,-1)</f>
      </c>
      <c r="E189" s="225"/>
      <c r="F189" s="582"/>
      <c r="G189" s="114"/>
      <c r="H189" s="114"/>
      <c r="I189" s="114">
        <v>0.4</v>
      </c>
      <c r="J189" s="114">
        <v>0.3</v>
      </c>
      <c r="K189" s="607" t="s">
        <v>218</v>
      </c>
      <c r="L189" s="222">
        <f>ROUND(G189*$D189,-1)</f>
      </c>
      <c r="M189" s="110">
        <f>ROUND(H189*$D189,-1)</f>
      </c>
      <c r="N189" s="110">
        <f>ROUND(I189*$D189,-1)</f>
      </c>
      <c r="O189" s="110">
        <f>ROUND(J189*$D189,-1)</f>
      </c>
      <c r="P189" s="225">
        <f>ROUND(K189*$D189,-1)</f>
      </c>
      <c r="Q189" s="5"/>
    </row>
    <row x14ac:dyDescent="0.25" r="190" customHeight="1" ht="16.15">
      <c r="A190" s="241" t="s">
        <v>750</v>
      </c>
      <c r="B190" s="110">
        <v>12700</v>
      </c>
      <c r="C190" s="110">
        <v>65</v>
      </c>
      <c r="D190" s="110">
        <f>ROUND(C190*$B190/1000,-1)</f>
      </c>
      <c r="E190" s="256" t="s">
        <v>598</v>
      </c>
      <c r="F190" s="582">
        <v>0.4</v>
      </c>
      <c r="G190" s="607" t="s">
        <v>218</v>
      </c>
      <c r="H190" s="114">
        <v>0.3</v>
      </c>
      <c r="I190" s="607" t="s">
        <v>218</v>
      </c>
      <c r="J190" s="114">
        <v>0.2</v>
      </c>
      <c r="K190" s="607" t="s">
        <v>218</v>
      </c>
      <c r="L190" s="222">
        <f>ROUND(G190*$D190,-1)</f>
      </c>
      <c r="M190" s="110">
        <f>ROUND(H190*$D190,-1)</f>
      </c>
      <c r="N190" s="110">
        <f>ROUND(I190*$D190,-1)</f>
      </c>
      <c r="O190" s="110">
        <f>ROUND(J190*$D190,-1)</f>
      </c>
      <c r="P190" s="225">
        <f>ROUND(K190*$D190,-1)</f>
      </c>
      <c r="Q190" s="5"/>
    </row>
    <row x14ac:dyDescent="0.25" r="191" customHeight="1" ht="16.15">
      <c r="A191" s="241" t="s">
        <v>751</v>
      </c>
      <c r="B191" s="110">
        <v>30000</v>
      </c>
      <c r="C191" s="110">
        <v>80</v>
      </c>
      <c r="D191" s="110">
        <f>ROUND(C191*$B191/1000,-1)</f>
      </c>
      <c r="E191" s="256" t="s">
        <v>598</v>
      </c>
      <c r="F191" s="582">
        <v>0.3</v>
      </c>
      <c r="G191" s="114">
        <v>0.4</v>
      </c>
      <c r="H191" s="114">
        <v>0.2</v>
      </c>
      <c r="I191" s="114">
        <v>0.1</v>
      </c>
      <c r="J191" s="114"/>
      <c r="K191" s="607" t="s">
        <v>218</v>
      </c>
      <c r="L191" s="222">
        <f>ROUND(G191*$D191,-1)</f>
      </c>
      <c r="M191" s="110">
        <f>ROUND(H191*$D191,-1)</f>
      </c>
      <c r="N191" s="110">
        <f>ROUND(I191*$D191,-1)</f>
      </c>
      <c r="O191" s="110">
        <f>ROUND(J191*$D191,-1)</f>
      </c>
      <c r="P191" s="225">
        <f>ROUND(K191*$D191,-1)</f>
      </c>
      <c r="Q191" s="5"/>
    </row>
    <row x14ac:dyDescent="0.25" r="192" customHeight="1" ht="16.15">
      <c r="A192" s="241" t="s">
        <v>752</v>
      </c>
      <c r="B192" s="110">
        <v>6600</v>
      </c>
      <c r="C192" s="110">
        <v>100</v>
      </c>
      <c r="D192" s="110">
        <f>ROUND(C192*$B192/1000,-1)</f>
      </c>
      <c r="E192" s="225"/>
      <c r="F192" s="582"/>
      <c r="G192" s="114"/>
      <c r="H192" s="114">
        <v>0.6</v>
      </c>
      <c r="I192" s="114">
        <v>0.4</v>
      </c>
      <c r="J192" s="607" t="s">
        <v>218</v>
      </c>
      <c r="K192" s="114"/>
      <c r="L192" s="222">
        <f>ROUND(G192*$D192,-1)</f>
      </c>
      <c r="M192" s="110">
        <f>ROUND(H192*$D192,-1)</f>
      </c>
      <c r="N192" s="110">
        <f>ROUND(I192*$D192,-1)</f>
      </c>
      <c r="O192" s="110">
        <f>ROUND(J192*$D192,-1)</f>
      </c>
      <c r="P192" s="225">
        <f>ROUND(K192*$D192,-1)</f>
      </c>
      <c r="Q192" s="5"/>
    </row>
    <row x14ac:dyDescent="0.25" r="193" customHeight="1" ht="16.15">
      <c r="A193" s="241" t="s">
        <v>753</v>
      </c>
      <c r="B193" s="110">
        <v>7800</v>
      </c>
      <c r="C193" s="110">
        <v>60</v>
      </c>
      <c r="D193" s="110">
        <f>ROUND(C193*$B193/1000,-1)</f>
      </c>
      <c r="E193" s="225"/>
      <c r="F193" s="582"/>
      <c r="G193" s="114"/>
      <c r="H193" s="114">
        <v>0.4</v>
      </c>
      <c r="I193" s="114">
        <v>0.6</v>
      </c>
      <c r="J193" s="607" t="s">
        <v>218</v>
      </c>
      <c r="K193" s="607" t="s">
        <v>218</v>
      </c>
      <c r="L193" s="222">
        <f>ROUND(G193*$D193,-1)</f>
      </c>
      <c r="M193" s="110">
        <f>ROUND(H193*$D193,-1)</f>
      </c>
      <c r="N193" s="110">
        <f>ROUND(I193*$D193,-1)</f>
      </c>
      <c r="O193" s="110">
        <f>ROUND(J193*$D193,-1)</f>
      </c>
      <c r="P193" s="225">
        <f>ROUND(K193*$D193,-1)</f>
      </c>
      <c r="Q193" s="5"/>
    </row>
    <row x14ac:dyDescent="0.25" r="194" customHeight="1" ht="16.15">
      <c r="A194" s="241" t="s">
        <v>754</v>
      </c>
      <c r="B194" s="110">
        <v>23700</v>
      </c>
      <c r="C194" s="110">
        <v>80</v>
      </c>
      <c r="D194" s="110">
        <f>ROUND(C194*$B194/1000,-1)</f>
      </c>
      <c r="E194" s="225"/>
      <c r="F194" s="582"/>
      <c r="G194" s="114"/>
      <c r="H194" s="607" t="s">
        <v>218</v>
      </c>
      <c r="I194" s="114">
        <v>0.4</v>
      </c>
      <c r="J194" s="114">
        <v>0.6</v>
      </c>
      <c r="K194" s="607" t="s">
        <v>218</v>
      </c>
      <c r="L194" s="222">
        <f>ROUND(G194*$D194,-1)</f>
      </c>
      <c r="M194" s="110">
        <f>ROUND(H194*$D194,-1)</f>
      </c>
      <c r="N194" s="110">
        <f>ROUND(I194*$D194,-1)</f>
      </c>
      <c r="O194" s="110">
        <f>ROUND(J194*$D194,-1)</f>
      </c>
      <c r="P194" s="225">
        <f>ROUND(K194*$D194,-1)</f>
      </c>
      <c r="Q194" s="5"/>
    </row>
    <row x14ac:dyDescent="0.25" r="195" customHeight="1" ht="16.15">
      <c r="A195" s="618"/>
      <c r="B195" s="110"/>
      <c r="C195" s="110"/>
      <c r="D195" s="110"/>
      <c r="E195" s="225"/>
      <c r="F195" s="582"/>
      <c r="G195" s="114"/>
      <c r="H195" s="114"/>
      <c r="I195" s="114"/>
      <c r="J195" s="114"/>
      <c r="K195" s="114"/>
      <c r="L195" s="222"/>
      <c r="M195" s="110"/>
      <c r="N195" s="110"/>
      <c r="O195" s="110"/>
      <c r="P195" s="225"/>
      <c r="Q195" s="5"/>
    </row>
    <row x14ac:dyDescent="0.25" r="196" customHeight="1" ht="16.15">
      <c r="A196" s="273" t="s">
        <v>755</v>
      </c>
      <c r="B196" s="212">
        <f>SUM(B197:B200)</f>
      </c>
      <c r="C196" s="110"/>
      <c r="D196" s="212">
        <f>SUM(D197:D200)</f>
      </c>
      <c r="E196" s="225"/>
      <c r="F196" s="582"/>
      <c r="G196" s="114"/>
      <c r="H196" s="114"/>
      <c r="I196" s="114"/>
      <c r="J196" s="114"/>
      <c r="K196" s="114"/>
      <c r="L196" s="278">
        <f>SUM(L197:L201)</f>
      </c>
      <c r="M196" s="361">
        <f>SUM(M197:M201)</f>
      </c>
      <c r="N196" s="361">
        <f>SUM(N197:N201)</f>
      </c>
      <c r="O196" s="361">
        <f>SUM(O197:O201)</f>
      </c>
      <c r="P196" s="351">
        <f>SUM(P197:P201)</f>
      </c>
      <c r="Q196" s="5"/>
    </row>
    <row x14ac:dyDescent="0.25" r="197" customHeight="1" ht="16.15">
      <c r="A197" s="241" t="s">
        <v>756</v>
      </c>
      <c r="B197" s="110"/>
      <c r="C197" s="110"/>
      <c r="D197" s="110">
        <v>250</v>
      </c>
      <c r="E197" s="256"/>
      <c r="F197" s="112"/>
      <c r="G197" s="114">
        <v>0.2</v>
      </c>
      <c r="H197" s="114">
        <v>0.2</v>
      </c>
      <c r="I197" s="114">
        <v>0.2</v>
      </c>
      <c r="J197" s="114">
        <v>0.2</v>
      </c>
      <c r="K197" s="114">
        <v>0.2</v>
      </c>
      <c r="L197" s="222">
        <f>ROUND(G197*$D197,-1)</f>
      </c>
      <c r="M197" s="223">
        <f>ROUND(H197*$D197,-1)</f>
      </c>
      <c r="N197" s="224">
        <f>ROUND(I197*$D197,-1)</f>
      </c>
      <c r="O197" s="224">
        <f>ROUND(J197*$D197,-1)</f>
      </c>
      <c r="P197" s="225">
        <f>ROUND(K197*$D197,-1)</f>
      </c>
      <c r="Q197" s="5"/>
    </row>
    <row x14ac:dyDescent="0.25" r="198" customHeight="1" ht="16.15">
      <c r="A198" s="241" t="s">
        <v>757</v>
      </c>
      <c r="B198" s="110"/>
      <c r="C198" s="110"/>
      <c r="D198" s="110">
        <v>500</v>
      </c>
      <c r="E198" s="256"/>
      <c r="F198" s="619"/>
      <c r="G198" s="114">
        <v>0.2</v>
      </c>
      <c r="H198" s="114">
        <v>0.2</v>
      </c>
      <c r="I198" s="114">
        <v>0.2</v>
      </c>
      <c r="J198" s="114">
        <v>0.2</v>
      </c>
      <c r="K198" s="114">
        <v>0.2</v>
      </c>
      <c r="L198" s="222">
        <f>ROUND(G198*$D198,-1)</f>
      </c>
      <c r="M198" s="223">
        <f>ROUND(H198*$D198,-1)</f>
      </c>
      <c r="N198" s="224">
        <f>ROUND(I198*$D198,-1)</f>
      </c>
      <c r="O198" s="224">
        <f>ROUND(J198*$D198,-1)</f>
      </c>
      <c r="P198" s="225">
        <f>ROUND(K198*$D198,-1)</f>
      </c>
      <c r="Q198" s="5"/>
    </row>
    <row x14ac:dyDescent="0.25" r="199" customHeight="1" ht="16.15">
      <c r="A199" s="241" t="s">
        <v>758</v>
      </c>
      <c r="B199" s="110"/>
      <c r="C199" s="110"/>
      <c r="D199" s="110">
        <v>400</v>
      </c>
      <c r="E199" s="256"/>
      <c r="F199" s="619"/>
      <c r="G199" s="114">
        <v>0.2</v>
      </c>
      <c r="H199" s="114">
        <v>0.2</v>
      </c>
      <c r="I199" s="114">
        <v>0.2</v>
      </c>
      <c r="J199" s="114">
        <v>0.2</v>
      </c>
      <c r="K199" s="114">
        <v>0.2</v>
      </c>
      <c r="L199" s="222">
        <f>ROUND(G199*$D199,-1)</f>
      </c>
      <c r="M199" s="223">
        <f>ROUND(H199*$D199,-1)</f>
      </c>
      <c r="N199" s="224">
        <f>ROUND(I199*$D199,-1)</f>
      </c>
      <c r="O199" s="224">
        <f>ROUND(J199*$D199,-1)</f>
      </c>
      <c r="P199" s="225">
        <f>ROUND(K199*$D199,-1)</f>
      </c>
      <c r="Q199" s="5"/>
    </row>
    <row x14ac:dyDescent="0.25" r="200" customHeight="1" ht="16.15">
      <c r="A200" s="241" t="s">
        <v>759</v>
      </c>
      <c r="B200" s="110"/>
      <c r="C200" s="110"/>
      <c r="D200" s="110">
        <v>100</v>
      </c>
      <c r="E200" s="225"/>
      <c r="F200" s="582"/>
      <c r="G200" s="114">
        <v>0.2</v>
      </c>
      <c r="H200" s="114">
        <v>0.2</v>
      </c>
      <c r="I200" s="114">
        <v>0.2</v>
      </c>
      <c r="J200" s="114">
        <v>0.2</v>
      </c>
      <c r="K200" s="114">
        <v>0.2</v>
      </c>
      <c r="L200" s="222">
        <f>ROUND(G200*$D200,-1)</f>
      </c>
      <c r="M200" s="223">
        <f>ROUND(H200*$D200,-1)</f>
      </c>
      <c r="N200" s="224">
        <f>ROUND(I200*$D200,-1)</f>
      </c>
      <c r="O200" s="224">
        <f>ROUND(J200*$D200,-1)</f>
      </c>
      <c r="P200" s="225">
        <f>ROUND(K200*$D200,-1)</f>
      </c>
      <c r="Q200" s="5"/>
    </row>
    <row x14ac:dyDescent="0.25" r="201" customHeight="1" ht="16.15">
      <c r="A201" s="241"/>
      <c r="B201" s="110"/>
      <c r="C201" s="110"/>
      <c r="D201" s="110"/>
      <c r="E201" s="225"/>
      <c r="F201" s="582"/>
      <c r="G201" s="114"/>
      <c r="H201" s="114"/>
      <c r="I201" s="114"/>
      <c r="J201" s="114"/>
      <c r="K201" s="114"/>
      <c r="L201" s="222"/>
      <c r="M201" s="110"/>
      <c r="N201" s="110"/>
      <c r="O201" s="110"/>
      <c r="P201" s="225"/>
      <c r="Q201" s="5"/>
    </row>
    <row x14ac:dyDescent="0.25" r="202" customHeight="1" ht="16.15">
      <c r="A202" s="364" t="s">
        <v>494</v>
      </c>
      <c r="B202" s="106"/>
      <c r="C202" s="106"/>
      <c r="D202" s="106"/>
      <c r="E202" s="620"/>
      <c r="F202" s="184"/>
      <c r="G202" s="102"/>
      <c r="H202" s="102"/>
      <c r="I202" s="102"/>
      <c r="J202" s="102"/>
      <c r="K202" s="130"/>
      <c r="L202" s="278">
        <f>SUM(L204:L204)</f>
      </c>
      <c r="M202" s="361">
        <f>SUM(M204:M204)</f>
      </c>
      <c r="N202" s="106">
        <f>SUM(N204:N204)</f>
      </c>
      <c r="O202" s="106">
        <f>SUM(O204:O204)</f>
      </c>
      <c r="P202" s="351">
        <f>SUM(P204:P204)</f>
      </c>
      <c r="Q202" s="5"/>
    </row>
    <row x14ac:dyDescent="0.25" r="203" customHeight="1" ht="16.15">
      <c r="A203" s="338"/>
      <c r="B203" s="224"/>
      <c r="C203" s="224"/>
      <c r="D203" s="224"/>
      <c r="E203" s="339"/>
      <c r="F203" s="112"/>
      <c r="G203" s="242"/>
      <c r="H203" s="242"/>
      <c r="I203" s="242"/>
      <c r="J203" s="242"/>
      <c r="K203" s="242"/>
      <c r="L203" s="576"/>
      <c r="M203" s="339"/>
      <c r="N203" s="339"/>
      <c r="O203" s="339"/>
      <c r="P203" s="256"/>
      <c r="Q203" s="5"/>
    </row>
    <row x14ac:dyDescent="0.25" r="204" customHeight="1" ht="16.15">
      <c r="A204" s="338"/>
      <c r="B204" s="224"/>
      <c r="C204" s="224"/>
      <c r="D204" s="224"/>
      <c r="E204" s="339"/>
      <c r="F204" s="112"/>
      <c r="G204" s="242"/>
      <c r="H204" s="242"/>
      <c r="I204" s="242"/>
      <c r="J204" s="242"/>
      <c r="K204" s="242"/>
      <c r="L204" s="576"/>
      <c r="M204" s="339"/>
      <c r="N204" s="339"/>
      <c r="O204" s="339"/>
      <c r="P204" s="256"/>
      <c r="Q204" s="5"/>
    </row>
    <row x14ac:dyDescent="0.25" r="205" customHeight="1" ht="16.15">
      <c r="A205" s="145" t="s">
        <v>492</v>
      </c>
      <c r="B205" s="126">
        <f>SUM(B206:B206)</f>
      </c>
      <c r="C205" s="126"/>
      <c r="D205" s="126">
        <f>SUM(D206:D206)</f>
      </c>
      <c r="E205" s="351"/>
      <c r="F205" s="602"/>
      <c r="G205" s="130"/>
      <c r="H205" s="130"/>
      <c r="I205" s="130"/>
      <c r="J205" s="130"/>
      <c r="K205" s="130"/>
      <c r="L205" s="278">
        <f>SUM(L207:L208)</f>
      </c>
      <c r="M205" s="106">
        <f>SUM(M207:M208)</f>
      </c>
      <c r="N205" s="106">
        <f>SUM(N207:N208)</f>
      </c>
      <c r="O205" s="106">
        <f>SUM(O207:O208)</f>
      </c>
      <c r="P205" s="351">
        <f>SUM(P207:P208)</f>
      </c>
      <c r="Q205" s="5"/>
    </row>
    <row x14ac:dyDescent="0.25" r="206" customHeight="1" ht="16.15">
      <c r="A206" s="241"/>
      <c r="B206" s="110"/>
      <c r="C206" s="110"/>
      <c r="D206" s="110"/>
      <c r="E206" s="225"/>
      <c r="F206" s="582"/>
      <c r="G206" s="114"/>
      <c r="H206" s="114"/>
      <c r="I206" s="114"/>
      <c r="J206" s="114"/>
      <c r="K206" s="114"/>
      <c r="L206" s="222"/>
      <c r="M206" s="110"/>
      <c r="N206" s="110"/>
      <c r="O206" s="110"/>
      <c r="P206" s="225"/>
      <c r="Q206" s="5"/>
    </row>
    <row x14ac:dyDescent="0.25" r="207" customHeight="1" ht="16.15">
      <c r="A207" s="241" t="s">
        <v>698</v>
      </c>
      <c r="B207" s="608" t="s">
        <v>218</v>
      </c>
      <c r="C207" s="608" t="s">
        <v>218</v>
      </c>
      <c r="D207" s="608" t="s">
        <v>218</v>
      </c>
      <c r="E207" s="225"/>
      <c r="F207" s="610" t="s">
        <v>218</v>
      </c>
      <c r="G207" s="607" t="s">
        <v>218</v>
      </c>
      <c r="H207" s="607" t="s">
        <v>218</v>
      </c>
      <c r="I207" s="607" t="s">
        <v>218</v>
      </c>
      <c r="J207" s="607" t="s">
        <v>218</v>
      </c>
      <c r="K207" s="114"/>
      <c r="L207" s="611" t="s">
        <v>218</v>
      </c>
      <c r="M207" s="608" t="s">
        <v>218</v>
      </c>
      <c r="N207" s="608" t="s">
        <v>218</v>
      </c>
      <c r="O207" s="608" t="s">
        <v>218</v>
      </c>
      <c r="P207" s="609" t="s">
        <v>218</v>
      </c>
      <c r="Q207" s="5"/>
    </row>
    <row x14ac:dyDescent="0.25" r="208" customHeight="1" ht="16.15">
      <c r="A208" s="241"/>
      <c r="B208" s="110"/>
      <c r="C208" s="110"/>
      <c r="D208" s="110"/>
      <c r="E208" s="225"/>
      <c r="F208" s="582"/>
      <c r="G208" s="114"/>
      <c r="H208" s="114"/>
      <c r="I208" s="114"/>
      <c r="J208" s="114"/>
      <c r="K208" s="114"/>
      <c r="L208" s="222"/>
      <c r="M208" s="110"/>
      <c r="N208" s="110"/>
      <c r="O208" s="110"/>
      <c r="P208" s="225"/>
      <c r="Q208" s="5"/>
    </row>
    <row x14ac:dyDescent="0.25" r="209" customHeight="1" ht="16.15">
      <c r="A209" s="364" t="s">
        <v>760</v>
      </c>
      <c r="B209" s="126"/>
      <c r="C209" s="126"/>
      <c r="D209" s="106">
        <f>D211+D224+D233</f>
      </c>
      <c r="E209" s="621"/>
      <c r="F209" s="184"/>
      <c r="G209" s="130"/>
      <c r="H209" s="130"/>
      <c r="I209" s="102"/>
      <c r="J209" s="130"/>
      <c r="K209" s="130"/>
      <c r="L209" s="278">
        <f>L211+L224+L233</f>
      </c>
      <c r="M209" s="571">
        <f>M211+M224+M233</f>
      </c>
      <c r="N209" s="106">
        <f>N211+N224+N233</f>
      </c>
      <c r="O209" s="106">
        <f>O211+O224+O233</f>
      </c>
      <c r="P209" s="351">
        <f>P211+P224+P233</f>
      </c>
      <c r="Q209" s="5"/>
    </row>
    <row x14ac:dyDescent="0.25" r="210" customHeight="1" ht="16.15">
      <c r="A210" s="241"/>
      <c r="B210" s="110"/>
      <c r="C210" s="110"/>
      <c r="D210" s="110"/>
      <c r="E210" s="225"/>
      <c r="F210" s="582"/>
      <c r="G210" s="114"/>
      <c r="H210" s="114"/>
      <c r="I210" s="114"/>
      <c r="J210" s="114"/>
      <c r="K210" s="114"/>
      <c r="L210" s="611" t="s">
        <v>218</v>
      </c>
      <c r="M210" s="622" t="s">
        <v>218</v>
      </c>
      <c r="N210" s="608" t="s">
        <v>218</v>
      </c>
      <c r="O210" s="608" t="s">
        <v>218</v>
      </c>
      <c r="P210" s="609" t="s">
        <v>218</v>
      </c>
      <c r="Q210" s="5"/>
    </row>
    <row x14ac:dyDescent="0.25" r="211" customHeight="1" ht="16.15">
      <c r="A211" s="364" t="s">
        <v>393</v>
      </c>
      <c r="B211" s="126">
        <f>SUM(B213:B222)</f>
      </c>
      <c r="C211" s="126"/>
      <c r="D211" s="126">
        <f>SUM(D213:D222)</f>
      </c>
      <c r="E211" s="351"/>
      <c r="F211" s="602"/>
      <c r="G211" s="130"/>
      <c r="H211" s="130"/>
      <c r="I211" s="130"/>
      <c r="J211" s="130"/>
      <c r="K211" s="130"/>
      <c r="L211" s="278">
        <f>SUM(L213:L223)</f>
      </c>
      <c r="M211" s="571">
        <f>SUM(M213:M223)</f>
      </c>
      <c r="N211" s="106">
        <f>SUM(N213:N223)</f>
      </c>
      <c r="O211" s="106">
        <f>SUM(O213:O223)</f>
      </c>
      <c r="P211" s="351">
        <f>SUM(P213:P223)</f>
      </c>
      <c r="Q211" s="5"/>
    </row>
    <row x14ac:dyDescent="0.25" r="212" customHeight="1" ht="16.15">
      <c r="A212" s="623" t="s">
        <v>761</v>
      </c>
      <c r="B212" s="110"/>
      <c r="C212" s="110"/>
      <c r="D212" s="110"/>
      <c r="E212" s="225"/>
      <c r="F212" s="582"/>
      <c r="G212" s="114"/>
      <c r="H212" s="114"/>
      <c r="I212" s="114"/>
      <c r="J212" s="114"/>
      <c r="K212" s="114"/>
      <c r="L212" s="606">
        <v>160</v>
      </c>
      <c r="M212" s="612">
        <v>200</v>
      </c>
      <c r="N212" s="546">
        <v>410</v>
      </c>
      <c r="O212" s="547">
        <v>410</v>
      </c>
      <c r="P212" s="624"/>
      <c r="Q212" s="5"/>
    </row>
    <row x14ac:dyDescent="0.25" r="213" customHeight="1" ht="16.15">
      <c r="A213" s="241" t="s">
        <v>762</v>
      </c>
      <c r="B213" s="110"/>
      <c r="C213" s="110"/>
      <c r="D213" s="110">
        <v>3000</v>
      </c>
      <c r="E213" s="225"/>
      <c r="F213" s="582"/>
      <c r="G213" s="114"/>
      <c r="H213" s="114"/>
      <c r="I213" s="607" t="s">
        <v>218</v>
      </c>
      <c r="J213" s="607" t="s">
        <v>218</v>
      </c>
      <c r="K213" s="114"/>
      <c r="L213" s="222">
        <f>ROUND(G213*$D213,-1)</f>
      </c>
      <c r="M213" s="110">
        <f>ROUND(H213*$D213,-1)</f>
      </c>
      <c r="N213" s="110">
        <f>ROUND(I213*$D213,-1)</f>
      </c>
      <c r="O213" s="110">
        <f>ROUND(J213*$D213,-1)</f>
      </c>
      <c r="P213" s="225">
        <f>ROUND(K213*$D213,-1)</f>
      </c>
      <c r="Q213" s="5"/>
    </row>
    <row x14ac:dyDescent="0.25" r="214" customHeight="1" ht="16.15">
      <c r="A214" s="625" t="s">
        <v>763</v>
      </c>
      <c r="B214" s="110">
        <v>7000</v>
      </c>
      <c r="C214" s="110">
        <v>60</v>
      </c>
      <c r="D214" s="110">
        <f>ROUND(C214*$B214/1000,-1)</f>
      </c>
      <c r="E214" s="225"/>
      <c r="F214" s="582"/>
      <c r="G214" s="242"/>
      <c r="H214" s="242"/>
      <c r="I214" s="613" t="s">
        <v>218</v>
      </c>
      <c r="J214" s="242"/>
      <c r="K214" s="610" t="s">
        <v>218</v>
      </c>
      <c r="L214" s="222"/>
      <c r="M214" s="110">
        <f>ROUND(H214*$D214,-1)</f>
      </c>
      <c r="N214" s="110">
        <f>ROUND(I214*$D214,-1)</f>
      </c>
      <c r="O214" s="110">
        <f>ROUND(J214*$D214,-1)</f>
      </c>
      <c r="P214" s="225">
        <f>ROUND(K214*$D214,-1)</f>
      </c>
      <c r="Q214" s="5"/>
    </row>
    <row x14ac:dyDescent="0.25" r="215" customHeight="1" ht="16.15">
      <c r="A215" s="338" t="s">
        <v>764</v>
      </c>
      <c r="B215" s="110">
        <v>3500</v>
      </c>
      <c r="C215" s="110">
        <v>100</v>
      </c>
      <c r="D215" s="110">
        <f>ROUND(C215*$B215/1000,-1)</f>
      </c>
      <c r="E215" s="225"/>
      <c r="F215" s="582"/>
      <c r="G215" s="242">
        <v>1</v>
      </c>
      <c r="H215" s="242"/>
      <c r="I215" s="242"/>
      <c r="J215" s="242"/>
      <c r="K215" s="582"/>
      <c r="L215" s="222">
        <f>ROUND(G215*$D215,-1)</f>
      </c>
      <c r="M215" s="110">
        <f>ROUND(H215*$D215,-1)</f>
      </c>
      <c r="N215" s="110">
        <f>ROUND(I215*$D215,-1)</f>
      </c>
      <c r="O215" s="110">
        <f>ROUND(J215*$D215,-1)</f>
      </c>
      <c r="P215" s="225">
        <f>ROUND(K215*$D215,-1)</f>
      </c>
      <c r="Q215" s="5"/>
    </row>
    <row x14ac:dyDescent="0.25" r="216" customHeight="1" ht="16.15">
      <c r="A216" s="241" t="s">
        <v>765</v>
      </c>
      <c r="B216" s="110">
        <v>10000</v>
      </c>
      <c r="C216" s="110">
        <v>80</v>
      </c>
      <c r="D216" s="110">
        <f>ROUND(C216*$B216/1000,-1)</f>
      </c>
      <c r="E216" s="609" t="s">
        <v>218</v>
      </c>
      <c r="F216" s="582"/>
      <c r="G216" s="242"/>
      <c r="H216" s="242"/>
      <c r="I216" s="242">
        <v>0.5</v>
      </c>
      <c r="J216" s="242">
        <v>0.5</v>
      </c>
      <c r="K216" s="610" t="s">
        <v>218</v>
      </c>
      <c r="L216" s="222">
        <f>ROUND(G216*$D216,-1)</f>
      </c>
      <c r="M216" s="110">
        <f>ROUND(H216*$D216,-1)</f>
      </c>
      <c r="N216" s="110">
        <f>ROUND(I216*$D216,-1)</f>
      </c>
      <c r="O216" s="110">
        <f>ROUND(J216*$D216,-1)</f>
      </c>
      <c r="P216" s="225">
        <f>ROUND(K216*$D216,-1)</f>
      </c>
      <c r="Q216" s="5"/>
    </row>
    <row x14ac:dyDescent="0.25" r="217" customHeight="1" ht="16.15">
      <c r="A217" s="241" t="s">
        <v>766</v>
      </c>
      <c r="B217" s="110">
        <v>2000</v>
      </c>
      <c r="C217" s="110">
        <v>80</v>
      </c>
      <c r="D217" s="110">
        <f>ROUND(C217*$B217/1000,-1)</f>
      </c>
      <c r="E217" s="225"/>
      <c r="F217" s="582"/>
      <c r="G217" s="613" t="s">
        <v>218</v>
      </c>
      <c r="H217" s="242">
        <v>1</v>
      </c>
      <c r="I217" s="613" t="s">
        <v>218</v>
      </c>
      <c r="J217" s="242"/>
      <c r="K217" s="582"/>
      <c r="L217" s="222">
        <f>ROUND(G217*$D217,-1)</f>
      </c>
      <c r="M217" s="110">
        <f>ROUND(H217*$D217,-1)</f>
      </c>
      <c r="N217" s="110">
        <f>ROUND(I217*$D217,-1)</f>
      </c>
      <c r="O217" s="110">
        <f>ROUND(J217*$D217,-1)</f>
      </c>
      <c r="P217" s="225">
        <f>ROUND(K217*$D217,-1)</f>
      </c>
      <c r="Q217" s="5"/>
    </row>
    <row x14ac:dyDescent="0.25" r="218" customHeight="1" ht="16.15">
      <c r="A218" s="241" t="s">
        <v>767</v>
      </c>
      <c r="B218" s="110"/>
      <c r="C218" s="110"/>
      <c r="D218" s="110">
        <v>400</v>
      </c>
      <c r="E218" s="225"/>
      <c r="F218" s="582"/>
      <c r="G218" s="242"/>
      <c r="H218" s="242"/>
      <c r="I218" s="242"/>
      <c r="J218" s="242"/>
      <c r="K218" s="582">
        <v>1</v>
      </c>
      <c r="L218" s="222">
        <f>ROUND(G218*$D218,-1)</f>
      </c>
      <c r="M218" s="110">
        <f>ROUND(H218*$D218,-1)</f>
      </c>
      <c r="N218" s="110">
        <f>ROUND(I218*$D218,-1)</f>
      </c>
      <c r="O218" s="110">
        <f>ROUND(J218*$D218,-1)</f>
      </c>
      <c r="P218" s="225">
        <f>ROUND(K218*$D218,-1)</f>
      </c>
      <c r="Q218" s="5"/>
    </row>
    <row x14ac:dyDescent="0.25" r="219" customHeight="1" ht="16.15">
      <c r="A219" s="241" t="s">
        <v>768</v>
      </c>
      <c r="B219" s="110"/>
      <c r="C219" s="110"/>
      <c r="D219" s="110">
        <v>500</v>
      </c>
      <c r="E219" s="225"/>
      <c r="F219" s="582"/>
      <c r="G219" s="613" t="s">
        <v>218</v>
      </c>
      <c r="H219" s="613" t="s">
        <v>218</v>
      </c>
      <c r="I219" s="613" t="s">
        <v>218</v>
      </c>
      <c r="J219" s="613" t="s">
        <v>218</v>
      </c>
      <c r="K219" s="610" t="s">
        <v>218</v>
      </c>
      <c r="L219" s="222">
        <f>ROUND(G219*$D219,-1)</f>
      </c>
      <c r="M219" s="110">
        <f>ROUND(H219*$D219,-1)</f>
      </c>
      <c r="N219" s="110">
        <f>ROUND(I219*$D219,-1)</f>
      </c>
      <c r="O219" s="110">
        <f>ROUND(J219*$D219,-1)</f>
      </c>
      <c r="P219" s="225">
        <f>ROUND(K219*$D219,-1)</f>
      </c>
      <c r="Q219" s="5"/>
    </row>
    <row x14ac:dyDescent="0.25" r="220" customHeight="1" ht="16.15">
      <c r="A220" s="241" t="s">
        <v>769</v>
      </c>
      <c r="B220" s="110">
        <v>4800</v>
      </c>
      <c r="C220" s="110">
        <v>30</v>
      </c>
      <c r="D220" s="110">
        <f>ROUND(C220*$B220/1000,-1)</f>
      </c>
      <c r="E220" s="225"/>
      <c r="F220" s="582"/>
      <c r="G220" s="607" t="s">
        <v>218</v>
      </c>
      <c r="H220" s="607" t="s">
        <v>218</v>
      </c>
      <c r="I220" s="607" t="s">
        <v>218</v>
      </c>
      <c r="J220" s="607" t="s">
        <v>218</v>
      </c>
      <c r="K220" s="114"/>
      <c r="L220" s="222">
        <f>ROUND(G220*$D220,-1)</f>
      </c>
      <c r="M220" s="110">
        <f>ROUND(H220*$D220,-1)</f>
      </c>
      <c r="N220" s="110">
        <f>ROUND(I220*$D220,-1)</f>
      </c>
      <c r="O220" s="110">
        <f>ROUND(J220*$D220,-1)</f>
      </c>
      <c r="P220" s="225">
        <f>ROUND(K220*$D220,-1)</f>
      </c>
      <c r="Q220" s="5"/>
    </row>
    <row x14ac:dyDescent="0.25" r="221" customHeight="1" ht="16.15">
      <c r="A221" s="338" t="s">
        <v>411</v>
      </c>
      <c r="B221" s="224"/>
      <c r="C221" s="224"/>
      <c r="D221" s="224">
        <v>200</v>
      </c>
      <c r="E221" s="224"/>
      <c r="F221" s="112"/>
      <c r="G221" s="242">
        <v>0.2</v>
      </c>
      <c r="H221" s="242">
        <v>0.2</v>
      </c>
      <c r="I221" s="242">
        <v>0.2</v>
      </c>
      <c r="J221" s="242">
        <v>0.2</v>
      </c>
      <c r="K221" s="114">
        <v>0.2</v>
      </c>
      <c r="L221" s="222">
        <f>ROUND(G221*$D221,-1)</f>
      </c>
      <c r="M221" s="626">
        <f>ROUND(H221*$D221,-1)</f>
      </c>
      <c r="N221" s="224">
        <f>ROUND(I221*$D221,-1)</f>
      </c>
      <c r="O221" s="224">
        <f>ROUND(J221*$D221,-1)</f>
      </c>
      <c r="P221" s="225">
        <f>ROUND(K221*$D221,-1)</f>
      </c>
      <c r="Q221" s="5"/>
    </row>
    <row x14ac:dyDescent="0.25" r="222" customHeight="1" ht="16.15">
      <c r="A222" s="338" t="s">
        <v>412</v>
      </c>
      <c r="B222" s="224"/>
      <c r="C222" s="224"/>
      <c r="D222" s="224">
        <v>100</v>
      </c>
      <c r="E222" s="224"/>
      <c r="F222" s="112"/>
      <c r="G222" s="242">
        <v>0.2</v>
      </c>
      <c r="H222" s="242">
        <v>0.2</v>
      </c>
      <c r="I222" s="242">
        <v>0.2</v>
      </c>
      <c r="J222" s="242">
        <v>0.2</v>
      </c>
      <c r="K222" s="114">
        <v>0.2</v>
      </c>
      <c r="L222" s="222">
        <f>ROUND(G222*$D222,-1)</f>
      </c>
      <c r="M222" s="626">
        <f>ROUND(H222*$D222,-1)</f>
      </c>
      <c r="N222" s="224">
        <f>ROUND(I222*$D222,-1)</f>
      </c>
      <c r="O222" s="224">
        <f>ROUND(J222*$D222,-1)</f>
      </c>
      <c r="P222" s="225">
        <f>ROUND(K222*$D222,-1)</f>
      </c>
      <c r="Q222" s="5"/>
    </row>
    <row x14ac:dyDescent="0.25" r="223" customHeight="1" ht="16.15">
      <c r="A223" s="241"/>
      <c r="B223" s="337"/>
      <c r="C223" s="337"/>
      <c r="D223" s="110"/>
      <c r="E223" s="256"/>
      <c r="F223" s="582"/>
      <c r="G223" s="114"/>
      <c r="H223" s="114"/>
      <c r="I223" s="114"/>
      <c r="J223" s="114"/>
      <c r="K223" s="114"/>
      <c r="L223" s="222"/>
      <c r="M223" s="626"/>
      <c r="N223" s="224"/>
      <c r="O223" s="224"/>
      <c r="P223" s="225"/>
      <c r="Q223" s="5"/>
    </row>
    <row x14ac:dyDescent="0.25" r="224" customHeight="1" ht="16.15">
      <c r="A224" s="627" t="s">
        <v>770</v>
      </c>
      <c r="B224" s="126"/>
      <c r="C224" s="126"/>
      <c r="D224" s="126">
        <f>SUM(D226:D231)</f>
      </c>
      <c r="E224" s="351"/>
      <c r="F224" s="602"/>
      <c r="G224" s="130"/>
      <c r="H224" s="130"/>
      <c r="I224" s="102"/>
      <c r="J224" s="130"/>
      <c r="K224" s="130"/>
      <c r="L224" s="278">
        <f>SUM(L226:L232)</f>
      </c>
      <c r="M224" s="571">
        <f>SUM(M226:M232)</f>
      </c>
      <c r="N224" s="106">
        <f>SUM(N226:N232)</f>
      </c>
      <c r="O224" s="106">
        <f>SUM(O226:O232)</f>
      </c>
      <c r="P224" s="351">
        <f>SUM(P226:P232)</f>
      </c>
      <c r="Q224" s="5"/>
    </row>
    <row x14ac:dyDescent="0.25" r="225" customHeight="1" ht="16.15">
      <c r="A225" s="241"/>
      <c r="B225" s="110"/>
      <c r="C225" s="110"/>
      <c r="D225" s="110"/>
      <c r="E225" s="225"/>
      <c r="F225" s="582"/>
      <c r="G225" s="114"/>
      <c r="H225" s="114"/>
      <c r="I225" s="242"/>
      <c r="J225" s="114"/>
      <c r="K225" s="114"/>
      <c r="L225" s="222"/>
      <c r="M225" s="626"/>
      <c r="N225" s="224"/>
      <c r="O225" s="224"/>
      <c r="P225" s="225"/>
      <c r="Q225" s="5"/>
    </row>
    <row x14ac:dyDescent="0.25" r="226" customHeight="1" ht="16.15">
      <c r="A226" s="241" t="s">
        <v>771</v>
      </c>
      <c r="B226" s="110"/>
      <c r="C226" s="110"/>
      <c r="D226" s="110">
        <v>500</v>
      </c>
      <c r="E226" s="225"/>
      <c r="F226" s="582"/>
      <c r="G226" s="607" t="s">
        <v>218</v>
      </c>
      <c r="H226" s="607" t="s">
        <v>218</v>
      </c>
      <c r="I226" s="114">
        <v>0.4</v>
      </c>
      <c r="J226" s="114">
        <v>0.6</v>
      </c>
      <c r="K226" s="607" t="s">
        <v>218</v>
      </c>
      <c r="L226" s="222">
        <f>ROUND(G226*$D226,-1)</f>
      </c>
      <c r="M226" s="110">
        <f>ROUND(H226*$D226,-1)</f>
      </c>
      <c r="N226" s="110">
        <f>ROUND(I226*$D226,-1)</f>
      </c>
      <c r="O226" s="110">
        <f>ROUND(J226*$D226,-1)</f>
      </c>
      <c r="P226" s="225">
        <f>ROUND(K226*$D226,-1)</f>
      </c>
      <c r="Q226" s="5"/>
    </row>
    <row x14ac:dyDescent="0.25" r="227" customHeight="1" ht="16.15">
      <c r="A227" s="241" t="s">
        <v>772</v>
      </c>
      <c r="B227" s="110"/>
      <c r="C227" s="110"/>
      <c r="D227" s="110">
        <v>300</v>
      </c>
      <c r="E227" s="225"/>
      <c r="F227" s="619"/>
      <c r="G227" s="114">
        <v>1</v>
      </c>
      <c r="H227" s="607" t="s">
        <v>218</v>
      </c>
      <c r="I227" s="607" t="s">
        <v>218</v>
      </c>
      <c r="J227" s="114"/>
      <c r="K227" s="114"/>
      <c r="L227" s="222">
        <f>ROUND(G227*$D227,-1)</f>
      </c>
      <c r="M227" s="110">
        <f>ROUND(H227*$D227,-1)</f>
      </c>
      <c r="N227" s="110">
        <f>ROUND(I227*$D227,-1)</f>
      </c>
      <c r="O227" s="110">
        <f>ROUND(J227*$D227,-1)</f>
      </c>
      <c r="P227" s="225">
        <f>ROUND(K227*$D227,-1)</f>
      </c>
      <c r="Q227" s="5"/>
    </row>
    <row x14ac:dyDescent="0.25" r="228" customHeight="1" ht="16.15">
      <c r="A228" s="241" t="s">
        <v>773</v>
      </c>
      <c r="B228" s="110"/>
      <c r="C228" s="110"/>
      <c r="D228" s="110">
        <v>330</v>
      </c>
      <c r="E228" s="110"/>
      <c r="F228" s="112"/>
      <c r="G228" s="114"/>
      <c r="H228" s="114">
        <v>1</v>
      </c>
      <c r="I228" s="607" t="s">
        <v>218</v>
      </c>
      <c r="J228" s="114"/>
      <c r="K228" s="114"/>
      <c r="L228" s="222">
        <f>ROUND(G228*$D228,-1)</f>
      </c>
      <c r="M228" s="110">
        <f>ROUND(H228*$D228,-1)</f>
      </c>
      <c r="N228" s="110">
        <f>ROUND(I228*$D228,-1)</f>
      </c>
      <c r="O228" s="110">
        <f>ROUND(J228*$D228,-1)</f>
      </c>
      <c r="P228" s="225">
        <f>ROUND(K228*$D228,-1)</f>
      </c>
      <c r="Q228" s="5"/>
    </row>
    <row x14ac:dyDescent="0.25" r="229" customHeight="1" ht="16.15">
      <c r="A229" s="241" t="s">
        <v>774</v>
      </c>
      <c r="B229" s="110"/>
      <c r="C229" s="110"/>
      <c r="D229" s="110">
        <v>300</v>
      </c>
      <c r="E229" s="110"/>
      <c r="F229" s="112"/>
      <c r="G229" s="114"/>
      <c r="H229" s="114">
        <v>1</v>
      </c>
      <c r="I229" s="114"/>
      <c r="J229" s="114"/>
      <c r="K229" s="114"/>
      <c r="L229" s="222">
        <f>ROUND(G229*$D229,-1)</f>
      </c>
      <c r="M229" s="110">
        <f>ROUND(H229*$D229,-1)</f>
      </c>
      <c r="N229" s="110">
        <f>ROUND(I229*$D229,-1)</f>
      </c>
      <c r="O229" s="110">
        <f>ROUND(J229*$D229,-1)</f>
      </c>
      <c r="P229" s="225">
        <f>ROUND(K229*$D229,-1)</f>
      </c>
      <c r="Q229" s="5"/>
    </row>
    <row x14ac:dyDescent="0.25" r="230" customHeight="1" ht="16.15">
      <c r="A230" s="338" t="s">
        <v>775</v>
      </c>
      <c r="B230" s="224"/>
      <c r="C230" s="224"/>
      <c r="D230" s="224">
        <v>150</v>
      </c>
      <c r="E230" s="339"/>
      <c r="F230" s="112"/>
      <c r="G230" s="242">
        <v>0.2</v>
      </c>
      <c r="H230" s="242">
        <v>0.2</v>
      </c>
      <c r="I230" s="242">
        <v>0.2</v>
      </c>
      <c r="J230" s="242">
        <v>0.2</v>
      </c>
      <c r="K230" s="114">
        <v>0.2</v>
      </c>
      <c r="L230" s="222">
        <f>ROUND(G230*$D230,-1)</f>
      </c>
      <c r="M230" s="626">
        <f>ROUND(H230*$D230,-1)</f>
      </c>
      <c r="N230" s="224">
        <f>ROUND(I230*$D230,-1)</f>
      </c>
      <c r="O230" s="224">
        <f>ROUND(J230*$D230,-1)</f>
      </c>
      <c r="P230" s="225">
        <f>ROUND(K230*$D230,-1)</f>
      </c>
      <c r="Q230" s="5"/>
    </row>
    <row x14ac:dyDescent="0.25" r="231" customHeight="1" ht="16.15">
      <c r="A231" s="338" t="s">
        <v>776</v>
      </c>
      <c r="B231" s="224"/>
      <c r="C231" s="224"/>
      <c r="D231" s="224">
        <v>150</v>
      </c>
      <c r="E231" s="339"/>
      <c r="F231" s="112"/>
      <c r="G231" s="242">
        <v>0.2</v>
      </c>
      <c r="H231" s="242">
        <v>0.2</v>
      </c>
      <c r="I231" s="242">
        <v>0.2</v>
      </c>
      <c r="J231" s="242">
        <v>0.2</v>
      </c>
      <c r="K231" s="114">
        <v>0.2</v>
      </c>
      <c r="L231" s="222">
        <f>ROUND(G231*$D231,-1)</f>
      </c>
      <c r="M231" s="626">
        <f>ROUND(H231*$D231,-1)</f>
      </c>
      <c r="N231" s="224">
        <f>ROUND(I231*$D231,-1)</f>
      </c>
      <c r="O231" s="224">
        <f>ROUND(J231*$D231,-1)</f>
      </c>
      <c r="P231" s="225">
        <f>ROUND(K231*$D231,-1)</f>
      </c>
      <c r="Q231" s="5"/>
    </row>
    <row x14ac:dyDescent="0.25" r="232" customHeight="1" ht="16.15">
      <c r="A232" s="628"/>
      <c r="B232" s="110"/>
      <c r="C232" s="110"/>
      <c r="D232" s="110"/>
      <c r="E232" s="225"/>
      <c r="F232" s="582"/>
      <c r="G232" s="114"/>
      <c r="H232" s="114"/>
      <c r="I232" s="242"/>
      <c r="J232" s="114"/>
      <c r="K232" s="114"/>
      <c r="L232" s="222"/>
      <c r="M232" s="626"/>
      <c r="N232" s="224"/>
      <c r="O232" s="224"/>
      <c r="P232" s="225"/>
      <c r="Q232" s="5"/>
    </row>
    <row x14ac:dyDescent="0.25" r="233" customHeight="1" ht="16.15">
      <c r="A233" s="627" t="s">
        <v>501</v>
      </c>
      <c r="B233" s="126"/>
      <c r="C233" s="126"/>
      <c r="D233" s="126">
        <f>SUM(D235:D244)</f>
      </c>
      <c r="E233" s="351"/>
      <c r="F233" s="602"/>
      <c r="G233" s="130"/>
      <c r="H233" s="130"/>
      <c r="I233" s="102"/>
      <c r="J233" s="130"/>
      <c r="K233" s="130"/>
      <c r="L233" s="278">
        <f>SUM(L234:L244)</f>
      </c>
      <c r="M233" s="571">
        <f>SUM(M234:M244)</f>
      </c>
      <c r="N233" s="106">
        <f>SUM(N234:N244)</f>
      </c>
      <c r="O233" s="106">
        <f>SUM(O234:O244)</f>
      </c>
      <c r="P233" s="351">
        <f>SUM(P234:P244)</f>
      </c>
      <c r="Q233" s="5"/>
    </row>
    <row x14ac:dyDescent="0.25" r="234" customHeight="1" ht="16.15">
      <c r="A234" s="618"/>
      <c r="B234" s="110"/>
      <c r="C234" s="110"/>
      <c r="D234" s="110"/>
      <c r="E234" s="110"/>
      <c r="F234" s="112"/>
      <c r="G234" s="114"/>
      <c r="H234" s="114"/>
      <c r="I234" s="242"/>
      <c r="J234" s="114"/>
      <c r="K234" s="114"/>
      <c r="L234" s="222"/>
      <c r="M234" s="629"/>
      <c r="N234" s="165"/>
      <c r="O234" s="165"/>
      <c r="P234" s="166"/>
      <c r="Q234" s="5"/>
    </row>
    <row x14ac:dyDescent="0.25" r="235" customHeight="1" ht="16.15">
      <c r="A235" s="241" t="s">
        <v>777</v>
      </c>
      <c r="B235" s="110"/>
      <c r="C235" s="110"/>
      <c r="D235" s="110">
        <v>500</v>
      </c>
      <c r="E235" s="110"/>
      <c r="F235" s="112"/>
      <c r="G235" s="114"/>
      <c r="H235" s="114"/>
      <c r="I235" s="242"/>
      <c r="J235" s="114">
        <v>0.2</v>
      </c>
      <c r="K235" s="607" t="s">
        <v>218</v>
      </c>
      <c r="L235" s="222">
        <f>ROUND(G235*$D235,-1)</f>
      </c>
      <c r="M235" s="626">
        <f>ROUND(H235*$D235,-1)</f>
      </c>
      <c r="N235" s="224">
        <f>ROUND(I235*$D235,-1)</f>
      </c>
      <c r="O235" s="224">
        <f>ROUND(J235*$D235,-1)</f>
      </c>
      <c r="P235" s="225">
        <f>ROUND(K235*$D235,-1)</f>
      </c>
      <c r="Q235" s="5"/>
    </row>
    <row x14ac:dyDescent="0.25" r="236" customHeight="1" ht="16.15">
      <c r="A236" s="241" t="s">
        <v>778</v>
      </c>
      <c r="B236" s="110"/>
      <c r="C236" s="110"/>
      <c r="D236" s="110">
        <v>100</v>
      </c>
      <c r="E236" s="110"/>
      <c r="F236" s="112"/>
      <c r="G236" s="114"/>
      <c r="H236" s="114">
        <v>1</v>
      </c>
      <c r="I236" s="607" t="s">
        <v>218</v>
      </c>
      <c r="J236" s="114"/>
      <c r="K236" s="114"/>
      <c r="L236" s="222">
        <f>ROUND(G236*$D236,-1)</f>
      </c>
      <c r="M236" s="626">
        <f>ROUND(H236*$D236,-1)</f>
      </c>
      <c r="N236" s="224">
        <f>ROUND(I236*$D236,-1)</f>
      </c>
      <c r="O236" s="224">
        <f>ROUND(J236*$D236,-1)</f>
      </c>
      <c r="P236" s="225">
        <f>ROUND(K236*$D236,-1)</f>
      </c>
      <c r="Q236" s="5"/>
    </row>
    <row x14ac:dyDescent="0.25" r="237" customHeight="1" ht="16.15">
      <c r="A237" s="241" t="s">
        <v>779</v>
      </c>
      <c r="B237" s="110"/>
      <c r="C237" s="110"/>
      <c r="D237" s="110">
        <v>120</v>
      </c>
      <c r="E237" s="110"/>
      <c r="F237" s="112"/>
      <c r="G237" s="114"/>
      <c r="H237" s="114"/>
      <c r="I237" s="242">
        <v>1</v>
      </c>
      <c r="J237" s="607" t="s">
        <v>218</v>
      </c>
      <c r="K237" s="114"/>
      <c r="L237" s="222">
        <f>ROUND(G237*$D237,-1)</f>
      </c>
      <c r="M237" s="626">
        <f>ROUND(H237*$D237,-1)</f>
      </c>
      <c r="N237" s="224">
        <f>ROUND(I237*$D237,-1)</f>
      </c>
      <c r="O237" s="224">
        <f>ROUND(J237*$D237,-1)</f>
      </c>
      <c r="P237" s="225">
        <f>ROUND(K237*$D237,-1)</f>
      </c>
      <c r="Q237" s="5"/>
    </row>
    <row x14ac:dyDescent="0.25" r="238" customHeight="1" ht="17.25">
      <c r="A238" s="241" t="s">
        <v>780</v>
      </c>
      <c r="B238" s="110"/>
      <c r="C238" s="110"/>
      <c r="D238" s="110">
        <v>100</v>
      </c>
      <c r="E238" s="110"/>
      <c r="F238" s="112"/>
      <c r="G238" s="114"/>
      <c r="H238" s="114">
        <v>1</v>
      </c>
      <c r="I238" s="242"/>
      <c r="J238" s="114"/>
      <c r="K238" s="114"/>
      <c r="L238" s="222">
        <f>ROUND(G238*$D238,-1)</f>
      </c>
      <c r="M238" s="626">
        <f>ROUND(H238*$D238,-1)</f>
      </c>
      <c r="N238" s="224">
        <f>ROUND(I238*$D238,-1)</f>
      </c>
      <c r="O238" s="224">
        <f>ROUND(J238*$D238,-1)</f>
      </c>
      <c r="P238" s="225">
        <f>ROUND(K238*$D238,-1)</f>
      </c>
      <c r="Q238" s="5"/>
    </row>
    <row x14ac:dyDescent="0.25" r="239" customHeight="1" ht="17.25">
      <c r="A239" s="241" t="s">
        <v>781</v>
      </c>
      <c r="B239" s="110"/>
      <c r="C239" s="110"/>
      <c r="D239" s="110">
        <v>50</v>
      </c>
      <c r="E239" s="110"/>
      <c r="F239" s="112"/>
      <c r="G239" s="114">
        <v>1</v>
      </c>
      <c r="H239" s="114"/>
      <c r="I239" s="242"/>
      <c r="J239" s="114"/>
      <c r="K239" s="114"/>
      <c r="L239" s="222">
        <f>ROUND(G239*$D239,-1)</f>
      </c>
      <c r="M239" s="626">
        <f>ROUND(H239*$D239,-1)</f>
      </c>
      <c r="N239" s="224">
        <f>ROUND(I239*$D239,-1)</f>
      </c>
      <c r="O239" s="224">
        <f>ROUND(J239*$D239,-1)</f>
      </c>
      <c r="P239" s="225">
        <f>ROUND(K239*$D239,-1)</f>
      </c>
      <c r="Q239" s="5"/>
    </row>
    <row x14ac:dyDescent="0.25" r="240" customHeight="1" ht="17.25">
      <c r="A240" s="241" t="s">
        <v>782</v>
      </c>
      <c r="B240" s="110"/>
      <c r="C240" s="110"/>
      <c r="D240" s="110">
        <v>1000</v>
      </c>
      <c r="E240" s="110"/>
      <c r="F240" s="112"/>
      <c r="G240" s="114"/>
      <c r="H240" s="114"/>
      <c r="I240" s="242"/>
      <c r="J240" s="607" t="s">
        <v>218</v>
      </c>
      <c r="K240" s="607" t="s">
        <v>218</v>
      </c>
      <c r="L240" s="222">
        <f>ROUND(G240*$D240,-1)</f>
      </c>
      <c r="M240" s="626">
        <f>ROUND(H240*$D240,-1)</f>
      </c>
      <c r="N240" s="224">
        <f>ROUND(I240*$D240,-1)</f>
      </c>
      <c r="O240" s="224">
        <f>ROUND(J240*$D240,-1)</f>
      </c>
      <c r="P240" s="225">
        <f>ROUND(K240*$D240,-1)</f>
      </c>
      <c r="Q240" s="5"/>
    </row>
    <row x14ac:dyDescent="0.25" r="241" customHeight="1" ht="17.25">
      <c r="A241" s="241" t="s">
        <v>783</v>
      </c>
      <c r="B241" s="110"/>
      <c r="C241" s="110"/>
      <c r="D241" s="110">
        <v>2000</v>
      </c>
      <c r="E241" s="110"/>
      <c r="F241" s="112"/>
      <c r="G241" s="114"/>
      <c r="H241" s="114"/>
      <c r="I241" s="242"/>
      <c r="J241" s="114"/>
      <c r="K241" s="607" t="s">
        <v>218</v>
      </c>
      <c r="L241" s="222">
        <f>ROUND(G241*$D241,-1)</f>
      </c>
      <c r="M241" s="626">
        <f>ROUND(H241*$D241,-1)</f>
      </c>
      <c r="N241" s="224">
        <f>ROUND(I241*$D241,-1)</f>
      </c>
      <c r="O241" s="224">
        <f>ROUND(J241*$D241,-1)</f>
      </c>
      <c r="P241" s="225">
        <f>ROUND(K241*$D241,-1)</f>
      </c>
      <c r="Q241" s="5"/>
    </row>
    <row x14ac:dyDescent="0.25" r="242" customHeight="1" ht="17.25">
      <c r="A242" s="241" t="s">
        <v>784</v>
      </c>
      <c r="B242" s="110"/>
      <c r="C242" s="110"/>
      <c r="D242" s="110">
        <v>80</v>
      </c>
      <c r="E242" s="110"/>
      <c r="F242" s="112"/>
      <c r="G242" s="114">
        <v>0.5</v>
      </c>
      <c r="H242" s="114"/>
      <c r="I242" s="242">
        <v>0.5</v>
      </c>
      <c r="J242" s="114"/>
      <c r="K242" s="114"/>
      <c r="L242" s="222">
        <f>ROUND(G242*$D242,-1)</f>
      </c>
      <c r="M242" s="626">
        <f>ROUND(H242*$D242,-1)</f>
      </c>
      <c r="N242" s="224">
        <f>ROUND(I242*$D242,-1)</f>
      </c>
      <c r="O242" s="224">
        <f>ROUND(J242*$D242,-1)</f>
      </c>
      <c r="P242" s="225">
        <f>ROUND(K242*$D242,-1)</f>
      </c>
      <c r="Q242" s="5"/>
    </row>
    <row x14ac:dyDescent="0.25" r="243" customHeight="1" ht="17.25">
      <c r="A243" s="338" t="s">
        <v>785</v>
      </c>
      <c r="B243" s="224"/>
      <c r="C243" s="224"/>
      <c r="D243" s="224">
        <v>100</v>
      </c>
      <c r="E243" s="339"/>
      <c r="F243" s="112"/>
      <c r="G243" s="242">
        <v>0.2</v>
      </c>
      <c r="H243" s="242">
        <v>0.2</v>
      </c>
      <c r="I243" s="242">
        <v>0.2</v>
      </c>
      <c r="J243" s="242">
        <v>0.2</v>
      </c>
      <c r="K243" s="114">
        <v>0.2</v>
      </c>
      <c r="L243" s="222">
        <f>ROUND(G243*$D243,-1)</f>
      </c>
      <c r="M243" s="626">
        <f>ROUND(H243*$D243,-1)</f>
      </c>
      <c r="N243" s="224">
        <f>ROUND(I243*$D243,-1)</f>
      </c>
      <c r="O243" s="224">
        <f>ROUND(J243*$D243,-1)</f>
      </c>
      <c r="P243" s="225">
        <f>ROUND(K243*$D243,-1)</f>
      </c>
      <c r="Q243" s="5"/>
    </row>
    <row x14ac:dyDescent="0.25" r="244" customHeight="1" ht="17.25">
      <c r="A244" s="630" t="s">
        <v>218</v>
      </c>
      <c r="B244" s="373"/>
      <c r="C244" s="373"/>
      <c r="D244" s="631" t="s">
        <v>218</v>
      </c>
      <c r="E244" s="631"/>
      <c r="F244" s="562"/>
      <c r="G244" s="632" t="s">
        <v>218</v>
      </c>
      <c r="H244" s="632" t="s">
        <v>218</v>
      </c>
      <c r="I244" s="632" t="s">
        <v>218</v>
      </c>
      <c r="J244" s="632" t="s">
        <v>218</v>
      </c>
      <c r="K244" s="633" t="s">
        <v>218</v>
      </c>
      <c r="L244" s="634" t="s">
        <v>218</v>
      </c>
      <c r="M244" s="635" t="s">
        <v>218</v>
      </c>
      <c r="N244" s="631" t="s">
        <v>218</v>
      </c>
      <c r="O244" s="631" t="s">
        <v>218</v>
      </c>
      <c r="P244" s="636" t="s">
        <v>218</v>
      </c>
      <c r="Q244" s="5"/>
    </row>
    <row x14ac:dyDescent="0.25" r="245" customHeight="1" ht="17.25">
      <c r="A245" s="17"/>
      <c r="B245" s="16"/>
      <c r="C245" s="16"/>
      <c r="D245" s="16"/>
      <c r="E245" s="16"/>
      <c r="F245" s="520"/>
      <c r="G245" s="520"/>
      <c r="H245" s="520"/>
      <c r="I245" s="520"/>
      <c r="J245" s="520"/>
      <c r="K245" s="520"/>
      <c r="L245" s="16"/>
      <c r="M245" s="16"/>
      <c r="N245" s="16"/>
      <c r="O245" s="16"/>
      <c r="P245" s="16"/>
      <c r="Q245" s="5"/>
    </row>
    <row x14ac:dyDescent="0.25" r="246" customHeight="1" ht="17.25">
      <c r="A246" s="17"/>
      <c r="B246" s="16"/>
      <c r="C246" s="16"/>
      <c r="D246" s="16"/>
      <c r="E246" s="16"/>
      <c r="F246" s="520"/>
      <c r="G246" s="520"/>
      <c r="H246" s="520"/>
      <c r="I246" s="520"/>
      <c r="J246" s="520"/>
      <c r="K246" s="520"/>
      <c r="L246" s="16"/>
      <c r="M246" s="16"/>
      <c r="N246" s="16"/>
      <c r="O246" s="16"/>
      <c r="P246" s="16"/>
      <c r="Q246" s="5"/>
    </row>
    <row x14ac:dyDescent="0.25" r="247" customHeight="1" ht="17.25">
      <c r="A247" s="36" t="s">
        <v>485</v>
      </c>
      <c r="B247" s="16"/>
      <c r="C247" s="16"/>
      <c r="D247" s="16"/>
      <c r="E247" s="16"/>
      <c r="F247" s="520"/>
      <c r="G247" s="520"/>
      <c r="H247" s="520"/>
      <c r="I247" s="520"/>
      <c r="J247" s="520"/>
      <c r="K247" s="520"/>
      <c r="L247" s="16"/>
      <c r="M247" s="16"/>
      <c r="N247" s="16"/>
      <c r="O247" s="16"/>
      <c r="P247" s="16"/>
      <c r="Q247" s="5"/>
    </row>
    <row x14ac:dyDescent="0.25" r="248" customHeight="1" ht="17.25">
      <c r="A248" s="36"/>
      <c r="B248" s="16"/>
      <c r="C248" s="16"/>
      <c r="D248" s="16"/>
      <c r="E248" s="16"/>
      <c r="F248" s="520"/>
      <c r="G248" s="520"/>
      <c r="H248" s="520"/>
      <c r="I248" s="520"/>
      <c r="J248" s="520"/>
      <c r="K248" s="520"/>
      <c r="L248" s="16"/>
      <c r="M248" s="16"/>
      <c r="N248" s="16"/>
      <c r="O248" s="16"/>
      <c r="P248" s="16"/>
      <c r="Q248" s="5"/>
    </row>
    <row x14ac:dyDescent="0.25" r="249" customHeight="1" ht="17.25">
      <c r="A249" s="17"/>
      <c r="B249" s="16"/>
      <c r="C249" s="16"/>
      <c r="D249" s="16"/>
      <c r="E249" s="16"/>
      <c r="F249" s="520"/>
      <c r="G249" s="520"/>
      <c r="H249" s="520"/>
      <c r="I249" s="520"/>
      <c r="J249" s="520"/>
      <c r="K249" s="520"/>
      <c r="L249" s="16"/>
      <c r="M249" s="16"/>
      <c r="N249" s="16"/>
      <c r="O249" s="16"/>
      <c r="P249" s="16"/>
      <c r="Q249" s="5"/>
    </row>
    <row x14ac:dyDescent="0.25" r="250" customHeight="1" ht="17.25">
      <c r="A250" s="241" t="s">
        <v>786</v>
      </c>
      <c r="B250" s="110">
        <v>1600</v>
      </c>
      <c r="C250" s="110">
        <v>80</v>
      </c>
      <c r="D250" s="110">
        <f>ROUND(C250*$B250/1000,-1)</f>
      </c>
      <c r="E250" s="225"/>
      <c r="F250" s="610" t="s">
        <v>218</v>
      </c>
      <c r="G250" s="242"/>
      <c r="H250" s="613" t="s">
        <v>218</v>
      </c>
      <c r="I250" s="613" t="s">
        <v>218</v>
      </c>
      <c r="J250" s="242"/>
      <c r="K250" s="610" t="s">
        <v>218</v>
      </c>
      <c r="L250" s="222">
        <f>ROUND(G250*$D250,-1)</f>
      </c>
      <c r="M250" s="110">
        <f>ROUND(H250*$D250,-1)</f>
      </c>
      <c r="N250" s="110">
        <f>ROUND(I250*$D250,-1)</f>
      </c>
      <c r="O250" s="110">
        <f>ROUND(J250*$D250,-1)</f>
      </c>
      <c r="P250" s="225">
        <f>ROUND(K250*$D250,-1)</f>
      </c>
      <c r="Q250" s="5"/>
    </row>
    <row x14ac:dyDescent="0.25" r="251" customHeight="1" ht="17.25">
      <c r="A251" s="241" t="s">
        <v>787</v>
      </c>
      <c r="B251" s="110">
        <v>1500</v>
      </c>
      <c r="C251" s="110">
        <v>80</v>
      </c>
      <c r="D251" s="110">
        <f>ROUND(C251*$B251/1000,-1)</f>
      </c>
      <c r="E251" s="225"/>
      <c r="F251" s="582">
        <v>0.6</v>
      </c>
      <c r="G251" s="613" t="s">
        <v>218</v>
      </c>
      <c r="H251" s="242"/>
      <c r="I251" s="613" t="s">
        <v>218</v>
      </c>
      <c r="J251" s="613" t="s">
        <v>218</v>
      </c>
      <c r="K251" s="582"/>
      <c r="L251" s="222">
        <f>ROUND(G251*$D251,-1)</f>
      </c>
      <c r="M251" s="110">
        <f>ROUND(H251*$D251,-1)</f>
      </c>
      <c r="N251" s="110">
        <f>ROUND(I251*$D251,-1)</f>
      </c>
      <c r="O251" s="110">
        <f>ROUND(J251*$D251,-1)</f>
      </c>
      <c r="P251" s="225">
        <f>ROUND(K251*$D251,-1)</f>
      </c>
      <c r="Q251" s="5"/>
    </row>
    <row x14ac:dyDescent="0.25" r="252" customHeight="1" ht="17.25">
      <c r="A252" s="241" t="s">
        <v>788</v>
      </c>
      <c r="B252" s="110">
        <v>1600</v>
      </c>
      <c r="C252" s="110">
        <v>80</v>
      </c>
      <c r="D252" s="110">
        <f>ROUND(C252*$B252/1000,-1)</f>
      </c>
      <c r="E252" s="225"/>
      <c r="F252" s="582">
        <v>0.9</v>
      </c>
      <c r="G252" s="242">
        <v>0.1</v>
      </c>
      <c r="H252" s="613" t="s">
        <v>218</v>
      </c>
      <c r="I252" s="613" t="s">
        <v>218</v>
      </c>
      <c r="J252" s="613" t="s">
        <v>218</v>
      </c>
      <c r="K252" s="610" t="s">
        <v>218</v>
      </c>
      <c r="L252" s="222">
        <f>ROUND(G252*$D252,-1)</f>
      </c>
      <c r="M252" s="110">
        <f>ROUND(H252*$D252,-1)</f>
      </c>
      <c r="N252" s="110">
        <f>ROUND(I252*$D252,-1)</f>
      </c>
      <c r="O252" s="110">
        <f>ROUND(J252*$D252,-1)</f>
      </c>
      <c r="P252" s="225">
        <f>ROUND(K252*$D252,-1)</f>
      </c>
      <c r="Q252" s="5"/>
    </row>
    <row x14ac:dyDescent="0.25" r="253" customHeight="1" ht="17.25">
      <c r="A253" s="241" t="s">
        <v>789</v>
      </c>
      <c r="B253" s="110">
        <v>1650</v>
      </c>
      <c r="C253" s="110">
        <v>80</v>
      </c>
      <c r="D253" s="110">
        <f>ROUND(C253*$B253/1000,-1)</f>
      </c>
      <c r="E253" s="225"/>
      <c r="F253" s="582">
        <v>0.9</v>
      </c>
      <c r="G253" s="242">
        <v>0.1</v>
      </c>
      <c r="H253" s="613" t="s">
        <v>218</v>
      </c>
      <c r="I253" s="613" t="s">
        <v>218</v>
      </c>
      <c r="J253" s="613" t="s">
        <v>218</v>
      </c>
      <c r="K253" s="610" t="s">
        <v>218</v>
      </c>
      <c r="L253" s="222">
        <f>ROUND(G253*$D253,-1)</f>
      </c>
      <c r="M253" s="110">
        <f>ROUND(H253*$D253,-1)</f>
      </c>
      <c r="N253" s="110">
        <f>ROUND(I253*$D253,-1)</f>
      </c>
      <c r="O253" s="110">
        <f>ROUND(J253*$D253,-1)</f>
      </c>
      <c r="P253" s="225">
        <f>ROUND(K253*$D253,-1)</f>
      </c>
      <c r="Q253" s="5"/>
    </row>
    <row x14ac:dyDescent="0.25" r="254" customHeight="1" ht="17.25">
      <c r="A254" s="241" t="s">
        <v>790</v>
      </c>
      <c r="B254" s="110">
        <v>850</v>
      </c>
      <c r="C254" s="110">
        <v>80</v>
      </c>
      <c r="D254" s="110">
        <f>ROUND(C254*$B254/1000,-1)</f>
      </c>
      <c r="E254" s="225"/>
      <c r="F254" s="610" t="s">
        <v>218</v>
      </c>
      <c r="G254" s="613" t="s">
        <v>218</v>
      </c>
      <c r="H254" s="613" t="s">
        <v>218</v>
      </c>
      <c r="I254" s="242"/>
      <c r="J254" s="613" t="s">
        <v>218</v>
      </c>
      <c r="K254" s="610" t="s">
        <v>218</v>
      </c>
      <c r="L254" s="222">
        <f>ROUND(G254*$D254,-1)</f>
      </c>
      <c r="M254" s="110">
        <f>ROUND(H254*$D254,-1)</f>
      </c>
      <c r="N254" s="110">
        <f>ROUND(I254*$D254,-1)</f>
      </c>
      <c r="O254" s="110">
        <f>ROUND(J254*$D254,-1)</f>
      </c>
      <c r="P254" s="225">
        <f>ROUND(K254*$D254,-1)</f>
      </c>
      <c r="Q254" s="5"/>
    </row>
    <row x14ac:dyDescent="0.25" r="255" customHeight="1" ht="17.25">
      <c r="A255" s="241" t="s">
        <v>791</v>
      </c>
      <c r="B255" s="110">
        <v>1000</v>
      </c>
      <c r="C255" s="110">
        <v>80</v>
      </c>
      <c r="D255" s="110">
        <f>ROUND(C255*$B255/1000,-1)</f>
      </c>
      <c r="E255" s="225"/>
      <c r="F255" s="582"/>
      <c r="G255" s="613" t="s">
        <v>218</v>
      </c>
      <c r="H255" s="613" t="s">
        <v>218</v>
      </c>
      <c r="I255" s="613" t="s">
        <v>218</v>
      </c>
      <c r="J255" s="613" t="s">
        <v>218</v>
      </c>
      <c r="K255" s="610" t="s">
        <v>218</v>
      </c>
      <c r="L255" s="222">
        <f>ROUND(G255*$D255,-1)</f>
      </c>
      <c r="M255" s="110">
        <f>ROUND(H255*$D255,-1)</f>
      </c>
      <c r="N255" s="110">
        <f>ROUND(I255*$D255,-1)</f>
      </c>
      <c r="O255" s="110">
        <f>ROUND(J255*$D255,-1)</f>
      </c>
      <c r="P255" s="225">
        <f>ROUND(K255*$D255,-1)</f>
      </c>
      <c r="Q255" s="5"/>
    </row>
    <row x14ac:dyDescent="0.25" r="256" customHeight="1" ht="17.25">
      <c r="A256" s="241" t="s">
        <v>792</v>
      </c>
      <c r="B256" s="110">
        <v>2500</v>
      </c>
      <c r="C256" s="110">
        <v>80</v>
      </c>
      <c r="D256" s="110">
        <f>ROUND(C256*$B256/1000,-1)</f>
      </c>
      <c r="E256" s="225"/>
      <c r="F256" s="582"/>
      <c r="G256" s="242"/>
      <c r="H256" s="242"/>
      <c r="I256" s="242"/>
      <c r="J256" s="242"/>
      <c r="K256" s="610" t="s">
        <v>218</v>
      </c>
      <c r="L256" s="222">
        <f>ROUND(G256*$D256,-1)</f>
      </c>
      <c r="M256" s="110">
        <f>ROUND(H256*$D256,-1)</f>
      </c>
      <c r="N256" s="110">
        <f>ROUND(I256*$D256,-1)</f>
      </c>
      <c r="O256" s="110">
        <f>ROUND(J256*$D256,-1)</f>
      </c>
      <c r="P256" s="225">
        <f>ROUND(K256*$D256,-1)</f>
      </c>
      <c r="Q256" s="5"/>
    </row>
    <row x14ac:dyDescent="0.25" r="257" customHeight="1" ht="17.25">
      <c r="A257" s="241" t="s">
        <v>793</v>
      </c>
      <c r="B257" s="110">
        <v>2500</v>
      </c>
      <c r="C257" s="110">
        <v>80</v>
      </c>
      <c r="D257" s="110">
        <f>ROUND(C257*$B257/1000,-1)</f>
      </c>
      <c r="E257" s="225"/>
      <c r="F257" s="582"/>
      <c r="G257" s="242"/>
      <c r="H257" s="242"/>
      <c r="I257" s="242"/>
      <c r="J257" s="613" t="s">
        <v>218</v>
      </c>
      <c r="K257" s="582"/>
      <c r="L257" s="222">
        <f>ROUND(G257*$D257,-1)</f>
      </c>
      <c r="M257" s="110">
        <f>ROUND(H257*$D257,-1)</f>
      </c>
      <c r="N257" s="110">
        <f>ROUND(I257*$D257,-1)</f>
      </c>
      <c r="O257" s="110">
        <f>ROUND(J257*$D257,-1)</f>
      </c>
      <c r="P257" s="225">
        <f>ROUND(K257*$D257,-1)</f>
      </c>
      <c r="Q257" s="5"/>
    </row>
    <row x14ac:dyDescent="0.25" r="258" customHeight="1" ht="17.25">
      <c r="A258" s="17"/>
      <c r="B258" s="16"/>
      <c r="C258" s="16"/>
      <c r="D258" s="16"/>
      <c r="E258" s="16"/>
      <c r="F258" s="520"/>
      <c r="G258" s="520"/>
      <c r="H258" s="520"/>
      <c r="I258" s="520"/>
      <c r="J258" s="520"/>
      <c r="K258" s="520"/>
      <c r="L258" s="16"/>
      <c r="M258" s="16"/>
      <c r="N258" s="16"/>
      <c r="O258" s="16"/>
      <c r="P258" s="16"/>
      <c r="Q258" s="5"/>
    </row>
    <row x14ac:dyDescent="0.25" r="259" customHeight="1" ht="17.25">
      <c r="A259" s="241" t="s">
        <v>630</v>
      </c>
      <c r="B259" s="110">
        <v>4000</v>
      </c>
      <c r="C259" s="110">
        <v>80</v>
      </c>
      <c r="D259" s="110">
        <f>ROUND(C259*$B259/1000,-1)</f>
      </c>
      <c r="E259" s="609" t="s">
        <v>218</v>
      </c>
      <c r="F259" s="582"/>
      <c r="G259" s="114">
        <v>1</v>
      </c>
      <c r="H259" s="607" t="s">
        <v>218</v>
      </c>
      <c r="I259" s="607" t="s">
        <v>218</v>
      </c>
      <c r="J259" s="607" t="s">
        <v>218</v>
      </c>
      <c r="K259" s="607" t="s">
        <v>218</v>
      </c>
      <c r="L259" s="222">
        <f>ROUND(G259*$D259,-1)</f>
      </c>
      <c r="M259" s="110">
        <f>ROUND(H259*$D259,-1)</f>
      </c>
      <c r="N259" s="110">
        <f>ROUND(I259*$D259,-1)</f>
      </c>
      <c r="O259" s="110">
        <f>ROUND(J259*$D259,-1)</f>
      </c>
      <c r="P259" s="225">
        <f>ROUND(K259*$D259,-1)</f>
      </c>
      <c r="Q259" s="5"/>
    </row>
    <row x14ac:dyDescent="0.25" r="260" customHeight="1" ht="17.25">
      <c r="A260" s="241" t="s">
        <v>794</v>
      </c>
      <c r="B260" s="110">
        <v>1300</v>
      </c>
      <c r="C260" s="110">
        <v>80</v>
      </c>
      <c r="D260" s="110">
        <f>ROUND(C260*$B260/1000,-1)</f>
      </c>
      <c r="E260" s="225"/>
      <c r="F260" s="610" t="s">
        <v>218</v>
      </c>
      <c r="G260" s="114"/>
      <c r="H260" s="114"/>
      <c r="I260" s="607" t="s">
        <v>218</v>
      </c>
      <c r="J260" s="607" t="s">
        <v>218</v>
      </c>
      <c r="K260" s="607" t="s">
        <v>218</v>
      </c>
      <c r="L260" s="222">
        <f>ROUND(G260*$D260,-1)</f>
      </c>
      <c r="M260" s="110">
        <f>ROUND(H260*$D260,-1)</f>
      </c>
      <c r="N260" s="110">
        <f>ROUND(I260*$D260,-1)</f>
      </c>
      <c r="O260" s="110">
        <f>ROUND(J260*$D260,-1)</f>
      </c>
      <c r="P260" s="225">
        <f>ROUND(K260*$D260,-1)</f>
      </c>
      <c r="Q260" s="5"/>
    </row>
    <row x14ac:dyDescent="0.25" r="261" customHeight="1" ht="17.25">
      <c r="A261" s="241" t="s">
        <v>633</v>
      </c>
      <c r="B261" s="110">
        <v>1800</v>
      </c>
      <c r="C261" s="110">
        <v>80</v>
      </c>
      <c r="D261" s="110">
        <f>ROUND(C261*$B261/1000,-1)</f>
      </c>
      <c r="E261" s="225"/>
      <c r="F261" s="582"/>
      <c r="G261" s="114"/>
      <c r="H261" s="114"/>
      <c r="I261" s="114"/>
      <c r="J261" s="607" t="s">
        <v>218</v>
      </c>
      <c r="K261" s="607" t="s">
        <v>218</v>
      </c>
      <c r="L261" s="222">
        <f>ROUND(G261*$D261,-1)</f>
      </c>
      <c r="M261" s="110">
        <f>ROUND(H261*$D261,-1)</f>
      </c>
      <c r="N261" s="110">
        <f>ROUND(I261*$D261,-1)</f>
      </c>
      <c r="O261" s="110">
        <f>ROUND(J261*$D261,-1)</f>
      </c>
      <c r="P261" s="225">
        <f>ROUND(K261*$D261,-1)</f>
      </c>
      <c r="Q261" s="5"/>
    </row>
    <row x14ac:dyDescent="0.25" r="262" customHeight="1" ht="17.25">
      <c r="A262" s="241" t="s">
        <v>634</v>
      </c>
      <c r="B262" s="110">
        <v>800</v>
      </c>
      <c r="C262" s="110">
        <v>80</v>
      </c>
      <c r="D262" s="110">
        <f>ROUND(C262*$B262/1000,-1)</f>
      </c>
      <c r="E262" s="225"/>
      <c r="F262" s="582"/>
      <c r="G262" s="114"/>
      <c r="H262" s="114"/>
      <c r="I262" s="114"/>
      <c r="J262" s="607" t="s">
        <v>218</v>
      </c>
      <c r="K262" s="607" t="s">
        <v>218</v>
      </c>
      <c r="L262" s="222">
        <f>ROUND(G262*$D262,-1)</f>
      </c>
      <c r="M262" s="110">
        <f>ROUND(H262*$D262,-1)</f>
      </c>
      <c r="N262" s="110">
        <f>ROUND(I262*$D262,-1)</f>
      </c>
      <c r="O262" s="110">
        <f>ROUND(J262*$D262,-1)</f>
      </c>
      <c r="P262" s="225">
        <f>ROUND(K262*$D262,-1)</f>
      </c>
      <c r="Q262" s="5"/>
    </row>
    <row x14ac:dyDescent="0.25" r="263" customHeight="1" ht="17.25">
      <c r="A263" s="241" t="s">
        <v>635</v>
      </c>
      <c r="B263" s="110">
        <v>3000</v>
      </c>
      <c r="C263" s="110">
        <v>80</v>
      </c>
      <c r="D263" s="110">
        <f>ROUND(C263*$B263/1000,-1)</f>
      </c>
      <c r="E263" s="225"/>
      <c r="F263" s="582"/>
      <c r="G263" s="114"/>
      <c r="H263" s="114"/>
      <c r="I263" s="607" t="s">
        <v>218</v>
      </c>
      <c r="J263" s="607" t="s">
        <v>218</v>
      </c>
      <c r="K263" s="114"/>
      <c r="L263" s="222">
        <f>ROUND(G263*$D263,-1)</f>
      </c>
      <c r="M263" s="110">
        <f>ROUND(H263*$D263,-1)</f>
      </c>
      <c r="N263" s="110">
        <f>ROUND(I263*$D263,-1)</f>
      </c>
      <c r="O263" s="110">
        <f>ROUND(J263*$D263,-1)</f>
      </c>
      <c r="P263" s="225">
        <f>ROUND(K263*$D263,-1)</f>
      </c>
      <c r="Q263" s="5"/>
    </row>
    <row x14ac:dyDescent="0.25" r="264" customHeight="1" ht="17.25">
      <c r="A264" s="17"/>
      <c r="B264" s="16"/>
      <c r="C264" s="16"/>
      <c r="D264" s="16"/>
      <c r="E264" s="16"/>
      <c r="F264" s="520"/>
      <c r="G264" s="520"/>
      <c r="H264" s="520"/>
      <c r="I264" s="520"/>
      <c r="J264" s="520"/>
      <c r="K264" s="520"/>
      <c r="L264" s="16"/>
      <c r="M264" s="16"/>
      <c r="N264" s="16"/>
      <c r="O264" s="16"/>
      <c r="P264" s="16"/>
      <c r="Q264" s="5"/>
    </row>
    <row x14ac:dyDescent="0.25" r="265" customHeight="1" ht="17.25">
      <c r="A265" s="7" t="s">
        <v>486</v>
      </c>
      <c r="B265" s="379">
        <f>SUM(B250:B263)</f>
      </c>
      <c r="C265" s="16"/>
      <c r="D265" s="379">
        <f>SUM(D250:D263)</f>
      </c>
      <c r="E265" s="16"/>
      <c r="F265" s="520"/>
      <c r="G265" s="520"/>
      <c r="H265" s="520"/>
      <c r="I265" s="520"/>
      <c r="J265" s="520"/>
      <c r="K265" s="520"/>
      <c r="L265" s="379">
        <f>SUM(L250:L263)</f>
      </c>
      <c r="M265" s="379">
        <f>SUM(M250:M263)</f>
      </c>
      <c r="N265" s="379">
        <f>SUM(N250:N263)</f>
      </c>
      <c r="O265" s="379">
        <f>SUM(O250:O263)</f>
      </c>
      <c r="P265" s="379">
        <f>SUM(P250:P263)</f>
      </c>
      <c r="Q26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65"/>
  <sheetViews>
    <sheetView workbookViewId="0"/>
  </sheetViews>
  <sheetFormatPr defaultRowHeight="15" x14ac:dyDescent="0.25"/>
  <cols>
    <col min="1" max="1" style="6" width="12.43357142857143" customWidth="1" bestFit="1" hidden="1"/>
    <col min="2" max="2" style="387" width="12.43357142857143" customWidth="1" bestFit="1" hidden="1"/>
    <col min="3" max="3" style="387" width="12.43357142857143" customWidth="1" bestFit="1" hidden="1"/>
    <col min="4" max="4" style="387" width="12.43357142857143" customWidth="1" bestFit="1" hidden="1"/>
    <col min="5" max="5" style="387" width="12.43357142857143" customWidth="1" bestFit="1" hidden="1"/>
    <col min="6" max="6" style="580" width="12.43357142857143" customWidth="1" bestFit="1" hidden="1"/>
    <col min="7" max="7" style="580" width="12.43357142857143" customWidth="1" bestFit="1" hidden="1"/>
    <col min="8" max="8" style="580" width="12.43357142857143" customWidth="1" bestFit="1" hidden="1"/>
    <col min="9" max="9" style="580" width="12.43357142857143" customWidth="1" bestFit="1" hidden="1"/>
    <col min="10" max="10" style="580" width="12.43357142857143" customWidth="1" bestFit="1" hidden="1"/>
    <col min="11" max="11" style="580" width="12.43357142857143" customWidth="1" bestFit="1" hidden="1"/>
    <col min="12" max="12" style="387" width="12.43357142857143" customWidth="1" bestFit="1" hidden="1"/>
    <col min="13" max="13" style="387" width="12.43357142857143" customWidth="1" bestFit="1" hidden="1"/>
    <col min="14" max="14" style="387" width="12.43357142857143" customWidth="1" bestFit="1" hidden="1"/>
    <col min="15" max="15" style="387" width="12.43357142857143" customWidth="1" bestFit="1" hidden="1"/>
    <col min="16" max="16" style="387" width="12.43357142857143" customWidth="1" bestFit="1" hidden="1"/>
  </cols>
  <sheetData>
    <row x14ac:dyDescent="0.25" r="1" customHeight="1" ht="16.15">
      <c r="A1" s="7" t="s">
        <v>413</v>
      </c>
      <c r="B1" s="16"/>
      <c r="C1" s="16"/>
      <c r="D1" s="16"/>
      <c r="E1" s="9" t="s">
        <v>537</v>
      </c>
      <c r="F1" s="520"/>
      <c r="G1" s="520"/>
      <c r="H1" s="520"/>
      <c r="I1" s="520"/>
      <c r="J1" s="520"/>
      <c r="K1" s="520"/>
      <c r="L1" s="16"/>
      <c r="M1" s="16"/>
      <c r="N1" s="16"/>
      <c r="O1" s="15"/>
      <c r="P1" s="16"/>
    </row>
    <row x14ac:dyDescent="0.25" r="2" customHeight="1" ht="16.15">
      <c r="A2" s="7" t="s">
        <v>538</v>
      </c>
      <c r="B2" s="16"/>
      <c r="C2" s="16"/>
      <c r="D2" s="16"/>
      <c r="E2" s="9"/>
      <c r="F2" s="520"/>
      <c r="G2" s="520"/>
      <c r="H2" s="520"/>
      <c r="I2" s="520"/>
      <c r="J2" s="520"/>
      <c r="K2" s="520"/>
      <c r="L2" s="16"/>
      <c r="M2" s="16"/>
      <c r="N2" s="16"/>
      <c r="O2" s="16"/>
      <c r="P2" s="16"/>
    </row>
    <row x14ac:dyDescent="0.25" r="3" customHeight="1" ht="16.15">
      <c r="A3" s="7" t="s">
        <v>539</v>
      </c>
      <c r="B3" s="16"/>
      <c r="C3" s="16"/>
      <c r="D3" s="16"/>
      <c r="E3" s="9" t="s">
        <v>540</v>
      </c>
      <c r="F3" s="520"/>
      <c r="G3" s="520"/>
      <c r="H3" s="520"/>
      <c r="I3" s="520"/>
      <c r="J3" s="520"/>
      <c r="K3" s="520"/>
      <c r="L3" s="16"/>
      <c r="M3" s="16"/>
      <c r="N3" s="16"/>
      <c r="O3" s="26" t="s">
        <v>419</v>
      </c>
      <c r="P3" s="16"/>
    </row>
    <row x14ac:dyDescent="0.25" r="4" customHeight="1" ht="16.15">
      <c r="A4" s="7"/>
      <c r="B4" s="16"/>
      <c r="C4" s="16"/>
      <c r="D4" s="16"/>
      <c r="E4" s="9"/>
      <c r="F4" s="520"/>
      <c r="G4" s="520"/>
      <c r="H4" s="520"/>
      <c r="I4" s="520"/>
      <c r="J4" s="520"/>
      <c r="K4" s="520"/>
      <c r="L4" s="16"/>
      <c r="M4" s="16"/>
      <c r="N4" s="16"/>
      <c r="O4" s="16"/>
      <c r="P4" s="16"/>
    </row>
    <row x14ac:dyDescent="0.25" r="5" customHeight="1" ht="18">
      <c r="A5" s="29" t="s">
        <v>541</v>
      </c>
      <c r="B5" s="16"/>
      <c r="C5" s="8"/>
      <c r="D5" s="16"/>
      <c r="E5" s="16"/>
      <c r="F5" s="520"/>
      <c r="G5" s="520"/>
      <c r="H5" s="520"/>
      <c r="I5" s="520"/>
      <c r="J5" s="520"/>
      <c r="K5" s="520"/>
      <c r="L5" s="19"/>
      <c r="M5" s="16"/>
      <c r="N5" s="16"/>
      <c r="O5" s="16"/>
      <c r="P5" s="16"/>
    </row>
    <row x14ac:dyDescent="0.25" r="6" customHeight="1" ht="16.15">
      <c r="A6" s="7" t="s">
        <v>542</v>
      </c>
      <c r="B6" s="16"/>
      <c r="C6" s="8"/>
      <c r="D6" s="16"/>
      <c r="E6" s="16"/>
      <c r="F6" s="520"/>
      <c r="G6" s="520"/>
      <c r="H6" s="520"/>
      <c r="I6" s="520"/>
      <c r="J6" s="520"/>
      <c r="K6" s="520"/>
      <c r="L6" s="19"/>
      <c r="M6" s="16"/>
      <c r="N6" s="16"/>
      <c r="O6" s="16"/>
      <c r="P6" s="16"/>
    </row>
    <row x14ac:dyDescent="0.25" r="7" customHeight="1" ht="16.15">
      <c r="A7" s="5"/>
      <c r="B7" s="16"/>
      <c r="C7" s="16"/>
      <c r="D7" s="16"/>
      <c r="E7" s="16"/>
      <c r="F7" s="520"/>
      <c r="G7" s="520"/>
      <c r="H7" s="520"/>
      <c r="I7" s="520"/>
      <c r="J7" s="520"/>
      <c r="K7" s="520"/>
      <c r="L7" s="16"/>
      <c r="M7" s="16"/>
      <c r="N7" s="16"/>
      <c r="O7" s="16"/>
      <c r="P7" s="16"/>
    </row>
    <row x14ac:dyDescent="0.25" r="8" customHeight="1" ht="16.15">
      <c r="A8" s="36" t="s">
        <v>543</v>
      </c>
      <c r="B8" s="8"/>
      <c r="C8" s="38"/>
      <c r="D8" s="16"/>
      <c r="E8" s="38" t="s">
        <v>544</v>
      </c>
      <c r="F8" s="10"/>
      <c r="G8" s="10"/>
      <c r="H8" s="10"/>
      <c r="I8" s="10"/>
      <c r="J8" s="10"/>
      <c r="K8" s="10"/>
      <c r="L8" s="9"/>
      <c r="M8" s="19"/>
      <c r="N8" s="16"/>
      <c r="O8" s="16"/>
      <c r="P8" s="16"/>
    </row>
    <row x14ac:dyDescent="0.25" r="9" customHeight="1" ht="16.15">
      <c r="A9" s="1"/>
      <c r="B9" s="8"/>
      <c r="C9" s="19"/>
      <c r="D9" s="8"/>
      <c r="E9" s="19"/>
      <c r="F9" s="10"/>
      <c r="G9" s="10"/>
      <c r="H9" s="10"/>
      <c r="I9" s="10"/>
      <c r="J9" s="10"/>
      <c r="K9" s="10"/>
      <c r="L9" s="19"/>
      <c r="M9" s="40"/>
      <c r="N9" s="19"/>
      <c r="O9" s="39"/>
      <c r="P9" s="39"/>
    </row>
    <row x14ac:dyDescent="0.25" r="10" customHeight="1" ht="16.15">
      <c r="A10" s="41" t="s">
        <v>46</v>
      </c>
      <c r="B10" s="43" t="s">
        <v>50</v>
      </c>
      <c r="C10" s="43" t="s">
        <v>51</v>
      </c>
      <c r="D10" s="43" t="s">
        <v>52</v>
      </c>
      <c r="E10" s="521" t="s">
        <v>53</v>
      </c>
      <c r="F10" s="45" t="s">
        <v>54</v>
      </c>
      <c r="G10" s="47" t="s">
        <v>55</v>
      </c>
      <c r="H10" s="47" t="s">
        <v>55</v>
      </c>
      <c r="I10" s="47" t="s">
        <v>55</v>
      </c>
      <c r="J10" s="47" t="s">
        <v>55</v>
      </c>
      <c r="K10" s="49" t="s">
        <v>56</v>
      </c>
      <c r="L10" s="50" t="s">
        <v>58</v>
      </c>
      <c r="M10" s="522" t="s">
        <v>545</v>
      </c>
      <c r="N10" s="523"/>
      <c r="O10" s="524"/>
      <c r="P10" s="525"/>
    </row>
    <row x14ac:dyDescent="0.25" r="11" customHeight="1" ht="16.15">
      <c r="A11" s="56"/>
      <c r="B11" s="58" t="s">
        <v>65</v>
      </c>
      <c r="C11" s="58" t="s">
        <v>66</v>
      </c>
      <c r="D11" s="58" t="s">
        <v>67</v>
      </c>
      <c r="E11" s="62">
        <v>2006</v>
      </c>
      <c r="F11" s="60">
        <v>2005</v>
      </c>
      <c r="G11" s="58">
        <v>2006</v>
      </c>
      <c r="H11" s="58">
        <v>2007</v>
      </c>
      <c r="I11" s="58">
        <v>2008</v>
      </c>
      <c r="J11" s="58">
        <v>2009</v>
      </c>
      <c r="K11" s="58">
        <v>2010</v>
      </c>
      <c r="L11" s="60">
        <v>2006</v>
      </c>
      <c r="M11" s="58" t="s">
        <v>546</v>
      </c>
      <c r="N11" s="58" t="s">
        <v>547</v>
      </c>
      <c r="O11" s="58" t="s">
        <v>548</v>
      </c>
      <c r="P11" s="62" t="s">
        <v>549</v>
      </c>
    </row>
    <row x14ac:dyDescent="0.25" r="12" customHeight="1" ht="16.15">
      <c r="A12" s="65"/>
      <c r="B12" s="68" t="s">
        <v>70</v>
      </c>
      <c r="C12" s="68" t="s">
        <v>550</v>
      </c>
      <c r="D12" s="68" t="s">
        <v>551</v>
      </c>
      <c r="E12" s="69" t="s">
        <v>73</v>
      </c>
      <c r="F12" s="70" t="s">
        <v>74</v>
      </c>
      <c r="G12" s="71" t="s">
        <v>74</v>
      </c>
      <c r="H12" s="71" t="s">
        <v>74</v>
      </c>
      <c r="I12" s="71" t="s">
        <v>74</v>
      </c>
      <c r="J12" s="71" t="s">
        <v>74</v>
      </c>
      <c r="K12" s="71" t="s">
        <v>74</v>
      </c>
      <c r="L12" s="526" t="s">
        <v>551</v>
      </c>
      <c r="M12" s="68" t="s">
        <v>551</v>
      </c>
      <c r="N12" s="68" t="s">
        <v>551</v>
      </c>
      <c r="O12" s="68" t="s">
        <v>551</v>
      </c>
      <c r="P12" s="75" t="s">
        <v>551</v>
      </c>
    </row>
    <row x14ac:dyDescent="0.25" r="13" customHeight="1" ht="16.15">
      <c r="A13" s="527"/>
      <c r="B13" s="528"/>
      <c r="C13" s="111"/>
      <c r="D13" s="528"/>
      <c r="E13" s="225"/>
      <c r="F13" s="112"/>
      <c r="G13" s="114"/>
      <c r="H13" s="114"/>
      <c r="I13" s="114"/>
      <c r="J13" s="529"/>
      <c r="K13" s="529"/>
      <c r="L13" s="530"/>
      <c r="M13" s="528"/>
      <c r="N13" s="528"/>
      <c r="O13" s="287"/>
      <c r="P13" s="531"/>
    </row>
    <row x14ac:dyDescent="0.25" r="14" customHeight="1" ht="16.15">
      <c r="A14" s="93" t="s">
        <v>552</v>
      </c>
      <c r="B14" s="132"/>
      <c r="C14" s="126"/>
      <c r="D14" s="132">
        <f>D22</f>
      </c>
      <c r="E14" s="532"/>
      <c r="F14" s="127"/>
      <c r="G14" s="129"/>
      <c r="H14" s="129"/>
      <c r="I14" s="129"/>
      <c r="J14" s="533"/>
      <c r="K14" s="533"/>
      <c r="L14" s="213">
        <f>L22</f>
      </c>
      <c r="M14" s="534">
        <f>M22</f>
      </c>
      <c r="N14" s="132">
        <f>N22</f>
      </c>
      <c r="O14" s="132">
        <f>O22</f>
      </c>
      <c r="P14" s="535">
        <f>P22</f>
      </c>
    </row>
    <row x14ac:dyDescent="0.25" r="15" customHeight="1" ht="16.15">
      <c r="A15" s="527"/>
      <c r="B15" s="287"/>
      <c r="C15" s="111"/>
      <c r="D15" s="287"/>
      <c r="E15" s="225"/>
      <c r="F15" s="112"/>
      <c r="G15" s="114"/>
      <c r="H15" s="114"/>
      <c r="I15" s="114"/>
      <c r="J15" s="529"/>
      <c r="K15" s="529"/>
      <c r="L15" s="536"/>
      <c r="M15" s="537"/>
      <c r="N15" s="538"/>
      <c r="O15" s="538"/>
      <c r="P15" s="531"/>
    </row>
    <row x14ac:dyDescent="0.25" r="16" customHeight="1" ht="16.15">
      <c r="A16" s="93" t="s">
        <v>553</v>
      </c>
      <c r="B16" s="132"/>
      <c r="C16" s="126"/>
      <c r="D16" s="132">
        <f>D33</f>
      </c>
      <c r="E16" s="149"/>
      <c r="F16" s="539"/>
      <c r="G16" s="540"/>
      <c r="H16" s="540"/>
      <c r="I16" s="540"/>
      <c r="J16" s="541"/>
      <c r="K16" s="541"/>
      <c r="L16" s="213">
        <f>L33</f>
      </c>
      <c r="M16" s="534">
        <f>M33</f>
      </c>
      <c r="N16" s="132">
        <f>N33</f>
      </c>
      <c r="O16" s="132">
        <f>O33</f>
      </c>
      <c r="P16" s="535">
        <f>P33</f>
      </c>
    </row>
    <row x14ac:dyDescent="0.25" r="17" customHeight="1" ht="16.15">
      <c r="A17" s="527"/>
      <c r="B17" s="111"/>
      <c r="C17" s="528"/>
      <c r="D17" s="111"/>
      <c r="E17" s="542"/>
      <c r="F17" s="543"/>
      <c r="G17" s="544"/>
      <c r="H17" s="544"/>
      <c r="I17" s="544"/>
      <c r="J17" s="529"/>
      <c r="K17" s="529"/>
      <c r="L17" s="545"/>
      <c r="M17" s="546"/>
      <c r="N17" s="546"/>
      <c r="O17" s="547"/>
      <c r="P17" s="266"/>
    </row>
    <row x14ac:dyDescent="0.25" r="18" customHeight="1" ht="16.15">
      <c r="A18" s="548"/>
      <c r="B18" s="549"/>
      <c r="C18" s="550"/>
      <c r="D18" s="549"/>
      <c r="E18" s="551"/>
      <c r="F18" s="552"/>
      <c r="G18" s="553"/>
      <c r="H18" s="553"/>
      <c r="I18" s="553"/>
      <c r="J18" s="554"/>
      <c r="K18" s="554"/>
      <c r="L18" s="555"/>
      <c r="M18" s="549"/>
      <c r="N18" s="549"/>
      <c r="O18" s="556"/>
      <c r="P18" s="557"/>
    </row>
    <row x14ac:dyDescent="0.25" r="19" customHeight="1" ht="16.15">
      <c r="A19" s="558" t="s">
        <v>554</v>
      </c>
      <c r="B19" s="148"/>
      <c r="C19" s="147"/>
      <c r="D19" s="148">
        <f>D14+D16</f>
      </c>
      <c r="E19" s="149"/>
      <c r="F19" s="539"/>
      <c r="G19" s="540"/>
      <c r="H19" s="540"/>
      <c r="I19" s="540"/>
      <c r="J19" s="541"/>
      <c r="K19" s="541"/>
      <c r="L19" s="213">
        <f>L14+L16</f>
      </c>
      <c r="M19" s="559">
        <f>M14+M16</f>
      </c>
      <c r="N19" s="559">
        <f>N14+N16</f>
      </c>
      <c r="O19" s="132">
        <f>O14+O16</f>
      </c>
      <c r="P19" s="535">
        <f>P14+P16</f>
      </c>
    </row>
    <row x14ac:dyDescent="0.25" r="20" customHeight="1" ht="16.15">
      <c r="A20" s="560" t="s">
        <v>555</v>
      </c>
      <c r="B20" s="561"/>
      <c r="C20" s="561"/>
      <c r="D20" s="561"/>
      <c r="E20" s="374"/>
      <c r="F20" s="562"/>
      <c r="G20" s="563"/>
      <c r="H20" s="563"/>
      <c r="I20" s="563"/>
      <c r="J20" s="564"/>
      <c r="K20" s="564"/>
      <c r="L20" s="565"/>
      <c r="M20" s="561"/>
      <c r="N20" s="561"/>
      <c r="O20" s="373"/>
      <c r="P20" s="374"/>
    </row>
    <row x14ac:dyDescent="0.25" r="21" customHeight="1" ht="16.15">
      <c r="A21" s="566"/>
      <c r="B21" s="158"/>
      <c r="C21" s="158"/>
      <c r="D21" s="158"/>
      <c r="E21" s="158"/>
      <c r="F21" s="159"/>
      <c r="G21" s="161"/>
      <c r="H21" s="161"/>
      <c r="I21" s="161"/>
      <c r="J21" s="567"/>
      <c r="K21" s="567"/>
      <c r="L21" s="568"/>
      <c r="M21" s="158"/>
      <c r="N21" s="158"/>
      <c r="O21" s="165"/>
      <c r="P21" s="166"/>
    </row>
    <row x14ac:dyDescent="0.25" r="22" customHeight="1" ht="16.15">
      <c r="A22" s="569" t="s">
        <v>556</v>
      </c>
      <c r="B22" s="265">
        <f>SUM(B24:B32)</f>
      </c>
      <c r="C22" s="265"/>
      <c r="D22" s="265">
        <f>SUM(D24:D32)</f>
      </c>
      <c r="E22" s="570"/>
      <c r="F22" s="257"/>
      <c r="G22" s="115"/>
      <c r="H22" s="115"/>
      <c r="I22" s="115"/>
      <c r="J22" s="115"/>
      <c r="K22" s="115"/>
      <c r="L22" s="278">
        <f>SUM(L24:L32)</f>
      </c>
      <c r="M22" s="571">
        <f>SUM(M24:M32)</f>
      </c>
      <c r="N22" s="106">
        <f>SUM(N24:N32)</f>
      </c>
      <c r="O22" s="106">
        <f>SUM(O24:O32)</f>
      </c>
      <c r="P22" s="351">
        <f>SUM(P24:P32)</f>
      </c>
    </row>
    <row x14ac:dyDescent="0.25" r="23" customHeight="1" ht="16.15">
      <c r="A23" s="572" t="s">
        <v>557</v>
      </c>
      <c r="B23" s="265"/>
      <c r="C23" s="265"/>
      <c r="D23" s="265"/>
      <c r="E23" s="570"/>
      <c r="F23" s="257"/>
      <c r="G23" s="115"/>
      <c r="H23" s="115"/>
      <c r="I23" s="115"/>
      <c r="J23" s="115"/>
      <c r="K23" s="115"/>
      <c r="L23" s="573">
        <v>3030</v>
      </c>
      <c r="M23" s="574">
        <v>2850</v>
      </c>
      <c r="N23" s="574">
        <v>3800</v>
      </c>
      <c r="O23" s="574">
        <v>1350</v>
      </c>
      <c r="P23" s="247"/>
    </row>
    <row x14ac:dyDescent="0.25" r="24" customHeight="1" ht="16.15">
      <c r="A24" s="338" t="s">
        <v>558</v>
      </c>
      <c r="B24" s="224"/>
      <c r="C24" s="339"/>
      <c r="D24" s="224">
        <v>2500</v>
      </c>
      <c r="E24" s="339"/>
      <c r="F24" s="112">
        <v>0.4</v>
      </c>
      <c r="G24" s="242">
        <v>0.4</v>
      </c>
      <c r="H24" s="242">
        <v>0.2</v>
      </c>
      <c r="I24" s="242"/>
      <c r="J24" s="242"/>
      <c r="K24" s="242"/>
      <c r="L24" s="222">
        <f>ROUND(G24*$D24,-1)</f>
      </c>
      <c r="M24" s="224">
        <f>ROUND(H24*$D24,-1)</f>
      </c>
      <c r="N24" s="224">
        <f>ROUND(I24*$D24,-1)</f>
      </c>
      <c r="O24" s="224">
        <f>ROUND(J24*$D24,-1)</f>
      </c>
      <c r="P24" s="225">
        <f>ROUND(K24*$D24,-1)</f>
      </c>
    </row>
    <row x14ac:dyDescent="0.25" r="25" customHeight="1" ht="16.15">
      <c r="A25" s="338" t="s">
        <v>559</v>
      </c>
      <c r="B25" s="224"/>
      <c r="C25" s="339"/>
      <c r="D25" s="224">
        <v>3150</v>
      </c>
      <c r="E25" s="339"/>
      <c r="F25" s="112">
        <v>0.47</v>
      </c>
      <c r="G25" s="242">
        <v>0.38</v>
      </c>
      <c r="H25" s="242">
        <v>0.15</v>
      </c>
      <c r="I25" s="242"/>
      <c r="J25" s="242"/>
      <c r="K25" s="242"/>
      <c r="L25" s="222">
        <f>ROUND(G25*$D25,-1)</f>
      </c>
      <c r="M25" s="224">
        <f>ROUND(H25*$D25,-1)</f>
      </c>
      <c r="N25" s="224">
        <f>ROUND(I25*$D25,-1)</f>
      </c>
      <c r="O25" s="224">
        <f>ROUND(J25*$D25,-1)</f>
      </c>
      <c r="P25" s="225">
        <f>ROUND(K25*$D25,-1)</f>
      </c>
    </row>
    <row x14ac:dyDescent="0.25" r="26" customHeight="1" ht="16.15">
      <c r="A26" s="338" t="s">
        <v>560</v>
      </c>
      <c r="B26" s="224"/>
      <c r="C26" s="339"/>
      <c r="D26" s="224">
        <v>750</v>
      </c>
      <c r="E26" s="339"/>
      <c r="F26" s="112"/>
      <c r="G26" s="242"/>
      <c r="H26" s="242"/>
      <c r="I26" s="242"/>
      <c r="J26" s="242"/>
      <c r="K26" s="242"/>
      <c r="L26" s="222">
        <f>ROUND(G26*$D26,-1)</f>
      </c>
      <c r="M26" s="224">
        <f>ROUND(H26*$D26,-1)</f>
      </c>
      <c r="N26" s="224">
        <f>ROUND(I26*$D26,-1)</f>
      </c>
      <c r="O26" s="224">
        <f>ROUND(J26*$D26,-1)</f>
      </c>
      <c r="P26" s="225">
        <f>ROUND(K26*$D26,-1)</f>
      </c>
    </row>
    <row x14ac:dyDescent="0.25" r="27" customHeight="1" ht="16.15">
      <c r="A27" s="338" t="s">
        <v>561</v>
      </c>
      <c r="B27" s="224"/>
      <c r="C27" s="339"/>
      <c r="D27" s="224">
        <v>1000</v>
      </c>
      <c r="E27" s="339"/>
      <c r="F27" s="112"/>
      <c r="G27" s="242">
        <v>0.5</v>
      </c>
      <c r="H27" s="242">
        <v>0.5</v>
      </c>
      <c r="I27" s="242"/>
      <c r="J27" s="242"/>
      <c r="K27" s="242"/>
      <c r="L27" s="222">
        <f>ROUND(G27*$D27,-1)</f>
      </c>
      <c r="M27" s="224">
        <f>ROUND(H27*$D27,-1)</f>
      </c>
      <c r="N27" s="224">
        <f>ROUND(I27*$D27,-1)</f>
      </c>
      <c r="O27" s="224">
        <f>ROUND(J27*$D27,-1)</f>
      </c>
      <c r="P27" s="225">
        <f>ROUND(K27*$D27,-1)</f>
      </c>
    </row>
    <row x14ac:dyDescent="0.25" r="28" customHeight="1" ht="16.15">
      <c r="A28" s="575" t="s">
        <v>562</v>
      </c>
      <c r="B28" s="224"/>
      <c r="C28" s="339"/>
      <c r="D28" s="224">
        <v>270</v>
      </c>
      <c r="E28" s="339"/>
      <c r="F28" s="112">
        <v>1</v>
      </c>
      <c r="G28" s="242"/>
      <c r="H28" s="242"/>
      <c r="I28" s="242"/>
      <c r="J28" s="242"/>
      <c r="K28" s="242"/>
      <c r="L28" s="222">
        <f>ROUND(G28*$D28,-1)</f>
      </c>
      <c r="M28" s="224">
        <f>ROUND(H28*$D28,-1)</f>
      </c>
      <c r="N28" s="224">
        <f>ROUND(I28*$D28,-1)</f>
      </c>
      <c r="O28" s="224">
        <f>ROUND(J28*$D28,-1)</f>
      </c>
      <c r="P28" s="225">
        <f>ROUND(K28*$D28,-1)</f>
      </c>
    </row>
    <row x14ac:dyDescent="0.25" r="29" customHeight="1" ht="16.15">
      <c r="A29" s="338" t="s">
        <v>563</v>
      </c>
      <c r="B29" s="224"/>
      <c r="C29" s="339"/>
      <c r="D29" s="224">
        <v>710</v>
      </c>
      <c r="E29" s="339"/>
      <c r="F29" s="112">
        <v>0.7</v>
      </c>
      <c r="G29" s="242">
        <v>0.3</v>
      </c>
      <c r="H29" s="242"/>
      <c r="I29" s="242"/>
      <c r="J29" s="242"/>
      <c r="K29" s="242"/>
      <c r="L29" s="222">
        <f>ROUND(G29*$D29,-1)</f>
      </c>
      <c r="M29" s="224">
        <f>ROUND(H29*$D29,-1)</f>
      </c>
      <c r="N29" s="224">
        <f>ROUND(I29*$D29,-1)</f>
      </c>
      <c r="O29" s="224">
        <f>ROUND(J29*$D29,-1)</f>
      </c>
      <c r="P29" s="225">
        <f>ROUND(K29*$D29,-1)</f>
      </c>
    </row>
    <row x14ac:dyDescent="0.25" r="30" customHeight="1" ht="16.15">
      <c r="A30" s="338" t="s">
        <v>564</v>
      </c>
      <c r="B30" s="224"/>
      <c r="C30" s="339"/>
      <c r="D30" s="224">
        <v>620</v>
      </c>
      <c r="E30" s="339"/>
      <c r="F30" s="112">
        <v>0.7</v>
      </c>
      <c r="G30" s="242">
        <v>0.3</v>
      </c>
      <c r="H30" s="242"/>
      <c r="I30" s="242"/>
      <c r="J30" s="242"/>
      <c r="K30" s="242"/>
      <c r="L30" s="222">
        <f>ROUND(G30*$D30,-1)</f>
      </c>
      <c r="M30" s="224">
        <f>ROUND(H30*$D30,-1)</f>
      </c>
      <c r="N30" s="224">
        <f>ROUND(I30*$D30,-1)</f>
      </c>
      <c r="O30" s="224">
        <f>ROUND(J30*$D30,-1)</f>
      </c>
      <c r="P30" s="225">
        <f>ROUND(K30*$D30,-1)</f>
      </c>
    </row>
    <row x14ac:dyDescent="0.25" r="31" customHeight="1" ht="16.15">
      <c r="A31" s="338" t="s">
        <v>565</v>
      </c>
      <c r="B31" s="224"/>
      <c r="C31" s="339"/>
      <c r="D31" s="224">
        <v>360</v>
      </c>
      <c r="E31" s="339"/>
      <c r="F31" s="112">
        <v>0.7</v>
      </c>
      <c r="G31" s="242">
        <v>0.3</v>
      </c>
      <c r="H31" s="242"/>
      <c r="I31" s="242"/>
      <c r="J31" s="242"/>
      <c r="K31" s="242"/>
      <c r="L31" s="222">
        <f>ROUND(G31*$D31,-1)</f>
      </c>
      <c r="M31" s="224">
        <f>ROUND(H31*$D31,-1)</f>
      </c>
      <c r="N31" s="224">
        <f>ROUND(I31*$D31,-1)</f>
      </c>
      <c r="O31" s="224">
        <f>ROUND(J31*$D31,-1)</f>
      </c>
      <c r="P31" s="225">
        <f>ROUND(K31*$D31,-1)</f>
      </c>
    </row>
    <row x14ac:dyDescent="0.25" r="32" customHeight="1" ht="16.15">
      <c r="A32" s="338"/>
      <c r="B32" s="224"/>
      <c r="C32" s="339"/>
      <c r="D32" s="224"/>
      <c r="E32" s="339"/>
      <c r="F32" s="112"/>
      <c r="G32" s="242"/>
      <c r="H32" s="242"/>
      <c r="I32" s="242"/>
      <c r="J32" s="242"/>
      <c r="K32" s="242"/>
      <c r="L32" s="576"/>
      <c r="M32" s="339"/>
      <c r="N32" s="339"/>
      <c r="O32" s="339"/>
      <c r="P32" s="256"/>
    </row>
    <row x14ac:dyDescent="0.25" r="33" customHeight="1" ht="16.15">
      <c r="A33" s="569" t="s">
        <v>566</v>
      </c>
      <c r="B33" s="265">
        <f>SUM(B35:B54)</f>
      </c>
      <c r="C33" s="265"/>
      <c r="D33" s="265">
        <f>SUM(D35:D54)</f>
      </c>
      <c r="E33" s="570"/>
      <c r="F33" s="257"/>
      <c r="G33" s="115"/>
      <c r="H33" s="115"/>
      <c r="I33" s="115"/>
      <c r="J33" s="115"/>
      <c r="K33" s="258"/>
      <c r="L33" s="278">
        <f>SUM(L35:L54)</f>
      </c>
      <c r="M33" s="577">
        <f>SUM(M35:M54)</f>
      </c>
      <c r="N33" s="106">
        <f>SUM(N35:N54)</f>
      </c>
      <c r="O33" s="106">
        <f>SUM(O35:O54)</f>
      </c>
      <c r="P33" s="183">
        <f>SUM(P35:P54)</f>
      </c>
    </row>
    <row x14ac:dyDescent="0.25" r="34" customHeight="1" ht="16.15">
      <c r="A34" s="578" t="s">
        <v>567</v>
      </c>
      <c r="B34" s="265"/>
      <c r="C34" s="265"/>
      <c r="D34" s="265"/>
      <c r="E34" s="570"/>
      <c r="F34" s="257"/>
      <c r="G34" s="115"/>
      <c r="H34" s="115"/>
      <c r="I34" s="242"/>
      <c r="J34" s="242"/>
      <c r="K34" s="258"/>
      <c r="L34" s="278"/>
      <c r="M34" s="279"/>
      <c r="N34" s="265"/>
      <c r="O34" s="265"/>
      <c r="P34" s="579"/>
    </row>
    <row x14ac:dyDescent="0.25" r="35" customHeight="1" ht="16.15">
      <c r="A35" s="338" t="s">
        <v>568</v>
      </c>
      <c r="B35" s="224">
        <v>3000</v>
      </c>
      <c r="C35" s="339"/>
      <c r="D35" s="224">
        <v>450</v>
      </c>
      <c r="E35" s="339"/>
      <c r="F35" s="112"/>
      <c r="G35" s="242"/>
      <c r="H35" s="242"/>
      <c r="I35" s="242">
        <v>0.7</v>
      </c>
      <c r="J35" s="242">
        <v>0.3</v>
      </c>
      <c r="K35" s="242"/>
      <c r="L35" s="222">
        <f>ROUND(G35*$D35,-1)</f>
      </c>
      <c r="M35" s="224">
        <f>ROUND(H35*$D35,-1)</f>
      </c>
      <c r="N35" s="224">
        <f>ROUND(I35*$D35,-1)</f>
      </c>
      <c r="O35" s="224">
        <f>ROUND(J35*$D35,-1)</f>
      </c>
      <c r="P35" s="225">
        <f>ROUND(K35*$D35,-1)</f>
      </c>
    </row>
    <row x14ac:dyDescent="0.25" r="36" customHeight="1" ht="16.15">
      <c r="A36" s="338" t="s">
        <v>569</v>
      </c>
      <c r="B36" s="224">
        <v>6000</v>
      </c>
      <c r="C36" s="339"/>
      <c r="D36" s="224">
        <v>1200</v>
      </c>
      <c r="E36" s="339"/>
      <c r="F36" s="112"/>
      <c r="G36" s="242"/>
      <c r="H36" s="242">
        <v>0.05</v>
      </c>
      <c r="I36" s="242">
        <v>0.05</v>
      </c>
      <c r="J36" s="242">
        <v>0.9</v>
      </c>
      <c r="K36" s="242"/>
      <c r="L36" s="222">
        <f>ROUND(G36*$D36,-1)</f>
      </c>
      <c r="M36" s="224">
        <f>ROUND(H36*$D36,-1)</f>
      </c>
      <c r="N36" s="224">
        <f>ROUND(I36*$D36,-1)</f>
      </c>
      <c r="O36" s="224">
        <f>ROUND(J36*$D36,-1)</f>
      </c>
      <c r="P36" s="225">
        <f>ROUND(K36*$D36,-1)</f>
      </c>
    </row>
    <row x14ac:dyDescent="0.25" r="37" customHeight="1" ht="16.15">
      <c r="A37" s="338" t="s">
        <v>570</v>
      </c>
      <c r="B37" s="224">
        <v>6500</v>
      </c>
      <c r="C37" s="339"/>
      <c r="D37" s="224">
        <v>1500</v>
      </c>
      <c r="E37" s="339"/>
      <c r="F37" s="112"/>
      <c r="G37" s="242"/>
      <c r="H37" s="242"/>
      <c r="I37" s="242"/>
      <c r="J37" s="242">
        <v>0.75</v>
      </c>
      <c r="K37" s="242">
        <v>0.25</v>
      </c>
      <c r="L37" s="222">
        <f>ROUND(G37*$D37,-1)</f>
      </c>
      <c r="M37" s="224">
        <f>ROUND(H37*$D37,-1)</f>
      </c>
      <c r="N37" s="224">
        <f>ROUND(I37*$D37,-1)</f>
      </c>
      <c r="O37" s="224">
        <f>ROUND(J37*$D37,-1)</f>
      </c>
      <c r="P37" s="225">
        <f>ROUND(K37*$D37,-1)</f>
      </c>
    </row>
    <row x14ac:dyDescent="0.25" r="38" customHeight="1" ht="16.15">
      <c r="A38" s="338" t="s">
        <v>571</v>
      </c>
      <c r="B38" s="224">
        <v>4700</v>
      </c>
      <c r="C38" s="339"/>
      <c r="D38" s="224">
        <v>700</v>
      </c>
      <c r="E38" s="339"/>
      <c r="F38" s="112"/>
      <c r="G38" s="242"/>
      <c r="H38" s="242"/>
      <c r="I38" s="242"/>
      <c r="J38" s="242">
        <v>0.5</v>
      </c>
      <c r="K38" s="242">
        <v>0.5</v>
      </c>
      <c r="L38" s="222">
        <f>ROUND(G38*$D38,-1)</f>
      </c>
      <c r="M38" s="224">
        <f>ROUND(H38*$D38,-1)</f>
      </c>
      <c r="N38" s="224">
        <f>ROUND(I38*$D38,-1)</f>
      </c>
      <c r="O38" s="224">
        <f>ROUND(J38*$D38,-1)</f>
      </c>
      <c r="P38" s="225">
        <f>ROUND(K38*$D38,-1)</f>
      </c>
    </row>
    <row x14ac:dyDescent="0.25" r="39" customHeight="1" ht="16.15">
      <c r="A39" s="338" t="s">
        <v>572</v>
      </c>
      <c r="B39" s="224">
        <v>3300</v>
      </c>
      <c r="C39" s="339"/>
      <c r="D39" s="224">
        <v>600</v>
      </c>
      <c r="E39" s="339"/>
      <c r="F39" s="112"/>
      <c r="G39" s="242"/>
      <c r="H39" s="242"/>
      <c r="I39" s="242"/>
      <c r="J39" s="242"/>
      <c r="K39" s="242">
        <v>1</v>
      </c>
      <c r="L39" s="222">
        <f>ROUND(G39*$D39,-1)</f>
      </c>
      <c r="M39" s="224">
        <f>ROUND(H39*$D39,-1)</f>
      </c>
      <c r="N39" s="224">
        <f>ROUND(I39*$D39,-1)</f>
      </c>
      <c r="O39" s="224">
        <f>ROUND(J39*$D39,-1)</f>
      </c>
      <c r="P39" s="225">
        <f>ROUND(K39*$D39,-1)</f>
      </c>
    </row>
    <row x14ac:dyDescent="0.25" r="40" customHeight="1" ht="16.15">
      <c r="A40" s="338" t="s">
        <v>573</v>
      </c>
      <c r="B40" s="224"/>
      <c r="C40" s="339"/>
      <c r="D40" s="224">
        <v>1000</v>
      </c>
      <c r="E40" s="339"/>
      <c r="F40" s="112"/>
      <c r="G40" s="242"/>
      <c r="H40" s="242"/>
      <c r="I40" s="242"/>
      <c r="J40" s="242"/>
      <c r="K40" s="242">
        <v>1</v>
      </c>
      <c r="L40" s="222">
        <f>ROUND(G40*$D40,-1)</f>
      </c>
      <c r="M40" s="224">
        <f>ROUND(H40*$D40,-1)</f>
      </c>
      <c r="N40" s="224">
        <f>ROUND(I40*$D40,-1)</f>
      </c>
      <c r="O40" s="224">
        <f>ROUND(J40*$D40,-1)</f>
      </c>
      <c r="P40" s="225">
        <f>ROUND(K40*$D40,-1)</f>
      </c>
    </row>
    <row x14ac:dyDescent="0.25" r="41" customHeight="1" ht="16.15">
      <c r="A41" s="338"/>
      <c r="B41" s="224"/>
      <c r="C41" s="339"/>
      <c r="D41" s="224"/>
      <c r="E41" s="339"/>
      <c r="F41" s="112"/>
      <c r="G41" s="242"/>
      <c r="H41" s="242"/>
      <c r="I41" s="242"/>
      <c r="J41" s="242"/>
      <c r="K41" s="242"/>
      <c r="L41" s="222"/>
      <c r="M41" s="224"/>
      <c r="N41" s="224"/>
      <c r="O41" s="224"/>
      <c r="P41" s="225"/>
    </row>
    <row x14ac:dyDescent="0.25" r="42" customHeight="1" ht="16.15">
      <c r="A42" s="578" t="s">
        <v>574</v>
      </c>
      <c r="B42" s="224"/>
      <c r="C42" s="339"/>
      <c r="D42" s="224"/>
      <c r="E42" s="339"/>
      <c r="F42" s="112"/>
      <c r="G42" s="242"/>
      <c r="H42" s="242"/>
      <c r="I42" s="242"/>
      <c r="J42" s="242"/>
      <c r="K42" s="242"/>
      <c r="L42" s="222"/>
      <c r="M42" s="224"/>
      <c r="N42" s="224"/>
      <c r="O42" s="224"/>
      <c r="P42" s="225"/>
    </row>
    <row x14ac:dyDescent="0.25" r="43" customHeight="1" ht="16.15">
      <c r="A43" s="338" t="s">
        <v>575</v>
      </c>
      <c r="B43" s="224">
        <v>800</v>
      </c>
      <c r="C43" s="339"/>
      <c r="D43" s="224">
        <v>200</v>
      </c>
      <c r="E43" s="339"/>
      <c r="F43" s="112"/>
      <c r="G43" s="242"/>
      <c r="H43" s="242">
        <v>1</v>
      </c>
      <c r="I43" s="242"/>
      <c r="J43" s="242"/>
      <c r="K43" s="242"/>
      <c r="L43" s="222">
        <f>ROUND(G43*$D43,-1)</f>
      </c>
      <c r="M43" s="224">
        <f>ROUND(H43*$D43,-1)</f>
      </c>
      <c r="N43" s="224">
        <f>ROUND(I43*$D43,-1)</f>
      </c>
      <c r="O43" s="224">
        <f>ROUND(J43*$D43,-1)</f>
      </c>
      <c r="P43" s="225">
        <f>ROUND(K43*$D43,-1)</f>
      </c>
    </row>
    <row x14ac:dyDescent="0.25" r="44" customHeight="1" ht="16.15">
      <c r="A44" s="338" t="s">
        <v>576</v>
      </c>
      <c r="B44" s="224">
        <v>7000</v>
      </c>
      <c r="C44" s="339"/>
      <c r="D44" s="224">
        <v>1700</v>
      </c>
      <c r="E44" s="339"/>
      <c r="F44" s="112"/>
      <c r="G44" s="242"/>
      <c r="H44" s="242"/>
      <c r="I44" s="242">
        <v>0.4</v>
      </c>
      <c r="J44" s="242">
        <v>0.6</v>
      </c>
      <c r="K44" s="242"/>
      <c r="L44" s="222">
        <f>ROUND(G44*$D44,-1)</f>
      </c>
      <c r="M44" s="224">
        <f>ROUND(H44*$D44,-1)</f>
      </c>
      <c r="N44" s="224">
        <f>ROUND(I44*$D44,-1)</f>
      </c>
      <c r="O44" s="224">
        <f>ROUND(J44*$D44,-1)</f>
      </c>
      <c r="P44" s="225">
        <f>ROUND(K44*$D44,-1)</f>
      </c>
    </row>
    <row x14ac:dyDescent="0.25" r="45" customHeight="1" ht="16.15">
      <c r="A45" s="338" t="s">
        <v>560</v>
      </c>
      <c r="B45" s="224"/>
      <c r="C45" s="339"/>
      <c r="D45" s="224">
        <v>750</v>
      </c>
      <c r="E45" s="339"/>
      <c r="F45" s="112"/>
      <c r="G45" s="242"/>
      <c r="H45" s="242"/>
      <c r="I45" s="242">
        <v>1</v>
      </c>
      <c r="J45" s="242"/>
      <c r="K45" s="242"/>
      <c r="L45" s="222">
        <f>ROUND(G45*$D45,-1)</f>
      </c>
      <c r="M45" s="224">
        <f>ROUND(H45*$D45,-1)</f>
      </c>
      <c r="N45" s="224">
        <f>ROUND(I45*$D45,-1)</f>
      </c>
      <c r="O45" s="224">
        <f>ROUND(J45*$D45,-1)</f>
      </c>
      <c r="P45" s="225">
        <f>ROUND(K45*$D45,-1)</f>
      </c>
    </row>
    <row x14ac:dyDescent="0.25" r="46" customHeight="1" ht="16.15">
      <c r="A46" s="338" t="s">
        <v>577</v>
      </c>
      <c r="B46" s="224"/>
      <c r="C46" s="339"/>
      <c r="D46" s="224">
        <v>310</v>
      </c>
      <c r="E46" s="339"/>
      <c r="F46" s="112">
        <v>1</v>
      </c>
      <c r="G46" s="242"/>
      <c r="H46" s="242"/>
      <c r="I46" s="242"/>
      <c r="J46" s="242"/>
      <c r="K46" s="242"/>
      <c r="L46" s="222">
        <f>ROUND(G46*$D46,-1)</f>
      </c>
      <c r="M46" s="224">
        <f>ROUND(H46*$D46,-1)</f>
      </c>
      <c r="N46" s="224">
        <f>ROUND(I46*$D46,-1)</f>
      </c>
      <c r="O46" s="224">
        <f>ROUND(J46*$D46,-1)</f>
      </c>
      <c r="P46" s="225">
        <f>ROUND(K46*$D46,-1)</f>
      </c>
    </row>
    <row x14ac:dyDescent="0.25" r="47" customHeight="1" ht="16.15">
      <c r="A47" s="338" t="s">
        <v>578</v>
      </c>
      <c r="B47" s="224">
        <v>1000</v>
      </c>
      <c r="C47" s="224">
        <v>200</v>
      </c>
      <c r="D47" s="224">
        <f>C47*B47/1000</f>
      </c>
      <c r="E47" s="339"/>
      <c r="F47" s="112"/>
      <c r="G47" s="242">
        <v>1</v>
      </c>
      <c r="H47" s="242"/>
      <c r="I47" s="242"/>
      <c r="J47" s="242"/>
      <c r="K47" s="242"/>
      <c r="L47" s="222">
        <f>ROUND(G47*$D47,-1)</f>
      </c>
      <c r="M47" s="224">
        <f>ROUND(H47*$D47,-1)</f>
      </c>
      <c r="N47" s="224">
        <f>ROUND(I47*$D47,-1)</f>
      </c>
      <c r="O47" s="224">
        <f>ROUND(J47*$D47,-1)</f>
      </c>
      <c r="P47" s="225">
        <f>ROUND(K47*$D47,-1)</f>
      </c>
    </row>
    <row x14ac:dyDescent="0.25" r="48" customHeight="1" ht="16.15">
      <c r="A48" s="338" t="s">
        <v>579</v>
      </c>
      <c r="B48" s="224"/>
      <c r="C48" s="339"/>
      <c r="D48" s="224">
        <v>1000</v>
      </c>
      <c r="E48" s="339"/>
      <c r="F48" s="112">
        <v>1</v>
      </c>
      <c r="G48" s="242"/>
      <c r="H48" s="242"/>
      <c r="I48" s="242"/>
      <c r="J48" s="242"/>
      <c r="K48" s="242"/>
      <c r="L48" s="222">
        <f>ROUND(G48*$D48,-1)</f>
      </c>
      <c r="M48" s="224">
        <f>ROUND(H48*$D48,-1)</f>
      </c>
      <c r="N48" s="224">
        <f>ROUND(I48*$D48,-1)</f>
      </c>
      <c r="O48" s="224">
        <f>ROUND(J48*$D48,-1)</f>
      </c>
      <c r="P48" s="225">
        <f>ROUND(K48*$D48,-1)</f>
      </c>
    </row>
    <row x14ac:dyDescent="0.25" r="49" customHeight="1" ht="16.15">
      <c r="A49" s="338" t="s">
        <v>580</v>
      </c>
      <c r="B49" s="224"/>
      <c r="C49" s="339"/>
      <c r="D49" s="224">
        <v>1200</v>
      </c>
      <c r="E49" s="339"/>
      <c r="F49" s="112"/>
      <c r="G49" s="242"/>
      <c r="H49" s="242"/>
      <c r="I49" s="242">
        <v>0.5</v>
      </c>
      <c r="J49" s="242">
        <v>0.5</v>
      </c>
      <c r="K49" s="242"/>
      <c r="L49" s="222">
        <f>ROUND(G49*$D49,-1)</f>
      </c>
      <c r="M49" s="224">
        <f>ROUND(H49*$D49,-1)</f>
      </c>
      <c r="N49" s="224">
        <f>ROUND(I49*$D49,-1)</f>
      </c>
      <c r="O49" s="224">
        <f>ROUND(J49*$D49,-1)</f>
      </c>
      <c r="P49" s="225">
        <f>ROUND(K49*$D49,-1)</f>
      </c>
    </row>
    <row x14ac:dyDescent="0.25" r="50" customHeight="1" ht="16.15">
      <c r="A50" s="338"/>
      <c r="B50" s="224"/>
      <c r="C50" s="339"/>
      <c r="D50" s="224"/>
      <c r="E50" s="339"/>
      <c r="F50" s="112"/>
      <c r="G50" s="242"/>
      <c r="H50" s="242"/>
      <c r="I50" s="242"/>
      <c r="J50" s="242"/>
      <c r="K50" s="242"/>
      <c r="L50" s="222"/>
      <c r="M50" s="224"/>
      <c r="N50" s="224"/>
      <c r="O50" s="224"/>
      <c r="P50" s="225"/>
    </row>
    <row x14ac:dyDescent="0.25" r="51" customHeight="1" ht="16.15">
      <c r="A51" s="578" t="s">
        <v>581</v>
      </c>
      <c r="B51" s="224"/>
      <c r="C51" s="339"/>
      <c r="D51" s="224"/>
      <c r="E51" s="339"/>
      <c r="F51" s="112"/>
      <c r="G51" s="242"/>
      <c r="H51" s="242"/>
      <c r="I51" s="242"/>
      <c r="J51" s="242"/>
      <c r="K51" s="242"/>
      <c r="L51" s="222"/>
      <c r="M51" s="224"/>
      <c r="N51" s="224"/>
      <c r="O51" s="224"/>
      <c r="P51" s="225"/>
    </row>
    <row x14ac:dyDescent="0.25" r="52" customHeight="1" ht="16.15">
      <c r="A52" s="338" t="s">
        <v>582</v>
      </c>
      <c r="B52" s="224">
        <v>8000</v>
      </c>
      <c r="C52" s="339"/>
      <c r="D52" s="224">
        <v>1000</v>
      </c>
      <c r="E52" s="339"/>
      <c r="F52" s="112"/>
      <c r="G52" s="242"/>
      <c r="H52" s="242"/>
      <c r="I52" s="242">
        <v>0.5</v>
      </c>
      <c r="J52" s="242">
        <v>0.5</v>
      </c>
      <c r="K52" s="242"/>
      <c r="L52" s="222">
        <f>ROUND(G52*$D52,-1)</f>
      </c>
      <c r="M52" s="224">
        <f>ROUND(H52*$D52,-1)</f>
      </c>
      <c r="N52" s="224">
        <f>ROUND(I52*$D52,-1)</f>
      </c>
      <c r="O52" s="224">
        <f>ROUND(J52*$D52,-1)</f>
      </c>
      <c r="P52" s="225">
        <f>ROUND(K52*$D52,-1)</f>
      </c>
    </row>
    <row x14ac:dyDescent="0.25" r="53" customHeight="1" ht="16.15">
      <c r="A53" s="338" t="s">
        <v>583</v>
      </c>
      <c r="B53" s="224">
        <v>4000</v>
      </c>
      <c r="C53" s="339"/>
      <c r="D53" s="224">
        <v>500</v>
      </c>
      <c r="E53" s="339"/>
      <c r="F53" s="112"/>
      <c r="G53" s="242">
        <v>0.5</v>
      </c>
      <c r="H53" s="242">
        <v>0.5</v>
      </c>
      <c r="I53" s="242"/>
      <c r="J53" s="242"/>
      <c r="K53" s="242"/>
      <c r="L53" s="222">
        <f>ROUND(G53*$D53,-1)</f>
      </c>
      <c r="M53" s="224">
        <f>ROUND(H53*$D53,-1)</f>
      </c>
      <c r="N53" s="224">
        <f>ROUND(I53*$D53,-1)</f>
      </c>
      <c r="O53" s="224">
        <f>ROUND(J53*$D53,-1)</f>
      </c>
      <c r="P53" s="225">
        <f>ROUND(K53*$D53,-1)</f>
      </c>
    </row>
    <row x14ac:dyDescent="0.25" r="54" customHeight="1" ht="16.15">
      <c r="A54" s="338" t="s">
        <v>584</v>
      </c>
      <c r="B54" s="224">
        <v>7500</v>
      </c>
      <c r="C54" s="339"/>
      <c r="D54" s="224">
        <v>900</v>
      </c>
      <c r="E54" s="339"/>
      <c r="F54" s="112"/>
      <c r="G54" s="242"/>
      <c r="H54" s="242">
        <v>0.5</v>
      </c>
      <c r="I54" s="242">
        <v>0.5</v>
      </c>
      <c r="J54" s="242"/>
      <c r="K54" s="242"/>
      <c r="L54" s="222">
        <f>ROUND(G54*$D54,-1)</f>
      </c>
      <c r="M54" s="224">
        <f>ROUND(H54*$D54,-1)</f>
      </c>
      <c r="N54" s="224">
        <f>ROUND(I54*$D54,-1)</f>
      </c>
      <c r="O54" s="224">
        <f>ROUND(J54*$D54,-1)</f>
      </c>
      <c r="P54" s="225">
        <f>ROUND(K54*$D54,-1)</f>
      </c>
    </row>
    <row x14ac:dyDescent="0.25" r="55" customHeight="1" ht="16.15">
      <c r="A55" s="338"/>
      <c r="B55" s="224"/>
      <c r="C55" s="339"/>
      <c r="D55" s="224"/>
      <c r="E55" s="339"/>
      <c r="F55" s="112"/>
      <c r="G55" s="242"/>
      <c r="H55" s="242"/>
      <c r="I55" s="242"/>
      <c r="J55" s="242"/>
      <c r="K55" s="242"/>
      <c r="L55" s="576"/>
      <c r="M55" s="339"/>
      <c r="N55" s="339"/>
      <c r="O55" s="339"/>
      <c r="P55" s="256"/>
    </row>
    <row x14ac:dyDescent="0.25" r="56" customHeight="1" ht="16.15">
      <c r="A56" s="5"/>
      <c r="B56" s="16"/>
      <c r="C56" s="16"/>
      <c r="D56" s="16"/>
      <c r="E56" s="16"/>
      <c r="F56" s="520"/>
      <c r="G56" s="520"/>
      <c r="H56" s="520"/>
      <c r="I56" s="520"/>
      <c r="J56" s="520"/>
      <c r="K56" s="520"/>
      <c r="L56" s="16"/>
      <c r="M56" s="16"/>
      <c r="N56" s="16"/>
      <c r="O56" s="16"/>
      <c r="P56" s="16"/>
    </row>
    <row x14ac:dyDescent="0.25" r="57" customHeight="1" ht="16.15">
      <c r="A57" s="5"/>
      <c r="B57" s="16"/>
      <c r="C57" s="16"/>
      <c r="D57" s="16"/>
      <c r="E57" s="16"/>
      <c r="F57" s="520"/>
      <c r="G57" s="520"/>
      <c r="H57" s="520"/>
      <c r="I57" s="520"/>
      <c r="J57" s="520"/>
      <c r="K57" s="520"/>
      <c r="L57" s="16"/>
      <c r="M57" s="16"/>
      <c r="N57" s="16"/>
      <c r="O57" s="16"/>
      <c r="P57" s="16"/>
    </row>
    <row x14ac:dyDescent="0.25" r="58" customHeight="1" ht="16.15">
      <c r="A58" s="5"/>
      <c r="B58" s="16"/>
      <c r="C58" s="16"/>
      <c r="D58" s="16"/>
      <c r="E58" s="16"/>
      <c r="F58" s="520"/>
      <c r="G58" s="520"/>
      <c r="H58" s="520"/>
      <c r="I58" s="520"/>
      <c r="J58" s="520"/>
      <c r="K58" s="520"/>
      <c r="L58" s="16"/>
      <c r="M58" s="16"/>
      <c r="N58" s="16"/>
      <c r="O58" s="16"/>
      <c r="P58" s="16"/>
    </row>
    <row x14ac:dyDescent="0.25" r="59" customHeight="1" ht="16.15">
      <c r="A59" s="5"/>
      <c r="B59" s="16"/>
      <c r="C59" s="16"/>
      <c r="D59" s="16"/>
      <c r="E59" s="16"/>
      <c r="F59" s="520"/>
      <c r="G59" s="520"/>
      <c r="H59" s="520"/>
      <c r="I59" s="520"/>
      <c r="J59" s="520"/>
      <c r="K59" s="520"/>
      <c r="L59" s="16"/>
      <c r="M59" s="16"/>
      <c r="N59" s="16"/>
      <c r="O59" s="16"/>
      <c r="P59" s="16"/>
    </row>
    <row x14ac:dyDescent="0.25" r="60" customHeight="1" ht="16.15">
      <c r="A60" s="5"/>
      <c r="B60" s="16"/>
      <c r="C60" s="16"/>
      <c r="D60" s="16"/>
      <c r="E60" s="16"/>
      <c r="F60" s="520"/>
      <c r="G60" s="520"/>
      <c r="H60" s="520"/>
      <c r="I60" s="520"/>
      <c r="J60" s="520"/>
      <c r="K60" s="520"/>
      <c r="L60" s="16"/>
      <c r="M60" s="16"/>
      <c r="N60" s="16"/>
      <c r="O60" s="16"/>
      <c r="P60" s="16"/>
    </row>
    <row x14ac:dyDescent="0.25" r="61" customHeight="1" ht="16.15">
      <c r="A61" s="5"/>
      <c r="B61" s="16"/>
      <c r="C61" s="16"/>
      <c r="D61" s="16"/>
      <c r="E61" s="16"/>
      <c r="F61" s="520"/>
      <c r="G61" s="520"/>
      <c r="H61" s="520"/>
      <c r="I61" s="520"/>
      <c r="J61" s="520"/>
      <c r="K61" s="520"/>
      <c r="L61" s="16"/>
      <c r="M61" s="16"/>
      <c r="N61" s="16"/>
      <c r="O61" s="16"/>
      <c r="P61" s="16"/>
    </row>
    <row x14ac:dyDescent="0.25" r="62" customHeight="1" ht="16.15">
      <c r="A62" s="5"/>
      <c r="B62" s="16"/>
      <c r="C62" s="16"/>
      <c r="D62" s="16"/>
      <c r="E62" s="16"/>
      <c r="F62" s="520"/>
      <c r="G62" s="520"/>
      <c r="H62" s="520"/>
      <c r="I62" s="520"/>
      <c r="J62" s="520"/>
      <c r="K62" s="520"/>
      <c r="L62" s="16"/>
      <c r="M62" s="16"/>
      <c r="N62" s="16"/>
      <c r="O62" s="16"/>
      <c r="P62" s="16"/>
    </row>
    <row x14ac:dyDescent="0.25" r="63" customHeight="1" ht="16.15">
      <c r="A63" s="5"/>
      <c r="B63" s="16"/>
      <c r="C63" s="16"/>
      <c r="D63" s="16"/>
      <c r="E63" s="16"/>
      <c r="F63" s="520"/>
      <c r="G63" s="520"/>
      <c r="H63" s="520"/>
      <c r="I63" s="520"/>
      <c r="J63" s="520"/>
      <c r="K63" s="520"/>
      <c r="L63" s="16"/>
      <c r="M63" s="16"/>
      <c r="N63" s="16"/>
      <c r="O63" s="16"/>
      <c r="P63" s="16"/>
    </row>
    <row x14ac:dyDescent="0.25" r="64" customHeight="1" ht="16.15">
      <c r="A64" s="5"/>
      <c r="B64" s="16"/>
      <c r="C64" s="16"/>
      <c r="D64" s="16"/>
      <c r="E64" s="16"/>
      <c r="F64" s="520"/>
      <c r="G64" s="520"/>
      <c r="H64" s="520"/>
      <c r="I64" s="520"/>
      <c r="J64" s="520"/>
      <c r="K64" s="520"/>
      <c r="L64" s="16"/>
      <c r="M64" s="16"/>
      <c r="N64" s="16"/>
      <c r="O64" s="16"/>
      <c r="P64" s="16"/>
    </row>
    <row x14ac:dyDescent="0.25" r="65" customHeight="1" ht="16.15">
      <c r="A65" s="5"/>
      <c r="B65" s="16"/>
      <c r="C65" s="16"/>
      <c r="D65" s="16"/>
      <c r="E65" s="16"/>
      <c r="F65" s="520"/>
      <c r="G65" s="520"/>
      <c r="H65" s="520"/>
      <c r="I65" s="520"/>
      <c r="J65" s="520"/>
      <c r="K65" s="520"/>
      <c r="L65" s="16"/>
      <c r="M65" s="16"/>
      <c r="N65" s="16"/>
      <c r="O65" s="16"/>
      <c r="P65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23"/>
  <sheetViews>
    <sheetView workbookViewId="0"/>
  </sheetViews>
  <sheetFormatPr defaultRowHeight="15" x14ac:dyDescent="0.25"/>
  <cols>
    <col min="1" max="1" style="6" width="12.43357142857143" customWidth="1" bestFit="1" hidden="1"/>
    <col min="2" max="2" style="6" width="12.43357142857143" customWidth="1" bestFit="1" hidden="1"/>
    <col min="3" max="3" style="477" width="12.43357142857143" customWidth="1" bestFit="1" hidden="1"/>
    <col min="4" max="4" style="519" width="12.43357142857143" customWidth="1" bestFit="1" hidden="1"/>
    <col min="5" max="5" style="519" width="12.43357142857143" customWidth="1" bestFit="1" hidden="1"/>
    <col min="6" max="6" style="519" width="12.43357142857143" customWidth="1" bestFit="1" hidden="1"/>
    <col min="7" max="7" style="519" width="12.43357142857143" customWidth="1" bestFit="1" hidden="1"/>
    <col min="8" max="8" style="387" width="12.43357142857143" customWidth="1" bestFit="1" hidden="1"/>
    <col min="9" max="9" style="6" width="12.43357142857143" customWidth="1" bestFit="1" hidden="1"/>
    <col min="10" max="10" style="6" width="12.43357142857143" customWidth="1" bestFit="1" hidden="1"/>
    <col min="11" max="11" style="6" width="12.43357142857143" customWidth="1" bestFit="1"/>
    <col min="12" max="12" style="6" width="12.43357142857143" customWidth="1" bestFit="1"/>
    <col min="13" max="13" style="6" width="12.43357142857143" customWidth="1" bestFit="1"/>
    <col min="14" max="14" style="6" width="12.43357142857143" customWidth="1" bestFit="1"/>
  </cols>
  <sheetData>
    <row x14ac:dyDescent="0.25" r="1" customHeight="1" ht="17.25">
      <c r="A1" s="4" t="s">
        <v>413</v>
      </c>
      <c r="B1" s="4"/>
      <c r="C1" s="390"/>
      <c r="D1" s="26" t="s">
        <v>511</v>
      </c>
      <c r="E1" s="390"/>
      <c r="F1" s="390"/>
      <c r="G1" s="390"/>
      <c r="H1" s="26"/>
      <c r="I1" s="4"/>
      <c r="J1" s="5"/>
      <c r="K1" s="5"/>
      <c r="L1" s="5"/>
      <c r="M1" s="5"/>
      <c r="N1" s="5"/>
    </row>
    <row x14ac:dyDescent="0.25" r="2" customHeight="1" ht="17.25">
      <c r="A2" s="4" t="s">
        <v>415</v>
      </c>
      <c r="B2" s="4"/>
      <c r="C2" s="390"/>
      <c r="D2" s="390"/>
      <c r="E2" s="390"/>
      <c r="F2" s="390"/>
      <c r="G2" s="390"/>
      <c r="H2" s="26"/>
      <c r="I2" s="4"/>
      <c r="J2" s="5"/>
      <c r="K2" s="5"/>
      <c r="L2" s="5"/>
      <c r="M2" s="5"/>
      <c r="N2" s="5"/>
    </row>
    <row x14ac:dyDescent="0.25" r="3" customHeight="1" ht="17.25">
      <c r="A3" s="4" t="s">
        <v>417</v>
      </c>
      <c r="B3" s="4"/>
      <c r="C3" s="390"/>
      <c r="D3" s="9" t="s">
        <v>418</v>
      </c>
      <c r="E3" s="390"/>
      <c r="F3" s="390"/>
      <c r="G3" s="390"/>
      <c r="H3" s="26" t="s">
        <v>419</v>
      </c>
      <c r="I3" s="5"/>
      <c r="J3" s="5"/>
      <c r="K3" s="5"/>
      <c r="L3" s="5"/>
      <c r="M3" s="5"/>
      <c r="N3" s="5"/>
    </row>
    <row x14ac:dyDescent="0.25" r="4" customHeight="1" ht="17.25">
      <c r="A4" s="4"/>
      <c r="B4" s="4"/>
      <c r="C4" s="390"/>
      <c r="D4" s="479"/>
      <c r="E4" s="390"/>
      <c r="F4" s="390"/>
      <c r="G4" s="390"/>
      <c r="H4" s="16"/>
      <c r="I4" s="4"/>
      <c r="J4" s="5"/>
      <c r="K4" s="5"/>
      <c r="L4" s="5"/>
      <c r="M4" s="5"/>
      <c r="N4" s="5"/>
    </row>
    <row x14ac:dyDescent="0.25" r="5" customHeight="1" ht="17.25">
      <c r="A5" s="4"/>
      <c r="B5" s="4"/>
      <c r="C5" s="390"/>
      <c r="D5" s="479"/>
      <c r="E5" s="390"/>
      <c r="F5" s="390"/>
      <c r="G5" s="390"/>
      <c r="H5" s="16"/>
      <c r="I5" s="4"/>
      <c r="J5" s="5"/>
      <c r="K5" s="5"/>
      <c r="L5" s="5"/>
      <c r="M5" s="5"/>
      <c r="N5" s="5"/>
    </row>
    <row x14ac:dyDescent="0.25" r="6" customHeight="1" ht="17.25">
      <c r="A6" s="4"/>
      <c r="B6" s="4"/>
      <c r="C6" s="390"/>
      <c r="D6" s="479"/>
      <c r="E6" s="390"/>
      <c r="F6" s="390"/>
      <c r="G6" s="390"/>
      <c r="H6" s="16"/>
      <c r="I6" s="4"/>
      <c r="J6" s="5"/>
      <c r="K6" s="5"/>
      <c r="L6" s="5"/>
      <c r="M6" s="5"/>
      <c r="N6" s="5"/>
    </row>
    <row x14ac:dyDescent="0.25" r="7" customHeight="1" ht="17.25">
      <c r="A7" s="5"/>
      <c r="B7" s="5"/>
      <c r="C7" s="389"/>
      <c r="D7" s="389"/>
      <c r="E7" s="389"/>
      <c r="F7" s="389"/>
      <c r="G7" s="389"/>
      <c r="H7" s="16"/>
      <c r="I7" s="5"/>
      <c r="J7" s="5"/>
      <c r="K7" s="5"/>
      <c r="L7" s="5"/>
      <c r="M7" s="5"/>
      <c r="N7" s="5"/>
    </row>
    <row x14ac:dyDescent="0.25" r="8" customHeight="1" ht="17.25">
      <c r="A8" s="5"/>
      <c r="B8" s="5"/>
      <c r="C8" s="389"/>
      <c r="D8" s="389"/>
      <c r="E8" s="389"/>
      <c r="F8" s="389"/>
      <c r="G8" s="389"/>
      <c r="H8" s="16"/>
      <c r="I8" s="5"/>
      <c r="J8" s="5"/>
      <c r="K8" s="5"/>
      <c r="L8" s="5"/>
      <c r="M8" s="5"/>
      <c r="N8" s="5"/>
    </row>
    <row x14ac:dyDescent="0.25" r="9" customHeight="1" ht="17.25">
      <c r="A9" s="5"/>
      <c r="B9" s="5"/>
      <c r="C9" s="389"/>
      <c r="D9" s="389"/>
      <c r="E9" s="389"/>
      <c r="F9" s="389"/>
      <c r="G9" s="389"/>
      <c r="H9" s="16"/>
      <c r="I9" s="5"/>
      <c r="J9" s="5"/>
      <c r="K9" s="5"/>
      <c r="L9" s="5"/>
      <c r="M9" s="5"/>
      <c r="N9" s="5"/>
    </row>
    <row x14ac:dyDescent="0.25" r="10" customHeight="1" ht="17.25">
      <c r="A10" s="29" t="s">
        <v>512</v>
      </c>
      <c r="B10" s="29"/>
      <c r="C10" s="448"/>
      <c r="D10" s="448"/>
      <c r="E10" s="389"/>
      <c r="F10" s="389"/>
      <c r="G10" s="389"/>
      <c r="H10" s="458"/>
      <c r="I10" s="480"/>
      <c r="J10" s="5"/>
      <c r="K10" s="480"/>
      <c r="L10" s="480"/>
      <c r="M10" s="480"/>
      <c r="N10" s="480"/>
    </row>
    <row x14ac:dyDescent="0.25" r="11" customHeight="1" ht="17.25">
      <c r="A11" s="29" t="s">
        <v>513</v>
      </c>
      <c r="B11" s="29"/>
      <c r="C11" s="448"/>
      <c r="D11" s="448"/>
      <c r="E11" s="389"/>
      <c r="F11" s="389"/>
      <c r="G11" s="389"/>
      <c r="H11" s="16"/>
      <c r="I11" s="5"/>
      <c r="J11" s="5"/>
      <c r="K11" s="5"/>
      <c r="L11" s="5"/>
      <c r="M11" s="5"/>
      <c r="N11" s="5"/>
    </row>
    <row x14ac:dyDescent="0.25" r="12" customHeight="1" ht="17.25">
      <c r="A12" s="29"/>
      <c r="B12" s="29"/>
      <c r="C12" s="448"/>
      <c r="D12" s="448"/>
      <c r="E12" s="389"/>
      <c r="F12" s="389"/>
      <c r="G12" s="389"/>
      <c r="H12" s="16"/>
      <c r="I12" s="5"/>
      <c r="J12" s="5"/>
      <c r="K12" s="5"/>
      <c r="L12" s="480"/>
      <c r="M12" s="5"/>
      <c r="N12" s="5"/>
    </row>
    <row x14ac:dyDescent="0.25" r="13" customHeight="1" ht="17.25">
      <c r="A13" s="449"/>
      <c r="B13" s="449"/>
      <c r="C13" s="452"/>
      <c r="D13" s="481"/>
      <c r="E13" s="450"/>
      <c r="F13" s="451"/>
      <c r="G13" s="452"/>
      <c r="H13" s="482"/>
      <c r="I13" s="449"/>
      <c r="J13" s="5"/>
      <c r="K13" s="5"/>
      <c r="L13" s="5"/>
      <c r="M13" s="5"/>
      <c r="N13" s="5"/>
    </row>
    <row x14ac:dyDescent="0.25" r="14" customHeight="1" ht="17.25">
      <c r="A14" s="453" t="s">
        <v>489</v>
      </c>
      <c r="B14" s="454" t="s">
        <v>490</v>
      </c>
      <c r="C14" s="457" t="s">
        <v>423</v>
      </c>
      <c r="D14" s="483" t="s">
        <v>424</v>
      </c>
      <c r="E14" s="484" t="s">
        <v>425</v>
      </c>
      <c r="F14" s="485" t="s">
        <v>426</v>
      </c>
      <c r="G14" s="486" t="s">
        <v>427</v>
      </c>
      <c r="H14" s="486" t="s">
        <v>428</v>
      </c>
      <c r="I14" s="487" t="s">
        <v>429</v>
      </c>
      <c r="J14" s="5"/>
      <c r="K14" s="5"/>
      <c r="L14" s="5"/>
      <c r="M14" s="5"/>
      <c r="N14" s="5"/>
    </row>
    <row x14ac:dyDescent="0.25" r="15" customHeight="1" ht="17.25">
      <c r="A15" s="459"/>
      <c r="B15" s="460"/>
      <c r="C15" s="462"/>
      <c r="D15" s="462"/>
      <c r="E15" s="461"/>
      <c r="F15" s="462"/>
      <c r="G15" s="462"/>
      <c r="H15" s="488"/>
      <c r="I15" s="489"/>
      <c r="J15" s="5"/>
      <c r="K15" s="5"/>
      <c r="L15" s="5"/>
      <c r="M15" s="5"/>
      <c r="N15" s="5"/>
    </row>
    <row x14ac:dyDescent="0.25" r="16" customHeight="1" ht="17.25">
      <c r="A16" s="463" t="s">
        <v>514</v>
      </c>
      <c r="B16" s="463" t="s">
        <v>503</v>
      </c>
      <c r="C16" s="466">
        <f>#REF!/1000</f>
      </c>
      <c r="D16" s="466">
        <f>#REF!/1000</f>
      </c>
      <c r="E16" s="464">
        <f>#REF!/1000</f>
      </c>
      <c r="F16" s="465">
        <f>#REF!/1000</f>
      </c>
      <c r="G16" s="466">
        <f>#REF!/1000</f>
      </c>
      <c r="H16" s="490">
        <f>#REF!/1000</f>
      </c>
      <c r="I16" s="491">
        <f>#REF!/1000</f>
      </c>
      <c r="J16" s="5"/>
      <c r="K16" s="5"/>
      <c r="L16" s="5"/>
      <c r="M16" s="5"/>
      <c r="N16" s="5"/>
    </row>
    <row x14ac:dyDescent="0.25" r="17" customHeight="1" ht="17.25">
      <c r="A17" s="463" t="s">
        <v>515</v>
      </c>
      <c r="B17" s="463" t="s">
        <v>516</v>
      </c>
      <c r="C17" s="466">
        <f>#REF!/1000</f>
      </c>
      <c r="D17" s="466">
        <f>#REF!/1000</f>
      </c>
      <c r="E17" s="464">
        <f>#REF!/1000</f>
      </c>
      <c r="F17" s="465">
        <f>#REF!/1000</f>
      </c>
      <c r="G17" s="466">
        <f>#REF!/1000</f>
      </c>
      <c r="H17" s="490">
        <f>#REF!/1000</f>
      </c>
      <c r="I17" s="491">
        <f>#REF!/1000</f>
      </c>
      <c r="J17" s="5"/>
      <c r="K17" s="5"/>
      <c r="L17" s="5"/>
      <c r="M17" s="5"/>
      <c r="N17" s="5"/>
    </row>
    <row x14ac:dyDescent="0.25" r="18" customHeight="1" ht="17.25">
      <c r="A18" s="463" t="s">
        <v>517</v>
      </c>
      <c r="B18" s="463" t="s">
        <v>518</v>
      </c>
      <c r="C18" s="466">
        <f>#REF!/1000</f>
      </c>
      <c r="D18" s="466">
        <f>#REF!/1000</f>
      </c>
      <c r="E18" s="464">
        <f>#REF!/1000</f>
      </c>
      <c r="F18" s="465">
        <f>#REF!/1000</f>
      </c>
      <c r="G18" s="466">
        <f>#REF!/1000</f>
      </c>
      <c r="H18" s="490">
        <f>#REF!/1000</f>
      </c>
      <c r="I18" s="491">
        <f>#REF!/1000</f>
      </c>
      <c r="J18" s="5"/>
      <c r="K18" s="5"/>
      <c r="L18" s="5"/>
      <c r="M18" s="5"/>
      <c r="N18" s="5"/>
    </row>
    <row x14ac:dyDescent="0.25" r="19" customHeight="1" ht="17.25">
      <c r="A19" s="463" t="s">
        <v>519</v>
      </c>
      <c r="B19" s="463" t="s">
        <v>520</v>
      </c>
      <c r="C19" s="466">
        <f>#REF!/1000</f>
      </c>
      <c r="D19" s="466">
        <f>#REF!/1000</f>
      </c>
      <c r="E19" s="464">
        <f>#REF!/1000</f>
      </c>
      <c r="F19" s="465">
        <f>#REF!/1000</f>
      </c>
      <c r="G19" s="466">
        <f>#REF!/1000</f>
      </c>
      <c r="H19" s="490">
        <f>#REF!/1000</f>
      </c>
      <c r="I19" s="491">
        <f>#REF!/1000</f>
      </c>
      <c r="J19" s="5"/>
      <c r="K19" s="5"/>
      <c r="L19" s="5"/>
      <c r="M19" s="5"/>
      <c r="N19" s="5"/>
    </row>
    <row x14ac:dyDescent="0.25" r="20" customHeight="1" ht="17.25">
      <c r="A20" s="463" t="s">
        <v>521</v>
      </c>
      <c r="B20" s="463" t="s">
        <v>522</v>
      </c>
      <c r="C20" s="466">
        <f>#REF!/1000</f>
      </c>
      <c r="D20" s="466">
        <f>#REF!/1000</f>
      </c>
      <c r="E20" s="464">
        <f>#REF!/1000</f>
      </c>
      <c r="F20" s="465">
        <f>#REF!/1000</f>
      </c>
      <c r="G20" s="466">
        <f>#REF!/1000</f>
      </c>
      <c r="H20" s="490">
        <f>#REF!/1000</f>
      </c>
      <c r="I20" s="491">
        <f>#REF!/1000</f>
      </c>
      <c r="J20" s="5"/>
      <c r="K20" s="5"/>
      <c r="L20" s="5"/>
      <c r="M20" s="5"/>
      <c r="N20" s="5"/>
    </row>
    <row x14ac:dyDescent="0.25" r="21" customHeight="1" ht="17.25">
      <c r="A21" s="453" t="s">
        <v>523</v>
      </c>
      <c r="B21" s="453" t="s">
        <v>524</v>
      </c>
      <c r="C21" s="457">
        <f>#REF!/1000</f>
      </c>
      <c r="D21" s="457">
        <f>#REF!/1000</f>
      </c>
      <c r="E21" s="455">
        <f>#REF!/1000</f>
      </c>
      <c r="F21" s="456">
        <f>#REF!/1000</f>
      </c>
      <c r="G21" s="457">
        <f>#REF!/1000</f>
      </c>
      <c r="H21" s="486">
        <f>#REF!/1000</f>
      </c>
      <c r="I21" s="492">
        <f>#REF!/1000</f>
      </c>
      <c r="J21" s="5"/>
      <c r="K21" s="5"/>
      <c r="L21" s="5"/>
      <c r="M21" s="5"/>
      <c r="N21" s="5"/>
    </row>
    <row x14ac:dyDescent="0.25" r="22" customHeight="1" ht="17.25">
      <c r="A22" s="468"/>
      <c r="B22" s="4"/>
      <c r="C22" s="471"/>
      <c r="D22" s="493"/>
      <c r="E22" s="469"/>
      <c r="F22" s="470"/>
      <c r="G22" s="471"/>
      <c r="H22" s="471"/>
      <c r="I22" s="471"/>
      <c r="J22" s="5"/>
      <c r="K22" s="5"/>
      <c r="L22" s="5"/>
      <c r="M22" s="5"/>
      <c r="N22" s="5"/>
    </row>
    <row x14ac:dyDescent="0.25" r="23" customHeight="1" ht="17.25">
      <c r="A23" s="468" t="s">
        <v>525</v>
      </c>
      <c r="B23" s="4" t="s">
        <v>433</v>
      </c>
      <c r="C23" s="471">
        <f>SUM(C16:C22)</f>
      </c>
      <c r="D23" s="493">
        <f>SUM(D16:D22)</f>
      </c>
      <c r="E23" s="469">
        <f>SUM(E16:E22)</f>
      </c>
      <c r="F23" s="470">
        <f>SUM(F16:F22)</f>
      </c>
      <c r="G23" s="471">
        <f>SUM(G16:G22)</f>
      </c>
      <c r="H23" s="494">
        <f>SUM(H16:H22)</f>
      </c>
      <c r="I23" s="495">
        <f>SUM(I16:I22)</f>
      </c>
      <c r="J23" s="5"/>
      <c r="K23" s="5"/>
      <c r="L23" s="5"/>
      <c r="M23" s="5"/>
      <c r="N23" s="5"/>
    </row>
    <row x14ac:dyDescent="0.25" r="24" customHeight="1" ht="17.25">
      <c r="A24" s="472"/>
      <c r="B24" s="472"/>
      <c r="C24" s="475"/>
      <c r="D24" s="496"/>
      <c r="E24" s="473"/>
      <c r="F24" s="474"/>
      <c r="G24" s="475"/>
      <c r="H24" s="475"/>
      <c r="I24" s="475"/>
      <c r="J24" s="5"/>
      <c r="K24" s="5"/>
      <c r="L24" s="5"/>
      <c r="M24" s="5"/>
      <c r="N24" s="5"/>
    </row>
    <row x14ac:dyDescent="0.25" r="25" customHeight="1" ht="17.25">
      <c r="A25" s="5"/>
      <c r="B25" s="5"/>
      <c r="C25" s="389"/>
      <c r="D25" s="389"/>
      <c r="E25" s="389"/>
      <c r="F25" s="389"/>
      <c r="G25" s="389"/>
      <c r="H25" s="16"/>
      <c r="I25" s="5"/>
      <c r="J25" s="5"/>
      <c r="K25" s="5"/>
      <c r="L25" s="5"/>
      <c r="M25" s="5"/>
      <c r="N25" s="5"/>
    </row>
    <row x14ac:dyDescent="0.25" r="26" customHeight="1" ht="17.25">
      <c r="A26" s="4" t="s">
        <v>526</v>
      </c>
      <c r="B26" s="5"/>
      <c r="C26" s="389"/>
      <c r="D26" s="389"/>
      <c r="E26" s="389"/>
      <c r="F26" s="389"/>
      <c r="G26" s="389"/>
      <c r="H26" s="16"/>
      <c r="I26" s="5"/>
      <c r="J26" s="5"/>
      <c r="K26" s="5"/>
      <c r="L26" s="5"/>
      <c r="M26" s="5"/>
      <c r="N26" s="5"/>
    </row>
    <row x14ac:dyDescent="0.25" r="27" customHeight="1" ht="17.25">
      <c r="A27" s="5"/>
      <c r="B27" s="5"/>
      <c r="C27" s="389"/>
      <c r="D27" s="389"/>
      <c r="E27" s="389"/>
      <c r="F27" s="389"/>
      <c r="G27" s="389"/>
      <c r="H27" s="16"/>
      <c r="I27" s="5"/>
      <c r="J27" s="5"/>
      <c r="K27" s="5"/>
      <c r="L27" s="5"/>
      <c r="M27" s="5"/>
      <c r="N27" s="5"/>
    </row>
    <row x14ac:dyDescent="0.25" r="28" customHeight="1" ht="17.25">
      <c r="A28" s="5"/>
      <c r="B28" s="5"/>
      <c r="C28" s="389"/>
      <c r="D28" s="389"/>
      <c r="E28" s="389"/>
      <c r="F28" s="389"/>
      <c r="G28" s="389"/>
      <c r="H28" s="16"/>
      <c r="I28" s="5"/>
      <c r="J28" s="5"/>
      <c r="K28" s="5"/>
      <c r="L28" s="5"/>
      <c r="M28" s="5"/>
      <c r="N28" s="5"/>
    </row>
    <row x14ac:dyDescent="0.25" r="29" customHeight="1" ht="17.25">
      <c r="A29" s="5"/>
      <c r="B29" s="5"/>
      <c r="C29" s="389"/>
      <c r="D29" s="389"/>
      <c r="E29" s="389"/>
      <c r="F29" s="389"/>
      <c r="G29" s="389"/>
      <c r="H29" s="16"/>
      <c r="I29" s="5"/>
      <c r="J29" s="5"/>
      <c r="K29" s="5"/>
      <c r="L29" s="5"/>
      <c r="M29" s="5"/>
      <c r="N29" s="5"/>
    </row>
    <row x14ac:dyDescent="0.25" r="30" customHeight="1" ht="17.25">
      <c r="A30" s="5"/>
      <c r="B30" s="5"/>
      <c r="C30" s="389"/>
      <c r="D30" s="389"/>
      <c r="E30" s="389"/>
      <c r="F30" s="389"/>
      <c r="G30" s="389"/>
      <c r="H30" s="16"/>
      <c r="I30" s="5"/>
      <c r="J30" s="5"/>
      <c r="K30" s="5"/>
      <c r="L30" s="5"/>
      <c r="M30" s="5"/>
      <c r="N30" s="5"/>
    </row>
    <row x14ac:dyDescent="0.25" r="31" customHeight="1" ht="17.25">
      <c r="A31" s="5"/>
      <c r="B31" s="5"/>
      <c r="C31" s="389"/>
      <c r="D31" s="389"/>
      <c r="E31" s="389"/>
      <c r="F31" s="389"/>
      <c r="G31" s="389"/>
      <c r="H31" s="16"/>
      <c r="I31" s="5"/>
      <c r="J31" s="5"/>
      <c r="K31" s="5"/>
      <c r="L31" s="5"/>
      <c r="M31" s="5"/>
      <c r="N31" s="5"/>
    </row>
    <row x14ac:dyDescent="0.25" r="32" customHeight="1" ht="17.25">
      <c r="A32" s="5"/>
      <c r="B32" s="5"/>
      <c r="C32" s="389"/>
      <c r="D32" s="389"/>
      <c r="E32" s="389"/>
      <c r="F32" s="389"/>
      <c r="G32" s="389"/>
      <c r="H32" s="16"/>
      <c r="I32" s="5"/>
      <c r="J32" s="5"/>
      <c r="K32" s="5"/>
      <c r="L32" s="5"/>
      <c r="M32" s="5"/>
      <c r="N32" s="5"/>
    </row>
    <row x14ac:dyDescent="0.25" r="33" customHeight="1" ht="17.25">
      <c r="A33" s="5"/>
      <c r="B33" s="5"/>
      <c r="C33" s="389"/>
      <c r="D33" s="389"/>
      <c r="E33" s="389"/>
      <c r="F33" s="389"/>
      <c r="G33" s="389"/>
      <c r="H33" s="16"/>
      <c r="I33" s="5"/>
      <c r="J33" s="5"/>
      <c r="K33" s="5"/>
      <c r="L33" s="5"/>
      <c r="M33" s="5"/>
      <c r="N33" s="5"/>
    </row>
    <row x14ac:dyDescent="0.25" r="34" customHeight="1" ht="17.25">
      <c r="A34" s="5"/>
      <c r="B34" s="5"/>
      <c r="C34" s="389"/>
      <c r="D34" s="389"/>
      <c r="E34" s="389"/>
      <c r="F34" s="389"/>
      <c r="G34" s="389"/>
      <c r="H34" s="16"/>
      <c r="I34" s="5"/>
      <c r="J34" s="5"/>
      <c r="K34" s="5"/>
      <c r="L34" s="5"/>
      <c r="M34" s="5"/>
      <c r="N34" s="5"/>
    </row>
    <row x14ac:dyDescent="0.25" r="35" customHeight="1" ht="17.25">
      <c r="A35" s="5"/>
      <c r="B35" s="5"/>
      <c r="C35" s="389"/>
      <c r="D35" s="389"/>
      <c r="E35" s="389"/>
      <c r="F35" s="389"/>
      <c r="G35" s="389"/>
      <c r="H35" s="16"/>
      <c r="I35" s="5"/>
      <c r="J35" s="5"/>
      <c r="K35" s="5"/>
      <c r="L35" s="5"/>
      <c r="M35" s="5"/>
      <c r="N35" s="5"/>
    </row>
    <row x14ac:dyDescent="0.25" r="36" customHeight="1" ht="17.25">
      <c r="A36" s="5"/>
      <c r="B36" s="5"/>
      <c r="C36" s="389"/>
      <c r="D36" s="389"/>
      <c r="E36" s="389"/>
      <c r="F36" s="389"/>
      <c r="G36" s="389"/>
      <c r="H36" s="16"/>
      <c r="I36" s="5"/>
      <c r="J36" s="5"/>
      <c r="K36" s="5"/>
      <c r="L36" s="5"/>
      <c r="M36" s="5"/>
      <c r="N36" s="5"/>
    </row>
    <row x14ac:dyDescent="0.25" r="37" customHeight="1" ht="17.25">
      <c r="A37" s="5"/>
      <c r="B37" s="5"/>
      <c r="C37" s="389"/>
      <c r="D37" s="389"/>
      <c r="E37" s="389"/>
      <c r="F37" s="389"/>
      <c r="G37" s="389"/>
      <c r="H37" s="16"/>
      <c r="I37" s="5"/>
      <c r="J37" s="5"/>
      <c r="K37" s="5"/>
      <c r="L37" s="5"/>
      <c r="M37" s="5"/>
      <c r="N37" s="5"/>
    </row>
    <row x14ac:dyDescent="0.25" r="38" customHeight="1" ht="17.25">
      <c r="A38" s="5"/>
      <c r="B38" s="5"/>
      <c r="C38" s="389"/>
      <c r="D38" s="389"/>
      <c r="E38" s="389"/>
      <c r="F38" s="389"/>
      <c r="G38" s="389"/>
      <c r="H38" s="16"/>
      <c r="I38" s="5"/>
      <c r="J38" s="5"/>
      <c r="K38" s="5"/>
      <c r="L38" s="5"/>
      <c r="M38" s="5"/>
      <c r="N38" s="5"/>
    </row>
    <row x14ac:dyDescent="0.25" r="39" customHeight="1" ht="17.25">
      <c r="A39" s="5"/>
      <c r="B39" s="5"/>
      <c r="C39" s="389"/>
      <c r="D39" s="389"/>
      <c r="E39" s="389"/>
      <c r="F39" s="389"/>
      <c r="G39" s="389"/>
      <c r="H39" s="16"/>
      <c r="I39" s="5"/>
      <c r="J39" s="5"/>
      <c r="K39" s="5"/>
      <c r="L39" s="5"/>
      <c r="M39" s="5"/>
      <c r="N39" s="5"/>
    </row>
    <row x14ac:dyDescent="0.25" r="40" customHeight="1" ht="17.25">
      <c r="A40" s="5"/>
      <c r="B40" s="5"/>
      <c r="C40" s="389"/>
      <c r="D40" s="389"/>
      <c r="E40" s="389"/>
      <c r="F40" s="389"/>
      <c r="G40" s="389"/>
      <c r="H40" s="16"/>
      <c r="I40" s="5"/>
      <c r="J40" s="5"/>
      <c r="K40" s="5"/>
      <c r="L40" s="5"/>
      <c r="M40" s="5"/>
      <c r="N40" s="5"/>
    </row>
    <row x14ac:dyDescent="0.25" r="41" customHeight="1" ht="17.25">
      <c r="A41" s="5"/>
      <c r="B41" s="5"/>
      <c r="C41" s="389"/>
      <c r="D41" s="389"/>
      <c r="E41" s="389"/>
      <c r="F41" s="389"/>
      <c r="G41" s="389"/>
      <c r="H41" s="16"/>
      <c r="I41" s="5"/>
      <c r="J41" s="5"/>
      <c r="K41" s="5"/>
      <c r="L41" s="5"/>
      <c r="M41" s="5"/>
      <c r="N41" s="5"/>
    </row>
    <row x14ac:dyDescent="0.25" r="42" customHeight="1" ht="17.25">
      <c r="A42" s="5"/>
      <c r="B42" s="5"/>
      <c r="C42" s="389"/>
      <c r="D42" s="389"/>
      <c r="E42" s="389"/>
      <c r="F42" s="389"/>
      <c r="G42" s="389"/>
      <c r="H42" s="16"/>
      <c r="I42" s="5"/>
      <c r="J42" s="5"/>
      <c r="K42" s="5"/>
      <c r="L42" s="5"/>
      <c r="M42" s="5"/>
      <c r="N42" s="5"/>
    </row>
    <row x14ac:dyDescent="0.25" r="43" customHeight="1" ht="17.25">
      <c r="A43" s="5"/>
      <c r="B43" s="5"/>
      <c r="C43" s="389"/>
      <c r="D43" s="389"/>
      <c r="E43" s="389"/>
      <c r="F43" s="389"/>
      <c r="G43" s="389"/>
      <c r="H43" s="16"/>
      <c r="I43" s="5"/>
      <c r="J43" s="5"/>
      <c r="K43" s="5"/>
      <c r="L43" s="5"/>
      <c r="M43" s="5"/>
      <c r="N43" s="5"/>
    </row>
    <row x14ac:dyDescent="0.25" r="44" customHeight="1" ht="17.25">
      <c r="A44" s="5"/>
      <c r="B44" s="5"/>
      <c r="C44" s="389"/>
      <c r="D44" s="389"/>
      <c r="E44" s="389"/>
      <c r="F44" s="389"/>
      <c r="G44" s="389"/>
      <c r="H44" s="16"/>
      <c r="I44" s="5"/>
      <c r="J44" s="5"/>
      <c r="K44" s="5"/>
      <c r="L44" s="5"/>
      <c r="M44" s="5"/>
      <c r="N44" s="5"/>
    </row>
    <row x14ac:dyDescent="0.25" r="45" customHeight="1" ht="17.25">
      <c r="A45" s="5"/>
      <c r="B45" s="5"/>
      <c r="C45" s="389"/>
      <c r="D45" s="389"/>
      <c r="E45" s="389"/>
      <c r="F45" s="389"/>
      <c r="G45" s="389"/>
      <c r="H45" s="16"/>
      <c r="I45" s="5"/>
      <c r="J45" s="5"/>
      <c r="K45" s="5"/>
      <c r="L45" s="5"/>
      <c r="M45" s="5"/>
      <c r="N45" s="5"/>
    </row>
    <row x14ac:dyDescent="0.25" r="46" customHeight="1" ht="17.25">
      <c r="A46" s="5"/>
      <c r="B46" s="5"/>
      <c r="C46" s="389"/>
      <c r="D46" s="389"/>
      <c r="E46" s="389"/>
      <c r="F46" s="389"/>
      <c r="G46" s="389"/>
      <c r="H46" s="16"/>
      <c r="I46" s="5"/>
      <c r="J46" s="5"/>
      <c r="K46" s="5"/>
      <c r="L46" s="5"/>
      <c r="M46" s="5"/>
      <c r="N46" s="5"/>
    </row>
    <row x14ac:dyDescent="0.25" r="47" customHeight="1" ht="17.25">
      <c r="A47" s="5"/>
      <c r="B47" s="5"/>
      <c r="C47" s="389"/>
      <c r="D47" s="389"/>
      <c r="E47" s="389"/>
      <c r="F47" s="389"/>
      <c r="G47" s="389"/>
      <c r="H47" s="16"/>
      <c r="I47" s="5"/>
      <c r="J47" s="5"/>
      <c r="K47" s="5"/>
      <c r="L47" s="5"/>
      <c r="M47" s="5"/>
      <c r="N47" s="5"/>
    </row>
    <row x14ac:dyDescent="0.25" r="48" customHeight="1" ht="17.25">
      <c r="A48" s="5"/>
      <c r="B48" s="5"/>
      <c r="C48" s="389"/>
      <c r="D48" s="389"/>
      <c r="E48" s="389"/>
      <c r="F48" s="389"/>
      <c r="G48" s="389"/>
      <c r="H48" s="16"/>
      <c r="I48" s="5"/>
      <c r="J48" s="5"/>
      <c r="K48" s="5"/>
      <c r="L48" s="5"/>
      <c r="M48" s="5"/>
      <c r="N48" s="5"/>
    </row>
    <row x14ac:dyDescent="0.25" r="49" customHeight="1" ht="17.25">
      <c r="A49" s="5"/>
      <c r="B49" s="5"/>
      <c r="C49" s="389"/>
      <c r="D49" s="389"/>
      <c r="E49" s="389"/>
      <c r="F49" s="389"/>
      <c r="G49" s="389"/>
      <c r="H49" s="16"/>
      <c r="I49" s="5"/>
      <c r="J49" s="5"/>
      <c r="K49" s="5"/>
      <c r="L49" s="5"/>
      <c r="M49" s="5"/>
      <c r="N49" s="5"/>
    </row>
    <row x14ac:dyDescent="0.25" r="50" customHeight="1" ht="17.25">
      <c r="A50" s="5"/>
      <c r="B50" s="5"/>
      <c r="C50" s="389"/>
      <c r="D50" s="389"/>
      <c r="E50" s="389"/>
      <c r="F50" s="389"/>
      <c r="G50" s="389"/>
      <c r="H50" s="16"/>
      <c r="I50" s="5"/>
      <c r="J50" s="5"/>
      <c r="K50" s="5"/>
      <c r="L50" s="5"/>
      <c r="M50" s="5"/>
      <c r="N50" s="5"/>
    </row>
    <row x14ac:dyDescent="0.25" r="51" customHeight="1" ht="17.25">
      <c r="A51" s="5"/>
      <c r="B51" s="5"/>
      <c r="C51" s="389"/>
      <c r="D51" s="389"/>
      <c r="E51" s="389"/>
      <c r="F51" s="389"/>
      <c r="G51" s="389"/>
      <c r="H51" s="16"/>
      <c r="I51" s="5"/>
      <c r="J51" s="5"/>
      <c r="K51" s="5"/>
      <c r="L51" s="5"/>
      <c r="M51" s="5"/>
      <c r="N51" s="5"/>
    </row>
    <row x14ac:dyDescent="0.25" r="52" customHeight="1" ht="17.25">
      <c r="A52" s="5"/>
      <c r="B52" s="5"/>
      <c r="C52" s="389"/>
      <c r="D52" s="389"/>
      <c r="E52" s="389"/>
      <c r="F52" s="389"/>
      <c r="G52" s="389"/>
      <c r="H52" s="16"/>
      <c r="I52" s="5"/>
      <c r="J52" s="5"/>
      <c r="K52" s="5"/>
      <c r="L52" s="5"/>
      <c r="M52" s="5"/>
      <c r="N52" s="5"/>
    </row>
    <row x14ac:dyDescent="0.25" r="53" customHeight="1" ht="17.25">
      <c r="A53" s="5"/>
      <c r="B53" s="5"/>
      <c r="C53" s="389"/>
      <c r="D53" s="389"/>
      <c r="E53" s="389"/>
      <c r="F53" s="389"/>
      <c r="G53" s="389"/>
      <c r="H53" s="16"/>
      <c r="I53" s="5"/>
      <c r="J53" s="5"/>
      <c r="K53" s="5"/>
      <c r="L53" s="5"/>
      <c r="M53" s="5"/>
      <c r="N53" s="5"/>
    </row>
    <row x14ac:dyDescent="0.25" r="54" customHeight="1" ht="17.25">
      <c r="A54" s="5"/>
      <c r="B54" s="5"/>
      <c r="C54" s="389"/>
      <c r="D54" s="389"/>
      <c r="E54" s="389"/>
      <c r="F54" s="389"/>
      <c r="G54" s="389"/>
      <c r="H54" s="16"/>
      <c r="I54" s="5"/>
      <c r="J54" s="5"/>
      <c r="K54" s="5"/>
      <c r="L54" s="5"/>
      <c r="M54" s="5"/>
      <c r="N54" s="5"/>
    </row>
    <row x14ac:dyDescent="0.25" r="55" customHeight="1" ht="17.25">
      <c r="A55" s="5"/>
      <c r="B55" s="5"/>
      <c r="C55" s="389"/>
      <c r="D55" s="389"/>
      <c r="E55" s="389"/>
      <c r="F55" s="389"/>
      <c r="G55" s="389"/>
      <c r="H55" s="16"/>
      <c r="I55" s="5"/>
      <c r="J55" s="5"/>
      <c r="K55" s="5"/>
      <c r="L55" s="5"/>
      <c r="M55" s="5"/>
      <c r="N55" s="5"/>
    </row>
    <row x14ac:dyDescent="0.25" r="56" customHeight="1" ht="17.25">
      <c r="A56" s="5"/>
      <c r="B56" s="5"/>
      <c r="C56" s="389"/>
      <c r="D56" s="389"/>
      <c r="E56" s="389"/>
      <c r="F56" s="389"/>
      <c r="G56" s="389"/>
      <c r="H56" s="16"/>
      <c r="I56" s="5"/>
      <c r="J56" s="5"/>
      <c r="K56" s="5"/>
      <c r="L56" s="5"/>
      <c r="M56" s="5"/>
      <c r="N56" s="5"/>
    </row>
    <row x14ac:dyDescent="0.25" r="57" customHeight="1" ht="17.25">
      <c r="A57" s="5"/>
      <c r="B57" s="5"/>
      <c r="C57" s="389"/>
      <c r="D57" s="389"/>
      <c r="E57" s="389"/>
      <c r="F57" s="389"/>
      <c r="G57" s="389"/>
      <c r="H57" s="16"/>
      <c r="I57" s="5"/>
      <c r="J57" s="5"/>
      <c r="K57" s="5"/>
      <c r="L57" s="5"/>
      <c r="M57" s="5"/>
      <c r="N57" s="5"/>
    </row>
    <row x14ac:dyDescent="0.25" r="58" customHeight="1" ht="17.25">
      <c r="A58" s="5"/>
      <c r="B58" s="5"/>
      <c r="C58" s="389"/>
      <c r="D58" s="389"/>
      <c r="E58" s="389"/>
      <c r="F58" s="389"/>
      <c r="G58" s="389"/>
      <c r="H58" s="16"/>
      <c r="I58" s="5"/>
      <c r="J58" s="5"/>
      <c r="K58" s="5"/>
      <c r="L58" s="5"/>
      <c r="M58" s="5"/>
      <c r="N58" s="5"/>
    </row>
    <row x14ac:dyDescent="0.25" r="59" customHeight="1" ht="17.25">
      <c r="A59" s="5"/>
      <c r="B59" s="5"/>
      <c r="C59" s="389"/>
      <c r="D59" s="389"/>
      <c r="E59" s="389"/>
      <c r="F59" s="389"/>
      <c r="G59" s="389"/>
      <c r="H59" s="16"/>
      <c r="I59" s="5"/>
      <c r="J59" s="5"/>
      <c r="K59" s="5"/>
      <c r="L59" s="5"/>
      <c r="M59" s="5"/>
      <c r="N59" s="5"/>
    </row>
    <row x14ac:dyDescent="0.25" r="60" customHeight="1" ht="17.25">
      <c r="A60" s="5"/>
      <c r="B60" s="5"/>
      <c r="C60" s="389"/>
      <c r="D60" s="389"/>
      <c r="E60" s="389"/>
      <c r="F60" s="389"/>
      <c r="G60" s="389"/>
      <c r="H60" s="16"/>
      <c r="I60" s="5"/>
      <c r="J60" s="5"/>
      <c r="K60" s="5"/>
      <c r="L60" s="5"/>
      <c r="M60" s="5"/>
      <c r="N60" s="5"/>
    </row>
    <row x14ac:dyDescent="0.25" r="61" customHeight="1" ht="17.25">
      <c r="A61" s="5"/>
      <c r="B61" s="5"/>
      <c r="C61" s="389"/>
      <c r="D61" s="389"/>
      <c r="E61" s="389"/>
      <c r="F61" s="389"/>
      <c r="G61" s="389"/>
      <c r="H61" s="16"/>
      <c r="I61" s="5"/>
      <c r="J61" s="5"/>
      <c r="K61" s="5"/>
      <c r="L61" s="5"/>
      <c r="M61" s="5"/>
      <c r="N61" s="5"/>
    </row>
    <row x14ac:dyDescent="0.25" r="62" customHeight="1" ht="17.25">
      <c r="A62" s="5"/>
      <c r="B62" s="5"/>
      <c r="C62" s="389"/>
      <c r="D62" s="389"/>
      <c r="E62" s="389"/>
      <c r="F62" s="389"/>
      <c r="G62" s="389"/>
      <c r="H62" s="16"/>
      <c r="I62" s="5"/>
      <c r="J62" s="5"/>
      <c r="K62" s="5"/>
      <c r="L62" s="5"/>
      <c r="M62" s="5"/>
      <c r="N62" s="5"/>
    </row>
    <row x14ac:dyDescent="0.25" r="63" customHeight="1" ht="17.25">
      <c r="A63" s="5"/>
      <c r="B63" s="5"/>
      <c r="C63" s="389"/>
      <c r="D63" s="389"/>
      <c r="E63" s="389"/>
      <c r="F63" s="389"/>
      <c r="G63" s="389"/>
      <c r="H63" s="16"/>
      <c r="I63" s="5"/>
      <c r="J63" s="5"/>
      <c r="K63" s="5"/>
      <c r="L63" s="5"/>
      <c r="M63" s="5"/>
      <c r="N63" s="5"/>
    </row>
    <row x14ac:dyDescent="0.25" r="64" customHeight="1" ht="17.25">
      <c r="A64" s="5"/>
      <c r="B64" s="5"/>
      <c r="C64" s="389"/>
      <c r="D64" s="389"/>
      <c r="E64" s="389"/>
      <c r="F64" s="389"/>
      <c r="G64" s="389"/>
      <c r="H64" s="16"/>
      <c r="I64" s="5"/>
      <c r="J64" s="5"/>
      <c r="K64" s="5"/>
      <c r="L64" s="5"/>
      <c r="M64" s="5"/>
      <c r="N64" s="5"/>
    </row>
    <row x14ac:dyDescent="0.25" r="65" customHeight="1" ht="17.25">
      <c r="A65" s="5"/>
      <c r="B65" s="5"/>
      <c r="C65" s="389"/>
      <c r="D65" s="389"/>
      <c r="E65" s="389"/>
      <c r="F65" s="389"/>
      <c r="G65" s="389"/>
      <c r="H65" s="16"/>
      <c r="I65" s="5"/>
      <c r="J65" s="5"/>
      <c r="K65" s="5"/>
      <c r="L65" s="5"/>
      <c r="M65" s="5"/>
      <c r="N65" s="5"/>
    </row>
    <row x14ac:dyDescent="0.25" r="66" customHeight="1" ht="17.25">
      <c r="A66" s="5"/>
      <c r="B66" s="5"/>
      <c r="C66" s="389"/>
      <c r="D66" s="389"/>
      <c r="E66" s="389"/>
      <c r="F66" s="389"/>
      <c r="G66" s="389"/>
      <c r="H66" s="16"/>
      <c r="I66" s="5"/>
      <c r="J66" s="5"/>
      <c r="K66" s="5"/>
      <c r="L66" s="5"/>
      <c r="M66" s="5"/>
      <c r="N66" s="5"/>
    </row>
    <row x14ac:dyDescent="0.25" r="67" customHeight="1" ht="17.25">
      <c r="A67" s="5"/>
      <c r="B67" s="5"/>
      <c r="C67" s="389"/>
      <c r="D67" s="389"/>
      <c r="E67" s="389"/>
      <c r="F67" s="389"/>
      <c r="G67" s="389"/>
      <c r="H67" s="16"/>
      <c r="I67" s="5"/>
      <c r="J67" s="5"/>
      <c r="K67" s="5"/>
      <c r="L67" s="5"/>
      <c r="M67" s="5"/>
      <c r="N67" s="5"/>
    </row>
    <row x14ac:dyDescent="0.25" r="68" customHeight="1" ht="17.25">
      <c r="A68" s="5"/>
      <c r="B68" s="5"/>
      <c r="C68" s="389"/>
      <c r="D68" s="389"/>
      <c r="E68" s="389"/>
      <c r="F68" s="389"/>
      <c r="G68" s="389"/>
      <c r="H68" s="16"/>
      <c r="I68" s="5"/>
      <c r="J68" s="5"/>
      <c r="K68" s="5"/>
      <c r="L68" s="5"/>
      <c r="M68" s="5"/>
      <c r="N68" s="5"/>
    </row>
    <row x14ac:dyDescent="0.25" r="69" customHeight="1" ht="17.25">
      <c r="A69" s="5"/>
      <c r="B69" s="5"/>
      <c r="C69" s="389"/>
      <c r="D69" s="389"/>
      <c r="E69" s="389"/>
      <c r="F69" s="389"/>
      <c r="G69" s="389"/>
      <c r="H69" s="16"/>
      <c r="I69" s="5"/>
      <c r="J69" s="5"/>
      <c r="K69" s="5"/>
      <c r="L69" s="5"/>
      <c r="M69" s="5"/>
      <c r="N69" s="5"/>
    </row>
    <row x14ac:dyDescent="0.25" r="70" customHeight="1" ht="17.25">
      <c r="A70" s="5"/>
      <c r="B70" s="5"/>
      <c r="C70" s="389"/>
      <c r="D70" s="389"/>
      <c r="E70" s="389"/>
      <c r="F70" s="389"/>
      <c r="G70" s="389"/>
      <c r="H70" s="16"/>
      <c r="I70" s="5"/>
      <c r="J70" s="5"/>
      <c r="K70" s="5"/>
      <c r="L70" s="5"/>
      <c r="M70" s="5"/>
      <c r="N70" s="5"/>
    </row>
    <row x14ac:dyDescent="0.25" r="71" customHeight="1" ht="17.25">
      <c r="A71" s="5"/>
      <c r="B71" s="5"/>
      <c r="C71" s="389"/>
      <c r="D71" s="389"/>
      <c r="E71" s="389"/>
      <c r="F71" s="389"/>
      <c r="G71" s="389"/>
      <c r="H71" s="16"/>
      <c r="I71" s="5"/>
      <c r="J71" s="5"/>
      <c r="K71" s="5"/>
      <c r="L71" s="5"/>
      <c r="M71" s="5"/>
      <c r="N71" s="5"/>
    </row>
    <row x14ac:dyDescent="0.25" r="72" customHeight="1" ht="17.25">
      <c r="A72" s="5"/>
      <c r="B72" s="5"/>
      <c r="C72" s="389"/>
      <c r="D72" s="389"/>
      <c r="E72" s="389"/>
      <c r="F72" s="389"/>
      <c r="G72" s="389"/>
      <c r="H72" s="16"/>
      <c r="I72" s="5"/>
      <c r="J72" s="5"/>
      <c r="K72" s="5"/>
      <c r="L72" s="5"/>
      <c r="M72" s="5"/>
      <c r="N72" s="5"/>
    </row>
    <row x14ac:dyDescent="0.25" r="73" customHeight="1" ht="17.25">
      <c r="A73" s="5"/>
      <c r="B73" s="5"/>
      <c r="C73" s="389"/>
      <c r="D73" s="389"/>
      <c r="E73" s="389"/>
      <c r="F73" s="389"/>
      <c r="G73" s="389"/>
      <c r="H73" s="16"/>
      <c r="I73" s="5"/>
      <c r="J73" s="5"/>
      <c r="K73" s="5"/>
      <c r="L73" s="5"/>
      <c r="M73" s="5"/>
      <c r="N73" s="5"/>
    </row>
    <row x14ac:dyDescent="0.25" r="74" customHeight="1" ht="17.25">
      <c r="A74" s="5"/>
      <c r="B74" s="5"/>
      <c r="C74" s="389"/>
      <c r="D74" s="389"/>
      <c r="E74" s="389"/>
      <c r="F74" s="389"/>
      <c r="G74" s="389"/>
      <c r="H74" s="16"/>
      <c r="I74" s="5"/>
      <c r="J74" s="5"/>
      <c r="K74" s="5"/>
      <c r="L74" s="5"/>
      <c r="M74" s="5"/>
      <c r="N74" s="5"/>
    </row>
    <row x14ac:dyDescent="0.25" r="75" customHeight="1" ht="17.25">
      <c r="A75" s="5"/>
      <c r="B75" s="5"/>
      <c r="C75" s="389"/>
      <c r="D75" s="389"/>
      <c r="E75" s="389"/>
      <c r="F75" s="389"/>
      <c r="G75" s="389"/>
      <c r="H75" s="16"/>
      <c r="I75" s="5"/>
      <c r="J75" s="5"/>
      <c r="K75" s="5"/>
      <c r="L75" s="5"/>
      <c r="M75" s="5"/>
      <c r="N75" s="5"/>
    </row>
    <row x14ac:dyDescent="0.25" r="76" customHeight="1" ht="17.25">
      <c r="A76" s="5"/>
      <c r="B76" s="5"/>
      <c r="C76" s="389"/>
      <c r="D76" s="389"/>
      <c r="E76" s="389"/>
      <c r="F76" s="389"/>
      <c r="G76" s="389"/>
      <c r="H76" s="16"/>
      <c r="I76" s="5"/>
      <c r="J76" s="5"/>
      <c r="K76" s="5"/>
      <c r="L76" s="5"/>
      <c r="M76" s="5"/>
      <c r="N76" s="5"/>
    </row>
    <row x14ac:dyDescent="0.25" r="77" customHeight="1" ht="17.25">
      <c r="A77" s="5"/>
      <c r="B77" s="5"/>
      <c r="C77" s="389"/>
      <c r="D77" s="389"/>
      <c r="E77" s="389"/>
      <c r="F77" s="389"/>
      <c r="G77" s="389"/>
      <c r="H77" s="16"/>
      <c r="I77" s="5"/>
      <c r="J77" s="5"/>
      <c r="K77" s="5"/>
      <c r="L77" s="5"/>
      <c r="M77" s="5"/>
      <c r="N77" s="5"/>
    </row>
    <row x14ac:dyDescent="0.25" r="78" customHeight="1" ht="17.25">
      <c r="A78" s="5"/>
      <c r="B78" s="5"/>
      <c r="C78" s="389"/>
      <c r="D78" s="389"/>
      <c r="E78" s="389"/>
      <c r="F78" s="389"/>
      <c r="G78" s="389"/>
      <c r="H78" s="16"/>
      <c r="I78" s="5"/>
      <c r="J78" s="5"/>
      <c r="K78" s="5"/>
      <c r="L78" s="5"/>
      <c r="M78" s="5"/>
      <c r="N78" s="5"/>
    </row>
    <row x14ac:dyDescent="0.25" r="79" customHeight="1" ht="17.25">
      <c r="A79" s="5"/>
      <c r="B79" s="5"/>
      <c r="C79" s="389"/>
      <c r="D79" s="389"/>
      <c r="E79" s="389"/>
      <c r="F79" s="389"/>
      <c r="G79" s="389"/>
      <c r="H79" s="16"/>
      <c r="I79" s="5"/>
      <c r="J79" s="5"/>
      <c r="K79" s="5"/>
      <c r="L79" s="5"/>
      <c r="M79" s="5"/>
      <c r="N79" s="5"/>
    </row>
    <row x14ac:dyDescent="0.25" r="80" customHeight="1" ht="17.25">
      <c r="A80" s="5"/>
      <c r="B80" s="5"/>
      <c r="C80" s="389"/>
      <c r="D80" s="389"/>
      <c r="E80" s="389"/>
      <c r="F80" s="389"/>
      <c r="G80" s="389"/>
      <c r="H80" s="16"/>
      <c r="I80" s="5"/>
      <c r="J80" s="5"/>
      <c r="K80" s="5"/>
      <c r="L80" s="5"/>
      <c r="M80" s="5"/>
      <c r="N80" s="5"/>
    </row>
    <row x14ac:dyDescent="0.25" r="81" customHeight="1" ht="17.25">
      <c r="A81" s="5"/>
      <c r="B81" s="5"/>
      <c r="C81" s="389"/>
      <c r="D81" s="389"/>
      <c r="E81" s="389"/>
      <c r="F81" s="389"/>
      <c r="G81" s="389"/>
      <c r="H81" s="16"/>
      <c r="I81" s="5"/>
      <c r="J81" s="5"/>
      <c r="K81" s="5"/>
      <c r="L81" s="5"/>
      <c r="M81" s="5"/>
      <c r="N81" s="5"/>
    </row>
    <row x14ac:dyDescent="0.25" r="82" customHeight="1" ht="17.25">
      <c r="A82" s="5"/>
      <c r="B82" s="5"/>
      <c r="C82" s="389"/>
      <c r="D82" s="389"/>
      <c r="E82" s="389"/>
      <c r="F82" s="389"/>
      <c r="G82" s="389"/>
      <c r="H82" s="16"/>
      <c r="I82" s="5"/>
      <c r="J82" s="5"/>
      <c r="K82" s="5"/>
      <c r="L82" s="5"/>
      <c r="M82" s="5"/>
      <c r="N82" s="5"/>
    </row>
    <row x14ac:dyDescent="0.25" r="83" customHeight="1" ht="17.25">
      <c r="A83" s="5"/>
      <c r="B83" s="5"/>
      <c r="C83" s="389"/>
      <c r="D83" s="389"/>
      <c r="E83" s="389"/>
      <c r="F83" s="389"/>
      <c r="G83" s="389"/>
      <c r="H83" s="16"/>
      <c r="I83" s="5"/>
      <c r="J83" s="5"/>
      <c r="K83" s="5"/>
      <c r="L83" s="5"/>
      <c r="M83" s="5"/>
      <c r="N83" s="5"/>
    </row>
    <row x14ac:dyDescent="0.25" r="84" customHeight="1" ht="17.25">
      <c r="A84" s="5"/>
      <c r="B84" s="5"/>
      <c r="C84" s="389"/>
      <c r="D84" s="389"/>
      <c r="E84" s="389"/>
      <c r="F84" s="389"/>
      <c r="G84" s="389"/>
      <c r="H84" s="16"/>
      <c r="I84" s="5"/>
      <c r="J84" s="5"/>
      <c r="K84" s="5"/>
      <c r="L84" s="5"/>
      <c r="M84" s="5"/>
      <c r="N84" s="5"/>
    </row>
    <row x14ac:dyDescent="0.25" r="85" customHeight="1" ht="17.25">
      <c r="A85" s="5"/>
      <c r="B85" s="5"/>
      <c r="C85" s="389"/>
      <c r="D85" s="389"/>
      <c r="E85" s="389"/>
      <c r="F85" s="389"/>
      <c r="G85" s="389"/>
      <c r="H85" s="16"/>
      <c r="I85" s="5"/>
      <c r="J85" s="5"/>
      <c r="K85" s="5"/>
      <c r="L85" s="5"/>
      <c r="M85" s="5"/>
      <c r="N85" s="5"/>
    </row>
    <row x14ac:dyDescent="0.25" r="86" customHeight="1" ht="17.25">
      <c r="A86" s="5"/>
      <c r="B86" s="5"/>
      <c r="C86" s="389"/>
      <c r="D86" s="389"/>
      <c r="E86" s="389"/>
      <c r="F86" s="389"/>
      <c r="G86" s="389"/>
      <c r="H86" s="16"/>
      <c r="I86" s="5"/>
      <c r="J86" s="5"/>
      <c r="K86" s="5"/>
      <c r="L86" s="5"/>
      <c r="M86" s="5"/>
      <c r="N86" s="5"/>
    </row>
    <row x14ac:dyDescent="0.25" r="87" customHeight="1" ht="17.25">
      <c r="A87" s="5"/>
      <c r="B87" s="5"/>
      <c r="C87" s="389"/>
      <c r="D87" s="389"/>
      <c r="E87" s="389"/>
      <c r="F87" s="389"/>
      <c r="G87" s="389"/>
      <c r="H87" s="16"/>
      <c r="I87" s="5"/>
      <c r="J87" s="5"/>
      <c r="K87" s="5"/>
      <c r="L87" s="5"/>
      <c r="M87" s="5"/>
      <c r="N87" s="5"/>
    </row>
    <row x14ac:dyDescent="0.25" r="88" customHeight="1" ht="17.25">
      <c r="A88" s="5"/>
      <c r="B88" s="5"/>
      <c r="C88" s="389"/>
      <c r="D88" s="389"/>
      <c r="E88" s="389"/>
      <c r="F88" s="389"/>
      <c r="G88" s="389"/>
      <c r="H88" s="16"/>
      <c r="I88" s="5"/>
      <c r="J88" s="5"/>
      <c r="K88" s="5"/>
      <c r="L88" s="5"/>
      <c r="M88" s="5"/>
      <c r="N88" s="5"/>
    </row>
    <row x14ac:dyDescent="0.25" r="89" customHeight="1" ht="17.25">
      <c r="A89" s="5"/>
      <c r="B89" s="5"/>
      <c r="C89" s="389"/>
      <c r="D89" s="389"/>
      <c r="E89" s="389"/>
      <c r="F89" s="389"/>
      <c r="G89" s="389"/>
      <c r="H89" s="16"/>
      <c r="I89" s="5"/>
      <c r="J89" s="5"/>
      <c r="K89" s="5"/>
      <c r="L89" s="5"/>
      <c r="M89" s="5"/>
      <c r="N89" s="5"/>
    </row>
    <row x14ac:dyDescent="0.25" r="90" customHeight="1" ht="17.25">
      <c r="A90" s="5"/>
      <c r="B90" s="5"/>
      <c r="C90" s="389"/>
      <c r="D90" s="389"/>
      <c r="E90" s="389"/>
      <c r="F90" s="389"/>
      <c r="G90" s="389"/>
      <c r="H90" s="16"/>
      <c r="I90" s="5"/>
      <c r="J90" s="5"/>
      <c r="K90" s="5"/>
      <c r="L90" s="5"/>
      <c r="M90" s="5"/>
      <c r="N90" s="5"/>
    </row>
    <row x14ac:dyDescent="0.25" r="91" customHeight="1" ht="17.25">
      <c r="A91" s="5"/>
      <c r="B91" s="5"/>
      <c r="C91" s="389"/>
      <c r="D91" s="389"/>
      <c r="E91" s="389"/>
      <c r="F91" s="389"/>
      <c r="G91" s="389"/>
      <c r="H91" s="16"/>
      <c r="I91" s="5"/>
      <c r="J91" s="5"/>
      <c r="K91" s="5"/>
      <c r="L91" s="5"/>
      <c r="M91" s="5"/>
      <c r="N91" s="5"/>
    </row>
    <row x14ac:dyDescent="0.25" r="92" customHeight="1" ht="17.25">
      <c r="A92" s="5"/>
      <c r="B92" s="5"/>
      <c r="C92" s="389"/>
      <c r="D92" s="389"/>
      <c r="E92" s="389"/>
      <c r="F92" s="389"/>
      <c r="G92" s="389"/>
      <c r="H92" s="16"/>
      <c r="I92" s="5"/>
      <c r="J92" s="5"/>
      <c r="K92" s="5"/>
      <c r="L92" s="5"/>
      <c r="M92" s="5"/>
      <c r="N92" s="5"/>
    </row>
    <row x14ac:dyDescent="0.25" r="93" customHeight="1" ht="17.25">
      <c r="A93" s="5"/>
      <c r="B93" s="5"/>
      <c r="C93" s="389"/>
      <c r="D93" s="389"/>
      <c r="E93" s="389"/>
      <c r="F93" s="389"/>
      <c r="G93" s="389"/>
      <c r="H93" s="16"/>
      <c r="I93" s="5"/>
      <c r="J93" s="5"/>
      <c r="K93" s="5"/>
      <c r="L93" s="5"/>
      <c r="M93" s="5"/>
      <c r="N93" s="5"/>
    </row>
    <row x14ac:dyDescent="0.25" r="94" customHeight="1" ht="17.25">
      <c r="A94" s="5"/>
      <c r="B94" s="5"/>
      <c r="C94" s="389"/>
      <c r="D94" s="389"/>
      <c r="E94" s="389"/>
      <c r="F94" s="389"/>
      <c r="G94" s="389"/>
      <c r="H94" s="16"/>
      <c r="I94" s="5"/>
      <c r="J94" s="5"/>
      <c r="K94" s="5"/>
      <c r="L94" s="5"/>
      <c r="M94" s="5"/>
      <c r="N94" s="5"/>
    </row>
    <row x14ac:dyDescent="0.25" r="95" customHeight="1" ht="17.25">
      <c r="A95" s="5"/>
      <c r="B95" s="5"/>
      <c r="C95" s="389"/>
      <c r="D95" s="389"/>
      <c r="E95" s="389"/>
      <c r="F95" s="389"/>
      <c r="G95" s="389"/>
      <c r="H95" s="16"/>
      <c r="I95" s="5"/>
      <c r="J95" s="5"/>
      <c r="K95" s="5"/>
      <c r="L95" s="5"/>
      <c r="M95" s="5"/>
      <c r="N95" s="5"/>
    </row>
    <row x14ac:dyDescent="0.25" r="96" customHeight="1" ht="17.25">
      <c r="A96" s="5"/>
      <c r="B96" s="5"/>
      <c r="C96" s="389"/>
      <c r="D96" s="389"/>
      <c r="E96" s="389"/>
      <c r="F96" s="389"/>
      <c r="G96" s="389"/>
      <c r="H96" s="16"/>
      <c r="I96" s="5"/>
      <c r="J96" s="5"/>
      <c r="K96" s="5"/>
      <c r="L96" s="5"/>
      <c r="M96" s="5"/>
      <c r="N96" s="5"/>
    </row>
    <row x14ac:dyDescent="0.25" r="97" customHeight="1" ht="17.25">
      <c r="A97" s="5"/>
      <c r="B97" s="5"/>
      <c r="C97" s="389"/>
      <c r="D97" s="389"/>
      <c r="E97" s="389"/>
      <c r="F97" s="389"/>
      <c r="G97" s="389"/>
      <c r="H97" s="16"/>
      <c r="I97" s="5"/>
      <c r="J97" s="5"/>
      <c r="K97" s="5"/>
      <c r="L97" s="5"/>
      <c r="M97" s="5"/>
      <c r="N97" s="5"/>
    </row>
    <row x14ac:dyDescent="0.25" r="98" customHeight="1" ht="17.25">
      <c r="A98" s="5"/>
      <c r="B98" s="5"/>
      <c r="C98" s="389"/>
      <c r="D98" s="389"/>
      <c r="E98" s="389"/>
      <c r="F98" s="389"/>
      <c r="G98" s="389"/>
      <c r="H98" s="16"/>
      <c r="I98" s="5"/>
      <c r="J98" s="5"/>
      <c r="K98" s="5"/>
      <c r="L98" s="5"/>
      <c r="M98" s="5"/>
      <c r="N98" s="5"/>
    </row>
    <row x14ac:dyDescent="0.25" r="99" customHeight="1" ht="17.25">
      <c r="A99" s="5"/>
      <c r="B99" s="5"/>
      <c r="C99" s="389"/>
      <c r="D99" s="389"/>
      <c r="E99" s="389"/>
      <c r="F99" s="389"/>
      <c r="G99" s="389"/>
      <c r="H99" s="16"/>
      <c r="I99" s="5"/>
      <c r="J99" s="5"/>
      <c r="K99" s="5"/>
      <c r="L99" s="5"/>
      <c r="M99" s="5"/>
      <c r="N99" s="5"/>
    </row>
    <row x14ac:dyDescent="0.25" r="100" customHeight="1" ht="17.25">
      <c r="A100" s="5"/>
      <c r="B100" s="5"/>
      <c r="C100" s="389"/>
      <c r="D100" s="389"/>
      <c r="E100" s="389"/>
      <c r="F100" s="389"/>
      <c r="G100" s="389"/>
      <c r="H100" s="16"/>
      <c r="I100" s="5"/>
      <c r="J100" s="5"/>
      <c r="K100" s="5"/>
      <c r="L100" s="5"/>
      <c r="M100" s="5"/>
      <c r="N100" s="5"/>
    </row>
    <row x14ac:dyDescent="0.25" r="101" customHeight="1" ht="17.25">
      <c r="A101" s="5"/>
      <c r="B101" s="5"/>
      <c r="C101" s="389"/>
      <c r="D101" s="389"/>
      <c r="E101" s="389"/>
      <c r="F101" s="389"/>
      <c r="G101" s="389"/>
      <c r="H101" s="16"/>
      <c r="I101" s="5"/>
      <c r="J101" s="5"/>
      <c r="K101" s="5"/>
      <c r="L101" s="5"/>
      <c r="M101" s="5"/>
      <c r="N101" s="5"/>
    </row>
    <row x14ac:dyDescent="0.25" r="102" customHeight="1" ht="17.25">
      <c r="A102" s="5"/>
      <c r="B102" s="5"/>
      <c r="C102" s="389"/>
      <c r="D102" s="389"/>
      <c r="E102" s="389"/>
      <c r="F102" s="389"/>
      <c r="G102" s="389"/>
      <c r="H102" s="16"/>
      <c r="I102" s="5"/>
      <c r="J102" s="5"/>
      <c r="K102" s="5"/>
      <c r="L102" s="5"/>
      <c r="M102" s="5"/>
      <c r="N102" s="5"/>
    </row>
    <row x14ac:dyDescent="0.25" r="103" customHeight="1" ht="17.25">
      <c r="A103" s="5"/>
      <c r="B103" s="5"/>
      <c r="C103" s="389"/>
      <c r="D103" s="389"/>
      <c r="E103" s="389"/>
      <c r="F103" s="389"/>
      <c r="G103" s="389"/>
      <c r="H103" s="16"/>
      <c r="I103" s="5"/>
      <c r="J103" s="5"/>
      <c r="K103" s="5"/>
      <c r="L103" s="5"/>
      <c r="M103" s="5"/>
      <c r="N103" s="5"/>
    </row>
    <row x14ac:dyDescent="0.25" r="104" customHeight="1" ht="17.25">
      <c r="A104" s="5"/>
      <c r="B104" s="5"/>
      <c r="C104" s="389"/>
      <c r="D104" s="389"/>
      <c r="E104" s="389"/>
      <c r="F104" s="389"/>
      <c r="G104" s="389"/>
      <c r="H104" s="16"/>
      <c r="I104" s="5"/>
      <c r="J104" s="5"/>
      <c r="K104" s="5"/>
      <c r="L104" s="5"/>
      <c r="M104" s="5"/>
      <c r="N104" s="5"/>
    </row>
    <row x14ac:dyDescent="0.25" r="105" customHeight="1" ht="17.25">
      <c r="A105" s="5"/>
      <c r="B105" s="5"/>
      <c r="C105" s="389"/>
      <c r="D105" s="389"/>
      <c r="E105" s="389"/>
      <c r="F105" s="389"/>
      <c r="G105" s="389"/>
      <c r="H105" s="16"/>
      <c r="I105" s="5"/>
      <c r="J105" s="5"/>
      <c r="K105" s="5"/>
      <c r="L105" s="5"/>
      <c r="M105" s="5"/>
      <c r="N105" s="5"/>
    </row>
    <row x14ac:dyDescent="0.25" r="106" customHeight="1" ht="17.25">
      <c r="A106" s="5"/>
      <c r="B106" s="5"/>
      <c r="C106" s="389"/>
      <c r="D106" s="389"/>
      <c r="E106" s="389"/>
      <c r="F106" s="389"/>
      <c r="G106" s="389"/>
      <c r="H106" s="16"/>
      <c r="I106" s="5"/>
      <c r="J106" s="5"/>
      <c r="K106" s="5"/>
      <c r="L106" s="5"/>
      <c r="M106" s="5"/>
      <c r="N106" s="5"/>
    </row>
    <row x14ac:dyDescent="0.25" r="107" customHeight="1" ht="17.25">
      <c r="A107" s="5"/>
      <c r="B107" s="5"/>
      <c r="C107" s="389"/>
      <c r="D107" s="389"/>
      <c r="E107" s="389"/>
      <c r="F107" s="389"/>
      <c r="G107" s="389"/>
      <c r="H107" s="16"/>
      <c r="I107" s="5"/>
      <c r="J107" s="5"/>
      <c r="K107" s="5"/>
      <c r="L107" s="5"/>
      <c r="M107" s="5"/>
      <c r="N107" s="5"/>
    </row>
    <row x14ac:dyDescent="0.25" r="108" customHeight="1" ht="17.25">
      <c r="A108" s="4" t="s">
        <v>413</v>
      </c>
      <c r="B108" s="4"/>
      <c r="C108" s="390"/>
      <c r="D108" s="26" t="s">
        <v>511</v>
      </c>
      <c r="E108" s="390"/>
      <c r="F108" s="390"/>
      <c r="G108" s="390"/>
      <c r="H108" s="26"/>
      <c r="I108" s="4"/>
      <c r="J108" s="5"/>
      <c r="K108" s="5"/>
      <c r="L108" s="5"/>
      <c r="M108" s="5"/>
      <c r="N108" s="5"/>
    </row>
    <row x14ac:dyDescent="0.25" r="109" customHeight="1" ht="17.25">
      <c r="A109" s="4" t="s">
        <v>415</v>
      </c>
      <c r="B109" s="4"/>
      <c r="C109" s="390"/>
      <c r="D109" s="390"/>
      <c r="E109" s="390"/>
      <c r="F109" s="390"/>
      <c r="G109" s="390"/>
      <c r="H109" s="26"/>
      <c r="I109" s="4"/>
      <c r="J109" s="5"/>
      <c r="K109" s="5"/>
      <c r="L109" s="5"/>
      <c r="M109" s="5"/>
      <c r="N109" s="5"/>
    </row>
    <row x14ac:dyDescent="0.25" r="110" customHeight="1" ht="17.25">
      <c r="A110" s="4" t="s">
        <v>417</v>
      </c>
      <c r="B110" s="4"/>
      <c r="C110" s="390"/>
      <c r="D110" s="9" t="s">
        <v>418</v>
      </c>
      <c r="E110" s="390"/>
      <c r="F110" s="390"/>
      <c r="G110" s="390"/>
      <c r="H110" s="26" t="s">
        <v>419</v>
      </c>
      <c r="I110" s="5"/>
      <c r="J110" s="5"/>
      <c r="K110" s="5"/>
      <c r="L110" s="5"/>
      <c r="M110" s="5"/>
      <c r="N110" s="5"/>
    </row>
    <row x14ac:dyDescent="0.25" r="111" customHeight="1" ht="17.25">
      <c r="A111" s="5"/>
      <c r="B111" s="5"/>
      <c r="C111" s="389"/>
      <c r="D111" s="389"/>
      <c r="E111" s="389"/>
      <c r="F111" s="389"/>
      <c r="G111" s="389"/>
      <c r="H111" s="16"/>
      <c r="I111" s="5"/>
      <c r="J111" s="5"/>
      <c r="K111" s="5"/>
      <c r="L111" s="5"/>
      <c r="M111" s="5"/>
      <c r="N111" s="5"/>
    </row>
    <row x14ac:dyDescent="0.25" r="112" customHeight="1" ht="17.25">
      <c r="A112" s="5"/>
      <c r="B112" s="5"/>
      <c r="C112" s="389"/>
      <c r="D112" s="389"/>
      <c r="E112" s="389"/>
      <c r="F112" s="389"/>
      <c r="G112" s="389"/>
      <c r="H112" s="16"/>
      <c r="I112" s="5"/>
      <c r="J112" s="5"/>
      <c r="K112" s="5"/>
      <c r="L112" s="5"/>
      <c r="M112" s="5"/>
      <c r="N112" s="5"/>
    </row>
    <row x14ac:dyDescent="0.25" r="113" customHeight="1" ht="17.25">
      <c r="A113" s="5"/>
      <c r="B113" s="5"/>
      <c r="C113" s="389"/>
      <c r="D113" s="389"/>
      <c r="E113" s="389"/>
      <c r="F113" s="389"/>
      <c r="G113" s="389"/>
      <c r="H113" s="16"/>
      <c r="I113" s="5"/>
      <c r="J113" s="5"/>
      <c r="K113" s="5"/>
      <c r="L113" s="5"/>
      <c r="M113" s="5"/>
      <c r="N113" s="5"/>
    </row>
    <row x14ac:dyDescent="0.25" r="114" customHeight="1" ht="17.25">
      <c r="A114" s="29" t="s">
        <v>527</v>
      </c>
      <c r="B114" s="29"/>
      <c r="C114" s="448"/>
      <c r="D114" s="448"/>
      <c r="E114" s="389"/>
      <c r="F114" s="389"/>
      <c r="G114" s="389"/>
      <c r="H114" s="16"/>
      <c r="I114" s="5"/>
      <c r="J114" s="5"/>
      <c r="K114" s="5"/>
      <c r="L114" s="5"/>
      <c r="M114" s="5"/>
      <c r="N114" s="5"/>
    </row>
    <row x14ac:dyDescent="0.25" r="115" customHeight="1" ht="17.25">
      <c r="A115" s="29" t="s">
        <v>528</v>
      </c>
      <c r="B115" s="29"/>
      <c r="C115" s="448"/>
      <c r="D115" s="448"/>
      <c r="E115" s="389"/>
      <c r="F115" s="389"/>
      <c r="G115" s="389"/>
      <c r="H115" s="16"/>
      <c r="I115" s="5"/>
      <c r="J115" s="5"/>
      <c r="K115" s="5"/>
      <c r="L115" s="5"/>
      <c r="M115" s="5"/>
      <c r="N115" s="5"/>
    </row>
    <row x14ac:dyDescent="0.25" r="116" customHeight="1" ht="17.25">
      <c r="A116" s="29"/>
      <c r="B116" s="29"/>
      <c r="C116" s="448"/>
      <c r="D116" s="448"/>
      <c r="E116" s="389"/>
      <c r="F116" s="389"/>
      <c r="G116" s="389"/>
      <c r="H116" s="16"/>
      <c r="I116" s="5"/>
      <c r="J116" s="5"/>
      <c r="K116" s="5"/>
      <c r="L116" s="5"/>
      <c r="M116" s="5"/>
      <c r="N116" s="5"/>
    </row>
    <row x14ac:dyDescent="0.25" r="117" customHeight="1" ht="17.25">
      <c r="A117" s="497" t="s">
        <v>529</v>
      </c>
      <c r="B117" s="5"/>
      <c r="C117" s="389"/>
      <c r="D117" s="389"/>
      <c r="E117" s="389"/>
      <c r="F117" s="389"/>
      <c r="G117" s="389"/>
      <c r="H117" s="16"/>
      <c r="I117" s="5"/>
      <c r="J117" s="5"/>
      <c r="K117" s="5"/>
      <c r="L117" s="5"/>
      <c r="M117" s="5"/>
      <c r="N117" s="5"/>
    </row>
    <row x14ac:dyDescent="0.25" r="118" customHeight="1" ht="17.25">
      <c r="A118" s="497"/>
      <c r="B118" s="5"/>
      <c r="C118" s="389"/>
      <c r="D118" s="389"/>
      <c r="E118" s="389"/>
      <c r="F118" s="389"/>
      <c r="G118" s="389"/>
      <c r="H118" s="16"/>
      <c r="I118" s="5"/>
      <c r="J118" s="5"/>
      <c r="K118" s="5"/>
      <c r="L118" s="5"/>
      <c r="M118" s="5"/>
      <c r="N118" s="5"/>
    </row>
    <row x14ac:dyDescent="0.25" r="119" customHeight="1" ht="17.25">
      <c r="A119" s="449"/>
      <c r="B119" s="449"/>
      <c r="C119" s="452"/>
      <c r="D119" s="481"/>
      <c r="E119" s="450"/>
      <c r="F119" s="451"/>
      <c r="G119" s="452"/>
      <c r="H119" s="482"/>
      <c r="I119" s="449"/>
      <c r="J119" s="5"/>
      <c r="K119" s="5"/>
      <c r="L119" s="5"/>
      <c r="M119" s="5"/>
      <c r="N119" s="5"/>
    </row>
    <row x14ac:dyDescent="0.25" r="120" customHeight="1" ht="17.25">
      <c r="A120" s="453" t="s">
        <v>489</v>
      </c>
      <c r="B120" s="454" t="s">
        <v>490</v>
      </c>
      <c r="C120" s="457" t="s">
        <v>423</v>
      </c>
      <c r="D120" s="483" t="s">
        <v>424</v>
      </c>
      <c r="E120" s="484" t="s">
        <v>425</v>
      </c>
      <c r="F120" s="485" t="s">
        <v>426</v>
      </c>
      <c r="G120" s="486" t="s">
        <v>427</v>
      </c>
      <c r="H120" s="486" t="s">
        <v>428</v>
      </c>
      <c r="I120" s="487" t="s">
        <v>429</v>
      </c>
      <c r="J120" s="5"/>
      <c r="K120" s="5"/>
      <c r="L120" s="5"/>
      <c r="M120" s="5"/>
      <c r="N120" s="5"/>
    </row>
    <row x14ac:dyDescent="0.25" r="121" customHeight="1" ht="17.25">
      <c r="A121" s="459"/>
      <c r="B121" s="460"/>
      <c r="C121" s="462"/>
      <c r="D121" s="462"/>
      <c r="E121" s="461"/>
      <c r="F121" s="462"/>
      <c r="G121" s="462"/>
      <c r="H121" s="488"/>
      <c r="I121" s="489"/>
      <c r="J121" s="5"/>
      <c r="K121" s="5"/>
      <c r="L121" s="5"/>
      <c r="M121" s="5"/>
      <c r="N121" s="5"/>
    </row>
    <row x14ac:dyDescent="0.25" r="122" customHeight="1" ht="17.25">
      <c r="A122" s="463" t="s">
        <v>514</v>
      </c>
      <c r="B122" s="463" t="s">
        <v>437</v>
      </c>
      <c r="C122" s="466">
        <f>C16/C$23</f>
      </c>
      <c r="D122" s="498">
        <f>D16/D$23</f>
      </c>
      <c r="E122" s="464">
        <f>E16/E$23</f>
      </c>
      <c r="F122" s="465">
        <f>F16/F$23</f>
      </c>
      <c r="G122" s="466">
        <f>G16/G$23</f>
      </c>
      <c r="H122" s="490">
        <f>H16/H$23</f>
      </c>
      <c r="I122" s="491">
        <f>I16/I$23</f>
      </c>
      <c r="J122" s="5"/>
      <c r="K122" s="5"/>
      <c r="L122" s="5"/>
      <c r="M122" s="5"/>
      <c r="N122" s="5"/>
    </row>
    <row x14ac:dyDescent="0.25" r="123" customHeight="1" ht="17.25">
      <c r="A123" s="463" t="s">
        <v>515</v>
      </c>
      <c r="B123" s="463" t="s">
        <v>530</v>
      </c>
      <c r="C123" s="466">
        <f>C17/C$23</f>
      </c>
      <c r="D123" s="498">
        <f>D17/D$23</f>
      </c>
      <c r="E123" s="464">
        <f>E17/E$23</f>
      </c>
      <c r="F123" s="465">
        <f>F17/F$23</f>
      </c>
      <c r="G123" s="466">
        <f>G17/G$23</f>
      </c>
      <c r="H123" s="490">
        <f>H17/H$23</f>
      </c>
      <c r="I123" s="491">
        <f>I17/I$23</f>
      </c>
      <c r="J123" s="5"/>
      <c r="K123" s="5"/>
      <c r="L123" s="5"/>
      <c r="M123" s="5"/>
      <c r="N123" s="5"/>
    </row>
    <row x14ac:dyDescent="0.25" r="124" customHeight="1" ht="17.25">
      <c r="A124" s="463" t="s">
        <v>517</v>
      </c>
      <c r="B124" s="463" t="s">
        <v>468</v>
      </c>
      <c r="C124" s="466">
        <f>C18/C$23</f>
      </c>
      <c r="D124" s="498">
        <f>D18/D$23</f>
      </c>
      <c r="E124" s="464">
        <f>E18/E$23</f>
      </c>
      <c r="F124" s="465">
        <f>F18/F$23</f>
      </c>
      <c r="G124" s="466">
        <f>G18/G$23</f>
      </c>
      <c r="H124" s="490">
        <f>H18/H$23</f>
      </c>
      <c r="I124" s="491">
        <f>I18/I$23</f>
      </c>
      <c r="J124" s="5"/>
      <c r="K124" s="5"/>
      <c r="L124" s="5"/>
      <c r="M124" s="5"/>
      <c r="N124" s="5"/>
    </row>
    <row x14ac:dyDescent="0.25" r="125" customHeight="1" ht="17.25">
      <c r="A125" s="463" t="s">
        <v>519</v>
      </c>
      <c r="B125" s="463" t="s">
        <v>531</v>
      </c>
      <c r="C125" s="466">
        <f>C19/C$23</f>
      </c>
      <c r="D125" s="498">
        <f>D19/D$23</f>
      </c>
      <c r="E125" s="464">
        <f>E19/E$23</f>
      </c>
      <c r="F125" s="465">
        <f>F19/F$23</f>
      </c>
      <c r="G125" s="466">
        <f>G19/G$23</f>
      </c>
      <c r="H125" s="490">
        <f>H19/H$23</f>
      </c>
      <c r="I125" s="491">
        <f>I19/I$23</f>
      </c>
      <c r="J125" s="5"/>
      <c r="K125" s="5"/>
      <c r="L125" s="5"/>
      <c r="M125" s="5"/>
      <c r="N125" s="5"/>
    </row>
    <row x14ac:dyDescent="0.25" r="126" customHeight="1" ht="17.25">
      <c r="A126" s="463" t="s">
        <v>521</v>
      </c>
      <c r="B126" s="463" t="s">
        <v>478</v>
      </c>
      <c r="C126" s="466">
        <f>C20/C$23</f>
      </c>
      <c r="D126" s="498">
        <f>D20/D$23</f>
      </c>
      <c r="E126" s="464">
        <f>E20/E$23</f>
      </c>
      <c r="F126" s="465">
        <f>F20/F$23</f>
      </c>
      <c r="G126" s="466">
        <f>G20/G$23</f>
      </c>
      <c r="H126" s="490">
        <f>H20/H$23</f>
      </c>
      <c r="I126" s="491">
        <f>I20/I$23</f>
      </c>
      <c r="J126" s="5"/>
      <c r="K126" s="5"/>
      <c r="L126" s="5"/>
      <c r="M126" s="5"/>
      <c r="N126" s="5"/>
    </row>
    <row x14ac:dyDescent="0.25" r="127" customHeight="1" ht="17.25">
      <c r="A127" s="453" t="s">
        <v>523</v>
      </c>
      <c r="B127" s="453" t="s">
        <v>482</v>
      </c>
      <c r="C127" s="499">
        <f>C21/C$23</f>
      </c>
      <c r="D127" s="500">
        <f>D21/D$23</f>
      </c>
      <c r="E127" s="501">
        <f>E21/E$23</f>
      </c>
      <c r="F127" s="502">
        <f>F21/F$23</f>
      </c>
      <c r="G127" s="499">
        <f>G21/G$23</f>
      </c>
      <c r="H127" s="503">
        <f>H21/H$23</f>
      </c>
      <c r="I127" s="504">
        <f>I21/I$23</f>
      </c>
      <c r="J127" s="5"/>
      <c r="K127" s="5"/>
      <c r="L127" s="5"/>
      <c r="M127" s="5"/>
      <c r="N127" s="5"/>
    </row>
    <row x14ac:dyDescent="0.25" r="128" customHeight="1" ht="17.25">
      <c r="A128" s="468"/>
      <c r="B128" s="4"/>
      <c r="C128" s="471"/>
      <c r="D128" s="493"/>
      <c r="E128" s="469"/>
      <c r="F128" s="470"/>
      <c r="G128" s="471"/>
      <c r="H128" s="471"/>
      <c r="I128" s="471"/>
      <c r="J128" s="5"/>
      <c r="K128" s="5"/>
      <c r="L128" s="5"/>
      <c r="M128" s="5"/>
      <c r="N128" s="5"/>
    </row>
    <row x14ac:dyDescent="0.25" r="129" customHeight="1" ht="17.25">
      <c r="A129" s="468" t="s">
        <v>525</v>
      </c>
      <c r="B129" s="4" t="s">
        <v>433</v>
      </c>
      <c r="C129" s="471">
        <f>C23/C$23</f>
      </c>
      <c r="D129" s="493">
        <f>D23/D$23</f>
      </c>
      <c r="E129" s="469">
        <f>E23/E$23</f>
      </c>
      <c r="F129" s="470">
        <f>F23/F$23</f>
      </c>
      <c r="G129" s="471">
        <f>G23/G$23</f>
      </c>
      <c r="H129" s="494">
        <f>H23/H$23</f>
      </c>
      <c r="I129" s="495">
        <f>I23/I$23</f>
      </c>
      <c r="J129" s="5"/>
      <c r="K129" s="5"/>
      <c r="L129" s="5"/>
      <c r="M129" s="5"/>
      <c r="N129" s="5"/>
    </row>
    <row x14ac:dyDescent="0.25" r="130" customHeight="1" ht="17.25">
      <c r="A130" s="472"/>
      <c r="B130" s="472"/>
      <c r="C130" s="475"/>
      <c r="D130" s="496"/>
      <c r="E130" s="505"/>
      <c r="F130" s="474"/>
      <c r="G130" s="475"/>
      <c r="H130" s="475"/>
      <c r="I130" s="475"/>
      <c r="J130" s="5"/>
      <c r="K130" s="5"/>
      <c r="L130" s="5"/>
      <c r="M130" s="5"/>
      <c r="N130" s="5"/>
    </row>
    <row x14ac:dyDescent="0.25" r="131" customHeight="1" ht="17.25">
      <c r="A131" s="5"/>
      <c r="B131" s="5"/>
      <c r="C131" s="389"/>
      <c r="D131" s="389"/>
      <c r="E131" s="389"/>
      <c r="F131" s="389"/>
      <c r="G131" s="389"/>
      <c r="H131" s="16"/>
      <c r="I131" s="5"/>
      <c r="J131" s="5"/>
      <c r="K131" s="5"/>
      <c r="L131" s="5"/>
      <c r="M131" s="5"/>
      <c r="N131" s="5"/>
    </row>
    <row x14ac:dyDescent="0.25" r="132" customHeight="1" ht="17.25">
      <c r="A132" s="5"/>
      <c r="B132" s="5"/>
      <c r="C132" s="389"/>
      <c r="D132" s="389"/>
      <c r="E132" s="389"/>
      <c r="F132" s="389"/>
      <c r="G132" s="389"/>
      <c r="H132" s="16"/>
      <c r="I132" s="5"/>
      <c r="J132" s="5"/>
      <c r="K132" s="5"/>
      <c r="L132" s="5"/>
      <c r="M132" s="5"/>
      <c r="N132" s="5"/>
    </row>
    <row x14ac:dyDescent="0.25" r="133" customHeight="1" ht="17.25">
      <c r="A133" s="5"/>
      <c r="B133" s="5"/>
      <c r="C133" s="389"/>
      <c r="D133" s="389"/>
      <c r="E133" s="389"/>
      <c r="F133" s="389"/>
      <c r="G133" s="389"/>
      <c r="H133" s="16"/>
      <c r="I133" s="5"/>
      <c r="J133" s="5"/>
      <c r="K133" s="5"/>
      <c r="L133" s="5"/>
      <c r="M133" s="5"/>
      <c r="N133" s="5"/>
    </row>
    <row x14ac:dyDescent="0.25" r="134" customHeight="1" ht="17.25">
      <c r="A134" s="5"/>
      <c r="B134" s="5"/>
      <c r="C134" s="389"/>
      <c r="D134" s="389"/>
      <c r="E134" s="389"/>
      <c r="F134" s="389"/>
      <c r="G134" s="389"/>
      <c r="H134" s="16"/>
      <c r="I134" s="5"/>
      <c r="J134" s="5"/>
      <c r="K134" s="5"/>
      <c r="L134" s="5"/>
      <c r="M134" s="5"/>
      <c r="N134" s="5"/>
    </row>
    <row x14ac:dyDescent="0.25" r="135" customHeight="1" ht="17.25">
      <c r="A135" s="5"/>
      <c r="B135" s="5"/>
      <c r="C135" s="389"/>
      <c r="D135" s="389"/>
      <c r="E135" s="389"/>
      <c r="F135" s="389"/>
      <c r="G135" s="389"/>
      <c r="H135" s="16"/>
      <c r="I135" s="5"/>
      <c r="J135" s="5"/>
      <c r="K135" s="5"/>
      <c r="L135" s="5"/>
      <c r="M135" s="5"/>
      <c r="N135" s="5"/>
    </row>
    <row x14ac:dyDescent="0.25" r="136" customHeight="1" ht="17.25">
      <c r="A136" s="5"/>
      <c r="B136" s="5"/>
      <c r="C136" s="389"/>
      <c r="D136" s="389"/>
      <c r="E136" s="389"/>
      <c r="F136" s="389"/>
      <c r="G136" s="389"/>
      <c r="H136" s="16"/>
      <c r="I136" s="5"/>
      <c r="J136" s="5"/>
      <c r="K136" s="5"/>
      <c r="L136" s="5"/>
      <c r="M136" s="5"/>
      <c r="N136" s="5"/>
    </row>
    <row x14ac:dyDescent="0.25" r="137" customHeight="1" ht="17.25">
      <c r="A137" s="5"/>
      <c r="B137" s="5"/>
      <c r="C137" s="389"/>
      <c r="D137" s="389"/>
      <c r="E137" s="389"/>
      <c r="F137" s="389"/>
      <c r="G137" s="389"/>
      <c r="H137" s="16"/>
      <c r="I137" s="5"/>
      <c r="J137" s="5"/>
      <c r="K137" s="5"/>
      <c r="L137" s="5"/>
      <c r="M137" s="5"/>
      <c r="N137" s="5"/>
    </row>
    <row x14ac:dyDescent="0.25" r="138" customHeight="1" ht="17.25">
      <c r="A138" s="5"/>
      <c r="B138" s="5"/>
      <c r="C138" s="389"/>
      <c r="D138" s="389"/>
      <c r="E138" s="389"/>
      <c r="F138" s="389"/>
      <c r="G138" s="389"/>
      <c r="H138" s="16"/>
      <c r="I138" s="5"/>
      <c r="J138" s="5"/>
      <c r="K138" s="5"/>
      <c r="L138" s="5"/>
      <c r="M138" s="5"/>
      <c r="N138" s="5"/>
    </row>
    <row x14ac:dyDescent="0.25" r="139" customHeight="1" ht="17.25">
      <c r="A139" s="5"/>
      <c r="B139" s="5"/>
      <c r="C139" s="389"/>
      <c r="D139" s="389"/>
      <c r="E139" s="389"/>
      <c r="F139" s="389"/>
      <c r="G139" s="389"/>
      <c r="H139" s="16"/>
      <c r="I139" s="5"/>
      <c r="J139" s="5"/>
      <c r="K139" s="5"/>
      <c r="L139" s="5"/>
      <c r="M139" s="5"/>
      <c r="N139" s="5"/>
    </row>
    <row x14ac:dyDescent="0.25" r="140" customHeight="1" ht="17.25">
      <c r="A140" s="5"/>
      <c r="B140" s="5"/>
      <c r="C140" s="389"/>
      <c r="D140" s="389"/>
      <c r="E140" s="389"/>
      <c r="F140" s="389"/>
      <c r="G140" s="389"/>
      <c r="H140" s="16"/>
      <c r="I140" s="5"/>
      <c r="J140" s="5"/>
      <c r="K140" s="5"/>
      <c r="L140" s="5"/>
      <c r="M140" s="5"/>
      <c r="N140" s="5"/>
    </row>
    <row x14ac:dyDescent="0.25" r="141" customHeight="1" ht="17.25">
      <c r="A141" s="5"/>
      <c r="B141" s="5"/>
      <c r="C141" s="389"/>
      <c r="D141" s="389"/>
      <c r="E141" s="389"/>
      <c r="F141" s="389"/>
      <c r="G141" s="389"/>
      <c r="H141" s="16"/>
      <c r="I141" s="5"/>
      <c r="J141" s="5"/>
      <c r="K141" s="5"/>
      <c r="L141" s="5"/>
      <c r="M141" s="5"/>
      <c r="N141" s="5"/>
    </row>
    <row x14ac:dyDescent="0.25" r="142" customHeight="1" ht="17.25">
      <c r="A142" s="5"/>
      <c r="B142" s="5"/>
      <c r="C142" s="389"/>
      <c r="D142" s="389"/>
      <c r="E142" s="389"/>
      <c r="F142" s="389"/>
      <c r="G142" s="389"/>
      <c r="H142" s="16"/>
      <c r="I142" s="5"/>
      <c r="J142" s="5"/>
      <c r="K142" s="5"/>
      <c r="L142" s="5"/>
      <c r="M142" s="5"/>
      <c r="N142" s="5"/>
    </row>
    <row x14ac:dyDescent="0.25" r="143" customHeight="1" ht="17.25">
      <c r="A143" s="5"/>
      <c r="B143" s="5"/>
      <c r="C143" s="389"/>
      <c r="D143" s="389"/>
      <c r="E143" s="389"/>
      <c r="F143" s="389"/>
      <c r="G143" s="389"/>
      <c r="H143" s="16"/>
      <c r="I143" s="5"/>
      <c r="J143" s="5"/>
      <c r="K143" s="5"/>
      <c r="L143" s="5"/>
      <c r="M143" s="5"/>
      <c r="N143" s="5"/>
    </row>
    <row x14ac:dyDescent="0.25" r="144" customHeight="1" ht="17.25">
      <c r="A144" s="5"/>
      <c r="B144" s="5"/>
      <c r="C144" s="389"/>
      <c r="D144" s="389"/>
      <c r="E144" s="389"/>
      <c r="F144" s="389"/>
      <c r="G144" s="389"/>
      <c r="H144" s="16"/>
      <c r="I144" s="5"/>
      <c r="J144" s="5"/>
      <c r="K144" s="5"/>
      <c r="L144" s="5"/>
      <c r="M144" s="5"/>
      <c r="N144" s="5"/>
    </row>
    <row x14ac:dyDescent="0.25" r="145" customHeight="1" ht="17.25">
      <c r="A145" s="5"/>
      <c r="B145" s="5"/>
      <c r="C145" s="389"/>
      <c r="D145" s="389"/>
      <c r="E145" s="389"/>
      <c r="F145" s="389"/>
      <c r="G145" s="389"/>
      <c r="H145" s="16"/>
      <c r="I145" s="5"/>
      <c r="J145" s="5"/>
      <c r="K145" s="5"/>
      <c r="L145" s="5"/>
      <c r="M145" s="5"/>
      <c r="N145" s="5"/>
    </row>
    <row x14ac:dyDescent="0.25" r="146" customHeight="1" ht="17.25">
      <c r="A146" s="5"/>
      <c r="B146" s="5"/>
      <c r="C146" s="389"/>
      <c r="D146" s="389"/>
      <c r="E146" s="389"/>
      <c r="F146" s="389"/>
      <c r="G146" s="389"/>
      <c r="H146" s="16"/>
      <c r="I146" s="5"/>
      <c r="J146" s="5"/>
      <c r="K146" s="5"/>
      <c r="L146" s="5"/>
      <c r="M146" s="5"/>
      <c r="N146" s="5"/>
    </row>
    <row x14ac:dyDescent="0.25" r="147" customHeight="1" ht="17.25">
      <c r="A147" s="5"/>
      <c r="B147" s="5"/>
      <c r="C147" s="389"/>
      <c r="D147" s="389"/>
      <c r="E147" s="389"/>
      <c r="F147" s="389"/>
      <c r="G147" s="389"/>
      <c r="H147" s="16"/>
      <c r="I147" s="5"/>
      <c r="J147" s="5"/>
      <c r="K147" s="5"/>
      <c r="L147" s="5"/>
      <c r="M147" s="5"/>
      <c r="N147" s="5"/>
    </row>
    <row x14ac:dyDescent="0.25" r="148" customHeight="1" ht="17.25">
      <c r="A148" s="5"/>
      <c r="B148" s="5"/>
      <c r="C148" s="389"/>
      <c r="D148" s="389"/>
      <c r="E148" s="389"/>
      <c r="F148" s="389"/>
      <c r="G148" s="389"/>
      <c r="H148" s="16"/>
      <c r="I148" s="5"/>
      <c r="J148" s="5"/>
      <c r="K148" s="5"/>
      <c r="L148" s="5"/>
      <c r="M148" s="5"/>
      <c r="N148" s="5"/>
    </row>
    <row x14ac:dyDescent="0.25" r="149" customHeight="1" ht="17.25">
      <c r="A149" s="5"/>
      <c r="B149" s="5"/>
      <c r="C149" s="389"/>
      <c r="D149" s="389"/>
      <c r="E149" s="389"/>
      <c r="F149" s="389"/>
      <c r="G149" s="389"/>
      <c r="H149" s="16"/>
      <c r="I149" s="5"/>
      <c r="J149" s="5"/>
      <c r="K149" s="5"/>
      <c r="L149" s="5"/>
      <c r="M149" s="5"/>
      <c r="N149" s="5"/>
    </row>
    <row x14ac:dyDescent="0.25" r="150" customHeight="1" ht="17.25">
      <c r="A150" s="5"/>
      <c r="B150" s="5"/>
      <c r="C150" s="389"/>
      <c r="D150" s="389"/>
      <c r="E150" s="389"/>
      <c r="F150" s="389"/>
      <c r="G150" s="389"/>
      <c r="H150" s="16"/>
      <c r="I150" s="5"/>
      <c r="J150" s="5"/>
      <c r="K150" s="5"/>
      <c r="L150" s="5"/>
      <c r="M150" s="5"/>
      <c r="N150" s="5"/>
    </row>
    <row x14ac:dyDescent="0.25" r="151" customHeight="1" ht="17.25">
      <c r="A151" s="5"/>
      <c r="B151" s="5"/>
      <c r="C151" s="389"/>
      <c r="D151" s="389"/>
      <c r="E151" s="389"/>
      <c r="F151" s="389"/>
      <c r="G151" s="389"/>
      <c r="H151" s="16"/>
      <c r="I151" s="5"/>
      <c r="J151" s="5"/>
      <c r="K151" s="5"/>
      <c r="L151" s="5"/>
      <c r="M151" s="5"/>
      <c r="N151" s="5"/>
    </row>
    <row x14ac:dyDescent="0.25" r="152" customHeight="1" ht="17.25">
      <c r="A152" s="5"/>
      <c r="B152" s="5"/>
      <c r="C152" s="389"/>
      <c r="D152" s="389"/>
      <c r="E152" s="389"/>
      <c r="F152" s="389"/>
      <c r="G152" s="389"/>
      <c r="H152" s="16"/>
      <c r="I152" s="5"/>
      <c r="J152" s="5"/>
      <c r="K152" s="5"/>
      <c r="L152" s="5"/>
      <c r="M152" s="5"/>
      <c r="N152" s="5"/>
    </row>
    <row x14ac:dyDescent="0.25" r="153" customHeight="1" ht="17.25">
      <c r="A153" s="5"/>
      <c r="B153" s="5"/>
      <c r="C153" s="389"/>
      <c r="D153" s="389"/>
      <c r="E153" s="389"/>
      <c r="F153" s="389"/>
      <c r="G153" s="389"/>
      <c r="H153" s="16"/>
      <c r="I153" s="5"/>
      <c r="J153" s="5"/>
      <c r="K153" s="5"/>
      <c r="L153" s="5"/>
      <c r="M153" s="5"/>
      <c r="N153" s="5"/>
    </row>
    <row x14ac:dyDescent="0.25" r="154" customHeight="1" ht="17.25">
      <c r="A154" s="5"/>
      <c r="B154" s="5"/>
      <c r="C154" s="389"/>
      <c r="D154" s="389"/>
      <c r="E154" s="389"/>
      <c r="F154" s="389"/>
      <c r="G154" s="389"/>
      <c r="H154" s="16"/>
      <c r="I154" s="5"/>
      <c r="J154" s="5"/>
      <c r="K154" s="5"/>
      <c r="L154" s="5"/>
      <c r="M154" s="5"/>
      <c r="N154" s="5"/>
    </row>
    <row x14ac:dyDescent="0.25" r="155" customHeight="1" ht="17.25">
      <c r="A155" s="5"/>
      <c r="B155" s="5"/>
      <c r="C155" s="389"/>
      <c r="D155" s="389"/>
      <c r="E155" s="389"/>
      <c r="F155" s="389"/>
      <c r="G155" s="389"/>
      <c r="H155" s="16"/>
      <c r="I155" s="5"/>
      <c r="J155" s="5"/>
      <c r="K155" s="5"/>
      <c r="L155" s="5"/>
      <c r="M155" s="5"/>
      <c r="N155" s="5"/>
    </row>
    <row x14ac:dyDescent="0.25" r="156" customHeight="1" ht="17.25">
      <c r="A156" s="5"/>
      <c r="B156" s="5"/>
      <c r="C156" s="389"/>
      <c r="D156" s="389"/>
      <c r="E156" s="389"/>
      <c r="F156" s="389"/>
      <c r="G156" s="389"/>
      <c r="H156" s="16"/>
      <c r="I156" s="5"/>
      <c r="J156" s="5"/>
      <c r="K156" s="5"/>
      <c r="L156" s="5"/>
      <c r="M156" s="5"/>
      <c r="N156" s="5"/>
    </row>
    <row x14ac:dyDescent="0.25" r="157" customHeight="1" ht="17.25">
      <c r="A157" s="5"/>
      <c r="B157" s="5"/>
      <c r="C157" s="389"/>
      <c r="D157" s="389"/>
      <c r="E157" s="389"/>
      <c r="F157" s="389"/>
      <c r="G157" s="389"/>
      <c r="H157" s="16"/>
      <c r="I157" s="5"/>
      <c r="J157" s="5"/>
      <c r="K157" s="5"/>
      <c r="L157" s="5"/>
      <c r="M157" s="5"/>
      <c r="N157" s="5"/>
    </row>
    <row x14ac:dyDescent="0.25" r="158" customHeight="1" ht="17.25">
      <c r="A158" s="5"/>
      <c r="B158" s="5"/>
      <c r="C158" s="389"/>
      <c r="D158" s="389"/>
      <c r="E158" s="389"/>
      <c r="F158" s="389"/>
      <c r="G158" s="389"/>
      <c r="H158" s="16"/>
      <c r="I158" s="5"/>
      <c r="J158" s="5"/>
      <c r="K158" s="5"/>
      <c r="L158" s="5"/>
      <c r="M158" s="5"/>
      <c r="N158" s="5"/>
    </row>
    <row x14ac:dyDescent="0.25" r="159" customHeight="1" ht="17.25">
      <c r="A159" s="5"/>
      <c r="B159" s="5"/>
      <c r="C159" s="389"/>
      <c r="D159" s="389"/>
      <c r="E159" s="389"/>
      <c r="F159" s="389"/>
      <c r="G159" s="389"/>
      <c r="H159" s="16"/>
      <c r="I159" s="5"/>
      <c r="J159" s="5"/>
      <c r="K159" s="5"/>
      <c r="L159" s="5"/>
      <c r="M159" s="5"/>
      <c r="N159" s="5"/>
    </row>
    <row x14ac:dyDescent="0.25" r="160" customHeight="1" ht="17.25">
      <c r="A160" s="5"/>
      <c r="B160" s="5"/>
      <c r="C160" s="389"/>
      <c r="D160" s="389"/>
      <c r="E160" s="389"/>
      <c r="F160" s="389"/>
      <c r="G160" s="389"/>
      <c r="H160" s="16"/>
      <c r="I160" s="5"/>
      <c r="J160" s="5"/>
      <c r="K160" s="5"/>
      <c r="L160" s="5"/>
      <c r="M160" s="5"/>
      <c r="N160" s="5"/>
    </row>
    <row x14ac:dyDescent="0.25" r="161" customHeight="1" ht="17.25">
      <c r="A161" s="5"/>
      <c r="B161" s="5"/>
      <c r="C161" s="389"/>
      <c r="D161" s="389"/>
      <c r="E161" s="389"/>
      <c r="F161" s="389"/>
      <c r="G161" s="389"/>
      <c r="H161" s="16"/>
      <c r="I161" s="5"/>
      <c r="J161" s="5"/>
      <c r="K161" s="5"/>
      <c r="L161" s="5"/>
      <c r="M161" s="5"/>
      <c r="N161" s="5"/>
    </row>
    <row x14ac:dyDescent="0.25" r="162" customHeight="1" ht="17.25">
      <c r="A162" s="5"/>
      <c r="B162" s="5"/>
      <c r="C162" s="389"/>
      <c r="D162" s="389"/>
      <c r="E162" s="389"/>
      <c r="F162" s="389"/>
      <c r="G162" s="389"/>
      <c r="H162" s="16"/>
      <c r="I162" s="5"/>
      <c r="J162" s="5"/>
      <c r="K162" s="5"/>
      <c r="L162" s="5"/>
      <c r="M162" s="5"/>
      <c r="N162" s="5"/>
    </row>
    <row x14ac:dyDescent="0.25" r="163" customHeight="1" ht="17.25">
      <c r="A163" s="5"/>
      <c r="B163" s="5"/>
      <c r="C163" s="389"/>
      <c r="D163" s="389"/>
      <c r="E163" s="389"/>
      <c r="F163" s="389"/>
      <c r="G163" s="389"/>
      <c r="H163" s="16"/>
      <c r="I163" s="5"/>
      <c r="J163" s="5"/>
      <c r="K163" s="5"/>
      <c r="L163" s="5"/>
      <c r="M163" s="5"/>
      <c r="N163" s="5"/>
    </row>
    <row x14ac:dyDescent="0.25" r="164" customHeight="1" ht="17.25">
      <c r="A164" s="5"/>
      <c r="B164" s="5"/>
      <c r="C164" s="389"/>
      <c r="D164" s="389"/>
      <c r="E164" s="389"/>
      <c r="F164" s="389"/>
      <c r="G164" s="389"/>
      <c r="H164" s="16"/>
      <c r="I164" s="5"/>
      <c r="J164" s="5"/>
      <c r="K164" s="5"/>
      <c r="L164" s="5"/>
      <c r="M164" s="5"/>
      <c r="N164" s="5"/>
    </row>
    <row x14ac:dyDescent="0.25" r="165" customHeight="1" ht="17.25">
      <c r="A165" s="5"/>
      <c r="B165" s="5"/>
      <c r="C165" s="389"/>
      <c r="D165" s="389"/>
      <c r="E165" s="389"/>
      <c r="F165" s="389"/>
      <c r="G165" s="389"/>
      <c r="H165" s="16"/>
      <c r="I165" s="5"/>
      <c r="J165" s="5"/>
      <c r="K165" s="5"/>
      <c r="L165" s="5"/>
      <c r="M165" s="5"/>
      <c r="N165" s="5"/>
    </row>
    <row x14ac:dyDescent="0.25" r="166" customHeight="1" ht="17.25">
      <c r="A166" s="5"/>
      <c r="B166" s="5"/>
      <c r="C166" s="389"/>
      <c r="D166" s="389"/>
      <c r="E166" s="389"/>
      <c r="F166" s="389"/>
      <c r="G166" s="389"/>
      <c r="H166" s="16"/>
      <c r="I166" s="5"/>
      <c r="J166" s="5"/>
      <c r="K166" s="5"/>
      <c r="L166" s="5"/>
      <c r="M166" s="5"/>
      <c r="N166" s="5"/>
    </row>
    <row x14ac:dyDescent="0.25" r="167" customHeight="1" ht="17.25">
      <c r="A167" s="5"/>
      <c r="B167" s="5"/>
      <c r="C167" s="389"/>
      <c r="D167" s="389"/>
      <c r="E167" s="389"/>
      <c r="F167" s="389"/>
      <c r="G167" s="389"/>
      <c r="H167" s="16"/>
      <c r="I167" s="5"/>
      <c r="J167" s="5"/>
      <c r="K167" s="5"/>
      <c r="L167" s="5"/>
      <c r="M167" s="5"/>
      <c r="N167" s="5"/>
    </row>
    <row x14ac:dyDescent="0.25" r="168" customHeight="1" ht="17.25">
      <c r="A168" s="5"/>
      <c r="B168" s="5"/>
      <c r="C168" s="389"/>
      <c r="D168" s="389"/>
      <c r="E168" s="389"/>
      <c r="F168" s="389"/>
      <c r="G168" s="389"/>
      <c r="H168" s="16"/>
      <c r="I168" s="5"/>
      <c r="J168" s="5"/>
      <c r="K168" s="5"/>
      <c r="L168" s="5"/>
      <c r="M168" s="5"/>
      <c r="N168" s="5"/>
    </row>
    <row x14ac:dyDescent="0.25" r="169" customHeight="1" ht="17.25">
      <c r="A169" s="5"/>
      <c r="B169" s="5"/>
      <c r="C169" s="389"/>
      <c r="D169" s="389"/>
      <c r="E169" s="389"/>
      <c r="F169" s="389"/>
      <c r="G169" s="389"/>
      <c r="H169" s="16"/>
      <c r="I169" s="5"/>
      <c r="J169" s="5"/>
      <c r="K169" s="5"/>
      <c r="L169" s="5"/>
      <c r="M169" s="5"/>
      <c r="N169" s="5"/>
    </row>
    <row x14ac:dyDescent="0.25" r="170" customHeight="1" ht="17.25">
      <c r="A170" s="5"/>
      <c r="B170" s="5"/>
      <c r="C170" s="389"/>
      <c r="D170" s="389"/>
      <c r="E170" s="389"/>
      <c r="F170" s="389"/>
      <c r="G170" s="389"/>
      <c r="H170" s="16"/>
      <c r="I170" s="5"/>
      <c r="J170" s="5"/>
      <c r="K170" s="5"/>
      <c r="L170" s="5"/>
      <c r="M170" s="5"/>
      <c r="N170" s="5"/>
    </row>
    <row x14ac:dyDescent="0.25" r="171" customHeight="1" ht="17.25">
      <c r="A171" s="5"/>
      <c r="B171" s="5"/>
      <c r="C171" s="389"/>
      <c r="D171" s="389"/>
      <c r="E171" s="389"/>
      <c r="F171" s="389"/>
      <c r="G171" s="389"/>
      <c r="H171" s="16"/>
      <c r="I171" s="5"/>
      <c r="J171" s="5"/>
      <c r="K171" s="5"/>
      <c r="L171" s="5"/>
      <c r="M171" s="5"/>
      <c r="N171" s="5"/>
    </row>
    <row x14ac:dyDescent="0.25" r="172" customHeight="1" ht="17.25">
      <c r="A172" s="5"/>
      <c r="B172" s="5"/>
      <c r="C172" s="389"/>
      <c r="D172" s="389"/>
      <c r="E172" s="389"/>
      <c r="F172" s="389"/>
      <c r="G172" s="389"/>
      <c r="H172" s="16"/>
      <c r="I172" s="5"/>
      <c r="J172" s="5"/>
      <c r="K172" s="5"/>
      <c r="L172" s="5"/>
      <c r="M172" s="5"/>
      <c r="N172" s="5"/>
    </row>
    <row x14ac:dyDescent="0.25" r="173" customHeight="1" ht="17.25">
      <c r="A173" s="5"/>
      <c r="B173" s="5"/>
      <c r="C173" s="389"/>
      <c r="D173" s="389"/>
      <c r="E173" s="389"/>
      <c r="F173" s="389"/>
      <c r="G173" s="389"/>
      <c r="H173" s="16"/>
      <c r="I173" s="5"/>
      <c r="J173" s="5"/>
      <c r="K173" s="5"/>
      <c r="L173" s="5"/>
      <c r="M173" s="5"/>
      <c r="N173" s="5"/>
    </row>
    <row x14ac:dyDescent="0.25" r="174" customHeight="1" ht="17.25">
      <c r="A174" s="5"/>
      <c r="B174" s="5"/>
      <c r="C174" s="389"/>
      <c r="D174" s="389"/>
      <c r="E174" s="389"/>
      <c r="F174" s="389"/>
      <c r="G174" s="389"/>
      <c r="H174" s="16"/>
      <c r="I174" s="5"/>
      <c r="J174" s="5"/>
      <c r="K174" s="5"/>
      <c r="L174" s="5"/>
      <c r="M174" s="5"/>
      <c r="N174" s="5"/>
    </row>
    <row x14ac:dyDescent="0.25" r="175" customHeight="1" ht="17.25">
      <c r="A175" s="5"/>
      <c r="B175" s="5"/>
      <c r="C175" s="389"/>
      <c r="D175" s="389"/>
      <c r="E175" s="389"/>
      <c r="F175" s="389"/>
      <c r="G175" s="389"/>
      <c r="H175" s="16"/>
      <c r="I175" s="5"/>
      <c r="J175" s="5"/>
      <c r="K175" s="5"/>
      <c r="L175" s="5"/>
      <c r="M175" s="5"/>
      <c r="N175" s="5"/>
    </row>
    <row x14ac:dyDescent="0.25" r="176" customHeight="1" ht="17.25">
      <c r="A176" s="5"/>
      <c r="B176" s="5"/>
      <c r="C176" s="389"/>
      <c r="D176" s="389"/>
      <c r="E176" s="389"/>
      <c r="F176" s="389"/>
      <c r="G176" s="389"/>
      <c r="H176" s="16"/>
      <c r="I176" s="5"/>
      <c r="J176" s="5"/>
      <c r="K176" s="5"/>
      <c r="L176" s="5"/>
      <c r="M176" s="5"/>
      <c r="N176" s="5"/>
    </row>
    <row x14ac:dyDescent="0.25" r="177" customHeight="1" ht="17.25">
      <c r="A177" s="5"/>
      <c r="B177" s="5"/>
      <c r="C177" s="389"/>
      <c r="D177" s="389"/>
      <c r="E177" s="389"/>
      <c r="F177" s="389"/>
      <c r="G177" s="389"/>
      <c r="H177" s="16"/>
      <c r="I177" s="5"/>
      <c r="J177" s="5"/>
      <c r="K177" s="5"/>
      <c r="L177" s="5"/>
      <c r="M177" s="5"/>
      <c r="N177" s="5"/>
    </row>
    <row x14ac:dyDescent="0.25" r="178" customHeight="1" ht="17.25">
      <c r="A178" s="5"/>
      <c r="B178" s="5"/>
      <c r="C178" s="389"/>
      <c r="D178" s="389"/>
      <c r="E178" s="389"/>
      <c r="F178" s="389"/>
      <c r="G178" s="389"/>
      <c r="H178" s="16"/>
      <c r="I178" s="5"/>
      <c r="J178" s="5"/>
      <c r="K178" s="5"/>
      <c r="L178" s="5"/>
      <c r="M178" s="5"/>
      <c r="N178" s="5"/>
    </row>
    <row x14ac:dyDescent="0.25" r="179" customHeight="1" ht="17.25">
      <c r="A179" s="5"/>
      <c r="B179" s="5"/>
      <c r="C179" s="389"/>
      <c r="D179" s="389"/>
      <c r="E179" s="389"/>
      <c r="F179" s="389"/>
      <c r="G179" s="389"/>
      <c r="H179" s="16"/>
      <c r="I179" s="5"/>
      <c r="J179" s="5"/>
      <c r="K179" s="5"/>
      <c r="L179" s="5"/>
      <c r="M179" s="5"/>
      <c r="N179" s="5"/>
    </row>
    <row x14ac:dyDescent="0.25" r="180" customHeight="1" ht="17.25">
      <c r="A180" s="5"/>
      <c r="B180" s="5"/>
      <c r="C180" s="389"/>
      <c r="D180" s="389"/>
      <c r="E180" s="389"/>
      <c r="F180" s="389"/>
      <c r="G180" s="389"/>
      <c r="H180" s="16"/>
      <c r="I180" s="5"/>
      <c r="J180" s="5"/>
      <c r="K180" s="5"/>
      <c r="L180" s="5"/>
      <c r="M180" s="5"/>
      <c r="N180" s="5"/>
    </row>
    <row x14ac:dyDescent="0.25" r="181" customHeight="1" ht="17.25">
      <c r="A181" s="5"/>
      <c r="B181" s="5"/>
      <c r="C181" s="389"/>
      <c r="D181" s="389"/>
      <c r="E181" s="389"/>
      <c r="F181" s="389"/>
      <c r="G181" s="389"/>
      <c r="H181" s="16"/>
      <c r="I181" s="5"/>
      <c r="J181" s="5"/>
      <c r="K181" s="5"/>
      <c r="L181" s="5"/>
      <c r="M181" s="5"/>
      <c r="N181" s="5"/>
    </row>
    <row x14ac:dyDescent="0.25" r="182" customHeight="1" ht="17.25">
      <c r="A182" s="5"/>
      <c r="B182" s="5"/>
      <c r="C182" s="389"/>
      <c r="D182" s="389"/>
      <c r="E182" s="389"/>
      <c r="F182" s="389"/>
      <c r="G182" s="389"/>
      <c r="H182" s="16"/>
      <c r="I182" s="5"/>
      <c r="J182" s="5"/>
      <c r="K182" s="5"/>
      <c r="L182" s="5"/>
      <c r="M182" s="5"/>
      <c r="N182" s="5"/>
    </row>
    <row x14ac:dyDescent="0.25" r="183" customHeight="1" ht="17.25">
      <c r="A183" s="5"/>
      <c r="B183" s="5"/>
      <c r="C183" s="389"/>
      <c r="D183" s="389"/>
      <c r="E183" s="389"/>
      <c r="F183" s="389"/>
      <c r="G183" s="389"/>
      <c r="H183" s="16"/>
      <c r="I183" s="5"/>
      <c r="J183" s="5"/>
      <c r="K183" s="5"/>
      <c r="L183" s="5"/>
      <c r="M183" s="5"/>
      <c r="N183" s="5"/>
    </row>
    <row x14ac:dyDescent="0.25" r="184" customHeight="1" ht="17.25">
      <c r="A184" s="5"/>
      <c r="B184" s="5"/>
      <c r="C184" s="389"/>
      <c r="D184" s="389"/>
      <c r="E184" s="389"/>
      <c r="F184" s="389"/>
      <c r="G184" s="389"/>
      <c r="H184" s="16"/>
      <c r="I184" s="5"/>
      <c r="J184" s="5"/>
      <c r="K184" s="5"/>
      <c r="L184" s="5"/>
      <c r="M184" s="5"/>
      <c r="N184" s="5"/>
    </row>
    <row x14ac:dyDescent="0.25" r="185" customHeight="1" ht="17.25">
      <c r="A185" s="5"/>
      <c r="B185" s="5"/>
      <c r="C185" s="389"/>
      <c r="D185" s="389"/>
      <c r="E185" s="389"/>
      <c r="F185" s="389"/>
      <c r="G185" s="389"/>
      <c r="H185" s="16"/>
      <c r="I185" s="5"/>
      <c r="J185" s="5"/>
      <c r="K185" s="5"/>
      <c r="L185" s="5"/>
      <c r="M185" s="5"/>
      <c r="N185" s="5"/>
    </row>
    <row x14ac:dyDescent="0.25" r="186" customHeight="1" ht="17.25">
      <c r="A186" s="5"/>
      <c r="B186" s="5"/>
      <c r="C186" s="389"/>
      <c r="D186" s="389"/>
      <c r="E186" s="389"/>
      <c r="F186" s="389"/>
      <c r="G186" s="389"/>
      <c r="H186" s="16"/>
      <c r="I186" s="5"/>
      <c r="J186" s="5"/>
      <c r="K186" s="5"/>
      <c r="L186" s="5"/>
      <c r="M186" s="5"/>
      <c r="N186" s="5"/>
    </row>
    <row x14ac:dyDescent="0.25" r="187" customHeight="1" ht="17.25">
      <c r="A187" s="5"/>
      <c r="B187" s="5"/>
      <c r="C187" s="389"/>
      <c r="D187" s="389"/>
      <c r="E187" s="389"/>
      <c r="F187" s="389"/>
      <c r="G187" s="389"/>
      <c r="H187" s="16"/>
      <c r="I187" s="5"/>
      <c r="J187" s="5"/>
      <c r="K187" s="5"/>
      <c r="L187" s="5"/>
      <c r="M187" s="5"/>
      <c r="N187" s="5"/>
    </row>
    <row x14ac:dyDescent="0.25" r="188" customHeight="1" ht="17.25">
      <c r="A188" s="5"/>
      <c r="B188" s="5"/>
      <c r="C188" s="389"/>
      <c r="D188" s="389"/>
      <c r="E188" s="389"/>
      <c r="F188" s="389"/>
      <c r="G188" s="389"/>
      <c r="H188" s="16"/>
      <c r="I188" s="5"/>
      <c r="J188" s="5"/>
      <c r="K188" s="5"/>
      <c r="L188" s="5"/>
      <c r="M188" s="5"/>
      <c r="N188" s="5"/>
    </row>
    <row x14ac:dyDescent="0.25" r="189" customHeight="1" ht="17.25">
      <c r="A189" s="5"/>
      <c r="B189" s="5"/>
      <c r="C189" s="389"/>
      <c r="D189" s="389"/>
      <c r="E189" s="389"/>
      <c r="F189" s="389"/>
      <c r="G189" s="389"/>
      <c r="H189" s="16"/>
      <c r="I189" s="5"/>
      <c r="J189" s="5"/>
      <c r="K189" s="5"/>
      <c r="L189" s="5"/>
      <c r="M189" s="5"/>
      <c r="N189" s="5"/>
    </row>
    <row x14ac:dyDescent="0.25" r="190" customHeight="1" ht="17.25">
      <c r="A190" s="5"/>
      <c r="B190" s="5"/>
      <c r="C190" s="389"/>
      <c r="D190" s="389"/>
      <c r="E190" s="389"/>
      <c r="F190" s="389"/>
      <c r="G190" s="389"/>
      <c r="H190" s="16"/>
      <c r="I190" s="5"/>
      <c r="J190" s="5"/>
      <c r="K190" s="5"/>
      <c r="L190" s="5"/>
      <c r="M190" s="5"/>
      <c r="N190" s="5"/>
    </row>
    <row x14ac:dyDescent="0.25" r="191" customHeight="1" ht="17.25">
      <c r="A191" s="5"/>
      <c r="B191" s="5"/>
      <c r="C191" s="389"/>
      <c r="D191" s="389"/>
      <c r="E191" s="389"/>
      <c r="F191" s="389"/>
      <c r="G191" s="389"/>
      <c r="H191" s="16"/>
      <c r="I191" s="5"/>
      <c r="J191" s="5"/>
      <c r="K191" s="5"/>
      <c r="L191" s="5"/>
      <c r="M191" s="5"/>
      <c r="N191" s="5"/>
    </row>
    <row x14ac:dyDescent="0.25" r="192" customHeight="1" ht="17.25">
      <c r="A192" s="5"/>
      <c r="B192" s="5"/>
      <c r="C192" s="389"/>
      <c r="D192" s="389"/>
      <c r="E192" s="389"/>
      <c r="F192" s="389"/>
      <c r="G192" s="389"/>
      <c r="H192" s="16"/>
      <c r="I192" s="5"/>
      <c r="J192" s="5"/>
      <c r="K192" s="5"/>
      <c r="L192" s="5"/>
      <c r="M192" s="5"/>
      <c r="N192" s="5"/>
    </row>
    <row x14ac:dyDescent="0.25" r="193" customHeight="1" ht="17.25">
      <c r="A193" s="4" t="s">
        <v>413</v>
      </c>
      <c r="B193" s="4"/>
      <c r="C193" s="390"/>
      <c r="D193" s="26" t="s">
        <v>511</v>
      </c>
      <c r="E193" s="390"/>
      <c r="F193" s="390"/>
      <c r="G193" s="390"/>
      <c r="H193" s="26"/>
      <c r="I193" s="4"/>
      <c r="J193" s="5"/>
      <c r="K193" s="5"/>
      <c r="L193" s="5"/>
      <c r="M193" s="5"/>
      <c r="N193" s="5"/>
    </row>
    <row x14ac:dyDescent="0.25" r="194" customHeight="1" ht="17.25">
      <c r="A194" s="4" t="s">
        <v>415</v>
      </c>
      <c r="B194" s="4"/>
      <c r="C194" s="390"/>
      <c r="D194" s="390"/>
      <c r="E194" s="390"/>
      <c r="F194" s="390"/>
      <c r="G194" s="390"/>
      <c r="H194" s="26"/>
      <c r="I194" s="4"/>
      <c r="J194" s="5"/>
      <c r="K194" s="5"/>
      <c r="L194" s="5"/>
      <c r="M194" s="5"/>
      <c r="N194" s="5"/>
    </row>
    <row x14ac:dyDescent="0.25" r="195" customHeight="1" ht="17.25">
      <c r="A195" s="4" t="s">
        <v>417</v>
      </c>
      <c r="B195" s="4"/>
      <c r="C195" s="390"/>
      <c r="D195" s="9" t="s">
        <v>418</v>
      </c>
      <c r="E195" s="390"/>
      <c r="F195" s="390"/>
      <c r="G195" s="390"/>
      <c r="H195" s="26" t="s">
        <v>419</v>
      </c>
      <c r="I195" s="5"/>
      <c r="J195" s="5"/>
      <c r="K195" s="5"/>
      <c r="L195" s="5"/>
      <c r="M195" s="5"/>
      <c r="N195" s="5"/>
    </row>
    <row x14ac:dyDescent="0.25" r="196" customHeight="1" ht="17.25">
      <c r="A196" s="4"/>
      <c r="B196" s="4"/>
      <c r="C196" s="390"/>
      <c r="D196" s="479"/>
      <c r="E196" s="390"/>
      <c r="F196" s="390"/>
      <c r="G196" s="390"/>
      <c r="H196" s="16"/>
      <c r="I196" s="4"/>
      <c r="J196" s="5"/>
      <c r="K196" s="5"/>
      <c r="L196" s="5"/>
      <c r="M196" s="5"/>
      <c r="N196" s="5"/>
    </row>
    <row x14ac:dyDescent="0.25" r="197" customHeight="1" ht="17.25">
      <c r="A197" s="4"/>
      <c r="B197" s="4"/>
      <c r="C197" s="390"/>
      <c r="D197" s="479"/>
      <c r="E197" s="390"/>
      <c r="F197" s="390"/>
      <c r="G197" s="390"/>
      <c r="H197" s="16"/>
      <c r="I197" s="4"/>
      <c r="J197" s="5"/>
      <c r="K197" s="5"/>
      <c r="L197" s="5"/>
      <c r="M197" s="5"/>
      <c r="N197" s="5"/>
    </row>
    <row x14ac:dyDescent="0.25" r="198" customHeight="1" ht="17.25">
      <c r="A198" s="4"/>
      <c r="B198" s="4"/>
      <c r="C198" s="390"/>
      <c r="D198" s="479"/>
      <c r="E198" s="390"/>
      <c r="F198" s="390"/>
      <c r="G198" s="390"/>
      <c r="H198" s="16"/>
      <c r="I198" s="4"/>
      <c r="J198" s="5"/>
      <c r="K198" s="5"/>
      <c r="L198" s="5"/>
      <c r="M198" s="5"/>
      <c r="N198" s="5"/>
    </row>
    <row x14ac:dyDescent="0.25" r="199" customHeight="1" ht="17.25">
      <c r="A199" s="4"/>
      <c r="B199" s="4"/>
      <c r="C199" s="390"/>
      <c r="D199" s="479"/>
      <c r="E199" s="390"/>
      <c r="F199" s="390"/>
      <c r="G199" s="390"/>
      <c r="H199" s="16"/>
      <c r="I199" s="4"/>
      <c r="J199" s="5"/>
      <c r="K199" s="5"/>
      <c r="L199" s="5"/>
      <c r="M199" s="5"/>
      <c r="N199" s="5"/>
    </row>
    <row x14ac:dyDescent="0.25" r="200" customHeight="1" ht="17.25">
      <c r="A200" s="4"/>
      <c r="B200" s="4"/>
      <c r="C200" s="390"/>
      <c r="D200" s="479"/>
      <c r="E200" s="390"/>
      <c r="F200" s="390"/>
      <c r="G200" s="390"/>
      <c r="H200" s="16"/>
      <c r="I200" s="4"/>
      <c r="J200" s="5"/>
      <c r="K200" s="5"/>
      <c r="L200" s="5"/>
      <c r="M200" s="5"/>
      <c r="N200" s="5"/>
    </row>
    <row x14ac:dyDescent="0.25" r="201" customHeight="1" ht="17.25">
      <c r="A201" s="5"/>
      <c r="B201" s="5"/>
      <c r="C201" s="389"/>
      <c r="D201" s="389"/>
      <c r="E201" s="389"/>
      <c r="F201" s="389"/>
      <c r="G201" s="389"/>
      <c r="H201" s="16"/>
      <c r="I201" s="5"/>
      <c r="J201" s="5"/>
      <c r="K201" s="5"/>
      <c r="L201" s="5"/>
      <c r="M201" s="5"/>
      <c r="N201" s="5"/>
    </row>
    <row x14ac:dyDescent="0.25" r="202" customHeight="1" ht="17.25">
      <c r="A202" s="5"/>
      <c r="B202" s="5"/>
      <c r="C202" s="389"/>
      <c r="D202" s="389"/>
      <c r="E202" s="389"/>
      <c r="F202" s="389"/>
      <c r="G202" s="389"/>
      <c r="H202" s="16"/>
      <c r="I202" s="5"/>
      <c r="J202" s="5"/>
      <c r="K202" s="5"/>
      <c r="L202" s="5"/>
      <c r="M202" s="5"/>
      <c r="N202" s="5"/>
    </row>
    <row x14ac:dyDescent="0.25" r="203" customHeight="1" ht="17.25">
      <c r="A203" s="5"/>
      <c r="B203" s="5"/>
      <c r="C203" s="389"/>
      <c r="D203" s="389"/>
      <c r="E203" s="389"/>
      <c r="F203" s="389"/>
      <c r="G203" s="389"/>
      <c r="H203" s="16"/>
      <c r="I203" s="5"/>
      <c r="J203" s="5"/>
      <c r="K203" s="5"/>
      <c r="L203" s="5"/>
      <c r="M203" s="5"/>
      <c r="N203" s="5"/>
    </row>
    <row x14ac:dyDescent="0.25" r="204" customHeight="1" ht="17.25">
      <c r="A204" s="29" t="s">
        <v>532</v>
      </c>
      <c r="B204" s="29"/>
      <c r="C204" s="448"/>
      <c r="D204" s="448"/>
      <c r="E204" s="389"/>
      <c r="F204" s="389"/>
      <c r="G204" s="389"/>
      <c r="H204" s="16"/>
      <c r="I204" s="5"/>
      <c r="J204" s="5"/>
      <c r="K204" s="5"/>
      <c r="L204" s="5"/>
      <c r="M204" s="5"/>
      <c r="N204" s="5"/>
    </row>
    <row x14ac:dyDescent="0.25" r="205" customHeight="1" ht="17.25">
      <c r="A205" s="29" t="s">
        <v>533</v>
      </c>
      <c r="B205" s="29"/>
      <c r="C205" s="448"/>
      <c r="D205" s="448"/>
      <c r="E205" s="389"/>
      <c r="F205" s="389"/>
      <c r="G205" s="389"/>
      <c r="H205" s="16"/>
      <c r="I205" s="5"/>
      <c r="J205" s="5"/>
      <c r="K205" s="5"/>
      <c r="L205" s="5"/>
      <c r="M205" s="5"/>
      <c r="N205" s="5"/>
    </row>
    <row x14ac:dyDescent="0.25" r="206" customHeight="1" ht="17.25">
      <c r="A206" s="29"/>
      <c r="B206" s="29"/>
      <c r="C206" s="448"/>
      <c r="D206" s="448"/>
      <c r="E206" s="389"/>
      <c r="F206" s="389"/>
      <c r="G206" s="389"/>
      <c r="H206" s="16"/>
      <c r="I206" s="5"/>
      <c r="J206" s="5"/>
      <c r="K206" s="5"/>
      <c r="L206" s="5"/>
      <c r="M206" s="5"/>
      <c r="N206" s="5"/>
    </row>
    <row x14ac:dyDescent="0.25" r="207" customHeight="1" ht="17.25">
      <c r="A207" s="497" t="s">
        <v>534</v>
      </c>
      <c r="B207" s="5"/>
      <c r="C207" s="389"/>
      <c r="D207" s="389"/>
      <c r="E207" s="389"/>
      <c r="F207" s="389"/>
      <c r="G207" s="389"/>
      <c r="H207" s="16"/>
      <c r="I207" s="5"/>
      <c r="J207" s="5"/>
      <c r="K207" s="5"/>
      <c r="L207" s="5"/>
      <c r="M207" s="5"/>
      <c r="N207" s="5"/>
    </row>
    <row x14ac:dyDescent="0.25" r="208" customHeight="1" ht="17.25">
      <c r="A208" s="497"/>
      <c r="B208" s="5"/>
      <c r="C208" s="389"/>
      <c r="D208" s="389"/>
      <c r="E208" s="389"/>
      <c r="F208" s="389"/>
      <c r="G208" s="389"/>
      <c r="H208" s="16"/>
      <c r="I208" s="5"/>
      <c r="J208" s="5"/>
      <c r="K208" s="5"/>
      <c r="L208" s="5"/>
      <c r="M208" s="5"/>
      <c r="N208" s="5"/>
    </row>
    <row x14ac:dyDescent="0.25" r="209" customHeight="1" ht="17.25">
      <c r="A209" s="506"/>
      <c r="B209" s="506"/>
      <c r="C209" s="452"/>
      <c r="D209" s="481"/>
      <c r="E209" s="450"/>
      <c r="F209" s="451"/>
      <c r="G209" s="452"/>
      <c r="H209" s="482"/>
      <c r="I209" s="449"/>
      <c r="J209" s="5"/>
      <c r="K209" s="5"/>
      <c r="L209" s="5"/>
      <c r="M209" s="5"/>
      <c r="N209" s="5"/>
    </row>
    <row x14ac:dyDescent="0.25" r="210" customHeight="1" ht="17.25">
      <c r="A210" s="463" t="s">
        <v>489</v>
      </c>
      <c r="B210" s="463" t="s">
        <v>490</v>
      </c>
      <c r="C210" s="457" t="s">
        <v>423</v>
      </c>
      <c r="D210" s="483" t="s">
        <v>424</v>
      </c>
      <c r="E210" s="484" t="s">
        <v>425</v>
      </c>
      <c r="F210" s="485" t="s">
        <v>426</v>
      </c>
      <c r="G210" s="486" t="s">
        <v>427</v>
      </c>
      <c r="H210" s="486" t="s">
        <v>428</v>
      </c>
      <c r="I210" s="487" t="s">
        <v>429</v>
      </c>
      <c r="J210" s="5"/>
      <c r="K210" s="5"/>
      <c r="L210" s="5"/>
      <c r="M210" s="5"/>
      <c r="N210" s="5"/>
    </row>
    <row x14ac:dyDescent="0.25" r="211" customHeight="1" ht="17.25">
      <c r="A211" s="463"/>
      <c r="B211" s="463"/>
      <c r="C211" s="466"/>
      <c r="D211" s="498"/>
      <c r="E211" s="464"/>
      <c r="F211" s="465"/>
      <c r="G211" s="466"/>
      <c r="H211" s="490"/>
      <c r="I211" s="507"/>
      <c r="J211" s="5"/>
      <c r="K211" s="5"/>
      <c r="L211" s="5"/>
      <c r="M211" s="5"/>
      <c r="N211" s="5"/>
    </row>
    <row x14ac:dyDescent="0.25" r="212" customHeight="1" ht="17.25">
      <c r="A212" s="463"/>
      <c r="B212" s="463" t="s">
        <v>535</v>
      </c>
      <c r="C212" s="508"/>
      <c r="D212" s="509">
        <f>#REF!/1000</f>
      </c>
      <c r="E212" s="510">
        <f>#REF!/1000</f>
      </c>
      <c r="F212" s="511">
        <f>#REF!/1000</f>
      </c>
      <c r="G212" s="509">
        <f>#REF!/1000</f>
      </c>
      <c r="H212" s="512">
        <f>#REF!/1000</f>
      </c>
      <c r="I212" s="513">
        <f>#REF!/1000</f>
      </c>
      <c r="J212" s="5"/>
      <c r="K212" s="5"/>
      <c r="L212" s="5"/>
      <c r="M212" s="5"/>
      <c r="N212" s="5"/>
    </row>
    <row x14ac:dyDescent="0.25" r="213" customHeight="1" ht="17.25">
      <c r="A213" s="463"/>
      <c r="B213" s="463" t="s">
        <v>536</v>
      </c>
      <c r="C213" s="466"/>
      <c r="D213" s="514">
        <v>41</v>
      </c>
      <c r="E213" s="515">
        <v>42.9</v>
      </c>
      <c r="F213" s="516">
        <v>45.8</v>
      </c>
      <c r="G213" s="517">
        <v>45.9</v>
      </c>
      <c r="H213" s="517">
        <v>45.6</v>
      </c>
      <c r="I213" s="517"/>
      <c r="J213" s="5"/>
      <c r="K213" s="5"/>
      <c r="L213" s="5"/>
      <c r="M213" s="5"/>
      <c r="N213" s="5"/>
    </row>
    <row x14ac:dyDescent="0.25" r="214" customHeight="1" ht="17.25">
      <c r="A214" s="463"/>
      <c r="B214" s="463"/>
      <c r="C214" s="466"/>
      <c r="D214" s="498"/>
      <c r="E214" s="464"/>
      <c r="F214" s="465"/>
      <c r="G214" s="466"/>
      <c r="H214" s="490"/>
      <c r="I214" s="507"/>
      <c r="J214" s="5"/>
      <c r="K214" s="5"/>
      <c r="L214" s="5"/>
      <c r="M214" s="5"/>
      <c r="N214" s="5"/>
    </row>
    <row x14ac:dyDescent="0.25" r="215" customHeight="1" ht="17.25">
      <c r="A215" s="4"/>
      <c r="B215" s="4"/>
      <c r="C215" s="467"/>
      <c r="D215" s="467"/>
      <c r="E215" s="467"/>
      <c r="F215" s="467"/>
      <c r="G215" s="467"/>
      <c r="H215" s="458"/>
      <c r="I215" s="480"/>
      <c r="J215" s="5"/>
      <c r="K215" s="5"/>
      <c r="L215" s="5"/>
      <c r="M215" s="5"/>
      <c r="N215" s="5"/>
    </row>
    <row x14ac:dyDescent="0.25" r="216" customHeight="1" ht="17.25">
      <c r="A216" s="4"/>
      <c r="B216" s="4"/>
      <c r="C216" s="467"/>
      <c r="D216" s="467"/>
      <c r="E216" s="467"/>
      <c r="F216" s="467"/>
      <c r="G216" s="467"/>
      <c r="H216" s="458"/>
      <c r="I216" s="480"/>
      <c r="J216" s="5"/>
      <c r="K216" s="5"/>
      <c r="L216" s="5"/>
      <c r="M216" s="5"/>
      <c r="N216" s="5"/>
    </row>
    <row x14ac:dyDescent="0.25" r="217" customHeight="1" ht="17.25">
      <c r="A217" s="4"/>
      <c r="B217" s="4"/>
      <c r="C217" s="467"/>
      <c r="D217" s="467"/>
      <c r="E217" s="467"/>
      <c r="F217" s="467"/>
      <c r="G217" s="467"/>
      <c r="H217" s="458"/>
      <c r="I217" s="480"/>
      <c r="J217" s="5"/>
      <c r="K217" s="5"/>
      <c r="L217" s="5"/>
      <c r="M217" s="5"/>
      <c r="N217" s="5"/>
    </row>
    <row x14ac:dyDescent="0.25" r="218" customHeight="1" ht="17.25">
      <c r="A218" s="4"/>
      <c r="B218" s="4"/>
      <c r="C218" s="467"/>
      <c r="D218" s="467"/>
      <c r="E218" s="467"/>
      <c r="F218" s="467"/>
      <c r="G218" s="467"/>
      <c r="H218" s="458"/>
      <c r="I218" s="480"/>
      <c r="J218" s="5"/>
      <c r="K218" s="5"/>
      <c r="L218" s="5"/>
      <c r="M218" s="5"/>
      <c r="N218" s="5"/>
    </row>
    <row x14ac:dyDescent="0.25" r="219" customHeight="1" ht="17.25">
      <c r="A219" s="5"/>
      <c r="B219" s="5"/>
      <c r="C219" s="389"/>
      <c r="D219" s="389"/>
      <c r="E219" s="389"/>
      <c r="F219" s="389"/>
      <c r="G219" s="389"/>
      <c r="H219" s="16"/>
      <c r="I219" s="5"/>
      <c r="J219" s="5"/>
      <c r="K219" s="5"/>
      <c r="L219" s="5"/>
      <c r="M219" s="5"/>
      <c r="N219" s="5"/>
    </row>
    <row x14ac:dyDescent="0.25" r="220" customHeight="1" ht="17.25">
      <c r="A220" s="5"/>
      <c r="B220" s="5"/>
      <c r="C220" s="294">
        <v>2004</v>
      </c>
      <c r="D220" s="294">
        <v>2005</v>
      </c>
      <c r="E220" s="294">
        <v>2006</v>
      </c>
      <c r="F220" s="294">
        <v>2007</v>
      </c>
      <c r="G220" s="294">
        <v>2008</v>
      </c>
      <c r="H220" s="294">
        <v>2009</v>
      </c>
      <c r="I220" s="5"/>
      <c r="J220" s="5"/>
      <c r="K220" s="5"/>
      <c r="L220" s="5"/>
      <c r="M220" s="5"/>
      <c r="N220" s="5"/>
    </row>
    <row x14ac:dyDescent="0.25" r="221" customHeight="1" ht="17.25">
      <c r="A221" s="5"/>
      <c r="B221" s="5"/>
      <c r="C221" s="389"/>
      <c r="D221" s="389"/>
      <c r="E221" s="389"/>
      <c r="F221" s="389"/>
      <c r="G221" s="389"/>
      <c r="H221" s="16"/>
      <c r="I221" s="5"/>
      <c r="J221" s="5"/>
      <c r="K221" s="5"/>
      <c r="L221" s="5"/>
      <c r="M221" s="5"/>
      <c r="N221" s="5"/>
    </row>
    <row x14ac:dyDescent="0.25" r="222" customHeight="1" ht="17.25">
      <c r="A222" s="5"/>
      <c r="B222" s="5" t="s">
        <v>535</v>
      </c>
      <c r="C222" s="476">
        <v>50.7</v>
      </c>
      <c r="D222" s="518">
        <f>E212</f>
      </c>
      <c r="E222" s="518">
        <f>F212</f>
      </c>
      <c r="F222" s="518">
        <f>G212</f>
      </c>
      <c r="G222" s="518">
        <f>H212</f>
      </c>
      <c r="H222" s="28">
        <f>I212</f>
      </c>
      <c r="I222" s="5"/>
      <c r="J222" s="5"/>
      <c r="K222" s="5"/>
      <c r="L222" s="5"/>
      <c r="M222" s="5"/>
      <c r="N222" s="5"/>
    </row>
    <row x14ac:dyDescent="0.25" r="223" customHeight="1" ht="17.25">
      <c r="A223" s="5"/>
      <c r="B223" s="5" t="s">
        <v>536</v>
      </c>
      <c r="C223" s="476">
        <f>D213</f>
      </c>
      <c r="D223" s="476">
        <f>E213</f>
      </c>
      <c r="E223" s="476">
        <f>F213</f>
      </c>
      <c r="F223" s="476">
        <f>G213</f>
      </c>
      <c r="G223" s="476">
        <f>H213</f>
      </c>
      <c r="H223" s="16"/>
      <c r="I223" s="5"/>
      <c r="J223" s="5"/>
      <c r="K223" s="5"/>
      <c r="L223" s="5"/>
      <c r="M223" s="5"/>
      <c r="N22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00"/>
  <sheetViews>
    <sheetView workbookViewId="0"/>
  </sheetViews>
  <sheetFormatPr defaultRowHeight="15" x14ac:dyDescent="0.25"/>
  <cols>
    <col min="1" max="1" style="384" width="12.43357142857143" customWidth="1" bestFit="1" hidden="1"/>
    <col min="2" max="2" style="384" width="12.43357142857143" customWidth="1" bestFit="1" hidden="1"/>
    <col min="3" max="3" style="477" width="12.43357142857143" customWidth="1" bestFit="1" hidden="1"/>
    <col min="4" max="4" style="477" width="12.43357142857143" customWidth="1" bestFit="1" hidden="1"/>
    <col min="5" max="5" style="477" width="12.43357142857143" customWidth="1" bestFit="1" hidden="1"/>
    <col min="6" max="6" style="477" width="12.43357142857143" customWidth="1" bestFit="1" hidden="1"/>
    <col min="7" max="7" style="477" width="12.43357142857143" customWidth="1" bestFit="1" hidden="1"/>
    <col min="8" max="8" style="478" width="12.43357142857143" customWidth="1" bestFit="1" hidden="1"/>
    <col min="9" max="9" style="478" width="12.43357142857143" customWidth="1" bestFit="1" hidden="1"/>
  </cols>
  <sheetData>
    <row x14ac:dyDescent="0.25" r="1" customHeight="1" ht="17.25">
      <c r="A1" s="4" t="s">
        <v>413</v>
      </c>
      <c r="B1" s="7"/>
      <c r="C1" s="388" t="s">
        <v>414</v>
      </c>
      <c r="D1" s="389"/>
      <c r="E1" s="388"/>
      <c r="F1" s="388"/>
      <c r="G1" s="388"/>
      <c r="H1" s="9"/>
      <c r="I1" s="15"/>
    </row>
    <row x14ac:dyDescent="0.25" r="2" customHeight="1" ht="17.25">
      <c r="A2" s="4" t="s">
        <v>415</v>
      </c>
      <c r="B2" s="7"/>
      <c r="C2" s="388" t="s">
        <v>416</v>
      </c>
      <c r="D2" s="389"/>
      <c r="E2" s="388"/>
      <c r="F2" s="388"/>
      <c r="G2" s="388"/>
      <c r="H2" s="9"/>
      <c r="I2" s="9"/>
    </row>
    <row x14ac:dyDescent="0.25" r="3" customHeight="1" ht="17.25">
      <c r="A3" s="4" t="s">
        <v>417</v>
      </c>
      <c r="B3" s="7"/>
      <c r="C3" s="388" t="s">
        <v>418</v>
      </c>
      <c r="D3" s="390"/>
      <c r="E3" s="390"/>
      <c r="F3" s="390"/>
      <c r="G3" s="389"/>
      <c r="H3" s="16"/>
      <c r="I3" s="391" t="s">
        <v>419</v>
      </c>
    </row>
    <row x14ac:dyDescent="0.25" r="4" customHeight="1" ht="17.25">
      <c r="A4" s="17"/>
      <c r="B4" s="17"/>
      <c r="C4" s="389"/>
      <c r="D4" s="389"/>
      <c r="E4" s="389"/>
      <c r="F4" s="389"/>
      <c r="G4" s="389"/>
      <c r="H4" s="16"/>
      <c r="I4" s="16"/>
    </row>
    <row x14ac:dyDescent="0.25" r="5" customHeight="1" ht="17.25">
      <c r="A5" s="17"/>
      <c r="B5" s="17"/>
      <c r="C5" s="389"/>
      <c r="D5" s="389"/>
      <c r="E5" s="389"/>
      <c r="F5" s="389"/>
      <c r="G5" s="389"/>
      <c r="H5" s="16"/>
      <c r="I5" s="16"/>
    </row>
    <row x14ac:dyDescent="0.25" r="6" customHeight="1" ht="17.25">
      <c r="A6" s="29" t="s">
        <v>420</v>
      </c>
      <c r="B6" s="17"/>
      <c r="C6" s="389"/>
      <c r="D6" s="389"/>
      <c r="E6" s="389"/>
      <c r="F6" s="389"/>
      <c r="G6" s="389"/>
      <c r="H6" s="16"/>
      <c r="I6" s="16"/>
    </row>
    <row x14ac:dyDescent="0.25" r="7" customHeight="1" ht="17.25">
      <c r="A7" s="17"/>
      <c r="B7" s="7" t="s">
        <v>421</v>
      </c>
      <c r="C7" s="389"/>
      <c r="D7" s="389"/>
      <c r="E7" s="389"/>
      <c r="F7" s="389"/>
      <c r="G7" s="389"/>
      <c r="H7" s="16"/>
      <c r="I7" s="16"/>
    </row>
    <row x14ac:dyDescent="0.25" r="8" customHeight="1" ht="17.25">
      <c r="A8" s="17"/>
      <c r="B8" s="17"/>
      <c r="C8" s="389"/>
      <c r="D8" s="389"/>
      <c r="E8" s="389"/>
      <c r="F8" s="389"/>
      <c r="G8" s="389"/>
      <c r="H8" s="16"/>
      <c r="I8" s="16"/>
    </row>
    <row x14ac:dyDescent="0.25" r="9" customHeight="1" ht="17.25">
      <c r="A9" s="392" t="s">
        <v>422</v>
      </c>
      <c r="B9" s="393"/>
      <c r="C9" s="394" t="s">
        <v>423</v>
      </c>
      <c r="D9" s="395" t="s">
        <v>424</v>
      </c>
      <c r="E9" s="396" t="s">
        <v>425</v>
      </c>
      <c r="F9" s="397" t="s">
        <v>426</v>
      </c>
      <c r="G9" s="394" t="s">
        <v>427</v>
      </c>
      <c r="H9" s="398" t="s">
        <v>428</v>
      </c>
      <c r="I9" s="398" t="s">
        <v>429</v>
      </c>
    </row>
    <row x14ac:dyDescent="0.25" r="10" customHeight="1" ht="17.25">
      <c r="A10" s="399" t="s">
        <v>430</v>
      </c>
      <c r="B10" s="399" t="s">
        <v>431</v>
      </c>
      <c r="C10" s="400" t="s">
        <v>72</v>
      </c>
      <c r="D10" s="401" t="s">
        <v>72</v>
      </c>
      <c r="E10" s="402" t="s">
        <v>72</v>
      </c>
      <c r="F10" s="403" t="s">
        <v>72</v>
      </c>
      <c r="G10" s="400" t="s">
        <v>72</v>
      </c>
      <c r="H10" s="404" t="s">
        <v>72</v>
      </c>
      <c r="I10" s="404" t="s">
        <v>72</v>
      </c>
    </row>
    <row x14ac:dyDescent="0.25" r="11" customHeight="1" ht="17.25">
      <c r="A11" s="405"/>
      <c r="B11" s="405"/>
      <c r="C11" s="406"/>
      <c r="D11" s="407"/>
      <c r="E11" s="408"/>
      <c r="F11" s="409"/>
      <c r="G11" s="406"/>
      <c r="H11" s="410"/>
      <c r="I11" s="410"/>
    </row>
    <row x14ac:dyDescent="0.25" r="12" customHeight="1" ht="17.25">
      <c r="A12" s="411" t="s">
        <v>432</v>
      </c>
      <c r="B12" s="412" t="s">
        <v>433</v>
      </c>
      <c r="C12" s="413">
        <f>#REF!</f>
      </c>
      <c r="D12" s="414">
        <f>#REF!</f>
      </c>
      <c r="E12" s="415">
        <f>#REF!</f>
      </c>
      <c r="F12" s="416">
        <f>#REF!</f>
      </c>
      <c r="G12" s="413">
        <f>#REF!</f>
      </c>
      <c r="H12" s="417">
        <f>#REF!</f>
      </c>
      <c r="I12" s="417">
        <f>#REF!</f>
      </c>
    </row>
    <row x14ac:dyDescent="0.25" r="13" customHeight="1" ht="17.25">
      <c r="A13" s="418"/>
      <c r="B13" s="405" t="s">
        <v>434</v>
      </c>
      <c r="C13" s="406" t="s">
        <v>218</v>
      </c>
      <c r="D13" s="407"/>
      <c r="E13" s="419">
        <v>-0.0109</v>
      </c>
      <c r="F13" s="420">
        <v>-0.2332</v>
      </c>
      <c r="G13" s="421">
        <v>0.0331</v>
      </c>
      <c r="H13" s="421">
        <v>0.103</v>
      </c>
      <c r="I13" s="421">
        <v>-0.0389</v>
      </c>
    </row>
    <row x14ac:dyDescent="0.25" r="14" customHeight="1" ht="17.25">
      <c r="A14" s="418"/>
      <c r="B14" s="422" t="s">
        <v>435</v>
      </c>
      <c r="C14" s="423"/>
      <c r="D14" s="424">
        <f>#REF!</f>
      </c>
      <c r="E14" s="408"/>
      <c r="F14" s="409"/>
      <c r="G14" s="406"/>
      <c r="H14" s="410"/>
      <c r="I14" s="410"/>
    </row>
    <row x14ac:dyDescent="0.25" r="15" customHeight="1" ht="17.25">
      <c r="A15" s="418"/>
      <c r="B15" s="405"/>
      <c r="C15" s="406"/>
      <c r="D15" s="407"/>
      <c r="E15" s="408"/>
      <c r="F15" s="409"/>
      <c r="G15" s="406"/>
      <c r="H15" s="410"/>
      <c r="I15" s="410"/>
    </row>
    <row x14ac:dyDescent="0.25" r="16" customHeight="1" ht="17.25">
      <c r="A16" s="411" t="s">
        <v>436</v>
      </c>
      <c r="B16" s="412" t="s">
        <v>437</v>
      </c>
      <c r="C16" s="413">
        <f>#REF!</f>
      </c>
      <c r="D16" s="414">
        <f>#REF!</f>
      </c>
      <c r="E16" s="415">
        <f>#REF!</f>
      </c>
      <c r="F16" s="416">
        <f>#REF!</f>
      </c>
      <c r="G16" s="413">
        <f>#REF!</f>
      </c>
      <c r="H16" s="417">
        <f>#REF!</f>
      </c>
      <c r="I16" s="417">
        <f>#REF!</f>
      </c>
    </row>
    <row x14ac:dyDescent="0.25" r="17" customHeight="1" ht="17.25">
      <c r="A17" s="418"/>
      <c r="B17" s="405" t="s">
        <v>435</v>
      </c>
      <c r="C17" s="406"/>
      <c r="D17" s="407">
        <f>#REF!</f>
      </c>
      <c r="E17" s="408"/>
      <c r="F17" s="409"/>
      <c r="G17" s="406"/>
      <c r="H17" s="410"/>
      <c r="I17" s="410"/>
    </row>
    <row x14ac:dyDescent="0.25" r="18" customHeight="1" ht="17.25">
      <c r="A18" s="418"/>
      <c r="B18" s="405" t="s">
        <v>438</v>
      </c>
      <c r="C18" s="406">
        <f>#REF!</f>
      </c>
      <c r="D18" s="407">
        <f>#REF!</f>
      </c>
      <c r="E18" s="408">
        <f>#REF!</f>
      </c>
      <c r="F18" s="409">
        <f>#REF!</f>
      </c>
      <c r="G18" s="406">
        <f>#REF!</f>
      </c>
      <c r="H18" s="410">
        <f>#REF!</f>
      </c>
      <c r="I18" s="410">
        <f>#REF!</f>
      </c>
    </row>
    <row x14ac:dyDescent="0.25" r="19" customHeight="1" ht="17.25">
      <c r="A19" s="418"/>
      <c r="B19" s="405" t="s">
        <v>439</v>
      </c>
      <c r="C19" s="406">
        <f>#REF!</f>
      </c>
      <c r="D19" s="407">
        <f>#REF!</f>
      </c>
      <c r="E19" s="408">
        <f>#REF!</f>
      </c>
      <c r="F19" s="409">
        <f>#REF!</f>
      </c>
      <c r="G19" s="406">
        <f>#REF!</f>
      </c>
      <c r="H19" s="410">
        <f>#REF!</f>
      </c>
      <c r="I19" s="410">
        <f>#REF!</f>
      </c>
    </row>
    <row x14ac:dyDescent="0.25" r="20" customHeight="1" ht="17.25">
      <c r="A20" s="418"/>
      <c r="B20" s="405" t="s">
        <v>440</v>
      </c>
      <c r="C20" s="406">
        <f>#REF!</f>
      </c>
      <c r="D20" s="407">
        <f>#REF!</f>
      </c>
      <c r="E20" s="408">
        <f>#REF!</f>
      </c>
      <c r="F20" s="409">
        <f>#REF!</f>
      </c>
      <c r="G20" s="406">
        <f>#REF!</f>
      </c>
      <c r="H20" s="410">
        <f>#REF!</f>
      </c>
      <c r="I20" s="410">
        <f>#REF!</f>
      </c>
    </row>
    <row x14ac:dyDescent="0.25" r="21" customHeight="1" ht="17.25">
      <c r="A21" s="418"/>
      <c r="B21" s="405" t="s">
        <v>441</v>
      </c>
      <c r="C21" s="406">
        <f>#REF!</f>
      </c>
      <c r="D21" s="407">
        <f>#REF!</f>
      </c>
      <c r="E21" s="408">
        <f>#REF!</f>
      </c>
      <c r="F21" s="409">
        <f>#REF!</f>
      </c>
      <c r="G21" s="406">
        <f>#REF!</f>
      </c>
      <c r="H21" s="410">
        <f>#REF!</f>
      </c>
      <c r="I21" s="410">
        <f>#REF!</f>
      </c>
    </row>
    <row x14ac:dyDescent="0.25" r="22" customHeight="1" ht="17.25">
      <c r="A22" s="418"/>
      <c r="B22" s="405" t="s">
        <v>442</v>
      </c>
      <c r="C22" s="406">
        <f>#REF!</f>
      </c>
      <c r="D22" s="407">
        <f>#REF!</f>
      </c>
      <c r="E22" s="408">
        <f>#REF!</f>
      </c>
      <c r="F22" s="409">
        <f>#REF!</f>
      </c>
      <c r="G22" s="406">
        <f>#REF!</f>
      </c>
      <c r="H22" s="410">
        <f>#REF!</f>
      </c>
      <c r="I22" s="410">
        <f>#REF!</f>
      </c>
    </row>
    <row x14ac:dyDescent="0.25" r="23" customHeight="1" ht="17.25">
      <c r="A23" s="418"/>
      <c r="B23" s="405" t="s">
        <v>443</v>
      </c>
      <c r="C23" s="406">
        <f>#REF!</f>
      </c>
      <c r="D23" s="407">
        <f>#REF!</f>
      </c>
      <c r="E23" s="408">
        <f>#REF!</f>
      </c>
      <c r="F23" s="409">
        <f>#REF!</f>
      </c>
      <c r="G23" s="406">
        <f>#REF!</f>
      </c>
      <c r="H23" s="410">
        <f>#REF!</f>
      </c>
      <c r="I23" s="410">
        <f>#REF!</f>
      </c>
    </row>
    <row x14ac:dyDescent="0.25" r="24" customHeight="1" ht="17.25">
      <c r="A24" s="418"/>
      <c r="B24" s="405" t="s">
        <v>444</v>
      </c>
      <c r="C24" s="406">
        <f>#REF!</f>
      </c>
      <c r="D24" s="407">
        <f>#REF!</f>
      </c>
      <c r="E24" s="408">
        <f>#REF!</f>
      </c>
      <c r="F24" s="409">
        <f>#REF!</f>
      </c>
      <c r="G24" s="406">
        <f>#REF!</f>
      </c>
      <c r="H24" s="410">
        <f>#REF!</f>
      </c>
      <c r="I24" s="410">
        <f>#REF!</f>
      </c>
    </row>
    <row x14ac:dyDescent="0.25" r="25" customHeight="1" ht="17.25">
      <c r="A25" s="418"/>
      <c r="B25" s="405"/>
      <c r="C25" s="406"/>
      <c r="D25" s="407"/>
      <c r="E25" s="408"/>
      <c r="F25" s="409"/>
      <c r="G25" s="406"/>
      <c r="H25" s="410"/>
      <c r="I25" s="410"/>
    </row>
    <row x14ac:dyDescent="0.25" r="26" customHeight="1" ht="17.25">
      <c r="A26" s="418"/>
      <c r="B26" s="405" t="s">
        <v>445</v>
      </c>
      <c r="C26" s="406">
        <f>#REF!</f>
      </c>
      <c r="D26" s="407">
        <f>#REF!</f>
      </c>
      <c r="E26" s="408">
        <f>#REF!</f>
      </c>
      <c r="F26" s="409">
        <f>#REF!</f>
      </c>
      <c r="G26" s="406">
        <f>#REF!</f>
      </c>
      <c r="H26" s="410">
        <f>#REF!</f>
      </c>
      <c r="I26" s="410">
        <f>#REF!</f>
      </c>
    </row>
    <row x14ac:dyDescent="0.25" r="27" customHeight="1" ht="17.25">
      <c r="A27" s="418"/>
      <c r="B27" s="405" t="s">
        <v>446</v>
      </c>
      <c r="C27" s="406">
        <f>#REF!</f>
      </c>
      <c r="D27" s="407">
        <f>#REF!</f>
      </c>
      <c r="E27" s="408">
        <f>#REF!</f>
      </c>
      <c r="F27" s="409">
        <f>#REF!</f>
      </c>
      <c r="G27" s="406">
        <f>#REF!</f>
      </c>
      <c r="H27" s="410">
        <f>#REF!</f>
      </c>
      <c r="I27" s="410">
        <f>#REF!</f>
      </c>
    </row>
    <row x14ac:dyDescent="0.25" r="28" customHeight="1" ht="17.25">
      <c r="A28" s="418"/>
      <c r="B28" s="405" t="s">
        <v>447</v>
      </c>
      <c r="C28" s="406">
        <f>#REF!</f>
      </c>
      <c r="D28" s="407">
        <f>#REF!</f>
      </c>
      <c r="E28" s="408">
        <f>#REF!</f>
      </c>
      <c r="F28" s="409">
        <f>#REF!</f>
      </c>
      <c r="G28" s="406">
        <f>#REF!</f>
      </c>
      <c r="H28" s="410">
        <f>#REF!</f>
      </c>
      <c r="I28" s="410">
        <f>#REF!</f>
      </c>
    </row>
    <row x14ac:dyDescent="0.25" r="29" customHeight="1" ht="17.25">
      <c r="A29" s="418"/>
      <c r="B29" s="405" t="s">
        <v>448</v>
      </c>
      <c r="C29" s="406">
        <f>#REF!</f>
      </c>
      <c r="D29" s="407">
        <f>#REF!</f>
      </c>
      <c r="E29" s="408">
        <f>#REF!</f>
      </c>
      <c r="F29" s="409">
        <f>#REF!</f>
      </c>
      <c r="G29" s="406">
        <f>#REF!</f>
      </c>
      <c r="H29" s="410">
        <f>#REF!</f>
      </c>
      <c r="I29" s="410">
        <f>#REF!</f>
      </c>
    </row>
    <row x14ac:dyDescent="0.25" r="30" customHeight="1" ht="17.25">
      <c r="A30" s="418"/>
      <c r="B30" s="405" t="s">
        <v>449</v>
      </c>
      <c r="C30" s="406">
        <f>#REF!</f>
      </c>
      <c r="D30" s="407">
        <f>#REF!</f>
      </c>
      <c r="E30" s="408">
        <f>#REF!</f>
      </c>
      <c r="F30" s="409">
        <f>#REF!</f>
      </c>
      <c r="G30" s="406">
        <f>#REF!</f>
      </c>
      <c r="H30" s="410">
        <f>#REF!</f>
      </c>
      <c r="I30" s="410">
        <f>#REF!</f>
      </c>
    </row>
    <row x14ac:dyDescent="0.25" r="31" customHeight="1" ht="17.25">
      <c r="A31" s="418"/>
      <c r="B31" s="405" t="s">
        <v>450</v>
      </c>
      <c r="C31" s="406">
        <f>#REF!</f>
      </c>
      <c r="D31" s="407">
        <f>#REF!</f>
      </c>
      <c r="E31" s="408">
        <f>#REF!</f>
      </c>
      <c r="F31" s="409">
        <f>#REF!</f>
      </c>
      <c r="G31" s="406">
        <f>#REF!</f>
      </c>
      <c r="H31" s="410">
        <f>#REF!</f>
      </c>
      <c r="I31" s="410">
        <f>#REF!</f>
      </c>
    </row>
    <row x14ac:dyDescent="0.25" r="32" customHeight="1" ht="17.25">
      <c r="A32" s="418"/>
      <c r="B32" s="405" t="s">
        <v>451</v>
      </c>
      <c r="C32" s="406">
        <f>#REF!</f>
      </c>
      <c r="D32" s="407">
        <f>#REF!</f>
      </c>
      <c r="E32" s="408">
        <f>#REF!</f>
      </c>
      <c r="F32" s="409">
        <f>#REF!</f>
      </c>
      <c r="G32" s="406">
        <f>#REF!</f>
      </c>
      <c r="H32" s="410">
        <f>#REF!</f>
      </c>
      <c r="I32" s="410">
        <f>#REF!</f>
      </c>
    </row>
    <row x14ac:dyDescent="0.25" r="33" customHeight="1" ht="17.25">
      <c r="A33" s="425"/>
      <c r="B33" s="426"/>
      <c r="C33" s="427"/>
      <c r="D33" s="428"/>
      <c r="E33" s="429"/>
      <c r="F33" s="430"/>
      <c r="G33" s="427"/>
      <c r="H33" s="431"/>
      <c r="I33" s="431"/>
    </row>
    <row x14ac:dyDescent="0.25" r="34" customHeight="1" ht="17.25">
      <c r="A34" s="411" t="s">
        <v>452</v>
      </c>
      <c r="B34" s="412" t="s">
        <v>453</v>
      </c>
      <c r="C34" s="413">
        <f>#REF!</f>
      </c>
      <c r="D34" s="414">
        <f>#REF!</f>
      </c>
      <c r="E34" s="415">
        <f>#REF!</f>
      </c>
      <c r="F34" s="416">
        <f>#REF!</f>
      </c>
      <c r="G34" s="413">
        <f>#REF!</f>
      </c>
      <c r="H34" s="417">
        <f>#REF!</f>
      </c>
      <c r="I34" s="417">
        <f>#REF!</f>
      </c>
    </row>
    <row x14ac:dyDescent="0.25" r="35" customHeight="1" ht="17.25">
      <c r="A35" s="411"/>
      <c r="B35" s="412" t="s">
        <v>454</v>
      </c>
      <c r="C35" s="413"/>
      <c r="D35" s="414"/>
      <c r="E35" s="415"/>
      <c r="F35" s="416"/>
      <c r="G35" s="413"/>
      <c r="H35" s="417"/>
      <c r="I35" s="417"/>
    </row>
    <row x14ac:dyDescent="0.25" r="36" customHeight="1" ht="17.25">
      <c r="A36" s="418"/>
      <c r="B36" s="422" t="s">
        <v>435</v>
      </c>
      <c r="C36" s="423"/>
      <c r="D36" s="424">
        <f>#REF!</f>
      </c>
      <c r="E36" s="408"/>
      <c r="F36" s="409"/>
      <c r="G36" s="406"/>
      <c r="H36" s="410"/>
      <c r="I36" s="410"/>
    </row>
    <row x14ac:dyDescent="0.25" r="37" customHeight="1" ht="17.25">
      <c r="A37" s="418"/>
      <c r="B37" s="405" t="s">
        <v>455</v>
      </c>
      <c r="C37" s="406">
        <f>#REF!</f>
      </c>
      <c r="D37" s="407">
        <f>#REF!</f>
      </c>
      <c r="E37" s="408">
        <f>#REF!</f>
      </c>
      <c r="F37" s="409">
        <f>#REF!</f>
      </c>
      <c r="G37" s="406">
        <f>#REF!</f>
      </c>
      <c r="H37" s="410">
        <f>#REF!</f>
      </c>
      <c r="I37" s="410">
        <f>#REF!</f>
      </c>
    </row>
    <row x14ac:dyDescent="0.25" r="38" customHeight="1" ht="17.25">
      <c r="A38" s="418"/>
      <c r="B38" s="405" t="s">
        <v>456</v>
      </c>
      <c r="C38" s="406">
        <f>#REF!</f>
      </c>
      <c r="D38" s="407">
        <f>#REF!</f>
      </c>
      <c r="E38" s="408">
        <f>#REF!</f>
      </c>
      <c r="F38" s="409">
        <f>#REF!</f>
      </c>
      <c r="G38" s="406">
        <f>#REF!</f>
      </c>
      <c r="H38" s="410">
        <f>#REF!</f>
      </c>
      <c r="I38" s="410">
        <f>#REF!</f>
      </c>
    </row>
    <row x14ac:dyDescent="0.25" r="39" customHeight="1" ht="17.25">
      <c r="A39" s="418"/>
      <c r="B39" s="405" t="s">
        <v>457</v>
      </c>
      <c r="C39" s="406">
        <f>#REF!</f>
      </c>
      <c r="D39" s="407">
        <f>#REF!</f>
      </c>
      <c r="E39" s="408">
        <f>#REF!</f>
      </c>
      <c r="F39" s="409">
        <f>#REF!</f>
      </c>
      <c r="G39" s="406">
        <f>#REF!</f>
      </c>
      <c r="H39" s="410">
        <f>#REF!</f>
      </c>
      <c r="I39" s="410">
        <f>#REF!</f>
      </c>
    </row>
    <row x14ac:dyDescent="0.25" r="40" customHeight="1" ht="17.25">
      <c r="A40" s="418"/>
      <c r="B40" s="405" t="s">
        <v>458</v>
      </c>
      <c r="C40" s="406">
        <f>#REF!</f>
      </c>
      <c r="D40" s="407">
        <f>#REF!</f>
      </c>
      <c r="E40" s="408">
        <f>#REF!</f>
      </c>
      <c r="F40" s="409">
        <f>#REF!</f>
      </c>
      <c r="G40" s="406">
        <f>#REF!</f>
      </c>
      <c r="H40" s="410">
        <f>#REF!</f>
      </c>
      <c r="I40" s="410">
        <f>#REF!</f>
      </c>
    </row>
    <row x14ac:dyDescent="0.25" r="41" customHeight="1" ht="17.25">
      <c r="A41" s="418"/>
      <c r="B41" s="405" t="s">
        <v>459</v>
      </c>
      <c r="C41" s="406">
        <f>#REF!</f>
      </c>
      <c r="D41" s="407">
        <f>#REF!</f>
      </c>
      <c r="E41" s="408">
        <f>#REF!</f>
      </c>
      <c r="F41" s="409">
        <f>#REF!</f>
      </c>
      <c r="G41" s="406">
        <f>#REF!</f>
      </c>
      <c r="H41" s="410">
        <f>#REF!</f>
      </c>
      <c r="I41" s="410">
        <f>#REF!</f>
      </c>
    </row>
    <row x14ac:dyDescent="0.25" r="42" customHeight="1" ht="17.25">
      <c r="A42" s="418"/>
      <c r="B42" s="405" t="s">
        <v>460</v>
      </c>
      <c r="C42" s="406">
        <f>#REF!</f>
      </c>
      <c r="D42" s="407">
        <f>#REF!</f>
      </c>
      <c r="E42" s="408">
        <f>#REF!</f>
      </c>
      <c r="F42" s="409">
        <f>#REF!</f>
      </c>
      <c r="G42" s="406">
        <f>#REF!</f>
      </c>
      <c r="H42" s="410">
        <f>#REF!</f>
      </c>
      <c r="I42" s="410">
        <f>#REF!</f>
      </c>
    </row>
    <row x14ac:dyDescent="0.25" r="43" customHeight="1" ht="17.25">
      <c r="A43" s="418"/>
      <c r="B43" s="405" t="s">
        <v>461</v>
      </c>
      <c r="C43" s="406">
        <f>#REF!</f>
      </c>
      <c r="D43" s="407">
        <f>#REF!</f>
      </c>
      <c r="E43" s="408">
        <f>#REF!</f>
      </c>
      <c r="F43" s="409">
        <f>#REF!</f>
      </c>
      <c r="G43" s="406">
        <f>#REF!</f>
      </c>
      <c r="H43" s="410">
        <f>#REF!</f>
      </c>
      <c r="I43" s="410">
        <f>#REF!</f>
      </c>
    </row>
    <row x14ac:dyDescent="0.25" r="44" customHeight="1" ht="17.25">
      <c r="A44" s="418" t="s">
        <v>218</v>
      </c>
      <c r="B44" s="405" t="s">
        <v>462</v>
      </c>
      <c r="C44" s="406">
        <f>#REF!</f>
      </c>
      <c r="D44" s="407">
        <f>#REF!</f>
      </c>
      <c r="E44" s="408">
        <f>#REF!</f>
      </c>
      <c r="F44" s="409">
        <f>#REF!</f>
      </c>
      <c r="G44" s="406">
        <f>#REF!</f>
      </c>
      <c r="H44" s="410">
        <f>#REF!</f>
      </c>
      <c r="I44" s="410">
        <f>#REF!</f>
      </c>
    </row>
    <row x14ac:dyDescent="0.25" r="45" customHeight="1" ht="17.25">
      <c r="A45" s="418"/>
      <c r="B45" s="405" t="s">
        <v>463</v>
      </c>
      <c r="C45" s="406">
        <f>#REF!</f>
      </c>
      <c r="D45" s="407">
        <f>#REF!</f>
      </c>
      <c r="E45" s="408">
        <f>#REF!</f>
      </c>
      <c r="F45" s="409">
        <f>#REF!</f>
      </c>
      <c r="G45" s="406">
        <f>#REF!</f>
      </c>
      <c r="H45" s="410">
        <f>#REF!</f>
      </c>
      <c r="I45" s="410">
        <f>#REF!</f>
      </c>
    </row>
    <row x14ac:dyDescent="0.25" r="46" customHeight="1" ht="17.25">
      <c r="A46" s="418"/>
      <c r="B46" s="405" t="s">
        <v>464</v>
      </c>
      <c r="C46" s="406">
        <f>#REF!</f>
      </c>
      <c r="D46" s="407">
        <f>#REF!</f>
      </c>
      <c r="E46" s="408">
        <f>#REF!</f>
      </c>
      <c r="F46" s="409">
        <f>#REF!</f>
      </c>
      <c r="G46" s="406">
        <f>#REF!</f>
      </c>
      <c r="H46" s="410">
        <f>#REF!</f>
      </c>
      <c r="I46" s="410">
        <f>#REF!</f>
      </c>
    </row>
    <row x14ac:dyDescent="0.25" r="47" customHeight="1" ht="17.25">
      <c r="A47" s="418"/>
      <c r="B47" s="405" t="s">
        <v>465</v>
      </c>
      <c r="C47" s="406">
        <f>#REF!</f>
      </c>
      <c r="D47" s="407">
        <f>#REF!</f>
      </c>
      <c r="E47" s="408">
        <f>#REF!</f>
      </c>
      <c r="F47" s="409">
        <f>#REF!</f>
      </c>
      <c r="G47" s="406">
        <f>#REF!</f>
      </c>
      <c r="H47" s="410">
        <f>#REF!</f>
      </c>
      <c r="I47" s="410">
        <f>#REF!</f>
      </c>
    </row>
    <row x14ac:dyDescent="0.25" r="48" customHeight="1" ht="17.25">
      <c r="A48" s="418"/>
      <c r="B48" s="405" t="s">
        <v>466</v>
      </c>
      <c r="C48" s="406">
        <f>#REF!</f>
      </c>
      <c r="D48" s="407">
        <f>#REF!</f>
      </c>
      <c r="E48" s="408">
        <f>#REF!</f>
      </c>
      <c r="F48" s="409">
        <f>#REF!</f>
      </c>
      <c r="G48" s="406">
        <f>#REF!</f>
      </c>
      <c r="H48" s="410">
        <f>#REF!</f>
      </c>
      <c r="I48" s="410">
        <f>#REF!</f>
      </c>
    </row>
    <row x14ac:dyDescent="0.25" r="49" customHeight="1" ht="17.25">
      <c r="A49" s="425"/>
      <c r="B49" s="426"/>
      <c r="C49" s="427"/>
      <c r="D49" s="428"/>
      <c r="E49" s="429"/>
      <c r="F49" s="430"/>
      <c r="G49" s="427"/>
      <c r="H49" s="431"/>
      <c r="I49" s="431"/>
    </row>
    <row x14ac:dyDescent="0.25" r="50" customHeight="1" ht="17.25">
      <c r="A50" s="411" t="s">
        <v>467</v>
      </c>
      <c r="B50" s="412" t="s">
        <v>468</v>
      </c>
      <c r="C50" s="413">
        <f>#REF!</f>
      </c>
      <c r="D50" s="414">
        <f>#REF!</f>
      </c>
      <c r="E50" s="415">
        <f>#REF!</f>
      </c>
      <c r="F50" s="416">
        <f>#REF!</f>
      </c>
      <c r="G50" s="413">
        <f>#REF!</f>
      </c>
      <c r="H50" s="417">
        <f>#REF!</f>
      </c>
      <c r="I50" s="417">
        <f>#REF!</f>
      </c>
    </row>
    <row x14ac:dyDescent="0.25" r="51" customHeight="1" ht="17.25">
      <c r="A51" s="418"/>
      <c r="B51" s="422" t="s">
        <v>435</v>
      </c>
      <c r="C51" s="423"/>
      <c r="D51" s="424">
        <f>#REF!</f>
      </c>
      <c r="E51" s="408"/>
      <c r="F51" s="409"/>
      <c r="G51" s="406"/>
      <c r="H51" s="410"/>
      <c r="I51" s="410"/>
    </row>
    <row x14ac:dyDescent="0.25" r="52" customHeight="1" ht="17.25">
      <c r="A52" s="418"/>
      <c r="B52" s="405" t="s">
        <v>469</v>
      </c>
      <c r="C52" s="406">
        <f>#REF!</f>
      </c>
      <c r="D52" s="407">
        <f>#REF!</f>
      </c>
      <c r="E52" s="408">
        <f>#REF!</f>
      </c>
      <c r="F52" s="409">
        <f>#REF!</f>
      </c>
      <c r="G52" s="406">
        <f>#REF!</f>
      </c>
      <c r="H52" s="410">
        <f>#REF!</f>
      </c>
      <c r="I52" s="410">
        <f>#REF!</f>
      </c>
    </row>
    <row x14ac:dyDescent="0.25" r="53" customHeight="1" ht="17.25">
      <c r="A53" s="418"/>
      <c r="B53" s="405" t="s">
        <v>470</v>
      </c>
      <c r="C53" s="406">
        <f>#REF!</f>
      </c>
      <c r="D53" s="407">
        <f>#REF!</f>
      </c>
      <c r="E53" s="408">
        <f>#REF!</f>
      </c>
      <c r="F53" s="409">
        <f>#REF!</f>
      </c>
      <c r="G53" s="406">
        <f>#REF!</f>
      </c>
      <c r="H53" s="410">
        <f>#REF!</f>
      </c>
      <c r="I53" s="410">
        <f>#REF!</f>
      </c>
    </row>
    <row x14ac:dyDescent="0.25" r="54" customHeight="1" ht="17.25">
      <c r="A54" s="418"/>
      <c r="B54" s="405" t="s">
        <v>471</v>
      </c>
      <c r="C54" s="406">
        <f>#REF!</f>
      </c>
      <c r="D54" s="406">
        <f>#REF!</f>
      </c>
      <c r="E54" s="406">
        <f>#REF!</f>
      </c>
      <c r="F54" s="406">
        <f>#REF!</f>
      </c>
      <c r="G54" s="406">
        <f>#REF!</f>
      </c>
      <c r="H54" s="410">
        <f>#REF!</f>
      </c>
      <c r="I54" s="410">
        <f>#REF!</f>
      </c>
    </row>
    <row x14ac:dyDescent="0.25" r="55" customHeight="1" ht="17.25">
      <c r="A55" s="418"/>
      <c r="B55" s="405" t="s">
        <v>472</v>
      </c>
      <c r="C55" s="406">
        <f>#REF!</f>
      </c>
      <c r="D55" s="406">
        <f>#REF!</f>
      </c>
      <c r="E55" s="406">
        <f>#REF!</f>
      </c>
      <c r="F55" s="406">
        <f>#REF!</f>
      </c>
      <c r="G55" s="406">
        <f>#REF!</f>
      </c>
      <c r="H55" s="410">
        <f>#REF!</f>
      </c>
      <c r="I55" s="410">
        <f>#REF!</f>
      </c>
    </row>
    <row x14ac:dyDescent="0.25" r="56" customHeight="1" ht="17.25">
      <c r="A56" s="418"/>
      <c r="B56" s="405" t="s">
        <v>473</v>
      </c>
      <c r="C56" s="406">
        <f>#REF!</f>
      </c>
      <c r="D56" s="406">
        <f>#REF!</f>
      </c>
      <c r="E56" s="406">
        <f>#REF!</f>
      </c>
      <c r="F56" s="406">
        <f>#REF!</f>
      </c>
      <c r="G56" s="406">
        <f>#REF!</f>
      </c>
      <c r="H56" s="410">
        <f>#REF!</f>
      </c>
      <c r="I56" s="410">
        <f>#REF!</f>
      </c>
    </row>
    <row x14ac:dyDescent="0.25" r="57" customHeight="1" ht="17.25">
      <c r="A57" s="418"/>
      <c r="B57" s="405"/>
      <c r="C57" s="406"/>
      <c r="D57" s="407"/>
      <c r="E57" s="408"/>
      <c r="F57" s="409"/>
      <c r="G57" s="406"/>
      <c r="H57" s="410"/>
      <c r="I57" s="410"/>
    </row>
    <row x14ac:dyDescent="0.25" r="58" customHeight="1" ht="17.25">
      <c r="A58" s="411" t="s">
        <v>474</v>
      </c>
      <c r="B58" s="412" t="s">
        <v>475</v>
      </c>
      <c r="C58" s="413">
        <f>#REF!</f>
      </c>
      <c r="D58" s="414">
        <f>#REF!</f>
      </c>
      <c r="E58" s="415">
        <f>#REF!</f>
      </c>
      <c r="F58" s="416">
        <f>#REF!</f>
      </c>
      <c r="G58" s="413">
        <f>#REF!</f>
      </c>
      <c r="H58" s="417">
        <f>#REF!</f>
      </c>
      <c r="I58" s="417">
        <f>#REF!</f>
      </c>
    </row>
    <row x14ac:dyDescent="0.25" r="59" customHeight="1" ht="17.25">
      <c r="A59" s="418"/>
      <c r="B59" s="422" t="s">
        <v>435</v>
      </c>
      <c r="C59" s="423"/>
      <c r="D59" s="424">
        <f>#REF!</f>
      </c>
      <c r="E59" s="408"/>
      <c r="F59" s="409"/>
      <c r="G59" s="406"/>
      <c r="H59" s="410"/>
      <c r="I59" s="410"/>
    </row>
    <row x14ac:dyDescent="0.25" r="60" customHeight="1" ht="17.25">
      <c r="A60" s="418"/>
      <c r="B60" s="405" t="s">
        <v>476</v>
      </c>
      <c r="C60" s="406">
        <f>#REF!</f>
      </c>
      <c r="D60" s="407">
        <f>#REF!</f>
      </c>
      <c r="E60" s="408">
        <f>#REF!</f>
      </c>
      <c r="F60" s="409">
        <f>#REF!</f>
      </c>
      <c r="G60" s="406">
        <f>#REF!</f>
      </c>
      <c r="H60" s="410">
        <f>#REF!</f>
      </c>
      <c r="I60" s="410">
        <f>#REF!</f>
      </c>
    </row>
    <row x14ac:dyDescent="0.25" r="61" customHeight="1" ht="17.25">
      <c r="A61" s="425"/>
      <c r="B61" s="426"/>
      <c r="C61" s="427"/>
      <c r="D61" s="428"/>
      <c r="E61" s="429"/>
      <c r="F61" s="430"/>
      <c r="G61" s="427"/>
      <c r="H61" s="431"/>
      <c r="I61" s="431"/>
    </row>
    <row x14ac:dyDescent="0.25" r="62" customHeight="1" ht="17.25">
      <c r="A62" s="411" t="s">
        <v>477</v>
      </c>
      <c r="B62" s="412" t="s">
        <v>478</v>
      </c>
      <c r="C62" s="413">
        <f>#REF!</f>
      </c>
      <c r="D62" s="414">
        <f>#REF!</f>
      </c>
      <c r="E62" s="415">
        <f>#REF!</f>
      </c>
      <c r="F62" s="416">
        <f>#REF!</f>
      </c>
      <c r="G62" s="413">
        <f>#REF!</f>
      </c>
      <c r="H62" s="417">
        <f>#REF!</f>
      </c>
      <c r="I62" s="417">
        <f>#REF!</f>
      </c>
    </row>
    <row x14ac:dyDescent="0.25" r="63" customHeight="1" ht="17.25">
      <c r="A63" s="418"/>
      <c r="B63" s="422" t="s">
        <v>435</v>
      </c>
      <c r="C63" s="423"/>
      <c r="D63" s="424">
        <f>#REF!</f>
      </c>
      <c r="E63" s="408"/>
      <c r="F63" s="409"/>
      <c r="G63" s="406"/>
      <c r="H63" s="410"/>
      <c r="I63" s="410"/>
    </row>
    <row x14ac:dyDescent="0.25" r="64" customHeight="1" ht="17.25">
      <c r="A64" s="418"/>
      <c r="B64" s="405" t="s">
        <v>479</v>
      </c>
      <c r="C64" s="406">
        <f>#REF!</f>
      </c>
      <c r="D64" s="407">
        <f>#REF!</f>
      </c>
      <c r="E64" s="408">
        <f>#REF!</f>
      </c>
      <c r="F64" s="409">
        <f>#REF!</f>
      </c>
      <c r="G64" s="406">
        <f>#REF!</f>
      </c>
      <c r="H64" s="410">
        <f>#REF!</f>
      </c>
      <c r="I64" s="410">
        <f>#REF!</f>
      </c>
    </row>
    <row x14ac:dyDescent="0.25" r="65" customHeight="1" ht="17.25">
      <c r="A65" s="418"/>
      <c r="B65" s="405" t="s">
        <v>480</v>
      </c>
      <c r="C65" s="406">
        <f>#REF!</f>
      </c>
      <c r="D65" s="407">
        <f>#REF!</f>
      </c>
      <c r="E65" s="408">
        <f>#REF!</f>
      </c>
      <c r="F65" s="409">
        <f>#REF!</f>
      </c>
      <c r="G65" s="406">
        <f>#REF!</f>
      </c>
      <c r="H65" s="410">
        <f>#REF!</f>
      </c>
      <c r="I65" s="410">
        <f>#REF!</f>
      </c>
    </row>
    <row x14ac:dyDescent="0.25" r="66" customHeight="1" ht="17.25">
      <c r="A66" s="418"/>
      <c r="B66" s="405"/>
      <c r="C66" s="406"/>
      <c r="D66" s="407"/>
      <c r="E66" s="408"/>
      <c r="F66" s="409"/>
      <c r="G66" s="406"/>
      <c r="H66" s="410"/>
      <c r="I66" s="410"/>
    </row>
    <row x14ac:dyDescent="0.25" r="67" customHeight="1" ht="17.25">
      <c r="A67" s="411" t="s">
        <v>481</v>
      </c>
      <c r="B67" s="412" t="s">
        <v>482</v>
      </c>
      <c r="C67" s="413">
        <f>#REF!</f>
      </c>
      <c r="D67" s="414">
        <f>#REF!</f>
      </c>
      <c r="E67" s="415">
        <f>#REF!</f>
      </c>
      <c r="F67" s="416">
        <f>#REF!</f>
      </c>
      <c r="G67" s="413">
        <f>#REF!</f>
      </c>
      <c r="H67" s="417">
        <f>#REF!</f>
      </c>
      <c r="I67" s="417">
        <f>#REF!</f>
      </c>
    </row>
    <row x14ac:dyDescent="0.25" r="68" customHeight="1" ht="17.25">
      <c r="A68" s="418"/>
      <c r="B68" s="422" t="s">
        <v>435</v>
      </c>
      <c r="C68" s="423"/>
      <c r="D68" s="424">
        <f>#REF!</f>
      </c>
      <c r="E68" s="408"/>
      <c r="F68" s="409"/>
      <c r="G68" s="406"/>
      <c r="H68" s="410"/>
      <c r="I68" s="410"/>
    </row>
    <row x14ac:dyDescent="0.25" r="69" customHeight="1" ht="17.25">
      <c r="A69" s="418"/>
      <c r="B69" s="405" t="s">
        <v>483</v>
      </c>
      <c r="C69" s="406">
        <f>#REF!</f>
      </c>
      <c r="D69" s="407">
        <f>#REF!</f>
      </c>
      <c r="E69" s="408">
        <f>#REF!</f>
      </c>
      <c r="F69" s="409">
        <f>#REF!</f>
      </c>
      <c r="G69" s="406">
        <f>#REF!</f>
      </c>
      <c r="H69" s="410">
        <f>#REF!</f>
      </c>
      <c r="I69" s="410">
        <f>#REF!</f>
      </c>
    </row>
    <row x14ac:dyDescent="0.25" r="70" customHeight="1" ht="17.25">
      <c r="A70" s="418"/>
      <c r="B70" s="405" t="s">
        <v>484</v>
      </c>
      <c r="C70" s="406">
        <f>#REF!</f>
      </c>
      <c r="D70" s="407">
        <f>#REF!</f>
      </c>
      <c r="E70" s="408">
        <f>#REF!</f>
      </c>
      <c r="F70" s="409">
        <f>#REF!</f>
      </c>
      <c r="G70" s="406">
        <f>#REF!</f>
      </c>
      <c r="H70" s="410">
        <f>#REF!</f>
      </c>
      <c r="I70" s="410">
        <f>#REF!</f>
      </c>
    </row>
    <row x14ac:dyDescent="0.25" r="71" customHeight="1" ht="17.25">
      <c r="A71" s="426"/>
      <c r="B71" s="426"/>
      <c r="C71" s="427"/>
      <c r="D71" s="428"/>
      <c r="E71" s="429"/>
      <c r="F71" s="430"/>
      <c r="G71" s="427"/>
      <c r="H71" s="431"/>
      <c r="I71" s="431"/>
    </row>
    <row x14ac:dyDescent="0.25" r="72" customHeight="1" ht="17.25">
      <c r="A72" s="17"/>
      <c r="B72" s="17"/>
      <c r="C72" s="389"/>
      <c r="D72" s="389"/>
      <c r="E72" s="389"/>
      <c r="F72" s="389"/>
      <c r="G72" s="389"/>
      <c r="H72" s="16"/>
      <c r="I72" s="16"/>
    </row>
    <row x14ac:dyDescent="0.25" r="73" customHeight="1" ht="17.25">
      <c r="A73" s="17"/>
      <c r="B73" s="17"/>
      <c r="C73" s="389"/>
      <c r="D73" s="389"/>
      <c r="E73" s="389"/>
      <c r="F73" s="389"/>
      <c r="G73" s="389"/>
      <c r="H73" s="16"/>
      <c r="I73" s="16"/>
    </row>
    <row x14ac:dyDescent="0.25" r="74" customHeight="1" ht="17.25">
      <c r="A74" s="36" t="s">
        <v>485</v>
      </c>
      <c r="B74" s="17"/>
      <c r="C74" s="389"/>
      <c r="D74" s="389"/>
      <c r="E74" s="389"/>
      <c r="F74" s="389"/>
      <c r="G74" s="389"/>
      <c r="H74" s="16"/>
      <c r="I74" s="16"/>
    </row>
    <row x14ac:dyDescent="0.25" r="75" customHeight="1" ht="17.25">
      <c r="A75" s="17"/>
      <c r="B75" s="17"/>
      <c r="C75" s="389"/>
      <c r="D75" s="389"/>
      <c r="E75" s="389"/>
      <c r="F75" s="389"/>
      <c r="G75" s="389"/>
      <c r="H75" s="16"/>
      <c r="I75" s="16"/>
    </row>
    <row x14ac:dyDescent="0.25" r="76" customHeight="1" ht="17.25">
      <c r="A76" s="17"/>
      <c r="B76" s="336" t="s">
        <v>438</v>
      </c>
      <c r="C76" s="432"/>
      <c r="D76" s="433"/>
      <c r="E76" s="434">
        <f>#REF!</f>
      </c>
      <c r="F76" s="435">
        <f>#REF!</f>
      </c>
      <c r="G76" s="436">
        <f>#REF!</f>
      </c>
      <c r="H76" s="437">
        <f>#REF!</f>
      </c>
      <c r="I76" s="437">
        <f>#REF!</f>
      </c>
    </row>
    <row x14ac:dyDescent="0.25" r="77" customHeight="1" ht="17.25">
      <c r="A77" s="17"/>
      <c r="B77" s="438" t="s">
        <v>439</v>
      </c>
      <c r="C77" s="407"/>
      <c r="D77" s="439"/>
      <c r="E77" s="440">
        <f>LÄNTINEN!L209</f>
      </c>
      <c r="F77" s="441">
        <f>LÄNTINEN!M209</f>
      </c>
      <c r="G77" s="442">
        <f>LÄNTINEN!N209</f>
      </c>
      <c r="H77" s="441">
        <f>LÄNTINEN!O209</f>
      </c>
      <c r="I77" s="441">
        <f>LÄNTINEN!P209</f>
      </c>
    </row>
    <row x14ac:dyDescent="0.25" r="78" customHeight="1" ht="17.25">
      <c r="A78" s="17"/>
      <c r="B78" s="438" t="s">
        <v>440</v>
      </c>
      <c r="C78" s="407"/>
      <c r="D78" s="439"/>
      <c r="E78" s="408">
        <f>'KESKINEN SP3'!#REF!</f>
      </c>
      <c r="F78" s="409">
        <f>'KESKINEN SP3'!#REF!</f>
      </c>
      <c r="G78" s="406">
        <f>'KESKINEN SP3'!#REF!</f>
      </c>
      <c r="H78" s="443">
        <f>'KESKINEN SP3'!#REF!</f>
      </c>
      <c r="I78" s="443">
        <f>'KESKINEN SP3'!#REF!</f>
      </c>
    </row>
    <row x14ac:dyDescent="0.25" r="79" customHeight="1" ht="17.25">
      <c r="A79" s="17"/>
      <c r="B79" s="438" t="s">
        <v>441</v>
      </c>
      <c r="C79" s="407"/>
      <c r="D79" s="439"/>
      <c r="E79" s="408">
        <f>'POHJOINEN SP4'!#REF!</f>
      </c>
      <c r="F79" s="409">
        <f>'POHJOINEN SP4'!#REF!</f>
      </c>
      <c r="G79" s="406">
        <f>'POHJOINEN SP4'!#REF!</f>
      </c>
      <c r="H79" s="443">
        <f>'POHJOINEN SP4'!#REF!</f>
      </c>
      <c r="I79" s="443">
        <f>'POHJOINEN SP4'!#REF!</f>
      </c>
    </row>
    <row x14ac:dyDescent="0.25" r="80" customHeight="1" ht="17.25">
      <c r="A80" s="17"/>
      <c r="B80" s="438" t="s">
        <v>442</v>
      </c>
      <c r="C80" s="407"/>
      <c r="D80" s="439"/>
      <c r="E80" s="408">
        <f>#REF!</f>
      </c>
      <c r="F80" s="409">
        <f>#REF!</f>
      </c>
      <c r="G80" s="406">
        <f>#REF!</f>
      </c>
      <c r="H80" s="443">
        <f>#REF!</f>
      </c>
      <c r="I80" s="443">
        <f>#REF!</f>
      </c>
    </row>
    <row x14ac:dyDescent="0.25" r="81" customHeight="1" ht="17.25">
      <c r="A81" s="17"/>
      <c r="B81" s="438" t="s">
        <v>443</v>
      </c>
      <c r="C81" s="407"/>
      <c r="D81" s="439"/>
      <c r="E81" s="408">
        <f>KAAKKOINEN!#REF!</f>
      </c>
      <c r="F81" s="409">
        <f>KAAKKOINEN!#REF!</f>
      </c>
      <c r="G81" s="406">
        <f>KAAKKOINEN!#REF!</f>
      </c>
      <c r="H81" s="443">
        <f>KAAKKOINEN!#REF!</f>
      </c>
      <c r="I81" s="443">
        <f>KAAKKOINEN!#REF!</f>
      </c>
    </row>
    <row x14ac:dyDescent="0.25" r="82" customHeight="1" ht="17.25">
      <c r="A82" s="17"/>
      <c r="B82" s="135" t="s">
        <v>444</v>
      </c>
      <c r="C82" s="428"/>
      <c r="D82" s="444"/>
      <c r="E82" s="445">
        <f>ITÄINEN!L252</f>
      </c>
      <c r="F82" s="446">
        <f>ITÄINEN!M252</f>
      </c>
      <c r="G82" s="447">
        <f>ITÄINEN!N252</f>
      </c>
      <c r="H82" s="446">
        <f>ITÄINEN!O252</f>
      </c>
      <c r="I82" s="446">
        <f>ITÄINEN!P252</f>
      </c>
    </row>
    <row x14ac:dyDescent="0.25" r="83" customHeight="1" ht="17.25">
      <c r="A83" s="17"/>
      <c r="B83" s="17"/>
      <c r="C83" s="389"/>
      <c r="D83" s="389"/>
      <c r="E83" s="389"/>
      <c r="F83" s="389"/>
      <c r="G83" s="389"/>
      <c r="H83" s="16"/>
      <c r="I83" s="16"/>
    </row>
    <row x14ac:dyDescent="0.25" r="84" customHeight="1" ht="17.25">
      <c r="A84" s="17"/>
      <c r="B84" s="7" t="s">
        <v>486</v>
      </c>
      <c r="C84" s="389"/>
      <c r="D84" s="389"/>
      <c r="E84" s="388">
        <f>SUM(E76:E83)</f>
      </c>
      <c r="F84" s="388">
        <f>SUM(F76:F83)</f>
      </c>
      <c r="G84" s="388">
        <f>SUM(G76:G83)</f>
      </c>
      <c r="H84" s="9">
        <f>SUM(H76:H83)</f>
      </c>
      <c r="I84" s="9">
        <f>SUM(I76:I83)</f>
      </c>
    </row>
    <row x14ac:dyDescent="0.25" r="85" customHeight="1" ht="17.25">
      <c r="A85" s="17"/>
      <c r="B85" s="17"/>
      <c r="C85" s="389"/>
      <c r="D85" s="389"/>
      <c r="E85" s="388">
        <f>E84/1000</f>
      </c>
      <c r="F85" s="388">
        <f>F84/1000</f>
      </c>
      <c r="G85" s="388">
        <f>G84/1000</f>
      </c>
      <c r="H85" s="9">
        <f>H84/1000</f>
      </c>
      <c r="I85" s="9">
        <f>I84/1000</f>
      </c>
    </row>
    <row x14ac:dyDescent="0.25" r="86" customHeight="1" ht="17.25">
      <c r="A86" s="17"/>
      <c r="B86" s="17"/>
      <c r="C86" s="389"/>
      <c r="D86" s="389"/>
      <c r="E86" s="389"/>
      <c r="F86" s="389"/>
      <c r="G86" s="389"/>
      <c r="H86" s="16"/>
      <c r="I86" s="16"/>
    </row>
    <row x14ac:dyDescent="0.25" r="87" customHeight="1" ht="17.25">
      <c r="A87" s="17"/>
      <c r="B87" s="17"/>
      <c r="C87" s="389"/>
      <c r="D87" s="389"/>
      <c r="E87" s="389"/>
      <c r="F87" s="389"/>
      <c r="G87" s="389"/>
      <c r="H87" s="16"/>
      <c r="I87" s="16"/>
    </row>
    <row x14ac:dyDescent="0.25" r="88" customHeight="1" ht="17.25">
      <c r="A88" s="17"/>
      <c r="B88" s="17"/>
      <c r="C88" s="389"/>
      <c r="D88" s="390"/>
      <c r="E88" s="389"/>
      <c r="F88" s="389"/>
      <c r="G88" s="389"/>
      <c r="H88" s="16"/>
      <c r="I88" s="16"/>
    </row>
    <row x14ac:dyDescent="0.25" r="89" customHeight="1" ht="17.25">
      <c r="A89" s="29" t="s">
        <v>487</v>
      </c>
      <c r="B89" s="29"/>
      <c r="C89" s="448"/>
      <c r="D89" s="448"/>
      <c r="E89" s="389"/>
      <c r="F89" s="389"/>
      <c r="G89" s="389"/>
      <c r="H89" s="16"/>
      <c r="I89" s="16"/>
    </row>
    <row x14ac:dyDescent="0.25" r="90" customHeight="1" ht="17.25">
      <c r="A90" s="29" t="s">
        <v>488</v>
      </c>
      <c r="B90" s="29"/>
      <c r="C90" s="448"/>
      <c r="D90" s="448"/>
      <c r="E90" s="389"/>
      <c r="F90" s="389"/>
      <c r="G90" s="389"/>
      <c r="H90" s="16"/>
      <c r="I90" s="16"/>
    </row>
    <row x14ac:dyDescent="0.25" r="91" customHeight="1" ht="17.25">
      <c r="A91" s="29"/>
      <c r="B91" s="29"/>
      <c r="C91" s="448"/>
      <c r="D91" s="448"/>
      <c r="E91" s="389"/>
      <c r="F91" s="389"/>
      <c r="G91" s="389"/>
      <c r="H91" s="16"/>
      <c r="I91" s="16"/>
    </row>
    <row x14ac:dyDescent="0.25" r="92" customHeight="1" ht="17.25">
      <c r="A92" s="449"/>
      <c r="B92" s="449"/>
      <c r="C92" s="450"/>
      <c r="D92" s="451"/>
      <c r="E92" s="452"/>
      <c r="F92" s="452"/>
      <c r="G92" s="452"/>
      <c r="H92" s="16"/>
      <c r="I92" s="16"/>
    </row>
    <row x14ac:dyDescent="0.25" r="93" customHeight="1" ht="17.25">
      <c r="A93" s="453" t="s">
        <v>489</v>
      </c>
      <c r="B93" s="454" t="s">
        <v>490</v>
      </c>
      <c r="C93" s="455" t="s">
        <v>425</v>
      </c>
      <c r="D93" s="456" t="s">
        <v>426</v>
      </c>
      <c r="E93" s="457" t="s">
        <v>427</v>
      </c>
      <c r="F93" s="457" t="s">
        <v>428</v>
      </c>
      <c r="G93" s="457" t="s">
        <v>429</v>
      </c>
      <c r="H93" s="458"/>
      <c r="I93" s="458"/>
    </row>
    <row x14ac:dyDescent="0.25" r="94" customHeight="1" ht="17.25">
      <c r="A94" s="459"/>
      <c r="B94" s="460"/>
      <c r="C94" s="461"/>
      <c r="D94" s="462"/>
      <c r="E94" s="462"/>
      <c r="F94" s="462"/>
      <c r="G94" s="462"/>
      <c r="H94" s="458"/>
      <c r="I94" s="458"/>
    </row>
    <row x14ac:dyDescent="0.25" r="95" customHeight="1" ht="17.25">
      <c r="A95" s="463"/>
      <c r="B95" s="463" t="s">
        <v>491</v>
      </c>
      <c r="C95" s="464">
        <v>16.4</v>
      </c>
      <c r="D95" s="465">
        <v>15.3</v>
      </c>
      <c r="E95" s="466">
        <v>14.9</v>
      </c>
      <c r="F95" s="466">
        <v>12.4</v>
      </c>
      <c r="G95" s="466">
        <v>13.7</v>
      </c>
      <c r="H95" s="467"/>
      <c r="I95" s="467"/>
    </row>
    <row x14ac:dyDescent="0.25" r="96" customHeight="1" ht="17.25">
      <c r="A96" s="463"/>
      <c r="B96" s="463" t="s">
        <v>492</v>
      </c>
      <c r="C96" s="464">
        <v>0.4</v>
      </c>
      <c r="D96" s="465">
        <v>0.9</v>
      </c>
      <c r="E96" s="466">
        <v>1.6</v>
      </c>
      <c r="F96" s="466">
        <v>1.6</v>
      </c>
      <c r="G96" s="466">
        <v>1.3</v>
      </c>
      <c r="H96" s="467"/>
      <c r="I96" s="467"/>
    </row>
    <row x14ac:dyDescent="0.25" r="97" customHeight="1" ht="17.25">
      <c r="A97" s="463"/>
      <c r="B97" s="463" t="s">
        <v>493</v>
      </c>
      <c r="C97" s="464">
        <v>2.5</v>
      </c>
      <c r="D97" s="465">
        <v>2.5</v>
      </c>
      <c r="E97" s="466">
        <v>2.9</v>
      </c>
      <c r="F97" s="466">
        <v>3.6</v>
      </c>
      <c r="G97" s="466">
        <v>4.3</v>
      </c>
      <c r="H97" s="467"/>
      <c r="I97" s="467"/>
    </row>
    <row x14ac:dyDescent="0.25" r="98" customHeight="1" ht="17.25">
      <c r="A98" s="463"/>
      <c r="B98" s="463" t="s">
        <v>494</v>
      </c>
      <c r="C98" s="464">
        <v>0.8</v>
      </c>
      <c r="D98" s="465">
        <v>0.8</v>
      </c>
      <c r="E98" s="466">
        <v>0.8</v>
      </c>
      <c r="F98" s="466">
        <v>0.8</v>
      </c>
      <c r="G98" s="466">
        <v>0.8</v>
      </c>
      <c r="H98" s="467"/>
      <c r="I98" s="467"/>
    </row>
    <row x14ac:dyDescent="0.25" r="99" customHeight="1" ht="17.25">
      <c r="A99" s="463"/>
      <c r="B99" s="463" t="s">
        <v>495</v>
      </c>
      <c r="C99" s="464">
        <v>0.2</v>
      </c>
      <c r="D99" s="465">
        <f>#REF!/1000</f>
      </c>
      <c r="E99" s="466">
        <f>#REF!/1000</f>
      </c>
      <c r="F99" s="466">
        <f>#REF!/1000</f>
      </c>
      <c r="G99" s="466">
        <v>0</v>
      </c>
      <c r="H99" s="467"/>
      <c r="I99" s="467"/>
    </row>
    <row x14ac:dyDescent="0.25" r="100" customHeight="1" ht="17.25">
      <c r="A100" s="453"/>
      <c r="B100" s="453"/>
      <c r="C100" s="455"/>
      <c r="D100" s="456"/>
      <c r="E100" s="457"/>
      <c r="F100" s="457"/>
      <c r="G100" s="457"/>
      <c r="H100" s="467"/>
      <c r="I100" s="467"/>
    </row>
    <row x14ac:dyDescent="0.25" r="101" customHeight="1" ht="17.25">
      <c r="A101" s="468"/>
      <c r="B101" s="4"/>
      <c r="C101" s="469"/>
      <c r="D101" s="470"/>
      <c r="E101" s="471"/>
      <c r="F101" s="471"/>
      <c r="G101" s="471"/>
      <c r="H101" s="467"/>
      <c r="I101" s="467"/>
    </row>
    <row x14ac:dyDescent="0.25" r="102" customHeight="1" ht="17.25">
      <c r="A102" s="468" t="s">
        <v>496</v>
      </c>
      <c r="B102" s="4" t="s">
        <v>437</v>
      </c>
      <c r="C102" s="469">
        <f>SUM(C95:C101)</f>
      </c>
      <c r="D102" s="470">
        <f>SUM(D95:D101)</f>
      </c>
      <c r="E102" s="471">
        <f>SUM(E95:E101)</f>
      </c>
      <c r="F102" s="471">
        <f>SUM(F95:F101)</f>
      </c>
      <c r="G102" s="471">
        <f>SUM(G95:G101)</f>
      </c>
      <c r="H102" s="467"/>
      <c r="I102" s="467"/>
    </row>
    <row x14ac:dyDescent="0.25" r="103" customHeight="1" ht="17.25">
      <c r="A103" s="472"/>
      <c r="B103" s="472"/>
      <c r="C103" s="473"/>
      <c r="D103" s="474"/>
      <c r="E103" s="475"/>
      <c r="F103" s="475"/>
      <c r="G103" s="475"/>
      <c r="H103" s="476"/>
      <c r="I103" s="476"/>
    </row>
    <row x14ac:dyDescent="0.25" r="104" customHeight="1" ht="17.25">
      <c r="A104" s="17"/>
      <c r="B104" s="17"/>
      <c r="C104" s="389"/>
      <c r="D104" s="389"/>
      <c r="E104" s="389"/>
      <c r="F104" s="389"/>
      <c r="G104" s="389"/>
      <c r="H104" s="16"/>
      <c r="I104" s="16"/>
    </row>
    <row x14ac:dyDescent="0.25" r="105" customHeight="1" ht="17.25">
      <c r="A105" s="17"/>
      <c r="B105" s="17"/>
      <c r="C105" s="389"/>
      <c r="D105" s="389"/>
      <c r="E105" s="389"/>
      <c r="F105" s="389"/>
      <c r="G105" s="389"/>
      <c r="H105" s="16"/>
      <c r="I105" s="16"/>
    </row>
    <row x14ac:dyDescent="0.25" r="106" customHeight="1" ht="17.25">
      <c r="A106" s="17"/>
      <c r="B106" s="17"/>
      <c r="C106" s="389"/>
      <c r="D106" s="389"/>
      <c r="E106" s="389"/>
      <c r="F106" s="389"/>
      <c r="G106" s="389"/>
      <c r="H106" s="16"/>
      <c r="I106" s="16"/>
    </row>
    <row x14ac:dyDescent="0.25" r="107" customHeight="1" ht="17.25">
      <c r="A107" s="17"/>
      <c r="B107" s="17"/>
      <c r="C107" s="389"/>
      <c r="D107" s="389"/>
      <c r="E107" s="389"/>
      <c r="F107" s="389"/>
      <c r="G107" s="389"/>
      <c r="H107" s="16"/>
      <c r="I107" s="16"/>
    </row>
    <row x14ac:dyDescent="0.25" r="108" customHeight="1" ht="17.25">
      <c r="A108" s="17"/>
      <c r="B108" s="17"/>
      <c r="C108" s="389"/>
      <c r="D108" s="389"/>
      <c r="E108" s="389"/>
      <c r="F108" s="389"/>
      <c r="G108" s="389"/>
      <c r="H108" s="16"/>
      <c r="I108" s="16"/>
    </row>
    <row x14ac:dyDescent="0.25" r="109" customHeight="1" ht="17.25">
      <c r="A109" s="17"/>
      <c r="B109" s="17"/>
      <c r="C109" s="389"/>
      <c r="D109" s="389"/>
      <c r="E109" s="389"/>
      <c r="F109" s="389"/>
      <c r="G109" s="389"/>
      <c r="H109" s="16"/>
      <c r="I109" s="16"/>
    </row>
    <row x14ac:dyDescent="0.25" r="110" customHeight="1" ht="17.25">
      <c r="A110" s="17"/>
      <c r="B110" s="17"/>
      <c r="C110" s="389"/>
      <c r="D110" s="389"/>
      <c r="E110" s="389"/>
      <c r="F110" s="389"/>
      <c r="G110" s="389"/>
      <c r="H110" s="16"/>
      <c r="I110" s="16"/>
    </row>
    <row x14ac:dyDescent="0.25" r="111" customHeight="1" ht="17.25">
      <c r="A111" s="17"/>
      <c r="B111" s="17"/>
      <c r="C111" s="389"/>
      <c r="D111" s="389"/>
      <c r="E111" s="389"/>
      <c r="F111" s="389"/>
      <c r="G111" s="389"/>
      <c r="H111" s="16"/>
      <c r="I111" s="16"/>
    </row>
    <row x14ac:dyDescent="0.25" r="112" customHeight="1" ht="17.25">
      <c r="A112" s="17"/>
      <c r="B112" s="17"/>
      <c r="C112" s="389"/>
      <c r="D112" s="389"/>
      <c r="E112" s="389"/>
      <c r="F112" s="389"/>
      <c r="G112" s="389"/>
      <c r="H112" s="16"/>
      <c r="I112" s="16"/>
    </row>
    <row x14ac:dyDescent="0.25" r="113" customHeight="1" ht="17.25">
      <c r="A113" s="17"/>
      <c r="B113" s="17"/>
      <c r="C113" s="389"/>
      <c r="D113" s="389"/>
      <c r="E113" s="389"/>
      <c r="F113" s="389"/>
      <c r="G113" s="389"/>
      <c r="H113" s="16"/>
      <c r="I113" s="16"/>
    </row>
    <row x14ac:dyDescent="0.25" r="114" customHeight="1" ht="17.25">
      <c r="A114" s="17"/>
      <c r="B114" s="17"/>
      <c r="C114" s="389"/>
      <c r="D114" s="389"/>
      <c r="E114" s="389"/>
      <c r="F114" s="389"/>
      <c r="G114" s="389"/>
      <c r="H114" s="16"/>
      <c r="I114" s="16"/>
    </row>
    <row x14ac:dyDescent="0.25" r="115" customHeight="1" ht="17.25">
      <c r="A115" s="17"/>
      <c r="B115" s="17"/>
      <c r="C115" s="389"/>
      <c r="D115" s="389"/>
      <c r="E115" s="389"/>
      <c r="F115" s="389"/>
      <c r="G115" s="389"/>
      <c r="H115" s="16"/>
      <c r="I115" s="16"/>
    </row>
    <row x14ac:dyDescent="0.25" r="116" customHeight="1" ht="17.25">
      <c r="A116" s="17"/>
      <c r="B116" s="17"/>
      <c r="C116" s="389"/>
      <c r="D116" s="389"/>
      <c r="E116" s="389"/>
      <c r="F116" s="389"/>
      <c r="G116" s="389"/>
      <c r="H116" s="16"/>
      <c r="I116" s="16"/>
    </row>
    <row x14ac:dyDescent="0.25" r="117" customHeight="1" ht="17.25">
      <c r="A117" s="17"/>
      <c r="B117" s="17"/>
      <c r="C117" s="389"/>
      <c r="D117" s="389"/>
      <c r="E117" s="389"/>
      <c r="F117" s="389"/>
      <c r="G117" s="389"/>
      <c r="H117" s="16"/>
      <c r="I117" s="16"/>
    </row>
    <row x14ac:dyDescent="0.25" r="118" customHeight="1" ht="17.25">
      <c r="A118" s="17"/>
      <c r="B118" s="17"/>
      <c r="C118" s="389"/>
      <c r="D118" s="389"/>
      <c r="E118" s="389"/>
      <c r="F118" s="389"/>
      <c r="G118" s="389"/>
      <c r="H118" s="16"/>
      <c r="I118" s="16"/>
    </row>
    <row x14ac:dyDescent="0.25" r="119" customHeight="1" ht="17.25">
      <c r="A119" s="17"/>
      <c r="B119" s="17"/>
      <c r="C119" s="389"/>
      <c r="D119" s="389"/>
      <c r="E119" s="389"/>
      <c r="F119" s="389"/>
      <c r="G119" s="389"/>
      <c r="H119" s="16"/>
      <c r="I119" s="16"/>
    </row>
    <row x14ac:dyDescent="0.25" r="120" customHeight="1" ht="17.25">
      <c r="A120" s="17"/>
      <c r="B120" s="17"/>
      <c r="C120" s="389"/>
      <c r="D120" s="389"/>
      <c r="E120" s="389"/>
      <c r="F120" s="389"/>
      <c r="G120" s="389"/>
      <c r="H120" s="16"/>
      <c r="I120" s="16"/>
    </row>
    <row x14ac:dyDescent="0.25" r="121" customHeight="1" ht="17.25">
      <c r="A121" s="17"/>
      <c r="B121" s="17"/>
      <c r="C121" s="389"/>
      <c r="D121" s="389"/>
      <c r="E121" s="389"/>
      <c r="F121" s="389"/>
      <c r="G121" s="389"/>
      <c r="H121" s="16"/>
      <c r="I121" s="16"/>
    </row>
    <row x14ac:dyDescent="0.25" r="122" customHeight="1" ht="17.25">
      <c r="A122" s="17"/>
      <c r="B122" s="17"/>
      <c r="C122" s="389"/>
      <c r="D122" s="389"/>
      <c r="E122" s="389"/>
      <c r="F122" s="389"/>
      <c r="G122" s="389"/>
      <c r="H122" s="16"/>
      <c r="I122" s="16"/>
    </row>
    <row x14ac:dyDescent="0.25" r="123" customHeight="1" ht="17.25">
      <c r="A123" s="17"/>
      <c r="B123" s="17"/>
      <c r="C123" s="389"/>
      <c r="D123" s="389"/>
      <c r="E123" s="389"/>
      <c r="F123" s="389"/>
      <c r="G123" s="389"/>
      <c r="H123" s="16"/>
      <c r="I123" s="16"/>
    </row>
    <row x14ac:dyDescent="0.25" r="124" customHeight="1" ht="17.25">
      <c r="A124" s="17"/>
      <c r="B124" s="17"/>
      <c r="C124" s="389"/>
      <c r="D124" s="389"/>
      <c r="E124" s="389"/>
      <c r="F124" s="389"/>
      <c r="G124" s="389"/>
      <c r="H124" s="16"/>
      <c r="I124" s="16"/>
    </row>
    <row x14ac:dyDescent="0.25" r="125" customHeight="1" ht="17.25">
      <c r="A125" s="17"/>
      <c r="B125" s="17"/>
      <c r="C125" s="389"/>
      <c r="D125" s="389"/>
      <c r="E125" s="389"/>
      <c r="F125" s="389"/>
      <c r="G125" s="389"/>
      <c r="H125" s="16"/>
      <c r="I125" s="16"/>
    </row>
    <row x14ac:dyDescent="0.25" r="126" customHeight="1" ht="17.25">
      <c r="A126" s="17"/>
      <c r="B126" s="17"/>
      <c r="C126" s="389"/>
      <c r="D126" s="389"/>
      <c r="E126" s="389"/>
      <c r="F126" s="389"/>
      <c r="G126" s="389"/>
      <c r="H126" s="16"/>
      <c r="I126" s="16"/>
    </row>
    <row x14ac:dyDescent="0.25" r="127" customHeight="1" ht="17.25">
      <c r="A127" s="17"/>
      <c r="B127" s="17"/>
      <c r="C127" s="389"/>
      <c r="D127" s="389"/>
      <c r="E127" s="389"/>
      <c r="F127" s="389"/>
      <c r="G127" s="389"/>
      <c r="H127" s="16"/>
      <c r="I127" s="16"/>
    </row>
    <row x14ac:dyDescent="0.25" r="128" customHeight="1" ht="17.25">
      <c r="A128" s="17"/>
      <c r="B128" s="17"/>
      <c r="C128" s="389"/>
      <c r="D128" s="389"/>
      <c r="E128" s="389"/>
      <c r="F128" s="389"/>
      <c r="G128" s="389"/>
      <c r="H128" s="16"/>
      <c r="I128" s="16"/>
    </row>
    <row x14ac:dyDescent="0.25" r="129" customHeight="1" ht="17.25">
      <c r="A129" s="17"/>
      <c r="B129" s="17"/>
      <c r="C129" s="389"/>
      <c r="D129" s="389"/>
      <c r="E129" s="389"/>
      <c r="F129" s="389"/>
      <c r="G129" s="389"/>
      <c r="H129" s="16"/>
      <c r="I129" s="16"/>
    </row>
    <row x14ac:dyDescent="0.25" r="130" customHeight="1" ht="17.25">
      <c r="A130" s="17"/>
      <c r="B130" s="17"/>
      <c r="C130" s="389"/>
      <c r="D130" s="389"/>
      <c r="E130" s="389"/>
      <c r="F130" s="389"/>
      <c r="G130" s="389"/>
      <c r="H130" s="16"/>
      <c r="I130" s="16"/>
    </row>
    <row x14ac:dyDescent="0.25" r="131" customHeight="1" ht="17.25">
      <c r="A131" s="17"/>
      <c r="B131" s="17"/>
      <c r="C131" s="389"/>
      <c r="D131" s="389"/>
      <c r="E131" s="389"/>
      <c r="F131" s="389"/>
      <c r="G131" s="389"/>
      <c r="H131" s="16"/>
      <c r="I131" s="16"/>
    </row>
    <row x14ac:dyDescent="0.25" r="132" customHeight="1" ht="17.25">
      <c r="A132" s="17"/>
      <c r="B132" s="17"/>
      <c r="C132" s="389"/>
      <c r="D132" s="389"/>
      <c r="E132" s="389"/>
      <c r="F132" s="389"/>
      <c r="G132" s="389"/>
      <c r="H132" s="16"/>
      <c r="I132" s="16"/>
    </row>
    <row x14ac:dyDescent="0.25" r="133" customHeight="1" ht="17.25">
      <c r="A133" s="17"/>
      <c r="B133" s="17"/>
      <c r="C133" s="389"/>
      <c r="D133" s="389"/>
      <c r="E133" s="389"/>
      <c r="F133" s="389"/>
      <c r="G133" s="389"/>
      <c r="H133" s="16"/>
      <c r="I133" s="16"/>
    </row>
    <row x14ac:dyDescent="0.25" r="134" customHeight="1" ht="17.25">
      <c r="A134" s="17"/>
      <c r="B134" s="17"/>
      <c r="C134" s="389"/>
      <c r="D134" s="389"/>
      <c r="E134" s="389"/>
      <c r="F134" s="389"/>
      <c r="G134" s="389"/>
      <c r="H134" s="16"/>
      <c r="I134" s="16"/>
    </row>
    <row x14ac:dyDescent="0.25" r="135" customHeight="1" ht="17.25">
      <c r="A135" s="17"/>
      <c r="B135" s="17"/>
      <c r="C135" s="389"/>
      <c r="D135" s="389"/>
      <c r="E135" s="389"/>
      <c r="F135" s="389"/>
      <c r="G135" s="389"/>
      <c r="H135" s="16"/>
      <c r="I135" s="16"/>
    </row>
    <row x14ac:dyDescent="0.25" r="136" customHeight="1" ht="17.25">
      <c r="A136" s="17"/>
      <c r="B136" s="17"/>
      <c r="C136" s="389"/>
      <c r="D136" s="389"/>
      <c r="E136" s="389"/>
      <c r="F136" s="389"/>
      <c r="G136" s="389"/>
      <c r="H136" s="16"/>
      <c r="I136" s="16"/>
    </row>
    <row x14ac:dyDescent="0.25" r="137" customHeight="1" ht="17.25">
      <c r="A137" s="17"/>
      <c r="B137" s="17"/>
      <c r="C137" s="389"/>
      <c r="D137" s="389"/>
      <c r="E137" s="389"/>
      <c r="F137" s="389"/>
      <c r="G137" s="389"/>
      <c r="H137" s="16"/>
      <c r="I137" s="16"/>
    </row>
    <row x14ac:dyDescent="0.25" r="138" customHeight="1" ht="17.25">
      <c r="A138" s="29" t="s">
        <v>487</v>
      </c>
      <c r="B138" s="29"/>
      <c r="C138" s="448"/>
      <c r="D138" s="448"/>
      <c r="E138" s="389"/>
      <c r="F138" s="389"/>
      <c r="G138" s="389"/>
      <c r="H138" s="16"/>
      <c r="I138" s="16"/>
    </row>
    <row x14ac:dyDescent="0.25" r="139" customHeight="1" ht="17.25">
      <c r="A139" s="29" t="s">
        <v>497</v>
      </c>
      <c r="B139" s="29"/>
      <c r="C139" s="448"/>
      <c r="D139" s="448"/>
      <c r="E139" s="389"/>
      <c r="F139" s="389"/>
      <c r="G139" s="389"/>
      <c r="H139" s="16"/>
      <c r="I139" s="16"/>
    </row>
    <row x14ac:dyDescent="0.25" r="140" customHeight="1" ht="17.25">
      <c r="A140" s="29"/>
      <c r="B140" s="29"/>
      <c r="C140" s="448"/>
      <c r="D140" s="448"/>
      <c r="E140" s="389"/>
      <c r="F140" s="389"/>
      <c r="G140" s="389"/>
      <c r="H140" s="16"/>
      <c r="I140" s="16"/>
    </row>
    <row x14ac:dyDescent="0.25" r="141" customHeight="1" ht="17.25">
      <c r="A141" s="449"/>
      <c r="B141" s="449"/>
      <c r="C141" s="450"/>
      <c r="D141" s="451"/>
      <c r="E141" s="452"/>
      <c r="F141" s="452"/>
      <c r="G141" s="452"/>
      <c r="H141" s="16"/>
      <c r="I141" s="16"/>
    </row>
    <row x14ac:dyDescent="0.25" r="142" customHeight="1" ht="17.25">
      <c r="A142" s="453" t="s">
        <v>489</v>
      </c>
      <c r="B142" s="454" t="s">
        <v>490</v>
      </c>
      <c r="C142" s="455" t="s">
        <v>425</v>
      </c>
      <c r="D142" s="456" t="s">
        <v>426</v>
      </c>
      <c r="E142" s="457" t="s">
        <v>427</v>
      </c>
      <c r="F142" s="457" t="s">
        <v>428</v>
      </c>
      <c r="G142" s="457" t="s">
        <v>429</v>
      </c>
      <c r="H142" s="16"/>
      <c r="I142" s="16"/>
    </row>
    <row x14ac:dyDescent="0.25" r="143" customHeight="1" ht="17.25">
      <c r="A143" s="459"/>
      <c r="B143" s="460"/>
      <c r="C143" s="461"/>
      <c r="D143" s="462"/>
      <c r="E143" s="462"/>
      <c r="F143" s="462"/>
      <c r="G143" s="462"/>
      <c r="H143" s="16"/>
      <c r="I143" s="16"/>
    </row>
    <row x14ac:dyDescent="0.25" r="144" customHeight="1" ht="17.25">
      <c r="A144" s="463"/>
      <c r="B144" s="463" t="s">
        <v>498</v>
      </c>
      <c r="C144" s="464">
        <v>3.8</v>
      </c>
      <c r="D144" s="465">
        <v>3.5</v>
      </c>
      <c r="E144" s="466">
        <v>3.5</v>
      </c>
      <c r="F144" s="466">
        <v>3.6</v>
      </c>
      <c r="G144" s="466">
        <v>3.7</v>
      </c>
      <c r="H144" s="16"/>
      <c r="I144" s="16"/>
    </row>
    <row x14ac:dyDescent="0.25" r="145" customHeight="1" ht="17.25">
      <c r="A145" s="463"/>
      <c r="B145" s="463" t="s">
        <v>499</v>
      </c>
      <c r="C145" s="464">
        <v>4</v>
      </c>
      <c r="D145" s="465">
        <v>4</v>
      </c>
      <c r="E145" s="466">
        <v>4</v>
      </c>
      <c r="F145" s="466">
        <v>4</v>
      </c>
      <c r="G145" s="466">
        <v>4</v>
      </c>
      <c r="H145" s="16"/>
      <c r="I145" s="16"/>
    </row>
    <row x14ac:dyDescent="0.25" r="146" customHeight="1" ht="17.25">
      <c r="A146" s="463"/>
      <c r="B146" s="463" t="s">
        <v>500</v>
      </c>
      <c r="C146" s="464">
        <v>2.4</v>
      </c>
      <c r="D146" s="465">
        <v>2.2</v>
      </c>
      <c r="E146" s="466">
        <v>2.5</v>
      </c>
      <c r="F146" s="466">
        <v>2.5</v>
      </c>
      <c r="G146" s="466">
        <v>2.3</v>
      </c>
      <c r="H146" s="16"/>
      <c r="I146" s="16"/>
    </row>
    <row x14ac:dyDescent="0.25" r="147" customHeight="1" ht="17.25">
      <c r="A147" s="463"/>
      <c r="B147" s="463" t="s">
        <v>501</v>
      </c>
      <c r="C147" s="464">
        <v>1.6</v>
      </c>
      <c r="D147" s="465">
        <v>1.6</v>
      </c>
      <c r="E147" s="466">
        <v>1.5</v>
      </c>
      <c r="F147" s="466">
        <v>1</v>
      </c>
      <c r="G147" s="466">
        <v>1</v>
      </c>
      <c r="H147" s="16"/>
      <c r="I147" s="16"/>
    </row>
    <row x14ac:dyDescent="0.25" r="148" customHeight="1" ht="17.25">
      <c r="A148" s="463"/>
      <c r="B148" s="463" t="s">
        <v>502</v>
      </c>
      <c r="C148" s="464">
        <v>1</v>
      </c>
      <c r="D148" s="465">
        <v>0.7</v>
      </c>
      <c r="E148" s="466">
        <v>0.7</v>
      </c>
      <c r="F148" s="466">
        <v>1</v>
      </c>
      <c r="G148" s="466">
        <v>0.9</v>
      </c>
      <c r="H148" s="16"/>
      <c r="I148" s="16"/>
    </row>
    <row x14ac:dyDescent="0.25" r="149" customHeight="1" ht="17.25">
      <c r="A149" s="453"/>
      <c r="B149" s="453"/>
      <c r="C149" s="455"/>
      <c r="D149" s="456"/>
      <c r="E149" s="457"/>
      <c r="F149" s="457"/>
      <c r="G149" s="457"/>
      <c r="H149" s="16"/>
      <c r="I149" s="16"/>
    </row>
    <row x14ac:dyDescent="0.25" r="150" customHeight="1" ht="17.25">
      <c r="A150" s="468"/>
      <c r="B150" s="4"/>
      <c r="C150" s="469"/>
      <c r="D150" s="470"/>
      <c r="E150" s="471"/>
      <c r="F150" s="471"/>
      <c r="G150" s="471"/>
      <c r="H150" s="16"/>
      <c r="I150" s="16"/>
    </row>
    <row x14ac:dyDescent="0.25" r="151" customHeight="1" ht="17.25">
      <c r="A151" s="468" t="s">
        <v>496</v>
      </c>
      <c r="B151" s="4" t="s">
        <v>503</v>
      </c>
      <c r="C151" s="469">
        <f>SUM(C144:C150)</f>
      </c>
      <c r="D151" s="470">
        <f>SUM(D144:D150)</f>
      </c>
      <c r="E151" s="471">
        <f>SUM(E144:E150)</f>
      </c>
      <c r="F151" s="471">
        <f>SUM(F144:F150)</f>
      </c>
      <c r="G151" s="471">
        <f>SUM(G144:G150)</f>
      </c>
      <c r="H151" s="16"/>
      <c r="I151" s="16"/>
    </row>
    <row x14ac:dyDescent="0.25" r="152" customHeight="1" ht="17.25">
      <c r="A152" s="472"/>
      <c r="B152" s="472"/>
      <c r="C152" s="473"/>
      <c r="D152" s="474"/>
      <c r="E152" s="475"/>
      <c r="F152" s="475"/>
      <c r="G152" s="475"/>
      <c r="H152" s="16"/>
      <c r="I152" s="16"/>
    </row>
    <row x14ac:dyDescent="0.25" r="153" customHeight="1" ht="17.25">
      <c r="A153" s="17"/>
      <c r="B153" s="17"/>
      <c r="C153" s="389"/>
      <c r="D153" s="389"/>
      <c r="E153" s="389"/>
      <c r="F153" s="389"/>
      <c r="G153" s="389"/>
      <c r="H153" s="16"/>
      <c r="I153" s="16"/>
    </row>
    <row x14ac:dyDescent="0.25" r="154" customHeight="1" ht="17.25">
      <c r="A154" s="17"/>
      <c r="B154" s="17"/>
      <c r="C154" s="389"/>
      <c r="D154" s="389"/>
      <c r="E154" s="389"/>
      <c r="F154" s="389"/>
      <c r="G154" s="389"/>
      <c r="H154" s="16"/>
      <c r="I154" s="16"/>
    </row>
    <row x14ac:dyDescent="0.25" r="155" customHeight="1" ht="17.25">
      <c r="A155" s="17"/>
      <c r="B155" s="17"/>
      <c r="C155" s="389"/>
      <c r="D155" s="389"/>
      <c r="E155" s="389"/>
      <c r="F155" s="389"/>
      <c r="G155" s="389"/>
      <c r="H155" s="16"/>
      <c r="I155" s="16"/>
    </row>
    <row x14ac:dyDescent="0.25" r="156" customHeight="1" ht="17.25">
      <c r="A156" s="17"/>
      <c r="B156" s="17"/>
      <c r="C156" s="389"/>
      <c r="D156" s="389"/>
      <c r="E156" s="389"/>
      <c r="F156" s="389"/>
      <c r="G156" s="389"/>
      <c r="H156" s="16"/>
      <c r="I156" s="16"/>
    </row>
    <row x14ac:dyDescent="0.25" r="157" customHeight="1" ht="17.25">
      <c r="A157" s="17"/>
      <c r="B157" s="17"/>
      <c r="C157" s="389"/>
      <c r="D157" s="389"/>
      <c r="E157" s="389"/>
      <c r="F157" s="389"/>
      <c r="G157" s="389"/>
      <c r="H157" s="16"/>
      <c r="I157" s="16"/>
    </row>
    <row x14ac:dyDescent="0.25" r="158" customHeight="1" ht="17.25">
      <c r="A158" s="17"/>
      <c r="B158" s="17"/>
      <c r="C158" s="389"/>
      <c r="D158" s="389"/>
      <c r="E158" s="389"/>
      <c r="F158" s="389"/>
      <c r="G158" s="389"/>
      <c r="H158" s="16"/>
      <c r="I158" s="16"/>
    </row>
    <row x14ac:dyDescent="0.25" r="159" customHeight="1" ht="17.25">
      <c r="A159" s="17"/>
      <c r="B159" s="17"/>
      <c r="C159" s="389"/>
      <c r="D159" s="389"/>
      <c r="E159" s="389"/>
      <c r="F159" s="389"/>
      <c r="G159" s="389"/>
      <c r="H159" s="16"/>
      <c r="I159" s="16"/>
    </row>
    <row x14ac:dyDescent="0.25" r="160" customHeight="1" ht="17.25">
      <c r="A160" s="17"/>
      <c r="B160" s="17"/>
      <c r="C160" s="389"/>
      <c r="D160" s="389"/>
      <c r="E160" s="389"/>
      <c r="F160" s="389"/>
      <c r="G160" s="389"/>
      <c r="H160" s="16"/>
      <c r="I160" s="16"/>
    </row>
    <row x14ac:dyDescent="0.25" r="161" customHeight="1" ht="17.25">
      <c r="A161" s="17"/>
      <c r="B161" s="17"/>
      <c r="C161" s="389"/>
      <c r="D161" s="389"/>
      <c r="E161" s="389"/>
      <c r="F161" s="389"/>
      <c r="G161" s="389"/>
      <c r="H161" s="16"/>
      <c r="I161" s="16"/>
    </row>
    <row x14ac:dyDescent="0.25" r="162" customHeight="1" ht="17.25">
      <c r="A162" s="17"/>
      <c r="B162" s="17"/>
      <c r="C162" s="389"/>
      <c r="D162" s="389"/>
      <c r="E162" s="389"/>
      <c r="F162" s="389"/>
      <c r="G162" s="389"/>
      <c r="H162" s="16"/>
      <c r="I162" s="16"/>
    </row>
    <row x14ac:dyDescent="0.25" r="163" customHeight="1" ht="17.25">
      <c r="A163" s="17"/>
      <c r="B163" s="17"/>
      <c r="C163" s="389"/>
      <c r="D163" s="389"/>
      <c r="E163" s="389"/>
      <c r="F163" s="389"/>
      <c r="G163" s="389"/>
      <c r="H163" s="16"/>
      <c r="I163" s="16"/>
    </row>
    <row x14ac:dyDescent="0.25" r="164" customHeight="1" ht="17.25">
      <c r="A164" s="17"/>
      <c r="B164" s="17"/>
      <c r="C164" s="389"/>
      <c r="D164" s="389"/>
      <c r="E164" s="389"/>
      <c r="F164" s="389"/>
      <c r="G164" s="389"/>
      <c r="H164" s="16"/>
      <c r="I164" s="16"/>
    </row>
    <row x14ac:dyDescent="0.25" r="165" customHeight="1" ht="17.25">
      <c r="A165" s="17"/>
      <c r="B165" s="17"/>
      <c r="C165" s="389"/>
      <c r="D165" s="389"/>
      <c r="E165" s="389"/>
      <c r="F165" s="389"/>
      <c r="G165" s="389"/>
      <c r="H165" s="16"/>
      <c r="I165" s="16"/>
    </row>
    <row x14ac:dyDescent="0.25" r="166" customHeight="1" ht="17.25">
      <c r="A166" s="17"/>
      <c r="B166" s="17"/>
      <c r="C166" s="389"/>
      <c r="D166" s="389"/>
      <c r="E166" s="389"/>
      <c r="F166" s="389"/>
      <c r="G166" s="389"/>
      <c r="H166" s="16"/>
      <c r="I166" s="16"/>
    </row>
    <row x14ac:dyDescent="0.25" r="167" customHeight="1" ht="17.25">
      <c r="A167" s="17"/>
      <c r="B167" s="17"/>
      <c r="C167" s="389"/>
      <c r="D167" s="389"/>
      <c r="E167" s="389"/>
      <c r="F167" s="389"/>
      <c r="G167" s="389"/>
      <c r="H167" s="16"/>
      <c r="I167" s="16"/>
    </row>
    <row x14ac:dyDescent="0.25" r="168" customHeight="1" ht="17.25">
      <c r="A168" s="17"/>
      <c r="B168" s="17"/>
      <c r="C168" s="389"/>
      <c r="D168" s="389"/>
      <c r="E168" s="389"/>
      <c r="F168" s="389"/>
      <c r="G168" s="389"/>
      <c r="H168" s="16"/>
      <c r="I168" s="16"/>
    </row>
    <row x14ac:dyDescent="0.25" r="169" customHeight="1" ht="17.25">
      <c r="A169" s="17"/>
      <c r="B169" s="17"/>
      <c r="C169" s="389"/>
      <c r="D169" s="389"/>
      <c r="E169" s="389"/>
      <c r="F169" s="389"/>
      <c r="G169" s="389"/>
      <c r="H169" s="16"/>
      <c r="I169" s="16"/>
    </row>
    <row x14ac:dyDescent="0.25" r="170" customHeight="1" ht="17.25">
      <c r="A170" s="17"/>
      <c r="B170" s="17"/>
      <c r="C170" s="389"/>
      <c r="D170" s="389"/>
      <c r="E170" s="389"/>
      <c r="F170" s="389"/>
      <c r="G170" s="389"/>
      <c r="H170" s="16"/>
      <c r="I170" s="16"/>
    </row>
    <row x14ac:dyDescent="0.25" r="171" customHeight="1" ht="17.25">
      <c r="A171" s="17"/>
      <c r="B171" s="17"/>
      <c r="C171" s="389"/>
      <c r="D171" s="389"/>
      <c r="E171" s="389"/>
      <c r="F171" s="389"/>
      <c r="G171" s="389"/>
      <c r="H171" s="16"/>
      <c r="I171" s="16"/>
    </row>
    <row x14ac:dyDescent="0.25" r="172" customHeight="1" ht="17.25">
      <c r="A172" s="17"/>
      <c r="B172" s="17"/>
      <c r="C172" s="389"/>
      <c r="D172" s="389"/>
      <c r="E172" s="389"/>
      <c r="F172" s="389"/>
      <c r="G172" s="389"/>
      <c r="H172" s="16"/>
      <c r="I172" s="16"/>
    </row>
    <row x14ac:dyDescent="0.25" r="173" customHeight="1" ht="17.25">
      <c r="A173" s="17"/>
      <c r="B173" s="17"/>
      <c r="C173" s="389"/>
      <c r="D173" s="389"/>
      <c r="E173" s="389"/>
      <c r="F173" s="389"/>
      <c r="G173" s="389"/>
      <c r="H173" s="16"/>
      <c r="I173" s="16"/>
    </row>
    <row x14ac:dyDescent="0.25" r="174" customHeight="1" ht="17.25">
      <c r="A174" s="17"/>
      <c r="B174" s="17"/>
      <c r="C174" s="389"/>
      <c r="D174" s="389"/>
      <c r="E174" s="389"/>
      <c r="F174" s="389"/>
      <c r="G174" s="389"/>
      <c r="H174" s="16"/>
      <c r="I174" s="16"/>
    </row>
    <row x14ac:dyDescent="0.25" r="175" customHeight="1" ht="17.25">
      <c r="A175" s="17"/>
      <c r="B175" s="17"/>
      <c r="C175" s="389"/>
      <c r="D175" s="389"/>
      <c r="E175" s="389"/>
      <c r="F175" s="389"/>
      <c r="G175" s="389"/>
      <c r="H175" s="16"/>
      <c r="I175" s="16"/>
    </row>
    <row x14ac:dyDescent="0.25" r="176" customHeight="1" ht="17.25">
      <c r="A176" s="17"/>
      <c r="B176" s="17"/>
      <c r="C176" s="389"/>
      <c r="D176" s="389"/>
      <c r="E176" s="389"/>
      <c r="F176" s="389"/>
      <c r="G176" s="389"/>
      <c r="H176" s="16"/>
      <c r="I176" s="16"/>
    </row>
    <row x14ac:dyDescent="0.25" r="177" customHeight="1" ht="17.25">
      <c r="A177" s="17"/>
      <c r="B177" s="17"/>
      <c r="C177" s="389"/>
      <c r="D177" s="389"/>
      <c r="E177" s="389"/>
      <c r="F177" s="389"/>
      <c r="G177" s="389"/>
      <c r="H177" s="16"/>
      <c r="I177" s="16"/>
    </row>
    <row x14ac:dyDescent="0.25" r="178" customHeight="1" ht="17.25">
      <c r="A178" s="17"/>
      <c r="B178" s="17"/>
      <c r="C178" s="389"/>
      <c r="D178" s="389"/>
      <c r="E178" s="389"/>
      <c r="F178" s="389"/>
      <c r="G178" s="389"/>
      <c r="H178" s="16"/>
      <c r="I178" s="16"/>
    </row>
    <row x14ac:dyDescent="0.25" r="179" customHeight="1" ht="17.25">
      <c r="A179" s="17"/>
      <c r="B179" s="17"/>
      <c r="C179" s="389"/>
      <c r="D179" s="389"/>
      <c r="E179" s="389"/>
      <c r="F179" s="389"/>
      <c r="G179" s="389"/>
      <c r="H179" s="16"/>
      <c r="I179" s="16"/>
    </row>
    <row x14ac:dyDescent="0.25" r="180" customHeight="1" ht="17.25">
      <c r="A180" s="17"/>
      <c r="B180" s="17"/>
      <c r="C180" s="389"/>
      <c r="D180" s="389"/>
      <c r="E180" s="389"/>
      <c r="F180" s="389"/>
      <c r="G180" s="389"/>
      <c r="H180" s="16"/>
      <c r="I180" s="16"/>
    </row>
    <row x14ac:dyDescent="0.25" r="181" customHeight="1" ht="17.25">
      <c r="A181" s="17"/>
      <c r="B181" s="17"/>
      <c r="C181" s="389"/>
      <c r="D181" s="389"/>
      <c r="E181" s="389"/>
      <c r="F181" s="389"/>
      <c r="G181" s="389"/>
      <c r="H181" s="16"/>
      <c r="I181" s="16"/>
    </row>
    <row x14ac:dyDescent="0.25" r="182" customHeight="1" ht="17.25">
      <c r="A182" s="17"/>
      <c r="B182" s="17"/>
      <c r="C182" s="389"/>
      <c r="D182" s="389"/>
      <c r="E182" s="389"/>
      <c r="F182" s="389"/>
      <c r="G182" s="389"/>
      <c r="H182" s="16"/>
      <c r="I182" s="16"/>
    </row>
    <row x14ac:dyDescent="0.25" r="183" customHeight="1" ht="17.25">
      <c r="A183" s="17"/>
      <c r="B183" s="17"/>
      <c r="C183" s="389"/>
      <c r="D183" s="389"/>
      <c r="E183" s="389"/>
      <c r="F183" s="389"/>
      <c r="G183" s="389"/>
      <c r="H183" s="16"/>
      <c r="I183" s="16"/>
    </row>
    <row x14ac:dyDescent="0.25" r="184" customHeight="1" ht="17.25">
      <c r="A184" s="17"/>
      <c r="B184" s="17"/>
      <c r="C184" s="389"/>
      <c r="D184" s="389"/>
      <c r="E184" s="389"/>
      <c r="F184" s="389"/>
      <c r="G184" s="389"/>
      <c r="H184" s="16"/>
      <c r="I184" s="16"/>
    </row>
    <row x14ac:dyDescent="0.25" r="185" customHeight="1" ht="17.25">
      <c r="A185" s="17"/>
      <c r="B185" s="17"/>
      <c r="C185" s="389"/>
      <c r="D185" s="389"/>
      <c r="E185" s="389"/>
      <c r="F185" s="389"/>
      <c r="G185" s="389"/>
      <c r="H185" s="16"/>
      <c r="I185" s="16"/>
    </row>
    <row x14ac:dyDescent="0.25" r="186" customHeight="1" ht="17.25">
      <c r="A186" s="29" t="s">
        <v>487</v>
      </c>
      <c r="B186" s="29"/>
      <c r="C186" s="448"/>
      <c r="D186" s="448"/>
      <c r="E186" s="389"/>
      <c r="F186" s="389"/>
      <c r="G186" s="389"/>
      <c r="H186" s="16"/>
      <c r="I186" s="16"/>
    </row>
    <row x14ac:dyDescent="0.25" r="187" customHeight="1" ht="17.25">
      <c r="A187" s="29" t="s">
        <v>504</v>
      </c>
      <c r="B187" s="29"/>
      <c r="C187" s="448"/>
      <c r="D187" s="448"/>
      <c r="E187" s="389"/>
      <c r="F187" s="389"/>
      <c r="G187" s="389"/>
      <c r="H187" s="16"/>
      <c r="I187" s="16"/>
    </row>
    <row x14ac:dyDescent="0.25" r="188" customHeight="1" ht="17.25">
      <c r="A188" s="29"/>
      <c r="B188" s="29"/>
      <c r="C188" s="448"/>
      <c r="D188" s="448"/>
      <c r="E188" s="389"/>
      <c r="F188" s="389"/>
      <c r="G188" s="389"/>
      <c r="H188" s="16"/>
      <c r="I188" s="16"/>
    </row>
    <row x14ac:dyDescent="0.25" r="189" customHeight="1" ht="17.25">
      <c r="A189" s="449"/>
      <c r="B189" s="449"/>
      <c r="C189" s="450"/>
      <c r="D189" s="451"/>
      <c r="E189" s="452"/>
      <c r="F189" s="452"/>
      <c r="G189" s="452"/>
      <c r="H189" s="16"/>
      <c r="I189" s="16"/>
    </row>
    <row x14ac:dyDescent="0.25" r="190" customHeight="1" ht="17.25">
      <c r="A190" s="453" t="s">
        <v>489</v>
      </c>
      <c r="B190" s="454" t="s">
        <v>490</v>
      </c>
      <c r="C190" s="455" t="s">
        <v>425</v>
      </c>
      <c r="D190" s="456" t="s">
        <v>426</v>
      </c>
      <c r="E190" s="457" t="s">
        <v>427</v>
      </c>
      <c r="F190" s="457" t="s">
        <v>428</v>
      </c>
      <c r="G190" s="457" t="s">
        <v>429</v>
      </c>
      <c r="H190" s="16"/>
      <c r="I190" s="16"/>
    </row>
    <row x14ac:dyDescent="0.25" r="191" customHeight="1" ht="17.25">
      <c r="A191" s="459"/>
      <c r="B191" s="460"/>
      <c r="C191" s="461"/>
      <c r="D191" s="462"/>
      <c r="E191" s="462"/>
      <c r="F191" s="462"/>
      <c r="G191" s="462"/>
      <c r="H191" s="16"/>
      <c r="I191" s="16"/>
    </row>
    <row x14ac:dyDescent="0.25" r="192" customHeight="1" ht="17.25">
      <c r="A192" s="463"/>
      <c r="B192" s="463" t="s">
        <v>505</v>
      </c>
      <c r="C192" s="464">
        <v>1</v>
      </c>
      <c r="D192" s="465">
        <v>1</v>
      </c>
      <c r="E192" s="466">
        <v>1</v>
      </c>
      <c r="F192" s="466">
        <v>0.8</v>
      </c>
      <c r="G192" s="466">
        <v>0.8</v>
      </c>
      <c r="H192" s="16"/>
      <c r="I192" s="16"/>
    </row>
    <row x14ac:dyDescent="0.25" r="193" customHeight="1" ht="17.25">
      <c r="A193" s="463"/>
      <c r="B193" s="463" t="s">
        <v>506</v>
      </c>
      <c r="C193" s="464">
        <v>0.5</v>
      </c>
      <c r="D193" s="465">
        <v>6</v>
      </c>
      <c r="E193" s="466">
        <v>6</v>
      </c>
      <c r="F193" s="466">
        <v>6</v>
      </c>
      <c r="G193" s="466">
        <v>6</v>
      </c>
      <c r="H193" s="16"/>
      <c r="I193" s="16"/>
    </row>
    <row x14ac:dyDescent="0.25" r="194" customHeight="1" ht="17.25">
      <c r="A194" s="463"/>
      <c r="B194" s="463" t="s">
        <v>507</v>
      </c>
      <c r="C194" s="464">
        <v>0</v>
      </c>
      <c r="D194" s="465">
        <v>0</v>
      </c>
      <c r="E194" s="466">
        <v>0</v>
      </c>
      <c r="F194" s="466">
        <v>0.4</v>
      </c>
      <c r="G194" s="466">
        <v>1</v>
      </c>
      <c r="H194" s="16"/>
      <c r="I194" s="16"/>
    </row>
    <row x14ac:dyDescent="0.25" r="195" customHeight="1" ht="17.25">
      <c r="A195" s="463"/>
      <c r="B195" s="463" t="s">
        <v>508</v>
      </c>
      <c r="C195" s="464">
        <v>0.6</v>
      </c>
      <c r="D195" s="465">
        <v>0</v>
      </c>
      <c r="E195" s="466">
        <v>0</v>
      </c>
      <c r="F195" s="466">
        <v>0</v>
      </c>
      <c r="G195" s="466">
        <v>0</v>
      </c>
      <c r="H195" s="16"/>
      <c r="I195" s="16"/>
    </row>
    <row x14ac:dyDescent="0.25" r="196" customHeight="1" ht="17.25">
      <c r="A196" s="463"/>
      <c r="B196" s="463" t="s">
        <v>509</v>
      </c>
      <c r="C196" s="464">
        <v>0</v>
      </c>
      <c r="D196" s="465">
        <v>0.4</v>
      </c>
      <c r="E196" s="466">
        <v>0.5</v>
      </c>
      <c r="F196" s="466">
        <f>#REF!/1000</f>
      </c>
      <c r="G196" s="466">
        <v>0</v>
      </c>
      <c r="H196" s="16"/>
      <c r="I196" s="16"/>
    </row>
    <row x14ac:dyDescent="0.25" r="197" customHeight="1" ht="17.25">
      <c r="A197" s="453"/>
      <c r="B197" s="453" t="s">
        <v>510</v>
      </c>
      <c r="C197" s="455">
        <v>0.8</v>
      </c>
      <c r="D197" s="456">
        <v>0</v>
      </c>
      <c r="E197" s="457">
        <v>0</v>
      </c>
      <c r="F197" s="457">
        <v>0</v>
      </c>
      <c r="G197" s="457">
        <v>0</v>
      </c>
      <c r="H197" s="16"/>
      <c r="I197" s="16"/>
    </row>
    <row x14ac:dyDescent="0.25" r="198" customHeight="1" ht="17.25">
      <c r="A198" s="468"/>
      <c r="B198" s="4"/>
      <c r="C198" s="469"/>
      <c r="D198" s="470"/>
      <c r="E198" s="471"/>
      <c r="F198" s="471"/>
      <c r="G198" s="471"/>
      <c r="H198" s="16"/>
      <c r="I198" s="16"/>
    </row>
    <row x14ac:dyDescent="0.25" r="199" customHeight="1" ht="17.25">
      <c r="A199" s="468" t="s">
        <v>496</v>
      </c>
      <c r="B199" s="4" t="s">
        <v>437</v>
      </c>
      <c r="C199" s="469">
        <f>SUM(C192:C198)</f>
      </c>
      <c r="D199" s="470">
        <f>SUM(D192:D198)</f>
      </c>
      <c r="E199" s="471">
        <f>SUM(E192:E198)</f>
      </c>
      <c r="F199" s="471">
        <f>SUM(F192:F198)</f>
      </c>
      <c r="G199" s="471">
        <f>SUM(G192:G198)</f>
      </c>
      <c r="H199" s="16"/>
      <c r="I199" s="16"/>
    </row>
    <row x14ac:dyDescent="0.25" r="200" customHeight="1" ht="17.25">
      <c r="A200" s="472"/>
      <c r="B200" s="472"/>
      <c r="C200" s="473"/>
      <c r="D200" s="474"/>
      <c r="E200" s="475"/>
      <c r="F200" s="475"/>
      <c r="G200" s="475"/>
      <c r="H200" s="16"/>
      <c r="I200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I486"/>
  <sheetViews>
    <sheetView workbookViewId="0" tabSelected="1">
      <pane state="frozen" activePane="bottomLeft" topLeftCell="A19" ySplit="18" xSplit="0"/>
    </sheetView>
  </sheetViews>
  <sheetFormatPr defaultRowHeight="15" x14ac:dyDescent="0.25"/>
  <cols>
    <col min="1" max="1" style="384" width="46.57642857142857" customWidth="1" bestFit="1"/>
    <col min="2" max="2" style="384" width="14.005" customWidth="1" bestFit="1"/>
    <col min="3" max="3" style="384" width="14.005" customWidth="1" bestFit="1"/>
    <col min="4" max="4" style="384" width="14.005" customWidth="1" bestFit="1"/>
    <col min="5" max="5" style="385" width="19.576428571428572" customWidth="1" bestFit="1"/>
    <col min="6" max="6" style="385" width="12.719285714285713" customWidth="1" bestFit="1"/>
    <col min="7" max="7" style="385" width="15.862142857142858" customWidth="1" bestFit="1"/>
    <col min="8" max="8" style="385" width="12.719285714285713" customWidth="1" bestFit="1"/>
    <col min="9" max="9" style="386" width="7.719285714285714" customWidth="1" bestFit="1"/>
    <col min="10" max="10" style="386" width="7.719285714285714" customWidth="1" bestFit="1"/>
    <col min="11" max="11" style="386" width="7.719285714285714" customWidth="1" bestFit="1"/>
    <col min="12" max="12" style="386" width="7.719285714285714" customWidth="1" bestFit="1"/>
    <col min="13" max="13" style="386" width="7.719285714285714" customWidth="1" bestFit="1"/>
    <col min="14" max="14" style="386" width="7.719285714285714" customWidth="1" bestFit="1"/>
    <col min="15" max="15" style="386" width="7.719285714285714" customWidth="1" bestFit="1"/>
    <col min="16" max="16" style="386" width="7.719285714285714" customWidth="1" bestFit="1"/>
    <col min="17" max="17" style="386" width="7.719285714285714" customWidth="1" bestFit="1"/>
    <col min="18" max="18" style="386" width="7.719285714285714" customWidth="1" bestFit="1"/>
    <col min="19" max="19" style="386" width="8.719285714285713" customWidth="1" bestFit="1"/>
    <col min="20" max="20" style="385" width="19.290714285714284" customWidth="1" bestFit="1"/>
    <col min="21" max="21" style="385" width="13.719285714285713" customWidth="1" bestFit="1"/>
    <col min="22" max="22" style="385" width="15.005" customWidth="1" bestFit="1"/>
    <col min="23" max="23" style="385" width="14.147857142857141" customWidth="1" bestFit="1"/>
    <col min="24" max="24" style="385" width="13.147857142857141" customWidth="1" bestFit="1"/>
    <col min="25" max="25" style="385" width="9.719285714285713" customWidth="1" bestFit="1"/>
    <col min="26" max="26" style="385" width="9.719285714285713" customWidth="1" bestFit="1"/>
    <col min="27" max="27" style="385" width="9.719285714285713" customWidth="1" bestFit="1"/>
    <col min="28" max="28" style="385" width="9.719285714285713" customWidth="1" bestFit="1"/>
    <col min="29" max="29" style="385" width="9.719285714285713" customWidth="1" bestFit="1"/>
    <col min="30" max="30" style="384" width="20.862142857142857" customWidth="1" bestFit="1"/>
    <col min="31" max="31" style="387" width="30.14785714285714" customWidth="1" bestFit="1"/>
    <col min="32" max="32" style="6" width="12.43357142857143" customWidth="1" bestFit="1"/>
    <col min="33" max="33" style="6" width="12.43357142857143" customWidth="1" bestFit="1"/>
    <col min="34" max="34" style="6" width="12.43357142857143" customWidth="1" bestFit="1"/>
    <col min="35" max="35" style="387" width="12.43357142857143" customWidth="1" bestFit="1"/>
  </cols>
  <sheetData>
    <row x14ac:dyDescent="0.25" r="1" customHeight="1" ht="16.15">
      <c r="A1" s="7" t="s">
        <v>31</v>
      </c>
      <c r="B1" s="1"/>
      <c r="C1" s="1"/>
      <c r="D1" s="1"/>
      <c r="E1" s="8"/>
      <c r="F1" s="8"/>
      <c r="G1" s="8"/>
      <c r="H1" s="9" t="s">
        <v>32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1"/>
      <c r="T1" s="12"/>
      <c r="U1" s="13"/>
      <c r="V1" s="14"/>
      <c r="W1" s="15"/>
      <c r="X1" s="15"/>
      <c r="Y1" s="15"/>
      <c r="Z1" s="15"/>
      <c r="AA1" s="15"/>
      <c r="AB1" s="15"/>
      <c r="AC1" s="16"/>
      <c r="AD1" s="17"/>
      <c r="AE1" s="16"/>
      <c r="AF1" s="5"/>
      <c r="AG1" s="5"/>
      <c r="AH1" s="5"/>
      <c r="AI1" s="16"/>
    </row>
    <row x14ac:dyDescent="0.25" r="2" customHeight="1" ht="16.15">
      <c r="A2" s="7" t="s">
        <v>33</v>
      </c>
      <c r="B2" s="1"/>
      <c r="C2" s="1"/>
      <c r="D2" s="1"/>
      <c r="E2" s="8"/>
      <c r="F2" s="8"/>
      <c r="G2" s="8"/>
      <c r="H2" s="18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8"/>
      <c r="U2" s="19" t="s">
        <v>1</v>
      </c>
      <c r="V2" s="20"/>
      <c r="W2" s="19" t="s">
        <v>34</v>
      </c>
      <c r="X2" s="19"/>
      <c r="Y2" s="19"/>
      <c r="Z2" s="19"/>
      <c r="AA2" s="19"/>
      <c r="AB2" s="19"/>
      <c r="AC2" s="16"/>
      <c r="AD2" s="17"/>
      <c r="AE2" s="16"/>
      <c r="AF2" s="5"/>
      <c r="AG2" s="5"/>
      <c r="AH2" s="5"/>
      <c r="AI2" s="16"/>
    </row>
    <row x14ac:dyDescent="0.25" r="3" customHeight="1" ht="16.15">
      <c r="A3" s="7" t="s">
        <v>35</v>
      </c>
      <c r="B3" s="1"/>
      <c r="C3" s="1"/>
      <c r="D3" s="1"/>
      <c r="E3" s="8"/>
      <c r="F3" s="21" t="s">
        <v>36</v>
      </c>
      <c r="G3" s="22">
        <v>44621</v>
      </c>
      <c r="H3" s="18" t="s">
        <v>37</v>
      </c>
      <c r="I3" s="23"/>
      <c r="J3" s="23"/>
      <c r="K3" s="10"/>
      <c r="L3" s="10"/>
      <c r="M3" s="10"/>
      <c r="N3" s="10"/>
      <c r="O3" s="10"/>
      <c r="P3" s="10"/>
      <c r="Q3" s="10"/>
      <c r="R3" s="10"/>
      <c r="S3" s="10"/>
      <c r="T3" s="24"/>
      <c r="U3" s="19" t="s">
        <v>4</v>
      </c>
      <c r="V3" s="25"/>
      <c r="W3" s="19" t="s">
        <v>38</v>
      </c>
      <c r="X3" s="26"/>
      <c r="Y3" s="26"/>
      <c r="Z3" s="26"/>
      <c r="AA3" s="26"/>
      <c r="AB3" s="26"/>
      <c r="AC3" s="19"/>
      <c r="AD3" s="17"/>
      <c r="AE3" s="16"/>
      <c r="AF3" s="5"/>
      <c r="AG3" s="5"/>
      <c r="AH3" s="5"/>
      <c r="AI3" s="16"/>
    </row>
    <row x14ac:dyDescent="0.25" r="4" customHeight="1" ht="16.15">
      <c r="A4" s="7"/>
      <c r="B4" s="1"/>
      <c r="C4" s="1"/>
      <c r="D4" s="1"/>
      <c r="E4" s="8"/>
      <c r="F4" s="8"/>
      <c r="G4" s="8"/>
      <c r="H4" s="1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8"/>
      <c r="U4" s="19" t="s">
        <v>6</v>
      </c>
      <c r="V4" s="27"/>
      <c r="W4" s="19" t="s">
        <v>7</v>
      </c>
      <c r="X4" s="9"/>
      <c r="Y4" s="9"/>
      <c r="Z4" s="9"/>
      <c r="AA4" s="9"/>
      <c r="AB4" s="9"/>
      <c r="AC4" s="9"/>
      <c r="AD4" s="17"/>
      <c r="AE4" s="28"/>
      <c r="AF4" s="5"/>
      <c r="AG4" s="5"/>
      <c r="AH4" s="5"/>
      <c r="AI4" s="16"/>
    </row>
    <row x14ac:dyDescent="0.25" r="5" customHeight="1" ht="18">
      <c r="A5" s="29" t="s">
        <v>39</v>
      </c>
      <c r="B5" s="30"/>
      <c r="C5" s="30"/>
      <c r="D5" s="30"/>
      <c r="E5" s="8"/>
      <c r="F5" s="8"/>
      <c r="G5" s="8"/>
      <c r="H5" s="1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8"/>
      <c r="U5" s="19" t="s">
        <v>8</v>
      </c>
      <c r="V5" s="31"/>
      <c r="W5" s="19" t="s">
        <v>40</v>
      </c>
      <c r="X5" s="19"/>
      <c r="Y5" s="19"/>
      <c r="Z5" s="19"/>
      <c r="AA5" s="19"/>
      <c r="AB5" s="19"/>
      <c r="AC5" s="19"/>
      <c r="AD5" s="17"/>
      <c r="AE5" s="28"/>
      <c r="AF5" s="5"/>
      <c r="AG5" s="5"/>
      <c r="AH5" s="5"/>
      <c r="AI5" s="16"/>
    </row>
    <row x14ac:dyDescent="0.25" r="6" customHeight="1" ht="16.15">
      <c r="A6" s="7" t="s">
        <v>41</v>
      </c>
      <c r="B6" s="1"/>
      <c r="C6" s="1"/>
      <c r="D6" s="1"/>
      <c r="E6" s="8"/>
      <c r="F6" s="8"/>
      <c r="G6" s="8"/>
      <c r="H6" s="1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8"/>
      <c r="U6" s="19" t="s">
        <v>42</v>
      </c>
      <c r="V6" s="32"/>
      <c r="W6" s="19" t="s">
        <v>43</v>
      </c>
      <c r="X6" s="19"/>
      <c r="Y6" s="33"/>
      <c r="Z6" s="28"/>
      <c r="AA6" s="19"/>
      <c r="AB6" s="19"/>
      <c r="AC6" s="19"/>
      <c r="AD6" s="1"/>
      <c r="AE6" s="16"/>
      <c r="AF6" s="5"/>
      <c r="AG6" s="5"/>
      <c r="AH6" s="5"/>
      <c r="AI6" s="16"/>
    </row>
    <row x14ac:dyDescent="0.25" r="7" customHeight="1" ht="17.25">
      <c r="A7" s="1"/>
      <c r="B7" s="1"/>
      <c r="C7" s="1"/>
      <c r="D7" s="1"/>
      <c r="E7" s="19"/>
      <c r="F7" s="19"/>
      <c r="G7" s="19"/>
      <c r="H7" s="19"/>
      <c r="I7" s="10"/>
      <c r="J7" s="10"/>
      <c r="K7" s="10"/>
      <c r="L7" s="34"/>
      <c r="M7" s="34"/>
      <c r="N7" s="34"/>
      <c r="O7" s="34"/>
      <c r="P7" s="34"/>
      <c r="Q7" s="34"/>
      <c r="R7" s="34"/>
      <c r="S7" s="34"/>
      <c r="T7" s="35"/>
      <c r="U7" s="35"/>
      <c r="V7" s="35"/>
      <c r="W7" s="35"/>
      <c r="X7" s="35"/>
      <c r="Y7" s="35"/>
      <c r="Z7" s="15"/>
      <c r="AA7" s="28"/>
      <c r="AB7" s="35"/>
      <c r="AC7" s="35"/>
      <c r="AD7" s="1"/>
      <c r="AE7" s="28"/>
      <c r="AF7" s="5"/>
      <c r="AG7" s="5"/>
      <c r="AH7" s="5"/>
      <c r="AI7" s="16"/>
    </row>
    <row x14ac:dyDescent="0.25" r="8" customHeight="1" ht="17.25">
      <c r="A8" s="36" t="s">
        <v>44</v>
      </c>
      <c r="B8" s="37"/>
      <c r="C8" s="37"/>
      <c r="D8" s="37"/>
      <c r="E8" s="19"/>
      <c r="F8" s="38"/>
      <c r="G8" s="19"/>
      <c r="H8" s="38" t="s">
        <v>45</v>
      </c>
      <c r="I8" s="10"/>
      <c r="J8" s="10"/>
      <c r="K8" s="10"/>
      <c r="L8" s="34"/>
      <c r="M8" s="10"/>
      <c r="N8" s="10"/>
      <c r="O8" s="10"/>
      <c r="P8" s="10"/>
      <c r="Q8" s="10"/>
      <c r="R8" s="10"/>
      <c r="S8" s="10"/>
      <c r="T8" s="9"/>
      <c r="U8" s="19"/>
      <c r="V8" s="19"/>
      <c r="W8" s="19"/>
      <c r="X8" s="19"/>
      <c r="Y8" s="19"/>
      <c r="Z8" s="39"/>
      <c r="AA8" s="28"/>
      <c r="AB8" s="19"/>
      <c r="AC8" s="19"/>
      <c r="AD8" s="1"/>
      <c r="AE8" s="28"/>
      <c r="AF8" s="5"/>
      <c r="AG8" s="5"/>
      <c r="AH8" s="5"/>
      <c r="AI8" s="16"/>
    </row>
    <row x14ac:dyDescent="0.25" r="9" customHeight="1" ht="17.25">
      <c r="A9" s="1"/>
      <c r="B9" s="1"/>
      <c r="C9" s="1"/>
      <c r="D9" s="1"/>
      <c r="E9" s="19"/>
      <c r="F9" s="19"/>
      <c r="G9" s="19"/>
      <c r="H9" s="1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9"/>
      <c r="U9" s="40"/>
      <c r="V9" s="19"/>
      <c r="W9" s="39"/>
      <c r="X9" s="39"/>
      <c r="Y9" s="39"/>
      <c r="Z9" s="19"/>
      <c r="AA9" s="28"/>
      <c r="AB9" s="39"/>
      <c r="AC9" s="39"/>
      <c r="AD9" s="1"/>
      <c r="AE9" s="28"/>
      <c r="AF9" s="5"/>
      <c r="AG9" s="5"/>
      <c r="AH9" s="5"/>
      <c r="AI9" s="16"/>
    </row>
    <row x14ac:dyDescent="0.25" r="10" customHeight="1" ht="16.15">
      <c r="A10" s="41" t="s">
        <v>46</v>
      </c>
      <c r="B10" s="42" t="s">
        <v>47</v>
      </c>
      <c r="C10" s="42" t="s">
        <v>48</v>
      </c>
      <c r="D10" s="42" t="s">
        <v>49</v>
      </c>
      <c r="E10" s="43" t="s">
        <v>50</v>
      </c>
      <c r="F10" s="43" t="s">
        <v>51</v>
      </c>
      <c r="G10" s="43" t="s">
        <v>52</v>
      </c>
      <c r="H10" s="44" t="s">
        <v>53</v>
      </c>
      <c r="I10" s="45" t="s">
        <v>54</v>
      </c>
      <c r="J10" s="46" t="s">
        <v>55</v>
      </c>
      <c r="K10" s="47" t="s">
        <v>55</v>
      </c>
      <c r="L10" s="47" t="s">
        <v>55</v>
      </c>
      <c r="M10" s="48" t="s">
        <v>55</v>
      </c>
      <c r="N10" s="49" t="s">
        <v>56</v>
      </c>
      <c r="O10" s="46" t="s">
        <v>55</v>
      </c>
      <c r="P10" s="47" t="s">
        <v>55</v>
      </c>
      <c r="Q10" s="47" t="s">
        <v>55</v>
      </c>
      <c r="R10" s="47" t="s">
        <v>55</v>
      </c>
      <c r="S10" s="48" t="s">
        <v>57</v>
      </c>
      <c r="T10" s="50" t="s">
        <v>58</v>
      </c>
      <c r="U10" s="51" t="s">
        <v>59</v>
      </c>
      <c r="V10" s="52" t="s">
        <v>60</v>
      </c>
      <c r="W10" s="53" t="s">
        <v>61</v>
      </c>
      <c r="X10" s="53"/>
      <c r="Y10" s="53"/>
      <c r="Z10" s="53"/>
      <c r="AA10" s="53"/>
      <c r="AB10" s="53"/>
      <c r="AC10" s="54"/>
      <c r="AD10" s="42" t="s">
        <v>62</v>
      </c>
      <c r="AE10" s="55"/>
      <c r="AF10" s="5"/>
      <c r="AG10" s="5"/>
      <c r="AH10" s="5"/>
      <c r="AI10" s="16"/>
    </row>
    <row x14ac:dyDescent="0.25" r="11" customHeight="1" ht="16.15">
      <c r="A11" s="56"/>
      <c r="B11" s="57"/>
      <c r="C11" s="57" t="s">
        <v>63</v>
      </c>
      <c r="D11" s="57" t="s">
        <v>64</v>
      </c>
      <c r="E11" s="58" t="s">
        <v>65</v>
      </c>
      <c r="F11" s="58" t="s">
        <v>66</v>
      </c>
      <c r="G11" s="58" t="s">
        <v>67</v>
      </c>
      <c r="H11" s="59">
        <v>2023</v>
      </c>
      <c r="I11" s="60">
        <v>2022</v>
      </c>
      <c r="J11" s="61">
        <v>2023</v>
      </c>
      <c r="K11" s="58">
        <v>2024</v>
      </c>
      <c r="L11" s="58">
        <v>2025</v>
      </c>
      <c r="M11" s="59">
        <v>2026</v>
      </c>
      <c r="N11" s="58">
        <v>2027</v>
      </c>
      <c r="O11" s="61">
        <v>2028</v>
      </c>
      <c r="P11" s="58">
        <v>2029</v>
      </c>
      <c r="Q11" s="58">
        <v>2030</v>
      </c>
      <c r="R11" s="58">
        <v>2031</v>
      </c>
      <c r="S11" s="59">
        <v>2032</v>
      </c>
      <c r="T11" s="60">
        <v>2023</v>
      </c>
      <c r="U11" s="61">
        <v>2024</v>
      </c>
      <c r="V11" s="62">
        <v>2025</v>
      </c>
      <c r="W11" s="61">
        <v>2026</v>
      </c>
      <c r="X11" s="58">
        <v>2027</v>
      </c>
      <c r="Y11" s="63">
        <v>2028</v>
      </c>
      <c r="Z11" s="58">
        <v>2029</v>
      </c>
      <c r="AA11" s="58">
        <v>2030</v>
      </c>
      <c r="AB11" s="58">
        <v>2031</v>
      </c>
      <c r="AC11" s="62">
        <v>2032</v>
      </c>
      <c r="AD11" s="57"/>
      <c r="AE11" s="64" t="s">
        <v>68</v>
      </c>
      <c r="AF11" s="5"/>
      <c r="AG11" s="5"/>
      <c r="AH11" s="5"/>
      <c r="AI11" s="16"/>
    </row>
    <row x14ac:dyDescent="0.25" r="12" customHeight="1" ht="16.15">
      <c r="A12" s="65"/>
      <c r="B12" s="66"/>
      <c r="C12" s="67" t="s">
        <v>69</v>
      </c>
      <c r="D12" s="66"/>
      <c r="E12" s="68" t="s">
        <v>70</v>
      </c>
      <c r="F12" s="68" t="s">
        <v>71</v>
      </c>
      <c r="G12" s="68" t="s">
        <v>72</v>
      </c>
      <c r="H12" s="69" t="s">
        <v>73</v>
      </c>
      <c r="I12" s="70" t="s">
        <v>74</v>
      </c>
      <c r="J12" s="71" t="s">
        <v>74</v>
      </c>
      <c r="K12" s="71" t="s">
        <v>74</v>
      </c>
      <c r="L12" s="71" t="s">
        <v>74</v>
      </c>
      <c r="M12" s="71" t="s">
        <v>74</v>
      </c>
      <c r="N12" s="71" t="s">
        <v>74</v>
      </c>
      <c r="O12" s="71" t="s">
        <v>74</v>
      </c>
      <c r="P12" s="71" t="s">
        <v>74</v>
      </c>
      <c r="Q12" s="71" t="s">
        <v>74</v>
      </c>
      <c r="R12" s="71" t="s">
        <v>74</v>
      </c>
      <c r="S12" s="72" t="s">
        <v>74</v>
      </c>
      <c r="T12" s="73" t="s">
        <v>72</v>
      </c>
      <c r="U12" s="74" t="s">
        <v>72</v>
      </c>
      <c r="V12" s="68" t="s">
        <v>72</v>
      </c>
      <c r="W12" s="68" t="s">
        <v>72</v>
      </c>
      <c r="X12" s="68" t="s">
        <v>72</v>
      </c>
      <c r="Y12" s="68" t="s">
        <v>72</v>
      </c>
      <c r="Z12" s="68" t="s">
        <v>72</v>
      </c>
      <c r="AA12" s="68" t="s">
        <v>72</v>
      </c>
      <c r="AB12" s="68" t="s">
        <v>72</v>
      </c>
      <c r="AC12" s="75" t="s">
        <v>72</v>
      </c>
      <c r="AD12" s="76"/>
      <c r="AE12" s="77" t="s">
        <v>75</v>
      </c>
      <c r="AF12" s="5"/>
      <c r="AG12" s="5"/>
      <c r="AH12" s="5"/>
      <c r="AI12" s="16"/>
    </row>
    <row x14ac:dyDescent="0.25" r="13" customHeight="1" ht="17.25">
      <c r="A13" s="78"/>
      <c r="B13" s="79"/>
      <c r="C13" s="79"/>
      <c r="D13" s="79"/>
      <c r="E13" s="80"/>
      <c r="F13" s="80"/>
      <c r="G13" s="80"/>
      <c r="H13" s="80"/>
      <c r="I13" s="81"/>
      <c r="J13" s="82"/>
      <c r="K13" s="83"/>
      <c r="L13" s="84"/>
      <c r="M13" s="84"/>
      <c r="N13" s="85"/>
      <c r="O13" s="85"/>
      <c r="P13" s="85"/>
      <c r="Q13" s="85"/>
      <c r="R13" s="85"/>
      <c r="S13" s="84"/>
      <c r="T13" s="86"/>
      <c r="U13" s="87"/>
      <c r="V13" s="88"/>
      <c r="W13" s="89"/>
      <c r="X13" s="89"/>
      <c r="Y13" s="89"/>
      <c r="Z13" s="89"/>
      <c r="AA13" s="89"/>
      <c r="AB13" s="89"/>
      <c r="AC13" s="90"/>
      <c r="AD13" s="91"/>
      <c r="AE13" s="92"/>
      <c r="AF13" s="5"/>
      <c r="AG13" s="5"/>
      <c r="AH13" s="5"/>
      <c r="AI13" s="16"/>
    </row>
    <row x14ac:dyDescent="0.25" r="14" customHeight="1" ht="17.25">
      <c r="A14" s="93" t="s">
        <v>76</v>
      </c>
      <c r="B14" s="94"/>
      <c r="C14" s="94"/>
      <c r="D14" s="94"/>
      <c r="E14" s="95">
        <f>E21</f>
      </c>
      <c r="F14" s="96"/>
      <c r="G14" s="95">
        <f>G21</f>
      </c>
      <c r="H14" s="94"/>
      <c r="I14" s="97"/>
      <c r="J14" s="98"/>
      <c r="K14" s="99"/>
      <c r="L14" s="100"/>
      <c r="M14" s="101"/>
      <c r="N14" s="102"/>
      <c r="O14" s="102"/>
      <c r="P14" s="102"/>
      <c r="Q14" s="102"/>
      <c r="R14" s="102"/>
      <c r="S14" s="103"/>
      <c r="T14" s="104">
        <f>T21</f>
      </c>
      <c r="U14" s="105">
        <f>U21</f>
      </c>
      <c r="V14" s="95">
        <f>V21</f>
      </c>
      <c r="W14" s="96">
        <f>W21</f>
      </c>
      <c r="X14" s="96">
        <f>X21</f>
      </c>
      <c r="Y14" s="96">
        <f>Y21</f>
      </c>
      <c r="Z14" s="96">
        <f>Z21</f>
      </c>
      <c r="AA14" s="96">
        <f>AA21</f>
      </c>
      <c r="AB14" s="106">
        <f>AB21</f>
      </c>
      <c r="AC14" s="107">
        <f>AC21</f>
      </c>
      <c r="AD14" s="108"/>
      <c r="AE14" s="92"/>
      <c r="AF14" s="5"/>
      <c r="AG14" s="5"/>
      <c r="AH14" s="5"/>
      <c r="AI14" s="16"/>
    </row>
    <row x14ac:dyDescent="0.25" r="15" customHeight="1" ht="17.25">
      <c r="A15" s="109"/>
      <c r="B15" s="110"/>
      <c r="C15" s="110"/>
      <c r="D15" s="110"/>
      <c r="E15" s="111"/>
      <c r="F15" s="111"/>
      <c r="G15" s="111"/>
      <c r="H15" s="110"/>
      <c r="I15" s="112"/>
      <c r="J15" s="113"/>
      <c r="K15" s="114"/>
      <c r="L15" s="115"/>
      <c r="M15" s="116"/>
      <c r="N15" s="117"/>
      <c r="O15" s="117"/>
      <c r="P15" s="117"/>
      <c r="Q15" s="117"/>
      <c r="R15" s="117"/>
      <c r="S15" s="118"/>
      <c r="T15" s="119"/>
      <c r="U15" s="120"/>
      <c r="V15" s="121"/>
      <c r="W15" s="122"/>
      <c r="X15" s="122"/>
      <c r="Y15" s="122"/>
      <c r="Z15" s="122"/>
      <c r="AA15" s="122"/>
      <c r="AB15" s="121"/>
      <c r="AC15" s="123"/>
      <c r="AD15" s="124"/>
      <c r="AE15" s="92"/>
      <c r="AF15" s="5"/>
      <c r="AG15" s="5"/>
      <c r="AH15" s="5"/>
      <c r="AI15" s="16"/>
    </row>
    <row x14ac:dyDescent="0.25" r="16" customHeight="1" ht="17.25">
      <c r="A16" s="93" t="s">
        <v>77</v>
      </c>
      <c r="B16" s="125"/>
      <c r="C16" s="125"/>
      <c r="D16" s="125"/>
      <c r="E16" s="106">
        <f>E372</f>
      </c>
      <c r="F16" s="126"/>
      <c r="G16" s="106">
        <f>G372</f>
      </c>
      <c r="H16" s="125"/>
      <c r="I16" s="127"/>
      <c r="J16" s="128"/>
      <c r="K16" s="129"/>
      <c r="L16" s="102"/>
      <c r="M16" s="102"/>
      <c r="N16" s="130"/>
      <c r="O16" s="130"/>
      <c r="P16" s="130"/>
      <c r="Q16" s="130"/>
      <c r="R16" s="130"/>
      <c r="S16" s="130"/>
      <c r="T16" s="131">
        <f>T372</f>
      </c>
      <c r="U16" s="131">
        <f>U372</f>
      </c>
      <c r="V16" s="132">
        <f>V372</f>
      </c>
      <c r="W16" s="132">
        <f>W372</f>
      </c>
      <c r="X16" s="132">
        <f>X372</f>
      </c>
      <c r="Y16" s="132">
        <f>Y372</f>
      </c>
      <c r="Z16" s="132">
        <f>Z372</f>
      </c>
      <c r="AA16" s="132">
        <f>AA372</f>
      </c>
      <c r="AB16" s="132">
        <f>AB372</f>
      </c>
      <c r="AC16" s="133">
        <f>AC372</f>
      </c>
      <c r="AD16" s="134"/>
      <c r="AE16" s="92"/>
      <c r="AF16" s="5"/>
      <c r="AG16" s="5"/>
      <c r="AH16" s="5"/>
      <c r="AI16" s="16"/>
    </row>
    <row x14ac:dyDescent="0.25" r="17" customHeight="1" ht="17.25">
      <c r="A17" s="78"/>
      <c r="B17" s="135"/>
      <c r="C17" s="135"/>
      <c r="D17" s="135"/>
      <c r="E17" s="136"/>
      <c r="F17" s="137"/>
      <c r="G17" s="136"/>
      <c r="H17" s="137"/>
      <c r="I17" s="138"/>
      <c r="J17" s="139"/>
      <c r="K17" s="140"/>
      <c r="L17" s="141"/>
      <c r="M17" s="141"/>
      <c r="N17" s="85"/>
      <c r="O17" s="85"/>
      <c r="P17" s="85"/>
      <c r="Q17" s="85"/>
      <c r="R17" s="85"/>
      <c r="S17" s="84"/>
      <c r="T17" s="119"/>
      <c r="U17" s="142"/>
      <c r="V17" s="143"/>
      <c r="W17" s="143"/>
      <c r="X17" s="143"/>
      <c r="Y17" s="143"/>
      <c r="Z17" s="143"/>
      <c r="AA17" s="143"/>
      <c r="AB17" s="143"/>
      <c r="AC17" s="144"/>
      <c r="AD17" s="91"/>
      <c r="AE17" s="92"/>
      <c r="AF17" s="5"/>
      <c r="AG17" s="5"/>
      <c r="AH17" s="5"/>
      <c r="AI17" s="16"/>
    </row>
    <row x14ac:dyDescent="0.25" r="18" customHeight="1" ht="17.25">
      <c r="A18" s="145" t="s">
        <v>78</v>
      </c>
      <c r="B18" s="146"/>
      <c r="C18" s="146"/>
      <c r="D18" s="146"/>
      <c r="E18" s="147">
        <f>SUM(E13:E16)</f>
      </c>
      <c r="F18" s="147"/>
      <c r="G18" s="148">
        <f>SUM(G14:G17)</f>
      </c>
      <c r="H18" s="149"/>
      <c r="I18" s="150"/>
      <c r="J18" s="146"/>
      <c r="K18" s="146"/>
      <c r="L18" s="146"/>
      <c r="M18" s="148"/>
      <c r="N18" s="151"/>
      <c r="O18" s="151"/>
      <c r="P18" s="151"/>
      <c r="Q18" s="151"/>
      <c r="R18" s="151"/>
      <c r="S18" s="152"/>
      <c r="T18" s="153">
        <f>T14+T16</f>
      </c>
      <c r="U18" s="154">
        <f>SUM(U14:U17)</f>
      </c>
      <c r="V18" s="151">
        <f>SUM(V14:V17)</f>
      </c>
      <c r="W18" s="151">
        <f>SUM(W14:W17)</f>
      </c>
      <c r="X18" s="151">
        <f>SUM(X14:X17)</f>
      </c>
      <c r="Y18" s="151">
        <f>SUM(Y14:Y17)</f>
      </c>
      <c r="Z18" s="151">
        <f>SUM(Z14:Z17)</f>
      </c>
      <c r="AA18" s="151">
        <f>SUM(AA14:AA17)</f>
      </c>
      <c r="AB18" s="151">
        <f>SUM(AB14:AB17)</f>
      </c>
      <c r="AC18" s="155">
        <f>SUM(AC14:AC17)</f>
      </c>
      <c r="AD18" s="156"/>
      <c r="AE18" s="92"/>
      <c r="AF18" s="5"/>
      <c r="AG18" s="5"/>
      <c r="AH18" s="5"/>
      <c r="AI18" s="16"/>
    </row>
    <row x14ac:dyDescent="0.25" r="19" customHeight="1" ht="21">
      <c r="A19" s="157"/>
      <c r="B19" s="158"/>
      <c r="C19" s="158"/>
      <c r="D19" s="158"/>
      <c r="E19" s="158"/>
      <c r="F19" s="158"/>
      <c r="G19" s="158"/>
      <c r="H19" s="158"/>
      <c r="I19" s="159"/>
      <c r="J19" s="160"/>
      <c r="K19" s="161"/>
      <c r="L19" s="162"/>
      <c r="M19" s="162"/>
      <c r="N19" s="163"/>
      <c r="O19" s="163"/>
      <c r="P19" s="163"/>
      <c r="Q19" s="163"/>
      <c r="R19" s="163"/>
      <c r="S19" s="163"/>
      <c r="T19" s="119"/>
      <c r="U19" s="164"/>
      <c r="V19" s="165"/>
      <c r="W19" s="165"/>
      <c r="X19" s="165"/>
      <c r="Y19" s="165"/>
      <c r="Z19" s="165"/>
      <c r="AA19" s="165"/>
      <c r="AB19" s="165"/>
      <c r="AC19" s="166"/>
      <c r="AD19" s="167"/>
      <c r="AE19" s="92"/>
      <c r="AF19" s="5"/>
      <c r="AG19" s="5"/>
      <c r="AH19" s="5"/>
      <c r="AI19" s="16"/>
    </row>
    <row x14ac:dyDescent="0.25" r="20" customHeight="1" ht="20.25">
      <c r="A20" s="168"/>
      <c r="B20" s="169"/>
      <c r="C20" s="169"/>
      <c r="D20" s="169"/>
      <c r="E20" s="170"/>
      <c r="F20" s="170"/>
      <c r="G20" s="170"/>
      <c r="H20" s="171"/>
      <c r="I20" s="172"/>
      <c r="J20" s="173"/>
      <c r="K20" s="174"/>
      <c r="L20" s="175"/>
      <c r="M20" s="175"/>
      <c r="N20" s="174"/>
      <c r="O20" s="174"/>
      <c r="P20" s="174"/>
      <c r="Q20" s="174"/>
      <c r="R20" s="174"/>
      <c r="S20" s="174"/>
      <c r="T20" s="176"/>
      <c r="U20" s="177"/>
      <c r="V20" s="178"/>
      <c r="W20" s="178"/>
      <c r="X20" s="178"/>
      <c r="Y20" s="178"/>
      <c r="Z20" s="178"/>
      <c r="AA20" s="178"/>
      <c r="AB20" s="178"/>
      <c r="AC20" s="179"/>
      <c r="AD20" s="180"/>
      <c r="AE20" s="92"/>
      <c r="AF20" s="5"/>
      <c r="AG20" s="5"/>
      <c r="AH20" s="5"/>
      <c r="AI20" s="16"/>
    </row>
    <row x14ac:dyDescent="0.25" r="21" customHeight="1" ht="21">
      <c r="A21" s="181" t="s">
        <v>79</v>
      </c>
      <c r="B21" s="182"/>
      <c r="C21" s="182"/>
      <c r="D21" s="182"/>
      <c r="E21" s="106">
        <f>E25+E67+E86+E94+E174+E267+E366</f>
      </c>
      <c r="F21" s="106"/>
      <c r="G21" s="106">
        <f>G25+G67+G86+G94+G174+G267+G366</f>
      </c>
      <c r="H21" s="183"/>
      <c r="I21" s="184"/>
      <c r="J21" s="185"/>
      <c r="K21" s="130"/>
      <c r="L21" s="102"/>
      <c r="M21" s="102"/>
      <c r="N21" s="130"/>
      <c r="O21" s="130"/>
      <c r="P21" s="130"/>
      <c r="Q21" s="130"/>
      <c r="R21" s="130"/>
      <c r="S21" s="130"/>
      <c r="T21" s="131">
        <f>T25+T67+T86+T94+T174+T267+T366</f>
      </c>
      <c r="U21" s="131">
        <f>U25+U67+U86+U94+U174+U267+U366</f>
      </c>
      <c r="V21" s="132">
        <f>V25+V67+V86+V94+V174+V267+V366</f>
      </c>
      <c r="W21" s="132">
        <f>W25+W67+W86+W94+W174+W267+W366</f>
      </c>
      <c r="X21" s="132">
        <f>X25+X67+X86+X94+X174+X267+X366</f>
      </c>
      <c r="Y21" s="132">
        <f>Y25+Y67+Y86+Y94+Y174+Y267+Y366</f>
      </c>
      <c r="Z21" s="132">
        <f>Z25+Z67+Z86+Z94+Z174+Z267+Z366</f>
      </c>
      <c r="AA21" s="132">
        <f>AA25+AA67+AA86+AA94+AA174+AA267+AA366</f>
      </c>
      <c r="AB21" s="132">
        <f>AB25+AB67+AB86+AB94+AB174+AB267+AB366</f>
      </c>
      <c r="AC21" s="133">
        <f>AC25+AC67+AC86+AC94+AC174+AC267+AC366</f>
      </c>
      <c r="AD21" s="186"/>
      <c r="AE21" s="92"/>
      <c r="AF21" s="5"/>
      <c r="AG21" s="5"/>
      <c r="AH21" s="5"/>
      <c r="AI21" s="16"/>
    </row>
    <row x14ac:dyDescent="0.25" r="22" customHeight="1" ht="20.25">
      <c r="A22" s="187" t="s">
        <v>80</v>
      </c>
      <c r="B22" s="188"/>
      <c r="C22" s="188"/>
      <c r="D22" s="188"/>
      <c r="E22" s="189"/>
      <c r="F22" s="189"/>
      <c r="G22" s="189"/>
      <c r="H22" s="190"/>
      <c r="I22" s="191"/>
      <c r="J22" s="192"/>
      <c r="K22" s="193"/>
      <c r="L22" s="194"/>
      <c r="M22" s="194"/>
      <c r="N22" s="193"/>
      <c r="O22" s="193"/>
      <c r="P22" s="193"/>
      <c r="Q22" s="193"/>
      <c r="R22" s="193"/>
      <c r="S22" s="193"/>
      <c r="T22" s="195">
        <v>3600</v>
      </c>
      <c r="U22" s="196">
        <v>5200</v>
      </c>
      <c r="V22" s="197">
        <v>6000</v>
      </c>
      <c r="W22" s="197">
        <v>4600</v>
      </c>
      <c r="X22" s="197">
        <v>4000</v>
      </c>
      <c r="Y22" s="197">
        <v>4000</v>
      </c>
      <c r="Z22" s="197">
        <v>7200</v>
      </c>
      <c r="AA22" s="198">
        <v>7200</v>
      </c>
      <c r="AB22" s="197">
        <v>8700</v>
      </c>
      <c r="AC22" s="199">
        <v>8700</v>
      </c>
      <c r="AD22" s="186"/>
      <c r="AE22" s="92"/>
      <c r="AF22" s="5"/>
      <c r="AG22" s="200"/>
      <c r="AH22" s="5"/>
      <c r="AI22" s="16"/>
    </row>
    <row x14ac:dyDescent="0.25" r="23" customHeight="1" ht="21">
      <c r="A23" s="201" t="s">
        <v>81</v>
      </c>
      <c r="B23" s="188"/>
      <c r="C23" s="188"/>
      <c r="D23" s="188"/>
      <c r="E23" s="189"/>
      <c r="F23" s="189"/>
      <c r="G23" s="189"/>
      <c r="H23" s="190"/>
      <c r="I23" s="191"/>
      <c r="J23" s="192"/>
      <c r="K23" s="193"/>
      <c r="L23" s="194"/>
      <c r="M23" s="194"/>
      <c r="N23" s="193"/>
      <c r="O23" s="193"/>
      <c r="P23" s="193"/>
      <c r="Q23" s="193"/>
      <c r="R23" s="193"/>
      <c r="S23" s="193"/>
      <c r="T23" s="202">
        <f>T22-T21</f>
      </c>
      <c r="U23" s="203">
        <f>U22-U21</f>
      </c>
      <c r="V23" s="204">
        <f>V22-V21</f>
      </c>
      <c r="W23" s="204">
        <f>W22-W21</f>
      </c>
      <c r="X23" s="204">
        <f>X22-X21</f>
      </c>
      <c r="Y23" s="204">
        <f>Y22-Y21</f>
      </c>
      <c r="Z23" s="204">
        <f>Z22-Z21</f>
      </c>
      <c r="AA23" s="204">
        <f>AA22-AA21</f>
      </c>
      <c r="AB23" s="204">
        <f>AB22-AB21</f>
      </c>
      <c r="AC23" s="205">
        <f>AC22-AC21</f>
      </c>
      <c r="AD23" s="206"/>
      <c r="AE23" s="92"/>
      <c r="AF23" s="5"/>
      <c r="AG23" s="5"/>
      <c r="AH23" s="5"/>
      <c r="AI23" s="16"/>
    </row>
    <row x14ac:dyDescent="0.25" r="24" customHeight="1" ht="20.25">
      <c r="A24" s="187"/>
      <c r="B24" s="188"/>
      <c r="C24" s="188"/>
      <c r="D24" s="188"/>
      <c r="E24" s="189"/>
      <c r="F24" s="189"/>
      <c r="G24" s="189"/>
      <c r="H24" s="190"/>
      <c r="I24" s="191"/>
      <c r="J24" s="192"/>
      <c r="K24" s="193"/>
      <c r="L24" s="194"/>
      <c r="M24" s="194"/>
      <c r="N24" s="193"/>
      <c r="O24" s="193"/>
      <c r="P24" s="193"/>
      <c r="Q24" s="193"/>
      <c r="R24" s="193"/>
      <c r="S24" s="193"/>
      <c r="T24" s="207"/>
      <c r="U24" s="208"/>
      <c r="V24" s="209"/>
      <c r="W24" s="209"/>
      <c r="X24" s="209"/>
      <c r="Y24" s="209"/>
      <c r="Z24" s="209"/>
      <c r="AA24" s="209"/>
      <c r="AB24" s="209"/>
      <c r="AC24" s="210"/>
      <c r="AD24" s="186"/>
      <c r="AE24" s="92"/>
      <c r="AF24" s="5"/>
      <c r="AG24" s="5"/>
      <c r="AH24" s="5"/>
      <c r="AI24" s="16"/>
    </row>
    <row x14ac:dyDescent="0.25" r="25" customHeight="1" ht="20.25">
      <c r="A25" s="211" t="s">
        <v>82</v>
      </c>
      <c r="B25" s="188"/>
      <c r="C25" s="188"/>
      <c r="D25" s="188"/>
      <c r="E25" s="212">
        <f>SUM(E41:E54)</f>
      </c>
      <c r="F25" s="111">
        <f>G25/E25*1000</f>
      </c>
      <c r="G25" s="212">
        <f>SUM(G41:G55)</f>
      </c>
      <c r="H25" s="190"/>
      <c r="I25" s="191"/>
      <c r="J25" s="192"/>
      <c r="K25" s="193"/>
      <c r="L25" s="194"/>
      <c r="M25" s="194"/>
      <c r="N25" s="193"/>
      <c r="O25" s="193"/>
      <c r="P25" s="193"/>
      <c r="Q25" s="193"/>
      <c r="R25" s="193"/>
      <c r="S25" s="193"/>
      <c r="T25" s="213">
        <f>SUM(T26:T66)</f>
      </c>
      <c r="U25" s="214">
        <f>SUM(U26:U66)</f>
      </c>
      <c r="V25" s="132">
        <f>SUM(V26:V66)</f>
      </c>
      <c r="W25" s="132">
        <f>SUM(W26:W66)</f>
      </c>
      <c r="X25" s="132">
        <f>SUM(X26:X66)</f>
      </c>
      <c r="Y25" s="132">
        <f>SUM(Y26:Y66)</f>
      </c>
      <c r="Z25" s="132">
        <f>SUM(Z26:Z66)</f>
      </c>
      <c r="AA25" s="132">
        <f>SUM(AA26:AA66)</f>
      </c>
      <c r="AB25" s="132">
        <f>SUM(AB26:AB66)</f>
      </c>
      <c r="AC25" s="133">
        <f>SUM(AC26:AC66)</f>
      </c>
      <c r="AD25" s="186"/>
      <c r="AE25" s="215"/>
      <c r="AF25" s="5"/>
      <c r="AG25" s="5"/>
      <c r="AH25" s="5"/>
      <c r="AI25" s="16"/>
    </row>
    <row x14ac:dyDescent="0.25" r="26" customHeight="1" ht="20.25">
      <c r="A26" s="216" t="s">
        <v>83</v>
      </c>
      <c r="B26" s="217" t="s">
        <v>12</v>
      </c>
      <c r="C26" s="217" t="s">
        <v>0</v>
      </c>
      <c r="D26" s="188"/>
      <c r="E26" s="188"/>
      <c r="F26" s="110"/>
      <c r="G26" s="188">
        <v>5000</v>
      </c>
      <c r="H26" s="218"/>
      <c r="I26" s="219"/>
      <c r="J26" s="220"/>
      <c r="K26" s="221"/>
      <c r="L26" s="221">
        <v>0.15</v>
      </c>
      <c r="M26" s="220">
        <v>0.15</v>
      </c>
      <c r="N26" s="220">
        <v>0.1</v>
      </c>
      <c r="O26" s="220">
        <v>0.2</v>
      </c>
      <c r="P26" s="220">
        <v>0.1</v>
      </c>
      <c r="Q26" s="220"/>
      <c r="R26" s="220"/>
      <c r="S26" s="220"/>
      <c r="T26" s="222">
        <f>ROUND(J26*$G26,-1)</f>
      </c>
      <c r="U26" s="223">
        <f>ROUND(K26*$G26,-1)</f>
      </c>
      <c r="V26" s="224">
        <f>ROUND(L26*$G26,-1)</f>
      </c>
      <c r="W26" s="224">
        <f>ROUND(M26*$G26,-1)</f>
      </c>
      <c r="X26" s="224">
        <f>ROUND(N26*$G26,-1)</f>
      </c>
      <c r="Y26" s="224">
        <f>ROUND(O26*$G26,-1)</f>
      </c>
      <c r="Z26" s="224">
        <f>ROUND(P26*$G26,-1)</f>
      </c>
      <c r="AA26" s="224">
        <f>ROUND(Q26*$G26,-1)</f>
      </c>
      <c r="AB26" s="224">
        <f>ROUND(R26*$G26,-1)</f>
      </c>
      <c r="AC26" s="225">
        <f>ROUND(S26*$G26,-1)</f>
      </c>
      <c r="AD26" s="226"/>
      <c r="AE26" s="92"/>
      <c r="AF26" s="5"/>
      <c r="AG26" s="227"/>
      <c r="AH26" s="227"/>
      <c r="AI26" s="16"/>
    </row>
    <row x14ac:dyDescent="0.25" r="27" customHeight="1" ht="20.25">
      <c r="A27" s="228" t="s">
        <v>84</v>
      </c>
      <c r="B27" s="229"/>
      <c r="C27" s="229"/>
      <c r="D27" s="229"/>
      <c r="E27" s="230">
        <v>2000</v>
      </c>
      <c r="F27" s="230">
        <v>150</v>
      </c>
      <c r="G27" s="230">
        <f>F27*E27/1000</f>
      </c>
      <c r="H27" s="231"/>
      <c r="I27" s="232">
        <v>0.65</v>
      </c>
      <c r="J27" s="233"/>
      <c r="K27" s="234"/>
      <c r="L27" s="234"/>
      <c r="M27" s="234"/>
      <c r="N27" s="234"/>
      <c r="O27" s="234"/>
      <c r="P27" s="235"/>
      <c r="Q27" s="235"/>
      <c r="R27" s="235"/>
      <c r="S27" s="235"/>
      <c r="T27" s="236">
        <f>ROUND(J27*$G27,-1)</f>
      </c>
      <c r="U27" s="237">
        <f>ROUND(K27*$G27,-1)</f>
      </c>
      <c r="V27" s="238">
        <f>ROUND(L27*$G27,-1)</f>
      </c>
      <c r="W27" s="238">
        <f>ROUND(M27*$G27,-1)</f>
      </c>
      <c r="X27" s="238">
        <f>ROUND(N27*$G27,-1)</f>
      </c>
      <c r="Y27" s="238">
        <f>ROUND(O27*$G27,-1)</f>
      </c>
      <c r="Z27" s="238">
        <f>ROUND(P27*$G27,-1)</f>
      </c>
      <c r="AA27" s="238">
        <f>ROUND(Q27*$G27,-1)</f>
      </c>
      <c r="AB27" s="238">
        <f>ROUND(R27*$G27,-1)</f>
      </c>
      <c r="AC27" s="231">
        <f>ROUND(S27*$G27,-1)</f>
      </c>
      <c r="AD27" s="239"/>
      <c r="AE27" s="215"/>
      <c r="AF27" s="5"/>
      <c r="AG27" s="240"/>
      <c r="AH27" s="240"/>
      <c r="AI27" s="16"/>
    </row>
    <row x14ac:dyDescent="0.25" r="28" customHeight="1" ht="20.25">
      <c r="A28" s="228" t="s">
        <v>85</v>
      </c>
      <c r="B28" s="229"/>
      <c r="C28" s="229"/>
      <c r="D28" s="229"/>
      <c r="E28" s="230">
        <v>1600</v>
      </c>
      <c r="F28" s="230">
        <v>150</v>
      </c>
      <c r="G28" s="230">
        <f>F28*E28/1000</f>
      </c>
      <c r="H28" s="231"/>
      <c r="I28" s="232"/>
      <c r="J28" s="233"/>
      <c r="K28" s="235"/>
      <c r="L28" s="234"/>
      <c r="M28" s="234"/>
      <c r="N28" s="235"/>
      <c r="O28" s="235"/>
      <c r="P28" s="235"/>
      <c r="Q28" s="235"/>
      <c r="R28" s="235"/>
      <c r="S28" s="235"/>
      <c r="T28" s="236">
        <f>ROUND(J28*$G28,-1)</f>
      </c>
      <c r="U28" s="237">
        <f>ROUND(K28*$G28,-1)</f>
      </c>
      <c r="V28" s="238">
        <f>ROUND(L28*$G28,-1)</f>
      </c>
      <c r="W28" s="238">
        <f>ROUND(M28*$G28,-1)</f>
      </c>
      <c r="X28" s="238">
        <f>ROUND(N28*$G28,-1)</f>
      </c>
      <c r="Y28" s="238">
        <f>ROUND(O28*$G28,-1)</f>
      </c>
      <c r="Z28" s="238">
        <f>ROUND(P28*$G28,-1)</f>
      </c>
      <c r="AA28" s="238">
        <f>ROUND(Q28*$G28,-1)</f>
      </c>
      <c r="AB28" s="238">
        <f>ROUND(R28*$G28,-1)</f>
      </c>
      <c r="AC28" s="231">
        <f>ROUND(S28*$G28,-1)</f>
      </c>
      <c r="AD28" s="239"/>
      <c r="AE28" s="92"/>
      <c r="AF28" s="5"/>
      <c r="AG28" s="240"/>
      <c r="AH28" s="240"/>
      <c r="AI28" s="16"/>
    </row>
    <row x14ac:dyDescent="0.25" r="29" customHeight="1" ht="20.25">
      <c r="A29" s="241" t="s">
        <v>86</v>
      </c>
      <c r="B29" s="217" t="s">
        <v>12</v>
      </c>
      <c r="C29" s="217" t="s">
        <v>0</v>
      </c>
      <c r="D29" s="188"/>
      <c r="E29" s="110">
        <v>995</v>
      </c>
      <c r="F29" s="110"/>
      <c r="G29" s="110">
        <v>600</v>
      </c>
      <c r="H29" s="225"/>
      <c r="I29" s="112"/>
      <c r="J29" s="113"/>
      <c r="K29" s="114"/>
      <c r="L29" s="114"/>
      <c r="M29" s="114"/>
      <c r="N29" s="242"/>
      <c r="O29" s="242"/>
      <c r="P29" s="114"/>
      <c r="Q29" s="114"/>
      <c r="R29" s="114">
        <v>1</v>
      </c>
      <c r="S29" s="114"/>
      <c r="T29" s="222">
        <f>ROUND(J29*$G29,-1)</f>
      </c>
      <c r="U29" s="223">
        <f>ROUND(K29*$G29,-1)</f>
      </c>
      <c r="V29" s="224">
        <f>ROUND(L29*$G29,-1)</f>
      </c>
      <c r="W29" s="224">
        <f>ROUND(M29*$G29,-1)</f>
      </c>
      <c r="X29" s="224">
        <f>ROUND(N29*$G29,-1)</f>
      </c>
      <c r="Y29" s="224">
        <f>ROUND(O29*$G29,-1)</f>
      </c>
      <c r="Z29" s="224">
        <f>ROUND(P29*$G29,-1)</f>
      </c>
      <c r="AA29" s="224">
        <f>ROUND(Q29*$G29,-1)</f>
      </c>
      <c r="AB29" s="224">
        <f>ROUND(R29*$G29,-1)</f>
      </c>
      <c r="AC29" s="225">
        <f>ROUND(S29*$G29,-1)</f>
      </c>
      <c r="AD29" s="243" t="s">
        <v>87</v>
      </c>
      <c r="AE29" s="92"/>
      <c r="AF29" s="5"/>
      <c r="AG29" s="5"/>
      <c r="AH29" s="5"/>
      <c r="AI29" s="16"/>
    </row>
    <row x14ac:dyDescent="0.25" r="30" customHeight="1" ht="20.25">
      <c r="A30" s="241" t="s">
        <v>88</v>
      </c>
      <c r="B30" s="217" t="s">
        <v>12</v>
      </c>
      <c r="C30" s="217" t="s">
        <v>0</v>
      </c>
      <c r="D30" s="188"/>
      <c r="E30" s="110">
        <v>1115</v>
      </c>
      <c r="F30" s="110"/>
      <c r="G30" s="110">
        <v>800</v>
      </c>
      <c r="H30" s="225"/>
      <c r="I30" s="112"/>
      <c r="J30" s="113"/>
      <c r="K30" s="114"/>
      <c r="L30" s="114"/>
      <c r="M30" s="114"/>
      <c r="N30" s="242"/>
      <c r="O30" s="242"/>
      <c r="P30" s="114"/>
      <c r="Q30" s="114"/>
      <c r="R30" s="114">
        <v>1</v>
      </c>
      <c r="S30" s="114"/>
      <c r="T30" s="222">
        <f>ROUND(J30*$G30,-1)</f>
      </c>
      <c r="U30" s="223">
        <f>ROUND(K30*$G30,-1)</f>
      </c>
      <c r="V30" s="224">
        <f>ROUND(L30*$G30,-1)</f>
      </c>
      <c r="W30" s="224">
        <f>ROUND(M30*$G30,-1)</f>
      </c>
      <c r="X30" s="224">
        <f>ROUND(N30*$G30,-1)</f>
      </c>
      <c r="Y30" s="224">
        <f>ROUND(O30*$G30,-1)</f>
      </c>
      <c r="Z30" s="224">
        <f>ROUND(P30*$G30,-1)</f>
      </c>
      <c r="AA30" s="224">
        <f>ROUND(Q30*$G30,-1)</f>
      </c>
      <c r="AB30" s="224">
        <f>ROUND(R30*$G30,-1)</f>
      </c>
      <c r="AC30" s="225">
        <f>ROUND(S30*$G30,-1)</f>
      </c>
      <c r="AD30" s="180"/>
      <c r="AE30" s="92"/>
      <c r="AF30" s="5"/>
      <c r="AG30" s="5"/>
      <c r="AH30" s="5"/>
      <c r="AI30" s="16"/>
    </row>
    <row x14ac:dyDescent="0.25" r="31" customHeight="1" ht="20.25">
      <c r="A31" s="241" t="s">
        <v>89</v>
      </c>
      <c r="B31" s="217" t="s">
        <v>12</v>
      </c>
      <c r="C31" s="217" t="s">
        <v>0</v>
      </c>
      <c r="D31" s="188"/>
      <c r="E31" s="110">
        <v>959</v>
      </c>
      <c r="F31" s="110"/>
      <c r="G31" s="110">
        <v>600</v>
      </c>
      <c r="H31" s="225"/>
      <c r="I31" s="112"/>
      <c r="J31" s="113"/>
      <c r="K31" s="114"/>
      <c r="L31" s="114"/>
      <c r="M31" s="114"/>
      <c r="N31" s="242"/>
      <c r="O31" s="242"/>
      <c r="P31" s="114"/>
      <c r="Q31" s="114"/>
      <c r="R31" s="114">
        <v>1</v>
      </c>
      <c r="S31" s="114"/>
      <c r="T31" s="222">
        <f>ROUND(J31*$G31,-1)</f>
      </c>
      <c r="U31" s="223">
        <f>ROUND(K31*$G31,-1)</f>
      </c>
      <c r="V31" s="224">
        <f>ROUND(L31*$G31,-1)</f>
      </c>
      <c r="W31" s="224">
        <f>ROUND(M31*$G31,-1)</f>
      </c>
      <c r="X31" s="224">
        <f>ROUND(N31*$G31,-1)</f>
      </c>
      <c r="Y31" s="224">
        <f>ROUND(O31*$G31,-1)</f>
      </c>
      <c r="Z31" s="224">
        <f>ROUND(P31*$G31,-1)</f>
      </c>
      <c r="AA31" s="224">
        <f>ROUND(Q31*$G31,-1)</f>
      </c>
      <c r="AB31" s="224">
        <f>ROUND(R31*$G31,-1)</f>
      </c>
      <c r="AC31" s="225">
        <f>ROUND(S31*$G31,-1)</f>
      </c>
      <c r="AD31" s="180"/>
      <c r="AE31" s="92"/>
      <c r="AF31" s="5"/>
      <c r="AG31" s="5"/>
      <c r="AH31" s="5"/>
      <c r="AI31" s="16"/>
    </row>
    <row x14ac:dyDescent="0.25" r="32" customHeight="1" ht="20.25">
      <c r="A32" s="241"/>
      <c r="B32" s="188"/>
      <c r="C32" s="188"/>
      <c r="D32" s="188"/>
      <c r="E32" s="188"/>
      <c r="F32" s="110"/>
      <c r="G32" s="188"/>
      <c r="H32" s="218"/>
      <c r="I32" s="219"/>
      <c r="J32" s="220"/>
      <c r="K32" s="221"/>
      <c r="L32" s="221"/>
      <c r="M32" s="220"/>
      <c r="N32" s="220"/>
      <c r="O32" s="220"/>
      <c r="P32" s="220"/>
      <c r="Q32" s="220"/>
      <c r="R32" s="220"/>
      <c r="S32" s="220"/>
      <c r="T32" s="222"/>
      <c r="U32" s="223"/>
      <c r="V32" s="224"/>
      <c r="W32" s="224"/>
      <c r="X32" s="224"/>
      <c r="Y32" s="224"/>
      <c r="Z32" s="224"/>
      <c r="AA32" s="224"/>
      <c r="AB32" s="224"/>
      <c r="AC32" s="225"/>
      <c r="AD32" s="226"/>
      <c r="AE32" s="92"/>
      <c r="AF32" s="5"/>
      <c r="AG32" s="227"/>
      <c r="AH32" s="227"/>
      <c r="AI32" s="16"/>
    </row>
    <row x14ac:dyDescent="0.25" r="33" customHeight="1" ht="20.25">
      <c r="A33" s="241"/>
      <c r="B33" s="188"/>
      <c r="C33" s="188"/>
      <c r="D33" s="188"/>
      <c r="E33" s="188"/>
      <c r="F33" s="110"/>
      <c r="G33" s="188"/>
      <c r="H33" s="218"/>
      <c r="I33" s="219"/>
      <c r="J33" s="220"/>
      <c r="K33" s="221"/>
      <c r="L33" s="221"/>
      <c r="M33" s="220"/>
      <c r="N33" s="220"/>
      <c r="O33" s="220"/>
      <c r="P33" s="220"/>
      <c r="Q33" s="220"/>
      <c r="R33" s="220"/>
      <c r="S33" s="220"/>
      <c r="T33" s="222"/>
      <c r="U33" s="223"/>
      <c r="V33" s="224"/>
      <c r="W33" s="224"/>
      <c r="X33" s="224"/>
      <c r="Y33" s="224"/>
      <c r="Z33" s="224"/>
      <c r="AA33" s="224"/>
      <c r="AB33" s="224"/>
      <c r="AC33" s="225"/>
      <c r="AD33" s="226"/>
      <c r="AE33" s="92"/>
      <c r="AF33" s="5"/>
      <c r="AG33" s="227"/>
      <c r="AH33" s="227"/>
      <c r="AI33" s="16"/>
    </row>
    <row x14ac:dyDescent="0.25" r="34" customHeight="1" ht="20.25">
      <c r="A34" s="241" t="s">
        <v>90</v>
      </c>
      <c r="B34" s="217" t="s">
        <v>1</v>
      </c>
      <c r="C34" s="217" t="s">
        <v>3</v>
      </c>
      <c r="D34" s="188"/>
      <c r="E34" s="189"/>
      <c r="F34" s="111"/>
      <c r="G34" s="110">
        <v>1500</v>
      </c>
      <c r="H34" s="225"/>
      <c r="I34" s="112">
        <v>0.1</v>
      </c>
      <c r="J34" s="114">
        <v>0.4</v>
      </c>
      <c r="K34" s="242">
        <v>0.5</v>
      </c>
      <c r="L34" s="194"/>
      <c r="M34" s="193"/>
      <c r="N34" s="193"/>
      <c r="O34" s="193"/>
      <c r="P34" s="193"/>
      <c r="Q34" s="193"/>
      <c r="R34" s="193"/>
      <c r="S34" s="193"/>
      <c r="T34" s="222"/>
      <c r="U34" s="223"/>
      <c r="V34" s="224">
        <f>ROUND(L34*$G34,-1)</f>
      </c>
      <c r="W34" s="224">
        <f>ROUND(M34*$G34,-1)</f>
      </c>
      <c r="X34" s="224">
        <f>ROUND(N34*$G34,-1)</f>
      </c>
      <c r="Y34" s="224">
        <f>ROUND(O34*$G34,-1)</f>
      </c>
      <c r="Z34" s="224">
        <f>ROUND(P34*$G34,-1)</f>
      </c>
      <c r="AA34" s="224">
        <f>ROUND(Q34*$G34,-1)</f>
      </c>
      <c r="AB34" s="224">
        <f>ROUND(R34*$G34,-1)</f>
      </c>
      <c r="AC34" s="225">
        <f>ROUND(S34*$G34,-1)</f>
      </c>
      <c r="AD34" s="244" t="s">
        <v>91</v>
      </c>
      <c r="AE34" s="92"/>
      <c r="AF34" s="5"/>
      <c r="AG34" s="227"/>
      <c r="AH34" s="227"/>
      <c r="AI34" s="16"/>
    </row>
    <row x14ac:dyDescent="0.25" r="35" customHeight="1" ht="17.25">
      <c r="A35" s="241" t="s">
        <v>92</v>
      </c>
      <c r="B35" s="217" t="s">
        <v>12</v>
      </c>
      <c r="C35" s="217" t="s">
        <v>0</v>
      </c>
      <c r="D35" s="188"/>
      <c r="E35" s="110">
        <v>4971</v>
      </c>
      <c r="F35" s="110"/>
      <c r="G35" s="110">
        <v>1000</v>
      </c>
      <c r="H35" s="225"/>
      <c r="I35" s="112"/>
      <c r="J35" s="114">
        <v>0.1</v>
      </c>
      <c r="K35" s="242">
        <v>0.4</v>
      </c>
      <c r="L35" s="242">
        <v>0.6</v>
      </c>
      <c r="M35" s="242"/>
      <c r="N35" s="114"/>
      <c r="O35" s="114"/>
      <c r="P35" s="114"/>
      <c r="Q35" s="114"/>
      <c r="R35" s="114"/>
      <c r="S35" s="114"/>
      <c r="T35" s="222">
        <f>ROUND(J35*$G35,-1)</f>
      </c>
      <c r="U35" s="223">
        <v>800</v>
      </c>
      <c r="V35" s="224">
        <v>1000</v>
      </c>
      <c r="W35" s="224">
        <f>ROUND(M35*$G35,-1)</f>
      </c>
      <c r="X35" s="224">
        <f>ROUND(N35*$G35,-1)</f>
      </c>
      <c r="Y35" s="224">
        <f>ROUND(O35*$G35,-1)</f>
      </c>
      <c r="Z35" s="224">
        <f>ROUND(P35*$G35,-1)</f>
      </c>
      <c r="AA35" s="224">
        <f>ROUND(Q35*$G35,-1)</f>
      </c>
      <c r="AB35" s="224">
        <f>ROUND(R35*$G35,-1)</f>
      </c>
      <c r="AC35" s="225">
        <f>ROUND(S35*$G35,-1)</f>
      </c>
      <c r="AD35" s="243" t="s">
        <v>93</v>
      </c>
      <c r="AE35" s="92"/>
      <c r="AF35" s="5"/>
      <c r="AG35" s="5"/>
      <c r="AH35" s="5"/>
      <c r="AI35" s="16"/>
    </row>
    <row x14ac:dyDescent="0.25" r="36" customHeight="1" ht="17.25">
      <c r="A36" s="241"/>
      <c r="B36" s="188"/>
      <c r="C36" s="188"/>
      <c r="D36" s="188"/>
      <c r="E36" s="110"/>
      <c r="F36" s="110"/>
      <c r="G36" s="110"/>
      <c r="H36" s="225"/>
      <c r="I36" s="112"/>
      <c r="J36" s="113"/>
      <c r="K36" s="114"/>
      <c r="L36" s="242"/>
      <c r="M36" s="242"/>
      <c r="N36" s="114"/>
      <c r="O36" s="114"/>
      <c r="P36" s="114"/>
      <c r="Q36" s="114"/>
      <c r="R36" s="114"/>
      <c r="S36" s="114"/>
      <c r="T36" s="222"/>
      <c r="U36" s="223"/>
      <c r="V36" s="224"/>
      <c r="W36" s="224"/>
      <c r="X36" s="224"/>
      <c r="Y36" s="224"/>
      <c r="Z36" s="224"/>
      <c r="AA36" s="224"/>
      <c r="AB36" s="224"/>
      <c r="AC36" s="225"/>
      <c r="AD36" s="180"/>
      <c r="AE36" s="92"/>
      <c r="AF36" s="5"/>
      <c r="AG36" s="5"/>
      <c r="AH36" s="5"/>
      <c r="AI36" s="16"/>
    </row>
    <row x14ac:dyDescent="0.25" r="37" customHeight="1" ht="17.25">
      <c r="A37" s="228" t="s">
        <v>94</v>
      </c>
      <c r="B37" s="217" t="s">
        <v>12</v>
      </c>
      <c r="C37" s="245" t="s">
        <v>0</v>
      </c>
      <c r="D37" s="229"/>
      <c r="E37" s="230"/>
      <c r="F37" s="230"/>
      <c r="G37" s="230">
        <v>10000</v>
      </c>
      <c r="H37" s="231"/>
      <c r="I37" s="232"/>
      <c r="J37" s="233"/>
      <c r="K37" s="235"/>
      <c r="L37" s="234"/>
      <c r="M37" s="234"/>
      <c r="N37" s="235"/>
      <c r="O37" s="235"/>
      <c r="P37" s="235"/>
      <c r="Q37" s="235"/>
      <c r="R37" s="235"/>
      <c r="S37" s="235"/>
      <c r="T37" s="236">
        <f>ROUND(J37*$G37,-1)</f>
      </c>
      <c r="U37" s="237">
        <f>ROUND(K37*$G37,-1)</f>
      </c>
      <c r="V37" s="238">
        <f>ROUND(L37*$G37,-1)</f>
      </c>
      <c r="W37" s="238">
        <f>ROUND(M37*$G37,-1)</f>
      </c>
      <c r="X37" s="238">
        <f>ROUND(N37*$G37,-1)</f>
      </c>
      <c r="Y37" s="238">
        <f>ROUND(O37*$G37,-1)</f>
      </c>
      <c r="Z37" s="238">
        <f>ROUND(P37*$G37,-1)</f>
      </c>
      <c r="AA37" s="238">
        <f>ROUND(Q37*$G37,-1)</f>
      </c>
      <c r="AB37" s="238">
        <f>ROUND(R37*$G37,-1)</f>
      </c>
      <c r="AC37" s="231">
        <f>ROUND(S37*$G37,-1)</f>
      </c>
      <c r="AD37" s="239"/>
      <c r="AE37" s="92"/>
      <c r="AF37" s="5"/>
      <c r="AG37" s="5"/>
      <c r="AH37" s="5"/>
      <c r="AI37" s="16"/>
    </row>
    <row x14ac:dyDescent="0.25" r="38" customHeight="1" ht="17.25">
      <c r="A38" s="228"/>
      <c r="B38" s="188"/>
      <c r="C38" s="229"/>
      <c r="D38" s="229"/>
      <c r="E38" s="230"/>
      <c r="F38" s="230"/>
      <c r="G38" s="230"/>
      <c r="H38" s="231"/>
      <c r="I38" s="232"/>
      <c r="J38" s="233"/>
      <c r="K38" s="235"/>
      <c r="L38" s="234"/>
      <c r="M38" s="234"/>
      <c r="N38" s="235"/>
      <c r="O38" s="235"/>
      <c r="P38" s="235"/>
      <c r="Q38" s="235"/>
      <c r="R38" s="235"/>
      <c r="S38" s="235"/>
      <c r="T38" s="236"/>
      <c r="U38" s="237"/>
      <c r="V38" s="238"/>
      <c r="W38" s="238"/>
      <c r="X38" s="238"/>
      <c r="Y38" s="238"/>
      <c r="Z38" s="238"/>
      <c r="AA38" s="238"/>
      <c r="AB38" s="238"/>
      <c r="AC38" s="231"/>
      <c r="AD38" s="239"/>
      <c r="AE38" s="92"/>
      <c r="AF38" s="5"/>
      <c r="AG38" s="5"/>
      <c r="AH38" s="5"/>
      <c r="AI38" s="16"/>
    </row>
    <row x14ac:dyDescent="0.25" r="39" customHeight="1" ht="17.25">
      <c r="A39" s="241" t="s">
        <v>95</v>
      </c>
      <c r="B39" s="217" t="s">
        <v>96</v>
      </c>
      <c r="C39" s="217" t="s">
        <v>0</v>
      </c>
      <c r="D39" s="188"/>
      <c r="E39" s="110"/>
      <c r="F39" s="110"/>
      <c r="G39" s="110">
        <v>2000</v>
      </c>
      <c r="H39" s="225"/>
      <c r="I39" s="112"/>
      <c r="J39" s="113"/>
      <c r="K39" s="114"/>
      <c r="L39" s="242"/>
      <c r="M39" s="242">
        <v>0.1</v>
      </c>
      <c r="N39" s="114">
        <v>0.3</v>
      </c>
      <c r="O39" s="114">
        <v>0.3</v>
      </c>
      <c r="P39" s="114">
        <v>0.3</v>
      </c>
      <c r="Q39" s="114"/>
      <c r="R39" s="114"/>
      <c r="S39" s="114"/>
      <c r="T39" s="222">
        <f>ROUND(J39*$G39,-1)</f>
      </c>
      <c r="U39" s="223">
        <f>ROUND(K39*$G39,-1)</f>
      </c>
      <c r="V39" s="224">
        <f>ROUND(L39*$G39,-1)</f>
      </c>
      <c r="W39" s="224">
        <f>ROUND(M39*$G39,-1)</f>
      </c>
      <c r="X39" s="224">
        <f>ROUND(N39*$G39,-1)</f>
      </c>
      <c r="Y39" s="224">
        <f>ROUND(O39*$G39,-1)</f>
      </c>
      <c r="Z39" s="224">
        <f>ROUND(P39*$G39,-1)</f>
      </c>
      <c r="AA39" s="224">
        <f>ROUND(Q39*$G39,-1)</f>
      </c>
      <c r="AB39" s="224">
        <f>ROUND(R39*$G39,-1)</f>
      </c>
      <c r="AC39" s="225">
        <f>ROUND(S39*$G39,-1)</f>
      </c>
      <c r="AD39" s="180"/>
      <c r="AE39" s="92"/>
      <c r="AF39" s="5"/>
      <c r="AG39" s="5"/>
      <c r="AH39" s="5"/>
      <c r="AI39" s="16"/>
    </row>
    <row x14ac:dyDescent="0.25" r="40" customHeight="1" ht="17.25">
      <c r="A40" s="228"/>
      <c r="B40" s="188"/>
      <c r="C40" s="229"/>
      <c r="D40" s="229"/>
      <c r="E40" s="230"/>
      <c r="F40" s="230"/>
      <c r="G40" s="230"/>
      <c r="H40" s="231"/>
      <c r="I40" s="232"/>
      <c r="J40" s="233"/>
      <c r="K40" s="235"/>
      <c r="L40" s="234"/>
      <c r="M40" s="234"/>
      <c r="N40" s="235"/>
      <c r="O40" s="235"/>
      <c r="P40" s="235"/>
      <c r="Q40" s="235"/>
      <c r="R40" s="235"/>
      <c r="S40" s="235"/>
      <c r="T40" s="236"/>
      <c r="U40" s="237"/>
      <c r="V40" s="238"/>
      <c r="W40" s="238"/>
      <c r="X40" s="238"/>
      <c r="Y40" s="238"/>
      <c r="Z40" s="238"/>
      <c r="AA40" s="238"/>
      <c r="AB40" s="238"/>
      <c r="AC40" s="231"/>
      <c r="AD40" s="239"/>
      <c r="AE40" s="92"/>
      <c r="AF40" s="5"/>
      <c r="AG40" s="5"/>
      <c r="AH40" s="5"/>
      <c r="AI40" s="16"/>
    </row>
    <row x14ac:dyDescent="0.25" r="41" customHeight="1" ht="17.25">
      <c r="A41" s="241" t="s">
        <v>97</v>
      </c>
      <c r="B41" s="110"/>
      <c r="C41" s="188"/>
      <c r="D41" s="188"/>
      <c r="E41" s="246"/>
      <c r="F41" s="246"/>
      <c r="G41" s="246"/>
      <c r="H41" s="247"/>
      <c r="I41" s="248"/>
      <c r="J41" s="249"/>
      <c r="K41" s="250"/>
      <c r="L41" s="250"/>
      <c r="M41" s="250"/>
      <c r="N41" s="250"/>
      <c r="O41" s="250"/>
      <c r="P41" s="250"/>
      <c r="Q41" s="250"/>
      <c r="R41" s="250"/>
      <c r="S41" s="250"/>
      <c r="T41" s="222">
        <f>ROUND(J41*$G41,-1)</f>
      </c>
      <c r="U41" s="223">
        <f>ROUND(K41*$G41,-1)</f>
      </c>
      <c r="V41" s="224">
        <f>ROUND(L41*$G41,-1)</f>
      </c>
      <c r="W41" s="224">
        <f>ROUND(M41*$G41,-1)</f>
      </c>
      <c r="X41" s="224">
        <f>ROUND(N41*$G41,-1)</f>
      </c>
      <c r="Y41" s="224">
        <f>ROUND(O41*$G41,-1)</f>
      </c>
      <c r="Z41" s="224">
        <f>ROUND(P41*$G41,-1)</f>
      </c>
      <c r="AA41" s="224">
        <f>ROUND(Q41*$G41,-1)</f>
      </c>
      <c r="AB41" s="224">
        <f>ROUND(R41*$G41,-1)</f>
      </c>
      <c r="AC41" s="225">
        <f>ROUND(S41*$G41,-1)</f>
      </c>
      <c r="AD41" s="206"/>
      <c r="AE41" s="92"/>
      <c r="AF41" s="5"/>
      <c r="AG41" s="5"/>
      <c r="AH41" s="5"/>
      <c r="AI41" s="16"/>
    </row>
    <row x14ac:dyDescent="0.25" r="42" customHeight="1" ht="17.25">
      <c r="A42" s="251"/>
      <c r="B42" s="188"/>
      <c r="C42" s="188"/>
      <c r="D42" s="188"/>
      <c r="E42" s="246"/>
      <c r="F42" s="246"/>
      <c r="G42" s="246"/>
      <c r="H42" s="247"/>
      <c r="I42" s="248"/>
      <c r="J42" s="250"/>
      <c r="K42" s="250"/>
      <c r="L42" s="252"/>
      <c r="M42" s="252"/>
      <c r="N42" s="250"/>
      <c r="O42" s="250"/>
      <c r="P42" s="250"/>
      <c r="Q42" s="250"/>
      <c r="R42" s="250"/>
      <c r="S42" s="250"/>
      <c r="T42" s="207"/>
      <c r="U42" s="253"/>
      <c r="V42" s="254"/>
      <c r="W42" s="254"/>
      <c r="X42" s="254"/>
      <c r="Y42" s="254"/>
      <c r="Z42" s="254"/>
      <c r="AA42" s="254"/>
      <c r="AB42" s="254"/>
      <c r="AC42" s="247"/>
      <c r="AD42" s="206"/>
      <c r="AE42" s="92"/>
      <c r="AF42" s="5"/>
      <c r="AG42" s="5"/>
      <c r="AH42" s="5"/>
      <c r="AI42" s="16"/>
    </row>
    <row x14ac:dyDescent="0.25" r="43" customHeight="1" ht="17.25">
      <c r="A43" s="216" t="s">
        <v>98</v>
      </c>
      <c r="B43" s="217" t="s">
        <v>12</v>
      </c>
      <c r="C43" s="217" t="s">
        <v>0</v>
      </c>
      <c r="D43" s="188"/>
      <c r="E43" s="111"/>
      <c r="F43" s="255"/>
      <c r="G43" s="111"/>
      <c r="H43" s="256" t="s">
        <v>99</v>
      </c>
      <c r="I43" s="257"/>
      <c r="J43" s="258"/>
      <c r="K43" s="258"/>
      <c r="L43" s="115"/>
      <c r="M43" s="115"/>
      <c r="N43" s="258"/>
      <c r="O43" s="258"/>
      <c r="P43" s="258"/>
      <c r="Q43" s="258"/>
      <c r="R43" s="258"/>
      <c r="S43" s="258"/>
      <c r="T43" s="222">
        <v>600</v>
      </c>
      <c r="U43" s="223">
        <v>600</v>
      </c>
      <c r="V43" s="224">
        <v>500</v>
      </c>
      <c r="W43" s="224">
        <v>300</v>
      </c>
      <c r="X43" s="224">
        <v>0</v>
      </c>
      <c r="Y43" s="224">
        <f>ROUND(O43*$G43,-1)</f>
      </c>
      <c r="Z43" s="224">
        <f>ROUND(P43*$G43,-1)</f>
      </c>
      <c r="AA43" s="224">
        <f>ROUND(Q43*$G43,-1)</f>
      </c>
      <c r="AB43" s="224">
        <f>ROUND(R43*$G43,-1)</f>
      </c>
      <c r="AC43" s="225">
        <f>ROUND(S43*$G43,-1)</f>
      </c>
      <c r="AD43" s="259"/>
      <c r="AE43" s="260">
        <v>1124</v>
      </c>
      <c r="AF43" s="5"/>
      <c r="AG43" s="5"/>
      <c r="AH43" s="5"/>
      <c r="AI43" s="16"/>
    </row>
    <row x14ac:dyDescent="0.25" r="44" customHeight="1" ht="17.25">
      <c r="A44" s="241" t="s">
        <v>100</v>
      </c>
      <c r="B44" s="217" t="s">
        <v>12</v>
      </c>
      <c r="C44" s="261" t="s">
        <v>0</v>
      </c>
      <c r="D44" s="110"/>
      <c r="E44" s="110">
        <v>14000</v>
      </c>
      <c r="F44" s="110"/>
      <c r="G44" s="110"/>
      <c r="H44" s="225"/>
      <c r="I44" s="112"/>
      <c r="J44" s="114"/>
      <c r="K44" s="242"/>
      <c r="L44" s="242"/>
      <c r="M44" s="114"/>
      <c r="N44" s="114"/>
      <c r="O44" s="114"/>
      <c r="P44" s="114"/>
      <c r="Q44" s="114"/>
      <c r="R44" s="114"/>
      <c r="S44" s="114"/>
      <c r="T44" s="222"/>
      <c r="U44" s="223"/>
      <c r="V44" s="224"/>
      <c r="W44" s="224"/>
      <c r="X44" s="224"/>
      <c r="Y44" s="224"/>
      <c r="Z44" s="224"/>
      <c r="AA44" s="224"/>
      <c r="AB44" s="224"/>
      <c r="AC44" s="225"/>
      <c r="AD44" s="180"/>
      <c r="AE44" s="260">
        <v>118</v>
      </c>
      <c r="AF44" s="5"/>
      <c r="AG44" s="5"/>
      <c r="AH44" s="5"/>
      <c r="AI44" s="16"/>
    </row>
    <row x14ac:dyDescent="0.25" r="45" customHeight="1" ht="17.25">
      <c r="A45" s="241" t="s">
        <v>101</v>
      </c>
      <c r="B45" s="217" t="s">
        <v>12</v>
      </c>
      <c r="C45" s="261" t="s">
        <v>0</v>
      </c>
      <c r="D45" s="110"/>
      <c r="E45" s="110">
        <v>1100</v>
      </c>
      <c r="F45" s="110"/>
      <c r="G45" s="110"/>
      <c r="H45" s="225"/>
      <c r="I45" s="112"/>
      <c r="J45" s="114"/>
      <c r="K45" s="242"/>
      <c r="L45" s="242"/>
      <c r="M45" s="114"/>
      <c r="N45" s="114"/>
      <c r="O45" s="114"/>
      <c r="P45" s="114"/>
      <c r="Q45" s="114"/>
      <c r="R45" s="114"/>
      <c r="S45" s="114"/>
      <c r="T45" s="222"/>
      <c r="U45" s="223"/>
      <c r="V45" s="224"/>
      <c r="W45" s="224"/>
      <c r="X45" s="224"/>
      <c r="Y45" s="224"/>
      <c r="Z45" s="224"/>
      <c r="AA45" s="224"/>
      <c r="AB45" s="224"/>
      <c r="AC45" s="225"/>
      <c r="AD45" s="180"/>
      <c r="AE45" s="260">
        <v>793</v>
      </c>
      <c r="AF45" s="5"/>
      <c r="AG45" s="5"/>
      <c r="AH45" s="5"/>
      <c r="AI45" s="16"/>
    </row>
    <row x14ac:dyDescent="0.25" r="46" customHeight="1" ht="17.25">
      <c r="A46" s="241" t="s">
        <v>102</v>
      </c>
      <c r="B46" s="217" t="s">
        <v>12</v>
      </c>
      <c r="C46" s="261" t="s">
        <v>0</v>
      </c>
      <c r="D46" s="110"/>
      <c r="E46" s="110">
        <v>2500</v>
      </c>
      <c r="F46" s="110"/>
      <c r="G46" s="110"/>
      <c r="H46" s="225"/>
      <c r="I46" s="112"/>
      <c r="J46" s="114"/>
      <c r="K46" s="242"/>
      <c r="L46" s="242"/>
      <c r="M46" s="114"/>
      <c r="N46" s="114"/>
      <c r="O46" s="114"/>
      <c r="P46" s="114"/>
      <c r="Q46" s="114"/>
      <c r="R46" s="114"/>
      <c r="S46" s="114"/>
      <c r="T46" s="222"/>
      <c r="U46" s="223"/>
      <c r="V46" s="224"/>
      <c r="W46" s="224"/>
      <c r="X46" s="224"/>
      <c r="Y46" s="224"/>
      <c r="Z46" s="224"/>
      <c r="AA46" s="224"/>
      <c r="AB46" s="224"/>
      <c r="AC46" s="225"/>
      <c r="AD46" s="180"/>
      <c r="AE46" s="260">
        <v>367</v>
      </c>
      <c r="AF46" s="5"/>
      <c r="AG46" s="5"/>
      <c r="AH46" s="5"/>
      <c r="AI46" s="16"/>
    </row>
    <row x14ac:dyDescent="0.25" r="47" customHeight="1" ht="17.25">
      <c r="A47" s="241" t="s">
        <v>103</v>
      </c>
      <c r="B47" s="217" t="s">
        <v>12</v>
      </c>
      <c r="C47" s="261" t="s">
        <v>0</v>
      </c>
      <c r="D47" s="110"/>
      <c r="E47" s="110">
        <v>7820</v>
      </c>
      <c r="F47" s="110"/>
      <c r="G47" s="110"/>
      <c r="H47" s="225"/>
      <c r="I47" s="112"/>
      <c r="J47" s="114"/>
      <c r="K47" s="242"/>
      <c r="L47" s="242"/>
      <c r="M47" s="114"/>
      <c r="N47" s="114"/>
      <c r="O47" s="114"/>
      <c r="P47" s="114"/>
      <c r="Q47" s="114"/>
      <c r="R47" s="114"/>
      <c r="S47" s="114"/>
      <c r="T47" s="222"/>
      <c r="U47" s="223"/>
      <c r="V47" s="224"/>
      <c r="W47" s="224"/>
      <c r="X47" s="224"/>
      <c r="Y47" s="224"/>
      <c r="Z47" s="224"/>
      <c r="AA47" s="224"/>
      <c r="AB47" s="224"/>
      <c r="AC47" s="225"/>
      <c r="AD47" s="180"/>
      <c r="AE47" s="260">
        <v>119</v>
      </c>
      <c r="AF47" s="5"/>
      <c r="AG47" s="5"/>
      <c r="AH47" s="5"/>
      <c r="AI47" s="16"/>
    </row>
    <row x14ac:dyDescent="0.25" r="48" customHeight="1" ht="17.25">
      <c r="A48" s="241" t="s">
        <v>104</v>
      </c>
      <c r="B48" s="217" t="s">
        <v>12</v>
      </c>
      <c r="C48" s="261" t="s">
        <v>0</v>
      </c>
      <c r="D48" s="110"/>
      <c r="E48" s="110">
        <v>210</v>
      </c>
      <c r="F48" s="110"/>
      <c r="G48" s="110"/>
      <c r="H48" s="225"/>
      <c r="I48" s="112"/>
      <c r="J48" s="252"/>
      <c r="K48" s="252"/>
      <c r="L48" s="252"/>
      <c r="M48" s="252"/>
      <c r="N48" s="250"/>
      <c r="O48" s="250"/>
      <c r="P48" s="250"/>
      <c r="Q48" s="250"/>
      <c r="R48" s="250"/>
      <c r="S48" s="250"/>
      <c r="T48" s="207"/>
      <c r="U48" s="253"/>
      <c r="V48" s="254"/>
      <c r="W48" s="254"/>
      <c r="X48" s="254"/>
      <c r="Y48" s="254"/>
      <c r="Z48" s="254"/>
      <c r="AA48" s="254"/>
      <c r="AB48" s="254"/>
      <c r="AC48" s="247"/>
      <c r="AD48" s="206"/>
      <c r="AE48" s="260">
        <v>120</v>
      </c>
      <c r="AF48" s="5"/>
      <c r="AG48" s="5"/>
      <c r="AH48" s="5"/>
      <c r="AI48" s="16"/>
    </row>
    <row x14ac:dyDescent="0.25" r="49" customHeight="1" ht="17.25">
      <c r="A49" s="241" t="s">
        <v>105</v>
      </c>
      <c r="B49" s="217" t="s">
        <v>12</v>
      </c>
      <c r="C49" s="261" t="s">
        <v>0</v>
      </c>
      <c r="D49" s="110"/>
      <c r="E49" s="110">
        <v>440</v>
      </c>
      <c r="F49" s="110"/>
      <c r="G49" s="110"/>
      <c r="H49" s="225"/>
      <c r="I49" s="112"/>
      <c r="J49" s="113"/>
      <c r="K49" s="242"/>
      <c r="L49" s="242"/>
      <c r="M49" s="242"/>
      <c r="N49" s="242"/>
      <c r="O49" s="114"/>
      <c r="P49" s="114"/>
      <c r="Q49" s="114"/>
      <c r="R49" s="114"/>
      <c r="S49" s="114"/>
      <c r="T49" s="222"/>
      <c r="U49" s="223"/>
      <c r="V49" s="224"/>
      <c r="W49" s="224"/>
      <c r="X49" s="224"/>
      <c r="Y49" s="224"/>
      <c r="Z49" s="224"/>
      <c r="AA49" s="224"/>
      <c r="AB49" s="224"/>
      <c r="AC49" s="225"/>
      <c r="AD49" s="180"/>
      <c r="AE49" s="260">
        <v>315</v>
      </c>
      <c r="AF49" s="5"/>
      <c r="AG49" s="5"/>
      <c r="AH49" s="5"/>
      <c r="AI49" s="16"/>
    </row>
    <row x14ac:dyDescent="0.25" r="50" customHeight="1" ht="17.25">
      <c r="A50" s="241" t="s">
        <v>106</v>
      </c>
      <c r="B50" s="217" t="s">
        <v>12</v>
      </c>
      <c r="C50" s="261" t="s">
        <v>0</v>
      </c>
      <c r="D50" s="110"/>
      <c r="E50" s="110">
        <v>950</v>
      </c>
      <c r="F50" s="110"/>
      <c r="G50" s="110"/>
      <c r="H50" s="225"/>
      <c r="I50" s="112"/>
      <c r="J50" s="113"/>
      <c r="K50" s="242"/>
      <c r="L50" s="242"/>
      <c r="M50" s="242"/>
      <c r="N50" s="242"/>
      <c r="O50" s="114"/>
      <c r="P50" s="114"/>
      <c r="Q50" s="114"/>
      <c r="R50" s="114"/>
      <c r="S50" s="114"/>
      <c r="T50" s="222"/>
      <c r="U50" s="223"/>
      <c r="V50" s="224"/>
      <c r="W50" s="224"/>
      <c r="X50" s="224"/>
      <c r="Y50" s="224"/>
      <c r="Z50" s="224"/>
      <c r="AA50" s="224"/>
      <c r="AB50" s="224"/>
      <c r="AC50" s="225"/>
      <c r="AD50" s="180"/>
      <c r="AE50" s="260">
        <v>314</v>
      </c>
      <c r="AF50" s="5"/>
      <c r="AG50" s="5"/>
      <c r="AH50" s="5"/>
      <c r="AI50" s="16"/>
    </row>
    <row x14ac:dyDescent="0.25" r="51" customHeight="1" ht="17.25">
      <c r="A51" s="241" t="s">
        <v>107</v>
      </c>
      <c r="B51" s="217" t="s">
        <v>12</v>
      </c>
      <c r="C51" s="261" t="s">
        <v>0</v>
      </c>
      <c r="D51" s="110"/>
      <c r="E51" s="110">
        <v>580</v>
      </c>
      <c r="F51" s="110"/>
      <c r="G51" s="110"/>
      <c r="H51" s="225"/>
      <c r="I51" s="112"/>
      <c r="J51" s="113"/>
      <c r="K51" s="114"/>
      <c r="L51" s="242"/>
      <c r="M51" s="242"/>
      <c r="N51" s="242"/>
      <c r="O51" s="114"/>
      <c r="P51" s="114"/>
      <c r="Q51" s="114"/>
      <c r="R51" s="114"/>
      <c r="S51" s="114"/>
      <c r="T51" s="222"/>
      <c r="U51" s="223"/>
      <c r="V51" s="224"/>
      <c r="W51" s="224"/>
      <c r="X51" s="224"/>
      <c r="Y51" s="224"/>
      <c r="Z51" s="224"/>
      <c r="AA51" s="224"/>
      <c r="AB51" s="224"/>
      <c r="AC51" s="225"/>
      <c r="AD51" s="180"/>
      <c r="AE51" s="92" t="s">
        <v>108</v>
      </c>
      <c r="AF51" s="5"/>
      <c r="AG51" s="5"/>
      <c r="AH51" s="5"/>
      <c r="AI51" s="16"/>
    </row>
    <row x14ac:dyDescent="0.25" r="52" customHeight="1" ht="17.25">
      <c r="A52" s="241" t="s">
        <v>109</v>
      </c>
      <c r="B52" s="217" t="s">
        <v>12</v>
      </c>
      <c r="C52" s="261" t="s">
        <v>0</v>
      </c>
      <c r="D52" s="110"/>
      <c r="E52" s="110">
        <v>275</v>
      </c>
      <c r="F52" s="110"/>
      <c r="G52" s="110"/>
      <c r="H52" s="225"/>
      <c r="I52" s="112"/>
      <c r="J52" s="113"/>
      <c r="K52" s="114"/>
      <c r="L52" s="242"/>
      <c r="M52" s="242"/>
      <c r="N52" s="242"/>
      <c r="O52" s="114"/>
      <c r="P52" s="114"/>
      <c r="Q52" s="114"/>
      <c r="R52" s="114"/>
      <c r="S52" s="114"/>
      <c r="T52" s="222"/>
      <c r="U52" s="223"/>
      <c r="V52" s="224"/>
      <c r="W52" s="224"/>
      <c r="X52" s="224"/>
      <c r="Y52" s="224"/>
      <c r="Z52" s="224"/>
      <c r="AA52" s="224"/>
      <c r="AB52" s="224"/>
      <c r="AC52" s="225"/>
      <c r="AD52" s="180"/>
      <c r="AE52" s="260">
        <v>1955</v>
      </c>
      <c r="AF52" s="5"/>
      <c r="AG52" s="5"/>
      <c r="AH52" s="5"/>
      <c r="AI52" s="16"/>
    </row>
    <row x14ac:dyDescent="0.25" r="53" customHeight="1" ht="17.25">
      <c r="A53" s="241" t="s">
        <v>110</v>
      </c>
      <c r="B53" s="217" t="s">
        <v>12</v>
      </c>
      <c r="C53" s="261" t="s">
        <v>0</v>
      </c>
      <c r="D53" s="110"/>
      <c r="E53" s="110">
        <v>2280</v>
      </c>
      <c r="F53" s="110"/>
      <c r="G53" s="110"/>
      <c r="H53" s="225"/>
      <c r="I53" s="112"/>
      <c r="J53" s="113"/>
      <c r="K53" s="114"/>
      <c r="L53" s="242"/>
      <c r="M53" s="242"/>
      <c r="N53" s="242"/>
      <c r="O53" s="114"/>
      <c r="P53" s="114"/>
      <c r="Q53" s="114"/>
      <c r="R53" s="114"/>
      <c r="S53" s="114"/>
      <c r="T53" s="222"/>
      <c r="U53" s="223"/>
      <c r="V53" s="224"/>
      <c r="W53" s="224"/>
      <c r="X53" s="224"/>
      <c r="Y53" s="224"/>
      <c r="Z53" s="224"/>
      <c r="AA53" s="224"/>
      <c r="AB53" s="224"/>
      <c r="AC53" s="225"/>
      <c r="AD53" s="180"/>
      <c r="AE53" s="260">
        <v>279</v>
      </c>
      <c r="AF53" s="5"/>
      <c r="AG53" s="5"/>
      <c r="AH53" s="5"/>
      <c r="AI53" s="16"/>
    </row>
    <row x14ac:dyDescent="0.25" r="54" customHeight="1" ht="17.25">
      <c r="A54" s="241"/>
      <c r="B54" s="1"/>
      <c r="C54" s="1"/>
      <c r="D54" s="1"/>
      <c r="E54" s="110"/>
      <c r="F54" s="110"/>
      <c r="G54" s="110"/>
      <c r="H54" s="225"/>
      <c r="I54" s="112"/>
      <c r="J54" s="113"/>
      <c r="K54" s="114"/>
      <c r="L54" s="242"/>
      <c r="M54" s="242"/>
      <c r="N54" s="114"/>
      <c r="O54" s="114"/>
      <c r="P54" s="114"/>
      <c r="Q54" s="114"/>
      <c r="R54" s="114"/>
      <c r="S54" s="114"/>
      <c r="T54" s="222"/>
      <c r="U54" s="223"/>
      <c r="V54" s="224"/>
      <c r="W54" s="224"/>
      <c r="X54" s="224"/>
      <c r="Y54" s="224"/>
      <c r="Z54" s="224"/>
      <c r="AA54" s="224"/>
      <c r="AB54" s="224"/>
      <c r="AC54" s="225"/>
      <c r="AD54" s="180"/>
      <c r="AE54" s="92"/>
      <c r="AF54" s="5"/>
      <c r="AG54" s="5"/>
      <c r="AH54" s="5"/>
      <c r="AI54" s="16"/>
    </row>
    <row x14ac:dyDescent="0.25" r="55" customHeight="1" ht="17.25">
      <c r="A55" s="262" t="s">
        <v>111</v>
      </c>
      <c r="B55" s="110"/>
      <c r="C55" s="110"/>
      <c r="D55" s="110"/>
      <c r="E55" s="110"/>
      <c r="F55" s="110"/>
      <c r="G55" s="110"/>
      <c r="H55" s="225"/>
      <c r="I55" s="112"/>
      <c r="J55" s="113"/>
      <c r="K55" s="114"/>
      <c r="L55" s="242"/>
      <c r="M55" s="242"/>
      <c r="N55" s="114"/>
      <c r="O55" s="114"/>
      <c r="P55" s="114"/>
      <c r="Q55" s="114"/>
      <c r="R55" s="114"/>
      <c r="S55" s="114"/>
      <c r="T55" s="222"/>
      <c r="U55" s="223"/>
      <c r="V55" s="224"/>
      <c r="W55" s="224"/>
      <c r="X55" s="224"/>
      <c r="Y55" s="224"/>
      <c r="Z55" s="224"/>
      <c r="AA55" s="224"/>
      <c r="AB55" s="224"/>
      <c r="AC55" s="225"/>
      <c r="AD55" s="180"/>
      <c r="AE55" s="92"/>
      <c r="AF55" s="5"/>
      <c r="AG55" s="5"/>
      <c r="AH55" s="5"/>
      <c r="AI55" s="16"/>
    </row>
    <row x14ac:dyDescent="0.25" r="56" customHeight="1" ht="17.25">
      <c r="A56" s="262" t="s">
        <v>112</v>
      </c>
      <c r="B56" s="110"/>
      <c r="C56" s="110"/>
      <c r="D56" s="110"/>
      <c r="E56" s="110"/>
      <c r="F56" s="110"/>
      <c r="G56" s="110"/>
      <c r="H56" s="225"/>
      <c r="I56" s="112"/>
      <c r="J56" s="113"/>
      <c r="K56" s="114"/>
      <c r="L56" s="242"/>
      <c r="M56" s="242"/>
      <c r="N56" s="114"/>
      <c r="O56" s="114"/>
      <c r="P56" s="114"/>
      <c r="Q56" s="114"/>
      <c r="R56" s="114"/>
      <c r="S56" s="114"/>
      <c r="T56" s="222"/>
      <c r="U56" s="223"/>
      <c r="V56" s="224"/>
      <c r="W56" s="224"/>
      <c r="X56" s="224"/>
      <c r="Y56" s="224"/>
      <c r="Z56" s="224"/>
      <c r="AA56" s="224"/>
      <c r="AB56" s="224"/>
      <c r="AC56" s="225"/>
      <c r="AD56" s="180"/>
      <c r="AE56" s="92"/>
      <c r="AF56" s="5"/>
      <c r="AG56" s="5"/>
      <c r="AH56" s="5"/>
      <c r="AI56" s="16"/>
    </row>
    <row x14ac:dyDescent="0.25" r="57" customHeight="1" ht="17.25">
      <c r="A57" s="241" t="s">
        <v>113</v>
      </c>
      <c r="B57" s="217" t="s">
        <v>12</v>
      </c>
      <c r="C57" s="261" t="s">
        <v>3</v>
      </c>
      <c r="D57" s="110"/>
      <c r="E57" s="110">
        <v>2186</v>
      </c>
      <c r="F57" s="110"/>
      <c r="G57" s="110">
        <v>400</v>
      </c>
      <c r="H57" s="225"/>
      <c r="I57" s="112"/>
      <c r="J57" s="113"/>
      <c r="K57" s="114"/>
      <c r="L57" s="242"/>
      <c r="M57" s="242"/>
      <c r="N57" s="242"/>
      <c r="O57" s="114"/>
      <c r="P57" s="114">
        <v>0.05</v>
      </c>
      <c r="Q57" s="114">
        <v>0.6</v>
      </c>
      <c r="R57" s="114">
        <v>0.45</v>
      </c>
      <c r="S57" s="114"/>
      <c r="T57" s="222">
        <f>ROUND(J57*$G57,-1)</f>
      </c>
      <c r="U57" s="223">
        <f>ROUND(K57*$G57,-1)</f>
      </c>
      <c r="V57" s="224">
        <f>ROUND(L57*$G57,-1)</f>
      </c>
      <c r="W57" s="224">
        <f>ROUND(M57*$G57,-1)</f>
      </c>
      <c r="X57" s="224">
        <f>ROUND(N57*$G57,-1)</f>
      </c>
      <c r="Y57" s="224">
        <f>ROUND(O57*$G57,-1)</f>
      </c>
      <c r="Z57" s="224">
        <f>ROUND(P57*$G57,-1)</f>
      </c>
      <c r="AA57" s="224">
        <f>ROUND(Q57*$G57,-1)</f>
      </c>
      <c r="AB57" s="224">
        <f>ROUND(R57*$G57,-1)</f>
      </c>
      <c r="AC57" s="225">
        <f>ROUND(S57*$G57,-1)</f>
      </c>
      <c r="AD57" s="180"/>
      <c r="AE57" s="92"/>
      <c r="AF57" s="5"/>
      <c r="AG57" s="5"/>
      <c r="AH57" s="5"/>
      <c r="AI57" s="16"/>
    </row>
    <row x14ac:dyDescent="0.25" r="58" customHeight="1" ht="17.25">
      <c r="A58" s="241" t="s">
        <v>114</v>
      </c>
      <c r="B58" s="217" t="s">
        <v>12</v>
      </c>
      <c r="C58" s="261" t="s">
        <v>3</v>
      </c>
      <c r="D58" s="110"/>
      <c r="E58" s="110">
        <v>2208</v>
      </c>
      <c r="F58" s="110"/>
      <c r="G58" s="110">
        <v>400</v>
      </c>
      <c r="H58" s="225"/>
      <c r="I58" s="112"/>
      <c r="J58" s="113"/>
      <c r="K58" s="114"/>
      <c r="L58" s="242"/>
      <c r="M58" s="242"/>
      <c r="N58" s="242"/>
      <c r="O58" s="114"/>
      <c r="P58" s="114">
        <v>0.05</v>
      </c>
      <c r="Q58" s="114">
        <v>0.6</v>
      </c>
      <c r="R58" s="114">
        <v>0.45</v>
      </c>
      <c r="S58" s="114"/>
      <c r="T58" s="222">
        <f>ROUND(J58*$G58,-1)</f>
      </c>
      <c r="U58" s="223">
        <f>ROUND(K58*$G58,-1)</f>
      </c>
      <c r="V58" s="224">
        <f>ROUND(L58*$G58,-1)</f>
      </c>
      <c r="W58" s="224">
        <f>ROUND(M58*$G58,-1)</f>
      </c>
      <c r="X58" s="224">
        <f>ROUND(N58*$G58,-1)</f>
      </c>
      <c r="Y58" s="224">
        <f>ROUND(O58*$G58,-1)</f>
      </c>
      <c r="Z58" s="224">
        <f>ROUND(P58*$G58,-1)</f>
      </c>
      <c r="AA58" s="224">
        <f>ROUND(Q58*$G58,-1)</f>
      </c>
      <c r="AB58" s="224">
        <f>ROUND(R58*$G58,-1)</f>
      </c>
      <c r="AC58" s="225">
        <f>ROUND(S58*$G58,-1)</f>
      </c>
      <c r="AD58" s="180"/>
      <c r="AE58" s="92"/>
      <c r="AF58" s="5"/>
      <c r="AG58" s="5"/>
      <c r="AH58" s="5"/>
      <c r="AI58" s="16"/>
    </row>
    <row x14ac:dyDescent="0.25" r="59" customHeight="1" ht="17.25">
      <c r="A59" s="241" t="s">
        <v>115</v>
      </c>
      <c r="B59" s="217" t="s">
        <v>12</v>
      </c>
      <c r="C59" s="261" t="s">
        <v>3</v>
      </c>
      <c r="D59" s="110"/>
      <c r="E59" s="110">
        <v>532</v>
      </c>
      <c r="F59" s="110"/>
      <c r="G59" s="110">
        <v>100</v>
      </c>
      <c r="H59" s="225"/>
      <c r="I59" s="112"/>
      <c r="J59" s="113"/>
      <c r="K59" s="114"/>
      <c r="L59" s="242"/>
      <c r="M59" s="242"/>
      <c r="N59" s="242"/>
      <c r="O59" s="114"/>
      <c r="P59" s="114">
        <v>0.05</v>
      </c>
      <c r="Q59" s="114">
        <v>0.6</v>
      </c>
      <c r="R59" s="114">
        <v>0.45</v>
      </c>
      <c r="S59" s="114"/>
      <c r="T59" s="222">
        <f>ROUND(J59*$G59,-1)</f>
      </c>
      <c r="U59" s="223">
        <f>ROUND(K59*$G59,-1)</f>
      </c>
      <c r="V59" s="224">
        <f>ROUND(L59*$G59,-1)</f>
      </c>
      <c r="W59" s="224">
        <f>ROUND(M59*$G59,-1)</f>
      </c>
      <c r="X59" s="224">
        <f>ROUND(N59*$G59,-1)</f>
      </c>
      <c r="Y59" s="224">
        <f>ROUND(O59*$G59,-1)</f>
      </c>
      <c r="Z59" s="224">
        <f>ROUND(P59*$G59,-1)</f>
      </c>
      <c r="AA59" s="224">
        <f>ROUND(Q59*$G59,-1)</f>
      </c>
      <c r="AB59" s="224">
        <f>ROUND(R59*$G59,-1)</f>
      </c>
      <c r="AC59" s="225">
        <f>ROUND(S59*$G59,-1)</f>
      </c>
      <c r="AD59" s="180"/>
      <c r="AE59" s="92"/>
      <c r="AF59" s="5"/>
      <c r="AG59" s="5"/>
      <c r="AH59" s="5"/>
      <c r="AI59" s="16"/>
    </row>
    <row x14ac:dyDescent="0.25" r="60" customHeight="1" ht="17.25">
      <c r="A60" s="241" t="s">
        <v>116</v>
      </c>
      <c r="B60" s="217" t="s">
        <v>12</v>
      </c>
      <c r="C60" s="261" t="s">
        <v>3</v>
      </c>
      <c r="D60" s="110"/>
      <c r="E60" s="110">
        <v>6645</v>
      </c>
      <c r="F60" s="110"/>
      <c r="G60" s="110">
        <v>700</v>
      </c>
      <c r="H60" s="225"/>
      <c r="I60" s="112"/>
      <c r="J60" s="113"/>
      <c r="K60" s="114"/>
      <c r="L60" s="242"/>
      <c r="M60" s="242"/>
      <c r="N60" s="242"/>
      <c r="O60" s="114"/>
      <c r="P60" s="114">
        <v>0.05</v>
      </c>
      <c r="Q60" s="114">
        <v>0.6</v>
      </c>
      <c r="R60" s="114">
        <v>0.45</v>
      </c>
      <c r="S60" s="114"/>
      <c r="T60" s="222">
        <f>ROUND(J60*$G60,-1)</f>
      </c>
      <c r="U60" s="223">
        <f>ROUND(K60*$G60,-1)</f>
      </c>
      <c r="V60" s="224">
        <f>ROUND(L60*$G60,-1)</f>
      </c>
      <c r="W60" s="224">
        <f>ROUND(M60*$G60,-1)</f>
      </c>
      <c r="X60" s="224">
        <f>ROUND(N60*$G60,-1)</f>
      </c>
      <c r="Y60" s="224">
        <f>ROUND(O60*$G60,-1)</f>
      </c>
      <c r="Z60" s="224">
        <f>ROUND(P60*$G60,-1)</f>
      </c>
      <c r="AA60" s="224">
        <f>ROUND(Q60*$G60,-1)</f>
      </c>
      <c r="AB60" s="224">
        <f>ROUND(R60*$G60,-1)</f>
      </c>
      <c r="AC60" s="225">
        <f>ROUND(S60*$G60,-1)</f>
      </c>
      <c r="AD60" s="180"/>
      <c r="AE60" s="215"/>
      <c r="AF60" s="5"/>
      <c r="AG60" s="5"/>
      <c r="AH60" s="5"/>
      <c r="AI60" s="16"/>
    </row>
    <row x14ac:dyDescent="0.25" r="61" customHeight="1" ht="17.25">
      <c r="A61" s="241" t="s">
        <v>117</v>
      </c>
      <c r="B61" s="217" t="s">
        <v>12</v>
      </c>
      <c r="C61" s="261" t="s">
        <v>3</v>
      </c>
      <c r="D61" s="110"/>
      <c r="E61" s="110">
        <v>272</v>
      </c>
      <c r="F61" s="110"/>
      <c r="G61" s="110">
        <v>100</v>
      </c>
      <c r="H61" s="225"/>
      <c r="I61" s="112"/>
      <c r="J61" s="113"/>
      <c r="K61" s="114"/>
      <c r="L61" s="242"/>
      <c r="M61" s="242"/>
      <c r="N61" s="242"/>
      <c r="O61" s="114"/>
      <c r="P61" s="114">
        <v>0.05</v>
      </c>
      <c r="Q61" s="114">
        <v>0.6</v>
      </c>
      <c r="R61" s="114">
        <v>0.45</v>
      </c>
      <c r="S61" s="114"/>
      <c r="T61" s="222">
        <f>ROUND(J61*$G61,-1)</f>
      </c>
      <c r="U61" s="223">
        <f>ROUND(K61*$G61,-1)</f>
      </c>
      <c r="V61" s="224">
        <f>ROUND(L61*$G61,-1)</f>
      </c>
      <c r="W61" s="224">
        <f>ROUND(M61*$G61,-1)</f>
      </c>
      <c r="X61" s="224">
        <f>ROUND(N61*$G61,-1)</f>
      </c>
      <c r="Y61" s="224">
        <f>ROUND(O61*$G61,-1)</f>
      </c>
      <c r="Z61" s="224">
        <f>ROUND(P61*$G61,-1)</f>
      </c>
      <c r="AA61" s="224">
        <f>ROUND(Q61*$G61,-1)</f>
      </c>
      <c r="AB61" s="224">
        <f>ROUND(R61*$G61,-1)</f>
      </c>
      <c r="AC61" s="225">
        <f>ROUND(S61*$G61,-1)</f>
      </c>
      <c r="AD61" s="180"/>
      <c r="AE61" s="215"/>
      <c r="AF61" s="5"/>
      <c r="AG61" s="5"/>
      <c r="AH61" s="5"/>
      <c r="AI61" s="16"/>
    </row>
    <row x14ac:dyDescent="0.25" r="62" customHeight="1" ht="17.25">
      <c r="A62" s="241" t="s">
        <v>118</v>
      </c>
      <c r="B62" s="217" t="s">
        <v>12</v>
      </c>
      <c r="C62" s="261" t="s">
        <v>3</v>
      </c>
      <c r="D62" s="110"/>
      <c r="E62" s="110">
        <v>120</v>
      </c>
      <c r="F62" s="110"/>
      <c r="G62" s="110">
        <v>100</v>
      </c>
      <c r="H62" s="225"/>
      <c r="I62" s="112"/>
      <c r="J62" s="113"/>
      <c r="K62" s="114"/>
      <c r="L62" s="242"/>
      <c r="M62" s="263"/>
      <c r="N62" s="263"/>
      <c r="O62" s="114"/>
      <c r="P62" s="114">
        <v>0.05</v>
      </c>
      <c r="Q62" s="114">
        <v>0.6</v>
      </c>
      <c r="R62" s="114">
        <v>0.45</v>
      </c>
      <c r="S62" s="114"/>
      <c r="T62" s="222">
        <f>ROUND(J62*$G62,-1)</f>
      </c>
      <c r="U62" s="223">
        <f>ROUND(K62*$G62,-1)</f>
      </c>
      <c r="V62" s="224">
        <f>ROUND(L62*$G62,-1)</f>
      </c>
      <c r="W62" s="224">
        <f>ROUND(M62*$G62,-1)</f>
      </c>
      <c r="X62" s="224">
        <f>ROUND(N62*$G62,-1)</f>
      </c>
      <c r="Y62" s="224">
        <f>ROUND(O62*$G62,-1)</f>
      </c>
      <c r="Z62" s="224">
        <f>ROUND(P62*$G62,-1)</f>
      </c>
      <c r="AA62" s="224">
        <f>ROUND(Q62*$G62,-1)</f>
      </c>
      <c r="AB62" s="224">
        <f>ROUND(R62*$G62,-1)</f>
      </c>
      <c r="AC62" s="225">
        <f>ROUND(S62*$G62,-1)</f>
      </c>
      <c r="AD62" s="180"/>
      <c r="AE62" s="215"/>
      <c r="AF62" s="5"/>
      <c r="AG62" s="5"/>
      <c r="AH62" s="5"/>
      <c r="AI62" s="16"/>
    </row>
    <row x14ac:dyDescent="0.25" r="63" customHeight="1" ht="17.25">
      <c r="A63" s="241" t="s">
        <v>119</v>
      </c>
      <c r="B63" s="217" t="s">
        <v>12</v>
      </c>
      <c r="C63" s="261" t="s">
        <v>3</v>
      </c>
      <c r="D63" s="110"/>
      <c r="E63" s="110">
        <v>3063</v>
      </c>
      <c r="F63" s="110"/>
      <c r="G63" s="110">
        <v>400</v>
      </c>
      <c r="H63" s="225"/>
      <c r="I63" s="112"/>
      <c r="J63" s="113"/>
      <c r="K63" s="114"/>
      <c r="L63" s="114"/>
      <c r="M63" s="242"/>
      <c r="N63" s="242"/>
      <c r="O63" s="114"/>
      <c r="P63" s="114">
        <v>0.05</v>
      </c>
      <c r="Q63" s="114">
        <v>0.6</v>
      </c>
      <c r="R63" s="114">
        <v>0.45</v>
      </c>
      <c r="S63" s="114"/>
      <c r="T63" s="222">
        <f>ROUND(J63*$G63,-1)</f>
      </c>
      <c r="U63" s="223">
        <f>ROUND(K63*$G63,-1)</f>
      </c>
      <c r="V63" s="224">
        <f>ROUND(L63*$G63,-1)</f>
      </c>
      <c r="W63" s="224">
        <f>ROUND(M63*$G63,-1)</f>
      </c>
      <c r="X63" s="224">
        <f>ROUND(N63*$G63,-1)</f>
      </c>
      <c r="Y63" s="224">
        <f>ROUND(O63*$G63,-1)</f>
      </c>
      <c r="Z63" s="224">
        <f>ROUND(P63*$G63,-1)</f>
      </c>
      <c r="AA63" s="224">
        <f>ROUND(Q63*$G63,-1)</f>
      </c>
      <c r="AB63" s="224">
        <f>ROUND(R63*$G63,-1)</f>
      </c>
      <c r="AC63" s="225">
        <f>ROUND(S63*$G63,-1)</f>
      </c>
      <c r="AD63" s="180"/>
      <c r="AE63" s="215"/>
      <c r="AF63" s="5"/>
      <c r="AG63" s="5"/>
      <c r="AH63" s="5"/>
      <c r="AI63" s="16"/>
    </row>
    <row x14ac:dyDescent="0.25" r="64" customHeight="1" ht="17.25">
      <c r="A64" s="241" t="s">
        <v>120</v>
      </c>
      <c r="B64" s="217" t="s">
        <v>12</v>
      </c>
      <c r="C64" s="261" t="s">
        <v>3</v>
      </c>
      <c r="D64" s="110"/>
      <c r="E64" s="110">
        <v>285</v>
      </c>
      <c r="F64" s="110"/>
      <c r="G64" s="110">
        <v>100</v>
      </c>
      <c r="H64" s="225"/>
      <c r="I64" s="112"/>
      <c r="J64" s="113"/>
      <c r="K64" s="114"/>
      <c r="L64" s="242"/>
      <c r="M64" s="264"/>
      <c r="N64" s="264"/>
      <c r="O64" s="114"/>
      <c r="P64" s="114">
        <v>0.05</v>
      </c>
      <c r="Q64" s="114">
        <v>0.6</v>
      </c>
      <c r="R64" s="114">
        <v>0.45</v>
      </c>
      <c r="S64" s="114"/>
      <c r="T64" s="222">
        <f>ROUND(J64*$G64,-1)</f>
      </c>
      <c r="U64" s="223">
        <f>ROUND(K64*$G64,-1)</f>
      </c>
      <c r="V64" s="224">
        <f>ROUND(L64*$G64,-1)</f>
      </c>
      <c r="W64" s="224">
        <f>ROUND(M64*$G64,-1)</f>
      </c>
      <c r="X64" s="224">
        <f>ROUND(N64*$G64,-1)</f>
      </c>
      <c r="Y64" s="224">
        <f>ROUND(O64*$G64,-1)</f>
      </c>
      <c r="Z64" s="224">
        <f>ROUND(P64*$G64,-1)</f>
      </c>
      <c r="AA64" s="224">
        <f>ROUND(Q64*$G64,-1)</f>
      </c>
      <c r="AB64" s="224">
        <f>ROUND(R64*$G64,-1)</f>
      </c>
      <c r="AC64" s="225">
        <f>ROUND(S64*$G64,-1)</f>
      </c>
      <c r="AD64" s="180"/>
      <c r="AE64" s="215"/>
      <c r="AF64" s="5"/>
      <c r="AG64" s="5"/>
      <c r="AH64" s="5"/>
      <c r="AI64" s="16"/>
    </row>
    <row x14ac:dyDescent="0.25" r="65" customHeight="1" ht="17.25">
      <c r="A65" s="1" t="s">
        <v>121</v>
      </c>
      <c r="B65" s="217" t="s">
        <v>12</v>
      </c>
      <c r="C65" s="261" t="s">
        <v>3</v>
      </c>
      <c r="D65" s="110"/>
      <c r="E65" s="110"/>
      <c r="F65" s="110"/>
      <c r="G65" s="110">
        <v>7000</v>
      </c>
      <c r="H65" s="225"/>
      <c r="I65" s="112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222">
        <f>ROUND(J65*$G65,-1)</f>
      </c>
      <c r="U65" s="223">
        <f>ROUND(K65*$G65,-1)</f>
      </c>
      <c r="V65" s="224">
        <f>ROUND(L65*$G65,-1)</f>
      </c>
      <c r="W65" s="224">
        <f>ROUND(M65*$G65,-1)</f>
      </c>
      <c r="X65" s="224">
        <f>ROUND(N65*$G65,-1)</f>
      </c>
      <c r="Y65" s="224">
        <f>ROUND(O65*$G65,-1)</f>
      </c>
      <c r="Z65" s="224">
        <f>ROUND(P65*$G65,-1)</f>
      </c>
      <c r="AA65" s="224">
        <f>ROUND(Q65*$G65,-1)</f>
      </c>
      <c r="AB65" s="224">
        <f>ROUND(R65*$G65,-1)</f>
      </c>
      <c r="AC65" s="225">
        <f>ROUND(S65*$G65,-1)</f>
      </c>
      <c r="AD65" s="17"/>
      <c r="AE65" s="215"/>
      <c r="AF65" s="5"/>
      <c r="AG65" s="5"/>
      <c r="AH65" s="5"/>
      <c r="AI65" s="16"/>
    </row>
    <row x14ac:dyDescent="0.25" r="66" customHeight="1" ht="17.25">
      <c r="A66" s="241"/>
      <c r="B66" s="110"/>
      <c r="C66" s="110"/>
      <c r="D66" s="110"/>
      <c r="E66" s="110"/>
      <c r="F66" s="110"/>
      <c r="G66" s="110"/>
      <c r="H66" s="225"/>
      <c r="I66" s="112"/>
      <c r="J66" s="113"/>
      <c r="K66" s="114"/>
      <c r="L66" s="242"/>
      <c r="M66" s="242"/>
      <c r="N66" s="114"/>
      <c r="O66" s="114"/>
      <c r="P66" s="114"/>
      <c r="Q66" s="114"/>
      <c r="R66" s="114"/>
      <c r="S66" s="114"/>
      <c r="T66" s="222"/>
      <c r="U66" s="223"/>
      <c r="V66" s="224"/>
      <c r="W66" s="224"/>
      <c r="X66" s="224"/>
      <c r="Y66" s="224"/>
      <c r="Z66" s="224"/>
      <c r="AA66" s="224"/>
      <c r="AB66" s="224"/>
      <c r="AC66" s="225"/>
      <c r="AD66" s="180"/>
      <c r="AE66" s="215"/>
      <c r="AF66" s="5"/>
      <c r="AG66" s="5"/>
      <c r="AH66" s="5"/>
      <c r="AI66" s="16"/>
    </row>
    <row x14ac:dyDescent="0.25" r="67" customHeight="1" ht="17.25">
      <c r="A67" s="157" t="s">
        <v>122</v>
      </c>
      <c r="B67" s="110"/>
      <c r="C67" s="110"/>
      <c r="D67" s="110"/>
      <c r="E67" s="265">
        <f>SUM(E70:E85)</f>
      </c>
      <c r="F67" s="111">
        <f>G67/E67*1000</f>
      </c>
      <c r="G67" s="265">
        <f>SUM(G70:G85)</f>
      </c>
      <c r="H67" s="266"/>
      <c r="I67" s="257"/>
      <c r="J67" s="267"/>
      <c r="K67" s="258"/>
      <c r="L67" s="115"/>
      <c r="M67" s="115"/>
      <c r="N67" s="258"/>
      <c r="O67" s="258"/>
      <c r="P67" s="258"/>
      <c r="Q67" s="258"/>
      <c r="R67" s="258"/>
      <c r="S67" s="258"/>
      <c r="T67" s="213">
        <f>SUM(T68:T85)</f>
      </c>
      <c r="U67" s="214">
        <f>SUM(U68:U85)</f>
      </c>
      <c r="V67" s="132">
        <f>SUM(V68:V85)</f>
      </c>
      <c r="W67" s="132">
        <f>SUM(W68:W85)</f>
      </c>
      <c r="X67" s="132">
        <f>SUM(X68:X85)</f>
      </c>
      <c r="Y67" s="132">
        <f>SUM(Y68:Y85)</f>
      </c>
      <c r="Z67" s="132">
        <f>SUM(Z68:Z85)</f>
      </c>
      <c r="AA67" s="132">
        <f>SUM(AA68:AA85)</f>
      </c>
      <c r="AB67" s="132">
        <f>SUM(AB68:AB85)</f>
      </c>
      <c r="AC67" s="133">
        <f>SUM(AC68:AC85)</f>
      </c>
      <c r="AD67" s="259"/>
      <c r="AE67" s="215"/>
      <c r="AF67" s="5"/>
      <c r="AG67" s="5"/>
      <c r="AH67" s="5"/>
      <c r="AI67" s="16"/>
    </row>
    <row x14ac:dyDescent="0.25" r="68" customHeight="1" ht="17.25">
      <c r="A68" s="268" t="s">
        <v>123</v>
      </c>
      <c r="B68" s="269" t="s">
        <v>12</v>
      </c>
      <c r="C68" s="261" t="s">
        <v>3</v>
      </c>
      <c r="D68" s="110"/>
      <c r="E68" s="110"/>
      <c r="F68" s="110"/>
      <c r="G68" s="110">
        <v>300</v>
      </c>
      <c r="H68" s="225"/>
      <c r="I68" s="112"/>
      <c r="J68" s="113">
        <v>0.1</v>
      </c>
      <c r="K68" s="114"/>
      <c r="L68" s="242">
        <v>0.9</v>
      </c>
      <c r="M68" s="242"/>
      <c r="N68" s="114"/>
      <c r="O68" s="114"/>
      <c r="P68" s="114"/>
      <c r="Q68" s="114"/>
      <c r="R68" s="114"/>
      <c r="S68" s="114"/>
      <c r="T68" s="222">
        <f>ROUND(J68*$G68,-1)</f>
      </c>
      <c r="U68" s="223">
        <f>ROUND(K68*$G68,-1)</f>
      </c>
      <c r="V68" s="224">
        <f>ROUND(L68*$G68,-1)</f>
      </c>
      <c r="W68" s="224">
        <f>ROUND(M68*$G68,-1)</f>
      </c>
      <c r="X68" s="224">
        <f>ROUND(N68*$G68,-1)</f>
      </c>
      <c r="Y68" s="224">
        <f>ROUND(O68*$G68,-1)</f>
      </c>
      <c r="Z68" s="224">
        <f>ROUND(P68*$G68,-1)</f>
      </c>
      <c r="AA68" s="224">
        <f>ROUND(Q68*$G68,-1)</f>
      </c>
      <c r="AB68" s="224">
        <f>ROUND(R68*$G68,-1)</f>
      </c>
      <c r="AC68" s="225">
        <f>ROUND(S68*$G68,-1)</f>
      </c>
      <c r="AD68" s="180"/>
      <c r="AE68" s="215"/>
      <c r="AF68" s="5"/>
      <c r="AG68" s="5"/>
      <c r="AH68" s="5"/>
      <c r="AI68" s="16"/>
    </row>
    <row x14ac:dyDescent="0.25" r="69" customHeight="1" ht="17.25">
      <c r="A69" s="268"/>
      <c r="B69" s="270"/>
      <c r="C69" s="110"/>
      <c r="D69" s="110"/>
      <c r="E69" s="110"/>
      <c r="F69" s="110"/>
      <c r="G69" s="110"/>
      <c r="H69" s="225"/>
      <c r="I69" s="112"/>
      <c r="J69" s="113"/>
      <c r="K69" s="114"/>
      <c r="L69" s="242"/>
      <c r="M69" s="242"/>
      <c r="N69" s="114"/>
      <c r="O69" s="114"/>
      <c r="P69" s="114"/>
      <c r="Q69" s="114"/>
      <c r="R69" s="114"/>
      <c r="S69" s="114"/>
      <c r="T69" s="222"/>
      <c r="U69" s="223"/>
      <c r="V69" s="224"/>
      <c r="W69" s="224"/>
      <c r="X69" s="224"/>
      <c r="Y69" s="224"/>
      <c r="Z69" s="224"/>
      <c r="AA69" s="224"/>
      <c r="AB69" s="224"/>
      <c r="AC69" s="225"/>
      <c r="AD69" s="180"/>
      <c r="AE69" s="215"/>
      <c r="AF69" s="5"/>
      <c r="AG69" s="5"/>
      <c r="AH69" s="5"/>
      <c r="AI69" s="16"/>
    </row>
    <row x14ac:dyDescent="0.25" r="70" customHeight="1" ht="14.25">
      <c r="A70" s="268" t="s">
        <v>124</v>
      </c>
      <c r="B70" s="269" t="s">
        <v>12</v>
      </c>
      <c r="C70" s="261" t="s">
        <v>0</v>
      </c>
      <c r="D70" s="110"/>
      <c r="E70" s="110"/>
      <c r="F70" s="110"/>
      <c r="G70" s="110">
        <v>200</v>
      </c>
      <c r="H70" s="225"/>
      <c r="I70" s="112"/>
      <c r="J70" s="113">
        <v>0.1</v>
      </c>
      <c r="K70" s="114"/>
      <c r="L70" s="242">
        <v>0.9</v>
      </c>
      <c r="M70" s="242"/>
      <c r="N70" s="114"/>
      <c r="O70" s="114"/>
      <c r="P70" s="114"/>
      <c r="Q70" s="114"/>
      <c r="R70" s="114"/>
      <c r="S70" s="114"/>
      <c r="T70" s="222">
        <f>ROUND(J70*$G70,-1)</f>
      </c>
      <c r="U70" s="223">
        <f>ROUND(K70*$G70,-1)</f>
      </c>
      <c r="V70" s="224">
        <f>ROUND(L70*$G70,-1)</f>
      </c>
      <c r="W70" s="224">
        <f>ROUND(M70*$G70,-1)</f>
      </c>
      <c r="X70" s="224">
        <f>ROUND(N70*$G70,-1)</f>
      </c>
      <c r="Y70" s="224">
        <f>ROUND(O70*$G70,-1)</f>
      </c>
      <c r="Z70" s="224">
        <f>ROUND(P70*$G70,-1)</f>
      </c>
      <c r="AA70" s="224">
        <f>ROUND(Q70*$G70,-1)</f>
      </c>
      <c r="AB70" s="224">
        <f>ROUND(R70*$G70,-1)</f>
      </c>
      <c r="AC70" s="225">
        <f>ROUND(S70*$G70,-1)</f>
      </c>
      <c r="AD70" s="180"/>
      <c r="AE70" s="92">
        <v>3520</v>
      </c>
      <c r="AF70" s="5"/>
      <c r="AG70" s="5"/>
      <c r="AH70" s="5"/>
      <c r="AI70" s="271"/>
    </row>
    <row x14ac:dyDescent="0.25" r="71" customHeight="1" ht="14.25">
      <c r="A71" s="268"/>
      <c r="B71" s="270"/>
      <c r="C71" s="110"/>
      <c r="D71" s="110"/>
      <c r="E71" s="110"/>
      <c r="F71" s="110"/>
      <c r="G71" s="110"/>
      <c r="H71" s="225"/>
      <c r="I71" s="112"/>
      <c r="J71" s="113"/>
      <c r="K71" s="114"/>
      <c r="L71" s="242"/>
      <c r="M71" s="242"/>
      <c r="N71" s="114"/>
      <c r="O71" s="114"/>
      <c r="P71" s="114"/>
      <c r="Q71" s="114"/>
      <c r="R71" s="114"/>
      <c r="S71" s="114"/>
      <c r="T71" s="222"/>
      <c r="U71" s="223"/>
      <c r="V71" s="224"/>
      <c r="W71" s="224"/>
      <c r="X71" s="224"/>
      <c r="Y71" s="224"/>
      <c r="Z71" s="224"/>
      <c r="AA71" s="224"/>
      <c r="AB71" s="224"/>
      <c r="AC71" s="225"/>
      <c r="AD71" s="180"/>
      <c r="AE71" s="92"/>
      <c r="AF71" s="5"/>
      <c r="AG71" s="5"/>
      <c r="AH71" s="5"/>
      <c r="AI71" s="16"/>
    </row>
    <row x14ac:dyDescent="0.25" r="72" customHeight="1" ht="14.25">
      <c r="A72" s="268" t="s">
        <v>125</v>
      </c>
      <c r="B72" s="269" t="s">
        <v>12</v>
      </c>
      <c r="C72" s="261" t="s">
        <v>0</v>
      </c>
      <c r="D72" s="110"/>
      <c r="E72" s="110"/>
      <c r="F72" s="110"/>
      <c r="G72" s="110">
        <v>8000</v>
      </c>
      <c r="H72" s="225"/>
      <c r="I72" s="112"/>
      <c r="J72" s="113"/>
      <c r="K72" s="114"/>
      <c r="L72" s="242">
        <v>0.05</v>
      </c>
      <c r="M72" s="242">
        <v>0.4</v>
      </c>
      <c r="N72" s="114">
        <v>0.2</v>
      </c>
      <c r="O72" s="114">
        <v>0.1</v>
      </c>
      <c r="P72" s="114">
        <v>0.2</v>
      </c>
      <c r="Q72" s="114">
        <v>0.05</v>
      </c>
      <c r="R72" s="114"/>
      <c r="S72" s="114"/>
      <c r="T72" s="222">
        <f>ROUND(J72*$G72,-1)</f>
      </c>
      <c r="U72" s="223">
        <f>ROUND(K72*$G72,-1)</f>
      </c>
      <c r="V72" s="224">
        <f>ROUND(L72*$G72,-1)</f>
      </c>
      <c r="W72" s="224">
        <f>ROUND(M72*$G72,-1)</f>
      </c>
      <c r="X72" s="224">
        <f>ROUND(N72*$G72,-1)</f>
      </c>
      <c r="Y72" s="224">
        <f>ROUND(O72*$G72,-1)</f>
      </c>
      <c r="Z72" s="224">
        <f>ROUND(P72*$G72,-1)</f>
      </c>
      <c r="AA72" s="224">
        <f>ROUND(Q72*$G72,-1)</f>
      </c>
      <c r="AB72" s="224">
        <f>ROUND(R72*$G72,-1)</f>
      </c>
      <c r="AC72" s="225">
        <f>ROUND(S72*$G72,-1)</f>
      </c>
      <c r="AD72" s="243" t="s">
        <v>126</v>
      </c>
      <c r="AE72" s="92"/>
      <c r="AF72" s="5"/>
      <c r="AG72" s="5"/>
      <c r="AH72" s="5"/>
      <c r="AI72" s="16"/>
    </row>
    <row x14ac:dyDescent="0.25" r="73" customHeight="1" ht="14.25">
      <c r="A73" s="272"/>
      <c r="B73" s="188"/>
      <c r="C73" s="110"/>
      <c r="D73" s="110"/>
      <c r="E73" s="110"/>
      <c r="F73" s="110"/>
      <c r="G73" s="110"/>
      <c r="H73" s="225"/>
      <c r="I73" s="112"/>
      <c r="J73" s="113"/>
      <c r="K73" s="114"/>
      <c r="L73" s="242"/>
      <c r="M73" s="242"/>
      <c r="N73" s="114"/>
      <c r="O73" s="114"/>
      <c r="P73" s="114"/>
      <c r="Q73" s="114"/>
      <c r="R73" s="114"/>
      <c r="S73" s="114"/>
      <c r="T73" s="222"/>
      <c r="U73" s="223"/>
      <c r="V73" s="224"/>
      <c r="W73" s="224"/>
      <c r="X73" s="224"/>
      <c r="Y73" s="224"/>
      <c r="Z73" s="224"/>
      <c r="AA73" s="224"/>
      <c r="AB73" s="224"/>
      <c r="AC73" s="225"/>
      <c r="AD73" s="180"/>
      <c r="AE73" s="92"/>
      <c r="AF73" s="5"/>
      <c r="AG73" s="5"/>
      <c r="AH73" s="5"/>
      <c r="AI73" s="16"/>
    </row>
    <row x14ac:dyDescent="0.25" r="74" customHeight="1" ht="14.25">
      <c r="A74" s="241" t="s">
        <v>127</v>
      </c>
      <c r="B74" s="217" t="s">
        <v>96</v>
      </c>
      <c r="C74" s="261" t="s">
        <v>0</v>
      </c>
      <c r="D74" s="110"/>
      <c r="E74" s="110"/>
      <c r="F74" s="110"/>
      <c r="G74" s="110">
        <v>300</v>
      </c>
      <c r="H74" s="225"/>
      <c r="I74" s="112"/>
      <c r="J74" s="113">
        <v>0.1</v>
      </c>
      <c r="K74" s="114"/>
      <c r="L74" s="242">
        <v>0.9</v>
      </c>
      <c r="M74" s="242"/>
      <c r="N74" s="114"/>
      <c r="O74" s="114"/>
      <c r="P74" s="114"/>
      <c r="Q74" s="114"/>
      <c r="R74" s="114"/>
      <c r="S74" s="114"/>
      <c r="T74" s="222">
        <f>ROUND(J74*$G74,-1)</f>
      </c>
      <c r="U74" s="223">
        <f>ROUND(K74*$G74,-1)</f>
      </c>
      <c r="V74" s="224">
        <f>ROUND(L74*$G74,-1)</f>
      </c>
      <c r="W74" s="224">
        <f>ROUND(M74*$G74,-1)</f>
      </c>
      <c r="X74" s="224">
        <f>ROUND(N74*$G74,-1)</f>
      </c>
      <c r="Y74" s="224">
        <f>ROUND(O74*$G74,-1)</f>
      </c>
      <c r="Z74" s="224">
        <f>ROUND(P74*$G74,-1)</f>
      </c>
      <c r="AA74" s="224">
        <f>ROUND(Q74*$G74,-1)</f>
      </c>
      <c r="AB74" s="224">
        <f>ROUND(R74*$G74,-1)</f>
      </c>
      <c r="AC74" s="225">
        <f>ROUND(S74*$G74,-1)</f>
      </c>
      <c r="AD74" s="180"/>
      <c r="AE74" s="92"/>
      <c r="AF74" s="5"/>
      <c r="AG74" s="5"/>
      <c r="AH74" s="5"/>
      <c r="AI74" s="16"/>
    </row>
    <row x14ac:dyDescent="0.25" r="75" customHeight="1" ht="14.25">
      <c r="A75" s="241"/>
      <c r="B75" s="110"/>
      <c r="C75" s="110"/>
      <c r="D75" s="110"/>
      <c r="E75" s="110"/>
      <c r="F75" s="110"/>
      <c r="G75" s="110"/>
      <c r="H75" s="225"/>
      <c r="I75" s="112"/>
      <c r="J75" s="113"/>
      <c r="K75" s="114"/>
      <c r="L75" s="242"/>
      <c r="M75" s="242"/>
      <c r="N75" s="114"/>
      <c r="O75" s="114"/>
      <c r="P75" s="114"/>
      <c r="Q75" s="114"/>
      <c r="R75" s="114"/>
      <c r="S75" s="114"/>
      <c r="T75" s="222"/>
      <c r="U75" s="223"/>
      <c r="V75" s="224"/>
      <c r="W75" s="224"/>
      <c r="X75" s="224"/>
      <c r="Y75" s="224"/>
      <c r="Z75" s="224"/>
      <c r="AA75" s="224"/>
      <c r="AB75" s="224"/>
      <c r="AC75" s="225"/>
      <c r="AD75" s="180"/>
      <c r="AE75" s="92"/>
      <c r="AF75" s="5"/>
      <c r="AG75" s="5"/>
      <c r="AH75" s="5"/>
      <c r="AI75" s="16"/>
    </row>
    <row x14ac:dyDescent="0.25" r="76" customHeight="1" ht="17.25">
      <c r="A76" s="273" t="s">
        <v>128</v>
      </c>
      <c r="B76" s="110"/>
      <c r="C76" s="110"/>
      <c r="D76" s="110"/>
      <c r="E76" s="110"/>
      <c r="F76" s="110"/>
      <c r="G76" s="110"/>
      <c r="H76" s="225"/>
      <c r="I76" s="112"/>
      <c r="J76" s="113"/>
      <c r="K76" s="114"/>
      <c r="L76" s="242"/>
      <c r="M76" s="242"/>
      <c r="N76" s="114"/>
      <c r="O76" s="114"/>
      <c r="P76" s="114"/>
      <c r="Q76" s="114"/>
      <c r="R76" s="114"/>
      <c r="S76" s="114"/>
      <c r="T76" s="222"/>
      <c r="U76" s="223"/>
      <c r="V76" s="224"/>
      <c r="W76" s="224"/>
      <c r="X76" s="224"/>
      <c r="Y76" s="224"/>
      <c r="Z76" s="224"/>
      <c r="AA76" s="224"/>
      <c r="AB76" s="224"/>
      <c r="AC76" s="225"/>
      <c r="AD76" s="180"/>
      <c r="AE76" s="92"/>
      <c r="AF76" s="5"/>
      <c r="AG76" s="5"/>
      <c r="AH76" s="5"/>
      <c r="AI76" s="16"/>
    </row>
    <row x14ac:dyDescent="0.25" r="77" customHeight="1" ht="17.25">
      <c r="A77" s="251" t="s">
        <v>129</v>
      </c>
      <c r="B77" s="110"/>
      <c r="C77" s="110"/>
      <c r="D77" s="110"/>
      <c r="E77" s="246">
        <v>1970</v>
      </c>
      <c r="F77" s="246"/>
      <c r="G77" s="246"/>
      <c r="H77" s="247"/>
      <c r="I77" s="248"/>
      <c r="J77" s="249"/>
      <c r="K77" s="250"/>
      <c r="L77" s="250"/>
      <c r="M77" s="250"/>
      <c r="N77" s="250"/>
      <c r="O77" s="250"/>
      <c r="P77" s="250"/>
      <c r="Q77" s="250"/>
      <c r="R77" s="250"/>
      <c r="S77" s="250"/>
      <c r="T77" s="207"/>
      <c r="U77" s="253"/>
      <c r="V77" s="254"/>
      <c r="W77" s="254"/>
      <c r="X77" s="254"/>
      <c r="Y77" s="254"/>
      <c r="Z77" s="254"/>
      <c r="AA77" s="254"/>
      <c r="AB77" s="254"/>
      <c r="AC77" s="247"/>
      <c r="AD77" s="206"/>
      <c r="AE77" s="274">
        <v>844</v>
      </c>
      <c r="AF77" s="5"/>
      <c r="AG77" s="5"/>
      <c r="AH77" s="5"/>
      <c r="AI77" s="16"/>
    </row>
    <row x14ac:dyDescent="0.25" r="78" customHeight="1" ht="17.25">
      <c r="A78" s="251" t="s">
        <v>130</v>
      </c>
      <c r="B78" s="110"/>
      <c r="C78" s="110"/>
      <c r="D78" s="110"/>
      <c r="E78" s="246">
        <v>408</v>
      </c>
      <c r="F78" s="246"/>
      <c r="G78" s="246"/>
      <c r="H78" s="247"/>
      <c r="I78" s="248"/>
      <c r="J78" s="249"/>
      <c r="K78" s="250"/>
      <c r="L78" s="250"/>
      <c r="M78" s="250"/>
      <c r="N78" s="250"/>
      <c r="O78" s="250"/>
      <c r="P78" s="250"/>
      <c r="Q78" s="250"/>
      <c r="R78" s="250"/>
      <c r="S78" s="250"/>
      <c r="T78" s="207"/>
      <c r="U78" s="253"/>
      <c r="V78" s="254"/>
      <c r="W78" s="254"/>
      <c r="X78" s="254"/>
      <c r="Y78" s="254"/>
      <c r="Z78" s="254"/>
      <c r="AA78" s="254"/>
      <c r="AB78" s="254"/>
      <c r="AC78" s="247"/>
      <c r="AD78" s="206"/>
      <c r="AE78" s="260">
        <v>843</v>
      </c>
      <c r="AF78" s="5"/>
      <c r="AG78" s="5"/>
      <c r="AH78" s="5"/>
      <c r="AI78" s="16"/>
    </row>
    <row x14ac:dyDescent="0.25" r="79" customHeight="1" ht="17.25">
      <c r="A79" s="251" t="s">
        <v>131</v>
      </c>
      <c r="B79" s="110"/>
      <c r="C79" s="110"/>
      <c r="D79" s="110"/>
      <c r="E79" s="246">
        <v>365</v>
      </c>
      <c r="F79" s="246"/>
      <c r="G79" s="246"/>
      <c r="H79" s="247"/>
      <c r="I79" s="248"/>
      <c r="J79" s="249"/>
      <c r="K79" s="250"/>
      <c r="L79" s="250"/>
      <c r="M79" s="250"/>
      <c r="N79" s="250"/>
      <c r="O79" s="250"/>
      <c r="P79" s="250"/>
      <c r="Q79" s="250"/>
      <c r="R79" s="250"/>
      <c r="S79" s="250"/>
      <c r="T79" s="207"/>
      <c r="U79" s="253"/>
      <c r="V79" s="254"/>
      <c r="W79" s="254"/>
      <c r="X79" s="254"/>
      <c r="Y79" s="254"/>
      <c r="Z79" s="254"/>
      <c r="AA79" s="254"/>
      <c r="AB79" s="254"/>
      <c r="AC79" s="247"/>
      <c r="AD79" s="206"/>
      <c r="AE79" s="260">
        <v>842</v>
      </c>
      <c r="AF79" s="5"/>
      <c r="AG79" s="5"/>
      <c r="AH79" s="5"/>
      <c r="AI79" s="16"/>
    </row>
    <row x14ac:dyDescent="0.25" r="80" customHeight="1" ht="17.25">
      <c r="A80" s="251" t="s">
        <v>132</v>
      </c>
      <c r="B80" s="110"/>
      <c r="C80" s="110"/>
      <c r="D80" s="110"/>
      <c r="E80" s="246">
        <v>946</v>
      </c>
      <c r="F80" s="246"/>
      <c r="G80" s="246"/>
      <c r="H80" s="247"/>
      <c r="I80" s="248"/>
      <c r="J80" s="249"/>
      <c r="K80" s="250"/>
      <c r="L80" s="250"/>
      <c r="M80" s="250"/>
      <c r="N80" s="250"/>
      <c r="O80" s="250"/>
      <c r="P80" s="250"/>
      <c r="Q80" s="250"/>
      <c r="R80" s="250"/>
      <c r="S80" s="250"/>
      <c r="T80" s="207"/>
      <c r="U80" s="253"/>
      <c r="V80" s="254"/>
      <c r="W80" s="254"/>
      <c r="X80" s="254"/>
      <c r="Y80" s="254"/>
      <c r="Z80" s="254"/>
      <c r="AA80" s="254"/>
      <c r="AB80" s="254"/>
      <c r="AC80" s="247"/>
      <c r="AD80" s="206"/>
      <c r="AE80" s="260">
        <v>682</v>
      </c>
      <c r="AF80" s="5"/>
      <c r="AG80" s="5"/>
      <c r="AH80" s="5"/>
      <c r="AI80" s="16"/>
    </row>
    <row x14ac:dyDescent="0.25" r="81" customHeight="1" ht="17.25">
      <c r="A81" s="251" t="s">
        <v>133</v>
      </c>
      <c r="B81" s="110"/>
      <c r="C81" s="110"/>
      <c r="D81" s="110"/>
      <c r="E81" s="246">
        <v>1452</v>
      </c>
      <c r="F81" s="246"/>
      <c r="G81" s="246"/>
      <c r="H81" s="247"/>
      <c r="I81" s="248"/>
      <c r="J81" s="249"/>
      <c r="K81" s="250"/>
      <c r="L81" s="250"/>
      <c r="M81" s="250"/>
      <c r="N81" s="250"/>
      <c r="O81" s="250"/>
      <c r="P81" s="250"/>
      <c r="Q81" s="250"/>
      <c r="R81" s="250"/>
      <c r="S81" s="250"/>
      <c r="T81" s="207"/>
      <c r="U81" s="253"/>
      <c r="V81" s="254"/>
      <c r="W81" s="254"/>
      <c r="X81" s="254"/>
      <c r="Y81" s="254"/>
      <c r="Z81" s="254"/>
      <c r="AA81" s="254"/>
      <c r="AB81" s="254"/>
      <c r="AC81" s="247"/>
      <c r="AD81" s="206"/>
      <c r="AE81" s="260">
        <v>604</v>
      </c>
      <c r="AF81" s="5"/>
      <c r="AG81" s="5"/>
      <c r="AH81" s="5"/>
      <c r="AI81" s="16"/>
    </row>
    <row x14ac:dyDescent="0.25" r="82" customHeight="1" ht="17.25">
      <c r="A82" s="251" t="s">
        <v>134</v>
      </c>
      <c r="B82" s="110"/>
      <c r="C82" s="110"/>
      <c r="D82" s="110"/>
      <c r="E82" s="246">
        <v>1672</v>
      </c>
      <c r="F82" s="246"/>
      <c r="G82" s="246"/>
      <c r="H82" s="247"/>
      <c r="I82" s="248"/>
      <c r="J82" s="249"/>
      <c r="K82" s="250"/>
      <c r="L82" s="250"/>
      <c r="M82" s="250"/>
      <c r="N82" s="250"/>
      <c r="O82" s="250"/>
      <c r="P82" s="250"/>
      <c r="Q82" s="250"/>
      <c r="R82" s="250"/>
      <c r="S82" s="250"/>
      <c r="T82" s="207"/>
      <c r="U82" s="253"/>
      <c r="V82" s="254"/>
      <c r="W82" s="254"/>
      <c r="X82" s="254"/>
      <c r="Y82" s="254"/>
      <c r="Z82" s="254"/>
      <c r="AA82" s="254"/>
      <c r="AB82" s="254"/>
      <c r="AC82" s="247"/>
      <c r="AD82" s="206"/>
      <c r="AE82" s="260">
        <v>420</v>
      </c>
      <c r="AF82" s="5"/>
      <c r="AG82" s="5"/>
      <c r="AH82" s="5"/>
      <c r="AI82" s="16"/>
    </row>
    <row x14ac:dyDescent="0.25" r="83" customHeight="1" ht="17.25">
      <c r="A83" s="251" t="s">
        <v>135</v>
      </c>
      <c r="B83" s="110"/>
      <c r="C83" s="110"/>
      <c r="D83" s="110"/>
      <c r="E83" s="246">
        <v>1174</v>
      </c>
      <c r="F83" s="246"/>
      <c r="G83" s="246"/>
      <c r="H83" s="247"/>
      <c r="I83" s="248"/>
      <c r="J83" s="249"/>
      <c r="K83" s="250"/>
      <c r="L83" s="250"/>
      <c r="M83" s="250"/>
      <c r="N83" s="250"/>
      <c r="O83" s="250"/>
      <c r="P83" s="250"/>
      <c r="Q83" s="250"/>
      <c r="R83" s="250"/>
      <c r="S83" s="250"/>
      <c r="T83" s="207"/>
      <c r="U83" s="253"/>
      <c r="V83" s="254"/>
      <c r="W83" s="254"/>
      <c r="X83" s="254"/>
      <c r="Y83" s="254"/>
      <c r="Z83" s="254"/>
      <c r="AA83" s="254"/>
      <c r="AB83" s="254"/>
      <c r="AC83" s="247"/>
      <c r="AD83" s="206"/>
      <c r="AE83" s="260">
        <v>480</v>
      </c>
      <c r="AF83" s="5"/>
      <c r="AG83" s="5"/>
      <c r="AH83" s="5"/>
      <c r="AI83" s="16"/>
    </row>
    <row x14ac:dyDescent="0.25" r="84" customHeight="1" ht="17.25">
      <c r="A84" s="251" t="s">
        <v>136</v>
      </c>
      <c r="B84" s="110"/>
      <c r="C84" s="110"/>
      <c r="D84" s="110"/>
      <c r="E84" s="246">
        <v>525</v>
      </c>
      <c r="F84" s="246"/>
      <c r="G84" s="246"/>
      <c r="H84" s="247"/>
      <c r="I84" s="248"/>
      <c r="J84" s="249"/>
      <c r="K84" s="250"/>
      <c r="L84" s="250"/>
      <c r="M84" s="250"/>
      <c r="N84" s="250"/>
      <c r="O84" s="250"/>
      <c r="P84" s="250"/>
      <c r="Q84" s="250"/>
      <c r="R84" s="250"/>
      <c r="S84" s="250"/>
      <c r="T84" s="207"/>
      <c r="U84" s="253"/>
      <c r="V84" s="254"/>
      <c r="W84" s="254"/>
      <c r="X84" s="254"/>
      <c r="Y84" s="254"/>
      <c r="Z84" s="254"/>
      <c r="AA84" s="254"/>
      <c r="AB84" s="254"/>
      <c r="AC84" s="247"/>
      <c r="AD84" s="206"/>
      <c r="AE84" s="260">
        <v>479</v>
      </c>
      <c r="AF84" s="5"/>
      <c r="AG84" s="5"/>
      <c r="AH84" s="5"/>
      <c r="AI84" s="16"/>
    </row>
    <row x14ac:dyDescent="0.25" r="85" customHeight="1" ht="17.25">
      <c r="A85" s="241"/>
      <c r="B85" s="110"/>
      <c r="C85" s="110"/>
      <c r="D85" s="110"/>
      <c r="E85" s="110"/>
      <c r="F85" s="110"/>
      <c r="G85" s="110"/>
      <c r="H85" s="225"/>
      <c r="I85" s="112"/>
      <c r="J85" s="113"/>
      <c r="K85" s="114"/>
      <c r="L85" s="114"/>
      <c r="M85" s="114"/>
      <c r="N85" s="114"/>
      <c r="O85" s="114"/>
      <c r="P85" s="114"/>
      <c r="Q85" s="114"/>
      <c r="R85" s="114"/>
      <c r="S85" s="114"/>
      <c r="T85" s="222"/>
      <c r="U85" s="223"/>
      <c r="V85" s="224"/>
      <c r="W85" s="224"/>
      <c r="X85" s="224"/>
      <c r="Y85" s="224"/>
      <c r="Z85" s="224"/>
      <c r="AA85" s="224"/>
      <c r="AB85" s="224"/>
      <c r="AC85" s="225"/>
      <c r="AD85" s="180"/>
      <c r="AE85" s="92"/>
      <c r="AF85" s="5"/>
      <c r="AG85" s="5"/>
      <c r="AH85" s="5"/>
      <c r="AI85" s="16"/>
    </row>
    <row x14ac:dyDescent="0.25" r="86" customHeight="1" ht="17.25">
      <c r="A86" s="273" t="s">
        <v>137</v>
      </c>
      <c r="B86" s="110"/>
      <c r="C86" s="110"/>
      <c r="D86" s="110"/>
      <c r="E86" s="265">
        <f>SUM(E87:E93)</f>
      </c>
      <c r="F86" s="111">
        <f>G86/E86*1000</f>
      </c>
      <c r="G86" s="265">
        <f>SUM(G87:G93)</f>
      </c>
      <c r="H86" s="266"/>
      <c r="I86" s="257"/>
      <c r="J86" s="267"/>
      <c r="K86" s="258"/>
      <c r="L86" s="115"/>
      <c r="M86" s="115"/>
      <c r="N86" s="258"/>
      <c r="O86" s="258"/>
      <c r="P86" s="258"/>
      <c r="Q86" s="258"/>
      <c r="R86" s="258"/>
      <c r="S86" s="258"/>
      <c r="T86" s="213">
        <f>SUM(T87:T93)</f>
      </c>
      <c r="U86" s="214">
        <f>SUM(U87:U93)</f>
      </c>
      <c r="V86" s="132">
        <f>SUM(V87:V93)</f>
      </c>
      <c r="W86" s="132">
        <f>SUM(W87:W93)</f>
      </c>
      <c r="X86" s="132">
        <f>SUM(X87:X93)</f>
      </c>
      <c r="Y86" s="132">
        <f>SUM(Y87:Y93)</f>
      </c>
      <c r="Z86" s="132">
        <f>SUM(Z87:Z93)</f>
      </c>
      <c r="AA86" s="132">
        <f>SUM(AA87:AA93)</f>
      </c>
      <c r="AB86" s="132">
        <f>SUM(AB87:AB93)</f>
      </c>
      <c r="AC86" s="133">
        <f>SUM(AC87:AC93)</f>
      </c>
      <c r="AD86" s="259"/>
      <c r="AE86" s="92"/>
      <c r="AF86" s="5"/>
      <c r="AG86" s="5"/>
      <c r="AH86" s="5"/>
      <c r="AI86" s="16"/>
    </row>
    <row x14ac:dyDescent="0.25" r="87" customHeight="1" ht="17.25">
      <c r="A87" s="251"/>
      <c r="B87" s="110"/>
      <c r="C87" s="110"/>
      <c r="D87" s="110"/>
      <c r="E87" s="246"/>
      <c r="F87" s="246"/>
      <c r="G87" s="246"/>
      <c r="H87" s="247"/>
      <c r="I87" s="248"/>
      <c r="J87" s="114"/>
      <c r="K87" s="242"/>
      <c r="L87" s="242"/>
      <c r="M87" s="242"/>
      <c r="N87" s="114"/>
      <c r="O87" s="114"/>
      <c r="P87" s="114"/>
      <c r="Q87" s="114"/>
      <c r="R87" s="114"/>
      <c r="S87" s="114"/>
      <c r="T87" s="222"/>
      <c r="U87" s="223"/>
      <c r="V87" s="224"/>
      <c r="W87" s="224"/>
      <c r="X87" s="224"/>
      <c r="Y87" s="224"/>
      <c r="Z87" s="224"/>
      <c r="AA87" s="224"/>
      <c r="AB87" s="224"/>
      <c r="AC87" s="225"/>
      <c r="AD87" s="180"/>
      <c r="AE87" s="92"/>
      <c r="AF87" s="5"/>
      <c r="AG87" s="5"/>
      <c r="AH87" s="5"/>
      <c r="AI87" s="16"/>
    </row>
    <row x14ac:dyDescent="0.25" r="88" customHeight="1" ht="17.25">
      <c r="A88" s="262" t="s">
        <v>138</v>
      </c>
      <c r="B88" s="217" t="s">
        <v>18</v>
      </c>
      <c r="C88" s="110"/>
      <c r="D88" s="110"/>
      <c r="E88" s="246"/>
      <c r="F88" s="246"/>
      <c r="G88" s="246"/>
      <c r="H88" s="247"/>
      <c r="I88" s="248"/>
      <c r="J88" s="249"/>
      <c r="K88" s="250"/>
      <c r="L88" s="252"/>
      <c r="M88" s="252"/>
      <c r="N88" s="250"/>
      <c r="O88" s="250"/>
      <c r="P88" s="250"/>
      <c r="Q88" s="250"/>
      <c r="R88" s="250"/>
      <c r="S88" s="250"/>
      <c r="T88" s="207"/>
      <c r="U88" s="253"/>
      <c r="V88" s="254"/>
      <c r="W88" s="254"/>
      <c r="X88" s="254"/>
      <c r="Y88" s="254"/>
      <c r="Z88" s="254"/>
      <c r="AA88" s="254"/>
      <c r="AB88" s="254"/>
      <c r="AC88" s="247"/>
      <c r="AD88" s="206"/>
      <c r="AE88" s="92"/>
      <c r="AF88" s="5"/>
      <c r="AG88" s="5"/>
      <c r="AH88" s="5"/>
      <c r="AI88" s="16"/>
    </row>
    <row x14ac:dyDescent="0.25" r="89" customHeight="1" ht="17.25">
      <c r="A89" s="241" t="s">
        <v>139</v>
      </c>
      <c r="B89" s="217" t="s">
        <v>18</v>
      </c>
      <c r="C89" s="261" t="s">
        <v>3</v>
      </c>
      <c r="D89" s="110"/>
      <c r="E89" s="110">
        <v>1220</v>
      </c>
      <c r="F89" s="110">
        <v>100</v>
      </c>
      <c r="G89" s="110">
        <v>600</v>
      </c>
      <c r="H89" s="225"/>
      <c r="I89" s="112">
        <v>0.5</v>
      </c>
      <c r="J89" s="275">
        <v>0.5</v>
      </c>
      <c r="K89" s="113"/>
      <c r="L89" s="242"/>
      <c r="M89" s="242"/>
      <c r="N89" s="242"/>
      <c r="O89" s="242"/>
      <c r="P89" s="114"/>
      <c r="Q89" s="114"/>
      <c r="R89" s="114"/>
      <c r="S89" s="114"/>
      <c r="T89" s="222">
        <f>ROUND(J89*$G89,-1)</f>
      </c>
      <c r="U89" s="223">
        <f>ROUND(K89*$G89,-1)</f>
      </c>
      <c r="V89" s="224">
        <f>ROUND(L89*$G89,-1)</f>
      </c>
      <c r="W89" s="224">
        <f>ROUND(M89*$G89,-1)</f>
      </c>
      <c r="X89" s="224">
        <f>ROUND(N89*$G89,-1)</f>
      </c>
      <c r="Y89" s="224">
        <f>ROUND(O89*$G89,-1)</f>
      </c>
      <c r="Z89" s="224">
        <f>ROUND(P89*$G89,-1)</f>
      </c>
      <c r="AA89" s="224">
        <f>ROUND(Q89*$G89,-1)</f>
      </c>
      <c r="AB89" s="224">
        <f>ROUND(R89*$G89,-1)</f>
      </c>
      <c r="AC89" s="225">
        <f>ROUND(S89*$G89,-1)</f>
      </c>
      <c r="AD89" s="180"/>
      <c r="AE89" s="276"/>
      <c r="AF89" s="5"/>
      <c r="AG89" s="5"/>
      <c r="AH89" s="5"/>
      <c r="AI89" s="16"/>
    </row>
    <row x14ac:dyDescent="0.25" r="90" customHeight="1" ht="17.25">
      <c r="A90" s="241" t="s">
        <v>140</v>
      </c>
      <c r="B90" s="217" t="s">
        <v>18</v>
      </c>
      <c r="C90" s="261" t="s">
        <v>3</v>
      </c>
      <c r="D90" s="110"/>
      <c r="E90" s="110">
        <v>770</v>
      </c>
      <c r="F90" s="110">
        <v>100</v>
      </c>
      <c r="G90" s="110">
        <v>400</v>
      </c>
      <c r="H90" s="225"/>
      <c r="I90" s="112"/>
      <c r="J90" s="275">
        <v>1</v>
      </c>
      <c r="K90" s="113"/>
      <c r="L90" s="242"/>
      <c r="M90" s="242"/>
      <c r="N90" s="242"/>
      <c r="O90" s="242"/>
      <c r="P90" s="114"/>
      <c r="Q90" s="114"/>
      <c r="R90" s="114"/>
      <c r="S90" s="114"/>
      <c r="T90" s="222">
        <f>ROUND(J90*$G90,-1)</f>
      </c>
      <c r="U90" s="223">
        <f>ROUND(K90*$G90,-1)</f>
      </c>
      <c r="V90" s="224">
        <f>ROUND(L90*$G90,-1)</f>
      </c>
      <c r="W90" s="224">
        <f>ROUND(M90*$G90,-1)</f>
      </c>
      <c r="X90" s="224">
        <f>ROUND(N90*$G90,-1)</f>
      </c>
      <c r="Y90" s="224">
        <f>ROUND(O90*$G90,-1)</f>
      </c>
      <c r="Z90" s="224">
        <f>ROUND(P90*$G90,-1)</f>
      </c>
      <c r="AA90" s="224">
        <f>ROUND(Q90*$G90,-1)</f>
      </c>
      <c r="AB90" s="224">
        <f>ROUND(R90*$G90,-1)</f>
      </c>
      <c r="AC90" s="225">
        <f>ROUND(S90*$G90,-1)</f>
      </c>
      <c r="AD90" s="180"/>
      <c r="AE90" s="276"/>
      <c r="AF90" s="5"/>
      <c r="AG90" s="5"/>
      <c r="AH90" s="5"/>
      <c r="AI90" s="16"/>
    </row>
    <row x14ac:dyDescent="0.25" r="91" customHeight="1" ht="17.25">
      <c r="A91" s="251"/>
      <c r="B91" s="110"/>
      <c r="C91" s="110"/>
      <c r="D91" s="110"/>
      <c r="E91" s="246"/>
      <c r="F91" s="246"/>
      <c r="G91" s="246"/>
      <c r="H91" s="247"/>
      <c r="I91" s="248"/>
      <c r="J91" s="249"/>
      <c r="K91" s="249"/>
      <c r="L91" s="252"/>
      <c r="M91" s="252"/>
      <c r="N91" s="250"/>
      <c r="O91" s="250"/>
      <c r="P91" s="250"/>
      <c r="Q91" s="250"/>
      <c r="R91" s="250"/>
      <c r="S91" s="250"/>
      <c r="T91" s="222"/>
      <c r="U91" s="223"/>
      <c r="V91" s="224"/>
      <c r="W91" s="224"/>
      <c r="X91" s="224"/>
      <c r="Y91" s="224"/>
      <c r="Z91" s="224"/>
      <c r="AA91" s="224"/>
      <c r="AB91" s="224"/>
      <c r="AC91" s="225"/>
      <c r="AD91" s="206"/>
      <c r="AE91" s="276"/>
      <c r="AF91" s="5"/>
      <c r="AG91" s="5"/>
      <c r="AH91" s="5"/>
      <c r="AI91" s="16"/>
    </row>
    <row x14ac:dyDescent="0.25" r="92" customHeight="1" ht="17.25">
      <c r="A92" s="251" t="s">
        <v>141</v>
      </c>
      <c r="B92" s="110"/>
      <c r="C92" s="110"/>
      <c r="D92" s="110"/>
      <c r="E92" s="246"/>
      <c r="F92" s="246"/>
      <c r="G92" s="246"/>
      <c r="H92" s="247"/>
      <c r="I92" s="248"/>
      <c r="J92" s="249"/>
      <c r="K92" s="250"/>
      <c r="L92" s="250"/>
      <c r="M92" s="250"/>
      <c r="N92" s="250"/>
      <c r="O92" s="250"/>
      <c r="P92" s="250"/>
      <c r="Q92" s="250"/>
      <c r="R92" s="250"/>
      <c r="S92" s="250"/>
      <c r="T92" s="222"/>
      <c r="U92" s="253"/>
      <c r="V92" s="254"/>
      <c r="W92" s="254"/>
      <c r="X92" s="254"/>
      <c r="Y92" s="254"/>
      <c r="Z92" s="254"/>
      <c r="AA92" s="254"/>
      <c r="AB92" s="254"/>
      <c r="AC92" s="247"/>
      <c r="AD92" s="206"/>
      <c r="AE92" s="277">
        <v>990</v>
      </c>
      <c r="AF92" s="5"/>
      <c r="AG92" s="5"/>
      <c r="AH92" s="5"/>
      <c r="AI92" s="16"/>
    </row>
    <row x14ac:dyDescent="0.25" r="93" customHeight="1" ht="17.25">
      <c r="A93" s="241"/>
      <c r="B93" s="110"/>
      <c r="C93" s="110"/>
      <c r="D93" s="110"/>
      <c r="E93" s="110"/>
      <c r="F93" s="110"/>
      <c r="G93" s="110"/>
      <c r="H93" s="225"/>
      <c r="I93" s="112"/>
      <c r="J93" s="113"/>
      <c r="K93" s="114"/>
      <c r="L93" s="242"/>
      <c r="M93" s="242"/>
      <c r="N93" s="114"/>
      <c r="O93" s="114"/>
      <c r="P93" s="114"/>
      <c r="Q93" s="114"/>
      <c r="R93" s="114"/>
      <c r="S93" s="114"/>
      <c r="T93" s="222"/>
      <c r="U93" s="223"/>
      <c r="V93" s="224"/>
      <c r="W93" s="224"/>
      <c r="X93" s="224"/>
      <c r="Y93" s="224"/>
      <c r="Z93" s="224"/>
      <c r="AA93" s="224"/>
      <c r="AB93" s="224"/>
      <c r="AC93" s="225"/>
      <c r="AD93" s="180"/>
      <c r="AE93" s="92"/>
      <c r="AF93" s="5"/>
      <c r="AG93" s="5"/>
      <c r="AH93" s="5"/>
      <c r="AI93" s="16"/>
    </row>
    <row x14ac:dyDescent="0.25" r="94" customHeight="1" ht="17.25">
      <c r="A94" s="273" t="s">
        <v>142</v>
      </c>
      <c r="B94" s="110"/>
      <c r="C94" s="110"/>
      <c r="D94" s="110"/>
      <c r="E94" s="265">
        <f>SUM(E100:E173)</f>
      </c>
      <c r="F94" s="111">
        <f>G94/E94*1000</f>
      </c>
      <c r="G94" s="265">
        <f>SUM(G100:G173)</f>
      </c>
      <c r="H94" s="266"/>
      <c r="I94" s="257"/>
      <c r="J94" s="267"/>
      <c r="K94" s="258"/>
      <c r="L94" s="115"/>
      <c r="M94" s="115"/>
      <c r="N94" s="258"/>
      <c r="O94" s="258"/>
      <c r="P94" s="258"/>
      <c r="Q94" s="258"/>
      <c r="R94" s="258"/>
      <c r="S94" s="258"/>
      <c r="T94" s="131">
        <f>SUM(T95+T100+T105+T111+T124+T144)+T98</f>
      </c>
      <c r="U94" s="131">
        <f>SUM(U95+U100+U105+U111+U124+U144)+U98</f>
      </c>
      <c r="V94" s="131">
        <f>SUM(V95+V100+V105+V111+V124+V144)+V98</f>
      </c>
      <c r="W94" s="131">
        <f>SUM(W95+W100+W105+W111+W124+W144)+W98</f>
      </c>
      <c r="X94" s="131">
        <f>SUM(X95+X100+X105+X111+X124+X144)+X98</f>
      </c>
      <c r="Y94" s="131">
        <f>SUM(Y95+Y100+Y105+Y111+Y124+Y144)+Y98</f>
      </c>
      <c r="Z94" s="131">
        <f>SUM(Z95+Z100+Z105+Z111+Z124+Z144)+Z98</f>
      </c>
      <c r="AA94" s="131">
        <f>SUM(AA95+AA100+AA105+AA111+AA124+AA144)+AA98</f>
      </c>
      <c r="AB94" s="131">
        <f>SUM(AB95+AB100+AB105+AB111+AB124+AB144)+AB98</f>
      </c>
      <c r="AC94" s="131">
        <f>SUM(AC95+AC100+AC105+AC111+AC124+AC144)+AC98</f>
      </c>
      <c r="AD94" s="259"/>
      <c r="AE94" s="92"/>
      <c r="AF94" s="5"/>
      <c r="AG94" s="5"/>
      <c r="AH94" s="5"/>
      <c r="AI94" s="16"/>
    </row>
    <row x14ac:dyDescent="0.25" r="95" customHeight="1" ht="17.25">
      <c r="A95" s="241" t="s">
        <v>143</v>
      </c>
      <c r="B95" s="110"/>
      <c r="C95" s="110"/>
      <c r="D95" s="110"/>
      <c r="E95" s="111"/>
      <c r="F95" s="111"/>
      <c r="G95" s="110">
        <v>200</v>
      </c>
      <c r="H95" s="225"/>
      <c r="I95" s="112"/>
      <c r="J95" s="113"/>
      <c r="K95" s="114">
        <v>1</v>
      </c>
      <c r="L95" s="258"/>
      <c r="M95" s="115"/>
      <c r="N95" s="258"/>
      <c r="O95" s="258"/>
      <c r="P95" s="258"/>
      <c r="Q95" s="258"/>
      <c r="R95" s="258"/>
      <c r="S95" s="258"/>
      <c r="T95" s="222">
        <f>ROUND(J95*$G95,-1)</f>
      </c>
      <c r="U95" s="223">
        <f>ROUND(K95*$G95,-1)</f>
      </c>
      <c r="V95" s="224">
        <f>ROUND(L95*$G95,-1)</f>
      </c>
      <c r="W95" s="224">
        <f>ROUND(M95*$G95,-1)</f>
      </c>
      <c r="X95" s="224">
        <f>ROUND(N95*$G95,-1)</f>
      </c>
      <c r="Y95" s="224">
        <f>ROUND(O95*$G95,-1)</f>
      </c>
      <c r="Z95" s="224">
        <f>ROUND(P95*$G95,-1)</f>
      </c>
      <c r="AA95" s="224">
        <f>ROUND(Q95*$G95,-1)</f>
      </c>
      <c r="AB95" s="224">
        <f>ROUND(R95*$G95,-1)</f>
      </c>
      <c r="AC95" s="225">
        <f>ROUND(S95*$G95,-1)</f>
      </c>
      <c r="AD95" s="259"/>
      <c r="AE95" s="92" t="s">
        <v>108</v>
      </c>
      <c r="AF95" s="5"/>
      <c r="AG95" s="5"/>
      <c r="AH95" s="5"/>
      <c r="AI95" s="16"/>
    </row>
    <row x14ac:dyDescent="0.25" r="96" customHeight="1" ht="17.25">
      <c r="A96" s="273"/>
      <c r="B96" s="110"/>
      <c r="C96" s="110"/>
      <c r="D96" s="110"/>
      <c r="E96" s="111"/>
      <c r="F96" s="111"/>
      <c r="G96" s="111"/>
      <c r="H96" s="266"/>
      <c r="I96" s="257"/>
      <c r="J96" s="267"/>
      <c r="K96" s="258"/>
      <c r="L96" s="258"/>
      <c r="M96" s="115"/>
      <c r="N96" s="258"/>
      <c r="O96" s="258"/>
      <c r="P96" s="258"/>
      <c r="Q96" s="258"/>
      <c r="R96" s="258"/>
      <c r="S96" s="258"/>
      <c r="T96" s="207"/>
      <c r="U96" s="253"/>
      <c r="V96" s="254"/>
      <c r="W96" s="254"/>
      <c r="X96" s="254"/>
      <c r="Y96" s="254"/>
      <c r="Z96" s="254"/>
      <c r="AA96" s="254"/>
      <c r="AB96" s="254"/>
      <c r="AC96" s="247"/>
      <c r="AD96" s="259"/>
      <c r="AE96" s="215"/>
      <c r="AF96" s="5"/>
      <c r="AG96" s="5"/>
      <c r="AH96" s="5"/>
      <c r="AI96" s="16"/>
    </row>
    <row x14ac:dyDescent="0.25" r="97" customHeight="1" ht="17.25">
      <c r="A97" s="216" t="s">
        <v>144</v>
      </c>
      <c r="B97" s="110"/>
      <c r="C97" s="110"/>
      <c r="D97" s="110"/>
      <c r="E97" s="111"/>
      <c r="F97" s="111"/>
      <c r="G97" s="111"/>
      <c r="H97" s="266"/>
      <c r="I97" s="257"/>
      <c r="J97" s="267"/>
      <c r="K97" s="258"/>
      <c r="L97" s="258"/>
      <c r="M97" s="115"/>
      <c r="N97" s="258"/>
      <c r="O97" s="258"/>
      <c r="P97" s="258"/>
      <c r="Q97" s="258"/>
      <c r="R97" s="258"/>
      <c r="S97" s="258"/>
      <c r="T97" s="222"/>
      <c r="U97" s="223"/>
      <c r="V97" s="224"/>
      <c r="W97" s="224"/>
      <c r="X97" s="224"/>
      <c r="Y97" s="224"/>
      <c r="Z97" s="224"/>
      <c r="AA97" s="224"/>
      <c r="AB97" s="224"/>
      <c r="AC97" s="225"/>
      <c r="AD97" s="259"/>
      <c r="AE97" s="215"/>
      <c r="AF97" s="5"/>
      <c r="AG97" s="5"/>
      <c r="AH97" s="5"/>
      <c r="AI97" s="16"/>
    </row>
    <row x14ac:dyDescent="0.25" r="98" customHeight="1" ht="17.25">
      <c r="A98" s="241" t="s">
        <v>145</v>
      </c>
      <c r="B98" s="261" t="s">
        <v>12</v>
      </c>
      <c r="C98" s="261" t="s">
        <v>0</v>
      </c>
      <c r="D98" s="110"/>
      <c r="E98" s="111"/>
      <c r="F98" s="111"/>
      <c r="G98" s="110">
        <v>800</v>
      </c>
      <c r="H98" s="266"/>
      <c r="I98" s="257"/>
      <c r="J98" s="113">
        <v>0.1</v>
      </c>
      <c r="K98" s="114">
        <v>0.3</v>
      </c>
      <c r="L98" s="114">
        <v>0.7</v>
      </c>
      <c r="M98" s="242"/>
      <c r="N98" s="114"/>
      <c r="O98" s="258"/>
      <c r="P98" s="258"/>
      <c r="Q98" s="258"/>
      <c r="R98" s="258"/>
      <c r="S98" s="258"/>
      <c r="T98" s="222">
        <f>ROUND(J98*$G98,-1)</f>
      </c>
      <c r="U98" s="223">
        <f>ROUND(K98*$G98,-1)</f>
      </c>
      <c r="V98" s="224">
        <f>ROUND(L98*$G98,-1)</f>
      </c>
      <c r="W98" s="224">
        <f>ROUND(M98*$G98,-1)</f>
      </c>
      <c r="X98" s="224">
        <f>ROUND(N98*$G98,-1)</f>
      </c>
      <c r="Y98" s="224">
        <f>ROUND(O98*$G98,-1)</f>
      </c>
      <c r="Z98" s="224">
        <f>ROUND(P98*$G98,-1)</f>
      </c>
      <c r="AA98" s="224">
        <f>ROUND(Q98*$G98,-1)</f>
      </c>
      <c r="AB98" s="224">
        <f>ROUND(R98*$G98,-1)</f>
      </c>
      <c r="AC98" s="225">
        <f>ROUND(S98*$G98,-1)</f>
      </c>
      <c r="AD98" s="259"/>
      <c r="AE98" s="215" t="s">
        <v>108</v>
      </c>
      <c r="AF98" s="5"/>
      <c r="AG98" s="5"/>
      <c r="AH98" s="5"/>
      <c r="AI98" s="16"/>
    </row>
    <row x14ac:dyDescent="0.25" r="99" customHeight="1" ht="17.25">
      <c r="A99" s="273"/>
      <c r="B99" s="110"/>
      <c r="C99" s="110"/>
      <c r="D99" s="110"/>
      <c r="E99" s="111"/>
      <c r="F99" s="111"/>
      <c r="G99" s="111"/>
      <c r="H99" s="266"/>
      <c r="I99" s="257"/>
      <c r="J99" s="267"/>
      <c r="K99" s="258"/>
      <c r="L99" s="258"/>
      <c r="M99" s="115"/>
      <c r="N99" s="258"/>
      <c r="O99" s="258"/>
      <c r="P99" s="258"/>
      <c r="Q99" s="258"/>
      <c r="R99" s="258"/>
      <c r="S99" s="258"/>
      <c r="T99" s="278"/>
      <c r="U99" s="279"/>
      <c r="V99" s="265"/>
      <c r="W99" s="265"/>
      <c r="X99" s="265"/>
      <c r="Y99" s="265"/>
      <c r="Z99" s="265"/>
      <c r="AA99" s="265"/>
      <c r="AB99" s="265"/>
      <c r="AC99" s="266"/>
      <c r="AD99" s="259"/>
      <c r="AE99" s="215"/>
      <c r="AF99" s="5"/>
      <c r="AG99" s="5"/>
      <c r="AH99" s="5"/>
      <c r="AI99" s="16"/>
    </row>
    <row x14ac:dyDescent="0.25" r="100" customHeight="1" ht="17.25">
      <c r="A100" s="216" t="s">
        <v>146</v>
      </c>
      <c r="B100" s="110"/>
      <c r="C100" s="110"/>
      <c r="D100" s="110"/>
      <c r="E100" s="280"/>
      <c r="F100" s="255"/>
      <c r="G100" s="255"/>
      <c r="H100" s="281"/>
      <c r="I100" s="282"/>
      <c r="J100" s="283"/>
      <c r="K100" s="284"/>
      <c r="L100" s="284"/>
      <c r="M100" s="285"/>
      <c r="N100" s="284"/>
      <c r="O100" s="284"/>
      <c r="P100" s="284"/>
      <c r="Q100" s="284"/>
      <c r="R100" s="284"/>
      <c r="S100" s="284"/>
      <c r="T100" s="213">
        <f>SUM(T101:T103)</f>
      </c>
      <c r="U100" s="286">
        <f>SUM(U101:U103)</f>
      </c>
      <c r="V100" s="287">
        <f>SUM(V101:V103)</f>
      </c>
      <c r="W100" s="287">
        <f>SUM(W101:W103)</f>
      </c>
      <c r="X100" s="287">
        <f>SUM(X101:X103)</f>
      </c>
      <c r="Y100" s="287">
        <f>SUM(Y101:Y103)</f>
      </c>
      <c r="Z100" s="287">
        <f>SUM(Z101:Z103)</f>
      </c>
      <c r="AA100" s="287">
        <f>SUM(AA101:AA103)</f>
      </c>
      <c r="AB100" s="287">
        <f>SUM(AB101:AB103)</f>
      </c>
      <c r="AC100" s="288">
        <f>SUM(AC101:AC103)</f>
      </c>
      <c r="AD100" s="289"/>
      <c r="AE100" s="290">
        <v>2283</v>
      </c>
      <c r="AF100" s="5"/>
      <c r="AG100" s="5"/>
      <c r="AH100" s="5"/>
      <c r="AI100" s="16"/>
    </row>
    <row x14ac:dyDescent="0.25" r="101" customHeight="1" ht="17.25">
      <c r="A101" s="241" t="s">
        <v>147</v>
      </c>
      <c r="B101" s="261" t="s">
        <v>8</v>
      </c>
      <c r="C101" s="261" t="s">
        <v>3</v>
      </c>
      <c r="D101" s="110"/>
      <c r="E101" s="110">
        <v>1093</v>
      </c>
      <c r="F101" s="110">
        <v>200</v>
      </c>
      <c r="G101" s="110">
        <f>F101*E101/1000</f>
      </c>
      <c r="H101" s="225"/>
      <c r="I101" s="112"/>
      <c r="J101" s="180"/>
      <c r="K101" s="242"/>
      <c r="L101" s="242"/>
      <c r="M101" s="114"/>
      <c r="N101" s="114">
        <v>1</v>
      </c>
      <c r="O101" s="114"/>
      <c r="P101" s="114"/>
      <c r="Q101" s="114"/>
      <c r="R101" s="114"/>
      <c r="S101" s="114"/>
      <c r="T101" s="222">
        <f>ROUND(J101*$G101,-1)</f>
      </c>
      <c r="U101" s="223">
        <f>ROUND(K101*$G101,-1)</f>
      </c>
      <c r="V101" s="224">
        <f>ROUND(L101*$G101,-1)</f>
      </c>
      <c r="W101" s="224">
        <f>ROUND(M101*$G101,-1)</f>
      </c>
      <c r="X101" s="224">
        <f>ROUND(N101*$G101,-1)</f>
      </c>
      <c r="Y101" s="224">
        <f>ROUND(O101*$G101,-1)</f>
      </c>
      <c r="Z101" s="224">
        <f>ROUND(P101*$G101,-1)</f>
      </c>
      <c r="AA101" s="224">
        <f>ROUND(Q101*$G101,-1)</f>
      </c>
      <c r="AB101" s="224">
        <f>ROUND(R101*$G101,-1)</f>
      </c>
      <c r="AC101" s="225">
        <f>ROUND(S101*$G101,-1)</f>
      </c>
      <c r="AD101" s="180"/>
      <c r="AE101" s="290">
        <v>678</v>
      </c>
      <c r="AF101" s="5"/>
      <c r="AG101" s="5"/>
      <c r="AH101" s="5"/>
      <c r="AI101" s="16"/>
    </row>
    <row x14ac:dyDescent="0.25" r="102" customHeight="1" ht="17.25">
      <c r="A102" s="241" t="s">
        <v>148</v>
      </c>
      <c r="B102" s="261" t="s">
        <v>8</v>
      </c>
      <c r="C102" s="261" t="s">
        <v>3</v>
      </c>
      <c r="D102" s="110"/>
      <c r="E102" s="110">
        <v>1125</v>
      </c>
      <c r="F102" s="110">
        <v>200</v>
      </c>
      <c r="G102" s="110">
        <f>F102*E102/1000</f>
      </c>
      <c r="H102" s="225"/>
      <c r="I102" s="112"/>
      <c r="J102" s="180"/>
      <c r="K102" s="242"/>
      <c r="L102" s="242"/>
      <c r="M102" s="114"/>
      <c r="N102" s="114">
        <v>0.8</v>
      </c>
      <c r="O102" s="114">
        <v>0.2</v>
      </c>
      <c r="P102" s="114"/>
      <c r="Q102" s="114"/>
      <c r="R102" s="114"/>
      <c r="S102" s="114"/>
      <c r="T102" s="222">
        <f>ROUND(J102*$G102,-1)</f>
      </c>
      <c r="U102" s="223">
        <f>ROUND(K102*$G102,-1)</f>
      </c>
      <c r="V102" s="224">
        <f>ROUND(L102*$G102,-1)</f>
      </c>
      <c r="W102" s="224">
        <f>ROUND(M102*$G102,-1)</f>
      </c>
      <c r="X102" s="224">
        <f>ROUND(N102*$G102,-1)</f>
      </c>
      <c r="Y102" s="224">
        <f>ROUND(O102*$G102,-1)</f>
      </c>
      <c r="Z102" s="224">
        <f>ROUND(P102*$G102,-1)</f>
      </c>
      <c r="AA102" s="224">
        <f>ROUND(Q102*$G102,-1)</f>
      </c>
      <c r="AB102" s="224">
        <f>ROUND(R102*$G102,-1)</f>
      </c>
      <c r="AC102" s="225">
        <f>ROUND(S102*$G102,-1)</f>
      </c>
      <c r="AD102" s="180"/>
      <c r="AE102" s="290">
        <v>796</v>
      </c>
      <c r="AF102" s="5"/>
      <c r="AG102" s="5"/>
      <c r="AH102" s="5"/>
      <c r="AI102" s="16"/>
    </row>
    <row x14ac:dyDescent="0.25" r="103" customHeight="1" ht="17.25">
      <c r="A103" s="241" t="s">
        <v>149</v>
      </c>
      <c r="B103" s="261" t="s">
        <v>8</v>
      </c>
      <c r="C103" s="261" t="s">
        <v>3</v>
      </c>
      <c r="D103" s="110"/>
      <c r="E103" s="110">
        <v>1442</v>
      </c>
      <c r="F103" s="110">
        <v>180</v>
      </c>
      <c r="G103" s="110">
        <f>F103*E103/1000</f>
      </c>
      <c r="H103" s="225"/>
      <c r="I103" s="112">
        <v>0.8</v>
      </c>
      <c r="J103" s="180">
        <v>0.2</v>
      </c>
      <c r="K103" s="114"/>
      <c r="L103" s="242"/>
      <c r="M103" s="242"/>
      <c r="N103" s="114"/>
      <c r="O103" s="114"/>
      <c r="P103" s="114"/>
      <c r="Q103" s="114"/>
      <c r="R103" s="114"/>
      <c r="S103" s="114"/>
      <c r="T103" s="222">
        <f>ROUND(J103*$G103,-1)</f>
      </c>
      <c r="U103" s="223">
        <f>ROUND(K103*$G103,-1)</f>
      </c>
      <c r="V103" s="224">
        <f>ROUND(L103*$G103,-1)</f>
      </c>
      <c r="W103" s="224">
        <f>ROUND(M103*$G103,-1)</f>
      </c>
      <c r="X103" s="224">
        <f>ROUND(N103*$G103,-1)</f>
      </c>
      <c r="Y103" s="224">
        <f>ROUND(O103*$G103,-1)</f>
      </c>
      <c r="Z103" s="224">
        <f>ROUND(P103*$G103,-1)</f>
      </c>
      <c r="AA103" s="224">
        <f>ROUND(Q103*$G103,-1)</f>
      </c>
      <c r="AB103" s="224">
        <f>ROUND(R103*$G103,-1)</f>
      </c>
      <c r="AC103" s="225">
        <f>ROUND(S103*$G103,-1)</f>
      </c>
      <c r="AD103" s="180"/>
      <c r="AE103" s="215" t="s">
        <v>108</v>
      </c>
      <c r="AF103" s="5"/>
      <c r="AG103" s="5"/>
      <c r="AH103" s="5"/>
      <c r="AI103" s="16"/>
    </row>
    <row x14ac:dyDescent="0.25" r="104" customHeight="1" ht="17.25">
      <c r="A104" s="241"/>
      <c r="B104" s="110"/>
      <c r="C104" s="110"/>
      <c r="D104" s="110"/>
      <c r="E104" s="110"/>
      <c r="F104" s="110"/>
      <c r="G104" s="110"/>
      <c r="H104" s="225"/>
      <c r="I104" s="112"/>
      <c r="J104" s="113"/>
      <c r="K104" s="114"/>
      <c r="L104" s="114"/>
      <c r="M104" s="242"/>
      <c r="N104" s="114"/>
      <c r="O104" s="114"/>
      <c r="P104" s="114"/>
      <c r="Q104" s="114"/>
      <c r="R104" s="114"/>
      <c r="S104" s="114"/>
      <c r="T104" s="222"/>
      <c r="U104" s="223"/>
      <c r="V104" s="224"/>
      <c r="W104" s="224"/>
      <c r="X104" s="224"/>
      <c r="Y104" s="224"/>
      <c r="Z104" s="224"/>
      <c r="AA104" s="224"/>
      <c r="AB104" s="224"/>
      <c r="AC104" s="225"/>
      <c r="AD104" s="180"/>
      <c r="AE104" s="92"/>
      <c r="AF104" s="5"/>
      <c r="AG104" s="5"/>
      <c r="AH104" s="5"/>
      <c r="AI104" s="16"/>
    </row>
    <row x14ac:dyDescent="0.25" r="105" customHeight="1" ht="17.25">
      <c r="A105" s="216" t="s">
        <v>150</v>
      </c>
      <c r="B105" s="110"/>
      <c r="C105" s="110"/>
      <c r="D105" s="110"/>
      <c r="E105" s="280"/>
      <c r="F105" s="280"/>
      <c r="G105" s="280"/>
      <c r="H105" s="291"/>
      <c r="I105" s="292"/>
      <c r="J105" s="293"/>
      <c r="K105" s="118"/>
      <c r="L105" s="118"/>
      <c r="M105" s="116"/>
      <c r="N105" s="118"/>
      <c r="O105" s="118"/>
      <c r="P105" s="118"/>
      <c r="Q105" s="118"/>
      <c r="R105" s="118"/>
      <c r="S105" s="118"/>
      <c r="T105" s="213">
        <f>SUM(T106:T109)</f>
      </c>
      <c r="U105" s="223">
        <f>SUM(U106:U109)</f>
      </c>
      <c r="V105" s="224">
        <f>SUM(V106:V109)</f>
      </c>
      <c r="W105" s="224">
        <f>SUM(W106:W109)</f>
      </c>
      <c r="X105" s="224">
        <f>SUM(X106:X109)</f>
      </c>
      <c r="Y105" s="224">
        <f>SUM(Y106:Y109)</f>
      </c>
      <c r="Z105" s="224">
        <f>SUM(Z106:Z109)</f>
      </c>
      <c r="AA105" s="224">
        <f>SUM(AA106:AA109)</f>
      </c>
      <c r="AB105" s="224">
        <f>SUM(AB106:AB109)</f>
      </c>
      <c r="AC105" s="225">
        <f>SUM(AC106:AC109)</f>
      </c>
      <c r="AD105" s="124"/>
      <c r="AE105" s="260">
        <v>22</v>
      </c>
      <c r="AF105" s="5"/>
      <c r="AG105" s="5"/>
      <c r="AH105" s="5"/>
      <c r="AI105" s="16"/>
    </row>
    <row x14ac:dyDescent="0.25" r="106" customHeight="1" ht="17.25">
      <c r="A106" s="241" t="s">
        <v>151</v>
      </c>
      <c r="B106" s="261" t="s">
        <v>8</v>
      </c>
      <c r="C106" s="261" t="s">
        <v>3</v>
      </c>
      <c r="D106" s="110"/>
      <c r="E106" s="110">
        <v>2825</v>
      </c>
      <c r="F106" s="110">
        <v>150</v>
      </c>
      <c r="G106" s="110">
        <v>500</v>
      </c>
      <c r="H106" s="225"/>
      <c r="I106" s="112">
        <v>0.5</v>
      </c>
      <c r="J106" s="242">
        <v>0.5</v>
      </c>
      <c r="K106" s="242"/>
      <c r="L106" s="242"/>
      <c r="M106" s="242"/>
      <c r="N106" s="242"/>
      <c r="O106" s="242"/>
      <c r="P106" s="114"/>
      <c r="Q106" s="114"/>
      <c r="R106" s="114"/>
      <c r="S106" s="114"/>
      <c r="T106" s="222">
        <f>ROUND(J106*$G106,-1)</f>
      </c>
      <c r="U106" s="223">
        <f>ROUND(K106*$G106,-1)</f>
      </c>
      <c r="V106" s="224">
        <f>ROUND(L106*$G106,-1)</f>
      </c>
      <c r="W106" s="224">
        <f>ROUND(M106*$G106,-1)</f>
      </c>
      <c r="X106" s="224">
        <f>ROUND(N106*$G106,-1)</f>
      </c>
      <c r="Y106" s="224">
        <f>ROUND(O106*$G106,-1)</f>
      </c>
      <c r="Z106" s="224">
        <f>ROUND(P106*$G106,-1)</f>
      </c>
      <c r="AA106" s="224">
        <f>ROUND(Q106*$G106,-1)</f>
      </c>
      <c r="AB106" s="224">
        <f>ROUND(R106*$G106,-1)</f>
      </c>
      <c r="AC106" s="225">
        <f>ROUND(S106*$G106,-1)</f>
      </c>
      <c r="AD106" s="180"/>
      <c r="AE106" s="260">
        <v>150</v>
      </c>
      <c r="AF106" s="5"/>
      <c r="AG106" s="5"/>
      <c r="AH106" s="5"/>
      <c r="AI106" s="16"/>
    </row>
    <row x14ac:dyDescent="0.25" r="107" customHeight="1" ht="17.25">
      <c r="A107" s="241" t="s">
        <v>152</v>
      </c>
      <c r="B107" s="261" t="s">
        <v>8</v>
      </c>
      <c r="C107" s="261" t="s">
        <v>3</v>
      </c>
      <c r="D107" s="110"/>
      <c r="E107" s="110">
        <v>930</v>
      </c>
      <c r="F107" s="110">
        <v>150</v>
      </c>
      <c r="G107" s="110">
        <v>200</v>
      </c>
      <c r="H107" s="225"/>
      <c r="I107" s="112">
        <v>0.5</v>
      </c>
      <c r="J107" s="113">
        <v>0.5</v>
      </c>
      <c r="K107" s="242"/>
      <c r="L107" s="114"/>
      <c r="M107" s="114"/>
      <c r="N107" s="114"/>
      <c r="O107" s="242"/>
      <c r="P107" s="114"/>
      <c r="Q107" s="114"/>
      <c r="R107" s="114"/>
      <c r="S107" s="114"/>
      <c r="T107" s="222">
        <f>ROUND(J107*$G107,-1)</f>
      </c>
      <c r="U107" s="223">
        <f>ROUND(K107*$G107,-1)</f>
      </c>
      <c r="V107" s="224">
        <f>ROUND(L107*$G107,-1)</f>
      </c>
      <c r="W107" s="224">
        <f>ROUND(M107*$G107,-1)</f>
      </c>
      <c r="X107" s="224">
        <f>ROUND(N107*$G107,-1)</f>
      </c>
      <c r="Y107" s="224">
        <f>ROUND(O107*$G107,-1)</f>
      </c>
      <c r="Z107" s="224">
        <f>ROUND(P107*$G107,-1)</f>
      </c>
      <c r="AA107" s="224">
        <f>ROUND(Q107*$G107,-1)</f>
      </c>
      <c r="AB107" s="224">
        <f>ROUND(R107*$G107,-1)</f>
      </c>
      <c r="AC107" s="225">
        <f>ROUND(S107*$G107,-1)</f>
      </c>
      <c r="AD107" s="180"/>
      <c r="AE107" s="260">
        <v>151</v>
      </c>
      <c r="AF107" s="294"/>
      <c r="AG107" s="5"/>
      <c r="AH107" s="5"/>
      <c r="AI107" s="16"/>
    </row>
    <row x14ac:dyDescent="0.25" r="108" customHeight="1" ht="17.25">
      <c r="A108" s="241" t="s">
        <v>153</v>
      </c>
      <c r="B108" s="261" t="s">
        <v>8</v>
      </c>
      <c r="C108" s="261" t="s">
        <v>3</v>
      </c>
      <c r="D108" s="110"/>
      <c r="E108" s="110">
        <v>7930</v>
      </c>
      <c r="F108" s="110">
        <v>100</v>
      </c>
      <c r="G108" s="110">
        <v>2000</v>
      </c>
      <c r="H108" s="256" t="s">
        <v>154</v>
      </c>
      <c r="I108" s="112">
        <v>0.7</v>
      </c>
      <c r="J108" s="113">
        <v>0.3</v>
      </c>
      <c r="K108" s="114"/>
      <c r="L108" s="114"/>
      <c r="M108" s="114"/>
      <c r="N108" s="114"/>
      <c r="O108" s="114"/>
      <c r="P108" s="114"/>
      <c r="Q108" s="114"/>
      <c r="R108" s="114"/>
      <c r="S108" s="114"/>
      <c r="T108" s="222">
        <f>ROUND(J108*$G108,-1)</f>
      </c>
      <c r="U108" s="223">
        <f>ROUND(K108*$G108,-1)</f>
      </c>
      <c r="V108" s="224">
        <f>ROUND(L108*$G108,-1)</f>
      </c>
      <c r="W108" s="224">
        <f>ROUND(M108*$G108,-1)</f>
      </c>
      <c r="X108" s="224">
        <f>ROUND(N108*$G108,-1)</f>
      </c>
      <c r="Y108" s="224">
        <f>ROUND(O108*$G108,-1)</f>
      </c>
      <c r="Z108" s="224">
        <f>ROUND(P108*$G108,-1)</f>
      </c>
      <c r="AA108" s="224">
        <f>ROUND(Q108*$G108,-1)</f>
      </c>
      <c r="AB108" s="224">
        <f>ROUND(R108*$G108,-1)</f>
      </c>
      <c r="AC108" s="225">
        <f>ROUND(S108*$G108,-1)</f>
      </c>
      <c r="AD108" s="180"/>
      <c r="AE108" s="260">
        <v>152</v>
      </c>
      <c r="AF108" s="294"/>
      <c r="AG108" s="5"/>
      <c r="AH108" s="5"/>
      <c r="AI108" s="16"/>
    </row>
    <row x14ac:dyDescent="0.25" r="109" customHeight="1" ht="17.25">
      <c r="A109" s="241" t="s">
        <v>155</v>
      </c>
      <c r="B109" s="261" t="s">
        <v>8</v>
      </c>
      <c r="C109" s="261" t="s">
        <v>3</v>
      </c>
      <c r="D109" s="110"/>
      <c r="E109" s="110"/>
      <c r="F109" s="110"/>
      <c r="G109" s="110">
        <v>300</v>
      </c>
      <c r="H109" s="225"/>
      <c r="I109" s="112">
        <v>0.1</v>
      </c>
      <c r="J109" s="113">
        <v>0.9</v>
      </c>
      <c r="K109" s="114"/>
      <c r="L109" s="114"/>
      <c r="M109" s="114"/>
      <c r="N109" s="114"/>
      <c r="O109" s="114"/>
      <c r="P109" s="114"/>
      <c r="Q109" s="114"/>
      <c r="R109" s="114"/>
      <c r="S109" s="114"/>
      <c r="T109" s="222">
        <f>ROUND(J109*$G109,-1)</f>
      </c>
      <c r="U109" s="223">
        <f>ROUND(K109*$G109,-1)</f>
      </c>
      <c r="V109" s="224">
        <f>ROUND(L109*$G109,-1)</f>
      </c>
      <c r="W109" s="224">
        <f>ROUND(M109*$G109,-1)</f>
      </c>
      <c r="X109" s="224">
        <f>ROUND(N109*$G109,-1)</f>
      </c>
      <c r="Y109" s="224">
        <f>ROUND(O109*$G109,-1)</f>
      </c>
      <c r="Z109" s="224">
        <f>ROUND(P109*$G109,-1)</f>
      </c>
      <c r="AA109" s="224">
        <f>ROUND(Q109*$G109,-1)</f>
      </c>
      <c r="AB109" s="224">
        <f>ROUND(R109*$G109,-1)</f>
      </c>
      <c r="AC109" s="225">
        <f>ROUND(S109*$G109,-1)</f>
      </c>
      <c r="AD109" s="180"/>
      <c r="AE109" s="260">
        <v>149</v>
      </c>
      <c r="AF109" s="294"/>
      <c r="AG109" s="5"/>
      <c r="AH109" s="5"/>
      <c r="AI109" s="16"/>
    </row>
    <row x14ac:dyDescent="0.25" r="110" customHeight="1" ht="17.25">
      <c r="A110" s="251"/>
      <c r="B110" s="110"/>
      <c r="C110" s="110"/>
      <c r="D110" s="110"/>
      <c r="E110" s="110"/>
      <c r="F110" s="110"/>
      <c r="G110" s="110"/>
      <c r="H110" s="225"/>
      <c r="I110" s="112"/>
      <c r="J110" s="113"/>
      <c r="K110" s="114"/>
      <c r="L110" s="114"/>
      <c r="M110" s="242"/>
      <c r="N110" s="114"/>
      <c r="O110" s="114"/>
      <c r="P110" s="114"/>
      <c r="Q110" s="114"/>
      <c r="R110" s="114"/>
      <c r="S110" s="114"/>
      <c r="T110" s="222"/>
      <c r="U110" s="223"/>
      <c r="V110" s="224"/>
      <c r="W110" s="224"/>
      <c r="X110" s="224"/>
      <c r="Y110" s="224"/>
      <c r="Z110" s="224"/>
      <c r="AA110" s="224"/>
      <c r="AB110" s="224"/>
      <c r="AC110" s="225"/>
      <c r="AD110" s="180"/>
      <c r="AE110" s="92"/>
      <c r="AF110" s="5"/>
      <c r="AG110" s="5"/>
      <c r="AH110" s="5"/>
      <c r="AI110" s="16"/>
    </row>
    <row x14ac:dyDescent="0.25" r="111" customHeight="1" ht="17.25">
      <c r="A111" s="216" t="s">
        <v>156</v>
      </c>
      <c r="B111" s="110"/>
      <c r="C111" s="110"/>
      <c r="D111" s="110"/>
      <c r="E111" s="280"/>
      <c r="F111" s="280"/>
      <c r="G111" s="280"/>
      <c r="H111" s="256" t="s">
        <v>154</v>
      </c>
      <c r="I111" s="292"/>
      <c r="J111" s="293"/>
      <c r="K111" s="295"/>
      <c r="L111" s="116"/>
      <c r="M111" s="116"/>
      <c r="N111" s="118"/>
      <c r="O111" s="118"/>
      <c r="P111" s="118"/>
      <c r="Q111" s="118"/>
      <c r="R111" s="118"/>
      <c r="S111" s="118"/>
      <c r="T111" s="278">
        <v>500</v>
      </c>
      <c r="U111" s="279">
        <v>500</v>
      </c>
      <c r="V111" s="265">
        <v>300</v>
      </c>
      <c r="W111" s="265">
        <v>0</v>
      </c>
      <c r="X111" s="265">
        <v>0</v>
      </c>
      <c r="Y111" s="265">
        <v>0</v>
      </c>
      <c r="Z111" s="265">
        <v>0</v>
      </c>
      <c r="AA111" s="265">
        <v>0</v>
      </c>
      <c r="AB111" s="265">
        <v>0</v>
      </c>
      <c r="AC111" s="266">
        <v>0</v>
      </c>
      <c r="AD111" s="296"/>
      <c r="AE111" s="260">
        <v>1298</v>
      </c>
      <c r="AF111" s="5"/>
      <c r="AG111" s="5"/>
      <c r="AH111" s="5"/>
      <c r="AI111" s="16"/>
    </row>
    <row x14ac:dyDescent="0.25" r="112" customHeight="1" ht="17.25">
      <c r="A112" s="241" t="s">
        <v>157</v>
      </c>
      <c r="B112" s="261" t="s">
        <v>12</v>
      </c>
      <c r="C112" s="261" t="s">
        <v>0</v>
      </c>
      <c r="D112" s="110"/>
      <c r="E112" s="110"/>
      <c r="F112" s="110"/>
      <c r="G112" s="110"/>
      <c r="H112" s="225"/>
      <c r="I112" s="112"/>
      <c r="J112" s="161"/>
      <c r="K112" s="161"/>
      <c r="L112" s="161"/>
      <c r="M112" s="242"/>
      <c r="N112" s="242"/>
      <c r="O112" s="114"/>
      <c r="P112" s="114"/>
      <c r="Q112" s="114"/>
      <c r="R112" s="114"/>
      <c r="S112" s="114"/>
      <c r="T112" s="222">
        <f>ROUND(J112*$G112,-1)</f>
      </c>
      <c r="U112" s="223">
        <f>ROUND(K112*$G112,-1)</f>
      </c>
      <c r="V112" s="224">
        <f>ROUND(L112*$G112,-1)</f>
      </c>
      <c r="W112" s="224">
        <f>ROUND(M112*$G112,-1)</f>
      </c>
      <c r="X112" s="224">
        <f>ROUND(N112*$G112,-1)</f>
      </c>
      <c r="Y112" s="224">
        <f>ROUND(O112*$G112,-1)</f>
      </c>
      <c r="Z112" s="224">
        <f>ROUND(P112*$G112,-1)</f>
      </c>
      <c r="AA112" s="224">
        <f>ROUND(Q112*$G112,-1)</f>
      </c>
      <c r="AB112" s="224">
        <f>ROUND(R112*$G112,-1)</f>
      </c>
      <c r="AC112" s="225">
        <f>ROUND(S112*$G112,-1)</f>
      </c>
      <c r="AD112" s="180"/>
      <c r="AE112" s="260">
        <v>2036</v>
      </c>
      <c r="AF112" s="5"/>
      <c r="AG112" s="5"/>
      <c r="AH112" s="5"/>
      <c r="AI112" s="16"/>
    </row>
    <row x14ac:dyDescent="0.25" r="113" customHeight="1" ht="17.25">
      <c r="A113" s="241" t="s">
        <v>158</v>
      </c>
      <c r="B113" s="261" t="s">
        <v>12</v>
      </c>
      <c r="C113" s="261" t="s">
        <v>0</v>
      </c>
      <c r="D113" s="110"/>
      <c r="E113" s="110"/>
      <c r="F113" s="110"/>
      <c r="G113" s="110"/>
      <c r="H113" s="225"/>
      <c r="I113" s="112"/>
      <c r="J113" s="161"/>
      <c r="K113" s="161"/>
      <c r="L113" s="161"/>
      <c r="M113" s="114"/>
      <c r="N113" s="114"/>
      <c r="O113" s="114"/>
      <c r="P113" s="114"/>
      <c r="Q113" s="114"/>
      <c r="R113" s="114"/>
      <c r="S113" s="114"/>
      <c r="T113" s="222">
        <f>ROUND(J113*$G113,-1)</f>
      </c>
      <c r="U113" s="223">
        <f>ROUND(K113*$G113,-1)</f>
      </c>
      <c r="V113" s="224">
        <f>ROUND(L113*$G113,-1)</f>
      </c>
      <c r="W113" s="224">
        <f>ROUND(M113*$G113,-1)</f>
      </c>
      <c r="X113" s="224">
        <f>ROUND(N113*$G113,-1)</f>
      </c>
      <c r="Y113" s="224">
        <f>ROUND(O113*$G113,-1)</f>
      </c>
      <c r="Z113" s="224">
        <f>ROUND(P113*$G113,-1)</f>
      </c>
      <c r="AA113" s="224">
        <f>ROUND(Q113*$G113,-1)</f>
      </c>
      <c r="AB113" s="224">
        <f>ROUND(R113*$G113,-1)</f>
      </c>
      <c r="AC113" s="225">
        <f>ROUND(S113*$G113,-1)</f>
      </c>
      <c r="AD113" s="180"/>
      <c r="AE113" s="290">
        <v>2038</v>
      </c>
      <c r="AF113" s="5"/>
      <c r="AG113" s="5"/>
      <c r="AH113" s="5"/>
      <c r="AI113" s="16"/>
    </row>
    <row x14ac:dyDescent="0.25" r="114" customHeight="1" ht="17.25">
      <c r="A114" s="241" t="s">
        <v>159</v>
      </c>
      <c r="B114" s="261" t="s">
        <v>12</v>
      </c>
      <c r="C114" s="261" t="s">
        <v>0</v>
      </c>
      <c r="D114" s="110"/>
      <c r="E114" s="110"/>
      <c r="F114" s="110"/>
      <c r="G114" s="110"/>
      <c r="H114" s="225"/>
      <c r="I114" s="112"/>
      <c r="J114" s="161"/>
      <c r="K114" s="161"/>
      <c r="L114" s="161"/>
      <c r="M114" s="114"/>
      <c r="N114" s="114"/>
      <c r="O114" s="114"/>
      <c r="P114" s="114"/>
      <c r="Q114" s="114"/>
      <c r="R114" s="114"/>
      <c r="S114" s="114"/>
      <c r="T114" s="222">
        <f>ROUND(J114*$G114,-1)</f>
      </c>
      <c r="U114" s="223">
        <f>ROUND(K114*$G114,-1)</f>
      </c>
      <c r="V114" s="224">
        <f>ROUND(L114*$G114,-1)</f>
      </c>
      <c r="W114" s="224">
        <f>ROUND(M114*$G114,-1)</f>
      </c>
      <c r="X114" s="224">
        <f>ROUND(N114*$G114,-1)</f>
      </c>
      <c r="Y114" s="224">
        <f>ROUND(O114*$G114,-1)</f>
      </c>
      <c r="Z114" s="224">
        <f>ROUND(P114*$G114,-1)</f>
      </c>
      <c r="AA114" s="224">
        <f>ROUND(Q114*$G114,-1)</f>
      </c>
      <c r="AB114" s="224">
        <f>ROUND(R114*$G114,-1)</f>
      </c>
      <c r="AC114" s="225">
        <f>ROUND(S114*$G114,-1)</f>
      </c>
      <c r="AD114" s="180"/>
      <c r="AE114" s="290">
        <v>2037</v>
      </c>
      <c r="AF114" s="5"/>
      <c r="AG114" s="5"/>
      <c r="AH114" s="5"/>
      <c r="AI114" s="16"/>
    </row>
    <row x14ac:dyDescent="0.25" r="115" customHeight="1" ht="17.25">
      <c r="A115" s="241" t="s">
        <v>160</v>
      </c>
      <c r="B115" s="261" t="s">
        <v>12</v>
      </c>
      <c r="C115" s="261" t="s">
        <v>0</v>
      </c>
      <c r="D115" s="110"/>
      <c r="E115" s="110"/>
      <c r="F115" s="110"/>
      <c r="G115" s="110"/>
      <c r="H115" s="225"/>
      <c r="I115" s="112"/>
      <c r="J115" s="161"/>
      <c r="K115" s="161"/>
      <c r="L115" s="161"/>
      <c r="M115" s="114"/>
      <c r="N115" s="114"/>
      <c r="O115" s="114"/>
      <c r="P115" s="114"/>
      <c r="Q115" s="114"/>
      <c r="R115" s="114"/>
      <c r="S115" s="114"/>
      <c r="T115" s="222">
        <f>ROUND(J115*$G115,-1)</f>
      </c>
      <c r="U115" s="223">
        <f>ROUND(K115*$G115,-1)</f>
      </c>
      <c r="V115" s="224">
        <f>ROUND(L115*$G115,-1)</f>
      </c>
      <c r="W115" s="224">
        <f>ROUND(M115*$G115,-1)</f>
      </c>
      <c r="X115" s="224">
        <f>ROUND(N115*$G115,-1)</f>
      </c>
      <c r="Y115" s="224">
        <f>ROUND(O115*$G115,-1)</f>
      </c>
      <c r="Z115" s="224">
        <f>ROUND(P115*$G115,-1)</f>
      </c>
      <c r="AA115" s="224">
        <f>ROUND(Q115*$G115,-1)</f>
      </c>
      <c r="AB115" s="224">
        <f>ROUND(R115*$G115,-1)</f>
      </c>
      <c r="AC115" s="225">
        <f>ROUND(S115*$G115,-1)</f>
      </c>
      <c r="AD115" s="180"/>
      <c r="AE115" s="260">
        <v>2028</v>
      </c>
      <c r="AF115" s="5"/>
      <c r="AG115" s="5"/>
      <c r="AH115" s="5"/>
      <c r="AI115" s="16"/>
    </row>
    <row x14ac:dyDescent="0.25" r="116" customHeight="1" ht="17.25">
      <c r="A116" s="241" t="s">
        <v>161</v>
      </c>
      <c r="B116" s="261" t="s">
        <v>12</v>
      </c>
      <c r="C116" s="261" t="s">
        <v>0</v>
      </c>
      <c r="D116" s="110"/>
      <c r="E116" s="110"/>
      <c r="F116" s="110"/>
      <c r="G116" s="110"/>
      <c r="H116" s="225"/>
      <c r="I116" s="112"/>
      <c r="J116" s="161"/>
      <c r="K116" s="161"/>
      <c r="L116" s="161"/>
      <c r="M116" s="114"/>
      <c r="N116" s="114"/>
      <c r="O116" s="114"/>
      <c r="P116" s="114"/>
      <c r="Q116" s="114"/>
      <c r="R116" s="114"/>
      <c r="S116" s="114"/>
      <c r="T116" s="222">
        <f>ROUND(J116*$G116,-1)</f>
      </c>
      <c r="U116" s="223">
        <f>ROUND(K116*$G116,-1)</f>
      </c>
      <c r="V116" s="224">
        <f>ROUND(L116*$G116,-1)</f>
      </c>
      <c r="W116" s="224">
        <f>ROUND(M116*$G116,-1)</f>
      </c>
      <c r="X116" s="224">
        <f>ROUND(N116*$G116,-1)</f>
      </c>
      <c r="Y116" s="224">
        <f>ROUND(O116*$G116,-1)</f>
      </c>
      <c r="Z116" s="224">
        <f>ROUND(P116*$G116,-1)</f>
      </c>
      <c r="AA116" s="224">
        <f>ROUND(Q116*$G116,-1)</f>
      </c>
      <c r="AB116" s="224">
        <f>ROUND(R116*$G116,-1)</f>
      </c>
      <c r="AC116" s="225">
        <f>ROUND(S116*$G116,-1)</f>
      </c>
      <c r="AD116" s="180"/>
      <c r="AE116" s="260">
        <v>2031</v>
      </c>
      <c r="AF116" s="5"/>
      <c r="AG116" s="5"/>
      <c r="AH116" s="5"/>
      <c r="AI116" s="16"/>
    </row>
    <row x14ac:dyDescent="0.25" r="117" customHeight="1" ht="17.25">
      <c r="A117" s="241" t="s">
        <v>162</v>
      </c>
      <c r="B117" s="261" t="s">
        <v>12</v>
      </c>
      <c r="C117" s="261" t="s">
        <v>0</v>
      </c>
      <c r="D117" s="110"/>
      <c r="E117" s="110"/>
      <c r="F117" s="110"/>
      <c r="G117" s="110"/>
      <c r="H117" s="225"/>
      <c r="I117" s="112"/>
      <c r="J117" s="161"/>
      <c r="K117" s="161"/>
      <c r="L117" s="161"/>
      <c r="M117" s="114"/>
      <c r="N117" s="114"/>
      <c r="O117" s="114"/>
      <c r="P117" s="114"/>
      <c r="Q117" s="114"/>
      <c r="R117" s="114"/>
      <c r="S117" s="114"/>
      <c r="T117" s="222">
        <f>ROUND(J117*$G117,-1)</f>
      </c>
      <c r="U117" s="223">
        <f>ROUND(K117*$G117,-1)</f>
      </c>
      <c r="V117" s="224">
        <f>ROUND(L117*$G117,-1)</f>
      </c>
      <c r="W117" s="224">
        <f>ROUND(M117*$G117,-1)</f>
      </c>
      <c r="X117" s="224">
        <f>ROUND(N117*$G117,-1)</f>
      </c>
      <c r="Y117" s="224">
        <f>ROUND(O117*$G117,-1)</f>
      </c>
      <c r="Z117" s="224">
        <f>ROUND(P117*$G117,-1)</f>
      </c>
      <c r="AA117" s="224">
        <f>ROUND(Q117*$G117,-1)</f>
      </c>
      <c r="AB117" s="224">
        <f>ROUND(R117*$G117,-1)</f>
      </c>
      <c r="AC117" s="225">
        <f>ROUND(S117*$G117,-1)</f>
      </c>
      <c r="AD117" s="180"/>
      <c r="AE117" s="290">
        <v>2029</v>
      </c>
      <c r="AF117" s="5"/>
      <c r="AG117" s="5"/>
      <c r="AH117" s="5"/>
      <c r="AI117" s="16"/>
    </row>
    <row x14ac:dyDescent="0.25" r="118" customHeight="1" ht="17.25">
      <c r="A118" s="241" t="s">
        <v>163</v>
      </c>
      <c r="B118" s="261" t="s">
        <v>12</v>
      </c>
      <c r="C118" s="261" t="s">
        <v>0</v>
      </c>
      <c r="D118" s="110"/>
      <c r="E118" s="110"/>
      <c r="F118" s="110"/>
      <c r="G118" s="110"/>
      <c r="H118" s="225"/>
      <c r="I118" s="112"/>
      <c r="J118" s="161"/>
      <c r="K118" s="161"/>
      <c r="L118" s="161"/>
      <c r="M118" s="114"/>
      <c r="N118" s="114"/>
      <c r="O118" s="114"/>
      <c r="P118" s="114"/>
      <c r="Q118" s="114"/>
      <c r="R118" s="114"/>
      <c r="S118" s="114"/>
      <c r="T118" s="222">
        <f>ROUND(J118*$G118,-1)</f>
      </c>
      <c r="U118" s="223">
        <f>ROUND(K118*$G118,-1)</f>
      </c>
      <c r="V118" s="224">
        <f>ROUND(L118*$G118,-1)</f>
      </c>
      <c r="W118" s="224">
        <f>ROUND(M118*$G118,-1)</f>
      </c>
      <c r="X118" s="224">
        <f>ROUND(N118*$G118,-1)</f>
      </c>
      <c r="Y118" s="224">
        <f>ROUND(O118*$G118,-1)</f>
      </c>
      <c r="Z118" s="224">
        <f>ROUND(P118*$G118,-1)</f>
      </c>
      <c r="AA118" s="224">
        <f>ROUND(Q118*$G118,-1)</f>
      </c>
      <c r="AB118" s="224">
        <f>ROUND(R118*$G118,-1)</f>
      </c>
      <c r="AC118" s="225">
        <f>ROUND(S118*$G118,-1)</f>
      </c>
      <c r="AD118" s="180"/>
      <c r="AE118" s="260">
        <v>2032</v>
      </c>
      <c r="AF118" s="5"/>
      <c r="AG118" s="5"/>
      <c r="AH118" s="5"/>
      <c r="AI118" s="16"/>
    </row>
    <row x14ac:dyDescent="0.25" r="119" customHeight="1" ht="17.25">
      <c r="A119" s="241" t="s">
        <v>164</v>
      </c>
      <c r="B119" s="261" t="s">
        <v>12</v>
      </c>
      <c r="C119" s="261" t="s">
        <v>0</v>
      </c>
      <c r="D119" s="110"/>
      <c r="E119" s="110"/>
      <c r="F119" s="110"/>
      <c r="G119" s="110"/>
      <c r="H119" s="225"/>
      <c r="I119" s="112"/>
      <c r="J119" s="161"/>
      <c r="K119" s="161"/>
      <c r="L119" s="161"/>
      <c r="M119" s="114"/>
      <c r="N119" s="114"/>
      <c r="O119" s="114"/>
      <c r="P119" s="114"/>
      <c r="Q119" s="114"/>
      <c r="R119" s="114"/>
      <c r="S119" s="114"/>
      <c r="T119" s="222">
        <f>ROUND(J119*$G119,-1)</f>
      </c>
      <c r="U119" s="223">
        <f>ROUND(K119*$G119,-1)</f>
      </c>
      <c r="V119" s="224">
        <f>ROUND(L119*$G119,-1)</f>
      </c>
      <c r="W119" s="224">
        <f>ROUND(M119*$G119,-1)</f>
      </c>
      <c r="X119" s="224">
        <f>ROUND(N119*$G119,-1)</f>
      </c>
      <c r="Y119" s="224">
        <f>ROUND(O119*$G119,-1)</f>
      </c>
      <c r="Z119" s="224">
        <f>ROUND(P119*$G119,-1)</f>
      </c>
      <c r="AA119" s="224">
        <f>ROUND(Q119*$G119,-1)</f>
      </c>
      <c r="AB119" s="224">
        <f>ROUND(R119*$G119,-1)</f>
      </c>
      <c r="AC119" s="225">
        <f>ROUND(S119*$G119,-1)</f>
      </c>
      <c r="AD119" s="180"/>
      <c r="AE119" s="260">
        <v>2033</v>
      </c>
      <c r="AF119" s="5"/>
      <c r="AG119" s="5"/>
      <c r="AH119" s="5"/>
      <c r="AI119" s="16"/>
    </row>
    <row x14ac:dyDescent="0.25" r="120" customHeight="1" ht="17.25">
      <c r="A120" s="241" t="s">
        <v>165</v>
      </c>
      <c r="B120" s="261" t="s">
        <v>12</v>
      </c>
      <c r="C120" s="261" t="s">
        <v>0</v>
      </c>
      <c r="D120" s="110"/>
      <c r="E120" s="110"/>
      <c r="F120" s="110"/>
      <c r="G120" s="110"/>
      <c r="H120" s="225"/>
      <c r="I120" s="112"/>
      <c r="J120" s="161"/>
      <c r="K120" s="161"/>
      <c r="L120" s="161"/>
      <c r="M120" s="114"/>
      <c r="N120" s="114"/>
      <c r="O120" s="114"/>
      <c r="P120" s="114"/>
      <c r="Q120" s="114"/>
      <c r="R120" s="114"/>
      <c r="S120" s="114"/>
      <c r="T120" s="222">
        <f>ROUND(J120*$G120,-1)</f>
      </c>
      <c r="U120" s="223">
        <f>ROUND(K120*$G120,-1)</f>
      </c>
      <c r="V120" s="224">
        <f>ROUND(L120*$G120,-1)</f>
      </c>
      <c r="W120" s="224">
        <f>ROUND(M120*$G120,-1)</f>
      </c>
      <c r="X120" s="224">
        <f>ROUND(N120*$G120,-1)</f>
      </c>
      <c r="Y120" s="224">
        <f>ROUND(O120*$G120,-1)</f>
      </c>
      <c r="Z120" s="224">
        <f>ROUND(P120*$G120,-1)</f>
      </c>
      <c r="AA120" s="224">
        <f>ROUND(Q120*$G120,-1)</f>
      </c>
      <c r="AB120" s="224">
        <f>ROUND(R120*$G120,-1)</f>
      </c>
      <c r="AC120" s="225">
        <f>ROUND(S120*$G120,-1)</f>
      </c>
      <c r="AD120" s="180"/>
      <c r="AE120" s="260">
        <v>2034</v>
      </c>
      <c r="AF120" s="5"/>
      <c r="AG120" s="5"/>
      <c r="AH120" s="5"/>
      <c r="AI120" s="16"/>
    </row>
    <row x14ac:dyDescent="0.25" r="121" customHeight="1" ht="17.25">
      <c r="A121" s="241" t="s">
        <v>166</v>
      </c>
      <c r="B121" s="261" t="s">
        <v>12</v>
      </c>
      <c r="C121" s="261" t="s">
        <v>0</v>
      </c>
      <c r="D121" s="110"/>
      <c r="E121" s="110"/>
      <c r="F121" s="110"/>
      <c r="G121" s="110"/>
      <c r="H121" s="225"/>
      <c r="I121" s="112"/>
      <c r="J121" s="161"/>
      <c r="K121" s="161"/>
      <c r="L121" s="161"/>
      <c r="M121" s="114"/>
      <c r="N121" s="114"/>
      <c r="O121" s="114"/>
      <c r="P121" s="114"/>
      <c r="Q121" s="114"/>
      <c r="R121" s="114"/>
      <c r="S121" s="114"/>
      <c r="T121" s="222">
        <f>ROUND(J121*$G121,-1)</f>
      </c>
      <c r="U121" s="223">
        <f>ROUND(K121*$G121,-1)</f>
      </c>
      <c r="V121" s="224">
        <f>ROUND(L121*$G121,-1)</f>
      </c>
      <c r="W121" s="224">
        <f>ROUND(M121*$G121,-1)</f>
      </c>
      <c r="X121" s="224">
        <f>ROUND(N121*$G121,-1)</f>
      </c>
      <c r="Y121" s="224">
        <f>ROUND(O121*$G121,-1)</f>
      </c>
      <c r="Z121" s="224">
        <f>ROUND(P121*$G121,-1)</f>
      </c>
      <c r="AA121" s="224">
        <f>ROUND(Q121*$G121,-1)</f>
      </c>
      <c r="AB121" s="224">
        <f>ROUND(R121*$G121,-1)</f>
      </c>
      <c r="AC121" s="225">
        <f>ROUND(S121*$G121,-1)</f>
      </c>
      <c r="AD121" s="180"/>
      <c r="AE121" s="260">
        <v>2027</v>
      </c>
      <c r="AF121" s="5"/>
      <c r="AG121" s="5"/>
      <c r="AH121" s="5"/>
      <c r="AI121" s="16"/>
    </row>
    <row x14ac:dyDescent="0.25" r="122" customHeight="1" ht="17.25">
      <c r="A122" s="241" t="s">
        <v>167</v>
      </c>
      <c r="B122" s="261" t="s">
        <v>12</v>
      </c>
      <c r="C122" s="261" t="s">
        <v>0</v>
      </c>
      <c r="D122" s="110"/>
      <c r="E122" s="110"/>
      <c r="F122" s="110"/>
      <c r="G122" s="110"/>
      <c r="H122" s="225"/>
      <c r="I122" s="112"/>
      <c r="J122" s="161"/>
      <c r="K122" s="161"/>
      <c r="L122" s="161"/>
      <c r="M122" s="114"/>
      <c r="N122" s="114"/>
      <c r="O122" s="114"/>
      <c r="P122" s="114"/>
      <c r="Q122" s="114"/>
      <c r="R122" s="114"/>
      <c r="S122" s="114"/>
      <c r="T122" s="222">
        <f>ROUND(J122*$G122,-1)</f>
      </c>
      <c r="U122" s="223">
        <f>ROUND(K122*$G122,-1)</f>
      </c>
      <c r="V122" s="224">
        <f>ROUND(L122*$G122,-1)</f>
      </c>
      <c r="W122" s="224">
        <f>ROUND(M122*$G122,-1)</f>
      </c>
      <c r="X122" s="224">
        <f>ROUND(N122*$G122,-1)</f>
      </c>
      <c r="Y122" s="224">
        <f>ROUND(O122*$G122,-1)</f>
      </c>
      <c r="Z122" s="224">
        <f>ROUND(P122*$G122,-1)</f>
      </c>
      <c r="AA122" s="224">
        <f>ROUND(Q122*$G122,-1)</f>
      </c>
      <c r="AB122" s="224">
        <f>ROUND(R122*$G122,-1)</f>
      </c>
      <c r="AC122" s="225">
        <f>ROUND(S122*$G122,-1)</f>
      </c>
      <c r="AD122" s="180"/>
      <c r="AE122" s="260">
        <v>2040</v>
      </c>
      <c r="AF122" s="5"/>
      <c r="AG122" s="5"/>
      <c r="AH122" s="5"/>
      <c r="AI122" s="16"/>
    </row>
    <row x14ac:dyDescent="0.25" r="123" customHeight="1" ht="17.25">
      <c r="A123" s="241"/>
      <c r="B123" s="110"/>
      <c r="C123" s="110"/>
      <c r="D123" s="110"/>
      <c r="E123" s="110"/>
      <c r="F123" s="110"/>
      <c r="G123" s="110"/>
      <c r="H123" s="225"/>
      <c r="I123" s="112"/>
      <c r="J123" s="113"/>
      <c r="K123" s="161"/>
      <c r="L123" s="242"/>
      <c r="M123" s="242"/>
      <c r="N123" s="114"/>
      <c r="O123" s="114"/>
      <c r="P123" s="114"/>
      <c r="Q123" s="114"/>
      <c r="R123" s="114"/>
      <c r="S123" s="114"/>
      <c r="T123" s="222"/>
      <c r="U123" s="223"/>
      <c r="V123" s="224"/>
      <c r="W123" s="224"/>
      <c r="X123" s="224"/>
      <c r="Y123" s="224"/>
      <c r="Z123" s="224"/>
      <c r="AA123" s="224"/>
      <c r="AB123" s="224"/>
      <c r="AC123" s="225"/>
      <c r="AD123" s="180"/>
      <c r="AE123" s="215"/>
      <c r="AF123" s="5"/>
      <c r="AG123" s="5"/>
      <c r="AH123" s="5"/>
      <c r="AI123" s="16"/>
    </row>
    <row x14ac:dyDescent="0.25" r="124" customHeight="1" ht="17.25">
      <c r="A124" s="216" t="s">
        <v>168</v>
      </c>
      <c r="B124" s="110"/>
      <c r="C124" s="110"/>
      <c r="D124" s="110"/>
      <c r="E124" s="280"/>
      <c r="F124" s="280"/>
      <c r="G124" s="280"/>
      <c r="H124" s="291"/>
      <c r="I124" s="292"/>
      <c r="J124" s="293"/>
      <c r="K124" s="118"/>
      <c r="L124" s="118"/>
      <c r="M124" s="116"/>
      <c r="N124" s="118"/>
      <c r="O124" s="118"/>
      <c r="P124" s="118"/>
      <c r="Q124" s="118"/>
      <c r="R124" s="118"/>
      <c r="S124" s="118"/>
      <c r="T124" s="213">
        <f>SUM(T125:T143)</f>
      </c>
      <c r="U124" s="286">
        <f>SUM(U125:U143)</f>
      </c>
      <c r="V124" s="287">
        <f>SUM(V125:V143)</f>
      </c>
      <c r="W124" s="287">
        <f>SUM(W125:W143)</f>
      </c>
      <c r="X124" s="287">
        <f>SUM(X125:X143)</f>
      </c>
      <c r="Y124" s="287">
        <f>SUM(Y125:Y143)</f>
      </c>
      <c r="Z124" s="287">
        <f>SUM(Z125:Z143)</f>
      </c>
      <c r="AA124" s="287">
        <f>SUM(AA125:AA143)</f>
      </c>
      <c r="AB124" s="287">
        <f>SUM(AB125:AB143)</f>
      </c>
      <c r="AC124" s="288">
        <f>SUM(AC125:AC143)</f>
      </c>
      <c r="AD124" s="124"/>
      <c r="AE124" s="92"/>
      <c r="AF124" s="5"/>
      <c r="AG124" s="5"/>
      <c r="AH124" s="5"/>
      <c r="AI124" s="16"/>
    </row>
    <row x14ac:dyDescent="0.25" r="125" customHeight="1" ht="17.25">
      <c r="A125" s="241" t="s">
        <v>169</v>
      </c>
      <c r="B125" s="261" t="s">
        <v>8</v>
      </c>
      <c r="C125" s="261" t="s">
        <v>0</v>
      </c>
      <c r="D125" s="110"/>
      <c r="E125" s="246"/>
      <c r="F125" s="246"/>
      <c r="G125" s="110">
        <v>300</v>
      </c>
      <c r="H125" s="225"/>
      <c r="I125" s="112"/>
      <c r="J125" s="113">
        <v>0.1</v>
      </c>
      <c r="K125" s="161"/>
      <c r="L125" s="242">
        <v>0.3</v>
      </c>
      <c r="M125" s="242">
        <v>0.7</v>
      </c>
      <c r="N125" s="114"/>
      <c r="O125" s="114"/>
      <c r="P125" s="114"/>
      <c r="Q125" s="114"/>
      <c r="R125" s="114"/>
      <c r="S125" s="114"/>
      <c r="T125" s="222">
        <f>ROUND(J125*$G125,-1)</f>
      </c>
      <c r="U125" s="223">
        <f>ROUND(K125*$G125,-1)</f>
      </c>
      <c r="V125" s="224">
        <f>ROUND(L125*$G125,-1)</f>
      </c>
      <c r="W125" s="224">
        <f>ROUND(M125*$G125,-1)</f>
      </c>
      <c r="X125" s="224">
        <f>ROUND(N125*$G125,-1)</f>
      </c>
      <c r="Y125" s="224">
        <f>ROUND(O125*$G125,-1)</f>
      </c>
      <c r="Z125" s="224">
        <f>ROUND(P125*$G125,-1)</f>
      </c>
      <c r="AA125" s="224">
        <f>ROUND(Q125*$G125,-1)</f>
      </c>
      <c r="AB125" s="224">
        <f>ROUND(R125*$G125,-1)</f>
      </c>
      <c r="AC125" s="225">
        <f>ROUND(S125*$G125,-1)</f>
      </c>
      <c r="AD125" s="243" t="s">
        <v>170</v>
      </c>
      <c r="AE125" s="92"/>
      <c r="AF125" s="5"/>
      <c r="AG125" s="5"/>
      <c r="AH125" s="5"/>
      <c r="AI125" s="16"/>
    </row>
    <row x14ac:dyDescent="0.25" r="126" customHeight="1" ht="17.25">
      <c r="A126" s="297" t="s">
        <v>171</v>
      </c>
      <c r="B126" s="298" t="s">
        <v>8</v>
      </c>
      <c r="C126" s="299"/>
      <c r="D126" s="299"/>
      <c r="E126" s="299">
        <v>4800</v>
      </c>
      <c r="F126" s="299">
        <v>150</v>
      </c>
      <c r="G126" s="299">
        <f>F126*E126/1000</f>
      </c>
      <c r="H126" s="300"/>
      <c r="I126" s="301">
        <v>0.6</v>
      </c>
      <c r="J126" s="302"/>
      <c r="K126" s="303"/>
      <c r="L126" s="303"/>
      <c r="M126" s="303"/>
      <c r="N126" s="303"/>
      <c r="O126" s="304"/>
      <c r="P126" s="303"/>
      <c r="Q126" s="304"/>
      <c r="R126" s="304"/>
      <c r="S126" s="304"/>
      <c r="T126" s="305">
        <f>ROUND(J126*$G126,-1)</f>
      </c>
      <c r="U126" s="306">
        <f>ROUND(K126*$G126,-1)</f>
      </c>
      <c r="V126" s="307">
        <f>ROUND(L126*$G126,-1)</f>
      </c>
      <c r="W126" s="307">
        <f>ROUND(M126*$G126,-1)</f>
      </c>
      <c r="X126" s="307">
        <f>ROUND(N126*$G126,-1)</f>
      </c>
      <c r="Y126" s="307">
        <f>ROUND(O126*$G126,-1)</f>
      </c>
      <c r="Z126" s="307">
        <f>ROUND(P126*$G126,-1)</f>
      </c>
      <c r="AA126" s="307">
        <f>ROUND(Q126*$G126,-1)</f>
      </c>
      <c r="AB126" s="307">
        <f>ROUND(R126*$G126,-1)</f>
      </c>
      <c r="AC126" s="300">
        <f>ROUND(S126*$G126,-1)</f>
      </c>
      <c r="AD126" s="308"/>
      <c r="AE126" s="92"/>
      <c r="AF126" s="5"/>
      <c r="AG126" s="5"/>
      <c r="AH126" s="5"/>
      <c r="AI126" s="16"/>
    </row>
    <row x14ac:dyDescent="0.25" r="127" customHeight="1" ht="17.25">
      <c r="A127" s="297" t="s">
        <v>172</v>
      </c>
      <c r="B127" s="298" t="s">
        <v>8</v>
      </c>
      <c r="C127" s="299"/>
      <c r="D127" s="299"/>
      <c r="E127" s="299">
        <v>700</v>
      </c>
      <c r="F127" s="299">
        <v>150</v>
      </c>
      <c r="G127" s="299">
        <v>200</v>
      </c>
      <c r="H127" s="300"/>
      <c r="I127" s="301">
        <v>0.1</v>
      </c>
      <c r="J127" s="302"/>
      <c r="K127" s="303"/>
      <c r="L127" s="303"/>
      <c r="M127" s="303"/>
      <c r="N127" s="303"/>
      <c r="O127" s="304"/>
      <c r="P127" s="303"/>
      <c r="Q127" s="304"/>
      <c r="R127" s="304"/>
      <c r="S127" s="304"/>
      <c r="T127" s="305">
        <f>ROUND(J127*$G127,-1)</f>
      </c>
      <c r="U127" s="306">
        <f>ROUND(K127*$G127,-1)</f>
      </c>
      <c r="V127" s="307">
        <f>ROUND(L127*$G127,-1)</f>
      </c>
      <c r="W127" s="307">
        <f>ROUND(M127*$G127,-1)</f>
      </c>
      <c r="X127" s="307">
        <f>ROUND(N127*$G127,-1)</f>
      </c>
      <c r="Y127" s="307">
        <f>ROUND(O127*$G127,-1)</f>
      </c>
      <c r="Z127" s="307">
        <f>ROUND(P127*$G127,-1)</f>
      </c>
      <c r="AA127" s="307">
        <f>ROUND(Q127*$G127,-1)</f>
      </c>
      <c r="AB127" s="307">
        <f>ROUND(R127*$G127,-1)</f>
      </c>
      <c r="AC127" s="300">
        <f>ROUND(S127*$G127,-1)</f>
      </c>
      <c r="AD127" s="309" t="s">
        <v>173</v>
      </c>
      <c r="AE127" s="92"/>
      <c r="AF127" s="5"/>
      <c r="AG127" s="5"/>
      <c r="AH127" s="5"/>
      <c r="AI127" s="16"/>
    </row>
    <row x14ac:dyDescent="0.25" r="128" customHeight="1" ht="17.25">
      <c r="A128" s="297" t="s">
        <v>174</v>
      </c>
      <c r="B128" s="298" t="s">
        <v>8</v>
      </c>
      <c r="C128" s="299"/>
      <c r="D128" s="299"/>
      <c r="E128" s="299">
        <v>6500</v>
      </c>
      <c r="F128" s="299">
        <v>100</v>
      </c>
      <c r="G128" s="299">
        <f>F128*E128/1000</f>
      </c>
      <c r="H128" s="300"/>
      <c r="I128" s="301"/>
      <c r="J128" s="302"/>
      <c r="K128" s="303"/>
      <c r="L128" s="303"/>
      <c r="M128" s="303"/>
      <c r="N128" s="303"/>
      <c r="O128" s="304"/>
      <c r="P128" s="303"/>
      <c r="Q128" s="304"/>
      <c r="R128" s="304"/>
      <c r="S128" s="304"/>
      <c r="T128" s="305">
        <f>ROUND(J128*$G128,-1)</f>
      </c>
      <c r="U128" s="306">
        <f>ROUND(K128*$G128,-1)</f>
      </c>
      <c r="V128" s="307">
        <f>ROUND(L128*$G128,-1)</f>
      </c>
      <c r="W128" s="307">
        <f>ROUND(M128*$G128,-1)</f>
      </c>
      <c r="X128" s="307">
        <f>ROUND(N128*$G128,-1)</f>
      </c>
      <c r="Y128" s="307">
        <f>ROUND(O128*$G128,-1)</f>
      </c>
      <c r="Z128" s="307">
        <f>ROUND(P128*$G128,-1)</f>
      </c>
      <c r="AA128" s="307">
        <f>ROUND(Q128*$G128,-1)</f>
      </c>
      <c r="AB128" s="307">
        <f>ROUND(R128*$G128,-1)</f>
      </c>
      <c r="AC128" s="300">
        <f>ROUND(S128*$G128,-1)</f>
      </c>
      <c r="AD128" s="308"/>
      <c r="AE128" s="92"/>
      <c r="AF128" s="5"/>
      <c r="AG128" s="5"/>
      <c r="AH128" s="5"/>
      <c r="AI128" s="16"/>
    </row>
    <row x14ac:dyDescent="0.25" r="129" customHeight="1" ht="17.25">
      <c r="A129" s="297"/>
      <c r="B129" s="299"/>
      <c r="C129" s="299"/>
      <c r="D129" s="299"/>
      <c r="E129" s="299"/>
      <c r="F129" s="299"/>
      <c r="G129" s="299"/>
      <c r="H129" s="300"/>
      <c r="I129" s="301"/>
      <c r="J129" s="302"/>
      <c r="K129" s="304"/>
      <c r="L129" s="310"/>
      <c r="M129" s="310"/>
      <c r="N129" s="310"/>
      <c r="O129" s="310"/>
      <c r="P129" s="310"/>
      <c r="Q129" s="310"/>
      <c r="R129" s="310"/>
      <c r="S129" s="302"/>
      <c r="T129" s="305"/>
      <c r="U129" s="306"/>
      <c r="V129" s="307"/>
      <c r="W129" s="307"/>
      <c r="X129" s="307"/>
      <c r="Y129" s="307"/>
      <c r="Z129" s="307"/>
      <c r="AA129" s="307"/>
      <c r="AB129" s="307"/>
      <c r="AC129" s="300"/>
      <c r="AD129" s="308"/>
      <c r="AE129" s="92"/>
      <c r="AF129" s="5"/>
      <c r="AG129" s="5"/>
      <c r="AH129" s="5"/>
      <c r="AI129" s="16"/>
    </row>
    <row x14ac:dyDescent="0.25" r="130" customHeight="1" ht="17.25">
      <c r="A130" s="251" t="s">
        <v>175</v>
      </c>
      <c r="B130" s="311" t="s">
        <v>8</v>
      </c>
      <c r="C130" s="110"/>
      <c r="D130" s="110"/>
      <c r="E130" s="246">
        <v>380</v>
      </c>
      <c r="F130" s="246"/>
      <c r="G130" s="246"/>
      <c r="H130" s="247"/>
      <c r="I130" s="248"/>
      <c r="J130" s="206"/>
      <c r="K130" s="250"/>
      <c r="L130" s="252"/>
      <c r="M130" s="252"/>
      <c r="N130" s="252"/>
      <c r="O130" s="252"/>
      <c r="P130" s="252"/>
      <c r="Q130" s="252"/>
      <c r="R130" s="252"/>
      <c r="S130" s="249"/>
      <c r="T130" s="207"/>
      <c r="U130" s="253"/>
      <c r="V130" s="254"/>
      <c r="W130" s="254"/>
      <c r="X130" s="254"/>
      <c r="Y130" s="254"/>
      <c r="Z130" s="254"/>
      <c r="AA130" s="254"/>
      <c r="AB130" s="254"/>
      <c r="AC130" s="247"/>
      <c r="AD130" s="206"/>
      <c r="AE130" s="92" t="s">
        <v>108</v>
      </c>
      <c r="AF130" s="5"/>
      <c r="AG130" s="5"/>
      <c r="AH130" s="5"/>
      <c r="AI130" s="16"/>
    </row>
    <row x14ac:dyDescent="0.25" r="131" customHeight="1" ht="17.25">
      <c r="A131" s="251" t="s">
        <v>176</v>
      </c>
      <c r="B131" s="311" t="s">
        <v>8</v>
      </c>
      <c r="C131" s="110"/>
      <c r="D131" s="110"/>
      <c r="E131" s="246">
        <v>1087</v>
      </c>
      <c r="F131" s="246"/>
      <c r="G131" s="246"/>
      <c r="H131" s="247"/>
      <c r="I131" s="248"/>
      <c r="J131" s="206"/>
      <c r="K131" s="250"/>
      <c r="L131" s="252"/>
      <c r="M131" s="252"/>
      <c r="N131" s="252"/>
      <c r="O131" s="252"/>
      <c r="P131" s="252"/>
      <c r="Q131" s="252"/>
      <c r="R131" s="252"/>
      <c r="S131" s="249"/>
      <c r="T131" s="207"/>
      <c r="U131" s="253"/>
      <c r="V131" s="254"/>
      <c r="W131" s="254"/>
      <c r="X131" s="254"/>
      <c r="Y131" s="254"/>
      <c r="Z131" s="254"/>
      <c r="AA131" s="254"/>
      <c r="AB131" s="254"/>
      <c r="AC131" s="247"/>
      <c r="AD131" s="206"/>
      <c r="AE131" s="92" t="s">
        <v>108</v>
      </c>
      <c r="AF131" s="5"/>
      <c r="AG131" s="5"/>
      <c r="AH131" s="5"/>
      <c r="AI131" s="16"/>
    </row>
    <row x14ac:dyDescent="0.25" r="132" customHeight="1" ht="17.25">
      <c r="A132" s="251" t="s">
        <v>177</v>
      </c>
      <c r="B132" s="311" t="s">
        <v>8</v>
      </c>
      <c r="C132" s="110"/>
      <c r="D132" s="110"/>
      <c r="E132" s="246">
        <v>1368</v>
      </c>
      <c r="F132" s="246"/>
      <c r="G132" s="246"/>
      <c r="H132" s="247"/>
      <c r="I132" s="248"/>
      <c r="J132" s="206"/>
      <c r="K132" s="252"/>
      <c r="L132" s="252"/>
      <c r="M132" s="252"/>
      <c r="N132" s="252"/>
      <c r="O132" s="252"/>
      <c r="P132" s="252"/>
      <c r="Q132" s="252"/>
      <c r="R132" s="252"/>
      <c r="S132" s="249"/>
      <c r="T132" s="207"/>
      <c r="U132" s="253"/>
      <c r="V132" s="254"/>
      <c r="W132" s="254"/>
      <c r="X132" s="254"/>
      <c r="Y132" s="254"/>
      <c r="Z132" s="254"/>
      <c r="AA132" s="254"/>
      <c r="AB132" s="254"/>
      <c r="AC132" s="247"/>
      <c r="AD132" s="206"/>
      <c r="AE132" s="260">
        <v>408</v>
      </c>
      <c r="AF132" s="312"/>
      <c r="AG132" s="5"/>
      <c r="AH132" s="5"/>
      <c r="AI132" s="16"/>
    </row>
    <row x14ac:dyDescent="0.25" r="133" customHeight="1" ht="17.25">
      <c r="A133" s="251" t="s">
        <v>178</v>
      </c>
      <c r="B133" s="311" t="s">
        <v>8</v>
      </c>
      <c r="C133" s="110"/>
      <c r="D133" s="110"/>
      <c r="E133" s="246">
        <v>1130</v>
      </c>
      <c r="F133" s="246"/>
      <c r="G133" s="246"/>
      <c r="H133" s="247"/>
      <c r="I133" s="248"/>
      <c r="J133" s="249"/>
      <c r="K133" s="250"/>
      <c r="L133" s="252"/>
      <c r="M133" s="252"/>
      <c r="N133" s="252"/>
      <c r="O133" s="252"/>
      <c r="P133" s="252"/>
      <c r="Q133" s="252"/>
      <c r="R133" s="252"/>
      <c r="S133" s="249"/>
      <c r="T133" s="207"/>
      <c r="U133" s="253"/>
      <c r="V133" s="254"/>
      <c r="W133" s="254"/>
      <c r="X133" s="254"/>
      <c r="Y133" s="254"/>
      <c r="Z133" s="254"/>
      <c r="AA133" s="254"/>
      <c r="AB133" s="254"/>
      <c r="AC133" s="247"/>
      <c r="AD133" s="206"/>
      <c r="AE133" s="260">
        <v>775</v>
      </c>
      <c r="AF133" s="5"/>
      <c r="AG133" s="5"/>
      <c r="AH133" s="5"/>
      <c r="AI133" s="16"/>
    </row>
    <row x14ac:dyDescent="0.25" r="134" customHeight="1" ht="17.25">
      <c r="A134" s="313" t="s">
        <v>179</v>
      </c>
      <c r="B134" s="311" t="s">
        <v>8</v>
      </c>
      <c r="C134" s="110"/>
      <c r="D134" s="110"/>
      <c r="E134" s="254">
        <v>1153</v>
      </c>
      <c r="F134" s="246"/>
      <c r="G134" s="246"/>
      <c r="H134" s="314"/>
      <c r="I134" s="248"/>
      <c r="J134" s="252"/>
      <c r="K134" s="252"/>
      <c r="L134" s="252"/>
      <c r="M134" s="252"/>
      <c r="N134" s="252"/>
      <c r="O134" s="252"/>
      <c r="P134" s="252"/>
      <c r="Q134" s="315"/>
      <c r="R134" s="315"/>
      <c r="S134" s="250"/>
      <c r="T134" s="207"/>
      <c r="U134" s="253"/>
      <c r="V134" s="254"/>
      <c r="W134" s="254"/>
      <c r="X134" s="254"/>
      <c r="Y134" s="254"/>
      <c r="Z134" s="254"/>
      <c r="AA134" s="254"/>
      <c r="AB134" s="254"/>
      <c r="AC134" s="247"/>
      <c r="AD134" s="206"/>
      <c r="AE134" s="260">
        <v>782</v>
      </c>
      <c r="AF134" s="5"/>
      <c r="AG134" s="5"/>
      <c r="AH134" s="5"/>
      <c r="AI134" s="16"/>
    </row>
    <row x14ac:dyDescent="0.25" r="135" customHeight="1" ht="17.25">
      <c r="A135" s="251" t="s">
        <v>180</v>
      </c>
      <c r="B135" s="311" t="s">
        <v>8</v>
      </c>
      <c r="C135" s="110"/>
      <c r="D135" s="110"/>
      <c r="E135" s="246">
        <v>388</v>
      </c>
      <c r="F135" s="246"/>
      <c r="G135" s="246"/>
      <c r="H135" s="314"/>
      <c r="I135" s="248"/>
      <c r="J135" s="206"/>
      <c r="K135" s="252"/>
      <c r="L135" s="252"/>
      <c r="M135" s="252"/>
      <c r="N135" s="252"/>
      <c r="O135" s="252"/>
      <c r="P135" s="252"/>
      <c r="Q135" s="250"/>
      <c r="R135" s="250"/>
      <c r="S135" s="250"/>
      <c r="T135" s="207"/>
      <c r="U135" s="253"/>
      <c r="V135" s="254"/>
      <c r="W135" s="254"/>
      <c r="X135" s="254"/>
      <c r="Y135" s="254"/>
      <c r="Z135" s="254"/>
      <c r="AA135" s="254"/>
      <c r="AB135" s="254"/>
      <c r="AC135" s="247"/>
      <c r="AD135" s="206"/>
      <c r="AE135" s="260">
        <v>780</v>
      </c>
      <c r="AF135" s="5"/>
      <c r="AG135" s="5"/>
      <c r="AH135" s="5"/>
      <c r="AI135" s="16"/>
    </row>
    <row x14ac:dyDescent="0.25" r="136" customHeight="1" ht="17.25">
      <c r="A136" s="251" t="s">
        <v>181</v>
      </c>
      <c r="B136" s="311" t="s">
        <v>8</v>
      </c>
      <c r="C136" s="110"/>
      <c r="D136" s="110"/>
      <c r="E136" s="246">
        <v>358</v>
      </c>
      <c r="F136" s="246"/>
      <c r="G136" s="246"/>
      <c r="H136" s="314"/>
      <c r="I136" s="248"/>
      <c r="J136" s="206"/>
      <c r="K136" s="252"/>
      <c r="L136" s="252"/>
      <c r="M136" s="252"/>
      <c r="N136" s="252"/>
      <c r="O136" s="252"/>
      <c r="P136" s="252"/>
      <c r="Q136" s="250"/>
      <c r="R136" s="250"/>
      <c r="S136" s="250"/>
      <c r="T136" s="207"/>
      <c r="U136" s="253"/>
      <c r="V136" s="254"/>
      <c r="W136" s="254"/>
      <c r="X136" s="254"/>
      <c r="Y136" s="254"/>
      <c r="Z136" s="254"/>
      <c r="AA136" s="254"/>
      <c r="AB136" s="254"/>
      <c r="AC136" s="247"/>
      <c r="AD136" s="206"/>
      <c r="AE136" s="260">
        <v>781</v>
      </c>
      <c r="AF136" s="5"/>
      <c r="AG136" s="5"/>
      <c r="AH136" s="5"/>
      <c r="AI136" s="16"/>
    </row>
    <row x14ac:dyDescent="0.25" r="137" customHeight="1" ht="17.25">
      <c r="A137" s="251" t="s">
        <v>182</v>
      </c>
      <c r="B137" s="311" t="s">
        <v>8</v>
      </c>
      <c r="C137" s="110"/>
      <c r="D137" s="110"/>
      <c r="E137" s="246">
        <v>890</v>
      </c>
      <c r="F137" s="246"/>
      <c r="G137" s="246"/>
      <c r="H137" s="247"/>
      <c r="I137" s="248"/>
      <c r="J137" s="206"/>
      <c r="K137" s="252"/>
      <c r="L137" s="252"/>
      <c r="M137" s="252"/>
      <c r="N137" s="252"/>
      <c r="O137" s="252"/>
      <c r="P137" s="252"/>
      <c r="Q137" s="250"/>
      <c r="R137" s="252"/>
      <c r="S137" s="250"/>
      <c r="T137" s="207"/>
      <c r="U137" s="253"/>
      <c r="V137" s="254"/>
      <c r="W137" s="254"/>
      <c r="X137" s="254"/>
      <c r="Y137" s="254"/>
      <c r="Z137" s="254"/>
      <c r="AA137" s="254"/>
      <c r="AB137" s="254"/>
      <c r="AC137" s="247"/>
      <c r="AD137" s="206"/>
      <c r="AE137" s="260">
        <v>407</v>
      </c>
      <c r="AF137" s="5"/>
      <c r="AG137" s="5"/>
      <c r="AH137" s="5"/>
      <c r="AI137" s="16"/>
    </row>
    <row x14ac:dyDescent="0.25" r="138" customHeight="1" ht="17.25">
      <c r="A138" s="251" t="s">
        <v>183</v>
      </c>
      <c r="B138" s="311" t="s">
        <v>8</v>
      </c>
      <c r="C138" s="110"/>
      <c r="D138" s="110"/>
      <c r="E138" s="246">
        <v>1500</v>
      </c>
      <c r="F138" s="246"/>
      <c r="G138" s="246"/>
      <c r="H138" s="247"/>
      <c r="I138" s="248"/>
      <c r="J138" s="206"/>
      <c r="K138" s="252"/>
      <c r="L138" s="252"/>
      <c r="M138" s="252"/>
      <c r="N138" s="252"/>
      <c r="O138" s="252"/>
      <c r="P138" s="252"/>
      <c r="Q138" s="250"/>
      <c r="R138" s="252"/>
      <c r="S138" s="250"/>
      <c r="T138" s="207"/>
      <c r="U138" s="253"/>
      <c r="V138" s="254"/>
      <c r="W138" s="254"/>
      <c r="X138" s="254"/>
      <c r="Y138" s="254"/>
      <c r="Z138" s="254"/>
      <c r="AA138" s="254"/>
      <c r="AB138" s="254"/>
      <c r="AC138" s="247"/>
      <c r="AD138" s="206"/>
      <c r="AE138" s="274">
        <v>470</v>
      </c>
      <c r="AF138" s="5"/>
      <c r="AG138" s="5"/>
      <c r="AH138" s="5"/>
      <c r="AI138" s="16"/>
    </row>
    <row x14ac:dyDescent="0.25" r="139" customHeight="1" ht="17.25">
      <c r="A139" s="251" t="s">
        <v>184</v>
      </c>
      <c r="B139" s="311" t="s">
        <v>8</v>
      </c>
      <c r="C139" s="110"/>
      <c r="D139" s="110"/>
      <c r="E139" s="246">
        <v>3510</v>
      </c>
      <c r="F139" s="246"/>
      <c r="G139" s="246"/>
      <c r="H139" s="247"/>
      <c r="I139" s="248"/>
      <c r="J139" s="252"/>
      <c r="K139" s="316"/>
      <c r="L139" s="316"/>
      <c r="M139" s="316"/>
      <c r="N139" s="316"/>
      <c r="O139" s="316"/>
      <c r="P139" s="316"/>
      <c r="Q139" s="317"/>
      <c r="R139" s="316"/>
      <c r="S139" s="250"/>
      <c r="T139" s="207"/>
      <c r="U139" s="253"/>
      <c r="V139" s="254"/>
      <c r="W139" s="254"/>
      <c r="X139" s="254"/>
      <c r="Y139" s="254"/>
      <c r="Z139" s="254"/>
      <c r="AA139" s="254"/>
      <c r="AB139" s="254"/>
      <c r="AC139" s="247"/>
      <c r="AD139" s="206"/>
      <c r="AE139" s="260">
        <v>962</v>
      </c>
      <c r="AF139" s="5"/>
      <c r="AG139" s="5"/>
      <c r="AH139" s="5"/>
      <c r="AI139" s="16"/>
    </row>
    <row x14ac:dyDescent="0.25" r="140" customHeight="1" ht="17.25">
      <c r="A140" s="251" t="s">
        <v>185</v>
      </c>
      <c r="B140" s="311" t="s">
        <v>42</v>
      </c>
      <c r="C140" s="110"/>
      <c r="D140" s="110"/>
      <c r="E140" s="246">
        <v>1600</v>
      </c>
      <c r="F140" s="246"/>
      <c r="G140" s="246"/>
      <c r="H140" s="247"/>
      <c r="I140" s="248"/>
      <c r="J140" s="249"/>
      <c r="K140" s="317"/>
      <c r="L140" s="252"/>
      <c r="M140" s="252"/>
      <c r="N140" s="252"/>
      <c r="O140" s="252"/>
      <c r="P140" s="252"/>
      <c r="Q140" s="250"/>
      <c r="R140" s="250"/>
      <c r="S140" s="250"/>
      <c r="T140" s="207"/>
      <c r="U140" s="253"/>
      <c r="V140" s="254"/>
      <c r="W140" s="254"/>
      <c r="X140" s="254"/>
      <c r="Y140" s="254"/>
      <c r="Z140" s="254"/>
      <c r="AA140" s="254"/>
      <c r="AB140" s="254"/>
      <c r="AC140" s="247"/>
      <c r="AD140" s="206"/>
      <c r="AE140" s="260">
        <v>1488</v>
      </c>
      <c r="AF140" s="5"/>
      <c r="AG140" s="5"/>
      <c r="AH140" s="5"/>
      <c r="AI140" s="16"/>
    </row>
    <row x14ac:dyDescent="0.25" r="141" customHeight="1" ht="17.25">
      <c r="A141" s="251" t="s">
        <v>186</v>
      </c>
      <c r="B141" s="311" t="s">
        <v>42</v>
      </c>
      <c r="C141" s="110"/>
      <c r="D141" s="110"/>
      <c r="E141" s="246">
        <v>700</v>
      </c>
      <c r="F141" s="246"/>
      <c r="G141" s="246"/>
      <c r="H141" s="247"/>
      <c r="I141" s="248"/>
      <c r="J141" s="252"/>
      <c r="K141" s="252"/>
      <c r="L141" s="252"/>
      <c r="M141" s="252"/>
      <c r="N141" s="252"/>
      <c r="O141" s="252"/>
      <c r="P141" s="252"/>
      <c r="Q141" s="252"/>
      <c r="R141" s="252"/>
      <c r="S141" s="250"/>
      <c r="T141" s="207"/>
      <c r="U141" s="253"/>
      <c r="V141" s="254"/>
      <c r="W141" s="254"/>
      <c r="X141" s="254"/>
      <c r="Y141" s="254"/>
      <c r="Z141" s="254"/>
      <c r="AA141" s="254"/>
      <c r="AB141" s="254"/>
      <c r="AC141" s="247"/>
      <c r="AD141" s="206"/>
      <c r="AE141" s="260">
        <v>1489</v>
      </c>
      <c r="AF141" s="5"/>
      <c r="AG141" s="5"/>
      <c r="AH141" s="5"/>
      <c r="AI141" s="16"/>
    </row>
    <row x14ac:dyDescent="0.25" r="142" customHeight="1" ht="18">
      <c r="A142" s="251" t="s">
        <v>187</v>
      </c>
      <c r="B142" s="311" t="s">
        <v>42</v>
      </c>
      <c r="C142" s="110"/>
      <c r="D142" s="110"/>
      <c r="E142" s="246">
        <v>1890</v>
      </c>
      <c r="F142" s="246"/>
      <c r="G142" s="246"/>
      <c r="H142" s="247"/>
      <c r="I142" s="248"/>
      <c r="J142" s="316"/>
      <c r="K142" s="316"/>
      <c r="L142" s="316"/>
      <c r="M142" s="316"/>
      <c r="N142" s="316"/>
      <c r="O142" s="316"/>
      <c r="P142" s="316"/>
      <c r="Q142" s="316"/>
      <c r="R142" s="316"/>
      <c r="S142" s="250"/>
      <c r="T142" s="207"/>
      <c r="U142" s="253"/>
      <c r="V142" s="254"/>
      <c r="W142" s="254"/>
      <c r="X142" s="254"/>
      <c r="Y142" s="254"/>
      <c r="Z142" s="254"/>
      <c r="AA142" s="254"/>
      <c r="AB142" s="254"/>
      <c r="AC142" s="247"/>
      <c r="AD142" s="206"/>
      <c r="AE142" s="260">
        <v>1490</v>
      </c>
      <c r="AF142" s="5"/>
      <c r="AG142" s="5"/>
      <c r="AH142" s="5"/>
      <c r="AI142" s="16"/>
    </row>
    <row x14ac:dyDescent="0.25" r="143" customHeight="1" ht="17.25">
      <c r="A143" s="251"/>
      <c r="B143" s="110"/>
      <c r="C143" s="110"/>
      <c r="D143" s="110"/>
      <c r="E143" s="246"/>
      <c r="F143" s="246"/>
      <c r="G143" s="246"/>
      <c r="H143" s="247"/>
      <c r="I143" s="248"/>
      <c r="J143" s="252"/>
      <c r="K143" s="252"/>
      <c r="L143" s="252"/>
      <c r="M143" s="252"/>
      <c r="N143" s="252"/>
      <c r="O143" s="252"/>
      <c r="P143" s="252"/>
      <c r="Q143" s="252"/>
      <c r="R143" s="252"/>
      <c r="S143" s="250"/>
      <c r="T143" s="207"/>
      <c r="U143" s="253"/>
      <c r="V143" s="254"/>
      <c r="W143" s="254"/>
      <c r="X143" s="254"/>
      <c r="Y143" s="254"/>
      <c r="Z143" s="254"/>
      <c r="AA143" s="254"/>
      <c r="AB143" s="254"/>
      <c r="AC143" s="247"/>
      <c r="AD143" s="206"/>
      <c r="AE143" s="92"/>
      <c r="AF143" s="5"/>
      <c r="AG143" s="5"/>
      <c r="AH143" s="5"/>
      <c r="AI143" s="16"/>
    </row>
    <row x14ac:dyDescent="0.25" r="144" customHeight="1" ht="17.25">
      <c r="A144" s="216" t="s">
        <v>188</v>
      </c>
      <c r="B144" s="110"/>
      <c r="C144" s="110"/>
      <c r="D144" s="110"/>
      <c r="E144" s="280">
        <f>28800</f>
      </c>
      <c r="F144" s="280">
        <v>150</v>
      </c>
      <c r="G144" s="280">
        <f>F144*E144/1000</f>
      </c>
      <c r="H144" s="291"/>
      <c r="I144" s="292"/>
      <c r="J144" s="263"/>
      <c r="K144" s="263"/>
      <c r="L144" s="263"/>
      <c r="M144" s="263"/>
      <c r="N144" s="263"/>
      <c r="O144" s="263"/>
      <c r="P144" s="263"/>
      <c r="Q144" s="263"/>
      <c r="R144" s="263"/>
      <c r="S144" s="293"/>
      <c r="T144" s="318"/>
      <c r="U144" s="319"/>
      <c r="V144" s="320"/>
      <c r="W144" s="320"/>
      <c r="X144" s="320"/>
      <c r="Y144" s="320"/>
      <c r="Z144" s="320"/>
      <c r="AA144" s="320"/>
      <c r="AB144" s="320"/>
      <c r="AC144" s="291"/>
      <c r="AD144" s="124"/>
      <c r="AE144" s="92"/>
      <c r="AF144" s="5"/>
      <c r="AG144" s="5"/>
      <c r="AH144" s="5"/>
      <c r="AI144" s="16"/>
    </row>
    <row x14ac:dyDescent="0.25" r="145" customHeight="1" ht="17.25">
      <c r="A145" s="321" t="s">
        <v>189</v>
      </c>
      <c r="B145" s="110"/>
      <c r="C145" s="110"/>
      <c r="D145" s="110"/>
      <c r="E145" s="110"/>
      <c r="F145" s="110"/>
      <c r="G145" s="110"/>
      <c r="H145" s="225"/>
      <c r="I145" s="112"/>
      <c r="J145" s="252"/>
      <c r="K145" s="252"/>
      <c r="L145" s="252"/>
      <c r="M145" s="252"/>
      <c r="N145" s="252"/>
      <c r="O145" s="252"/>
      <c r="P145" s="252"/>
      <c r="Q145" s="252"/>
      <c r="R145" s="252"/>
      <c r="S145" s="114"/>
      <c r="T145" s="222"/>
      <c r="U145" s="223"/>
      <c r="V145" s="224"/>
      <c r="W145" s="224"/>
      <c r="X145" s="224"/>
      <c r="Y145" s="224"/>
      <c r="Z145" s="224"/>
      <c r="AA145" s="224"/>
      <c r="AB145" s="224"/>
      <c r="AC145" s="225"/>
      <c r="AD145" s="180"/>
      <c r="AE145" s="92"/>
      <c r="AF145" s="5"/>
      <c r="AG145" s="5"/>
      <c r="AH145" s="5"/>
      <c r="AI145" s="16"/>
    </row>
    <row x14ac:dyDescent="0.25" r="146" customHeight="1" ht="17.25">
      <c r="A146" s="251" t="s">
        <v>190</v>
      </c>
      <c r="B146" s="261" t="s">
        <v>8</v>
      </c>
      <c r="C146" s="110"/>
      <c r="D146" s="110"/>
      <c r="E146" s="246">
        <v>1500</v>
      </c>
      <c r="F146" s="246"/>
      <c r="G146" s="246"/>
      <c r="H146" s="247"/>
      <c r="I146" s="248"/>
      <c r="J146" s="316"/>
      <c r="K146" s="316"/>
      <c r="L146" s="316"/>
      <c r="M146" s="316"/>
      <c r="N146" s="316"/>
      <c r="O146" s="316"/>
      <c r="P146" s="316"/>
      <c r="Q146" s="316"/>
      <c r="R146" s="316"/>
      <c r="S146" s="250"/>
      <c r="T146" s="222"/>
      <c r="U146" s="223"/>
      <c r="V146" s="224"/>
      <c r="W146" s="224"/>
      <c r="X146" s="224"/>
      <c r="Y146" s="224"/>
      <c r="Z146" s="224"/>
      <c r="AA146" s="224"/>
      <c r="AB146" s="224"/>
      <c r="AC146" s="225"/>
      <c r="AD146" s="206"/>
      <c r="AE146" s="260">
        <v>2254</v>
      </c>
      <c r="AF146" s="5"/>
      <c r="AG146" s="5"/>
      <c r="AH146" s="5"/>
      <c r="AI146" s="16"/>
    </row>
    <row x14ac:dyDescent="0.25" r="147" customHeight="1" ht="17.25">
      <c r="A147" s="251" t="s">
        <v>191</v>
      </c>
      <c r="B147" s="261" t="s">
        <v>8</v>
      </c>
      <c r="C147" s="110"/>
      <c r="D147" s="110"/>
      <c r="E147" s="246">
        <v>1470</v>
      </c>
      <c r="F147" s="246"/>
      <c r="G147" s="246"/>
      <c r="H147" s="247"/>
      <c r="I147" s="248"/>
      <c r="J147" s="252"/>
      <c r="K147" s="252"/>
      <c r="L147" s="252"/>
      <c r="M147" s="252"/>
      <c r="N147" s="252"/>
      <c r="O147" s="252"/>
      <c r="P147" s="252"/>
      <c r="Q147" s="252"/>
      <c r="R147" s="252"/>
      <c r="S147" s="250"/>
      <c r="T147" s="222"/>
      <c r="U147" s="223"/>
      <c r="V147" s="224"/>
      <c r="W147" s="224"/>
      <c r="X147" s="224"/>
      <c r="Y147" s="224"/>
      <c r="Z147" s="224"/>
      <c r="AA147" s="224"/>
      <c r="AB147" s="224"/>
      <c r="AC147" s="225"/>
      <c r="AD147" s="206"/>
      <c r="AE147" s="260">
        <v>2258</v>
      </c>
      <c r="AF147" s="5"/>
      <c r="AG147" s="5"/>
      <c r="AH147" s="5"/>
      <c r="AI147" s="16"/>
    </row>
    <row x14ac:dyDescent="0.25" r="148" customHeight="1" ht="17.25">
      <c r="A148" s="251" t="s">
        <v>192</v>
      </c>
      <c r="B148" s="261" t="s">
        <v>8</v>
      </c>
      <c r="C148" s="110"/>
      <c r="D148" s="110"/>
      <c r="E148" s="246">
        <v>780</v>
      </c>
      <c r="F148" s="246"/>
      <c r="G148" s="246"/>
      <c r="H148" s="247"/>
      <c r="I148" s="248"/>
      <c r="J148" s="316"/>
      <c r="K148" s="316"/>
      <c r="L148" s="316"/>
      <c r="M148" s="316"/>
      <c r="N148" s="316"/>
      <c r="O148" s="316"/>
      <c r="P148" s="316"/>
      <c r="Q148" s="316"/>
      <c r="R148" s="316"/>
      <c r="S148" s="250"/>
      <c r="T148" s="222"/>
      <c r="U148" s="223"/>
      <c r="V148" s="224"/>
      <c r="W148" s="224"/>
      <c r="X148" s="224"/>
      <c r="Y148" s="224"/>
      <c r="Z148" s="224"/>
      <c r="AA148" s="224"/>
      <c r="AB148" s="224"/>
      <c r="AC148" s="225"/>
      <c r="AD148" s="206"/>
      <c r="AE148" s="260">
        <v>2268</v>
      </c>
      <c r="AF148" s="5"/>
      <c r="AG148" s="5"/>
      <c r="AH148" s="5"/>
      <c r="AI148" s="16"/>
    </row>
    <row x14ac:dyDescent="0.25" r="149" customHeight="1" ht="17.25">
      <c r="A149" s="251" t="s">
        <v>193</v>
      </c>
      <c r="B149" s="261" t="s">
        <v>8</v>
      </c>
      <c r="C149" s="110"/>
      <c r="D149" s="110"/>
      <c r="E149" s="246">
        <v>800</v>
      </c>
      <c r="F149" s="246"/>
      <c r="G149" s="246"/>
      <c r="H149" s="247"/>
      <c r="I149" s="248"/>
      <c r="J149" s="252"/>
      <c r="K149" s="252"/>
      <c r="L149" s="252"/>
      <c r="M149" s="252"/>
      <c r="N149" s="252"/>
      <c r="O149" s="252"/>
      <c r="P149" s="252"/>
      <c r="Q149" s="252"/>
      <c r="R149" s="252"/>
      <c r="S149" s="250"/>
      <c r="T149" s="222"/>
      <c r="U149" s="223"/>
      <c r="V149" s="224"/>
      <c r="W149" s="224"/>
      <c r="X149" s="224"/>
      <c r="Y149" s="224"/>
      <c r="Z149" s="224"/>
      <c r="AA149" s="224"/>
      <c r="AB149" s="224"/>
      <c r="AC149" s="225"/>
      <c r="AD149" s="206"/>
      <c r="AE149" s="260">
        <v>2256</v>
      </c>
      <c r="AF149" s="5"/>
      <c r="AG149" s="5"/>
      <c r="AH149" s="5"/>
      <c r="AI149" s="16"/>
    </row>
    <row x14ac:dyDescent="0.25" r="150" customHeight="1" ht="17.25">
      <c r="A150" s="251" t="s">
        <v>194</v>
      </c>
      <c r="B150" s="261" t="s">
        <v>8</v>
      </c>
      <c r="C150" s="110"/>
      <c r="D150" s="110"/>
      <c r="E150" s="246">
        <v>800</v>
      </c>
      <c r="F150" s="246"/>
      <c r="G150" s="246"/>
      <c r="H150" s="247"/>
      <c r="I150" s="248"/>
      <c r="J150" s="316"/>
      <c r="K150" s="316"/>
      <c r="L150" s="316"/>
      <c r="M150" s="316"/>
      <c r="N150" s="316"/>
      <c r="O150" s="316"/>
      <c r="P150" s="316"/>
      <c r="Q150" s="316"/>
      <c r="R150" s="316"/>
      <c r="S150" s="250"/>
      <c r="T150" s="222"/>
      <c r="U150" s="223"/>
      <c r="V150" s="224"/>
      <c r="W150" s="224"/>
      <c r="X150" s="224"/>
      <c r="Y150" s="224"/>
      <c r="Z150" s="224"/>
      <c r="AA150" s="224"/>
      <c r="AB150" s="224"/>
      <c r="AC150" s="225"/>
      <c r="AD150" s="206"/>
      <c r="AE150" s="290">
        <v>2270</v>
      </c>
      <c r="AF150" s="5"/>
      <c r="AG150" s="5"/>
      <c r="AH150" s="5"/>
      <c r="AI150" s="16"/>
    </row>
    <row x14ac:dyDescent="0.25" r="151" customHeight="1" ht="17.25">
      <c r="A151" s="313" t="s">
        <v>195</v>
      </c>
      <c r="B151" s="261" t="s">
        <v>8</v>
      </c>
      <c r="C151" s="8"/>
      <c r="D151" s="8"/>
      <c r="E151" s="254">
        <v>675</v>
      </c>
      <c r="F151" s="246"/>
      <c r="G151" s="246"/>
      <c r="H151" s="247"/>
      <c r="I151" s="248"/>
      <c r="J151" s="252"/>
      <c r="K151" s="252"/>
      <c r="L151" s="252"/>
      <c r="M151" s="252"/>
      <c r="N151" s="252"/>
      <c r="O151" s="252"/>
      <c r="P151" s="252"/>
      <c r="Q151" s="252"/>
      <c r="R151" s="252"/>
      <c r="S151" s="250"/>
      <c r="T151" s="222"/>
      <c r="U151" s="223"/>
      <c r="V151" s="224"/>
      <c r="W151" s="224"/>
      <c r="X151" s="224"/>
      <c r="Y151" s="224"/>
      <c r="Z151" s="224"/>
      <c r="AA151" s="224"/>
      <c r="AB151" s="224"/>
      <c r="AC151" s="225"/>
      <c r="AD151" s="206"/>
      <c r="AE151" s="290">
        <v>2265</v>
      </c>
      <c r="AF151" s="5"/>
      <c r="AG151" s="5"/>
      <c r="AH151" s="5"/>
      <c r="AI151" s="16"/>
    </row>
    <row x14ac:dyDescent="0.25" r="152" customHeight="1" ht="17.25">
      <c r="A152" s="251" t="s">
        <v>196</v>
      </c>
      <c r="B152" s="261" t="s">
        <v>8</v>
      </c>
      <c r="C152" s="110"/>
      <c r="D152" s="110"/>
      <c r="E152" s="246">
        <v>300</v>
      </c>
      <c r="F152" s="246"/>
      <c r="G152" s="246"/>
      <c r="H152" s="247"/>
      <c r="I152" s="248"/>
      <c r="J152" s="316"/>
      <c r="K152" s="316"/>
      <c r="L152" s="316"/>
      <c r="M152" s="316"/>
      <c r="N152" s="316"/>
      <c r="O152" s="316"/>
      <c r="P152" s="316"/>
      <c r="Q152" s="316"/>
      <c r="R152" s="316"/>
      <c r="S152" s="250"/>
      <c r="T152" s="222"/>
      <c r="U152" s="223"/>
      <c r="V152" s="224"/>
      <c r="W152" s="224"/>
      <c r="X152" s="224"/>
      <c r="Y152" s="224"/>
      <c r="Z152" s="224"/>
      <c r="AA152" s="224"/>
      <c r="AB152" s="224"/>
      <c r="AC152" s="225"/>
      <c r="AD152" s="206"/>
      <c r="AE152" s="260">
        <v>2263</v>
      </c>
      <c r="AF152" s="5"/>
      <c r="AG152" s="5"/>
      <c r="AH152" s="5"/>
      <c r="AI152" s="16"/>
    </row>
    <row x14ac:dyDescent="0.25" r="153" customHeight="1" ht="17.25">
      <c r="A153" s="251" t="s">
        <v>197</v>
      </c>
      <c r="B153" s="261" t="s">
        <v>8</v>
      </c>
      <c r="C153" s="110"/>
      <c r="D153" s="110"/>
      <c r="E153" s="246">
        <v>400</v>
      </c>
      <c r="F153" s="246"/>
      <c r="G153" s="246"/>
      <c r="H153" s="247"/>
      <c r="I153" s="248"/>
      <c r="J153" s="252"/>
      <c r="K153" s="252"/>
      <c r="L153" s="252"/>
      <c r="M153" s="252"/>
      <c r="N153" s="252"/>
      <c r="O153" s="252"/>
      <c r="P153" s="252"/>
      <c r="Q153" s="252"/>
      <c r="R153" s="252"/>
      <c r="S153" s="250"/>
      <c r="T153" s="222"/>
      <c r="U153" s="223"/>
      <c r="V153" s="224"/>
      <c r="W153" s="224"/>
      <c r="X153" s="224"/>
      <c r="Y153" s="224"/>
      <c r="Z153" s="224"/>
      <c r="AA153" s="224"/>
      <c r="AB153" s="224"/>
      <c r="AC153" s="225"/>
      <c r="AD153" s="206"/>
      <c r="AE153" s="260">
        <v>2275</v>
      </c>
      <c r="AF153" s="5"/>
      <c r="AG153" s="5"/>
      <c r="AH153" s="5"/>
      <c r="AI153" s="16"/>
    </row>
    <row x14ac:dyDescent="0.25" r="154" customHeight="1" ht="17.25">
      <c r="A154" s="251" t="s">
        <v>198</v>
      </c>
      <c r="B154" s="261" t="s">
        <v>8</v>
      </c>
      <c r="C154" s="110"/>
      <c r="D154" s="110"/>
      <c r="E154" s="246">
        <v>130</v>
      </c>
      <c r="F154" s="246"/>
      <c r="G154" s="246"/>
      <c r="H154" s="247"/>
      <c r="I154" s="248"/>
      <c r="J154" s="206"/>
      <c r="K154" s="252"/>
      <c r="L154" s="316"/>
      <c r="M154" s="316"/>
      <c r="N154" s="317"/>
      <c r="O154" s="317"/>
      <c r="P154" s="317"/>
      <c r="Q154" s="317"/>
      <c r="R154" s="317"/>
      <c r="S154" s="250"/>
      <c r="T154" s="222"/>
      <c r="U154" s="223"/>
      <c r="V154" s="224"/>
      <c r="W154" s="224"/>
      <c r="X154" s="224"/>
      <c r="Y154" s="224"/>
      <c r="Z154" s="224"/>
      <c r="AA154" s="224"/>
      <c r="AB154" s="224"/>
      <c r="AC154" s="225"/>
      <c r="AD154" s="206"/>
      <c r="AE154" s="260">
        <v>2274</v>
      </c>
      <c r="AF154" s="5"/>
      <c r="AG154" s="5"/>
      <c r="AH154" s="5"/>
      <c r="AI154" s="16"/>
    </row>
    <row x14ac:dyDescent="0.25" r="155" customHeight="1" ht="17.25">
      <c r="A155" s="251" t="s">
        <v>199</v>
      </c>
      <c r="B155" s="261" t="s">
        <v>8</v>
      </c>
      <c r="C155" s="110"/>
      <c r="D155" s="110"/>
      <c r="E155" s="110"/>
      <c r="F155" s="110"/>
      <c r="G155" s="110"/>
      <c r="H155" s="225"/>
      <c r="I155" s="112"/>
      <c r="J155" s="113"/>
      <c r="K155" s="83"/>
      <c r="L155" s="242"/>
      <c r="M155" s="242"/>
      <c r="N155" s="242"/>
      <c r="O155" s="242"/>
      <c r="P155" s="242"/>
      <c r="Q155" s="242"/>
      <c r="R155" s="242"/>
      <c r="S155" s="113"/>
      <c r="T155" s="222"/>
      <c r="U155" s="223"/>
      <c r="V155" s="224"/>
      <c r="W155" s="224"/>
      <c r="X155" s="224"/>
      <c r="Y155" s="224"/>
      <c r="Z155" s="224"/>
      <c r="AA155" s="224"/>
      <c r="AB155" s="224"/>
      <c r="AC155" s="225"/>
      <c r="AD155" s="322"/>
      <c r="AE155" s="260">
        <v>2262</v>
      </c>
      <c r="AF155" s="5"/>
      <c r="AG155" s="5"/>
      <c r="AH155" s="5"/>
      <c r="AI155" s="16"/>
    </row>
    <row x14ac:dyDescent="0.25" r="156" customHeight="1" ht="17.25">
      <c r="A156" s="251" t="s">
        <v>200</v>
      </c>
      <c r="B156" s="261" t="s">
        <v>8</v>
      </c>
      <c r="C156" s="110"/>
      <c r="D156" s="110"/>
      <c r="E156" s="246">
        <v>1461</v>
      </c>
      <c r="F156" s="110"/>
      <c r="G156" s="246"/>
      <c r="H156" s="247"/>
      <c r="I156" s="248"/>
      <c r="J156" s="249"/>
      <c r="K156" s="250"/>
      <c r="L156" s="315"/>
      <c r="M156" s="323"/>
      <c r="N156" s="323"/>
      <c r="O156" s="323"/>
      <c r="P156" s="323"/>
      <c r="Q156" s="323"/>
      <c r="R156" s="323"/>
      <c r="S156" s="249"/>
      <c r="T156" s="222"/>
      <c r="U156" s="253"/>
      <c r="V156" s="254"/>
      <c r="W156" s="254"/>
      <c r="X156" s="254"/>
      <c r="Y156" s="254"/>
      <c r="Z156" s="254"/>
      <c r="AA156" s="254"/>
      <c r="AB156" s="254"/>
      <c r="AC156" s="247"/>
      <c r="AD156" s="206"/>
      <c r="AE156" s="260">
        <v>2260</v>
      </c>
      <c r="AF156" s="5"/>
      <c r="AG156" s="5"/>
      <c r="AH156" s="5"/>
      <c r="AI156" s="16"/>
    </row>
    <row x14ac:dyDescent="0.25" r="157" customHeight="1" ht="17.25">
      <c r="A157" s="251" t="s">
        <v>201</v>
      </c>
      <c r="B157" s="261" t="s">
        <v>8</v>
      </c>
      <c r="C157" s="110"/>
      <c r="D157" s="110"/>
      <c r="E157" s="246">
        <v>230</v>
      </c>
      <c r="F157" s="110"/>
      <c r="G157" s="246"/>
      <c r="H157" s="247"/>
      <c r="I157" s="248"/>
      <c r="J157" s="206"/>
      <c r="K157" s="252"/>
      <c r="L157" s="250"/>
      <c r="M157" s="252"/>
      <c r="N157" s="252"/>
      <c r="O157" s="252"/>
      <c r="P157" s="252"/>
      <c r="Q157" s="252"/>
      <c r="R157" s="252"/>
      <c r="S157" s="249"/>
      <c r="T157" s="222"/>
      <c r="U157" s="253"/>
      <c r="V157" s="254"/>
      <c r="W157" s="254"/>
      <c r="X157" s="254"/>
      <c r="Y157" s="254"/>
      <c r="Z157" s="254"/>
      <c r="AA157" s="254"/>
      <c r="AB157" s="254"/>
      <c r="AC157" s="247"/>
      <c r="AD157" s="206"/>
      <c r="AE157" s="290">
        <v>3330</v>
      </c>
      <c r="AF157" s="5"/>
      <c r="AG157" s="5"/>
      <c r="AH157" s="5"/>
      <c r="AI157" s="16"/>
    </row>
    <row x14ac:dyDescent="0.25" r="158" customHeight="1" ht="17.25">
      <c r="A158" s="251" t="s">
        <v>202</v>
      </c>
      <c r="B158" s="261" t="s">
        <v>8</v>
      </c>
      <c r="C158" s="110"/>
      <c r="D158" s="110"/>
      <c r="E158" s="246">
        <v>1600</v>
      </c>
      <c r="F158" s="246"/>
      <c r="G158" s="246"/>
      <c r="H158" s="247"/>
      <c r="I158" s="248"/>
      <c r="J158" s="206"/>
      <c r="K158" s="252"/>
      <c r="L158" s="252"/>
      <c r="M158" s="323"/>
      <c r="N158" s="324"/>
      <c r="O158" s="324"/>
      <c r="P158" s="324"/>
      <c r="Q158" s="324"/>
      <c r="R158" s="324"/>
      <c r="S158" s="250"/>
      <c r="T158" s="222"/>
      <c r="U158" s="253"/>
      <c r="V158" s="254"/>
      <c r="W158" s="254"/>
      <c r="X158" s="254"/>
      <c r="Y158" s="254"/>
      <c r="Z158" s="254"/>
      <c r="AA158" s="254"/>
      <c r="AB158" s="254"/>
      <c r="AC158" s="247"/>
      <c r="AD158" s="325"/>
      <c r="AE158" s="260">
        <v>2253</v>
      </c>
      <c r="AF158" s="5"/>
      <c r="AG158" s="5"/>
      <c r="AH158" s="5"/>
      <c r="AI158" s="16"/>
    </row>
    <row x14ac:dyDescent="0.25" r="159" customHeight="1" ht="17.25">
      <c r="A159" s="251" t="s">
        <v>203</v>
      </c>
      <c r="B159" s="261" t="s">
        <v>8</v>
      </c>
      <c r="C159" s="110"/>
      <c r="D159" s="110"/>
      <c r="E159" s="246">
        <v>2300</v>
      </c>
      <c r="F159" s="246"/>
      <c r="G159" s="246"/>
      <c r="H159" s="247"/>
      <c r="I159" s="248"/>
      <c r="J159" s="206"/>
      <c r="K159" s="252"/>
      <c r="L159" s="252"/>
      <c r="M159" s="250"/>
      <c r="N159" s="252"/>
      <c r="O159" s="252"/>
      <c r="P159" s="252"/>
      <c r="Q159" s="252"/>
      <c r="R159" s="252"/>
      <c r="S159" s="326"/>
      <c r="T159" s="222"/>
      <c r="U159" s="253"/>
      <c r="V159" s="254"/>
      <c r="W159" s="254"/>
      <c r="X159" s="254"/>
      <c r="Y159" s="254"/>
      <c r="Z159" s="254"/>
      <c r="AA159" s="254"/>
      <c r="AB159" s="254"/>
      <c r="AC159" s="247"/>
      <c r="AD159" s="206"/>
      <c r="AE159" s="260">
        <v>2255</v>
      </c>
      <c r="AF159" s="5"/>
      <c r="AG159" s="5"/>
      <c r="AH159" s="5"/>
      <c r="AI159" s="16"/>
    </row>
    <row x14ac:dyDescent="0.25" r="160" customHeight="1" ht="17.25">
      <c r="A160" s="313" t="s">
        <v>204</v>
      </c>
      <c r="B160" s="261" t="s">
        <v>8</v>
      </c>
      <c r="C160" s="110"/>
      <c r="D160" s="110"/>
      <c r="E160" s="254">
        <v>1675</v>
      </c>
      <c r="F160" s="246"/>
      <c r="G160" s="246"/>
      <c r="H160" s="247"/>
      <c r="I160" s="248"/>
      <c r="J160" s="249"/>
      <c r="K160" s="250"/>
      <c r="L160" s="252"/>
      <c r="M160" s="252"/>
      <c r="N160" s="250"/>
      <c r="O160" s="250"/>
      <c r="P160" s="250"/>
      <c r="Q160" s="250"/>
      <c r="R160" s="250"/>
      <c r="S160" s="250"/>
      <c r="T160" s="222"/>
      <c r="U160" s="253"/>
      <c r="V160" s="254"/>
      <c r="W160" s="254"/>
      <c r="X160" s="254"/>
      <c r="Y160" s="254"/>
      <c r="Z160" s="254"/>
      <c r="AA160" s="254"/>
      <c r="AB160" s="254"/>
      <c r="AC160" s="247"/>
      <c r="AD160" s="206"/>
      <c r="AE160" s="290">
        <v>2257</v>
      </c>
      <c r="AF160" s="5"/>
      <c r="AG160" s="5"/>
      <c r="AH160" s="5"/>
      <c r="AI160" s="16"/>
    </row>
    <row x14ac:dyDescent="0.25" r="161" customHeight="1" ht="17.25">
      <c r="A161" s="313" t="s">
        <v>205</v>
      </c>
      <c r="B161" s="261" t="s">
        <v>8</v>
      </c>
      <c r="C161" s="110"/>
      <c r="D161" s="110"/>
      <c r="E161" s="254">
        <v>2070</v>
      </c>
      <c r="F161" s="246"/>
      <c r="G161" s="246"/>
      <c r="H161" s="247"/>
      <c r="I161" s="248"/>
      <c r="J161" s="249"/>
      <c r="K161" s="250"/>
      <c r="L161" s="252"/>
      <c r="M161" s="252"/>
      <c r="N161" s="250"/>
      <c r="O161" s="250"/>
      <c r="P161" s="250"/>
      <c r="Q161" s="250"/>
      <c r="R161" s="250"/>
      <c r="S161" s="250"/>
      <c r="T161" s="222"/>
      <c r="U161" s="253"/>
      <c r="V161" s="254"/>
      <c r="W161" s="254"/>
      <c r="X161" s="254"/>
      <c r="Y161" s="254"/>
      <c r="Z161" s="254"/>
      <c r="AA161" s="254"/>
      <c r="AB161" s="254"/>
      <c r="AC161" s="247"/>
      <c r="AD161" s="206"/>
      <c r="AE161" s="260">
        <v>2259</v>
      </c>
      <c r="AF161" s="5"/>
      <c r="AG161" s="5"/>
      <c r="AH161" s="5"/>
      <c r="AI161" s="16"/>
    </row>
    <row x14ac:dyDescent="0.25" r="162" customHeight="1" ht="17.25">
      <c r="A162" s="313" t="s">
        <v>206</v>
      </c>
      <c r="B162" s="261" t="s">
        <v>8</v>
      </c>
      <c r="C162" s="110"/>
      <c r="D162" s="110"/>
      <c r="E162" s="254">
        <v>1460</v>
      </c>
      <c r="F162" s="246"/>
      <c r="G162" s="246"/>
      <c r="H162" s="247"/>
      <c r="I162" s="248"/>
      <c r="J162" s="249"/>
      <c r="K162" s="250"/>
      <c r="L162" s="252"/>
      <c r="M162" s="252"/>
      <c r="N162" s="250"/>
      <c r="O162" s="250"/>
      <c r="P162" s="250"/>
      <c r="Q162" s="250"/>
      <c r="R162" s="250"/>
      <c r="S162" s="250"/>
      <c r="T162" s="222"/>
      <c r="U162" s="253"/>
      <c r="V162" s="254"/>
      <c r="W162" s="254"/>
      <c r="X162" s="254"/>
      <c r="Y162" s="254"/>
      <c r="Z162" s="254"/>
      <c r="AA162" s="254"/>
      <c r="AB162" s="254"/>
      <c r="AC162" s="247"/>
      <c r="AD162" s="206"/>
      <c r="AE162" s="260">
        <v>2261</v>
      </c>
      <c r="AF162" s="5"/>
      <c r="AG162" s="5"/>
      <c r="AH162" s="5"/>
      <c r="AI162" s="16"/>
    </row>
    <row x14ac:dyDescent="0.25" r="163" customHeight="1" ht="17.25">
      <c r="A163" s="313" t="s">
        <v>207</v>
      </c>
      <c r="B163" s="261" t="s">
        <v>8</v>
      </c>
      <c r="C163" s="110"/>
      <c r="D163" s="110"/>
      <c r="E163" s="254">
        <v>2050</v>
      </c>
      <c r="F163" s="246"/>
      <c r="G163" s="246"/>
      <c r="H163" s="247"/>
      <c r="I163" s="248"/>
      <c r="J163" s="249"/>
      <c r="K163" s="250"/>
      <c r="L163" s="252"/>
      <c r="M163" s="252"/>
      <c r="N163" s="250"/>
      <c r="O163" s="250"/>
      <c r="P163" s="250"/>
      <c r="Q163" s="250"/>
      <c r="R163" s="250"/>
      <c r="S163" s="250"/>
      <c r="T163" s="222"/>
      <c r="U163" s="253"/>
      <c r="V163" s="254"/>
      <c r="W163" s="254"/>
      <c r="X163" s="254"/>
      <c r="Y163" s="254"/>
      <c r="Z163" s="254"/>
      <c r="AA163" s="254"/>
      <c r="AB163" s="254"/>
      <c r="AC163" s="247"/>
      <c r="AD163" s="206"/>
      <c r="AE163" s="327">
        <v>2264</v>
      </c>
      <c r="AF163" s="5"/>
      <c r="AG163" s="5"/>
      <c r="AH163" s="5"/>
      <c r="AI163" s="16"/>
    </row>
    <row x14ac:dyDescent="0.25" r="164" customHeight="1" ht="17.25">
      <c r="A164" s="313" t="s">
        <v>208</v>
      </c>
      <c r="B164" s="261" t="s">
        <v>8</v>
      </c>
      <c r="C164" s="110"/>
      <c r="D164" s="110"/>
      <c r="E164" s="254">
        <v>1365</v>
      </c>
      <c r="F164" s="246"/>
      <c r="G164" s="246"/>
      <c r="H164" s="247"/>
      <c r="I164" s="248"/>
      <c r="J164" s="249"/>
      <c r="K164" s="250"/>
      <c r="L164" s="252"/>
      <c r="M164" s="252"/>
      <c r="N164" s="250"/>
      <c r="O164" s="250"/>
      <c r="P164" s="250"/>
      <c r="Q164" s="250"/>
      <c r="R164" s="250"/>
      <c r="S164" s="250"/>
      <c r="T164" s="222"/>
      <c r="U164" s="253"/>
      <c r="V164" s="254"/>
      <c r="W164" s="254"/>
      <c r="X164" s="254"/>
      <c r="Y164" s="254"/>
      <c r="Z164" s="254"/>
      <c r="AA164" s="254"/>
      <c r="AB164" s="254"/>
      <c r="AC164" s="247"/>
      <c r="AD164" s="206"/>
      <c r="AE164" s="328">
        <v>2266</v>
      </c>
      <c r="AF164" s="5"/>
      <c r="AG164" s="5"/>
      <c r="AH164" s="5"/>
      <c r="AI164" s="16"/>
    </row>
    <row x14ac:dyDescent="0.25" r="165" customHeight="1" ht="17.25">
      <c r="A165" s="313" t="s">
        <v>209</v>
      </c>
      <c r="B165" s="261" t="s">
        <v>8</v>
      </c>
      <c r="C165" s="110"/>
      <c r="D165" s="110"/>
      <c r="E165" s="254">
        <v>1315</v>
      </c>
      <c r="F165" s="246"/>
      <c r="G165" s="246"/>
      <c r="H165" s="247"/>
      <c r="I165" s="248"/>
      <c r="J165" s="249"/>
      <c r="K165" s="250"/>
      <c r="L165" s="252"/>
      <c r="M165" s="252"/>
      <c r="N165" s="250"/>
      <c r="O165" s="250"/>
      <c r="P165" s="250"/>
      <c r="Q165" s="250"/>
      <c r="R165" s="250"/>
      <c r="S165" s="250"/>
      <c r="T165" s="222"/>
      <c r="U165" s="253"/>
      <c r="V165" s="254"/>
      <c r="W165" s="254"/>
      <c r="X165" s="254"/>
      <c r="Y165" s="254"/>
      <c r="Z165" s="254"/>
      <c r="AA165" s="254"/>
      <c r="AB165" s="254"/>
      <c r="AC165" s="247"/>
      <c r="AD165" s="206"/>
      <c r="AE165" s="327">
        <v>2267</v>
      </c>
      <c r="AF165" s="5"/>
      <c r="AG165" s="5"/>
      <c r="AH165" s="5"/>
      <c r="AI165" s="16"/>
    </row>
    <row x14ac:dyDescent="0.25" r="166" customHeight="1" ht="17.25">
      <c r="A166" s="313" t="s">
        <v>210</v>
      </c>
      <c r="B166" s="261" t="s">
        <v>8</v>
      </c>
      <c r="C166" s="110"/>
      <c r="D166" s="110"/>
      <c r="E166" s="254">
        <v>716</v>
      </c>
      <c r="F166" s="246"/>
      <c r="G166" s="246"/>
      <c r="H166" s="247"/>
      <c r="I166" s="248"/>
      <c r="J166" s="249"/>
      <c r="K166" s="250"/>
      <c r="L166" s="252"/>
      <c r="M166" s="252"/>
      <c r="N166" s="250"/>
      <c r="O166" s="250"/>
      <c r="P166" s="250"/>
      <c r="Q166" s="250"/>
      <c r="R166" s="250"/>
      <c r="S166" s="250"/>
      <c r="T166" s="222"/>
      <c r="U166" s="253"/>
      <c r="V166" s="254"/>
      <c r="W166" s="254"/>
      <c r="X166" s="254"/>
      <c r="Y166" s="254"/>
      <c r="Z166" s="254"/>
      <c r="AA166" s="254"/>
      <c r="AB166" s="254"/>
      <c r="AC166" s="247"/>
      <c r="AD166" s="206"/>
      <c r="AE166" s="328">
        <v>2269</v>
      </c>
      <c r="AF166" s="5"/>
      <c r="AG166" s="5"/>
      <c r="AH166" s="5"/>
      <c r="AI166" s="16"/>
    </row>
    <row x14ac:dyDescent="0.25" r="167" customHeight="1" ht="17.25">
      <c r="A167" s="313" t="s">
        <v>211</v>
      </c>
      <c r="B167" s="261" t="s">
        <v>8</v>
      </c>
      <c r="C167" s="110"/>
      <c r="D167" s="110"/>
      <c r="E167" s="254">
        <v>955</v>
      </c>
      <c r="F167" s="246"/>
      <c r="G167" s="246"/>
      <c r="H167" s="247"/>
      <c r="I167" s="248"/>
      <c r="J167" s="249"/>
      <c r="K167" s="250"/>
      <c r="L167" s="252"/>
      <c r="M167" s="252"/>
      <c r="N167" s="250"/>
      <c r="O167" s="250"/>
      <c r="P167" s="250"/>
      <c r="Q167" s="250"/>
      <c r="R167" s="250"/>
      <c r="S167" s="250"/>
      <c r="T167" s="222"/>
      <c r="U167" s="253"/>
      <c r="V167" s="254"/>
      <c r="W167" s="254"/>
      <c r="X167" s="254"/>
      <c r="Y167" s="254"/>
      <c r="Z167" s="254"/>
      <c r="AA167" s="254"/>
      <c r="AB167" s="254"/>
      <c r="AC167" s="247"/>
      <c r="AD167" s="206"/>
      <c r="AE167" s="327">
        <v>2271</v>
      </c>
      <c r="AF167" s="5"/>
      <c r="AG167" s="5"/>
      <c r="AH167" s="5"/>
      <c r="AI167" s="16"/>
    </row>
    <row x14ac:dyDescent="0.25" r="168" customHeight="1" ht="17.25">
      <c r="A168" s="313" t="s">
        <v>212</v>
      </c>
      <c r="B168" s="261" t="s">
        <v>8</v>
      </c>
      <c r="C168" s="110"/>
      <c r="D168" s="110"/>
      <c r="E168" s="254">
        <v>980</v>
      </c>
      <c r="F168" s="246"/>
      <c r="G168" s="246"/>
      <c r="H168" s="247"/>
      <c r="I168" s="248"/>
      <c r="J168" s="249"/>
      <c r="K168" s="250"/>
      <c r="L168" s="252"/>
      <c r="M168" s="252"/>
      <c r="N168" s="250"/>
      <c r="O168" s="250"/>
      <c r="P168" s="250"/>
      <c r="Q168" s="250"/>
      <c r="R168" s="250"/>
      <c r="S168" s="250"/>
      <c r="T168" s="222"/>
      <c r="U168" s="253"/>
      <c r="V168" s="254"/>
      <c r="W168" s="254"/>
      <c r="X168" s="254"/>
      <c r="Y168" s="254"/>
      <c r="Z168" s="254"/>
      <c r="AA168" s="254"/>
      <c r="AB168" s="254"/>
      <c r="AC168" s="247"/>
      <c r="AD168" s="206"/>
      <c r="AE168" s="329" t="s">
        <v>108</v>
      </c>
      <c r="AF168" s="5"/>
      <c r="AG168" s="5"/>
      <c r="AH168" s="5"/>
      <c r="AI168" s="16"/>
    </row>
    <row x14ac:dyDescent="0.25" r="169" customHeight="1" ht="17.25">
      <c r="A169" s="313" t="s">
        <v>213</v>
      </c>
      <c r="B169" s="261" t="s">
        <v>8</v>
      </c>
      <c r="C169" s="110"/>
      <c r="D169" s="110"/>
      <c r="E169" s="254">
        <v>485</v>
      </c>
      <c r="F169" s="246"/>
      <c r="G169" s="246"/>
      <c r="H169" s="247"/>
      <c r="I169" s="248"/>
      <c r="J169" s="249"/>
      <c r="K169" s="250"/>
      <c r="L169" s="252"/>
      <c r="M169" s="252"/>
      <c r="N169" s="250"/>
      <c r="O169" s="250"/>
      <c r="P169" s="250"/>
      <c r="Q169" s="250"/>
      <c r="R169" s="250"/>
      <c r="S169" s="250"/>
      <c r="T169" s="222"/>
      <c r="U169" s="253"/>
      <c r="V169" s="254"/>
      <c r="W169" s="254"/>
      <c r="X169" s="254"/>
      <c r="Y169" s="254"/>
      <c r="Z169" s="254"/>
      <c r="AA169" s="254"/>
      <c r="AB169" s="254"/>
      <c r="AC169" s="247"/>
      <c r="AD169" s="206"/>
      <c r="AE169" s="328">
        <v>2272</v>
      </c>
      <c r="AF169" s="5"/>
      <c r="AG169" s="5"/>
      <c r="AH169" s="5"/>
      <c r="AI169" s="16"/>
    </row>
    <row x14ac:dyDescent="0.25" r="170" customHeight="1" ht="17.25">
      <c r="A170" s="313" t="s">
        <v>214</v>
      </c>
      <c r="B170" s="261" t="s">
        <v>8</v>
      </c>
      <c r="C170" s="110"/>
      <c r="D170" s="110"/>
      <c r="E170" s="254">
        <v>470</v>
      </c>
      <c r="F170" s="246"/>
      <c r="G170" s="246"/>
      <c r="H170" s="247"/>
      <c r="I170" s="248"/>
      <c r="J170" s="249"/>
      <c r="K170" s="250"/>
      <c r="L170" s="252"/>
      <c r="M170" s="252"/>
      <c r="N170" s="250"/>
      <c r="O170" s="250"/>
      <c r="P170" s="250"/>
      <c r="Q170" s="250"/>
      <c r="R170" s="250"/>
      <c r="S170" s="250"/>
      <c r="T170" s="222"/>
      <c r="U170" s="253"/>
      <c r="V170" s="254"/>
      <c r="W170" s="254"/>
      <c r="X170" s="254"/>
      <c r="Y170" s="254"/>
      <c r="Z170" s="254"/>
      <c r="AA170" s="254"/>
      <c r="AB170" s="254"/>
      <c r="AC170" s="247"/>
      <c r="AD170" s="206"/>
      <c r="AE170" s="328">
        <v>2273</v>
      </c>
      <c r="AF170" s="5"/>
      <c r="AG170" s="5"/>
      <c r="AH170" s="5"/>
      <c r="AI170" s="16"/>
    </row>
    <row x14ac:dyDescent="0.25" r="171" customHeight="1" ht="17.25">
      <c r="A171" s="313" t="s">
        <v>215</v>
      </c>
      <c r="B171" s="261" t="s">
        <v>8</v>
      </c>
      <c r="C171" s="110"/>
      <c r="D171" s="110"/>
      <c r="E171" s="330">
        <v>1696.2</v>
      </c>
      <c r="F171" s="110"/>
      <c r="G171" s="110"/>
      <c r="H171" s="225"/>
      <c r="I171" s="112"/>
      <c r="J171" s="113"/>
      <c r="K171" s="114"/>
      <c r="L171" s="242"/>
      <c r="M171" s="242"/>
      <c r="N171" s="114"/>
      <c r="O171" s="114"/>
      <c r="P171" s="114"/>
      <c r="Q171" s="114"/>
      <c r="R171" s="114"/>
      <c r="S171" s="114"/>
      <c r="T171" s="222"/>
      <c r="U171" s="223"/>
      <c r="V171" s="224"/>
      <c r="W171" s="224"/>
      <c r="X171" s="224"/>
      <c r="Y171" s="224"/>
      <c r="Z171" s="224"/>
      <c r="AA171" s="224"/>
      <c r="AB171" s="224"/>
      <c r="AC171" s="225"/>
      <c r="AD171" s="180"/>
      <c r="AE171" s="260">
        <v>1494</v>
      </c>
      <c r="AF171" s="5"/>
      <c r="AG171" s="5"/>
      <c r="AH171" s="5"/>
      <c r="AI171" s="16"/>
    </row>
    <row x14ac:dyDescent="0.25" r="172" customHeight="1" ht="17.25">
      <c r="A172" s="313" t="s">
        <v>216</v>
      </c>
      <c r="B172" s="261" t="s">
        <v>8</v>
      </c>
      <c r="C172" s="110"/>
      <c r="D172" s="110"/>
      <c r="E172" s="330">
        <v>820.7</v>
      </c>
      <c r="F172" s="110"/>
      <c r="G172" s="110"/>
      <c r="H172" s="225"/>
      <c r="I172" s="112"/>
      <c r="J172" s="113"/>
      <c r="K172" s="114"/>
      <c r="L172" s="242"/>
      <c r="M172" s="242"/>
      <c r="N172" s="114"/>
      <c r="O172" s="114"/>
      <c r="P172" s="114"/>
      <c r="Q172" s="114"/>
      <c r="R172" s="114"/>
      <c r="S172" s="114"/>
      <c r="T172" s="222"/>
      <c r="U172" s="223"/>
      <c r="V172" s="224"/>
      <c r="W172" s="224"/>
      <c r="X172" s="224"/>
      <c r="Y172" s="224"/>
      <c r="Z172" s="224"/>
      <c r="AA172" s="224"/>
      <c r="AB172" s="224"/>
      <c r="AC172" s="225"/>
      <c r="AD172" s="180"/>
      <c r="AE172" s="277">
        <v>1495</v>
      </c>
      <c r="AF172" s="5"/>
      <c r="AG172" s="5"/>
      <c r="AH172" s="5"/>
      <c r="AI172" s="16"/>
    </row>
    <row x14ac:dyDescent="0.25" r="173" customHeight="1" ht="17.25">
      <c r="A173" s="251"/>
      <c r="B173" s="110"/>
      <c r="C173" s="110"/>
      <c r="D173" s="110"/>
      <c r="E173" s="246"/>
      <c r="F173" s="246"/>
      <c r="G173" s="246"/>
      <c r="H173" s="247"/>
      <c r="I173" s="248"/>
      <c r="J173" s="249"/>
      <c r="K173" s="250"/>
      <c r="L173" s="252"/>
      <c r="M173" s="252"/>
      <c r="N173" s="250"/>
      <c r="O173" s="250"/>
      <c r="P173" s="250"/>
      <c r="Q173" s="250"/>
      <c r="R173" s="250"/>
      <c r="S173" s="250"/>
      <c r="T173" s="222"/>
      <c r="U173" s="253"/>
      <c r="V173" s="254"/>
      <c r="W173" s="254"/>
      <c r="X173" s="254"/>
      <c r="Y173" s="254"/>
      <c r="Z173" s="254"/>
      <c r="AA173" s="254"/>
      <c r="AB173" s="254"/>
      <c r="AC173" s="247"/>
      <c r="AD173" s="206"/>
      <c r="AE173" s="92"/>
      <c r="AF173" s="5"/>
      <c r="AG173" s="5"/>
      <c r="AH173" s="5"/>
      <c r="AI173" s="16"/>
    </row>
    <row x14ac:dyDescent="0.25" r="174" customHeight="1" ht="17.25">
      <c r="A174" s="273" t="s">
        <v>217</v>
      </c>
      <c r="B174" s="110"/>
      <c r="C174" s="110"/>
      <c r="D174" s="110"/>
      <c r="E174" s="265">
        <f>SUM(E175:E266)</f>
      </c>
      <c r="F174" s="111">
        <f>G174/E174*1000</f>
      </c>
      <c r="G174" s="265">
        <f>SUM(G175:G233)</f>
      </c>
      <c r="H174" s="266"/>
      <c r="I174" s="257"/>
      <c r="J174" s="267"/>
      <c r="K174" s="258"/>
      <c r="L174" s="115"/>
      <c r="M174" s="331" t="s">
        <v>218</v>
      </c>
      <c r="N174" s="258"/>
      <c r="O174" s="258"/>
      <c r="P174" s="258"/>
      <c r="Q174" s="258"/>
      <c r="R174" s="258"/>
      <c r="S174" s="258"/>
      <c r="T174" s="213">
        <f>SUM(T175:T265)</f>
      </c>
      <c r="U174" s="214">
        <f>SUM(U175:U265)</f>
      </c>
      <c r="V174" s="132">
        <f>SUM(V175:V265)</f>
      </c>
      <c r="W174" s="132">
        <f>SUM(W175:W265)</f>
      </c>
      <c r="X174" s="132">
        <f>SUM(X175:X265)</f>
      </c>
      <c r="Y174" s="132">
        <f>SUM(Y175:Y265)</f>
      </c>
      <c r="Z174" s="132">
        <f>SUM(Z175:Z265)</f>
      </c>
      <c r="AA174" s="132">
        <f>SUM(AA175:AA265)</f>
      </c>
      <c r="AB174" s="132">
        <f>SUM(AB175:AB265)</f>
      </c>
      <c r="AC174" s="133">
        <f>SUM(AC175:AC265)</f>
      </c>
      <c r="AD174" s="259"/>
      <c r="AE174" s="92"/>
      <c r="AF174" s="5"/>
      <c r="AG174" s="5"/>
      <c r="AH174" s="5"/>
      <c r="AI174" s="16"/>
    </row>
    <row x14ac:dyDescent="0.25" r="175" customHeight="1" ht="17.25">
      <c r="A175" s="241" t="s">
        <v>219</v>
      </c>
      <c r="B175" s="261" t="s">
        <v>12</v>
      </c>
      <c r="C175" s="261" t="s">
        <v>0</v>
      </c>
      <c r="D175" s="110"/>
      <c r="E175" s="110"/>
      <c r="F175" s="110"/>
      <c r="G175" s="110">
        <v>100</v>
      </c>
      <c r="H175" s="225"/>
      <c r="I175" s="112"/>
      <c r="J175" s="113"/>
      <c r="K175" s="114">
        <v>0.5</v>
      </c>
      <c r="L175" s="114">
        <v>0.5</v>
      </c>
      <c r="M175" s="114"/>
      <c r="N175" s="114"/>
      <c r="O175" s="114"/>
      <c r="P175" s="114"/>
      <c r="Q175" s="114"/>
      <c r="R175" s="114"/>
      <c r="S175" s="114"/>
      <c r="T175" s="222">
        <f>ROUND(J175*$G175,-1)</f>
      </c>
      <c r="U175" s="223">
        <f>ROUND(K175*$G175,-1)</f>
      </c>
      <c r="V175" s="224">
        <f>ROUND(L175*$G175,-1)</f>
      </c>
      <c r="W175" s="224">
        <f>ROUND(M175*$G175,-1)</f>
      </c>
      <c r="X175" s="224">
        <f>ROUND(N175*$G175,-1)</f>
      </c>
      <c r="Y175" s="224">
        <f>ROUND(O175*$G175,-1)</f>
      </c>
      <c r="Z175" s="224">
        <f>ROUND(P175*$G175,-1)</f>
      </c>
      <c r="AA175" s="224">
        <f>ROUND(Q175*$G175,-1)</f>
      </c>
      <c r="AB175" s="224">
        <f>ROUND(R175*$G175,-1)</f>
      </c>
      <c r="AC175" s="225">
        <f>ROUND(S175*$G175,-1)</f>
      </c>
      <c r="AD175" s="243" t="s">
        <v>220</v>
      </c>
      <c r="AE175" s="260">
        <v>165</v>
      </c>
      <c r="AF175" s="5"/>
      <c r="AG175" s="5"/>
      <c r="AH175" s="5"/>
      <c r="AI175" s="16"/>
    </row>
    <row x14ac:dyDescent="0.25" r="176" customHeight="1" ht="17.25">
      <c r="A176" s="251"/>
      <c r="B176" s="110"/>
      <c r="C176" s="110"/>
      <c r="D176" s="110"/>
      <c r="E176" s="246"/>
      <c r="F176" s="246"/>
      <c r="G176" s="246"/>
      <c r="H176" s="247"/>
      <c r="I176" s="248"/>
      <c r="J176" s="249"/>
      <c r="K176" s="250"/>
      <c r="L176" s="250"/>
      <c r="M176" s="250"/>
      <c r="N176" s="250"/>
      <c r="O176" s="250"/>
      <c r="P176" s="250"/>
      <c r="Q176" s="250"/>
      <c r="R176" s="250"/>
      <c r="S176" s="250"/>
      <c r="T176" s="207"/>
      <c r="U176" s="253"/>
      <c r="V176" s="254"/>
      <c r="W176" s="254"/>
      <c r="X176" s="254"/>
      <c r="Y176" s="254"/>
      <c r="Z176" s="254"/>
      <c r="AA176" s="254"/>
      <c r="AB176" s="254"/>
      <c r="AC176" s="247"/>
      <c r="AD176" s="206"/>
      <c r="AE176" s="92"/>
      <c r="AF176" s="5"/>
      <c r="AG176" s="5"/>
      <c r="AH176" s="5"/>
      <c r="AI176" s="16"/>
    </row>
    <row x14ac:dyDescent="0.25" r="177" customHeight="1" ht="17.25">
      <c r="A177" s="241" t="s">
        <v>221</v>
      </c>
      <c r="B177" s="261" t="s">
        <v>4</v>
      </c>
      <c r="C177" s="261" t="s">
        <v>3</v>
      </c>
      <c r="D177" s="110"/>
      <c r="E177" s="110"/>
      <c r="F177" s="110"/>
      <c r="G177" s="110">
        <v>200</v>
      </c>
      <c r="H177" s="225"/>
      <c r="I177" s="112"/>
      <c r="J177" s="113">
        <v>1</v>
      </c>
      <c r="K177" s="114"/>
      <c r="L177" s="114"/>
      <c r="M177" s="114"/>
      <c r="N177" s="114"/>
      <c r="O177" s="114"/>
      <c r="P177" s="114"/>
      <c r="Q177" s="114"/>
      <c r="R177" s="114"/>
      <c r="S177" s="114"/>
      <c r="T177" s="222">
        <f>ROUND(J177*$G177,-1)</f>
      </c>
      <c r="U177" s="223">
        <f>ROUND(K177*$G177,-1)</f>
      </c>
      <c r="V177" s="224">
        <f>ROUND(L177*$G177,-1)</f>
      </c>
      <c r="W177" s="224">
        <f>ROUND(M177*$G177,-1)</f>
      </c>
      <c r="X177" s="224">
        <f>ROUND(N177*$G177,-1)</f>
      </c>
      <c r="Y177" s="224">
        <f>ROUND(O177*$G177,-1)</f>
      </c>
      <c r="Z177" s="224">
        <f>ROUND(P177*$G177,-1)</f>
      </c>
      <c r="AA177" s="224">
        <f>ROUND(Q177*$G177,-1)</f>
      </c>
      <c r="AB177" s="224">
        <f>ROUND(R177*$G177,-1)</f>
      </c>
      <c r="AC177" s="225">
        <f>ROUND(S177*$G177,-1)</f>
      </c>
      <c r="AD177" s="180"/>
      <c r="AE177" s="92" t="s">
        <v>108</v>
      </c>
      <c r="AF177" s="5"/>
      <c r="AG177" s="5"/>
      <c r="AH177" s="5"/>
      <c r="AI177" s="16"/>
    </row>
    <row x14ac:dyDescent="0.25" r="178" customHeight="1" ht="17.25">
      <c r="A178" s="241"/>
      <c r="B178" s="110"/>
      <c r="C178" s="110"/>
      <c r="D178" s="110"/>
      <c r="E178" s="110"/>
      <c r="F178" s="110"/>
      <c r="G178" s="110"/>
      <c r="H178" s="225"/>
      <c r="I178" s="112"/>
      <c r="J178" s="113"/>
      <c r="K178" s="114"/>
      <c r="L178" s="114"/>
      <c r="M178" s="114"/>
      <c r="N178" s="114"/>
      <c r="O178" s="114"/>
      <c r="P178" s="114"/>
      <c r="Q178" s="114"/>
      <c r="R178" s="114"/>
      <c r="S178" s="114"/>
      <c r="T178" s="222"/>
      <c r="U178" s="223"/>
      <c r="V178" s="224"/>
      <c r="W178" s="224"/>
      <c r="X178" s="224"/>
      <c r="Y178" s="224"/>
      <c r="Z178" s="224"/>
      <c r="AA178" s="224"/>
      <c r="AB178" s="224"/>
      <c r="AC178" s="225"/>
      <c r="AD178" s="180"/>
      <c r="AE178" s="332"/>
      <c r="AF178" s="5"/>
      <c r="AG178" s="5"/>
      <c r="AH178" s="5"/>
      <c r="AI178" s="16"/>
    </row>
    <row x14ac:dyDescent="0.25" r="179" customHeight="1" ht="17.25">
      <c r="A179" s="241" t="s">
        <v>222</v>
      </c>
      <c r="B179" s="261" t="s">
        <v>96</v>
      </c>
      <c r="C179" s="110"/>
      <c r="D179" s="110"/>
      <c r="E179" s="110"/>
      <c r="F179" s="110"/>
      <c r="G179" s="110">
        <v>200</v>
      </c>
      <c r="H179" s="225"/>
      <c r="I179" s="112"/>
      <c r="J179" s="113">
        <v>0.1</v>
      </c>
      <c r="K179" s="114">
        <v>0.4</v>
      </c>
      <c r="L179" s="114">
        <v>0.5</v>
      </c>
      <c r="M179" s="114"/>
      <c r="N179" s="114"/>
      <c r="O179" s="114"/>
      <c r="P179" s="114"/>
      <c r="Q179" s="114"/>
      <c r="R179" s="114"/>
      <c r="S179" s="114"/>
      <c r="T179" s="222">
        <f>ROUND(J179*$G179,-1)</f>
      </c>
      <c r="U179" s="223">
        <f>ROUND(K179*$G179,-1)</f>
      </c>
      <c r="V179" s="224">
        <f>ROUND(L179*$G179,-1)</f>
      </c>
      <c r="W179" s="224">
        <f>ROUND(M179*$G179,-1)</f>
      </c>
      <c r="X179" s="224">
        <f>ROUND(N179*$G179,-1)</f>
      </c>
      <c r="Y179" s="224">
        <f>ROUND(O179*$G179,-1)</f>
      </c>
      <c r="Z179" s="224">
        <f>ROUND(P179*$G179,-1)</f>
      </c>
      <c r="AA179" s="224">
        <f>ROUND(Q179*$G179,-1)</f>
      </c>
      <c r="AB179" s="224">
        <f>ROUND(R179*$G179,-1)</f>
      </c>
      <c r="AC179" s="225">
        <f>ROUND(S179*$G179,-1)</f>
      </c>
      <c r="AD179" s="180"/>
      <c r="AE179" s="260">
        <v>891</v>
      </c>
      <c r="AF179" s="5"/>
      <c r="AG179" s="5"/>
      <c r="AH179" s="5"/>
      <c r="AI179" s="16"/>
    </row>
    <row x14ac:dyDescent="0.25" r="180" customHeight="1" ht="17.25">
      <c r="A180" s="241"/>
      <c r="B180" s="110"/>
      <c r="C180" s="110"/>
      <c r="D180" s="110"/>
      <c r="E180" s="110"/>
      <c r="F180" s="110"/>
      <c r="G180" s="110"/>
      <c r="H180" s="225"/>
      <c r="I180" s="112"/>
      <c r="J180" s="113"/>
      <c r="K180" s="114"/>
      <c r="L180" s="114"/>
      <c r="M180" s="114"/>
      <c r="N180" s="114"/>
      <c r="O180" s="114"/>
      <c r="P180" s="114"/>
      <c r="Q180" s="114"/>
      <c r="R180" s="114"/>
      <c r="S180" s="114"/>
      <c r="T180" s="222"/>
      <c r="U180" s="223"/>
      <c r="V180" s="224"/>
      <c r="W180" s="224"/>
      <c r="X180" s="224"/>
      <c r="Y180" s="224"/>
      <c r="Z180" s="224"/>
      <c r="AA180" s="224"/>
      <c r="AB180" s="224"/>
      <c r="AC180" s="225"/>
      <c r="AD180" s="180"/>
      <c r="AE180" s="92"/>
      <c r="AF180" s="5"/>
      <c r="AG180" s="5"/>
      <c r="AH180" s="5"/>
      <c r="AI180" s="16"/>
    </row>
    <row x14ac:dyDescent="0.25" r="181" customHeight="1" ht="17.25">
      <c r="A181" s="262" t="s">
        <v>223</v>
      </c>
      <c r="B181" s="110"/>
      <c r="C181" s="110"/>
      <c r="D181" s="110"/>
      <c r="E181" s="110"/>
      <c r="F181" s="110"/>
      <c r="G181" s="110"/>
      <c r="H181" s="225"/>
      <c r="I181" s="112"/>
      <c r="J181" s="113"/>
      <c r="K181" s="114"/>
      <c r="L181" s="114"/>
      <c r="M181" s="242"/>
      <c r="N181" s="114"/>
      <c r="O181" s="114"/>
      <c r="P181" s="114"/>
      <c r="Q181" s="114"/>
      <c r="R181" s="114"/>
      <c r="S181" s="114"/>
      <c r="T181" s="222"/>
      <c r="U181" s="223"/>
      <c r="V181" s="224"/>
      <c r="W181" s="224"/>
      <c r="X181" s="224"/>
      <c r="Y181" s="224"/>
      <c r="Z181" s="224"/>
      <c r="AA181" s="224"/>
      <c r="AB181" s="224"/>
      <c r="AC181" s="225"/>
      <c r="AD181" s="180"/>
      <c r="AE181" s="215"/>
      <c r="AF181" s="5"/>
      <c r="AG181" s="5"/>
      <c r="AH181" s="5"/>
      <c r="AI181" s="16"/>
    </row>
    <row x14ac:dyDescent="0.25" r="182" customHeight="1" ht="17.25">
      <c r="A182" s="251" t="s">
        <v>224</v>
      </c>
      <c r="B182" s="261" t="s">
        <v>12</v>
      </c>
      <c r="C182" s="110"/>
      <c r="D182" s="110"/>
      <c r="E182" s="246">
        <v>720</v>
      </c>
      <c r="F182" s="246">
        <v>100</v>
      </c>
      <c r="G182" s="246"/>
      <c r="H182" s="247"/>
      <c r="I182" s="248"/>
      <c r="J182" s="249"/>
      <c r="K182" s="250"/>
      <c r="L182" s="250"/>
      <c r="M182" s="250"/>
      <c r="N182" s="250"/>
      <c r="O182" s="250"/>
      <c r="P182" s="250"/>
      <c r="Q182" s="250"/>
      <c r="R182" s="250"/>
      <c r="S182" s="250"/>
      <c r="T182" s="207">
        <f>ROUND(J182*$G182,-1)</f>
      </c>
      <c r="U182" s="253">
        <f>ROUND(K182*$G182,-1)</f>
      </c>
      <c r="V182" s="254">
        <f>ROUND(L182*$G182,-1)</f>
      </c>
      <c r="W182" s="254">
        <f>ROUND(M182*$G182,-1)</f>
      </c>
      <c r="X182" s="254">
        <f>ROUND(N182*$G182,-1)</f>
      </c>
      <c r="Y182" s="254">
        <f>ROUND(O182*$G182,-1)</f>
      </c>
      <c r="Z182" s="254">
        <f>ROUND(P182*$G182,-1)</f>
      </c>
      <c r="AA182" s="254">
        <f>ROUND(Q182*$G182,-1)</f>
      </c>
      <c r="AB182" s="254">
        <f>ROUND(R182*$G182,-1)</f>
      </c>
      <c r="AC182" s="247">
        <f>ROUND(S182*$G182,-1)</f>
      </c>
      <c r="AD182" s="206"/>
      <c r="AE182" s="92" t="s">
        <v>108</v>
      </c>
      <c r="AF182" s="5"/>
      <c r="AG182" s="5"/>
      <c r="AH182" s="5"/>
      <c r="AI182" s="16"/>
    </row>
    <row x14ac:dyDescent="0.25" r="183" customHeight="1" ht="17.25">
      <c r="A183" s="251" t="s">
        <v>225</v>
      </c>
      <c r="B183" s="261" t="s">
        <v>12</v>
      </c>
      <c r="C183" s="110"/>
      <c r="D183" s="110"/>
      <c r="E183" s="246">
        <v>1000</v>
      </c>
      <c r="F183" s="246">
        <v>100</v>
      </c>
      <c r="G183" s="246"/>
      <c r="H183" s="247"/>
      <c r="I183" s="248"/>
      <c r="J183" s="249"/>
      <c r="K183" s="250"/>
      <c r="L183" s="250"/>
      <c r="M183" s="250"/>
      <c r="N183" s="250"/>
      <c r="O183" s="250"/>
      <c r="P183" s="250"/>
      <c r="Q183" s="250"/>
      <c r="R183" s="250"/>
      <c r="S183" s="250"/>
      <c r="T183" s="207">
        <f>ROUND(J183*$G183,-1)</f>
      </c>
      <c r="U183" s="253">
        <f>ROUND(K183*$G183,-1)</f>
      </c>
      <c r="V183" s="254">
        <f>ROUND(L183*$G183,-1)</f>
      </c>
      <c r="W183" s="254">
        <f>ROUND(M183*$G183,-1)</f>
      </c>
      <c r="X183" s="254">
        <f>ROUND(N183*$G183,-1)</f>
      </c>
      <c r="Y183" s="254">
        <f>ROUND(O183*$G183,-1)</f>
      </c>
      <c r="Z183" s="254">
        <f>ROUND(P183*$G183,-1)</f>
      </c>
      <c r="AA183" s="254">
        <f>ROUND(Q183*$G183,-1)</f>
      </c>
      <c r="AB183" s="254">
        <f>ROUND(R183*$G183,-1)</f>
      </c>
      <c r="AC183" s="247">
        <f>ROUND(S183*$G183,-1)</f>
      </c>
      <c r="AD183" s="206"/>
      <c r="AE183" s="215" t="s">
        <v>108</v>
      </c>
      <c r="AF183" s="5"/>
      <c r="AG183" s="5"/>
      <c r="AH183" s="5"/>
      <c r="AI183" s="16"/>
    </row>
    <row x14ac:dyDescent="0.25" r="184" customHeight="1" ht="17.25">
      <c r="A184" s="241"/>
      <c r="B184" s="110"/>
      <c r="C184" s="110"/>
      <c r="D184" s="110"/>
      <c r="E184" s="110"/>
      <c r="F184" s="110"/>
      <c r="G184" s="110"/>
      <c r="H184" s="225"/>
      <c r="I184" s="112"/>
      <c r="J184" s="113"/>
      <c r="K184" s="114"/>
      <c r="L184" s="114"/>
      <c r="M184" s="114"/>
      <c r="N184" s="114"/>
      <c r="O184" s="114"/>
      <c r="P184" s="114"/>
      <c r="Q184" s="114"/>
      <c r="R184" s="114"/>
      <c r="S184" s="114"/>
      <c r="T184" s="222"/>
      <c r="U184" s="223"/>
      <c r="V184" s="224"/>
      <c r="W184" s="224"/>
      <c r="X184" s="224"/>
      <c r="Y184" s="224"/>
      <c r="Z184" s="224"/>
      <c r="AA184" s="224"/>
      <c r="AB184" s="224"/>
      <c r="AC184" s="225"/>
      <c r="AD184" s="180"/>
      <c r="AE184" s="215"/>
      <c r="AF184" s="5"/>
      <c r="AG184" s="5"/>
      <c r="AH184" s="5"/>
      <c r="AI184" s="16"/>
    </row>
    <row x14ac:dyDescent="0.25" r="185" customHeight="1" ht="17.25">
      <c r="A185" s="333" t="s">
        <v>226</v>
      </c>
      <c r="B185" s="261" t="s">
        <v>12</v>
      </c>
      <c r="C185" s="158"/>
      <c r="D185" s="158"/>
      <c r="E185" s="158"/>
      <c r="F185" s="158"/>
      <c r="G185" s="158"/>
      <c r="H185" s="334" t="s">
        <v>227</v>
      </c>
      <c r="I185" s="159"/>
      <c r="J185" s="160"/>
      <c r="K185" s="161"/>
      <c r="L185" s="161"/>
      <c r="M185" s="161"/>
      <c r="N185" s="161"/>
      <c r="O185" s="161"/>
      <c r="P185" s="161"/>
      <c r="Q185" s="161"/>
      <c r="R185" s="161"/>
      <c r="S185" s="161"/>
      <c r="T185" s="222">
        <v>100</v>
      </c>
      <c r="U185" s="223">
        <v>100</v>
      </c>
      <c r="V185" s="224">
        <v>100</v>
      </c>
      <c r="W185" s="224">
        <v>100</v>
      </c>
      <c r="X185" s="224">
        <f>ROUND(N185*$G185,-1)</f>
      </c>
      <c r="Y185" s="224">
        <f>ROUND(O185*$G185,-1)</f>
      </c>
      <c r="Z185" s="224">
        <f>ROUND(P185*$G185,-1)</f>
      </c>
      <c r="AA185" s="224">
        <f>ROUND(Q185*$G185,-1)</f>
      </c>
      <c r="AB185" s="224">
        <f>ROUND(R185*$G185,-1)</f>
      </c>
      <c r="AC185" s="225">
        <f>ROUND(S185*$G185,-1)</f>
      </c>
      <c r="AD185" s="180"/>
      <c r="AE185" s="290">
        <v>10</v>
      </c>
      <c r="AF185" s="5"/>
      <c r="AG185" s="5"/>
      <c r="AH185" s="5"/>
      <c r="AI185" s="16"/>
    </row>
    <row x14ac:dyDescent="0.25" r="186" customHeight="1" ht="17.25">
      <c r="A186" s="335" t="s">
        <v>228</v>
      </c>
      <c r="B186" s="261" t="s">
        <v>12</v>
      </c>
      <c r="C186" s="336" t="s">
        <v>0</v>
      </c>
      <c r="D186" s="158"/>
      <c r="E186" s="158">
        <v>780</v>
      </c>
      <c r="F186" s="158"/>
      <c r="G186" s="158"/>
      <c r="H186" s="334"/>
      <c r="I186" s="159"/>
      <c r="J186" s="160"/>
      <c r="K186" s="161"/>
      <c r="L186" s="161"/>
      <c r="M186" s="161"/>
      <c r="N186" s="161"/>
      <c r="O186" s="161"/>
      <c r="P186" s="161"/>
      <c r="Q186" s="161"/>
      <c r="R186" s="161"/>
      <c r="S186" s="161"/>
      <c r="T186" s="222"/>
      <c r="U186" s="223"/>
      <c r="V186" s="224"/>
      <c r="W186" s="224"/>
      <c r="X186" s="224"/>
      <c r="Y186" s="224"/>
      <c r="Z186" s="224"/>
      <c r="AA186" s="224"/>
      <c r="AB186" s="224"/>
      <c r="AC186" s="225"/>
      <c r="AD186" s="180"/>
      <c r="AE186" s="260">
        <v>1813</v>
      </c>
      <c r="AF186" s="5"/>
      <c r="AG186" s="5"/>
      <c r="AH186" s="5"/>
      <c r="AI186" s="16"/>
    </row>
    <row x14ac:dyDescent="0.25" r="187" customHeight="1" ht="17.25">
      <c r="A187" s="335" t="s">
        <v>229</v>
      </c>
      <c r="B187" s="261" t="s">
        <v>12</v>
      </c>
      <c r="C187" s="336" t="s">
        <v>0</v>
      </c>
      <c r="D187" s="158"/>
      <c r="E187" s="158">
        <v>795</v>
      </c>
      <c r="F187" s="158"/>
      <c r="G187" s="158"/>
      <c r="H187" s="334"/>
      <c r="I187" s="159"/>
      <c r="J187" s="160"/>
      <c r="K187" s="161"/>
      <c r="L187" s="161"/>
      <c r="M187" s="161"/>
      <c r="N187" s="161"/>
      <c r="O187" s="161"/>
      <c r="P187" s="161"/>
      <c r="Q187" s="161"/>
      <c r="R187" s="161"/>
      <c r="S187" s="161"/>
      <c r="T187" s="222"/>
      <c r="U187" s="223"/>
      <c r="V187" s="224"/>
      <c r="W187" s="224"/>
      <c r="X187" s="224"/>
      <c r="Y187" s="224"/>
      <c r="Z187" s="224"/>
      <c r="AA187" s="224"/>
      <c r="AB187" s="224"/>
      <c r="AC187" s="225"/>
      <c r="AD187" s="180"/>
      <c r="AE187" s="260">
        <v>716</v>
      </c>
      <c r="AF187" s="5"/>
      <c r="AG187" s="5"/>
      <c r="AH187" s="5"/>
      <c r="AI187" s="16"/>
    </row>
    <row x14ac:dyDescent="0.25" r="188" customHeight="1" ht="17.25">
      <c r="A188" s="335" t="s">
        <v>230</v>
      </c>
      <c r="B188" s="261" t="s">
        <v>12</v>
      </c>
      <c r="C188" s="336" t="s">
        <v>0</v>
      </c>
      <c r="D188" s="158"/>
      <c r="E188" s="158">
        <v>1915</v>
      </c>
      <c r="F188" s="158"/>
      <c r="G188" s="158"/>
      <c r="H188" s="334"/>
      <c r="I188" s="159"/>
      <c r="J188" s="160"/>
      <c r="K188" s="161"/>
      <c r="L188" s="161"/>
      <c r="M188" s="161"/>
      <c r="N188" s="161"/>
      <c r="O188" s="161"/>
      <c r="P188" s="161"/>
      <c r="Q188" s="161"/>
      <c r="R188" s="161"/>
      <c r="S188" s="161"/>
      <c r="T188" s="222"/>
      <c r="U188" s="223"/>
      <c r="V188" s="224"/>
      <c r="W188" s="224"/>
      <c r="X188" s="224"/>
      <c r="Y188" s="224"/>
      <c r="Z188" s="224"/>
      <c r="AA188" s="224"/>
      <c r="AB188" s="224"/>
      <c r="AC188" s="225"/>
      <c r="AD188" s="180"/>
      <c r="AE188" s="260">
        <v>717</v>
      </c>
      <c r="AF188" s="5"/>
      <c r="AG188" s="5"/>
      <c r="AH188" s="5"/>
      <c r="AI188" s="16"/>
    </row>
    <row x14ac:dyDescent="0.25" r="189" customHeight="1" ht="17.25">
      <c r="A189" s="335" t="s">
        <v>231</v>
      </c>
      <c r="B189" s="261" t="s">
        <v>12</v>
      </c>
      <c r="C189" s="336" t="s">
        <v>0</v>
      </c>
      <c r="D189" s="158"/>
      <c r="E189" s="158">
        <v>1400</v>
      </c>
      <c r="F189" s="158"/>
      <c r="G189" s="158"/>
      <c r="H189" s="334"/>
      <c r="I189" s="159"/>
      <c r="J189" s="160"/>
      <c r="K189" s="161"/>
      <c r="L189" s="161"/>
      <c r="M189" s="161"/>
      <c r="N189" s="161"/>
      <c r="O189" s="161"/>
      <c r="P189" s="161"/>
      <c r="Q189" s="161"/>
      <c r="R189" s="161"/>
      <c r="S189" s="161"/>
      <c r="T189" s="222"/>
      <c r="U189" s="223"/>
      <c r="V189" s="224"/>
      <c r="W189" s="224"/>
      <c r="X189" s="224"/>
      <c r="Y189" s="224"/>
      <c r="Z189" s="224"/>
      <c r="AA189" s="224"/>
      <c r="AB189" s="224"/>
      <c r="AC189" s="225"/>
      <c r="AD189" s="180"/>
      <c r="AE189" s="260">
        <v>1812</v>
      </c>
      <c r="AF189" s="1"/>
      <c r="AG189" s="1"/>
      <c r="AH189" s="1"/>
      <c r="AI189" s="16"/>
    </row>
    <row x14ac:dyDescent="0.25" r="190" customHeight="1" ht="17.25">
      <c r="A190" s="335" t="s">
        <v>232</v>
      </c>
      <c r="B190" s="261" t="s">
        <v>12</v>
      </c>
      <c r="C190" s="336" t="s">
        <v>0</v>
      </c>
      <c r="D190" s="158"/>
      <c r="E190" s="158">
        <v>963</v>
      </c>
      <c r="F190" s="158"/>
      <c r="G190" s="158"/>
      <c r="H190" s="334"/>
      <c r="I190" s="159"/>
      <c r="J190" s="160"/>
      <c r="K190" s="161"/>
      <c r="L190" s="161"/>
      <c r="M190" s="161"/>
      <c r="N190" s="161"/>
      <c r="O190" s="161"/>
      <c r="P190" s="161"/>
      <c r="Q190" s="161"/>
      <c r="R190" s="161"/>
      <c r="S190" s="161"/>
      <c r="T190" s="222"/>
      <c r="U190" s="223"/>
      <c r="V190" s="224"/>
      <c r="W190" s="224"/>
      <c r="X190" s="224"/>
      <c r="Y190" s="224"/>
      <c r="Z190" s="224"/>
      <c r="AA190" s="224"/>
      <c r="AB190" s="224"/>
      <c r="AC190" s="225"/>
      <c r="AD190" s="180"/>
      <c r="AE190" s="260">
        <v>725</v>
      </c>
      <c r="AF190" s="5"/>
      <c r="AG190" s="5"/>
      <c r="AH190" s="5"/>
      <c r="AI190" s="16"/>
    </row>
    <row x14ac:dyDescent="0.25" r="191" customHeight="1" ht="17.25">
      <c r="A191" s="335" t="s">
        <v>233</v>
      </c>
      <c r="B191" s="261" t="s">
        <v>12</v>
      </c>
      <c r="C191" s="336" t="s">
        <v>0</v>
      </c>
      <c r="D191" s="158"/>
      <c r="E191" s="158">
        <v>925</v>
      </c>
      <c r="F191" s="158"/>
      <c r="G191" s="158"/>
      <c r="H191" s="334"/>
      <c r="I191" s="159"/>
      <c r="J191" s="160"/>
      <c r="K191" s="161"/>
      <c r="L191" s="161"/>
      <c r="M191" s="161"/>
      <c r="N191" s="161"/>
      <c r="O191" s="161"/>
      <c r="P191" s="161"/>
      <c r="Q191" s="161"/>
      <c r="R191" s="161"/>
      <c r="S191" s="161"/>
      <c r="T191" s="222"/>
      <c r="U191" s="223"/>
      <c r="V191" s="224"/>
      <c r="W191" s="224"/>
      <c r="X191" s="224"/>
      <c r="Y191" s="224"/>
      <c r="Z191" s="224"/>
      <c r="AA191" s="224"/>
      <c r="AB191" s="224"/>
      <c r="AC191" s="225"/>
      <c r="AD191" s="180"/>
      <c r="AE191" s="260">
        <v>724</v>
      </c>
      <c r="AF191" s="5"/>
      <c r="AG191" s="5"/>
      <c r="AH191" s="5"/>
      <c r="AI191" s="16"/>
    </row>
    <row x14ac:dyDescent="0.25" r="192" customHeight="1" ht="17.25">
      <c r="A192" s="335" t="s">
        <v>234</v>
      </c>
      <c r="B192" s="261" t="s">
        <v>12</v>
      </c>
      <c r="C192" s="336" t="s">
        <v>0</v>
      </c>
      <c r="D192" s="158"/>
      <c r="E192" s="158">
        <v>1119</v>
      </c>
      <c r="F192" s="158"/>
      <c r="G192" s="158"/>
      <c r="H192" s="334"/>
      <c r="I192" s="159"/>
      <c r="J192" s="160"/>
      <c r="K192" s="161"/>
      <c r="L192" s="161"/>
      <c r="M192" s="161"/>
      <c r="N192" s="161"/>
      <c r="O192" s="161"/>
      <c r="P192" s="161"/>
      <c r="Q192" s="161"/>
      <c r="R192" s="161"/>
      <c r="S192" s="161"/>
      <c r="T192" s="222"/>
      <c r="U192" s="223"/>
      <c r="V192" s="224"/>
      <c r="W192" s="224"/>
      <c r="X192" s="224"/>
      <c r="Y192" s="224"/>
      <c r="Z192" s="224"/>
      <c r="AA192" s="224"/>
      <c r="AB192" s="224"/>
      <c r="AC192" s="225"/>
      <c r="AD192" s="180"/>
      <c r="AE192" s="260">
        <v>726</v>
      </c>
      <c r="AF192" s="5"/>
      <c r="AG192" s="5"/>
      <c r="AH192" s="5"/>
      <c r="AI192" s="16"/>
    </row>
    <row x14ac:dyDescent="0.25" r="193" customHeight="1" ht="17.25">
      <c r="A193" s="335" t="s">
        <v>235</v>
      </c>
      <c r="B193" s="261" t="s">
        <v>12</v>
      </c>
      <c r="C193" s="336" t="s">
        <v>0</v>
      </c>
      <c r="D193" s="158"/>
      <c r="E193" s="158">
        <v>1225</v>
      </c>
      <c r="F193" s="158"/>
      <c r="G193" s="158"/>
      <c r="H193" s="334"/>
      <c r="I193" s="159"/>
      <c r="J193" s="160"/>
      <c r="K193" s="161"/>
      <c r="L193" s="161"/>
      <c r="M193" s="161"/>
      <c r="N193" s="161"/>
      <c r="O193" s="161"/>
      <c r="P193" s="161"/>
      <c r="Q193" s="161"/>
      <c r="R193" s="161"/>
      <c r="S193" s="161"/>
      <c r="T193" s="222"/>
      <c r="U193" s="223"/>
      <c r="V193" s="224"/>
      <c r="W193" s="224"/>
      <c r="X193" s="224"/>
      <c r="Y193" s="224"/>
      <c r="Z193" s="224"/>
      <c r="AA193" s="224"/>
      <c r="AB193" s="224"/>
      <c r="AC193" s="225"/>
      <c r="AD193" s="180"/>
      <c r="AE193" s="290">
        <v>727</v>
      </c>
      <c r="AF193" s="1"/>
      <c r="AG193" s="1"/>
      <c r="AH193" s="1"/>
      <c r="AI193" s="16"/>
    </row>
    <row x14ac:dyDescent="0.25" r="194" customHeight="1" ht="17.25">
      <c r="A194" s="335" t="s">
        <v>236</v>
      </c>
      <c r="B194" s="261" t="s">
        <v>12</v>
      </c>
      <c r="C194" s="336" t="s">
        <v>0</v>
      </c>
      <c r="D194" s="158"/>
      <c r="E194" s="158">
        <v>890</v>
      </c>
      <c r="F194" s="158"/>
      <c r="G194" s="158"/>
      <c r="H194" s="334"/>
      <c r="I194" s="159"/>
      <c r="J194" s="160"/>
      <c r="K194" s="161"/>
      <c r="L194" s="161"/>
      <c r="M194" s="161"/>
      <c r="N194" s="161"/>
      <c r="O194" s="161"/>
      <c r="P194" s="161"/>
      <c r="Q194" s="161"/>
      <c r="R194" s="161"/>
      <c r="S194" s="161"/>
      <c r="T194" s="222"/>
      <c r="U194" s="223"/>
      <c r="V194" s="224"/>
      <c r="W194" s="224"/>
      <c r="X194" s="224"/>
      <c r="Y194" s="224"/>
      <c r="Z194" s="224"/>
      <c r="AA194" s="224"/>
      <c r="AB194" s="224"/>
      <c r="AC194" s="225"/>
      <c r="AD194" s="180"/>
      <c r="AE194" s="260">
        <v>744</v>
      </c>
      <c r="AF194" s="5"/>
      <c r="AG194" s="5"/>
      <c r="AH194" s="5"/>
      <c r="AI194" s="16"/>
    </row>
    <row x14ac:dyDescent="0.25" r="195" customHeight="1" ht="17.25">
      <c r="A195" s="335" t="s">
        <v>237</v>
      </c>
      <c r="B195" s="261" t="s">
        <v>12</v>
      </c>
      <c r="C195" s="336" t="s">
        <v>0</v>
      </c>
      <c r="D195" s="158"/>
      <c r="E195" s="158">
        <v>1240</v>
      </c>
      <c r="F195" s="158"/>
      <c r="G195" s="158"/>
      <c r="H195" s="334"/>
      <c r="I195" s="159"/>
      <c r="J195" s="160"/>
      <c r="K195" s="161"/>
      <c r="L195" s="161"/>
      <c r="M195" s="161"/>
      <c r="N195" s="161"/>
      <c r="O195" s="161"/>
      <c r="P195" s="161"/>
      <c r="Q195" s="161"/>
      <c r="R195" s="161"/>
      <c r="S195" s="161"/>
      <c r="T195" s="222"/>
      <c r="U195" s="223"/>
      <c r="V195" s="224"/>
      <c r="W195" s="224"/>
      <c r="X195" s="224"/>
      <c r="Y195" s="224"/>
      <c r="Z195" s="224"/>
      <c r="AA195" s="224"/>
      <c r="AB195" s="224"/>
      <c r="AC195" s="225"/>
      <c r="AD195" s="180"/>
      <c r="AE195" s="260">
        <v>834</v>
      </c>
      <c r="AF195" s="5"/>
      <c r="AG195" s="5"/>
      <c r="AH195" s="5"/>
      <c r="AI195" s="16"/>
    </row>
    <row x14ac:dyDescent="0.25" r="196" customHeight="1" ht="17.25">
      <c r="A196" s="335" t="s">
        <v>238</v>
      </c>
      <c r="B196" s="261" t="s">
        <v>12</v>
      </c>
      <c r="C196" s="336" t="s">
        <v>0</v>
      </c>
      <c r="D196" s="158"/>
      <c r="E196" s="158">
        <v>585</v>
      </c>
      <c r="F196" s="158"/>
      <c r="G196" s="158"/>
      <c r="H196" s="334"/>
      <c r="I196" s="159"/>
      <c r="J196" s="160"/>
      <c r="K196" s="161"/>
      <c r="L196" s="161"/>
      <c r="M196" s="161"/>
      <c r="N196" s="161"/>
      <c r="O196" s="161"/>
      <c r="P196" s="161"/>
      <c r="Q196" s="161"/>
      <c r="R196" s="161"/>
      <c r="S196" s="161"/>
      <c r="T196" s="222"/>
      <c r="U196" s="223"/>
      <c r="V196" s="224"/>
      <c r="W196" s="224"/>
      <c r="X196" s="224"/>
      <c r="Y196" s="224"/>
      <c r="Z196" s="224"/>
      <c r="AA196" s="224"/>
      <c r="AB196" s="224"/>
      <c r="AC196" s="225"/>
      <c r="AD196" s="180"/>
      <c r="AE196" s="260">
        <v>835</v>
      </c>
      <c r="AF196" s="5"/>
      <c r="AG196" s="5"/>
      <c r="AH196" s="5"/>
      <c r="AI196" s="16"/>
    </row>
    <row x14ac:dyDescent="0.25" r="197" customHeight="1" ht="17.25">
      <c r="A197" s="335" t="s">
        <v>239</v>
      </c>
      <c r="B197" s="261" t="s">
        <v>12</v>
      </c>
      <c r="C197" s="336" t="s">
        <v>0</v>
      </c>
      <c r="D197" s="158"/>
      <c r="E197" s="158">
        <v>630</v>
      </c>
      <c r="F197" s="158"/>
      <c r="G197" s="158"/>
      <c r="H197" s="334"/>
      <c r="I197" s="159"/>
      <c r="J197" s="160"/>
      <c r="K197" s="161"/>
      <c r="L197" s="161"/>
      <c r="M197" s="161"/>
      <c r="N197" s="161"/>
      <c r="O197" s="161"/>
      <c r="P197" s="161"/>
      <c r="Q197" s="161"/>
      <c r="R197" s="161"/>
      <c r="S197" s="161"/>
      <c r="T197" s="222"/>
      <c r="U197" s="223"/>
      <c r="V197" s="224"/>
      <c r="W197" s="224"/>
      <c r="X197" s="224"/>
      <c r="Y197" s="224"/>
      <c r="Z197" s="224"/>
      <c r="AA197" s="224"/>
      <c r="AB197" s="224"/>
      <c r="AC197" s="225"/>
      <c r="AD197" s="180"/>
      <c r="AE197" s="260">
        <v>836</v>
      </c>
      <c r="AF197" s="1"/>
      <c r="AG197" s="1"/>
      <c r="AH197" s="1"/>
      <c r="AI197" s="16"/>
    </row>
    <row x14ac:dyDescent="0.25" r="198" customHeight="1" ht="17.25">
      <c r="A198" s="335" t="s">
        <v>240</v>
      </c>
      <c r="B198" s="261" t="s">
        <v>12</v>
      </c>
      <c r="C198" s="336" t="s">
        <v>0</v>
      </c>
      <c r="D198" s="158"/>
      <c r="E198" s="158">
        <v>670</v>
      </c>
      <c r="F198" s="158"/>
      <c r="G198" s="158"/>
      <c r="H198" s="334"/>
      <c r="I198" s="159"/>
      <c r="J198" s="160"/>
      <c r="K198" s="161"/>
      <c r="L198" s="161"/>
      <c r="M198" s="161"/>
      <c r="N198" s="161"/>
      <c r="O198" s="161"/>
      <c r="P198" s="161"/>
      <c r="Q198" s="161"/>
      <c r="R198" s="161"/>
      <c r="S198" s="161"/>
      <c r="T198" s="222"/>
      <c r="U198" s="223"/>
      <c r="V198" s="224"/>
      <c r="W198" s="224"/>
      <c r="X198" s="224"/>
      <c r="Y198" s="224"/>
      <c r="Z198" s="224"/>
      <c r="AA198" s="224"/>
      <c r="AB198" s="224"/>
      <c r="AC198" s="225"/>
      <c r="AD198" s="180"/>
      <c r="AE198" s="260">
        <v>838</v>
      </c>
      <c r="AF198" s="5"/>
      <c r="AG198" s="5"/>
      <c r="AH198" s="5"/>
      <c r="AI198" s="16"/>
    </row>
    <row x14ac:dyDescent="0.25" r="199" customHeight="1" ht="17.25">
      <c r="A199" s="335"/>
      <c r="B199" s="110"/>
      <c r="C199" s="158"/>
      <c r="D199" s="158"/>
      <c r="E199" s="158"/>
      <c r="F199" s="158"/>
      <c r="G199" s="158"/>
      <c r="H199" s="334"/>
      <c r="I199" s="159"/>
      <c r="J199" s="160"/>
      <c r="K199" s="161"/>
      <c r="L199" s="161"/>
      <c r="M199" s="161"/>
      <c r="N199" s="161"/>
      <c r="O199" s="161"/>
      <c r="P199" s="161"/>
      <c r="Q199" s="161"/>
      <c r="R199" s="161"/>
      <c r="S199" s="161"/>
      <c r="T199" s="222"/>
      <c r="U199" s="223"/>
      <c r="V199" s="224"/>
      <c r="W199" s="224"/>
      <c r="X199" s="224"/>
      <c r="Y199" s="224"/>
      <c r="Z199" s="224"/>
      <c r="AA199" s="224"/>
      <c r="AB199" s="224"/>
      <c r="AC199" s="225"/>
      <c r="AD199" s="180"/>
      <c r="AE199" s="92"/>
      <c r="AF199" s="5"/>
      <c r="AG199" s="5"/>
      <c r="AH199" s="5"/>
      <c r="AI199" s="16"/>
    </row>
    <row x14ac:dyDescent="0.25" r="200" customHeight="1" ht="17.25">
      <c r="A200" s="262" t="s">
        <v>241</v>
      </c>
      <c r="B200" s="110"/>
      <c r="C200" s="110"/>
      <c r="D200" s="110"/>
      <c r="E200" s="110"/>
      <c r="F200" s="110"/>
      <c r="G200" s="110"/>
      <c r="H200" s="225"/>
      <c r="I200" s="112"/>
      <c r="J200" s="113"/>
      <c r="K200" s="161"/>
      <c r="L200" s="242"/>
      <c r="M200" s="242"/>
      <c r="N200" s="114"/>
      <c r="O200" s="114"/>
      <c r="P200" s="114"/>
      <c r="Q200" s="114"/>
      <c r="R200" s="114"/>
      <c r="S200" s="114"/>
      <c r="T200" s="222"/>
      <c r="U200" s="223"/>
      <c r="V200" s="224"/>
      <c r="W200" s="224"/>
      <c r="X200" s="224"/>
      <c r="Y200" s="224"/>
      <c r="Z200" s="224"/>
      <c r="AA200" s="224"/>
      <c r="AB200" s="224"/>
      <c r="AC200" s="225"/>
      <c r="AD200" s="180"/>
      <c r="AE200" s="92"/>
      <c r="AF200" s="5"/>
      <c r="AG200" s="5"/>
      <c r="AH200" s="5"/>
      <c r="AI200" s="16"/>
    </row>
    <row x14ac:dyDescent="0.25" r="201" customHeight="1" ht="17.25">
      <c r="A201" s="241" t="s">
        <v>242</v>
      </c>
      <c r="B201" s="261" t="s">
        <v>12</v>
      </c>
      <c r="C201" s="336" t="s">
        <v>0</v>
      </c>
      <c r="D201" s="110"/>
      <c r="E201" s="110">
        <v>1965</v>
      </c>
      <c r="F201" s="110">
        <v>120</v>
      </c>
      <c r="G201" s="110">
        <v>400</v>
      </c>
      <c r="H201" s="256" t="s">
        <v>99</v>
      </c>
      <c r="I201" s="112">
        <v>0.5</v>
      </c>
      <c r="J201" s="113">
        <v>0.5</v>
      </c>
      <c r="K201" s="242"/>
      <c r="L201" s="113"/>
      <c r="M201" s="242"/>
      <c r="N201" s="242"/>
      <c r="O201" s="114"/>
      <c r="P201" s="114"/>
      <c r="Q201" s="114"/>
      <c r="R201" s="114"/>
      <c r="S201" s="114"/>
      <c r="T201" s="222">
        <f>ROUND(J201*$G201,-1)</f>
      </c>
      <c r="U201" s="223">
        <f>ROUND(K201*$G201,-1)</f>
      </c>
      <c r="V201" s="224">
        <f>ROUND(L201*$G201,-1)</f>
      </c>
      <c r="W201" s="224">
        <f>ROUND(M201*$G201,-1)</f>
      </c>
      <c r="X201" s="224">
        <f>ROUND(N201*$G201,-1)</f>
      </c>
      <c r="Y201" s="224">
        <f>ROUND(O201*$G201,-1)</f>
      </c>
      <c r="Z201" s="224">
        <f>ROUND(P201*$G201,-1)</f>
      </c>
      <c r="AA201" s="224">
        <f>ROUND(Q201*$G201,-1)</f>
      </c>
      <c r="AB201" s="224">
        <f>ROUND(R201*$G201,-1)</f>
      </c>
      <c r="AC201" s="225">
        <f>ROUND(S201*$G201,-1)</f>
      </c>
      <c r="AD201" s="180"/>
      <c r="AE201" s="290">
        <v>1015</v>
      </c>
      <c r="AF201" s="5"/>
      <c r="AG201" s="5"/>
      <c r="AH201" s="5"/>
      <c r="AI201" s="16"/>
    </row>
    <row x14ac:dyDescent="0.25" r="202" customHeight="1" ht="17.25">
      <c r="A202" s="241"/>
      <c r="B202" s="110"/>
      <c r="C202" s="110"/>
      <c r="D202" s="110"/>
      <c r="E202" s="110"/>
      <c r="F202" s="110"/>
      <c r="G202" s="110"/>
      <c r="H202" s="225"/>
      <c r="I202" s="112"/>
      <c r="J202" s="113"/>
      <c r="K202" s="83"/>
      <c r="L202" s="242"/>
      <c r="M202" s="242"/>
      <c r="N202" s="114"/>
      <c r="O202" s="114"/>
      <c r="P202" s="114"/>
      <c r="Q202" s="114"/>
      <c r="R202" s="114"/>
      <c r="S202" s="114"/>
      <c r="T202" s="222"/>
      <c r="U202" s="223"/>
      <c r="V202" s="224"/>
      <c r="W202" s="224"/>
      <c r="X202" s="224"/>
      <c r="Y202" s="224"/>
      <c r="Z202" s="224"/>
      <c r="AA202" s="224"/>
      <c r="AB202" s="224"/>
      <c r="AC202" s="225"/>
      <c r="AD202" s="180"/>
      <c r="AE202" s="92"/>
      <c r="AF202" s="5"/>
      <c r="AG202" s="5"/>
      <c r="AH202" s="5"/>
      <c r="AI202" s="16"/>
    </row>
    <row x14ac:dyDescent="0.25" r="203" customHeight="1" ht="17.25">
      <c r="A203" s="262" t="s">
        <v>243</v>
      </c>
      <c r="B203" s="110"/>
      <c r="C203" s="110"/>
      <c r="D203" s="110"/>
      <c r="E203" s="110"/>
      <c r="F203" s="110"/>
      <c r="G203" s="110"/>
      <c r="H203" s="225"/>
      <c r="I203" s="112"/>
      <c r="J203" s="113"/>
      <c r="K203" s="114"/>
      <c r="L203" s="242"/>
      <c r="M203" s="242"/>
      <c r="N203" s="114"/>
      <c r="O203" s="114"/>
      <c r="P203" s="114"/>
      <c r="Q203" s="114"/>
      <c r="R203" s="114"/>
      <c r="S203" s="114"/>
      <c r="T203" s="222"/>
      <c r="U203" s="223"/>
      <c r="V203" s="224"/>
      <c r="W203" s="224"/>
      <c r="X203" s="224"/>
      <c r="Y203" s="224"/>
      <c r="Z203" s="224"/>
      <c r="AA203" s="224"/>
      <c r="AB203" s="224"/>
      <c r="AC203" s="225"/>
      <c r="AD203" s="180"/>
      <c r="AE203" s="92"/>
      <c r="AF203" s="5"/>
      <c r="AG203" s="5"/>
      <c r="AH203" s="5"/>
      <c r="AI203" s="16"/>
    </row>
    <row x14ac:dyDescent="0.25" r="204" customHeight="1" ht="17.25">
      <c r="A204" s="241" t="s">
        <v>244</v>
      </c>
      <c r="B204" s="261" t="s">
        <v>12</v>
      </c>
      <c r="C204" s="336" t="s">
        <v>0</v>
      </c>
      <c r="D204" s="110"/>
      <c r="E204" s="110">
        <v>2000</v>
      </c>
      <c r="F204" s="110">
        <v>80</v>
      </c>
      <c r="G204" s="110">
        <f>F204*E204/1000</f>
      </c>
      <c r="H204" s="225"/>
      <c r="I204" s="112"/>
      <c r="J204" s="113"/>
      <c r="K204" s="114"/>
      <c r="L204" s="114"/>
      <c r="M204" s="242"/>
      <c r="N204" s="114"/>
      <c r="O204" s="114">
        <v>0.6</v>
      </c>
      <c r="P204" s="114">
        <v>0.4</v>
      </c>
      <c r="Q204" s="114"/>
      <c r="R204" s="114"/>
      <c r="S204" s="114"/>
      <c r="T204" s="222">
        <f>ROUND(J204*$G204,-1)</f>
      </c>
      <c r="U204" s="223">
        <f>ROUND(K204*$G204,-1)</f>
      </c>
      <c r="V204" s="224">
        <f>ROUND(L204*$G204,-1)</f>
      </c>
      <c r="W204" s="224">
        <f>ROUND(M204*$G204,-1)</f>
      </c>
      <c r="X204" s="224">
        <f>ROUND(N204*$G204,-1)</f>
      </c>
      <c r="Y204" s="224">
        <f>ROUND(O204*$G204,-1)</f>
      </c>
      <c r="Z204" s="224">
        <f>ROUND(P204*$G204,-1)</f>
      </c>
      <c r="AA204" s="224">
        <f>ROUND(Q204*$G204,-1)</f>
      </c>
      <c r="AB204" s="224">
        <f>ROUND(R204*$G204,-1)</f>
      </c>
      <c r="AC204" s="225">
        <f>ROUND(S204*$G204,-1)</f>
      </c>
      <c r="AD204" s="180"/>
      <c r="AE204" s="260">
        <v>495</v>
      </c>
      <c r="AF204" s="5"/>
      <c r="AG204" s="5"/>
      <c r="AH204" s="5"/>
      <c r="AI204" s="16"/>
    </row>
    <row x14ac:dyDescent="0.25" r="205" customHeight="1" ht="17.25">
      <c r="A205" s="241"/>
      <c r="B205" s="110"/>
      <c r="C205" s="110"/>
      <c r="D205" s="110"/>
      <c r="E205" s="110"/>
      <c r="F205" s="110"/>
      <c r="G205" s="110"/>
      <c r="H205" s="225"/>
      <c r="I205" s="112"/>
      <c r="J205" s="113"/>
      <c r="K205" s="114"/>
      <c r="L205" s="242"/>
      <c r="M205" s="242"/>
      <c r="N205" s="114"/>
      <c r="O205" s="114"/>
      <c r="P205" s="114"/>
      <c r="Q205" s="114"/>
      <c r="R205" s="114"/>
      <c r="S205" s="114"/>
      <c r="T205" s="222"/>
      <c r="U205" s="223"/>
      <c r="V205" s="224"/>
      <c r="W205" s="224"/>
      <c r="X205" s="224"/>
      <c r="Y205" s="224"/>
      <c r="Z205" s="224"/>
      <c r="AA205" s="224"/>
      <c r="AB205" s="224"/>
      <c r="AC205" s="225"/>
      <c r="AD205" s="180"/>
      <c r="AE205" s="92"/>
      <c r="AF205" s="5"/>
      <c r="AG205" s="5"/>
      <c r="AH205" s="5"/>
      <c r="AI205" s="16"/>
    </row>
    <row x14ac:dyDescent="0.25" r="206" customHeight="1" ht="17.25">
      <c r="A206" s="262" t="s">
        <v>245</v>
      </c>
      <c r="B206" s="110"/>
      <c r="C206" s="110"/>
      <c r="D206" s="110"/>
      <c r="E206" s="110"/>
      <c r="F206" s="110"/>
      <c r="G206" s="110"/>
      <c r="H206" s="225"/>
      <c r="I206" s="112"/>
      <c r="J206" s="113"/>
      <c r="K206" s="114"/>
      <c r="L206" s="114"/>
      <c r="M206" s="242"/>
      <c r="N206" s="114"/>
      <c r="O206" s="114"/>
      <c r="P206" s="114"/>
      <c r="Q206" s="114"/>
      <c r="R206" s="114"/>
      <c r="S206" s="114"/>
      <c r="T206" s="222"/>
      <c r="U206" s="223"/>
      <c r="V206" s="224"/>
      <c r="W206" s="224"/>
      <c r="X206" s="224"/>
      <c r="Y206" s="224"/>
      <c r="Z206" s="224"/>
      <c r="AA206" s="224"/>
      <c r="AB206" s="224"/>
      <c r="AC206" s="225"/>
      <c r="AD206" s="180"/>
      <c r="AE206" s="92"/>
      <c r="AF206" s="5"/>
      <c r="AG206" s="5"/>
      <c r="AH206" s="5"/>
      <c r="AI206" s="16"/>
    </row>
    <row x14ac:dyDescent="0.25" r="207" customHeight="1" ht="17.25">
      <c r="A207" s="241" t="s">
        <v>246</v>
      </c>
      <c r="B207" s="261" t="s">
        <v>12</v>
      </c>
      <c r="C207" s="261" t="s">
        <v>3</v>
      </c>
      <c r="D207" s="110"/>
      <c r="E207" s="110">
        <v>8500</v>
      </c>
      <c r="F207" s="110">
        <v>120</v>
      </c>
      <c r="G207" s="110">
        <f>F207*E207/1000</f>
      </c>
      <c r="H207" s="225"/>
      <c r="I207" s="112">
        <v>0.8</v>
      </c>
      <c r="J207" s="113"/>
      <c r="K207" s="114"/>
      <c r="L207" s="242"/>
      <c r="M207" s="242"/>
      <c r="N207" s="114"/>
      <c r="O207" s="114"/>
      <c r="P207" s="114"/>
      <c r="Q207" s="114">
        <v>0.2</v>
      </c>
      <c r="R207" s="114"/>
      <c r="S207" s="114"/>
      <c r="T207" s="222">
        <f>ROUND(J207*$G207,-1)</f>
      </c>
      <c r="U207" s="223">
        <f>ROUND(K207*$G207,-1)</f>
      </c>
      <c r="V207" s="224">
        <f>ROUND(L207*$G207,-1)</f>
      </c>
      <c r="W207" s="224">
        <f>ROUND(M207*$G207,-1)</f>
      </c>
      <c r="X207" s="224">
        <f>ROUND(N207*$G207,-1)</f>
      </c>
      <c r="Y207" s="224">
        <f>ROUND(O207*$G207,-1)</f>
      </c>
      <c r="Z207" s="224">
        <f>ROUND(P207*$G207,-1)</f>
      </c>
      <c r="AA207" s="224">
        <f>ROUND(Q207*$G207,-1)</f>
      </c>
      <c r="AB207" s="224">
        <f>ROUND(R207*$G207,-1)</f>
      </c>
      <c r="AC207" s="225">
        <f>ROUND(S207*$G207,-1)</f>
      </c>
      <c r="AD207" s="180"/>
      <c r="AE207" s="260">
        <v>955</v>
      </c>
      <c r="AF207" s="5"/>
      <c r="AG207" s="5"/>
      <c r="AH207" s="5"/>
      <c r="AI207" s="16"/>
    </row>
    <row x14ac:dyDescent="0.25" r="208" customHeight="1" ht="17.25">
      <c r="A208" s="241"/>
      <c r="B208" s="110"/>
      <c r="C208" s="110"/>
      <c r="D208" s="110"/>
      <c r="E208" s="110"/>
      <c r="F208" s="110"/>
      <c r="G208" s="110"/>
      <c r="H208" s="225"/>
      <c r="I208" s="112"/>
      <c r="J208" s="113"/>
      <c r="K208" s="114"/>
      <c r="L208" s="242"/>
      <c r="M208" s="242"/>
      <c r="N208" s="114"/>
      <c r="O208" s="114"/>
      <c r="P208" s="114"/>
      <c r="Q208" s="114"/>
      <c r="R208" s="114"/>
      <c r="S208" s="114"/>
      <c r="T208" s="222"/>
      <c r="U208" s="223"/>
      <c r="V208" s="224"/>
      <c r="W208" s="224"/>
      <c r="X208" s="224"/>
      <c r="Y208" s="224"/>
      <c r="Z208" s="224"/>
      <c r="AA208" s="224"/>
      <c r="AB208" s="224"/>
      <c r="AC208" s="225"/>
      <c r="AD208" s="180"/>
      <c r="AE208" s="92"/>
      <c r="AF208" s="5"/>
      <c r="AG208" s="5"/>
      <c r="AH208" s="5"/>
      <c r="AI208" s="16"/>
    </row>
    <row x14ac:dyDescent="0.25" r="209" customHeight="1" ht="17.25">
      <c r="A209" s="262" t="s">
        <v>247</v>
      </c>
      <c r="B209" s="110"/>
      <c r="C209" s="110"/>
      <c r="D209" s="110"/>
      <c r="E209" s="337"/>
      <c r="F209" s="110"/>
      <c r="G209" s="110"/>
      <c r="H209" s="256"/>
      <c r="I209" s="112"/>
      <c r="J209" s="113"/>
      <c r="K209" s="114"/>
      <c r="L209" s="114"/>
      <c r="M209" s="114"/>
      <c r="N209" s="114"/>
      <c r="O209" s="114"/>
      <c r="P209" s="114"/>
      <c r="Q209" s="114"/>
      <c r="R209" s="114"/>
      <c r="S209" s="114"/>
      <c r="T209" s="222"/>
      <c r="U209" s="223"/>
      <c r="V209" s="224"/>
      <c r="W209" s="224"/>
      <c r="X209" s="224"/>
      <c r="Y209" s="224"/>
      <c r="Z209" s="224"/>
      <c r="AA209" s="224"/>
      <c r="AB209" s="224"/>
      <c r="AC209" s="225"/>
      <c r="AD209" s="180"/>
      <c r="AE209" s="92" t="s">
        <v>108</v>
      </c>
      <c r="AF209" s="5"/>
      <c r="AG209" s="5"/>
      <c r="AH209" s="5"/>
      <c r="AI209" s="16"/>
    </row>
    <row x14ac:dyDescent="0.25" r="210" customHeight="1" ht="17.25">
      <c r="A210" s="241" t="s">
        <v>248</v>
      </c>
      <c r="B210" s="261" t="s">
        <v>8</v>
      </c>
      <c r="C210" s="261" t="s">
        <v>3</v>
      </c>
      <c r="D210" s="110"/>
      <c r="E210" s="110">
        <v>973</v>
      </c>
      <c r="F210" s="110">
        <v>150</v>
      </c>
      <c r="G210" s="110">
        <v>300</v>
      </c>
      <c r="H210" s="225"/>
      <c r="I210" s="112"/>
      <c r="J210" s="113"/>
      <c r="K210" s="114"/>
      <c r="L210" s="114"/>
      <c r="M210" s="242">
        <v>0.1</v>
      </c>
      <c r="N210" s="114">
        <v>0.5</v>
      </c>
      <c r="O210" s="114">
        <v>0.4</v>
      </c>
      <c r="P210" s="114"/>
      <c r="Q210" s="114"/>
      <c r="R210" s="114"/>
      <c r="S210" s="114"/>
      <c r="T210" s="222">
        <f>ROUND(J210*$G210,-1)</f>
      </c>
      <c r="U210" s="223">
        <f>ROUND(K210*$G210,-1)</f>
      </c>
      <c r="V210" s="224">
        <f>ROUND(L210*$G210,-1)</f>
      </c>
      <c r="W210" s="224">
        <f>ROUND(M210*$G210,-1)</f>
      </c>
      <c r="X210" s="224">
        <f>ROUND(N210*$G210,-1)</f>
      </c>
      <c r="Y210" s="224">
        <f>ROUND(O210*$G210,-1)</f>
      </c>
      <c r="Z210" s="224">
        <f>ROUND(P210*$G210,-1)</f>
      </c>
      <c r="AA210" s="224">
        <f>ROUND(Q210*$G210,-1)</f>
      </c>
      <c r="AB210" s="224">
        <f>ROUND(R210*$G210,-1)</f>
      </c>
      <c r="AC210" s="225">
        <f>ROUND(S210*$G210,-1)</f>
      </c>
      <c r="AD210" s="180"/>
      <c r="AE210" s="260">
        <v>1493</v>
      </c>
      <c r="AF210" s="5"/>
      <c r="AG210" s="5"/>
      <c r="AH210" s="5"/>
      <c r="AI210" s="16"/>
    </row>
    <row x14ac:dyDescent="0.25" r="211" customHeight="1" ht="17.25">
      <c r="A211" s="241" t="s">
        <v>215</v>
      </c>
      <c r="B211" s="261" t="s">
        <v>8</v>
      </c>
      <c r="C211" s="261" t="s">
        <v>3</v>
      </c>
      <c r="D211" s="110"/>
      <c r="E211" s="110">
        <v>1670</v>
      </c>
      <c r="F211" s="110">
        <v>150</v>
      </c>
      <c r="G211" s="110">
        <v>300</v>
      </c>
      <c r="H211" s="225"/>
      <c r="I211" s="112"/>
      <c r="J211" s="113"/>
      <c r="K211" s="114"/>
      <c r="L211" s="114"/>
      <c r="M211" s="242">
        <v>0.1</v>
      </c>
      <c r="N211" s="114">
        <v>0.5</v>
      </c>
      <c r="O211" s="114">
        <v>0.4</v>
      </c>
      <c r="P211" s="114"/>
      <c r="Q211" s="114"/>
      <c r="R211" s="114"/>
      <c r="S211" s="114"/>
      <c r="T211" s="222">
        <f>ROUND(J211*$G211,-1)</f>
      </c>
      <c r="U211" s="223">
        <f>ROUND(K211*$G211,-1)</f>
      </c>
      <c r="V211" s="224">
        <f>ROUND(L211*$G211,-1)</f>
      </c>
      <c r="W211" s="224">
        <f>ROUND(M211*$G211,-1)</f>
      </c>
      <c r="X211" s="224">
        <f>ROUND(N211*$G211,-1)</f>
      </c>
      <c r="Y211" s="224">
        <f>ROUND(O211*$G211,-1)</f>
      </c>
      <c r="Z211" s="224">
        <f>ROUND(P211*$G211,-1)</f>
      </c>
      <c r="AA211" s="224">
        <f>ROUND(Q211*$G211,-1)</f>
      </c>
      <c r="AB211" s="224">
        <f>ROUND(R211*$G211,-1)</f>
      </c>
      <c r="AC211" s="225">
        <f>ROUND(S211*$G211,-1)</f>
      </c>
      <c r="AD211" s="180"/>
      <c r="AE211" s="92"/>
      <c r="AF211" s="5"/>
      <c r="AG211" s="5"/>
      <c r="AH211" s="5"/>
      <c r="AI211" s="16"/>
    </row>
    <row x14ac:dyDescent="0.25" r="212" customHeight="1" ht="17.25">
      <c r="A212" s="241" t="s">
        <v>216</v>
      </c>
      <c r="B212" s="261" t="s">
        <v>8</v>
      </c>
      <c r="C212" s="261" t="s">
        <v>3</v>
      </c>
      <c r="D212" s="110"/>
      <c r="E212" s="110">
        <v>952</v>
      </c>
      <c r="F212" s="110">
        <v>150</v>
      </c>
      <c r="G212" s="110">
        <v>300</v>
      </c>
      <c r="H212" s="225"/>
      <c r="I212" s="112"/>
      <c r="J212" s="113"/>
      <c r="K212" s="114"/>
      <c r="L212" s="114"/>
      <c r="M212" s="242">
        <v>0.1</v>
      </c>
      <c r="N212" s="114">
        <v>0.5</v>
      </c>
      <c r="O212" s="114">
        <v>0.4</v>
      </c>
      <c r="P212" s="114"/>
      <c r="Q212" s="114"/>
      <c r="R212" s="114"/>
      <c r="S212" s="114"/>
      <c r="T212" s="222">
        <f>ROUND(J212*$G212,-1)</f>
      </c>
      <c r="U212" s="223">
        <f>ROUND(K212*$G212,-1)</f>
      </c>
      <c r="V212" s="224">
        <f>ROUND(L212*$G212,-1)</f>
      </c>
      <c r="W212" s="224">
        <f>ROUND(M212*$G212,-1)</f>
      </c>
      <c r="X212" s="224">
        <f>ROUND(N212*$G212,-1)</f>
      </c>
      <c r="Y212" s="224">
        <f>ROUND(O212*$G212,-1)</f>
      </c>
      <c r="Z212" s="224">
        <f>ROUND(P212*$G212,-1)</f>
      </c>
      <c r="AA212" s="224">
        <f>ROUND(Q212*$G212,-1)</f>
      </c>
      <c r="AB212" s="224">
        <f>ROUND(R212*$G212,-1)</f>
      </c>
      <c r="AC212" s="225">
        <f>ROUND(S212*$G212,-1)</f>
      </c>
      <c r="AD212" s="180"/>
      <c r="AE212" s="260">
        <v>1495</v>
      </c>
      <c r="AF212" s="5"/>
      <c r="AG212" s="5"/>
      <c r="AH212" s="5"/>
      <c r="AI212" s="16"/>
    </row>
    <row x14ac:dyDescent="0.25" r="213" customHeight="1" ht="17.25">
      <c r="A213" s="241" t="s">
        <v>249</v>
      </c>
      <c r="B213" s="261" t="s">
        <v>8</v>
      </c>
      <c r="C213" s="261" t="s">
        <v>3</v>
      </c>
      <c r="D213" s="110"/>
      <c r="E213" s="110">
        <v>303</v>
      </c>
      <c r="F213" s="110">
        <v>150</v>
      </c>
      <c r="G213" s="110">
        <v>200</v>
      </c>
      <c r="H213" s="225"/>
      <c r="I213" s="112"/>
      <c r="J213" s="113"/>
      <c r="K213" s="114"/>
      <c r="L213" s="114"/>
      <c r="M213" s="242">
        <v>0.1</v>
      </c>
      <c r="N213" s="114">
        <v>0.5</v>
      </c>
      <c r="O213" s="114">
        <v>0.4</v>
      </c>
      <c r="P213" s="114"/>
      <c r="Q213" s="114"/>
      <c r="R213" s="114"/>
      <c r="S213" s="114"/>
      <c r="T213" s="222">
        <f>ROUND(J213*$G213,-1)</f>
      </c>
      <c r="U213" s="223">
        <f>ROUND(K213*$G213,-1)</f>
      </c>
      <c r="V213" s="224">
        <f>ROUND(L213*$G213,-1)</f>
      </c>
      <c r="W213" s="224">
        <f>ROUND(M213*$G213,-1)</f>
      </c>
      <c r="X213" s="224">
        <f>ROUND(N213*$G213,-1)</f>
      </c>
      <c r="Y213" s="224">
        <f>ROUND(O213*$G213,-1)</f>
      </c>
      <c r="Z213" s="224">
        <f>ROUND(P213*$G213,-1)</f>
      </c>
      <c r="AA213" s="224">
        <f>ROUND(Q213*$G213,-1)</f>
      </c>
      <c r="AB213" s="224">
        <f>ROUND(R213*$G213,-1)</f>
      </c>
      <c r="AC213" s="225">
        <f>ROUND(S213*$G213,-1)</f>
      </c>
      <c r="AD213" s="180"/>
      <c r="AE213" s="274">
        <v>1496</v>
      </c>
      <c r="AF213" s="5"/>
      <c r="AG213" s="5"/>
      <c r="AH213" s="5"/>
      <c r="AI213" s="16"/>
    </row>
    <row x14ac:dyDescent="0.25" r="214" customHeight="1" ht="17.25">
      <c r="A214" s="338"/>
      <c r="B214" s="110"/>
      <c r="C214" s="110"/>
      <c r="D214" s="110"/>
      <c r="E214" s="339"/>
      <c r="F214" s="110"/>
      <c r="G214" s="110"/>
      <c r="H214" s="256"/>
      <c r="I214" s="112"/>
      <c r="J214" s="242"/>
      <c r="K214" s="242"/>
      <c r="L214" s="114"/>
      <c r="M214" s="114"/>
      <c r="N214" s="114"/>
      <c r="O214" s="114"/>
      <c r="P214" s="114"/>
      <c r="Q214" s="114"/>
      <c r="R214" s="114"/>
      <c r="S214" s="114"/>
      <c r="T214" s="222"/>
      <c r="U214" s="223"/>
      <c r="V214" s="224"/>
      <c r="W214" s="224"/>
      <c r="X214" s="224"/>
      <c r="Y214" s="224"/>
      <c r="Z214" s="224"/>
      <c r="AA214" s="224"/>
      <c r="AB214" s="224"/>
      <c r="AC214" s="225"/>
      <c r="AD214" s="180"/>
      <c r="AE214" s="92"/>
      <c r="AF214" s="5"/>
      <c r="AG214" s="5"/>
      <c r="AH214" s="5"/>
      <c r="AI214" s="16"/>
    </row>
    <row x14ac:dyDescent="0.25" r="215" customHeight="1" ht="17.25">
      <c r="A215" s="262" t="s">
        <v>250</v>
      </c>
      <c r="B215" s="110"/>
      <c r="C215" s="110"/>
      <c r="D215" s="110"/>
      <c r="E215" s="110"/>
      <c r="F215" s="110"/>
      <c r="G215" s="110"/>
      <c r="H215" s="225"/>
      <c r="I215" s="112"/>
      <c r="J215" s="113"/>
      <c r="K215" s="114"/>
      <c r="L215" s="242"/>
      <c r="M215" s="242"/>
      <c r="N215" s="114"/>
      <c r="O215" s="114"/>
      <c r="P215" s="114"/>
      <c r="Q215" s="114"/>
      <c r="R215" s="114"/>
      <c r="S215" s="114"/>
      <c r="T215" s="222"/>
      <c r="U215" s="223"/>
      <c r="V215" s="224"/>
      <c r="W215" s="224"/>
      <c r="X215" s="224"/>
      <c r="Y215" s="224"/>
      <c r="Z215" s="224"/>
      <c r="AA215" s="224"/>
      <c r="AB215" s="224"/>
      <c r="AC215" s="225"/>
      <c r="AD215" s="180"/>
      <c r="AE215" s="92" t="s">
        <v>108</v>
      </c>
      <c r="AF215" s="5"/>
      <c r="AG215" s="5"/>
      <c r="AH215" s="5"/>
      <c r="AI215" s="16"/>
    </row>
    <row x14ac:dyDescent="0.25" r="216" customHeight="1" ht="17.25">
      <c r="A216" s="241" t="s">
        <v>251</v>
      </c>
      <c r="B216" s="261" t="s">
        <v>8</v>
      </c>
      <c r="C216" s="261" t="s">
        <v>3</v>
      </c>
      <c r="D216" s="110"/>
      <c r="E216" s="110">
        <v>1800</v>
      </c>
      <c r="F216" s="110"/>
      <c r="G216" s="110">
        <v>600</v>
      </c>
      <c r="H216" s="225"/>
      <c r="I216" s="112">
        <v>0.05</v>
      </c>
      <c r="J216" s="242"/>
      <c r="K216" s="114">
        <v>0.9</v>
      </c>
      <c r="L216" s="114"/>
      <c r="M216" s="114"/>
      <c r="N216" s="114"/>
      <c r="O216" s="114"/>
      <c r="P216" s="114"/>
      <c r="Q216" s="114"/>
      <c r="R216" s="114"/>
      <c r="S216" s="114"/>
      <c r="T216" s="222">
        <f>ROUND(J216*$G216,-1)</f>
      </c>
      <c r="U216" s="223">
        <f>ROUND(K216*$G216,-1)</f>
      </c>
      <c r="V216" s="224">
        <f>ROUND(L216*$G216,-1)</f>
      </c>
      <c r="W216" s="224">
        <f>ROUND(M216*$G216,-1)</f>
      </c>
      <c r="X216" s="224">
        <f>ROUND(N216*$G216,-1)</f>
      </c>
      <c r="Y216" s="224">
        <f>ROUND(O216*$G216,-1)</f>
      </c>
      <c r="Z216" s="224">
        <f>ROUND(P216*$G216,-1)</f>
      </c>
      <c r="AA216" s="224">
        <f>ROUND(Q216*$G216,-1)</f>
      </c>
      <c r="AB216" s="224">
        <f>ROUND(R216*$G216,-1)</f>
      </c>
      <c r="AC216" s="225">
        <f>ROUND(S216*$G216,-1)</f>
      </c>
      <c r="AD216" s="180"/>
      <c r="AE216" s="215"/>
      <c r="AF216" s="5"/>
      <c r="AG216" s="5"/>
      <c r="AH216" s="5"/>
      <c r="AI216" s="16"/>
    </row>
    <row x14ac:dyDescent="0.25" r="217" customHeight="1" ht="17.25">
      <c r="A217" s="338" t="s">
        <v>252</v>
      </c>
      <c r="B217" s="261" t="s">
        <v>8</v>
      </c>
      <c r="C217" s="261" t="s">
        <v>3</v>
      </c>
      <c r="D217" s="110"/>
      <c r="E217" s="224">
        <v>1800</v>
      </c>
      <c r="F217" s="110"/>
      <c r="G217" s="110">
        <v>600</v>
      </c>
      <c r="H217" s="256"/>
      <c r="I217" s="112">
        <v>0.05</v>
      </c>
      <c r="J217" s="242"/>
      <c r="K217" s="114">
        <v>0.9</v>
      </c>
      <c r="L217" s="114"/>
      <c r="M217" s="114"/>
      <c r="N217" s="114"/>
      <c r="O217" s="114"/>
      <c r="P217" s="114"/>
      <c r="Q217" s="114"/>
      <c r="R217" s="114"/>
      <c r="S217" s="114"/>
      <c r="T217" s="222">
        <f>ROUND(J217*$G217,-1)</f>
      </c>
      <c r="U217" s="223">
        <f>ROUND(K217*$G217,-1)</f>
      </c>
      <c r="V217" s="224">
        <f>ROUND(L217*$G217,-1)</f>
      </c>
      <c r="W217" s="224">
        <f>ROUND(M217*$G217,-1)</f>
      </c>
      <c r="X217" s="224">
        <f>ROUND(N217*$G217,-1)</f>
      </c>
      <c r="Y217" s="224">
        <f>ROUND(O217*$G217,-1)</f>
      </c>
      <c r="Z217" s="224">
        <f>ROUND(P217*$G217,-1)</f>
      </c>
      <c r="AA217" s="224">
        <f>ROUND(Q217*$G217,-1)</f>
      </c>
      <c r="AB217" s="224">
        <f>ROUND(R217*$G217,-1)</f>
      </c>
      <c r="AC217" s="225">
        <f>ROUND(S217*$G217,-1)</f>
      </c>
      <c r="AD217" s="180"/>
      <c r="AE217" s="92"/>
      <c r="AF217" s="5"/>
      <c r="AG217" s="5"/>
      <c r="AH217" s="5"/>
      <c r="AI217" s="16"/>
    </row>
    <row x14ac:dyDescent="0.25" r="218" customHeight="1" ht="17.25">
      <c r="A218" s="338" t="s">
        <v>253</v>
      </c>
      <c r="B218" s="261" t="s">
        <v>8</v>
      </c>
      <c r="C218" s="261" t="s">
        <v>3</v>
      </c>
      <c r="D218" s="110"/>
      <c r="E218" s="224">
        <v>1200</v>
      </c>
      <c r="F218" s="110"/>
      <c r="G218" s="110">
        <v>400</v>
      </c>
      <c r="H218" s="256"/>
      <c r="I218" s="112">
        <v>0.05</v>
      </c>
      <c r="J218" s="242"/>
      <c r="K218" s="114"/>
      <c r="L218" s="114">
        <v>0.9</v>
      </c>
      <c r="M218" s="114"/>
      <c r="N218" s="114"/>
      <c r="O218" s="114"/>
      <c r="P218" s="114"/>
      <c r="Q218" s="114"/>
      <c r="R218" s="114"/>
      <c r="S218" s="114"/>
      <c r="T218" s="222">
        <f>ROUND(J218*$G218,-1)</f>
      </c>
      <c r="U218" s="223">
        <f>ROUND(K218*$G218,-1)</f>
      </c>
      <c r="V218" s="224">
        <f>ROUND(L218*$G218,-1)</f>
      </c>
      <c r="W218" s="224">
        <f>ROUND(M218*$G218,-1)</f>
      </c>
      <c r="X218" s="224">
        <f>ROUND(N218*$G218,-1)</f>
      </c>
      <c r="Y218" s="224">
        <f>ROUND(O218*$G218,-1)</f>
      </c>
      <c r="Z218" s="224">
        <f>ROUND(P218*$G218,-1)</f>
      </c>
      <c r="AA218" s="224">
        <f>ROUND(Q218*$G218,-1)</f>
      </c>
      <c r="AB218" s="224">
        <f>ROUND(R218*$G218,-1)</f>
      </c>
      <c r="AC218" s="225">
        <f>ROUND(S218*$G218,-1)</f>
      </c>
      <c r="AD218" s="180"/>
      <c r="AE218" s="92"/>
      <c r="AF218" s="5"/>
      <c r="AG218" s="5"/>
      <c r="AH218" s="5"/>
      <c r="AI218" s="16"/>
    </row>
    <row x14ac:dyDescent="0.25" r="219" customHeight="1" ht="17.25">
      <c r="A219" s="241" t="s">
        <v>254</v>
      </c>
      <c r="B219" s="261" t="s">
        <v>8</v>
      </c>
      <c r="C219" s="261" t="s">
        <v>3</v>
      </c>
      <c r="D219" s="110"/>
      <c r="E219" s="110">
        <v>3600</v>
      </c>
      <c r="F219" s="110"/>
      <c r="G219" s="110">
        <v>700</v>
      </c>
      <c r="H219" s="225"/>
      <c r="I219" s="112">
        <v>0.05</v>
      </c>
      <c r="J219" s="114"/>
      <c r="K219" s="114">
        <v>0.6</v>
      </c>
      <c r="L219" s="114">
        <v>0.4</v>
      </c>
      <c r="M219" s="114"/>
      <c r="N219" s="114"/>
      <c r="O219" s="114"/>
      <c r="P219" s="114"/>
      <c r="Q219" s="114"/>
      <c r="R219" s="114"/>
      <c r="S219" s="114"/>
      <c r="T219" s="222">
        <f>ROUND(J219*$G219,-1)</f>
      </c>
      <c r="U219" s="223">
        <f>ROUND(K219*$G219,-1)</f>
      </c>
      <c r="V219" s="224">
        <f>ROUND(L219*$G219,-1)</f>
      </c>
      <c r="W219" s="224">
        <f>ROUND(M219*$G219,-1)</f>
      </c>
      <c r="X219" s="224">
        <f>ROUND(N219*$G219,-1)</f>
      </c>
      <c r="Y219" s="224">
        <f>ROUND(O219*$G219,-1)</f>
      </c>
      <c r="Z219" s="224">
        <f>ROUND(P219*$G219,-1)</f>
      </c>
      <c r="AA219" s="224">
        <f>ROUND(Q219*$G219,-1)</f>
      </c>
      <c r="AB219" s="224">
        <f>ROUND(R219*$G219,-1)</f>
      </c>
      <c r="AC219" s="225">
        <f>ROUND(S219*$G219,-1)</f>
      </c>
      <c r="AD219" s="180"/>
      <c r="AE219" s="276"/>
      <c r="AF219" s="5"/>
      <c r="AG219" s="5"/>
      <c r="AH219" s="5"/>
      <c r="AI219" s="16"/>
    </row>
    <row x14ac:dyDescent="0.25" r="220" customHeight="1" ht="17.25">
      <c r="A220" s="241" t="s">
        <v>255</v>
      </c>
      <c r="B220" s="261" t="s">
        <v>8</v>
      </c>
      <c r="C220" s="261" t="s">
        <v>3</v>
      </c>
      <c r="D220" s="110"/>
      <c r="E220" s="110">
        <v>2090</v>
      </c>
      <c r="F220" s="110"/>
      <c r="G220" s="110">
        <v>700</v>
      </c>
      <c r="H220" s="225"/>
      <c r="I220" s="112">
        <v>0.05</v>
      </c>
      <c r="J220" s="114"/>
      <c r="K220" s="114"/>
      <c r="L220" s="114">
        <v>0.6</v>
      </c>
      <c r="M220" s="114">
        <v>0.3</v>
      </c>
      <c r="N220" s="114"/>
      <c r="O220" s="114"/>
      <c r="P220" s="114"/>
      <c r="Q220" s="114"/>
      <c r="R220" s="114"/>
      <c r="S220" s="114"/>
      <c r="T220" s="222">
        <f>ROUND(J220*$G220,-1)</f>
      </c>
      <c r="U220" s="223">
        <f>ROUND(K220*$G220,-1)</f>
      </c>
      <c r="V220" s="224">
        <f>ROUND(L220*$G220,-1)</f>
      </c>
      <c r="W220" s="224">
        <f>ROUND(M220*$G220,-1)</f>
      </c>
      <c r="X220" s="224">
        <f>ROUND(N220*$G220,-1)</f>
      </c>
      <c r="Y220" s="224">
        <f>ROUND(O220*$G220,-1)</f>
      </c>
      <c r="Z220" s="224">
        <f>ROUND(P220*$G220,-1)</f>
      </c>
      <c r="AA220" s="224">
        <f>ROUND(Q220*$G220,-1)</f>
      </c>
      <c r="AB220" s="224">
        <f>ROUND(R220*$G220,-1)</f>
      </c>
      <c r="AC220" s="225">
        <f>ROUND(S220*$G220,-1)</f>
      </c>
      <c r="AD220" s="180"/>
      <c r="AE220" s="276"/>
      <c r="AF220" s="5"/>
      <c r="AG220" s="5"/>
      <c r="AH220" s="5"/>
      <c r="AI220" s="16"/>
    </row>
    <row x14ac:dyDescent="0.25" r="221" customHeight="1" ht="17.25">
      <c r="A221" s="241" t="s">
        <v>256</v>
      </c>
      <c r="B221" s="261" t="s">
        <v>8</v>
      </c>
      <c r="C221" s="261" t="s">
        <v>3</v>
      </c>
      <c r="D221" s="110"/>
      <c r="E221" s="110">
        <v>2800</v>
      </c>
      <c r="F221" s="110"/>
      <c r="G221" s="110">
        <v>800</v>
      </c>
      <c r="H221" s="225"/>
      <c r="I221" s="112">
        <v>0.05</v>
      </c>
      <c r="J221" s="114"/>
      <c r="K221" s="114">
        <v>0.9</v>
      </c>
      <c r="L221" s="114">
        <v>0.1</v>
      </c>
      <c r="M221" s="114"/>
      <c r="N221" s="114"/>
      <c r="O221" s="114"/>
      <c r="P221" s="114"/>
      <c r="Q221" s="114"/>
      <c r="R221" s="114"/>
      <c r="S221" s="114"/>
      <c r="T221" s="222">
        <f>ROUND(J221*$G221,-1)</f>
      </c>
      <c r="U221" s="223">
        <f>ROUND(K221*$G221,-1)</f>
      </c>
      <c r="V221" s="224">
        <f>ROUND(L221*$G221,-1)</f>
      </c>
      <c r="W221" s="224">
        <f>ROUND(M221*$G221,-1)</f>
      </c>
      <c r="X221" s="224">
        <f>ROUND(N221*$G221,-1)</f>
      </c>
      <c r="Y221" s="224">
        <f>ROUND(O221*$G221,-1)</f>
      </c>
      <c r="Z221" s="224">
        <f>ROUND(P221*$G221,-1)</f>
      </c>
      <c r="AA221" s="224">
        <f>ROUND(Q221*$G221,-1)</f>
      </c>
      <c r="AB221" s="224">
        <f>ROUND(R221*$G221,-1)</f>
      </c>
      <c r="AC221" s="225">
        <f>ROUND(S221*$G221,-1)</f>
      </c>
      <c r="AD221" s="180"/>
      <c r="AE221" s="276"/>
      <c r="AF221" s="5"/>
      <c r="AG221" s="5"/>
      <c r="AH221" s="5"/>
      <c r="AI221" s="16"/>
    </row>
    <row x14ac:dyDescent="0.25" r="222" customHeight="1" ht="17.25">
      <c r="A222" s="241" t="s">
        <v>257</v>
      </c>
      <c r="B222" s="261" t="s">
        <v>8</v>
      </c>
      <c r="C222" s="261" t="s">
        <v>3</v>
      </c>
      <c r="D222" s="110"/>
      <c r="E222" s="110"/>
      <c r="F222" s="110"/>
      <c r="G222" s="110">
        <v>200</v>
      </c>
      <c r="H222" s="225"/>
      <c r="I222" s="112">
        <v>0.05</v>
      </c>
      <c r="J222" s="114"/>
      <c r="K222" s="114"/>
      <c r="L222" s="114"/>
      <c r="M222" s="114">
        <v>0.9</v>
      </c>
      <c r="N222" s="114"/>
      <c r="O222" s="114"/>
      <c r="P222" s="114"/>
      <c r="Q222" s="114"/>
      <c r="R222" s="114"/>
      <c r="S222" s="114"/>
      <c r="T222" s="222">
        <f>ROUND(J222*$G222,-1)</f>
      </c>
      <c r="U222" s="223">
        <f>ROUND(K222*$G222,-1)</f>
      </c>
      <c r="V222" s="224">
        <f>ROUND(L222*$G222,-1)</f>
      </c>
      <c r="W222" s="224">
        <f>ROUND(M222*$G222,-1)</f>
      </c>
      <c r="X222" s="224">
        <f>ROUND(N222*$G222,-1)</f>
      </c>
      <c r="Y222" s="224">
        <f>ROUND(O222*$G222,-1)</f>
      </c>
      <c r="Z222" s="224">
        <f>ROUND(P222*$G222,-1)</f>
      </c>
      <c r="AA222" s="224">
        <f>ROUND(Q222*$G222,-1)</f>
      </c>
      <c r="AB222" s="224">
        <f>ROUND(R222*$G222,-1)</f>
      </c>
      <c r="AC222" s="225">
        <f>ROUND(S222*$G222,-1)</f>
      </c>
      <c r="AD222" s="180"/>
      <c r="AE222" s="92"/>
      <c r="AF222" s="5"/>
      <c r="AG222" s="5"/>
      <c r="AH222" s="5"/>
      <c r="AI222" s="16"/>
    </row>
    <row x14ac:dyDescent="0.25" r="223" customHeight="1" ht="17.25">
      <c r="A223" s="241" t="s">
        <v>258</v>
      </c>
      <c r="B223" s="261" t="s">
        <v>8</v>
      </c>
      <c r="C223" s="261" t="s">
        <v>3</v>
      </c>
      <c r="D223" s="110"/>
      <c r="E223" s="110"/>
      <c r="F223" s="110"/>
      <c r="G223" s="110">
        <v>200</v>
      </c>
      <c r="H223" s="225"/>
      <c r="I223" s="112">
        <v>0.05</v>
      </c>
      <c r="J223" s="114"/>
      <c r="K223" s="114"/>
      <c r="L223" s="114"/>
      <c r="M223" s="114">
        <v>0.9</v>
      </c>
      <c r="N223" s="114"/>
      <c r="O223" s="114"/>
      <c r="P223" s="114"/>
      <c r="Q223" s="114"/>
      <c r="R223" s="114"/>
      <c r="S223" s="114"/>
      <c r="T223" s="222">
        <f>ROUND(J223*$G223,-1)</f>
      </c>
      <c r="U223" s="223">
        <f>ROUND(K223*$G223,-1)</f>
      </c>
      <c r="V223" s="224">
        <f>ROUND(L223*$G223,-1)</f>
      </c>
      <c r="W223" s="224">
        <f>ROUND(M223*$G223,-1)</f>
      </c>
      <c r="X223" s="224">
        <f>ROUND(N223*$G223,-1)</f>
      </c>
      <c r="Y223" s="224">
        <f>ROUND(O223*$G223,-1)</f>
      </c>
      <c r="Z223" s="224">
        <f>ROUND(P223*$G223,-1)</f>
      </c>
      <c r="AA223" s="224">
        <f>ROUND(Q223*$G223,-1)</f>
      </c>
      <c r="AB223" s="224">
        <f>ROUND(R223*$G223,-1)</f>
      </c>
      <c r="AC223" s="225">
        <f>ROUND(S223*$G223,-1)</f>
      </c>
      <c r="AD223" s="180"/>
      <c r="AE223" s="92"/>
      <c r="AF223" s="5"/>
      <c r="AG223" s="5"/>
      <c r="AH223" s="5"/>
      <c r="AI223" s="16"/>
    </row>
    <row x14ac:dyDescent="0.25" r="224" customHeight="1" ht="17.25">
      <c r="A224" s="241" t="s">
        <v>259</v>
      </c>
      <c r="B224" s="261" t="s">
        <v>8</v>
      </c>
      <c r="C224" s="261" t="s">
        <v>3</v>
      </c>
      <c r="D224" s="110"/>
      <c r="E224" s="110"/>
      <c r="F224" s="110"/>
      <c r="G224" s="110">
        <v>200</v>
      </c>
      <c r="H224" s="225"/>
      <c r="I224" s="112">
        <v>0.05</v>
      </c>
      <c r="J224" s="114"/>
      <c r="K224" s="114"/>
      <c r="L224" s="114"/>
      <c r="M224" s="114">
        <v>0.9</v>
      </c>
      <c r="N224" s="114"/>
      <c r="O224" s="114"/>
      <c r="P224" s="114"/>
      <c r="Q224" s="114"/>
      <c r="R224" s="114"/>
      <c r="S224" s="114"/>
      <c r="T224" s="222">
        <f>ROUND(J224*$G224,-1)</f>
      </c>
      <c r="U224" s="223">
        <f>ROUND(K224*$G224,-1)</f>
      </c>
      <c r="V224" s="224">
        <f>ROUND(L224*$G224,-1)</f>
      </c>
      <c r="W224" s="224">
        <f>ROUND(M224*$G224,-1)</f>
      </c>
      <c r="X224" s="224">
        <f>ROUND(N224*$G224,-1)</f>
      </c>
      <c r="Y224" s="224">
        <f>ROUND(O224*$G224,-1)</f>
      </c>
      <c r="Z224" s="224">
        <f>ROUND(P224*$G224,-1)</f>
      </c>
      <c r="AA224" s="224">
        <f>ROUND(Q224*$G224,-1)</f>
      </c>
      <c r="AB224" s="224">
        <f>ROUND(R224*$G224,-1)</f>
      </c>
      <c r="AC224" s="225">
        <f>ROUND(S224*$G224,-1)</f>
      </c>
      <c r="AD224" s="180"/>
      <c r="AE224" s="92"/>
      <c r="AF224" s="5"/>
      <c r="AG224" s="5"/>
      <c r="AH224" s="5"/>
      <c r="AI224" s="16"/>
    </row>
    <row x14ac:dyDescent="0.25" r="225" customHeight="1" ht="17.25">
      <c r="A225" s="241" t="s">
        <v>260</v>
      </c>
      <c r="B225" s="261" t="s">
        <v>8</v>
      </c>
      <c r="C225" s="261" t="s">
        <v>3</v>
      </c>
      <c r="D225" s="110"/>
      <c r="E225" s="110"/>
      <c r="F225" s="110"/>
      <c r="G225" s="110">
        <v>200</v>
      </c>
      <c r="H225" s="225"/>
      <c r="I225" s="112">
        <v>0.05</v>
      </c>
      <c r="J225" s="114"/>
      <c r="K225" s="114"/>
      <c r="L225" s="114"/>
      <c r="M225" s="114">
        <v>0.9</v>
      </c>
      <c r="N225" s="114"/>
      <c r="O225" s="114"/>
      <c r="P225" s="114"/>
      <c r="Q225" s="114"/>
      <c r="R225" s="114"/>
      <c r="S225" s="114"/>
      <c r="T225" s="222">
        <f>ROUND(J225*$G225,-1)</f>
      </c>
      <c r="U225" s="223">
        <f>ROUND(K225*$G225,-1)</f>
      </c>
      <c r="V225" s="224">
        <f>ROUND(L225*$G225,-1)</f>
      </c>
      <c r="W225" s="224">
        <f>ROUND(M225*$G225,-1)</f>
      </c>
      <c r="X225" s="224">
        <f>ROUND(N225*$G225,-1)</f>
      </c>
      <c r="Y225" s="224">
        <f>ROUND(O225*$G225,-1)</f>
      </c>
      <c r="Z225" s="224">
        <f>ROUND(P225*$G225,-1)</f>
      </c>
      <c r="AA225" s="224">
        <f>ROUND(Q225*$G225,-1)</f>
      </c>
      <c r="AB225" s="224">
        <f>ROUND(R225*$G225,-1)</f>
      </c>
      <c r="AC225" s="225">
        <f>ROUND(S225*$G225,-1)</f>
      </c>
      <c r="AD225" s="180"/>
      <c r="AE225" s="92"/>
      <c r="AF225" s="5"/>
      <c r="AG225" s="5"/>
      <c r="AH225" s="5"/>
      <c r="AI225" s="16"/>
    </row>
    <row x14ac:dyDescent="0.25" r="226" customHeight="1" ht="17.25">
      <c r="A226" s="338"/>
      <c r="B226" s="110"/>
      <c r="C226" s="110"/>
      <c r="D226" s="110"/>
      <c r="E226" s="339"/>
      <c r="F226" s="110"/>
      <c r="G226" s="110"/>
      <c r="H226" s="256"/>
      <c r="I226" s="112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222"/>
      <c r="U226" s="223"/>
      <c r="V226" s="224"/>
      <c r="W226" s="224"/>
      <c r="X226" s="224"/>
      <c r="Y226" s="224"/>
      <c r="Z226" s="224"/>
      <c r="AA226" s="224"/>
      <c r="AB226" s="224"/>
      <c r="AC226" s="225"/>
      <c r="AD226" s="180"/>
      <c r="AE226" s="92"/>
      <c r="AF226" s="5"/>
      <c r="AG226" s="5"/>
      <c r="AH226" s="5"/>
      <c r="AI226" s="16"/>
    </row>
    <row x14ac:dyDescent="0.25" r="227" customHeight="1" ht="17.25">
      <c r="A227" s="338" t="s">
        <v>261</v>
      </c>
      <c r="B227" s="261" t="s">
        <v>8</v>
      </c>
      <c r="C227" s="261" t="s">
        <v>3</v>
      </c>
      <c r="D227" s="110"/>
      <c r="E227" s="224">
        <v>4085</v>
      </c>
      <c r="F227" s="110">
        <v>150</v>
      </c>
      <c r="G227" s="110">
        <f>F227*E227/1000</f>
      </c>
      <c r="H227" s="225"/>
      <c r="I227" s="112"/>
      <c r="J227" s="114"/>
      <c r="K227" s="114"/>
      <c r="L227" s="114"/>
      <c r="M227" s="114"/>
      <c r="N227" s="114">
        <v>1</v>
      </c>
      <c r="O227" s="114"/>
      <c r="P227" s="114"/>
      <c r="Q227" s="114"/>
      <c r="R227" s="114"/>
      <c r="S227" s="114"/>
      <c r="T227" s="222">
        <f>ROUND(J227*$G227,-1)</f>
      </c>
      <c r="U227" s="223">
        <f>ROUND(K227*$G227,-1)</f>
      </c>
      <c r="V227" s="224">
        <f>ROUND(L227*$G227,-1)</f>
      </c>
      <c r="W227" s="224">
        <f>ROUND(M227*$G227,-1)</f>
      </c>
      <c r="X227" s="224">
        <f>ROUND(N227*$G227,-1)</f>
      </c>
      <c r="Y227" s="224">
        <f>ROUND(O227*$G227,-1)</f>
      </c>
      <c r="Z227" s="224">
        <f>ROUND(P227*$G227,-1)</f>
      </c>
      <c r="AA227" s="224">
        <f>ROUND(Q227*$G227,-1)</f>
      </c>
      <c r="AB227" s="224">
        <f>ROUND(R227*$G227,-1)</f>
      </c>
      <c r="AC227" s="225">
        <f>ROUND(S227*$G227,-1)</f>
      </c>
      <c r="AD227" s="180"/>
      <c r="AE227" s="290">
        <v>944</v>
      </c>
      <c r="AF227" s="5"/>
      <c r="AG227" s="5"/>
      <c r="AH227" s="5"/>
      <c r="AI227" s="16"/>
    </row>
    <row x14ac:dyDescent="0.25" r="228" customHeight="1" ht="17.25">
      <c r="A228" s="338" t="s">
        <v>262</v>
      </c>
      <c r="B228" s="261" t="s">
        <v>8</v>
      </c>
      <c r="C228" s="261" t="s">
        <v>3</v>
      </c>
      <c r="D228" s="110"/>
      <c r="E228" s="224">
        <v>2545</v>
      </c>
      <c r="F228" s="110">
        <v>150</v>
      </c>
      <c r="G228" s="110">
        <f>F228*E228/1000</f>
      </c>
      <c r="H228" s="225"/>
      <c r="I228" s="112"/>
      <c r="J228" s="242"/>
      <c r="K228" s="242"/>
      <c r="L228" s="242"/>
      <c r="M228" s="114"/>
      <c r="N228" s="114">
        <v>1</v>
      </c>
      <c r="O228" s="114"/>
      <c r="P228" s="114"/>
      <c r="Q228" s="114"/>
      <c r="R228" s="114"/>
      <c r="S228" s="114"/>
      <c r="T228" s="222">
        <f>ROUND(J228*$G228,-1)</f>
      </c>
      <c r="U228" s="223">
        <f>ROUND(K228*$G228,-1)</f>
      </c>
      <c r="V228" s="224">
        <f>ROUND(L228*$G228,-1)</f>
      </c>
      <c r="W228" s="224">
        <f>ROUND(M228*$G228,-1)</f>
      </c>
      <c r="X228" s="224">
        <f>ROUND(N228*$G228,-1)</f>
      </c>
      <c r="Y228" s="224">
        <f>ROUND(O228*$G228,-1)</f>
      </c>
      <c r="Z228" s="224">
        <f>ROUND(P228*$G228,-1)</f>
      </c>
      <c r="AA228" s="224">
        <f>ROUND(Q228*$G228,-1)</f>
      </c>
      <c r="AB228" s="224">
        <f>ROUND(R228*$G228,-1)</f>
      </c>
      <c r="AC228" s="225">
        <f>ROUND(S228*$G228,-1)</f>
      </c>
      <c r="AD228" s="180"/>
      <c r="AE228" s="260">
        <v>943</v>
      </c>
      <c r="AF228" s="5"/>
      <c r="AG228" s="5"/>
      <c r="AH228" s="5"/>
      <c r="AI228" s="16"/>
    </row>
    <row x14ac:dyDescent="0.25" r="229" customHeight="1" ht="17.25">
      <c r="A229" s="338" t="s">
        <v>263</v>
      </c>
      <c r="B229" s="261" t="s">
        <v>8</v>
      </c>
      <c r="C229" s="261" t="s">
        <v>3</v>
      </c>
      <c r="D229" s="110"/>
      <c r="E229" s="224">
        <v>365</v>
      </c>
      <c r="F229" s="110">
        <v>150</v>
      </c>
      <c r="G229" s="110">
        <f>F229*E229/1000</f>
      </c>
      <c r="H229" s="225"/>
      <c r="I229" s="112"/>
      <c r="J229" s="242"/>
      <c r="K229" s="242"/>
      <c r="L229" s="242"/>
      <c r="M229" s="114"/>
      <c r="N229" s="114">
        <v>1</v>
      </c>
      <c r="O229" s="114"/>
      <c r="P229" s="114"/>
      <c r="Q229" s="114"/>
      <c r="R229" s="114"/>
      <c r="S229" s="114"/>
      <c r="T229" s="222">
        <f>ROUND(J229*$G229,-1)</f>
      </c>
      <c r="U229" s="223">
        <f>ROUND(K229*$G229,-1)</f>
      </c>
      <c r="V229" s="224">
        <f>ROUND(L229*$G229,-1)</f>
      </c>
      <c r="W229" s="224">
        <f>ROUND(M229*$G229,-1)</f>
      </c>
      <c r="X229" s="224">
        <f>ROUND(N229*$G229,-1)</f>
      </c>
      <c r="Y229" s="224">
        <f>ROUND(O229*$G229,-1)</f>
      </c>
      <c r="Z229" s="224">
        <f>ROUND(P229*$G229,-1)</f>
      </c>
      <c r="AA229" s="224">
        <f>ROUND(Q229*$G229,-1)</f>
      </c>
      <c r="AB229" s="224">
        <f>ROUND(R229*$G229,-1)</f>
      </c>
      <c r="AC229" s="225">
        <f>ROUND(S229*$G229,-1)</f>
      </c>
      <c r="AD229" s="180"/>
      <c r="AE229" s="260">
        <v>1497</v>
      </c>
      <c r="AF229" s="5"/>
      <c r="AG229" s="5"/>
      <c r="AH229" s="5"/>
      <c r="AI229" s="16"/>
    </row>
    <row x14ac:dyDescent="0.25" r="230" customHeight="1" ht="17.25">
      <c r="A230" s="338" t="s">
        <v>264</v>
      </c>
      <c r="B230" s="261" t="s">
        <v>8</v>
      </c>
      <c r="C230" s="261" t="s">
        <v>3</v>
      </c>
      <c r="D230" s="110"/>
      <c r="E230" s="224">
        <v>3700</v>
      </c>
      <c r="F230" s="110">
        <v>150</v>
      </c>
      <c r="G230" s="110">
        <f>F230*E230/1000</f>
      </c>
      <c r="H230" s="256"/>
      <c r="I230" s="112"/>
      <c r="J230" s="180"/>
      <c r="K230" s="242"/>
      <c r="L230" s="242"/>
      <c r="M230" s="242"/>
      <c r="N230" s="114"/>
      <c r="O230" s="114"/>
      <c r="P230" s="114">
        <v>0.5</v>
      </c>
      <c r="Q230" s="114">
        <v>0.5</v>
      </c>
      <c r="R230" s="114"/>
      <c r="S230" s="114"/>
      <c r="T230" s="222">
        <f>ROUND(J230*$G230,-1)</f>
      </c>
      <c r="U230" s="223">
        <f>ROUND(K230*$G230,-1)</f>
      </c>
      <c r="V230" s="224">
        <f>ROUND(L230*$G230,-1)</f>
      </c>
      <c r="W230" s="224">
        <f>ROUND(M230*$G230,-1)</f>
      </c>
      <c r="X230" s="224">
        <f>ROUND(N230*$G230,-1)</f>
      </c>
      <c r="Y230" s="224">
        <f>ROUND(O230*$G230,-1)</f>
      </c>
      <c r="Z230" s="224">
        <f>ROUND(P230*$G230,-1)</f>
      </c>
      <c r="AA230" s="224">
        <f>ROUND(Q230*$G230,-1)</f>
      </c>
      <c r="AB230" s="224">
        <f>ROUND(R230*$G230,-1)</f>
      </c>
      <c r="AC230" s="225">
        <f>ROUND(S230*$G230,-1)</f>
      </c>
      <c r="AD230" s="180"/>
      <c r="AE230" s="260">
        <v>961</v>
      </c>
      <c r="AF230" s="5"/>
      <c r="AG230" s="5"/>
      <c r="AH230" s="5"/>
      <c r="AI230" s="16"/>
    </row>
    <row x14ac:dyDescent="0.25" r="231" customHeight="1" ht="17.25">
      <c r="A231" s="338" t="s">
        <v>265</v>
      </c>
      <c r="B231" s="261" t="s">
        <v>8</v>
      </c>
      <c r="C231" s="261" t="s">
        <v>3</v>
      </c>
      <c r="D231" s="110"/>
      <c r="E231" s="224">
        <v>2250</v>
      </c>
      <c r="F231" s="110">
        <v>120</v>
      </c>
      <c r="G231" s="110">
        <f>F231*E231/1000</f>
      </c>
      <c r="H231" s="256"/>
      <c r="I231" s="112"/>
      <c r="J231" s="180"/>
      <c r="K231" s="242"/>
      <c r="L231" s="242"/>
      <c r="M231" s="242"/>
      <c r="N231" s="114"/>
      <c r="O231" s="114"/>
      <c r="P231" s="114">
        <v>1</v>
      </c>
      <c r="Q231" s="114"/>
      <c r="R231" s="114"/>
      <c r="S231" s="114"/>
      <c r="T231" s="222">
        <f>ROUND(J231*$G231,-1)</f>
      </c>
      <c r="U231" s="223">
        <f>ROUND(K231*$G231,-1)</f>
      </c>
      <c r="V231" s="224">
        <f>ROUND(L231*$G231,-1)</f>
      </c>
      <c r="W231" s="224">
        <f>ROUND(M231*$G231,-1)</f>
      </c>
      <c r="X231" s="224">
        <f>ROUND(N231*$G231,-1)</f>
      </c>
      <c r="Y231" s="224">
        <f>ROUND(O231*$G231,-1)</f>
      </c>
      <c r="Z231" s="224">
        <f>ROUND(P231*$G231,-1)</f>
      </c>
      <c r="AA231" s="224">
        <f>ROUND(Q231*$G231,-1)</f>
      </c>
      <c r="AB231" s="224">
        <f>ROUND(R231*$G231,-1)</f>
      </c>
      <c r="AC231" s="225">
        <f>ROUND(S231*$G231,-1)</f>
      </c>
      <c r="AD231" s="180"/>
      <c r="AE231" s="260">
        <v>954</v>
      </c>
      <c r="AF231" s="5"/>
      <c r="AG231" s="5"/>
      <c r="AH231" s="5"/>
      <c r="AI231" s="16"/>
    </row>
    <row x14ac:dyDescent="0.25" r="232" customHeight="1" ht="17.25">
      <c r="A232" s="241"/>
      <c r="B232" s="110"/>
      <c r="C232" s="110"/>
      <c r="D232" s="110"/>
      <c r="E232" s="110"/>
      <c r="F232" s="110"/>
      <c r="G232" s="110"/>
      <c r="H232" s="225"/>
      <c r="I232" s="112"/>
      <c r="J232" s="113"/>
      <c r="K232" s="114"/>
      <c r="L232" s="242"/>
      <c r="M232" s="242"/>
      <c r="N232" s="114"/>
      <c r="O232" s="114"/>
      <c r="P232" s="114"/>
      <c r="Q232" s="114"/>
      <c r="R232" s="114"/>
      <c r="S232" s="114"/>
      <c r="T232" s="222"/>
      <c r="U232" s="223"/>
      <c r="V232" s="224"/>
      <c r="W232" s="224"/>
      <c r="X232" s="224"/>
      <c r="Y232" s="224"/>
      <c r="Z232" s="224"/>
      <c r="AA232" s="224"/>
      <c r="AB232" s="224"/>
      <c r="AC232" s="225"/>
      <c r="AD232" s="180"/>
      <c r="AE232" s="92"/>
      <c r="AF232" s="5"/>
      <c r="AG232" s="5"/>
      <c r="AH232" s="5"/>
      <c r="AI232" s="16"/>
    </row>
    <row x14ac:dyDescent="0.25" r="233" customHeight="1" ht="17.25">
      <c r="A233" s="216" t="s">
        <v>266</v>
      </c>
      <c r="B233" s="110"/>
      <c r="C233" s="110"/>
      <c r="D233" s="110"/>
      <c r="E233" s="340">
        <v>29300</v>
      </c>
      <c r="F233" s="340"/>
      <c r="G233" s="340"/>
      <c r="H233" s="341"/>
      <c r="I233" s="342"/>
      <c r="J233" s="343"/>
      <c r="K233" s="344"/>
      <c r="L233" s="345"/>
      <c r="M233" s="345"/>
      <c r="N233" s="344"/>
      <c r="O233" s="344"/>
      <c r="P233" s="344"/>
      <c r="Q233" s="344"/>
      <c r="R233" s="344"/>
      <c r="S233" s="344"/>
      <c r="T233" s="346"/>
      <c r="U233" s="347"/>
      <c r="V233" s="348"/>
      <c r="W233" s="348"/>
      <c r="X233" s="348"/>
      <c r="Y233" s="348"/>
      <c r="Z233" s="348"/>
      <c r="AA233" s="348"/>
      <c r="AB233" s="348"/>
      <c r="AC233" s="341"/>
      <c r="AD233" s="349"/>
      <c r="AE233" s="92"/>
      <c r="AF233" s="5"/>
      <c r="AG233" s="5"/>
      <c r="AH233" s="5"/>
      <c r="AI233" s="16"/>
    </row>
    <row x14ac:dyDescent="0.25" r="234" customHeight="1" ht="17.25">
      <c r="A234" s="313" t="s">
        <v>267</v>
      </c>
      <c r="B234" s="261" t="s">
        <v>8</v>
      </c>
      <c r="C234" s="110"/>
      <c r="D234" s="110"/>
      <c r="E234" s="254">
        <v>2555</v>
      </c>
      <c r="F234" s="246"/>
      <c r="G234" s="246"/>
      <c r="H234" s="247"/>
      <c r="I234" s="248"/>
      <c r="J234" s="252"/>
      <c r="K234" s="252"/>
      <c r="L234" s="252"/>
      <c r="M234" s="250"/>
      <c r="N234" s="250"/>
      <c r="O234" s="250"/>
      <c r="P234" s="250"/>
      <c r="Q234" s="250"/>
      <c r="R234" s="250"/>
      <c r="S234" s="250"/>
      <c r="T234" s="207"/>
      <c r="U234" s="253"/>
      <c r="V234" s="254"/>
      <c r="W234" s="254"/>
      <c r="X234" s="254"/>
      <c r="Y234" s="254"/>
      <c r="Z234" s="254"/>
      <c r="AA234" s="254"/>
      <c r="AB234" s="254"/>
      <c r="AC234" s="247"/>
      <c r="AD234" s="206"/>
      <c r="AE234" s="92"/>
      <c r="AF234" s="5"/>
      <c r="AG234" s="5"/>
      <c r="AH234" s="5"/>
      <c r="AI234" s="16"/>
    </row>
    <row x14ac:dyDescent="0.25" r="235" customHeight="1" ht="17.25">
      <c r="A235" s="313" t="s">
        <v>268</v>
      </c>
      <c r="B235" s="261" t="s">
        <v>8</v>
      </c>
      <c r="C235" s="110"/>
      <c r="D235" s="110"/>
      <c r="E235" s="254">
        <v>2500</v>
      </c>
      <c r="F235" s="246"/>
      <c r="G235" s="246"/>
      <c r="H235" s="314"/>
      <c r="I235" s="248"/>
      <c r="J235" s="206"/>
      <c r="K235" s="252"/>
      <c r="L235" s="252"/>
      <c r="M235" s="252"/>
      <c r="N235" s="250"/>
      <c r="O235" s="250"/>
      <c r="P235" s="250"/>
      <c r="Q235" s="250"/>
      <c r="R235" s="250"/>
      <c r="S235" s="250"/>
      <c r="T235" s="207"/>
      <c r="U235" s="253"/>
      <c r="V235" s="254"/>
      <c r="W235" s="254"/>
      <c r="X235" s="254"/>
      <c r="Y235" s="254"/>
      <c r="Z235" s="254"/>
      <c r="AA235" s="254"/>
      <c r="AB235" s="254"/>
      <c r="AC235" s="247"/>
      <c r="AD235" s="206"/>
      <c r="AE235" s="290">
        <v>966</v>
      </c>
      <c r="AF235" s="312"/>
      <c r="AG235" s="5"/>
      <c r="AH235" s="5"/>
      <c r="AI235" s="16"/>
    </row>
    <row x14ac:dyDescent="0.25" r="236" customHeight="1" ht="17.25">
      <c r="A236" s="313" t="s">
        <v>269</v>
      </c>
      <c r="B236" s="261" t="s">
        <v>8</v>
      </c>
      <c r="C236" s="110"/>
      <c r="D236" s="110"/>
      <c r="E236" s="330">
        <v>3381.6</v>
      </c>
      <c r="F236" s="110"/>
      <c r="G236" s="110"/>
      <c r="H236" s="225"/>
      <c r="I236" s="112"/>
      <c r="J236" s="113"/>
      <c r="K236" s="114"/>
      <c r="L236" s="242"/>
      <c r="M236" s="242"/>
      <c r="N236" s="114"/>
      <c r="O236" s="114"/>
      <c r="P236" s="114"/>
      <c r="Q236" s="114"/>
      <c r="R236" s="114"/>
      <c r="S236" s="114"/>
      <c r="T236" s="222"/>
      <c r="U236" s="223"/>
      <c r="V236" s="224"/>
      <c r="W236" s="224"/>
      <c r="X236" s="224"/>
      <c r="Y236" s="224"/>
      <c r="Z236" s="224"/>
      <c r="AA236" s="224"/>
      <c r="AB236" s="224"/>
      <c r="AC236" s="225"/>
      <c r="AD236" s="180"/>
      <c r="AE236" s="92"/>
      <c r="AF236" s="5"/>
      <c r="AG236" s="5"/>
      <c r="AH236" s="5"/>
      <c r="AI236" s="16"/>
    </row>
    <row x14ac:dyDescent="0.25" r="237" customHeight="1" ht="17.25">
      <c r="A237" s="313" t="s">
        <v>270</v>
      </c>
      <c r="B237" s="261" t="s">
        <v>8</v>
      </c>
      <c r="C237" s="110"/>
      <c r="D237" s="110"/>
      <c r="E237" s="330">
        <v>1306.2</v>
      </c>
      <c r="F237" s="110"/>
      <c r="G237" s="110"/>
      <c r="H237" s="225"/>
      <c r="I237" s="112"/>
      <c r="J237" s="113"/>
      <c r="K237" s="114"/>
      <c r="L237" s="242"/>
      <c r="M237" s="242"/>
      <c r="N237" s="114"/>
      <c r="O237" s="114"/>
      <c r="P237" s="114"/>
      <c r="Q237" s="114"/>
      <c r="R237" s="114"/>
      <c r="S237" s="114"/>
      <c r="T237" s="222"/>
      <c r="U237" s="223"/>
      <c r="V237" s="224"/>
      <c r="W237" s="224"/>
      <c r="X237" s="224"/>
      <c r="Y237" s="224"/>
      <c r="Z237" s="224"/>
      <c r="AA237" s="224"/>
      <c r="AB237" s="224"/>
      <c r="AC237" s="225"/>
      <c r="AD237" s="180"/>
      <c r="AE237" s="92"/>
      <c r="AF237" s="5"/>
      <c r="AG237" s="5"/>
      <c r="AH237" s="5"/>
      <c r="AI237" s="16"/>
    </row>
    <row x14ac:dyDescent="0.25" r="238" customHeight="1" ht="17.25">
      <c r="A238" s="313" t="s">
        <v>271</v>
      </c>
      <c r="B238" s="261" t="s">
        <v>8</v>
      </c>
      <c r="C238" s="110"/>
      <c r="D238" s="110"/>
      <c r="E238" s="330">
        <v>995.9</v>
      </c>
      <c r="F238" s="110"/>
      <c r="G238" s="110"/>
      <c r="H238" s="225"/>
      <c r="I238" s="112"/>
      <c r="J238" s="113"/>
      <c r="K238" s="114"/>
      <c r="L238" s="242"/>
      <c r="M238" s="242"/>
      <c r="N238" s="114"/>
      <c r="O238" s="114"/>
      <c r="P238" s="114"/>
      <c r="Q238" s="114"/>
      <c r="R238" s="114"/>
      <c r="S238" s="114"/>
      <c r="T238" s="222"/>
      <c r="U238" s="223"/>
      <c r="V238" s="224"/>
      <c r="W238" s="224"/>
      <c r="X238" s="224"/>
      <c r="Y238" s="224"/>
      <c r="Z238" s="224"/>
      <c r="AA238" s="224"/>
      <c r="AB238" s="224"/>
      <c r="AC238" s="225"/>
      <c r="AD238" s="180"/>
      <c r="AE238" s="260">
        <v>1499</v>
      </c>
      <c r="AF238" s="5"/>
      <c r="AG238" s="5"/>
      <c r="AH238" s="5"/>
      <c r="AI238" s="16"/>
    </row>
    <row x14ac:dyDescent="0.25" r="239" customHeight="1" ht="17.25">
      <c r="A239" s="313" t="s">
        <v>272</v>
      </c>
      <c r="B239" s="261" t="s">
        <v>8</v>
      </c>
      <c r="C239" s="110"/>
      <c r="D239" s="110"/>
      <c r="E239" s="330">
        <v>1008.2</v>
      </c>
      <c r="F239" s="110"/>
      <c r="G239" s="110"/>
      <c r="H239" s="225"/>
      <c r="I239" s="112"/>
      <c r="J239" s="113"/>
      <c r="K239" s="114"/>
      <c r="L239" s="242"/>
      <c r="M239" s="242"/>
      <c r="N239" s="114"/>
      <c r="O239" s="114"/>
      <c r="P239" s="114"/>
      <c r="Q239" s="114"/>
      <c r="R239" s="114"/>
      <c r="S239" s="114"/>
      <c r="T239" s="222"/>
      <c r="U239" s="223"/>
      <c r="V239" s="224"/>
      <c r="W239" s="224"/>
      <c r="X239" s="224"/>
      <c r="Y239" s="224"/>
      <c r="Z239" s="224"/>
      <c r="AA239" s="224"/>
      <c r="AB239" s="224"/>
      <c r="AC239" s="225"/>
      <c r="AD239" s="180"/>
      <c r="AE239" s="92"/>
      <c r="AF239" s="5"/>
      <c r="AG239" s="5"/>
      <c r="AH239" s="5"/>
      <c r="AI239" s="16"/>
    </row>
    <row x14ac:dyDescent="0.25" r="240" customHeight="1" ht="17.25">
      <c r="A240" s="313" t="s">
        <v>273</v>
      </c>
      <c r="B240" s="261" t="s">
        <v>8</v>
      </c>
      <c r="C240" s="110"/>
      <c r="D240" s="110"/>
      <c r="E240" s="330">
        <v>654.7</v>
      </c>
      <c r="F240" s="110"/>
      <c r="G240" s="110"/>
      <c r="H240" s="225"/>
      <c r="I240" s="112"/>
      <c r="J240" s="113"/>
      <c r="K240" s="114"/>
      <c r="L240" s="242"/>
      <c r="M240" s="242"/>
      <c r="N240" s="114"/>
      <c r="O240" s="114"/>
      <c r="P240" s="114"/>
      <c r="Q240" s="114"/>
      <c r="R240" s="114"/>
      <c r="S240" s="114"/>
      <c r="T240" s="222"/>
      <c r="U240" s="223"/>
      <c r="V240" s="224"/>
      <c r="W240" s="224"/>
      <c r="X240" s="224"/>
      <c r="Y240" s="224"/>
      <c r="Z240" s="224"/>
      <c r="AA240" s="224"/>
      <c r="AB240" s="224"/>
      <c r="AC240" s="225"/>
      <c r="AD240" s="180"/>
      <c r="AE240" s="260">
        <v>1501</v>
      </c>
      <c r="AF240" s="5"/>
      <c r="AG240" s="5"/>
      <c r="AH240" s="5"/>
      <c r="AI240" s="16"/>
    </row>
    <row x14ac:dyDescent="0.25" r="241" customHeight="1" ht="17.25">
      <c r="A241" s="313" t="s">
        <v>248</v>
      </c>
      <c r="B241" s="261" t="s">
        <v>8</v>
      </c>
      <c r="C241" s="110"/>
      <c r="D241" s="110"/>
      <c r="E241" s="330">
        <v>976.2</v>
      </c>
      <c r="F241" s="110"/>
      <c r="G241" s="110"/>
      <c r="H241" s="225"/>
      <c r="I241" s="112"/>
      <c r="J241" s="113"/>
      <c r="K241" s="114"/>
      <c r="L241" s="242"/>
      <c r="M241" s="242"/>
      <c r="N241" s="114"/>
      <c r="O241" s="114"/>
      <c r="P241" s="114"/>
      <c r="Q241" s="114"/>
      <c r="R241" s="114"/>
      <c r="S241" s="114"/>
      <c r="T241" s="222"/>
      <c r="U241" s="223"/>
      <c r="V241" s="224"/>
      <c r="W241" s="224"/>
      <c r="X241" s="224"/>
      <c r="Y241" s="224"/>
      <c r="Z241" s="224"/>
      <c r="AA241" s="224"/>
      <c r="AB241" s="224"/>
      <c r="AC241" s="225"/>
      <c r="AD241" s="180"/>
      <c r="AE241" s="92"/>
      <c r="AF241" s="5"/>
      <c r="AG241" s="5"/>
      <c r="AH241" s="5"/>
      <c r="AI241" s="16"/>
    </row>
    <row x14ac:dyDescent="0.25" r="242" customHeight="1" ht="17.25">
      <c r="A242" s="313" t="s">
        <v>274</v>
      </c>
      <c r="B242" s="261" t="s">
        <v>8</v>
      </c>
      <c r="C242" s="110"/>
      <c r="D242" s="110"/>
      <c r="E242" s="254">
        <v>1077</v>
      </c>
      <c r="F242" s="110"/>
      <c r="G242" s="110"/>
      <c r="H242" s="225"/>
      <c r="I242" s="112"/>
      <c r="J242" s="113"/>
      <c r="K242" s="114"/>
      <c r="L242" s="242"/>
      <c r="M242" s="242"/>
      <c r="N242" s="114"/>
      <c r="O242" s="114"/>
      <c r="P242" s="114"/>
      <c r="Q242" s="114"/>
      <c r="R242" s="114"/>
      <c r="S242" s="114"/>
      <c r="T242" s="222"/>
      <c r="U242" s="223"/>
      <c r="V242" s="224"/>
      <c r="W242" s="224"/>
      <c r="X242" s="224"/>
      <c r="Y242" s="224"/>
      <c r="Z242" s="224"/>
      <c r="AA242" s="224"/>
      <c r="AB242" s="224"/>
      <c r="AC242" s="225"/>
      <c r="AD242" s="180"/>
      <c r="AE242" s="92"/>
      <c r="AF242" s="5"/>
      <c r="AG242" s="5"/>
      <c r="AH242" s="5"/>
      <c r="AI242" s="16"/>
    </row>
    <row x14ac:dyDescent="0.25" r="243" customHeight="1" ht="17.25">
      <c r="A243" s="313" t="s">
        <v>275</v>
      </c>
      <c r="B243" s="261" t="s">
        <v>8</v>
      </c>
      <c r="C243" s="110"/>
      <c r="D243" s="110"/>
      <c r="E243" s="330">
        <v>867.8</v>
      </c>
      <c r="F243" s="110"/>
      <c r="G243" s="110"/>
      <c r="H243" s="225"/>
      <c r="I243" s="112"/>
      <c r="J243" s="113"/>
      <c r="K243" s="114"/>
      <c r="L243" s="242"/>
      <c r="M243" s="242"/>
      <c r="N243" s="114"/>
      <c r="O243" s="114"/>
      <c r="P243" s="114"/>
      <c r="Q243" s="114"/>
      <c r="R243" s="114"/>
      <c r="S243" s="114"/>
      <c r="T243" s="222"/>
      <c r="U243" s="223"/>
      <c r="V243" s="224"/>
      <c r="W243" s="224"/>
      <c r="X243" s="224"/>
      <c r="Y243" s="224"/>
      <c r="Z243" s="224"/>
      <c r="AA243" s="224"/>
      <c r="AB243" s="224"/>
      <c r="AC243" s="225"/>
      <c r="AD243" s="180"/>
      <c r="AE243" s="92"/>
      <c r="AF243" s="5"/>
      <c r="AG243" s="5"/>
      <c r="AH243" s="5"/>
      <c r="AI243" s="16"/>
    </row>
    <row x14ac:dyDescent="0.25" r="244" customHeight="1" ht="17.25">
      <c r="A244" s="313" t="s">
        <v>276</v>
      </c>
      <c r="B244" s="261" t="s">
        <v>8</v>
      </c>
      <c r="C244" s="110"/>
      <c r="D244" s="110"/>
      <c r="E244" s="330">
        <v>957.5</v>
      </c>
      <c r="F244" s="110"/>
      <c r="G244" s="110"/>
      <c r="H244" s="225"/>
      <c r="I244" s="112"/>
      <c r="J244" s="113"/>
      <c r="K244" s="114"/>
      <c r="L244" s="242"/>
      <c r="M244" s="242"/>
      <c r="N244" s="114"/>
      <c r="O244" s="114"/>
      <c r="P244" s="114"/>
      <c r="Q244" s="114"/>
      <c r="R244" s="114"/>
      <c r="S244" s="114"/>
      <c r="T244" s="222"/>
      <c r="U244" s="223"/>
      <c r="V244" s="224"/>
      <c r="W244" s="224"/>
      <c r="X244" s="224"/>
      <c r="Y244" s="224"/>
      <c r="Z244" s="224"/>
      <c r="AA244" s="224"/>
      <c r="AB244" s="224"/>
      <c r="AC244" s="225"/>
      <c r="AD244" s="180"/>
      <c r="AE244" s="276"/>
      <c r="AF244" s="5"/>
      <c r="AG244" s="5"/>
      <c r="AH244" s="5"/>
      <c r="AI244" s="16"/>
    </row>
    <row x14ac:dyDescent="0.25" r="245" customHeight="1" ht="17.25">
      <c r="A245" s="313" t="s">
        <v>277</v>
      </c>
      <c r="B245" s="261" t="s">
        <v>8</v>
      </c>
      <c r="C245" s="110"/>
      <c r="D245" s="110"/>
      <c r="E245" s="330">
        <v>646.3</v>
      </c>
      <c r="F245" s="110"/>
      <c r="G245" s="110"/>
      <c r="H245" s="225"/>
      <c r="I245" s="112"/>
      <c r="J245" s="113"/>
      <c r="K245" s="114"/>
      <c r="L245" s="242"/>
      <c r="M245" s="242"/>
      <c r="N245" s="114"/>
      <c r="O245" s="114"/>
      <c r="P245" s="114"/>
      <c r="Q245" s="114"/>
      <c r="R245" s="114"/>
      <c r="S245" s="114"/>
      <c r="T245" s="222"/>
      <c r="U245" s="223"/>
      <c r="V245" s="224"/>
      <c r="W245" s="224"/>
      <c r="X245" s="224"/>
      <c r="Y245" s="224"/>
      <c r="Z245" s="224"/>
      <c r="AA245" s="224"/>
      <c r="AB245" s="224"/>
      <c r="AC245" s="225"/>
      <c r="AD245" s="180"/>
      <c r="AE245" s="276"/>
      <c r="AF245" s="5"/>
      <c r="AG245" s="5"/>
      <c r="AH245" s="5"/>
      <c r="AI245" s="16"/>
    </row>
    <row x14ac:dyDescent="0.25" r="246" customHeight="1" ht="17.25">
      <c r="A246" s="313" t="s">
        <v>278</v>
      </c>
      <c r="B246" s="261" t="s">
        <v>8</v>
      </c>
      <c r="C246" s="110"/>
      <c r="D246" s="110"/>
      <c r="E246" s="330">
        <v>552.9</v>
      </c>
      <c r="F246" s="110"/>
      <c r="G246" s="110"/>
      <c r="H246" s="225"/>
      <c r="I246" s="112"/>
      <c r="J246" s="113"/>
      <c r="K246" s="114"/>
      <c r="L246" s="242"/>
      <c r="M246" s="242"/>
      <c r="N246" s="114"/>
      <c r="O246" s="114"/>
      <c r="P246" s="114"/>
      <c r="Q246" s="114"/>
      <c r="R246" s="114"/>
      <c r="S246" s="114"/>
      <c r="T246" s="222"/>
      <c r="U246" s="223"/>
      <c r="V246" s="224"/>
      <c r="W246" s="224"/>
      <c r="X246" s="224"/>
      <c r="Y246" s="224"/>
      <c r="Z246" s="224"/>
      <c r="AA246" s="224"/>
      <c r="AB246" s="224"/>
      <c r="AC246" s="225"/>
      <c r="AD246" s="180"/>
      <c r="AE246" s="276"/>
      <c r="AF246" s="5"/>
      <c r="AG246" s="5"/>
      <c r="AH246" s="5"/>
      <c r="AI246" s="16"/>
    </row>
    <row x14ac:dyDescent="0.25" r="247" customHeight="1" ht="17.25">
      <c r="A247" s="313" t="s">
        <v>279</v>
      </c>
      <c r="B247" s="261" t="s">
        <v>8</v>
      </c>
      <c r="C247" s="110"/>
      <c r="D247" s="110"/>
      <c r="E247" s="330">
        <v>1957.7</v>
      </c>
      <c r="F247" s="110"/>
      <c r="G247" s="110"/>
      <c r="H247" s="225"/>
      <c r="I247" s="112"/>
      <c r="J247" s="113"/>
      <c r="K247" s="114"/>
      <c r="L247" s="242"/>
      <c r="M247" s="242"/>
      <c r="N247" s="114"/>
      <c r="O247" s="114"/>
      <c r="P247" s="114"/>
      <c r="Q247" s="114"/>
      <c r="R247" s="114"/>
      <c r="S247" s="114"/>
      <c r="T247" s="222"/>
      <c r="U247" s="223"/>
      <c r="V247" s="224"/>
      <c r="W247" s="224"/>
      <c r="X247" s="224"/>
      <c r="Y247" s="224"/>
      <c r="Z247" s="224"/>
      <c r="AA247" s="224"/>
      <c r="AB247" s="224"/>
      <c r="AC247" s="225"/>
      <c r="AD247" s="180"/>
      <c r="AE247" s="260">
        <v>1507</v>
      </c>
      <c r="AF247" s="5"/>
      <c r="AG247" s="5"/>
      <c r="AH247" s="5"/>
      <c r="AI247" s="16"/>
    </row>
    <row x14ac:dyDescent="0.25" r="248" customHeight="1" ht="17.25">
      <c r="A248" s="313" t="s">
        <v>280</v>
      </c>
      <c r="B248" s="261" t="s">
        <v>8</v>
      </c>
      <c r="C248" s="110"/>
      <c r="D248" s="110"/>
      <c r="E248" s="330">
        <v>1099.2</v>
      </c>
      <c r="F248" s="110"/>
      <c r="G248" s="110"/>
      <c r="H248" s="225"/>
      <c r="I248" s="112"/>
      <c r="J248" s="113"/>
      <c r="K248" s="114"/>
      <c r="L248" s="242"/>
      <c r="M248" s="242"/>
      <c r="N248" s="114"/>
      <c r="O248" s="114"/>
      <c r="P248" s="114"/>
      <c r="Q248" s="114"/>
      <c r="R248" s="114"/>
      <c r="S248" s="114"/>
      <c r="T248" s="222"/>
      <c r="U248" s="223"/>
      <c r="V248" s="224"/>
      <c r="W248" s="224"/>
      <c r="X248" s="224"/>
      <c r="Y248" s="224"/>
      <c r="Z248" s="224"/>
      <c r="AA248" s="224"/>
      <c r="AB248" s="224"/>
      <c r="AC248" s="225"/>
      <c r="AD248" s="180"/>
      <c r="AE248" s="92"/>
      <c r="AF248" s="5"/>
      <c r="AG248" s="5"/>
      <c r="AH248" s="5"/>
      <c r="AI248" s="16"/>
    </row>
    <row x14ac:dyDescent="0.25" r="249" customHeight="1" ht="17.25">
      <c r="A249" s="313" t="s">
        <v>281</v>
      </c>
      <c r="B249" s="261" t="s">
        <v>8</v>
      </c>
      <c r="C249" s="110"/>
      <c r="D249" s="110"/>
      <c r="E249" s="330">
        <v>722.1</v>
      </c>
      <c r="F249" s="110"/>
      <c r="G249" s="110"/>
      <c r="H249" s="225"/>
      <c r="I249" s="112"/>
      <c r="J249" s="113"/>
      <c r="K249" s="114"/>
      <c r="L249" s="242"/>
      <c r="M249" s="242"/>
      <c r="N249" s="114"/>
      <c r="O249" s="114"/>
      <c r="P249" s="114"/>
      <c r="Q249" s="114"/>
      <c r="R249" s="114"/>
      <c r="S249" s="114"/>
      <c r="T249" s="222"/>
      <c r="U249" s="223"/>
      <c r="V249" s="224"/>
      <c r="W249" s="224"/>
      <c r="X249" s="224"/>
      <c r="Y249" s="224"/>
      <c r="Z249" s="224"/>
      <c r="AA249" s="224"/>
      <c r="AB249" s="224"/>
      <c r="AC249" s="225"/>
      <c r="AD249" s="180"/>
      <c r="AE249" s="260">
        <v>1509</v>
      </c>
      <c r="AF249" s="5"/>
      <c r="AG249" s="5"/>
      <c r="AH249" s="5"/>
      <c r="AI249" s="16"/>
    </row>
    <row x14ac:dyDescent="0.25" r="250" customHeight="1" ht="17.25">
      <c r="A250" s="313" t="s">
        <v>282</v>
      </c>
      <c r="B250" s="261" t="s">
        <v>8</v>
      </c>
      <c r="C250" s="110"/>
      <c r="D250" s="110"/>
      <c r="E250" s="330">
        <v>407.7</v>
      </c>
      <c r="F250" s="110"/>
      <c r="G250" s="110"/>
      <c r="H250" s="225"/>
      <c r="I250" s="112"/>
      <c r="J250" s="113"/>
      <c r="K250" s="114"/>
      <c r="L250" s="242"/>
      <c r="M250" s="242"/>
      <c r="N250" s="114"/>
      <c r="O250" s="114"/>
      <c r="P250" s="114"/>
      <c r="Q250" s="114"/>
      <c r="R250" s="114"/>
      <c r="S250" s="114"/>
      <c r="T250" s="222"/>
      <c r="U250" s="223"/>
      <c r="V250" s="224"/>
      <c r="W250" s="224"/>
      <c r="X250" s="224"/>
      <c r="Y250" s="224"/>
      <c r="Z250" s="224"/>
      <c r="AA250" s="224"/>
      <c r="AB250" s="224"/>
      <c r="AC250" s="225"/>
      <c r="AD250" s="180"/>
      <c r="AE250" s="260">
        <v>1510</v>
      </c>
      <c r="AF250" s="5"/>
      <c r="AG250" s="5"/>
      <c r="AH250" s="5"/>
      <c r="AI250" s="16"/>
    </row>
    <row x14ac:dyDescent="0.25" r="251" customHeight="1" ht="17.25">
      <c r="A251" s="313" t="s">
        <v>283</v>
      </c>
      <c r="B251" s="261" t="s">
        <v>8</v>
      </c>
      <c r="C251" s="110"/>
      <c r="D251" s="110"/>
      <c r="E251" s="330">
        <v>915.5</v>
      </c>
      <c r="F251" s="110"/>
      <c r="G251" s="110"/>
      <c r="H251" s="225"/>
      <c r="I251" s="112"/>
      <c r="J251" s="113"/>
      <c r="K251" s="114"/>
      <c r="L251" s="242"/>
      <c r="M251" s="242"/>
      <c r="N251" s="114"/>
      <c r="O251" s="114"/>
      <c r="P251" s="114"/>
      <c r="Q251" s="114"/>
      <c r="R251" s="114"/>
      <c r="S251" s="114"/>
      <c r="T251" s="222"/>
      <c r="U251" s="223"/>
      <c r="V251" s="224"/>
      <c r="W251" s="224"/>
      <c r="X251" s="224"/>
      <c r="Y251" s="224"/>
      <c r="Z251" s="224"/>
      <c r="AA251" s="224"/>
      <c r="AB251" s="224"/>
      <c r="AC251" s="225"/>
      <c r="AD251" s="180"/>
      <c r="AE251" s="276"/>
      <c r="AF251" s="5"/>
      <c r="AG251" s="5"/>
      <c r="AH251" s="5"/>
      <c r="AI251" s="16"/>
    </row>
    <row x14ac:dyDescent="0.25" r="252" customHeight="1" ht="17.25">
      <c r="A252" s="313" t="s">
        <v>260</v>
      </c>
      <c r="B252" s="261" t="s">
        <v>8</v>
      </c>
      <c r="C252" s="110"/>
      <c r="D252" s="110"/>
      <c r="E252" s="330">
        <v>1133.4</v>
      </c>
      <c r="F252" s="110"/>
      <c r="G252" s="110"/>
      <c r="H252" s="225"/>
      <c r="I252" s="112"/>
      <c r="J252" s="113"/>
      <c r="K252" s="114"/>
      <c r="L252" s="242"/>
      <c r="M252" s="242"/>
      <c r="N252" s="114"/>
      <c r="O252" s="114"/>
      <c r="P252" s="114"/>
      <c r="Q252" s="114"/>
      <c r="R252" s="114"/>
      <c r="S252" s="114"/>
      <c r="T252" s="222"/>
      <c r="U252" s="223"/>
      <c r="V252" s="224"/>
      <c r="W252" s="224"/>
      <c r="X252" s="224"/>
      <c r="Y252" s="224"/>
      <c r="Z252" s="224"/>
      <c r="AA252" s="224"/>
      <c r="AB252" s="224"/>
      <c r="AC252" s="225"/>
      <c r="AD252" s="180"/>
      <c r="AE252" s="92"/>
      <c r="AF252" s="5"/>
      <c r="AG252" s="5"/>
      <c r="AH252" s="5"/>
      <c r="AI252" s="16"/>
    </row>
    <row x14ac:dyDescent="0.25" r="253" customHeight="1" ht="17.25">
      <c r="A253" s="313" t="s">
        <v>284</v>
      </c>
      <c r="B253" s="261" t="s">
        <v>8</v>
      </c>
      <c r="C253" s="110"/>
      <c r="D253" s="110"/>
      <c r="E253" s="330">
        <v>409.7</v>
      </c>
      <c r="F253" s="110"/>
      <c r="G253" s="110"/>
      <c r="H253" s="225"/>
      <c r="I253" s="112"/>
      <c r="J253" s="113"/>
      <c r="K253" s="114"/>
      <c r="L253" s="242"/>
      <c r="M253" s="242"/>
      <c r="N253" s="114"/>
      <c r="O253" s="114"/>
      <c r="P253" s="114"/>
      <c r="Q253" s="114"/>
      <c r="R253" s="114"/>
      <c r="S253" s="114"/>
      <c r="T253" s="222"/>
      <c r="U253" s="223"/>
      <c r="V253" s="224"/>
      <c r="W253" s="224"/>
      <c r="X253" s="224"/>
      <c r="Y253" s="224"/>
      <c r="Z253" s="224"/>
      <c r="AA253" s="224"/>
      <c r="AB253" s="224"/>
      <c r="AC253" s="225"/>
      <c r="AD253" s="180"/>
      <c r="AE253" s="260">
        <v>1503</v>
      </c>
      <c r="AF253" s="5"/>
      <c r="AG253" s="5"/>
      <c r="AH253" s="5"/>
      <c r="AI253" s="16"/>
    </row>
    <row x14ac:dyDescent="0.25" r="254" customHeight="1" ht="17.25">
      <c r="A254" s="313" t="s">
        <v>285</v>
      </c>
      <c r="B254" s="261" t="s">
        <v>8</v>
      </c>
      <c r="C254" s="110"/>
      <c r="D254" s="110"/>
      <c r="E254" s="330">
        <v>282.5</v>
      </c>
      <c r="F254" s="110"/>
      <c r="G254" s="110"/>
      <c r="H254" s="225"/>
      <c r="I254" s="112"/>
      <c r="J254" s="113"/>
      <c r="K254" s="114"/>
      <c r="L254" s="242"/>
      <c r="M254" s="242"/>
      <c r="N254" s="114"/>
      <c r="O254" s="114"/>
      <c r="P254" s="114"/>
      <c r="Q254" s="114"/>
      <c r="R254" s="114"/>
      <c r="S254" s="114"/>
      <c r="T254" s="222"/>
      <c r="U254" s="223"/>
      <c r="V254" s="224"/>
      <c r="W254" s="224"/>
      <c r="X254" s="224"/>
      <c r="Y254" s="224"/>
      <c r="Z254" s="224"/>
      <c r="AA254" s="224"/>
      <c r="AB254" s="224"/>
      <c r="AC254" s="225"/>
      <c r="AD254" s="180"/>
      <c r="AE254" s="92"/>
      <c r="AF254" s="5"/>
      <c r="AG254" s="5"/>
      <c r="AH254" s="5"/>
      <c r="AI254" s="16"/>
    </row>
    <row x14ac:dyDescent="0.25" r="255" customHeight="1" ht="17.25">
      <c r="A255" s="313" t="s">
        <v>286</v>
      </c>
      <c r="B255" s="261" t="s">
        <v>8</v>
      </c>
      <c r="C255" s="110"/>
      <c r="D255" s="110"/>
      <c r="E255" s="330">
        <v>430.5</v>
      </c>
      <c r="F255" s="110"/>
      <c r="G255" s="110"/>
      <c r="H255" s="225"/>
      <c r="I255" s="112"/>
      <c r="J255" s="113"/>
      <c r="K255" s="114"/>
      <c r="L255" s="242"/>
      <c r="M255" s="242"/>
      <c r="N255" s="114"/>
      <c r="O255" s="114"/>
      <c r="P255" s="114"/>
      <c r="Q255" s="114"/>
      <c r="R255" s="114"/>
      <c r="S255" s="114"/>
      <c r="T255" s="222"/>
      <c r="U255" s="223"/>
      <c r="V255" s="224"/>
      <c r="W255" s="224"/>
      <c r="X255" s="224"/>
      <c r="Y255" s="224"/>
      <c r="Z255" s="224"/>
      <c r="AA255" s="224"/>
      <c r="AB255" s="224"/>
      <c r="AC255" s="225"/>
      <c r="AD255" s="180"/>
      <c r="AE255" s="260">
        <v>1515</v>
      </c>
      <c r="AF255" s="5"/>
      <c r="AG255" s="5"/>
      <c r="AH255" s="5"/>
      <c r="AI255" s="16"/>
    </row>
    <row x14ac:dyDescent="0.25" r="256" customHeight="1" ht="17.25">
      <c r="A256" s="313" t="s">
        <v>263</v>
      </c>
      <c r="B256" s="261" t="s">
        <v>8</v>
      </c>
      <c r="C256" s="110"/>
      <c r="D256" s="110"/>
      <c r="E256" s="330">
        <v>363.4</v>
      </c>
      <c r="F256" s="110"/>
      <c r="G256" s="110"/>
      <c r="H256" s="225"/>
      <c r="I256" s="112"/>
      <c r="J256" s="113"/>
      <c r="K256" s="114"/>
      <c r="L256" s="242"/>
      <c r="M256" s="242"/>
      <c r="N256" s="114"/>
      <c r="O256" s="114"/>
      <c r="P256" s="114"/>
      <c r="Q256" s="114"/>
      <c r="R256" s="114"/>
      <c r="S256" s="114"/>
      <c r="T256" s="222"/>
      <c r="U256" s="223"/>
      <c r="V256" s="224"/>
      <c r="W256" s="224"/>
      <c r="X256" s="224"/>
      <c r="Y256" s="224"/>
      <c r="Z256" s="224"/>
      <c r="AA256" s="224"/>
      <c r="AB256" s="224"/>
      <c r="AC256" s="225"/>
      <c r="AD256" s="180"/>
      <c r="AE256" s="92"/>
      <c r="AF256" s="5"/>
      <c r="AG256" s="5"/>
      <c r="AH256" s="5"/>
      <c r="AI256" s="16"/>
    </row>
    <row x14ac:dyDescent="0.25" r="257" customHeight="1" ht="17.25">
      <c r="A257" s="313" t="s">
        <v>287</v>
      </c>
      <c r="B257" s="261" t="s">
        <v>8</v>
      </c>
      <c r="C257" s="110"/>
      <c r="D257" s="110"/>
      <c r="E257" s="330">
        <v>184.8</v>
      </c>
      <c r="F257" s="110"/>
      <c r="G257" s="110"/>
      <c r="H257" s="225"/>
      <c r="I257" s="112"/>
      <c r="J257" s="113"/>
      <c r="K257" s="114"/>
      <c r="L257" s="242"/>
      <c r="M257" s="242"/>
      <c r="N257" s="114"/>
      <c r="O257" s="114"/>
      <c r="P257" s="114"/>
      <c r="Q257" s="114"/>
      <c r="R257" s="114"/>
      <c r="S257" s="114"/>
      <c r="T257" s="222"/>
      <c r="U257" s="223"/>
      <c r="V257" s="224"/>
      <c r="W257" s="224"/>
      <c r="X257" s="224"/>
      <c r="Y257" s="224"/>
      <c r="Z257" s="224"/>
      <c r="AA257" s="224"/>
      <c r="AB257" s="224"/>
      <c r="AC257" s="225"/>
      <c r="AD257" s="180"/>
      <c r="AE257" s="215"/>
      <c r="AF257" s="5"/>
      <c r="AG257" s="5"/>
      <c r="AH257" s="5"/>
      <c r="AI257" s="16"/>
    </row>
    <row x14ac:dyDescent="0.25" r="258" customHeight="1" ht="17.25">
      <c r="A258" s="313" t="s">
        <v>288</v>
      </c>
      <c r="B258" s="261" t="s">
        <v>8</v>
      </c>
      <c r="C258" s="110"/>
      <c r="D258" s="110"/>
      <c r="E258" s="330">
        <v>284.9</v>
      </c>
      <c r="F258" s="110"/>
      <c r="G258" s="110"/>
      <c r="H258" s="225"/>
      <c r="I258" s="112"/>
      <c r="J258" s="113"/>
      <c r="K258" s="114"/>
      <c r="L258" s="242"/>
      <c r="M258" s="242"/>
      <c r="N258" s="114"/>
      <c r="O258" s="114"/>
      <c r="P258" s="114"/>
      <c r="Q258" s="114"/>
      <c r="R258" s="114"/>
      <c r="S258" s="114"/>
      <c r="T258" s="222"/>
      <c r="U258" s="223"/>
      <c r="V258" s="224"/>
      <c r="W258" s="224"/>
      <c r="X258" s="224"/>
      <c r="Y258" s="224"/>
      <c r="Z258" s="224"/>
      <c r="AA258" s="224"/>
      <c r="AB258" s="224"/>
      <c r="AC258" s="225"/>
      <c r="AD258" s="180"/>
      <c r="AE258" s="215"/>
      <c r="AF258" s="5"/>
      <c r="AG258" s="5"/>
      <c r="AH258" s="5"/>
      <c r="AI258" s="16"/>
    </row>
    <row x14ac:dyDescent="0.25" r="259" customHeight="1" ht="17.25">
      <c r="A259" s="313" t="s">
        <v>257</v>
      </c>
      <c r="B259" s="261" t="s">
        <v>8</v>
      </c>
      <c r="C259" s="110"/>
      <c r="D259" s="110"/>
      <c r="E259" s="330">
        <v>313.1</v>
      </c>
      <c r="F259" s="110"/>
      <c r="G259" s="110"/>
      <c r="H259" s="225"/>
      <c r="I259" s="112"/>
      <c r="J259" s="113"/>
      <c r="K259" s="114"/>
      <c r="L259" s="242"/>
      <c r="M259" s="242"/>
      <c r="N259" s="114"/>
      <c r="O259" s="114"/>
      <c r="P259" s="114"/>
      <c r="Q259" s="114"/>
      <c r="R259" s="114"/>
      <c r="S259" s="114"/>
      <c r="T259" s="222"/>
      <c r="U259" s="223"/>
      <c r="V259" s="224"/>
      <c r="W259" s="224"/>
      <c r="X259" s="224"/>
      <c r="Y259" s="224"/>
      <c r="Z259" s="224"/>
      <c r="AA259" s="224"/>
      <c r="AB259" s="224"/>
      <c r="AC259" s="225"/>
      <c r="AD259" s="180"/>
      <c r="AE259" s="215"/>
      <c r="AF259" s="5"/>
      <c r="AG259" s="5"/>
      <c r="AH259" s="5"/>
      <c r="AI259" s="16"/>
    </row>
    <row x14ac:dyDescent="0.25" r="260" customHeight="1" ht="17.25">
      <c r="A260" s="313" t="s">
        <v>259</v>
      </c>
      <c r="B260" s="261" t="s">
        <v>8</v>
      </c>
      <c r="C260" s="110"/>
      <c r="D260" s="110"/>
      <c r="E260" s="254">
        <v>334</v>
      </c>
      <c r="F260" s="110"/>
      <c r="G260" s="110"/>
      <c r="H260" s="225"/>
      <c r="I260" s="112"/>
      <c r="J260" s="113"/>
      <c r="K260" s="114"/>
      <c r="L260" s="242"/>
      <c r="M260" s="242"/>
      <c r="N260" s="114"/>
      <c r="O260" s="114"/>
      <c r="P260" s="114"/>
      <c r="Q260" s="114"/>
      <c r="R260" s="114"/>
      <c r="S260" s="114"/>
      <c r="T260" s="222"/>
      <c r="U260" s="223"/>
      <c r="V260" s="224"/>
      <c r="W260" s="224"/>
      <c r="X260" s="224"/>
      <c r="Y260" s="224"/>
      <c r="Z260" s="224"/>
      <c r="AA260" s="224"/>
      <c r="AB260" s="224"/>
      <c r="AC260" s="225"/>
      <c r="AD260" s="180"/>
      <c r="AE260" s="92"/>
      <c r="AF260" s="5"/>
      <c r="AG260" s="5"/>
      <c r="AH260" s="5"/>
      <c r="AI260" s="16"/>
    </row>
    <row x14ac:dyDescent="0.25" r="261" customHeight="1" ht="17.25">
      <c r="A261" s="313" t="s">
        <v>289</v>
      </c>
      <c r="B261" s="261" t="s">
        <v>8</v>
      </c>
      <c r="C261" s="110"/>
      <c r="D261" s="110"/>
      <c r="E261" s="254">
        <v>194</v>
      </c>
      <c r="F261" s="110"/>
      <c r="G261" s="110"/>
      <c r="H261" s="225"/>
      <c r="I261" s="112"/>
      <c r="J261" s="113"/>
      <c r="K261" s="114"/>
      <c r="L261" s="242"/>
      <c r="M261" s="242"/>
      <c r="N261" s="114"/>
      <c r="O261" s="114"/>
      <c r="P261" s="114"/>
      <c r="Q261" s="114"/>
      <c r="R261" s="114"/>
      <c r="S261" s="114"/>
      <c r="T261" s="222"/>
      <c r="U261" s="223"/>
      <c r="V261" s="224"/>
      <c r="W261" s="224"/>
      <c r="X261" s="224"/>
      <c r="Y261" s="224"/>
      <c r="Z261" s="224"/>
      <c r="AA261" s="224"/>
      <c r="AB261" s="224"/>
      <c r="AC261" s="225"/>
      <c r="AD261" s="180"/>
      <c r="AE261" s="92"/>
      <c r="AF261" s="5"/>
      <c r="AG261" s="5"/>
      <c r="AH261" s="5"/>
      <c r="AI261" s="16"/>
    </row>
    <row x14ac:dyDescent="0.25" r="262" customHeight="1" ht="17.25">
      <c r="A262" s="313" t="s">
        <v>290</v>
      </c>
      <c r="B262" s="261" t="s">
        <v>8</v>
      </c>
      <c r="C262" s="110"/>
      <c r="D262" s="110"/>
      <c r="E262" s="330">
        <v>245.2</v>
      </c>
      <c r="F262" s="110"/>
      <c r="G262" s="110"/>
      <c r="H262" s="225"/>
      <c r="I262" s="112"/>
      <c r="J262" s="113"/>
      <c r="K262" s="114"/>
      <c r="L262" s="242"/>
      <c r="M262" s="242"/>
      <c r="N262" s="114"/>
      <c r="O262" s="114"/>
      <c r="P262" s="114"/>
      <c r="Q262" s="114"/>
      <c r="R262" s="114"/>
      <c r="S262" s="114"/>
      <c r="T262" s="222"/>
      <c r="U262" s="223"/>
      <c r="V262" s="224"/>
      <c r="W262" s="224"/>
      <c r="X262" s="224"/>
      <c r="Y262" s="224"/>
      <c r="Z262" s="224"/>
      <c r="AA262" s="224"/>
      <c r="AB262" s="224"/>
      <c r="AC262" s="225"/>
      <c r="AD262" s="180"/>
      <c r="AE262" s="92"/>
      <c r="AF262" s="5"/>
      <c r="AG262" s="5"/>
      <c r="AH262" s="5"/>
      <c r="AI262" s="16"/>
    </row>
    <row x14ac:dyDescent="0.25" r="263" customHeight="1" ht="17.25">
      <c r="A263" s="313" t="s">
        <v>291</v>
      </c>
      <c r="B263" s="261" t="s">
        <v>8</v>
      </c>
      <c r="C263" s="110"/>
      <c r="D263" s="110"/>
      <c r="E263" s="254">
        <v>2790</v>
      </c>
      <c r="F263" s="246"/>
      <c r="G263" s="246"/>
      <c r="H263" s="247"/>
      <c r="I263" s="248"/>
      <c r="J263" s="249"/>
      <c r="K263" s="250"/>
      <c r="L263" s="252"/>
      <c r="M263" s="252"/>
      <c r="N263" s="250"/>
      <c r="O263" s="250"/>
      <c r="P263" s="250"/>
      <c r="Q263" s="250"/>
      <c r="R263" s="250"/>
      <c r="S263" s="250"/>
      <c r="T263" s="207"/>
      <c r="U263" s="253"/>
      <c r="V263" s="254"/>
      <c r="W263" s="254"/>
      <c r="X263" s="254"/>
      <c r="Y263" s="254"/>
      <c r="Z263" s="254"/>
      <c r="AA263" s="254"/>
      <c r="AB263" s="254"/>
      <c r="AC263" s="247"/>
      <c r="AD263" s="206"/>
      <c r="AE263" s="92"/>
      <c r="AF263" s="5"/>
      <c r="AG263" s="5"/>
      <c r="AH263" s="5"/>
      <c r="AI263" s="16"/>
    </row>
    <row x14ac:dyDescent="0.25" r="264" customHeight="1" ht="17.25">
      <c r="A264" s="313" t="s">
        <v>292</v>
      </c>
      <c r="B264" s="261" t="s">
        <v>8</v>
      </c>
      <c r="C264" s="110"/>
      <c r="D264" s="110"/>
      <c r="E264" s="330">
        <v>262.7</v>
      </c>
      <c r="F264" s="110"/>
      <c r="G264" s="110"/>
      <c r="H264" s="225"/>
      <c r="I264" s="112"/>
      <c r="J264" s="113"/>
      <c r="K264" s="114"/>
      <c r="L264" s="242"/>
      <c r="M264" s="242"/>
      <c r="N264" s="114"/>
      <c r="O264" s="114"/>
      <c r="P264" s="114"/>
      <c r="Q264" s="114"/>
      <c r="R264" s="114"/>
      <c r="S264" s="114"/>
      <c r="T264" s="222"/>
      <c r="U264" s="223"/>
      <c r="V264" s="224"/>
      <c r="W264" s="224"/>
      <c r="X264" s="224"/>
      <c r="Y264" s="224"/>
      <c r="Z264" s="224"/>
      <c r="AA264" s="224"/>
      <c r="AB264" s="224"/>
      <c r="AC264" s="225"/>
      <c r="AD264" s="180"/>
      <c r="AE264" s="215"/>
      <c r="AF264" s="5"/>
      <c r="AG264" s="5"/>
      <c r="AH264" s="5"/>
      <c r="AI264" s="16"/>
    </row>
    <row x14ac:dyDescent="0.25" r="265" customHeight="1" ht="17.25">
      <c r="A265" s="313" t="s">
        <v>293</v>
      </c>
      <c r="B265" s="261" t="s">
        <v>8</v>
      </c>
      <c r="C265" s="110"/>
      <c r="D265" s="110"/>
      <c r="E265" s="330">
        <v>284.3</v>
      </c>
      <c r="F265" s="110"/>
      <c r="G265" s="110"/>
      <c r="H265" s="225"/>
      <c r="I265" s="112"/>
      <c r="J265" s="113"/>
      <c r="K265" s="114"/>
      <c r="L265" s="242"/>
      <c r="M265" s="242"/>
      <c r="N265" s="114"/>
      <c r="O265" s="114"/>
      <c r="P265" s="114"/>
      <c r="Q265" s="114"/>
      <c r="R265" s="114"/>
      <c r="S265" s="114"/>
      <c r="T265" s="222"/>
      <c r="U265" s="223"/>
      <c r="V265" s="224"/>
      <c r="W265" s="224"/>
      <c r="X265" s="224"/>
      <c r="Y265" s="224"/>
      <c r="Z265" s="224"/>
      <c r="AA265" s="224"/>
      <c r="AB265" s="224"/>
      <c r="AC265" s="225"/>
      <c r="AD265" s="180"/>
      <c r="AE265" s="215"/>
      <c r="AF265" s="5"/>
      <c r="AG265" s="5"/>
      <c r="AH265" s="5"/>
      <c r="AI265" s="16"/>
    </row>
    <row x14ac:dyDescent="0.25" r="266" customHeight="1" ht="17.25">
      <c r="A266" s="241"/>
      <c r="B266" s="110"/>
      <c r="C266" s="110"/>
      <c r="D266" s="110"/>
      <c r="E266" s="110"/>
      <c r="F266" s="110"/>
      <c r="G266" s="110"/>
      <c r="H266" s="225"/>
      <c r="I266" s="112"/>
      <c r="J266" s="113"/>
      <c r="K266" s="114"/>
      <c r="L266" s="242"/>
      <c r="M266" s="242"/>
      <c r="N266" s="114"/>
      <c r="O266" s="114"/>
      <c r="P266" s="114"/>
      <c r="Q266" s="114"/>
      <c r="R266" s="114"/>
      <c r="S266" s="114"/>
      <c r="T266" s="222"/>
      <c r="U266" s="223"/>
      <c r="V266" s="224"/>
      <c r="W266" s="224"/>
      <c r="X266" s="224"/>
      <c r="Y266" s="224"/>
      <c r="Z266" s="224"/>
      <c r="AA266" s="224"/>
      <c r="AB266" s="224"/>
      <c r="AC266" s="225"/>
      <c r="AD266" s="180"/>
      <c r="AE266" s="92"/>
      <c r="AF266" s="5"/>
      <c r="AG266" s="5"/>
      <c r="AH266" s="5"/>
      <c r="AI266" s="16"/>
    </row>
    <row x14ac:dyDescent="0.25" r="267" customHeight="1" ht="17.25">
      <c r="A267" s="273" t="s">
        <v>294</v>
      </c>
      <c r="B267" s="110"/>
      <c r="C267" s="110"/>
      <c r="D267" s="110"/>
      <c r="E267" s="265">
        <f>SUM(E268:E365)</f>
      </c>
      <c r="F267" s="111">
        <f>G267/E267*1000</f>
      </c>
      <c r="G267" s="265">
        <f>SUM(G268:G330)</f>
      </c>
      <c r="H267" s="266"/>
      <c r="I267" s="257"/>
      <c r="J267" s="252"/>
      <c r="K267" s="252"/>
      <c r="L267" s="252"/>
      <c r="M267" s="252"/>
      <c r="N267" s="252"/>
      <c r="O267" s="258"/>
      <c r="P267" s="258"/>
      <c r="Q267" s="258"/>
      <c r="R267" s="258"/>
      <c r="S267" s="258"/>
      <c r="T267" s="278">
        <f>SUM(T268:T365)</f>
      </c>
      <c r="U267" s="350">
        <f>SUM(U268:U365)</f>
      </c>
      <c r="V267" s="106">
        <f>SUM(V268:V365)</f>
      </c>
      <c r="W267" s="106">
        <f>SUM(W268:W365)</f>
      </c>
      <c r="X267" s="106">
        <f>SUM(X268:X365)</f>
      </c>
      <c r="Y267" s="106">
        <f>SUM(Y268:Y365)</f>
      </c>
      <c r="Z267" s="106">
        <f>SUM(Z268:Z365)</f>
      </c>
      <c r="AA267" s="106">
        <f>SUM(AA268:AA365)</f>
      </c>
      <c r="AB267" s="106">
        <f>SUM(AB268:AB365)</f>
      </c>
      <c r="AC267" s="351">
        <f>SUM(AC268:AC365)</f>
      </c>
      <c r="AD267" s="259"/>
      <c r="AE267" s="92"/>
      <c r="AF267" s="5"/>
      <c r="AG267" s="5"/>
      <c r="AH267" s="5"/>
      <c r="AI267" s="16"/>
    </row>
    <row x14ac:dyDescent="0.25" r="268" customHeight="1" ht="14.25">
      <c r="A268" s="262"/>
      <c r="B268" s="110"/>
      <c r="C268" s="110"/>
      <c r="D268" s="110"/>
      <c r="E268" s="110"/>
      <c r="F268" s="110"/>
      <c r="G268" s="110"/>
      <c r="H268" s="352"/>
      <c r="I268" s="112"/>
      <c r="J268" s="242"/>
      <c r="K268" s="242"/>
      <c r="L268" s="242"/>
      <c r="M268" s="242"/>
      <c r="N268" s="242"/>
      <c r="O268" s="242"/>
      <c r="P268" s="242"/>
      <c r="Q268" s="242"/>
      <c r="R268" s="242"/>
      <c r="S268" s="113"/>
      <c r="T268" s="222"/>
      <c r="U268" s="223"/>
      <c r="V268" s="224"/>
      <c r="W268" s="224"/>
      <c r="X268" s="224"/>
      <c r="Y268" s="224"/>
      <c r="Z268" s="224"/>
      <c r="AA268" s="224"/>
      <c r="AB268" s="224"/>
      <c r="AC268" s="225"/>
      <c r="AD268" s="353"/>
      <c r="AE268" s="92"/>
      <c r="AF268" s="5"/>
      <c r="AG268" s="5"/>
      <c r="AH268" s="5"/>
      <c r="AI268" s="16"/>
    </row>
    <row x14ac:dyDescent="0.25" r="269" customHeight="1" ht="14.25">
      <c r="A269" s="216" t="s">
        <v>295</v>
      </c>
      <c r="B269" s="261" t="s">
        <v>12</v>
      </c>
      <c r="C269" s="110"/>
      <c r="D269" s="110"/>
      <c r="E269" s="110"/>
      <c r="F269" s="110"/>
      <c r="G269" s="110"/>
      <c r="H269" s="256" t="s">
        <v>227</v>
      </c>
      <c r="I269" s="112"/>
      <c r="J269" s="242"/>
      <c r="K269" s="242"/>
      <c r="L269" s="242"/>
      <c r="M269" s="242"/>
      <c r="N269" s="242"/>
      <c r="O269" s="242"/>
      <c r="P269" s="242"/>
      <c r="Q269" s="242"/>
      <c r="R269" s="242"/>
      <c r="S269" s="113"/>
      <c r="T269" s="222">
        <v>50</v>
      </c>
      <c r="U269" s="223">
        <v>50</v>
      </c>
      <c r="V269" s="224">
        <v>50</v>
      </c>
      <c r="W269" s="224">
        <f>ROUND(M269*$G269,-1)</f>
      </c>
      <c r="X269" s="224">
        <f>ROUND(N269*$G269,-1)</f>
      </c>
      <c r="Y269" s="224">
        <f>ROUND(O269*$G269,-1)</f>
      </c>
      <c r="Z269" s="224">
        <f>ROUND(P269*$G269,-1)</f>
      </c>
      <c r="AA269" s="224">
        <f>ROUND(Q269*$G269,-1)</f>
      </c>
      <c r="AB269" s="224">
        <f>ROUND(R269*$G269,-1)</f>
      </c>
      <c r="AC269" s="225">
        <f>ROUND(S269*$G269,-1)</f>
      </c>
      <c r="AD269" s="322"/>
      <c r="AE269" s="92"/>
      <c r="AF269" s="5"/>
      <c r="AG269" s="5"/>
      <c r="AH269" s="5"/>
      <c r="AI269" s="16"/>
    </row>
    <row x14ac:dyDescent="0.25" r="270" customHeight="1" ht="17.25">
      <c r="A270" s="241" t="s">
        <v>296</v>
      </c>
      <c r="B270" s="261" t="s">
        <v>12</v>
      </c>
      <c r="C270" s="110"/>
      <c r="D270" s="110"/>
      <c r="E270" s="110"/>
      <c r="F270" s="110"/>
      <c r="G270" s="110"/>
      <c r="H270" s="225"/>
      <c r="I270" s="112"/>
      <c r="J270" s="252"/>
      <c r="K270" s="252"/>
      <c r="L270" s="252"/>
      <c r="M270" s="252"/>
      <c r="N270" s="252"/>
      <c r="O270" s="242"/>
      <c r="P270" s="242"/>
      <c r="Q270" s="242"/>
      <c r="R270" s="242"/>
      <c r="S270" s="113"/>
      <c r="T270" s="222"/>
      <c r="U270" s="223"/>
      <c r="V270" s="224"/>
      <c r="W270" s="224"/>
      <c r="X270" s="224"/>
      <c r="Y270" s="224"/>
      <c r="Z270" s="224"/>
      <c r="AA270" s="224"/>
      <c r="AB270" s="224"/>
      <c r="AC270" s="225"/>
      <c r="AD270" s="354"/>
      <c r="AE270" s="92"/>
      <c r="AF270" s="5"/>
      <c r="AG270" s="5"/>
      <c r="AH270" s="5"/>
      <c r="AI270" s="16"/>
    </row>
    <row x14ac:dyDescent="0.25" r="271" customHeight="1" ht="17.25">
      <c r="A271" s="241" t="s">
        <v>297</v>
      </c>
      <c r="B271" s="261" t="s">
        <v>12</v>
      </c>
      <c r="C271" s="261" t="s">
        <v>0</v>
      </c>
      <c r="D271" s="110"/>
      <c r="E271" s="110">
        <v>4110</v>
      </c>
      <c r="F271" s="110"/>
      <c r="G271" s="110"/>
      <c r="H271" s="225"/>
      <c r="I271" s="112"/>
      <c r="J271" s="242"/>
      <c r="K271" s="242"/>
      <c r="L271" s="242"/>
      <c r="M271" s="242"/>
      <c r="N271" s="242"/>
      <c r="O271" s="83"/>
      <c r="P271" s="83"/>
      <c r="Q271" s="83"/>
      <c r="R271" s="83"/>
      <c r="S271" s="114"/>
      <c r="T271" s="222"/>
      <c r="U271" s="223"/>
      <c r="V271" s="224"/>
      <c r="W271" s="224"/>
      <c r="X271" s="224"/>
      <c r="Y271" s="224"/>
      <c r="Z271" s="224"/>
      <c r="AA271" s="224"/>
      <c r="AB271" s="224"/>
      <c r="AC271" s="225"/>
      <c r="AD271" s="180"/>
      <c r="AE271" s="92"/>
      <c r="AF271" s="5"/>
      <c r="AG271" s="5"/>
      <c r="AH271" s="5"/>
      <c r="AI271" s="16"/>
    </row>
    <row x14ac:dyDescent="0.25" r="272" customHeight="1" ht="17.25">
      <c r="A272" s="241" t="s">
        <v>298</v>
      </c>
      <c r="B272" s="261" t="s">
        <v>12</v>
      </c>
      <c r="C272" s="261" t="s">
        <v>0</v>
      </c>
      <c r="D272" s="110"/>
      <c r="E272" s="110">
        <v>11200</v>
      </c>
      <c r="F272" s="110"/>
      <c r="G272" s="110"/>
      <c r="H272" s="225"/>
      <c r="I272" s="112"/>
      <c r="J272" s="242"/>
      <c r="K272" s="242"/>
      <c r="L272" s="242"/>
      <c r="M272" s="242"/>
      <c r="N272" s="242"/>
      <c r="O272" s="114"/>
      <c r="P272" s="114"/>
      <c r="Q272" s="114"/>
      <c r="R272" s="114"/>
      <c r="S272" s="114"/>
      <c r="T272" s="222"/>
      <c r="U272" s="223"/>
      <c r="V272" s="224"/>
      <c r="W272" s="224"/>
      <c r="X272" s="224"/>
      <c r="Y272" s="224"/>
      <c r="Z272" s="224"/>
      <c r="AA272" s="224"/>
      <c r="AB272" s="224"/>
      <c r="AC272" s="225"/>
      <c r="AD272" s="180"/>
      <c r="AE272" s="92"/>
      <c r="AF272" s="1"/>
      <c r="AG272" s="1"/>
      <c r="AH272" s="1"/>
      <c r="AI272" s="16"/>
    </row>
    <row x14ac:dyDescent="0.25" r="273" customHeight="1" ht="17.25">
      <c r="A273" s="241" t="s">
        <v>299</v>
      </c>
      <c r="B273" s="261" t="s">
        <v>12</v>
      </c>
      <c r="C273" s="261" t="s">
        <v>0</v>
      </c>
      <c r="D273" s="110"/>
      <c r="E273" s="110">
        <v>2160</v>
      </c>
      <c r="F273" s="110"/>
      <c r="G273" s="110"/>
      <c r="H273" s="225"/>
      <c r="I273" s="112"/>
      <c r="J273" s="113"/>
      <c r="K273" s="242"/>
      <c r="L273" s="242"/>
      <c r="M273" s="242"/>
      <c r="N273" s="114"/>
      <c r="O273" s="114"/>
      <c r="P273" s="114"/>
      <c r="Q273" s="114"/>
      <c r="R273" s="114"/>
      <c r="S273" s="114"/>
      <c r="T273" s="222"/>
      <c r="U273" s="223"/>
      <c r="V273" s="224"/>
      <c r="W273" s="224"/>
      <c r="X273" s="224"/>
      <c r="Y273" s="224"/>
      <c r="Z273" s="224"/>
      <c r="AA273" s="224"/>
      <c r="AB273" s="224"/>
      <c r="AC273" s="225"/>
      <c r="AD273" s="180"/>
      <c r="AE273" s="92"/>
      <c r="AF273" s="1"/>
      <c r="AG273" s="1"/>
      <c r="AH273" s="1"/>
      <c r="AI273" s="16"/>
    </row>
    <row x14ac:dyDescent="0.25" r="274" customHeight="1" ht="17.25">
      <c r="A274" s="241" t="s">
        <v>300</v>
      </c>
      <c r="B274" s="261" t="s">
        <v>12</v>
      </c>
      <c r="C274" s="261" t="s">
        <v>0</v>
      </c>
      <c r="D274" s="110"/>
      <c r="E274" s="110">
        <v>1100</v>
      </c>
      <c r="F274" s="110"/>
      <c r="G274" s="110"/>
      <c r="H274" s="225"/>
      <c r="I274" s="112"/>
      <c r="J274" s="249"/>
      <c r="K274" s="252"/>
      <c r="L274" s="252"/>
      <c r="M274" s="252"/>
      <c r="N274" s="250"/>
      <c r="O274" s="250"/>
      <c r="P274" s="250"/>
      <c r="Q274" s="250"/>
      <c r="R274" s="250"/>
      <c r="S274" s="250"/>
      <c r="T274" s="207"/>
      <c r="U274" s="253"/>
      <c r="V274" s="254"/>
      <c r="W274" s="254"/>
      <c r="X274" s="254"/>
      <c r="Y274" s="254"/>
      <c r="Z274" s="254"/>
      <c r="AA274" s="254"/>
      <c r="AB274" s="254"/>
      <c r="AC274" s="247"/>
      <c r="AD274" s="206"/>
      <c r="AE274" s="92"/>
      <c r="AF274" s="1"/>
      <c r="AG274" s="1"/>
      <c r="AH274" s="1"/>
      <c r="AI274" s="16"/>
    </row>
    <row x14ac:dyDescent="0.25" r="275" customHeight="1" ht="17.25">
      <c r="A275" s="241" t="s">
        <v>301</v>
      </c>
      <c r="B275" s="261" t="s">
        <v>12</v>
      </c>
      <c r="C275" s="261" t="s">
        <v>0</v>
      </c>
      <c r="D275" s="110"/>
      <c r="E275" s="110">
        <v>610</v>
      </c>
      <c r="F275" s="110"/>
      <c r="G275" s="110"/>
      <c r="H275" s="225"/>
      <c r="I275" s="112"/>
      <c r="J275" s="113"/>
      <c r="K275" s="242"/>
      <c r="L275" s="242"/>
      <c r="M275" s="242"/>
      <c r="N275" s="114"/>
      <c r="O275" s="114"/>
      <c r="P275" s="114"/>
      <c r="Q275" s="114"/>
      <c r="R275" s="114"/>
      <c r="S275" s="114"/>
      <c r="T275" s="222"/>
      <c r="U275" s="223"/>
      <c r="V275" s="224"/>
      <c r="W275" s="224"/>
      <c r="X275" s="224"/>
      <c r="Y275" s="224"/>
      <c r="Z275" s="224"/>
      <c r="AA275" s="224"/>
      <c r="AB275" s="224"/>
      <c r="AC275" s="225"/>
      <c r="AD275" s="180"/>
      <c r="AE275" s="92"/>
      <c r="AF275" s="1"/>
      <c r="AG275" s="1"/>
      <c r="AH275" s="1"/>
      <c r="AI275" s="16"/>
    </row>
    <row x14ac:dyDescent="0.25" r="276" customHeight="1" ht="17.25">
      <c r="A276" s="241" t="s">
        <v>302</v>
      </c>
      <c r="B276" s="261" t="s">
        <v>12</v>
      </c>
      <c r="C276" s="261" t="s">
        <v>0</v>
      </c>
      <c r="D276" s="110"/>
      <c r="E276" s="110">
        <v>610</v>
      </c>
      <c r="F276" s="110"/>
      <c r="G276" s="110"/>
      <c r="H276" s="225"/>
      <c r="I276" s="112"/>
      <c r="J276" s="113"/>
      <c r="K276" s="242"/>
      <c r="L276" s="242"/>
      <c r="M276" s="242"/>
      <c r="N276" s="114"/>
      <c r="O276" s="114"/>
      <c r="P276" s="114"/>
      <c r="Q276" s="114"/>
      <c r="R276" s="114"/>
      <c r="S276" s="114"/>
      <c r="T276" s="222"/>
      <c r="U276" s="223"/>
      <c r="V276" s="224"/>
      <c r="W276" s="224"/>
      <c r="X276" s="224"/>
      <c r="Y276" s="224"/>
      <c r="Z276" s="224"/>
      <c r="AA276" s="224"/>
      <c r="AB276" s="224"/>
      <c r="AC276" s="225"/>
      <c r="AD276" s="180"/>
      <c r="AE276" s="332"/>
      <c r="AF276" s="1"/>
      <c r="AG276" s="1"/>
      <c r="AH276" s="1"/>
      <c r="AI276" s="16"/>
    </row>
    <row x14ac:dyDescent="0.25" r="277" customHeight="1" ht="17.25">
      <c r="A277" s="241" t="s">
        <v>303</v>
      </c>
      <c r="B277" s="261" t="s">
        <v>12</v>
      </c>
      <c r="C277" s="261" t="s">
        <v>0</v>
      </c>
      <c r="D277" s="110"/>
      <c r="E277" s="110">
        <v>4500</v>
      </c>
      <c r="F277" s="110"/>
      <c r="G277" s="110"/>
      <c r="H277" s="225"/>
      <c r="I277" s="112"/>
      <c r="J277" s="113"/>
      <c r="K277" s="114"/>
      <c r="L277" s="242"/>
      <c r="M277" s="242"/>
      <c r="N277" s="114"/>
      <c r="O277" s="114"/>
      <c r="P277" s="114"/>
      <c r="Q277" s="114"/>
      <c r="R277" s="114"/>
      <c r="S277" s="114"/>
      <c r="T277" s="222"/>
      <c r="U277" s="223"/>
      <c r="V277" s="224"/>
      <c r="W277" s="224"/>
      <c r="X277" s="224"/>
      <c r="Y277" s="224"/>
      <c r="Z277" s="224"/>
      <c r="AA277" s="224"/>
      <c r="AB277" s="224"/>
      <c r="AC277" s="225"/>
      <c r="AD277" s="180"/>
      <c r="AE277" s="92"/>
      <c r="AF277" s="1"/>
      <c r="AG277" s="1"/>
      <c r="AH277" s="1"/>
      <c r="AI277" s="16"/>
    </row>
    <row x14ac:dyDescent="0.25" r="278" customHeight="1" ht="17.25">
      <c r="A278" s="241" t="s">
        <v>304</v>
      </c>
      <c r="B278" s="261" t="s">
        <v>12</v>
      </c>
      <c r="C278" s="261" t="s">
        <v>0</v>
      </c>
      <c r="D278" s="110"/>
      <c r="E278" s="110">
        <v>1000</v>
      </c>
      <c r="F278" s="110"/>
      <c r="G278" s="110"/>
      <c r="H278" s="225"/>
      <c r="I278" s="81"/>
      <c r="J278" s="114"/>
      <c r="K278" s="114"/>
      <c r="L278" s="242"/>
      <c r="M278" s="242"/>
      <c r="N278" s="114"/>
      <c r="O278" s="114"/>
      <c r="P278" s="114"/>
      <c r="Q278" s="114"/>
      <c r="R278" s="114"/>
      <c r="S278" s="114"/>
      <c r="T278" s="222"/>
      <c r="U278" s="223"/>
      <c r="V278" s="224"/>
      <c r="W278" s="224"/>
      <c r="X278" s="224"/>
      <c r="Y278" s="224"/>
      <c r="Z278" s="224"/>
      <c r="AA278" s="224"/>
      <c r="AB278" s="224"/>
      <c r="AC278" s="225"/>
      <c r="AD278" s="180"/>
      <c r="AE278" s="92"/>
      <c r="AF278" s="1"/>
      <c r="AG278" s="1"/>
      <c r="AH278" s="1"/>
      <c r="AI278" s="16"/>
    </row>
    <row x14ac:dyDescent="0.25" r="279" customHeight="1" ht="17.25">
      <c r="A279" s="241" t="s">
        <v>305</v>
      </c>
      <c r="B279" s="261" t="s">
        <v>12</v>
      </c>
      <c r="C279" s="261" t="s">
        <v>0</v>
      </c>
      <c r="D279" s="110"/>
      <c r="E279" s="110">
        <v>200</v>
      </c>
      <c r="F279" s="110"/>
      <c r="G279" s="110"/>
      <c r="H279" s="225"/>
      <c r="I279" s="112"/>
      <c r="J279" s="114"/>
      <c r="K279" s="114"/>
      <c r="L279" s="242"/>
      <c r="M279" s="242"/>
      <c r="N279" s="114"/>
      <c r="O279" s="114"/>
      <c r="P279" s="114"/>
      <c r="Q279" s="114"/>
      <c r="R279" s="114"/>
      <c r="S279" s="114"/>
      <c r="T279" s="222"/>
      <c r="U279" s="223"/>
      <c r="V279" s="224"/>
      <c r="W279" s="224"/>
      <c r="X279" s="224"/>
      <c r="Y279" s="224"/>
      <c r="Z279" s="224"/>
      <c r="AA279" s="224"/>
      <c r="AB279" s="224"/>
      <c r="AC279" s="225"/>
      <c r="AD279" s="180"/>
      <c r="AE279" s="92"/>
      <c r="AF279" s="1"/>
      <c r="AG279" s="1"/>
      <c r="AH279" s="1"/>
      <c r="AI279" s="16"/>
    </row>
    <row x14ac:dyDescent="0.25" r="280" customHeight="1" ht="17.25">
      <c r="A280" s="241" t="s">
        <v>306</v>
      </c>
      <c r="B280" s="261" t="s">
        <v>12</v>
      </c>
      <c r="C280" s="261" t="s">
        <v>0</v>
      </c>
      <c r="D280" s="110"/>
      <c r="E280" s="110">
        <v>1100</v>
      </c>
      <c r="F280" s="110"/>
      <c r="G280" s="110"/>
      <c r="H280" s="225"/>
      <c r="I280" s="112"/>
      <c r="J280" s="114"/>
      <c r="K280" s="114"/>
      <c r="L280" s="242"/>
      <c r="M280" s="242"/>
      <c r="N280" s="114"/>
      <c r="O280" s="114"/>
      <c r="P280" s="114"/>
      <c r="Q280" s="114"/>
      <c r="R280" s="114"/>
      <c r="S280" s="114"/>
      <c r="T280" s="222"/>
      <c r="U280" s="223"/>
      <c r="V280" s="224"/>
      <c r="W280" s="224"/>
      <c r="X280" s="224"/>
      <c r="Y280" s="224"/>
      <c r="Z280" s="224"/>
      <c r="AA280" s="224"/>
      <c r="AB280" s="224"/>
      <c r="AC280" s="225"/>
      <c r="AD280" s="180"/>
      <c r="AE280" s="92"/>
      <c r="AF280" s="1"/>
      <c r="AG280" s="1"/>
      <c r="AH280" s="1"/>
      <c r="AI280" s="16"/>
    </row>
    <row x14ac:dyDescent="0.25" r="281" customHeight="1" ht="17.25">
      <c r="A281" s="241" t="s">
        <v>307</v>
      </c>
      <c r="B281" s="261" t="s">
        <v>12</v>
      </c>
      <c r="C281" s="261" t="s">
        <v>0</v>
      </c>
      <c r="D281" s="110"/>
      <c r="E281" s="110">
        <v>5750</v>
      </c>
      <c r="F281" s="110"/>
      <c r="G281" s="110"/>
      <c r="H281" s="225"/>
      <c r="I281" s="112"/>
      <c r="J281" s="114"/>
      <c r="K281" s="114"/>
      <c r="L281" s="242"/>
      <c r="M281" s="242"/>
      <c r="N281" s="114"/>
      <c r="O281" s="114"/>
      <c r="P281" s="114"/>
      <c r="Q281" s="114"/>
      <c r="R281" s="114"/>
      <c r="S281" s="114"/>
      <c r="T281" s="222"/>
      <c r="U281" s="223"/>
      <c r="V281" s="224"/>
      <c r="W281" s="224"/>
      <c r="X281" s="224"/>
      <c r="Y281" s="224"/>
      <c r="Z281" s="224"/>
      <c r="AA281" s="224"/>
      <c r="AB281" s="224"/>
      <c r="AC281" s="225"/>
      <c r="AD281" s="180"/>
      <c r="AE281" s="92"/>
      <c r="AF281" s="1"/>
      <c r="AG281" s="1"/>
      <c r="AH281" s="1"/>
      <c r="AI281" s="16"/>
    </row>
    <row x14ac:dyDescent="0.25" r="282" customHeight="1" ht="17.25">
      <c r="A282" s="241" t="s">
        <v>308</v>
      </c>
      <c r="B282" s="261" t="s">
        <v>12</v>
      </c>
      <c r="C282" s="261" t="s">
        <v>0</v>
      </c>
      <c r="D282" s="110"/>
      <c r="E282" s="110">
        <v>2500</v>
      </c>
      <c r="F282" s="110"/>
      <c r="G282" s="110"/>
      <c r="H282" s="225"/>
      <c r="I282" s="112"/>
      <c r="J282" s="114"/>
      <c r="K282" s="114"/>
      <c r="L282" s="242"/>
      <c r="M282" s="242"/>
      <c r="N282" s="114"/>
      <c r="O282" s="114"/>
      <c r="P282" s="114"/>
      <c r="Q282" s="114"/>
      <c r="R282" s="114"/>
      <c r="S282" s="114"/>
      <c r="T282" s="222"/>
      <c r="U282" s="223"/>
      <c r="V282" s="224"/>
      <c r="W282" s="224"/>
      <c r="X282" s="224"/>
      <c r="Y282" s="224"/>
      <c r="Z282" s="224"/>
      <c r="AA282" s="224"/>
      <c r="AB282" s="224"/>
      <c r="AC282" s="225"/>
      <c r="AD282" s="180"/>
      <c r="AE282" s="92"/>
      <c r="AF282" s="1"/>
      <c r="AG282" s="1"/>
      <c r="AH282" s="1"/>
      <c r="AI282" s="16"/>
    </row>
    <row x14ac:dyDescent="0.25" r="283" customHeight="1" ht="17.25">
      <c r="A283" s="241" t="s">
        <v>309</v>
      </c>
      <c r="B283" s="261" t="s">
        <v>12</v>
      </c>
      <c r="C283" s="261" t="s">
        <v>0</v>
      </c>
      <c r="D283" s="110"/>
      <c r="E283" s="110">
        <v>1880</v>
      </c>
      <c r="F283" s="110"/>
      <c r="G283" s="110"/>
      <c r="H283" s="225"/>
      <c r="I283" s="112"/>
      <c r="J283" s="113"/>
      <c r="K283" s="242"/>
      <c r="L283" s="242"/>
      <c r="M283" s="242"/>
      <c r="N283" s="114"/>
      <c r="O283" s="114"/>
      <c r="P283" s="114"/>
      <c r="Q283" s="114"/>
      <c r="R283" s="114"/>
      <c r="S283" s="114"/>
      <c r="T283" s="222"/>
      <c r="U283" s="223"/>
      <c r="V283" s="224"/>
      <c r="W283" s="224"/>
      <c r="X283" s="224"/>
      <c r="Y283" s="224"/>
      <c r="Z283" s="224"/>
      <c r="AA283" s="224"/>
      <c r="AB283" s="224"/>
      <c r="AC283" s="225"/>
      <c r="AD283" s="180"/>
      <c r="AE283" s="355"/>
      <c r="AF283" s="1"/>
      <c r="AG283" s="1"/>
      <c r="AH283" s="1"/>
      <c r="AI283" s="16"/>
    </row>
    <row x14ac:dyDescent="0.25" r="284" customHeight="1" ht="17.25">
      <c r="A284" s="241" t="s">
        <v>310</v>
      </c>
      <c r="B284" s="261" t="s">
        <v>12</v>
      </c>
      <c r="C284" s="261" t="s">
        <v>0</v>
      </c>
      <c r="D284" s="110"/>
      <c r="E284" s="110">
        <v>6070</v>
      </c>
      <c r="F284" s="110"/>
      <c r="G284" s="110"/>
      <c r="H284" s="225"/>
      <c r="I284" s="112"/>
      <c r="J284" s="113"/>
      <c r="K284" s="242"/>
      <c r="L284" s="242"/>
      <c r="M284" s="242"/>
      <c r="N284" s="114"/>
      <c r="O284" s="114"/>
      <c r="P284" s="114"/>
      <c r="Q284" s="114"/>
      <c r="R284" s="114"/>
      <c r="S284" s="114"/>
      <c r="T284" s="222"/>
      <c r="U284" s="223"/>
      <c r="V284" s="224"/>
      <c r="W284" s="224"/>
      <c r="X284" s="224"/>
      <c r="Y284" s="224"/>
      <c r="Z284" s="224"/>
      <c r="AA284" s="224"/>
      <c r="AB284" s="224"/>
      <c r="AC284" s="225"/>
      <c r="AD284" s="180"/>
      <c r="AE284" s="276"/>
      <c r="AF284" s="1"/>
      <c r="AG284" s="1"/>
      <c r="AH284" s="1"/>
      <c r="AI284" s="16"/>
    </row>
    <row x14ac:dyDescent="0.25" r="285" customHeight="1" ht="17.25">
      <c r="A285" s="241" t="s">
        <v>311</v>
      </c>
      <c r="B285" s="261" t="s">
        <v>12</v>
      </c>
      <c r="C285" s="261" t="s">
        <v>0</v>
      </c>
      <c r="D285" s="110"/>
      <c r="E285" s="110">
        <v>2220</v>
      </c>
      <c r="F285" s="110"/>
      <c r="G285" s="110"/>
      <c r="H285" s="225"/>
      <c r="I285" s="112"/>
      <c r="J285" s="249"/>
      <c r="K285" s="252"/>
      <c r="L285" s="252"/>
      <c r="M285" s="252"/>
      <c r="N285" s="250"/>
      <c r="O285" s="250"/>
      <c r="P285" s="250"/>
      <c r="Q285" s="250"/>
      <c r="R285" s="250"/>
      <c r="S285" s="250"/>
      <c r="T285" s="207"/>
      <c r="U285" s="253"/>
      <c r="V285" s="254"/>
      <c r="W285" s="254"/>
      <c r="X285" s="254"/>
      <c r="Y285" s="254"/>
      <c r="Z285" s="254"/>
      <c r="AA285" s="254"/>
      <c r="AB285" s="254"/>
      <c r="AC285" s="247"/>
      <c r="AD285" s="206"/>
      <c r="AE285" s="276"/>
      <c r="AF285" s="1"/>
      <c r="AG285" s="1"/>
      <c r="AH285" s="1"/>
      <c r="AI285" s="16"/>
    </row>
    <row x14ac:dyDescent="0.25" r="286" customHeight="1" ht="17.25">
      <c r="A286" s="241" t="s">
        <v>312</v>
      </c>
      <c r="B286" s="261" t="s">
        <v>12</v>
      </c>
      <c r="C286" s="261" t="s">
        <v>0</v>
      </c>
      <c r="D286" s="110"/>
      <c r="E286" s="110">
        <v>620</v>
      </c>
      <c r="F286" s="110"/>
      <c r="G286" s="110"/>
      <c r="H286" s="225"/>
      <c r="I286" s="112"/>
      <c r="J286" s="242"/>
      <c r="K286" s="242"/>
      <c r="L286" s="242"/>
      <c r="M286" s="242"/>
      <c r="N286" s="114"/>
      <c r="O286" s="114"/>
      <c r="P286" s="114"/>
      <c r="Q286" s="114"/>
      <c r="R286" s="114"/>
      <c r="S286" s="114"/>
      <c r="T286" s="222"/>
      <c r="U286" s="223"/>
      <c r="V286" s="224"/>
      <c r="W286" s="224"/>
      <c r="X286" s="224"/>
      <c r="Y286" s="224"/>
      <c r="Z286" s="224"/>
      <c r="AA286" s="224"/>
      <c r="AB286" s="224"/>
      <c r="AC286" s="225"/>
      <c r="AD286" s="180"/>
      <c r="AE286" s="276"/>
      <c r="AF286" s="5"/>
      <c r="AG286" s="5"/>
      <c r="AH286" s="5"/>
      <c r="AI286" s="16"/>
    </row>
    <row x14ac:dyDescent="0.25" r="287" customHeight="1" ht="17.25">
      <c r="A287" s="241" t="s">
        <v>313</v>
      </c>
      <c r="B287" s="261" t="s">
        <v>12</v>
      </c>
      <c r="C287" s="261" t="s">
        <v>0</v>
      </c>
      <c r="D287" s="110"/>
      <c r="E287" s="110">
        <v>760</v>
      </c>
      <c r="F287" s="110"/>
      <c r="G287" s="110"/>
      <c r="H287" s="225"/>
      <c r="I287" s="112"/>
      <c r="J287" s="242"/>
      <c r="K287" s="242"/>
      <c r="L287" s="242"/>
      <c r="M287" s="242"/>
      <c r="N287" s="114"/>
      <c r="O287" s="114"/>
      <c r="P287" s="114"/>
      <c r="Q287" s="114"/>
      <c r="R287" s="114"/>
      <c r="S287" s="114"/>
      <c r="T287" s="222"/>
      <c r="U287" s="223"/>
      <c r="V287" s="224"/>
      <c r="W287" s="224"/>
      <c r="X287" s="224"/>
      <c r="Y287" s="224"/>
      <c r="Z287" s="224"/>
      <c r="AA287" s="224"/>
      <c r="AB287" s="224"/>
      <c r="AC287" s="225"/>
      <c r="AD287" s="180"/>
      <c r="AE287" s="92"/>
      <c r="AF287" s="5"/>
      <c r="AG287" s="5"/>
      <c r="AH287" s="5"/>
      <c r="AI287" s="16"/>
    </row>
    <row x14ac:dyDescent="0.25" r="288" customHeight="1" ht="17.25">
      <c r="A288" s="241" t="s">
        <v>314</v>
      </c>
      <c r="B288" s="261" t="s">
        <v>12</v>
      </c>
      <c r="C288" s="261" t="s">
        <v>0</v>
      </c>
      <c r="D288" s="110"/>
      <c r="E288" s="110">
        <v>380</v>
      </c>
      <c r="F288" s="110"/>
      <c r="G288" s="110"/>
      <c r="H288" s="225"/>
      <c r="I288" s="112"/>
      <c r="J288" s="242"/>
      <c r="K288" s="242"/>
      <c r="L288" s="242"/>
      <c r="M288" s="242"/>
      <c r="N288" s="114"/>
      <c r="O288" s="114"/>
      <c r="P288" s="114"/>
      <c r="Q288" s="114"/>
      <c r="R288" s="114"/>
      <c r="S288" s="114"/>
      <c r="T288" s="222"/>
      <c r="U288" s="223"/>
      <c r="V288" s="224"/>
      <c r="W288" s="224"/>
      <c r="X288" s="224"/>
      <c r="Y288" s="224"/>
      <c r="Z288" s="224"/>
      <c r="AA288" s="224"/>
      <c r="AB288" s="224"/>
      <c r="AC288" s="225"/>
      <c r="AD288" s="180"/>
      <c r="AE288" s="92"/>
      <c r="AF288" s="5"/>
      <c r="AG288" s="5"/>
      <c r="AH288" s="5"/>
      <c r="AI288" s="16"/>
    </row>
    <row x14ac:dyDescent="0.25" r="289" customHeight="1" ht="17.25">
      <c r="A289" s="241" t="s">
        <v>315</v>
      </c>
      <c r="B289" s="261" t="s">
        <v>12</v>
      </c>
      <c r="C289" s="261" t="s">
        <v>0</v>
      </c>
      <c r="D289" s="110"/>
      <c r="E289" s="110"/>
      <c r="F289" s="110"/>
      <c r="G289" s="110"/>
      <c r="H289" s="225"/>
      <c r="I289" s="112"/>
      <c r="J289" s="252"/>
      <c r="K289" s="252"/>
      <c r="L289" s="252"/>
      <c r="M289" s="252"/>
      <c r="N289" s="250"/>
      <c r="O289" s="250"/>
      <c r="P289" s="250"/>
      <c r="Q289" s="250"/>
      <c r="R289" s="250"/>
      <c r="S289" s="250"/>
      <c r="T289" s="207"/>
      <c r="U289" s="253"/>
      <c r="V289" s="254"/>
      <c r="W289" s="254"/>
      <c r="X289" s="254"/>
      <c r="Y289" s="254"/>
      <c r="Z289" s="254"/>
      <c r="AA289" s="254"/>
      <c r="AB289" s="254"/>
      <c r="AC289" s="247"/>
      <c r="AD289" s="206"/>
      <c r="AE289" s="92"/>
      <c r="AF289" s="5"/>
      <c r="AG289" s="5"/>
      <c r="AH289" s="5"/>
      <c r="AI289" s="16"/>
    </row>
    <row x14ac:dyDescent="0.25" r="290" customHeight="1" ht="17.25">
      <c r="A290" s="241"/>
      <c r="B290" s="110"/>
      <c r="C290" s="110"/>
      <c r="D290" s="110"/>
      <c r="E290" s="110"/>
      <c r="F290" s="110"/>
      <c r="G290" s="110"/>
      <c r="H290" s="225"/>
      <c r="I290" s="112"/>
      <c r="J290" s="249"/>
      <c r="K290" s="250"/>
      <c r="L290" s="252"/>
      <c r="M290" s="252"/>
      <c r="N290" s="250"/>
      <c r="O290" s="250"/>
      <c r="P290" s="250"/>
      <c r="Q290" s="250"/>
      <c r="R290" s="250"/>
      <c r="S290" s="250"/>
      <c r="T290" s="207"/>
      <c r="U290" s="253"/>
      <c r="V290" s="254"/>
      <c r="W290" s="254"/>
      <c r="X290" s="254"/>
      <c r="Y290" s="254"/>
      <c r="Z290" s="254"/>
      <c r="AA290" s="254"/>
      <c r="AB290" s="254"/>
      <c r="AC290" s="247"/>
      <c r="AD290" s="206"/>
      <c r="AE290" s="92"/>
      <c r="AF290" s="1"/>
      <c r="AG290" s="1"/>
      <c r="AH290" s="5"/>
      <c r="AI290" s="16"/>
    </row>
    <row x14ac:dyDescent="0.25" r="291" customHeight="1" ht="17.25">
      <c r="A291" s="216" t="s">
        <v>316</v>
      </c>
      <c r="B291" s="261" t="s">
        <v>12</v>
      </c>
      <c r="C291" s="110"/>
      <c r="D291" s="110"/>
      <c r="E291" s="337"/>
      <c r="F291" s="110"/>
      <c r="G291" s="110"/>
      <c r="H291" s="256" t="s">
        <v>317</v>
      </c>
      <c r="I291" s="112"/>
      <c r="J291" s="242"/>
      <c r="K291" s="242"/>
      <c r="L291" s="242"/>
      <c r="M291" s="242"/>
      <c r="N291" s="114"/>
      <c r="O291" s="114"/>
      <c r="P291" s="114"/>
      <c r="Q291" s="114"/>
      <c r="R291" s="114"/>
      <c r="S291" s="114"/>
      <c r="T291" s="222">
        <v>500</v>
      </c>
      <c r="U291" s="223">
        <v>500</v>
      </c>
      <c r="V291" s="224">
        <v>500</v>
      </c>
      <c r="W291" s="224">
        <v>0</v>
      </c>
      <c r="X291" s="224">
        <f>ROUND(N291*$G291,-1)</f>
      </c>
      <c r="Y291" s="224">
        <f>ROUND(O291*$G291,-1)</f>
      </c>
      <c r="Z291" s="224">
        <f>ROUND(P291*$G291,-1)</f>
      </c>
      <c r="AA291" s="224">
        <f>ROUND(Q291*$G291,-1)</f>
      </c>
      <c r="AB291" s="224">
        <f>ROUND(R291*$G291,-1)</f>
      </c>
      <c r="AC291" s="225">
        <f>ROUND(S291*$G291,-1)</f>
      </c>
      <c r="AD291" s="180"/>
      <c r="AE291" s="92"/>
      <c r="AF291" s="1"/>
      <c r="AG291" s="1"/>
      <c r="AH291" s="5"/>
      <c r="AI291" s="16"/>
    </row>
    <row x14ac:dyDescent="0.25" r="292" customHeight="1" ht="17.25">
      <c r="A292" s="241" t="s">
        <v>318</v>
      </c>
      <c r="B292" s="261" t="s">
        <v>12</v>
      </c>
      <c r="C292" s="261" t="s">
        <v>0</v>
      </c>
      <c r="D292" s="110"/>
      <c r="E292" s="110">
        <v>3080</v>
      </c>
      <c r="F292" s="110"/>
      <c r="G292" s="110"/>
      <c r="H292" s="225"/>
      <c r="I292" s="112"/>
      <c r="J292" s="275"/>
      <c r="K292" s="180"/>
      <c r="L292" s="180"/>
      <c r="M292" s="180"/>
      <c r="N292" s="114"/>
      <c r="O292" s="114"/>
      <c r="P292" s="114"/>
      <c r="Q292" s="114"/>
      <c r="R292" s="114"/>
      <c r="S292" s="114"/>
      <c r="T292" s="222"/>
      <c r="U292" s="223"/>
      <c r="V292" s="224"/>
      <c r="W292" s="224"/>
      <c r="X292" s="224"/>
      <c r="Y292" s="224"/>
      <c r="Z292" s="224"/>
      <c r="AA292" s="224"/>
      <c r="AB292" s="224"/>
      <c r="AC292" s="225"/>
      <c r="AD292" s="180"/>
      <c r="AE292" s="276"/>
      <c r="AF292" s="1"/>
      <c r="AG292" s="1"/>
      <c r="AH292" s="5"/>
      <c r="AI292" s="16"/>
    </row>
    <row x14ac:dyDescent="0.25" r="293" customHeight="1" ht="17.25">
      <c r="A293" s="241" t="s">
        <v>319</v>
      </c>
      <c r="B293" s="261" t="s">
        <v>12</v>
      </c>
      <c r="C293" s="261" t="s">
        <v>0</v>
      </c>
      <c r="D293" s="110"/>
      <c r="E293" s="110">
        <v>1280</v>
      </c>
      <c r="F293" s="110"/>
      <c r="G293" s="110"/>
      <c r="H293" s="225"/>
      <c r="I293" s="112"/>
      <c r="J293" s="275"/>
      <c r="K293" s="180"/>
      <c r="L293" s="180"/>
      <c r="M293" s="180"/>
      <c r="N293" s="114"/>
      <c r="O293" s="114"/>
      <c r="P293" s="114"/>
      <c r="Q293" s="114"/>
      <c r="R293" s="114"/>
      <c r="S293" s="114"/>
      <c r="T293" s="222"/>
      <c r="U293" s="223"/>
      <c r="V293" s="224"/>
      <c r="W293" s="224"/>
      <c r="X293" s="224"/>
      <c r="Y293" s="224"/>
      <c r="Z293" s="224"/>
      <c r="AA293" s="224"/>
      <c r="AB293" s="224"/>
      <c r="AC293" s="225"/>
      <c r="AD293" s="180"/>
      <c r="AE293" s="276"/>
      <c r="AF293" s="1"/>
      <c r="AG293" s="1"/>
      <c r="AH293" s="5"/>
      <c r="AI293" s="16"/>
    </row>
    <row x14ac:dyDescent="0.25" r="294" customHeight="1" ht="17.25">
      <c r="A294" s="241" t="s">
        <v>320</v>
      </c>
      <c r="B294" s="261" t="s">
        <v>12</v>
      </c>
      <c r="C294" s="261" t="s">
        <v>0</v>
      </c>
      <c r="D294" s="110"/>
      <c r="E294" s="110">
        <v>3600</v>
      </c>
      <c r="F294" s="110"/>
      <c r="G294" s="110"/>
      <c r="H294" s="225"/>
      <c r="I294" s="112"/>
      <c r="J294" s="242"/>
      <c r="K294" s="180"/>
      <c r="L294" s="180"/>
      <c r="M294" s="242"/>
      <c r="N294" s="114"/>
      <c r="O294" s="114"/>
      <c r="P294" s="114"/>
      <c r="Q294" s="114"/>
      <c r="R294" s="114"/>
      <c r="S294" s="114"/>
      <c r="T294" s="222"/>
      <c r="U294" s="223"/>
      <c r="V294" s="224"/>
      <c r="W294" s="224"/>
      <c r="X294" s="224"/>
      <c r="Y294" s="224"/>
      <c r="Z294" s="224"/>
      <c r="AA294" s="224"/>
      <c r="AB294" s="224"/>
      <c r="AC294" s="225"/>
      <c r="AD294" s="180"/>
      <c r="AE294" s="276"/>
      <c r="AF294" s="1"/>
      <c r="AG294" s="1"/>
      <c r="AH294" s="5"/>
      <c r="AI294" s="16"/>
    </row>
    <row x14ac:dyDescent="0.25" r="295" customHeight="1" ht="17.25">
      <c r="A295" s="241" t="s">
        <v>321</v>
      </c>
      <c r="B295" s="261" t="s">
        <v>12</v>
      </c>
      <c r="C295" s="261" t="s">
        <v>0</v>
      </c>
      <c r="D295" s="110"/>
      <c r="E295" s="110">
        <v>2100</v>
      </c>
      <c r="F295" s="110"/>
      <c r="G295" s="110"/>
      <c r="H295" s="225"/>
      <c r="I295" s="112"/>
      <c r="J295" s="242"/>
      <c r="K295" s="180"/>
      <c r="L295" s="180"/>
      <c r="M295" s="242"/>
      <c r="N295" s="114"/>
      <c r="O295" s="114"/>
      <c r="P295" s="114"/>
      <c r="Q295" s="114"/>
      <c r="R295" s="114"/>
      <c r="S295" s="114"/>
      <c r="T295" s="222"/>
      <c r="U295" s="223"/>
      <c r="V295" s="224"/>
      <c r="W295" s="224"/>
      <c r="X295" s="224"/>
      <c r="Y295" s="224"/>
      <c r="Z295" s="224"/>
      <c r="AA295" s="224"/>
      <c r="AB295" s="224"/>
      <c r="AC295" s="225"/>
      <c r="AD295" s="180"/>
      <c r="AE295" s="92"/>
      <c r="AF295" s="1"/>
      <c r="AG295" s="1"/>
      <c r="AH295" s="5"/>
      <c r="AI295" s="16"/>
    </row>
    <row x14ac:dyDescent="0.25" r="296" customHeight="1" ht="17.25">
      <c r="A296" s="241" t="s">
        <v>322</v>
      </c>
      <c r="B296" s="261" t="s">
        <v>12</v>
      </c>
      <c r="C296" s="261" t="s">
        <v>0</v>
      </c>
      <c r="D296" s="110"/>
      <c r="E296" s="110">
        <v>1885</v>
      </c>
      <c r="F296" s="110"/>
      <c r="G296" s="110"/>
      <c r="H296" s="225"/>
      <c r="I296" s="112"/>
      <c r="J296" s="242"/>
      <c r="K296" s="180"/>
      <c r="L296" s="180"/>
      <c r="M296" s="242"/>
      <c r="N296" s="114"/>
      <c r="O296" s="114"/>
      <c r="P296" s="114"/>
      <c r="Q296" s="114"/>
      <c r="R296" s="114"/>
      <c r="S296" s="114"/>
      <c r="T296" s="222"/>
      <c r="U296" s="223"/>
      <c r="V296" s="224"/>
      <c r="W296" s="224"/>
      <c r="X296" s="224"/>
      <c r="Y296" s="224"/>
      <c r="Z296" s="224"/>
      <c r="AA296" s="224"/>
      <c r="AB296" s="224"/>
      <c r="AC296" s="225"/>
      <c r="AD296" s="180"/>
      <c r="AE296" s="92"/>
      <c r="AF296" s="1"/>
      <c r="AG296" s="1"/>
      <c r="AH296" s="5"/>
      <c r="AI296" s="16"/>
    </row>
    <row x14ac:dyDescent="0.25" r="297" customHeight="1" ht="17.25">
      <c r="A297" s="241" t="s">
        <v>323</v>
      </c>
      <c r="B297" s="261" t="s">
        <v>12</v>
      </c>
      <c r="C297" s="261" t="s">
        <v>0</v>
      </c>
      <c r="D297" s="110"/>
      <c r="E297" s="110">
        <v>940</v>
      </c>
      <c r="F297" s="110"/>
      <c r="G297" s="110"/>
      <c r="H297" s="225"/>
      <c r="I297" s="112"/>
      <c r="J297" s="242"/>
      <c r="K297" s="180"/>
      <c r="L297" s="180"/>
      <c r="M297" s="242"/>
      <c r="N297" s="114"/>
      <c r="O297" s="114"/>
      <c r="P297" s="114"/>
      <c r="Q297" s="114"/>
      <c r="R297" s="114"/>
      <c r="S297" s="114"/>
      <c r="T297" s="222"/>
      <c r="U297" s="223"/>
      <c r="V297" s="224"/>
      <c r="W297" s="224"/>
      <c r="X297" s="224"/>
      <c r="Y297" s="224"/>
      <c r="Z297" s="224"/>
      <c r="AA297" s="224"/>
      <c r="AB297" s="224"/>
      <c r="AC297" s="225"/>
      <c r="AD297" s="180"/>
      <c r="AE297" s="92"/>
      <c r="AF297" s="1"/>
      <c r="AG297" s="1"/>
      <c r="AH297" s="5"/>
      <c r="AI297" s="16"/>
    </row>
    <row x14ac:dyDescent="0.25" r="298" customHeight="1" ht="17.25">
      <c r="A298" s="241" t="s">
        <v>324</v>
      </c>
      <c r="B298" s="261" t="s">
        <v>12</v>
      </c>
      <c r="C298" s="261" t="s">
        <v>0</v>
      </c>
      <c r="D298" s="110"/>
      <c r="E298" s="110">
        <v>600</v>
      </c>
      <c r="F298" s="110"/>
      <c r="G298" s="110"/>
      <c r="H298" s="225"/>
      <c r="I298" s="112"/>
      <c r="J298" s="356"/>
      <c r="K298" s="353"/>
      <c r="L298" s="353"/>
      <c r="M298" s="263"/>
      <c r="N298" s="114"/>
      <c r="O298" s="114"/>
      <c r="P298" s="114"/>
      <c r="Q298" s="114"/>
      <c r="R298" s="114"/>
      <c r="S298" s="114"/>
      <c r="T298" s="222"/>
      <c r="U298" s="223"/>
      <c r="V298" s="224"/>
      <c r="W298" s="224"/>
      <c r="X298" s="224"/>
      <c r="Y298" s="224"/>
      <c r="Z298" s="224"/>
      <c r="AA298" s="224"/>
      <c r="AB298" s="224"/>
      <c r="AC298" s="225"/>
      <c r="AD298" s="180"/>
      <c r="AE298" s="332"/>
      <c r="AF298" s="1"/>
      <c r="AG298" s="1"/>
      <c r="AH298" s="5"/>
      <c r="AI298" s="16"/>
    </row>
    <row x14ac:dyDescent="0.25" r="299" customHeight="1" ht="17.25">
      <c r="A299" s="241" t="s">
        <v>325</v>
      </c>
      <c r="B299" s="261" t="s">
        <v>12</v>
      </c>
      <c r="C299" s="261" t="s">
        <v>0</v>
      </c>
      <c r="D299" s="110"/>
      <c r="E299" s="110">
        <v>2100</v>
      </c>
      <c r="F299" s="110"/>
      <c r="G299" s="110"/>
      <c r="H299" s="225"/>
      <c r="I299" s="112"/>
      <c r="J299" s="242"/>
      <c r="K299" s="242"/>
      <c r="L299" s="242"/>
      <c r="M299" s="242"/>
      <c r="N299" s="113"/>
      <c r="O299" s="114"/>
      <c r="P299" s="114"/>
      <c r="Q299" s="114"/>
      <c r="R299" s="114"/>
      <c r="S299" s="114"/>
      <c r="T299" s="222"/>
      <c r="U299" s="223"/>
      <c r="V299" s="224"/>
      <c r="W299" s="224"/>
      <c r="X299" s="224"/>
      <c r="Y299" s="224"/>
      <c r="Z299" s="224"/>
      <c r="AA299" s="224"/>
      <c r="AB299" s="224"/>
      <c r="AC299" s="225"/>
      <c r="AD299" s="180"/>
      <c r="AE299" s="92"/>
      <c r="AF299" s="1"/>
      <c r="AG299" s="1"/>
      <c r="AH299" s="5"/>
      <c r="AI299" s="16"/>
    </row>
    <row x14ac:dyDescent="0.25" r="300" customHeight="1" ht="17.25">
      <c r="A300" s="241" t="s">
        <v>326</v>
      </c>
      <c r="B300" s="261" t="s">
        <v>12</v>
      </c>
      <c r="C300" s="261" t="s">
        <v>0</v>
      </c>
      <c r="D300" s="110"/>
      <c r="E300" s="337"/>
      <c r="F300" s="110"/>
      <c r="G300" s="110"/>
      <c r="H300" s="225"/>
      <c r="I300" s="112"/>
      <c r="J300" s="242"/>
      <c r="K300" s="242"/>
      <c r="L300" s="242"/>
      <c r="M300" s="242"/>
      <c r="N300" s="113"/>
      <c r="O300" s="114"/>
      <c r="P300" s="114"/>
      <c r="Q300" s="114"/>
      <c r="R300" s="114"/>
      <c r="S300" s="114"/>
      <c r="T300" s="222"/>
      <c r="U300" s="223"/>
      <c r="V300" s="224"/>
      <c r="W300" s="224"/>
      <c r="X300" s="224"/>
      <c r="Y300" s="224"/>
      <c r="Z300" s="224"/>
      <c r="AA300" s="224"/>
      <c r="AB300" s="224"/>
      <c r="AC300" s="225"/>
      <c r="AD300" s="180"/>
      <c r="AE300" s="92"/>
      <c r="AF300" s="1"/>
      <c r="AG300" s="1"/>
      <c r="AH300" s="5"/>
      <c r="AI300" s="16"/>
    </row>
    <row x14ac:dyDescent="0.25" r="301" customHeight="1" ht="17.25">
      <c r="A301" s="241" t="s">
        <v>327</v>
      </c>
      <c r="B301" s="261" t="s">
        <v>12</v>
      </c>
      <c r="C301" s="261" t="s">
        <v>0</v>
      </c>
      <c r="D301" s="110"/>
      <c r="E301" s="337"/>
      <c r="F301" s="110"/>
      <c r="G301" s="110"/>
      <c r="H301" s="225"/>
      <c r="I301" s="112"/>
      <c r="J301" s="242"/>
      <c r="K301" s="242"/>
      <c r="L301" s="242"/>
      <c r="M301" s="242"/>
      <c r="N301" s="113"/>
      <c r="O301" s="114"/>
      <c r="P301" s="114"/>
      <c r="Q301" s="114"/>
      <c r="R301" s="114"/>
      <c r="S301" s="114"/>
      <c r="T301" s="222"/>
      <c r="U301" s="223"/>
      <c r="V301" s="224"/>
      <c r="W301" s="224"/>
      <c r="X301" s="224"/>
      <c r="Y301" s="224"/>
      <c r="Z301" s="224"/>
      <c r="AA301" s="224"/>
      <c r="AB301" s="224"/>
      <c r="AC301" s="225"/>
      <c r="AD301" s="180"/>
      <c r="AE301" s="357"/>
      <c r="AF301" s="1"/>
      <c r="AG301" s="1"/>
      <c r="AH301" s="5"/>
      <c r="AI301" s="16"/>
    </row>
    <row x14ac:dyDescent="0.25" r="302" customHeight="1" ht="17.25">
      <c r="A302" s="241"/>
      <c r="B302" s="110"/>
      <c r="C302" s="110"/>
      <c r="D302" s="110"/>
      <c r="E302" s="337"/>
      <c r="F302" s="110"/>
      <c r="G302" s="110"/>
      <c r="H302" s="225"/>
      <c r="I302" s="112"/>
      <c r="J302" s="242"/>
      <c r="K302" s="242"/>
      <c r="L302" s="242"/>
      <c r="M302" s="242"/>
      <c r="N302" s="113"/>
      <c r="O302" s="114"/>
      <c r="P302" s="114"/>
      <c r="Q302" s="114"/>
      <c r="R302" s="114"/>
      <c r="S302" s="114"/>
      <c r="T302" s="222"/>
      <c r="U302" s="223"/>
      <c r="V302" s="224"/>
      <c r="W302" s="224"/>
      <c r="X302" s="224"/>
      <c r="Y302" s="224"/>
      <c r="Z302" s="224"/>
      <c r="AA302" s="224"/>
      <c r="AB302" s="224"/>
      <c r="AC302" s="225"/>
      <c r="AD302" s="180"/>
      <c r="AE302" s="357"/>
      <c r="AF302" s="1"/>
      <c r="AG302" s="1"/>
      <c r="AH302" s="5"/>
      <c r="AI302" s="16"/>
    </row>
    <row x14ac:dyDescent="0.25" r="303" customHeight="1" ht="17.25">
      <c r="A303" s="273" t="s">
        <v>128</v>
      </c>
      <c r="B303" s="261" t="s">
        <v>8</v>
      </c>
      <c r="C303" s="110"/>
      <c r="D303" s="110"/>
      <c r="E303" s="110"/>
      <c r="F303" s="110"/>
      <c r="G303" s="110">
        <v>10000</v>
      </c>
      <c r="H303" s="225"/>
      <c r="I303" s="112"/>
      <c r="J303" s="82"/>
      <c r="K303" s="83">
        <v>0.05</v>
      </c>
      <c r="L303" s="264">
        <v>0.05</v>
      </c>
      <c r="M303" s="242">
        <v>0.05</v>
      </c>
      <c r="N303" s="114">
        <v>0.05</v>
      </c>
      <c r="O303" s="114">
        <v>0.05</v>
      </c>
      <c r="P303" s="114">
        <v>0.05</v>
      </c>
      <c r="Q303" s="114">
        <v>0.05</v>
      </c>
      <c r="R303" s="114">
        <v>0.05</v>
      </c>
      <c r="S303" s="114">
        <v>0.2</v>
      </c>
      <c r="T303" s="222">
        <f>ROUND(J303*$G303,-1)</f>
      </c>
      <c r="U303" s="223">
        <f>ROUND(K303*$G303,-1)</f>
      </c>
      <c r="V303" s="224">
        <f>ROUND(L303*$G303,-1)</f>
      </c>
      <c r="W303" s="224">
        <f>ROUND(M303*$G303,-1)</f>
      </c>
      <c r="X303" s="224">
        <f>ROUND(N303*$G303,-1)</f>
      </c>
      <c r="Y303" s="224">
        <f>ROUND(O303*$G303,-1)</f>
      </c>
      <c r="Z303" s="224">
        <f>ROUND(P303*$G303,-1)</f>
      </c>
      <c r="AA303" s="224">
        <f>ROUND(Q303*$G303,-1)</f>
      </c>
      <c r="AB303" s="224">
        <f>ROUND(R303*$G303,-1)</f>
      </c>
      <c r="AC303" s="225">
        <f>ROUND(S303*$G303,-1)</f>
      </c>
      <c r="AD303" s="180"/>
      <c r="AE303" s="358"/>
      <c r="AF303" s="1"/>
      <c r="AG303" s="1"/>
      <c r="AH303" s="5"/>
      <c r="AI303" s="16"/>
    </row>
    <row x14ac:dyDescent="0.25" r="304" customHeight="1" ht="17.25">
      <c r="A304" s="313" t="s">
        <v>328</v>
      </c>
      <c r="B304" s="261" t="s">
        <v>8</v>
      </c>
      <c r="C304" s="110"/>
      <c r="D304" s="110"/>
      <c r="E304" s="254">
        <v>3340</v>
      </c>
      <c r="F304" s="246">
        <v>150</v>
      </c>
      <c r="G304" s="246">
        <f>F304*E304/1000</f>
      </c>
      <c r="H304" s="314"/>
      <c r="I304" s="248"/>
      <c r="J304" s="206"/>
      <c r="K304" s="206"/>
      <c r="L304" s="252"/>
      <c r="M304" s="252"/>
      <c r="N304" s="252"/>
      <c r="O304" s="252"/>
      <c r="P304" s="250"/>
      <c r="Q304" s="250"/>
      <c r="R304" s="250"/>
      <c r="S304" s="250"/>
      <c r="T304" s="207"/>
      <c r="U304" s="253"/>
      <c r="V304" s="254"/>
      <c r="W304" s="254"/>
      <c r="X304" s="254"/>
      <c r="Y304" s="254"/>
      <c r="Z304" s="254"/>
      <c r="AA304" s="254"/>
      <c r="AB304" s="254"/>
      <c r="AC304" s="247"/>
      <c r="AD304" s="206"/>
      <c r="AE304" s="358"/>
      <c r="AF304" s="5"/>
      <c r="AG304" s="5"/>
      <c r="AH304" s="5"/>
      <c r="AI304" s="16"/>
    </row>
    <row x14ac:dyDescent="0.25" r="305" customHeight="1" ht="17.25">
      <c r="A305" s="313" t="s">
        <v>329</v>
      </c>
      <c r="B305" s="261" t="s">
        <v>8</v>
      </c>
      <c r="C305" s="110"/>
      <c r="D305" s="110"/>
      <c r="E305" s="254">
        <v>1030</v>
      </c>
      <c r="F305" s="246">
        <v>150</v>
      </c>
      <c r="G305" s="246">
        <f>F305*E305/1000</f>
      </c>
      <c r="H305" s="314"/>
      <c r="I305" s="248"/>
      <c r="J305" s="206"/>
      <c r="K305" s="206"/>
      <c r="L305" s="252"/>
      <c r="M305" s="252"/>
      <c r="N305" s="252"/>
      <c r="O305" s="252"/>
      <c r="P305" s="250"/>
      <c r="Q305" s="250"/>
      <c r="R305" s="250"/>
      <c r="S305" s="250"/>
      <c r="T305" s="207"/>
      <c r="U305" s="253"/>
      <c r="V305" s="254"/>
      <c r="W305" s="254"/>
      <c r="X305" s="254"/>
      <c r="Y305" s="254"/>
      <c r="Z305" s="254"/>
      <c r="AA305" s="254"/>
      <c r="AB305" s="254"/>
      <c r="AC305" s="247"/>
      <c r="AD305" s="206"/>
      <c r="AE305" s="358"/>
      <c r="AF305" s="5"/>
      <c r="AG305" s="5"/>
      <c r="AH305" s="5"/>
      <c r="AI305" s="16"/>
    </row>
    <row x14ac:dyDescent="0.25" r="306" customHeight="1" ht="17.25">
      <c r="A306" s="313" t="s">
        <v>330</v>
      </c>
      <c r="B306" s="261" t="s">
        <v>8</v>
      </c>
      <c r="C306" s="110"/>
      <c r="D306" s="110"/>
      <c r="E306" s="254">
        <v>1670</v>
      </c>
      <c r="F306" s="246">
        <v>120</v>
      </c>
      <c r="G306" s="246">
        <f>F306*E306/1000</f>
      </c>
      <c r="H306" s="314"/>
      <c r="I306" s="248"/>
      <c r="J306" s="206"/>
      <c r="K306" s="206"/>
      <c r="L306" s="252"/>
      <c r="M306" s="252"/>
      <c r="N306" s="252"/>
      <c r="O306" s="252"/>
      <c r="P306" s="250"/>
      <c r="Q306" s="250"/>
      <c r="R306" s="250"/>
      <c r="S306" s="250"/>
      <c r="T306" s="207"/>
      <c r="U306" s="253"/>
      <c r="V306" s="254"/>
      <c r="W306" s="254"/>
      <c r="X306" s="254"/>
      <c r="Y306" s="254"/>
      <c r="Z306" s="254"/>
      <c r="AA306" s="254"/>
      <c r="AB306" s="254"/>
      <c r="AC306" s="247"/>
      <c r="AD306" s="206"/>
      <c r="AE306" s="358"/>
      <c r="AF306" s="5"/>
      <c r="AG306" s="5"/>
      <c r="AH306" s="5"/>
      <c r="AI306" s="16"/>
    </row>
    <row x14ac:dyDescent="0.25" r="307" customHeight="1" ht="17.25">
      <c r="A307" s="313" t="s">
        <v>331</v>
      </c>
      <c r="B307" s="261" t="s">
        <v>8</v>
      </c>
      <c r="C307" s="110"/>
      <c r="D307" s="110"/>
      <c r="E307" s="254">
        <v>1730</v>
      </c>
      <c r="F307" s="246">
        <v>150</v>
      </c>
      <c r="G307" s="246">
        <f>F307*E307/1000</f>
      </c>
      <c r="H307" s="314"/>
      <c r="I307" s="248"/>
      <c r="J307" s="206"/>
      <c r="K307" s="206"/>
      <c r="L307" s="252"/>
      <c r="M307" s="252"/>
      <c r="N307" s="252"/>
      <c r="O307" s="252"/>
      <c r="P307" s="250"/>
      <c r="Q307" s="250"/>
      <c r="R307" s="250"/>
      <c r="S307" s="250"/>
      <c r="T307" s="207"/>
      <c r="U307" s="253"/>
      <c r="V307" s="254"/>
      <c r="W307" s="254"/>
      <c r="X307" s="254"/>
      <c r="Y307" s="254"/>
      <c r="Z307" s="254"/>
      <c r="AA307" s="254"/>
      <c r="AB307" s="254"/>
      <c r="AC307" s="247"/>
      <c r="AD307" s="206"/>
      <c r="AE307" s="92"/>
      <c r="AF307" s="5"/>
      <c r="AG307" s="5"/>
      <c r="AH307" s="5"/>
      <c r="AI307" s="16"/>
    </row>
    <row x14ac:dyDescent="0.25" r="308" customHeight="1" ht="17.25">
      <c r="A308" s="313" t="s">
        <v>332</v>
      </c>
      <c r="B308" s="261" t="s">
        <v>8</v>
      </c>
      <c r="C308" s="110"/>
      <c r="D308" s="110"/>
      <c r="E308" s="359"/>
      <c r="F308" s="246"/>
      <c r="G308" s="246"/>
      <c r="H308" s="314"/>
      <c r="I308" s="248"/>
      <c r="J308" s="206"/>
      <c r="K308" s="206"/>
      <c r="L308" s="360"/>
      <c r="M308" s="206"/>
      <c r="N308" s="206"/>
      <c r="O308" s="206"/>
      <c r="P308" s="250"/>
      <c r="Q308" s="250"/>
      <c r="R308" s="250"/>
      <c r="S308" s="250"/>
      <c r="T308" s="207"/>
      <c r="U308" s="253"/>
      <c r="V308" s="254"/>
      <c r="W308" s="254"/>
      <c r="X308" s="254"/>
      <c r="Y308" s="254"/>
      <c r="Z308" s="254"/>
      <c r="AA308" s="254"/>
      <c r="AB308" s="254"/>
      <c r="AC308" s="247"/>
      <c r="AD308" s="206"/>
      <c r="AE308" s="92"/>
      <c r="AF308" s="5"/>
      <c r="AG308" s="5"/>
      <c r="AH308" s="5"/>
      <c r="AI308" s="16"/>
    </row>
    <row x14ac:dyDescent="0.25" r="309" customHeight="1" ht="17.25">
      <c r="A309" s="313" t="s">
        <v>333</v>
      </c>
      <c r="B309" s="261" t="s">
        <v>8</v>
      </c>
      <c r="C309" s="110"/>
      <c r="D309" s="110"/>
      <c r="E309" s="254">
        <v>1400</v>
      </c>
      <c r="F309" s="246">
        <v>150</v>
      </c>
      <c r="G309" s="246">
        <f>F309*E309/1000</f>
      </c>
      <c r="H309" s="314"/>
      <c r="I309" s="248"/>
      <c r="J309" s="206"/>
      <c r="K309" s="252"/>
      <c r="L309" s="360"/>
      <c r="M309" s="206"/>
      <c r="N309" s="206"/>
      <c r="O309" s="206"/>
      <c r="P309" s="250"/>
      <c r="Q309" s="250"/>
      <c r="R309" s="250"/>
      <c r="S309" s="250"/>
      <c r="T309" s="207"/>
      <c r="U309" s="253"/>
      <c r="V309" s="254"/>
      <c r="W309" s="254"/>
      <c r="X309" s="254"/>
      <c r="Y309" s="254"/>
      <c r="Z309" s="254"/>
      <c r="AA309" s="254"/>
      <c r="AB309" s="254"/>
      <c r="AC309" s="247"/>
      <c r="AD309" s="206"/>
      <c r="AE309" s="92"/>
      <c r="AF309" s="5"/>
      <c r="AG309" s="5"/>
      <c r="AH309" s="5"/>
      <c r="AI309" s="16"/>
    </row>
    <row x14ac:dyDescent="0.25" r="310" customHeight="1" ht="17.25">
      <c r="A310" s="313" t="s">
        <v>334</v>
      </c>
      <c r="B310" s="261" t="s">
        <v>8</v>
      </c>
      <c r="C310" s="8"/>
      <c r="D310" s="8"/>
      <c r="E310" s="254">
        <v>850</v>
      </c>
      <c r="F310" s="246">
        <v>150</v>
      </c>
      <c r="G310" s="246">
        <f>F310*E310/1000</f>
      </c>
      <c r="H310" s="314"/>
      <c r="I310" s="248"/>
      <c r="J310" s="249"/>
      <c r="K310" s="250"/>
      <c r="L310" s="252"/>
      <c r="M310" s="206"/>
      <c r="N310" s="206"/>
      <c r="O310" s="206"/>
      <c r="P310" s="250"/>
      <c r="Q310" s="250"/>
      <c r="R310" s="250"/>
      <c r="S310" s="250"/>
      <c r="T310" s="207"/>
      <c r="U310" s="253"/>
      <c r="V310" s="254"/>
      <c r="W310" s="254"/>
      <c r="X310" s="254"/>
      <c r="Y310" s="254"/>
      <c r="Z310" s="254"/>
      <c r="AA310" s="254"/>
      <c r="AB310" s="254"/>
      <c r="AC310" s="247"/>
      <c r="AD310" s="206"/>
      <c r="AE310" s="92"/>
      <c r="AF310" s="5"/>
      <c r="AG310" s="5"/>
      <c r="AH310" s="5"/>
      <c r="AI310" s="16"/>
    </row>
    <row x14ac:dyDescent="0.25" r="311" customHeight="1" ht="17.25">
      <c r="A311" s="251" t="s">
        <v>335</v>
      </c>
      <c r="B311" s="261" t="s">
        <v>8</v>
      </c>
      <c r="C311" s="110"/>
      <c r="D311" s="110"/>
      <c r="E311" s="254">
        <v>1420</v>
      </c>
      <c r="F311" s="246">
        <v>150</v>
      </c>
      <c r="G311" s="246">
        <f>F311*E311/1000</f>
      </c>
      <c r="H311" s="247"/>
      <c r="I311" s="248"/>
      <c r="J311" s="249"/>
      <c r="K311" s="250"/>
      <c r="L311" s="323"/>
      <c r="M311" s="252"/>
      <c r="N311" s="252"/>
      <c r="O311" s="252"/>
      <c r="P311" s="252"/>
      <c r="Q311" s="252"/>
      <c r="R311" s="250"/>
      <c r="S311" s="250"/>
      <c r="T311" s="207"/>
      <c r="U311" s="253"/>
      <c r="V311" s="254"/>
      <c r="W311" s="254"/>
      <c r="X311" s="254"/>
      <c r="Y311" s="254"/>
      <c r="Z311" s="254"/>
      <c r="AA311" s="254"/>
      <c r="AB311" s="254"/>
      <c r="AC311" s="247"/>
      <c r="AD311" s="206"/>
      <c r="AE311" s="92"/>
      <c r="AF311" s="5"/>
      <c r="AG311" s="5"/>
      <c r="AH311" s="5"/>
      <c r="AI311" s="16"/>
    </row>
    <row x14ac:dyDescent="0.25" r="312" customHeight="1" ht="17.25">
      <c r="A312" s="313" t="s">
        <v>336</v>
      </c>
      <c r="B312" s="261" t="s">
        <v>8</v>
      </c>
      <c r="C312" s="110"/>
      <c r="D312" s="110"/>
      <c r="E312" s="254">
        <v>6940</v>
      </c>
      <c r="F312" s="246">
        <v>150</v>
      </c>
      <c r="G312" s="246">
        <f>F312*E312/1000</f>
      </c>
      <c r="H312" s="314"/>
      <c r="I312" s="248"/>
      <c r="J312" s="206"/>
      <c r="K312" s="252"/>
      <c r="L312" s="252"/>
      <c r="M312" s="252"/>
      <c r="N312" s="252"/>
      <c r="O312" s="252"/>
      <c r="P312" s="252"/>
      <c r="Q312" s="252"/>
      <c r="R312" s="250"/>
      <c r="S312" s="250"/>
      <c r="T312" s="207"/>
      <c r="U312" s="253"/>
      <c r="V312" s="254"/>
      <c r="W312" s="254"/>
      <c r="X312" s="254"/>
      <c r="Y312" s="254"/>
      <c r="Z312" s="254"/>
      <c r="AA312" s="254"/>
      <c r="AB312" s="254"/>
      <c r="AC312" s="247"/>
      <c r="AD312" s="206"/>
      <c r="AE312" s="92"/>
      <c r="AF312" s="5"/>
      <c r="AG312" s="5"/>
      <c r="AH312" s="5"/>
      <c r="AI312" s="16"/>
    </row>
    <row x14ac:dyDescent="0.25" r="313" customHeight="1" ht="17.25">
      <c r="A313" s="313" t="s">
        <v>337</v>
      </c>
      <c r="B313" s="261" t="s">
        <v>8</v>
      </c>
      <c r="C313" s="110"/>
      <c r="D313" s="110"/>
      <c r="E313" s="254">
        <v>2480</v>
      </c>
      <c r="F313" s="246">
        <v>150</v>
      </c>
      <c r="G313" s="246">
        <f>F313*E313/1000</f>
      </c>
      <c r="H313" s="314"/>
      <c r="I313" s="248"/>
      <c r="J313" s="206"/>
      <c r="K313" s="252"/>
      <c r="L313" s="252"/>
      <c r="M313" s="252"/>
      <c r="N313" s="252"/>
      <c r="O313" s="252"/>
      <c r="P313" s="252"/>
      <c r="Q313" s="252"/>
      <c r="R313" s="250"/>
      <c r="S313" s="250"/>
      <c r="T313" s="207"/>
      <c r="U313" s="253"/>
      <c r="V313" s="254"/>
      <c r="W313" s="254"/>
      <c r="X313" s="254"/>
      <c r="Y313" s="254"/>
      <c r="Z313" s="254"/>
      <c r="AA313" s="254"/>
      <c r="AB313" s="254"/>
      <c r="AC313" s="247"/>
      <c r="AD313" s="206"/>
      <c r="AE313" s="92"/>
      <c r="AF313" s="5"/>
      <c r="AG313" s="5"/>
      <c r="AH313" s="5"/>
      <c r="AI313" s="16"/>
    </row>
    <row x14ac:dyDescent="0.25" r="314" customHeight="1" ht="17.25">
      <c r="A314" s="313" t="s">
        <v>338</v>
      </c>
      <c r="B314" s="261" t="s">
        <v>8</v>
      </c>
      <c r="C314" s="110"/>
      <c r="D314" s="110"/>
      <c r="E314" s="254">
        <v>2230</v>
      </c>
      <c r="F314" s="246">
        <v>150</v>
      </c>
      <c r="G314" s="246">
        <f>F314*E314/1000</f>
      </c>
      <c r="H314" s="314"/>
      <c r="I314" s="248"/>
      <c r="J314" s="206"/>
      <c r="K314" s="252"/>
      <c r="L314" s="252"/>
      <c r="M314" s="252"/>
      <c r="N314" s="252"/>
      <c r="O314" s="252"/>
      <c r="P314" s="252"/>
      <c r="Q314" s="252"/>
      <c r="R314" s="250"/>
      <c r="S314" s="250"/>
      <c r="T314" s="207"/>
      <c r="U314" s="253"/>
      <c r="V314" s="254"/>
      <c r="W314" s="254"/>
      <c r="X314" s="254"/>
      <c r="Y314" s="254"/>
      <c r="Z314" s="254"/>
      <c r="AA314" s="254"/>
      <c r="AB314" s="254"/>
      <c r="AC314" s="247"/>
      <c r="AD314" s="206"/>
      <c r="AE314" s="92"/>
      <c r="AF314" s="5"/>
      <c r="AG314" s="5"/>
      <c r="AH314" s="5"/>
      <c r="AI314" s="16"/>
    </row>
    <row x14ac:dyDescent="0.25" r="315" customHeight="1" ht="17.25">
      <c r="A315" s="313" t="s">
        <v>339</v>
      </c>
      <c r="B315" s="261" t="s">
        <v>8</v>
      </c>
      <c r="C315" s="110"/>
      <c r="D315" s="110"/>
      <c r="E315" s="254">
        <v>375</v>
      </c>
      <c r="F315" s="246">
        <v>150</v>
      </c>
      <c r="G315" s="246">
        <f>F315*E315/1000</f>
      </c>
      <c r="H315" s="314"/>
      <c r="I315" s="248"/>
      <c r="J315" s="206"/>
      <c r="K315" s="252"/>
      <c r="L315" s="252"/>
      <c r="M315" s="252"/>
      <c r="N315" s="252"/>
      <c r="O315" s="252"/>
      <c r="P315" s="252"/>
      <c r="Q315" s="250"/>
      <c r="R315" s="250"/>
      <c r="S315" s="250"/>
      <c r="T315" s="207"/>
      <c r="U315" s="253"/>
      <c r="V315" s="254"/>
      <c r="W315" s="254"/>
      <c r="X315" s="254"/>
      <c r="Y315" s="254"/>
      <c r="Z315" s="254"/>
      <c r="AA315" s="254"/>
      <c r="AB315" s="254"/>
      <c r="AC315" s="247"/>
      <c r="AD315" s="206"/>
      <c r="AE315" s="92"/>
      <c r="AF315" s="5"/>
      <c r="AG315" s="5"/>
      <c r="AH315" s="5"/>
      <c r="AI315" s="16"/>
    </row>
    <row x14ac:dyDescent="0.25" r="316" customHeight="1" ht="17.25">
      <c r="A316" s="313" t="s">
        <v>340</v>
      </c>
      <c r="B316" s="261" t="s">
        <v>8</v>
      </c>
      <c r="C316" s="110"/>
      <c r="D316" s="110"/>
      <c r="E316" s="254">
        <v>552</v>
      </c>
      <c r="F316" s="246">
        <v>150</v>
      </c>
      <c r="G316" s="246">
        <f>F316*E316/1000</f>
      </c>
      <c r="H316" s="314"/>
      <c r="I316" s="248"/>
      <c r="J316" s="206"/>
      <c r="K316" s="252"/>
      <c r="L316" s="252"/>
      <c r="M316" s="252"/>
      <c r="N316" s="252"/>
      <c r="O316" s="252"/>
      <c r="P316" s="252"/>
      <c r="Q316" s="250"/>
      <c r="R316" s="250"/>
      <c r="S316" s="250"/>
      <c r="T316" s="207"/>
      <c r="U316" s="253"/>
      <c r="V316" s="254"/>
      <c r="W316" s="254"/>
      <c r="X316" s="254"/>
      <c r="Y316" s="254"/>
      <c r="Z316" s="254"/>
      <c r="AA316" s="254"/>
      <c r="AB316" s="254"/>
      <c r="AC316" s="247"/>
      <c r="AD316" s="206"/>
      <c r="AE316" s="92"/>
      <c r="AF316" s="5"/>
      <c r="AG316" s="5"/>
      <c r="AH316" s="5"/>
      <c r="AI316" s="16"/>
    </row>
    <row x14ac:dyDescent="0.25" r="317" customHeight="1" ht="17.25">
      <c r="A317" s="313" t="s">
        <v>341</v>
      </c>
      <c r="B317" s="261" t="s">
        <v>8</v>
      </c>
      <c r="C317" s="110"/>
      <c r="D317" s="110"/>
      <c r="E317" s="254">
        <v>2710</v>
      </c>
      <c r="F317" s="246">
        <v>150</v>
      </c>
      <c r="G317" s="246">
        <f>F317*E317/1000</f>
      </c>
      <c r="H317" s="314"/>
      <c r="I317" s="248"/>
      <c r="J317" s="206"/>
      <c r="K317" s="252"/>
      <c r="L317" s="252"/>
      <c r="M317" s="252"/>
      <c r="N317" s="252"/>
      <c r="O317" s="252"/>
      <c r="P317" s="252"/>
      <c r="Q317" s="250"/>
      <c r="R317" s="250"/>
      <c r="S317" s="250"/>
      <c r="T317" s="207"/>
      <c r="U317" s="253"/>
      <c r="V317" s="254"/>
      <c r="W317" s="254"/>
      <c r="X317" s="254"/>
      <c r="Y317" s="254"/>
      <c r="Z317" s="254"/>
      <c r="AA317" s="254"/>
      <c r="AB317" s="254"/>
      <c r="AC317" s="247"/>
      <c r="AD317" s="206"/>
      <c r="AE317" s="92"/>
      <c r="AF317" s="5"/>
      <c r="AG317" s="5"/>
      <c r="AH317" s="5"/>
      <c r="AI317" s="16"/>
    </row>
    <row x14ac:dyDescent="0.25" r="318" customHeight="1" ht="17.25">
      <c r="A318" s="313" t="s">
        <v>342</v>
      </c>
      <c r="B318" s="261" t="s">
        <v>8</v>
      </c>
      <c r="C318" s="110"/>
      <c r="D318" s="110"/>
      <c r="E318" s="254">
        <v>750</v>
      </c>
      <c r="F318" s="246">
        <v>150</v>
      </c>
      <c r="G318" s="246">
        <f>F318*E318/1000</f>
      </c>
      <c r="H318" s="314"/>
      <c r="I318" s="248"/>
      <c r="J318" s="206"/>
      <c r="K318" s="252"/>
      <c r="L318" s="252"/>
      <c r="M318" s="252"/>
      <c r="N318" s="252"/>
      <c r="O318" s="252"/>
      <c r="P318" s="252"/>
      <c r="Q318" s="250"/>
      <c r="R318" s="250"/>
      <c r="S318" s="250"/>
      <c r="T318" s="207"/>
      <c r="U318" s="253"/>
      <c r="V318" s="254"/>
      <c r="W318" s="254"/>
      <c r="X318" s="254"/>
      <c r="Y318" s="254"/>
      <c r="Z318" s="254"/>
      <c r="AA318" s="254"/>
      <c r="AB318" s="254"/>
      <c r="AC318" s="247"/>
      <c r="AD318" s="206"/>
      <c r="AE318" s="92"/>
      <c r="AF318" s="5"/>
      <c r="AG318" s="5"/>
      <c r="AH318" s="5"/>
      <c r="AI318" s="16"/>
    </row>
    <row x14ac:dyDescent="0.25" r="319" customHeight="1" ht="17.25">
      <c r="A319" s="313" t="s">
        <v>343</v>
      </c>
      <c r="B319" s="261" t="s">
        <v>8</v>
      </c>
      <c r="C319" s="110"/>
      <c r="D319" s="110"/>
      <c r="E319" s="254">
        <v>135</v>
      </c>
      <c r="F319" s="246">
        <v>150</v>
      </c>
      <c r="G319" s="246">
        <f>F319*E319/1000</f>
      </c>
      <c r="H319" s="314"/>
      <c r="I319" s="248"/>
      <c r="J319" s="206"/>
      <c r="K319" s="252"/>
      <c r="L319" s="252"/>
      <c r="M319" s="252"/>
      <c r="N319" s="252"/>
      <c r="O319" s="252"/>
      <c r="P319" s="252"/>
      <c r="Q319" s="250"/>
      <c r="R319" s="250"/>
      <c r="S319" s="250"/>
      <c r="T319" s="207"/>
      <c r="U319" s="253"/>
      <c r="V319" s="254"/>
      <c r="W319" s="254"/>
      <c r="X319" s="254"/>
      <c r="Y319" s="254"/>
      <c r="Z319" s="254"/>
      <c r="AA319" s="254"/>
      <c r="AB319" s="254"/>
      <c r="AC319" s="247"/>
      <c r="AD319" s="206"/>
      <c r="AE319" s="92"/>
      <c r="AF319" s="5"/>
      <c r="AG319" s="5"/>
      <c r="AH319" s="5"/>
      <c r="AI319" s="16"/>
    </row>
    <row x14ac:dyDescent="0.25" r="320" customHeight="1" ht="17.25">
      <c r="A320" s="313" t="s">
        <v>344</v>
      </c>
      <c r="B320" s="261" t="s">
        <v>8</v>
      </c>
      <c r="C320" s="110"/>
      <c r="D320" s="110"/>
      <c r="E320" s="254">
        <v>1195</v>
      </c>
      <c r="F320" s="246">
        <v>150</v>
      </c>
      <c r="G320" s="246">
        <f>F320*E320/1000</f>
      </c>
      <c r="H320" s="314"/>
      <c r="I320" s="248"/>
      <c r="J320" s="206"/>
      <c r="K320" s="252"/>
      <c r="L320" s="252"/>
      <c r="M320" s="252"/>
      <c r="N320" s="252"/>
      <c r="O320" s="252"/>
      <c r="P320" s="252"/>
      <c r="Q320" s="252"/>
      <c r="R320" s="250"/>
      <c r="S320" s="250"/>
      <c r="T320" s="207"/>
      <c r="U320" s="253"/>
      <c r="V320" s="254"/>
      <c r="W320" s="254"/>
      <c r="X320" s="254"/>
      <c r="Y320" s="254"/>
      <c r="Z320" s="254"/>
      <c r="AA320" s="254"/>
      <c r="AB320" s="254"/>
      <c r="AC320" s="247"/>
      <c r="AD320" s="206"/>
      <c r="AE320" s="329"/>
      <c r="AF320" s="5"/>
      <c r="AG320" s="5"/>
      <c r="AH320" s="5"/>
      <c r="AI320" s="16"/>
    </row>
    <row x14ac:dyDescent="0.25" r="321" customHeight="1" ht="17.25">
      <c r="A321" s="313" t="s">
        <v>345</v>
      </c>
      <c r="B321" s="261" t="s">
        <v>8</v>
      </c>
      <c r="C321" s="110"/>
      <c r="D321" s="110"/>
      <c r="E321" s="254">
        <v>280</v>
      </c>
      <c r="F321" s="246">
        <v>150</v>
      </c>
      <c r="G321" s="246">
        <f>F321*E321/1000</f>
      </c>
      <c r="H321" s="314"/>
      <c r="I321" s="248"/>
      <c r="J321" s="206"/>
      <c r="K321" s="252"/>
      <c r="L321" s="252"/>
      <c r="M321" s="252"/>
      <c r="N321" s="252"/>
      <c r="O321" s="252"/>
      <c r="P321" s="252"/>
      <c r="Q321" s="252"/>
      <c r="R321" s="250"/>
      <c r="S321" s="250"/>
      <c r="T321" s="207"/>
      <c r="U321" s="253"/>
      <c r="V321" s="254"/>
      <c r="W321" s="254"/>
      <c r="X321" s="254"/>
      <c r="Y321" s="254"/>
      <c r="Z321" s="254"/>
      <c r="AA321" s="254"/>
      <c r="AB321" s="254"/>
      <c r="AC321" s="247"/>
      <c r="AD321" s="206"/>
      <c r="AE321" s="92"/>
      <c r="AF321" s="5"/>
      <c r="AG321" s="5"/>
      <c r="AH321" s="5"/>
      <c r="AI321" s="16"/>
    </row>
    <row x14ac:dyDescent="0.25" r="322" customHeight="1" ht="17.25">
      <c r="A322" s="313" t="s">
        <v>346</v>
      </c>
      <c r="B322" s="261" t="s">
        <v>8</v>
      </c>
      <c r="C322" s="110"/>
      <c r="D322" s="110"/>
      <c r="E322" s="254">
        <v>990</v>
      </c>
      <c r="F322" s="246">
        <v>150</v>
      </c>
      <c r="G322" s="246">
        <f>F322*E322/1000</f>
      </c>
      <c r="H322" s="314"/>
      <c r="I322" s="248"/>
      <c r="J322" s="206"/>
      <c r="K322" s="252"/>
      <c r="L322" s="252"/>
      <c r="M322" s="252"/>
      <c r="N322" s="252"/>
      <c r="O322" s="252"/>
      <c r="P322" s="252"/>
      <c r="Q322" s="252"/>
      <c r="R322" s="250"/>
      <c r="S322" s="250"/>
      <c r="T322" s="207"/>
      <c r="U322" s="253"/>
      <c r="V322" s="254"/>
      <c r="W322" s="254"/>
      <c r="X322" s="254"/>
      <c r="Y322" s="254"/>
      <c r="Z322" s="254"/>
      <c r="AA322" s="254"/>
      <c r="AB322" s="254"/>
      <c r="AC322" s="247"/>
      <c r="AD322" s="206"/>
      <c r="AE322" s="92"/>
      <c r="AF322" s="5"/>
      <c r="AG322" s="5"/>
      <c r="AH322" s="5"/>
      <c r="AI322" s="16"/>
    </row>
    <row x14ac:dyDescent="0.25" r="323" customHeight="1" ht="17.25">
      <c r="A323" s="313" t="s">
        <v>347</v>
      </c>
      <c r="B323" s="261" t="s">
        <v>8</v>
      </c>
      <c r="C323" s="110"/>
      <c r="D323" s="110"/>
      <c r="E323" s="254">
        <v>1180</v>
      </c>
      <c r="F323" s="246">
        <v>150</v>
      </c>
      <c r="G323" s="246">
        <f>F323*E323/1000</f>
      </c>
      <c r="H323" s="314"/>
      <c r="I323" s="248"/>
      <c r="J323" s="206"/>
      <c r="K323" s="252"/>
      <c r="L323" s="252"/>
      <c r="M323" s="252"/>
      <c r="N323" s="252"/>
      <c r="O323" s="252"/>
      <c r="P323" s="252"/>
      <c r="Q323" s="252"/>
      <c r="R323" s="250"/>
      <c r="S323" s="250"/>
      <c r="T323" s="207"/>
      <c r="U323" s="253"/>
      <c r="V323" s="254"/>
      <c r="W323" s="254"/>
      <c r="X323" s="254"/>
      <c r="Y323" s="254"/>
      <c r="Z323" s="254"/>
      <c r="AA323" s="254"/>
      <c r="AB323" s="254"/>
      <c r="AC323" s="247"/>
      <c r="AD323" s="206"/>
      <c r="AE323" s="92"/>
      <c r="AF323" s="5"/>
      <c r="AG323" s="5"/>
      <c r="AH323" s="5"/>
      <c r="AI323" s="16"/>
    </row>
    <row x14ac:dyDescent="0.25" r="324" customHeight="1" ht="17.25">
      <c r="A324" s="313" t="s">
        <v>348</v>
      </c>
      <c r="B324" s="261" t="s">
        <v>8</v>
      </c>
      <c r="C324" s="110"/>
      <c r="D324" s="110"/>
      <c r="E324" s="254">
        <v>1700</v>
      </c>
      <c r="F324" s="246">
        <v>150</v>
      </c>
      <c r="G324" s="246">
        <f>F324*E324/1000</f>
      </c>
      <c r="H324" s="314"/>
      <c r="I324" s="248"/>
      <c r="J324" s="206"/>
      <c r="K324" s="252"/>
      <c r="L324" s="252"/>
      <c r="M324" s="252"/>
      <c r="N324" s="252"/>
      <c r="O324" s="252"/>
      <c r="P324" s="250"/>
      <c r="Q324" s="250"/>
      <c r="R324" s="250"/>
      <c r="S324" s="250"/>
      <c r="T324" s="207"/>
      <c r="U324" s="253"/>
      <c r="V324" s="254"/>
      <c r="W324" s="254"/>
      <c r="X324" s="254"/>
      <c r="Y324" s="254"/>
      <c r="Z324" s="254"/>
      <c r="AA324" s="254"/>
      <c r="AB324" s="254"/>
      <c r="AC324" s="247"/>
      <c r="AD324" s="206"/>
      <c r="AE324" s="92"/>
      <c r="AF324" s="5"/>
      <c r="AG324" s="5"/>
      <c r="AH324" s="5"/>
      <c r="AI324" s="16"/>
    </row>
    <row x14ac:dyDescent="0.25" r="325" customHeight="1" ht="17.25">
      <c r="A325" s="313" t="s">
        <v>349</v>
      </c>
      <c r="B325" s="261" t="s">
        <v>8</v>
      </c>
      <c r="C325" s="110"/>
      <c r="D325" s="110"/>
      <c r="E325" s="254">
        <v>1200</v>
      </c>
      <c r="F325" s="246">
        <v>150</v>
      </c>
      <c r="G325" s="246">
        <f>F325*E325/1000</f>
      </c>
      <c r="H325" s="247"/>
      <c r="I325" s="248"/>
      <c r="J325" s="206"/>
      <c r="K325" s="252"/>
      <c r="L325" s="252"/>
      <c r="M325" s="252"/>
      <c r="N325" s="252"/>
      <c r="O325" s="252"/>
      <c r="P325" s="250"/>
      <c r="Q325" s="250"/>
      <c r="R325" s="250"/>
      <c r="S325" s="250"/>
      <c r="T325" s="207"/>
      <c r="U325" s="253"/>
      <c r="V325" s="254"/>
      <c r="W325" s="254"/>
      <c r="X325" s="254"/>
      <c r="Y325" s="254"/>
      <c r="Z325" s="254"/>
      <c r="AA325" s="254"/>
      <c r="AB325" s="254"/>
      <c r="AC325" s="247"/>
      <c r="AD325" s="206"/>
      <c r="AE325" s="92"/>
      <c r="AF325" s="5"/>
      <c r="AG325" s="5"/>
      <c r="AH325" s="5"/>
      <c r="AI325" s="16"/>
    </row>
    <row x14ac:dyDescent="0.25" r="326" customHeight="1" ht="17.25">
      <c r="A326" s="313" t="s">
        <v>350</v>
      </c>
      <c r="B326" s="261" t="s">
        <v>8</v>
      </c>
      <c r="C326" s="110"/>
      <c r="D326" s="110"/>
      <c r="E326" s="254">
        <v>1080</v>
      </c>
      <c r="F326" s="246">
        <v>150</v>
      </c>
      <c r="G326" s="246">
        <f>F326*E326/1000</f>
      </c>
      <c r="H326" s="314"/>
      <c r="I326" s="248"/>
      <c r="J326" s="206"/>
      <c r="K326" s="252"/>
      <c r="L326" s="252"/>
      <c r="M326" s="252"/>
      <c r="N326" s="252"/>
      <c r="O326" s="252"/>
      <c r="P326" s="250"/>
      <c r="Q326" s="250"/>
      <c r="R326" s="250"/>
      <c r="S326" s="250"/>
      <c r="T326" s="207"/>
      <c r="U326" s="253"/>
      <c r="V326" s="254"/>
      <c r="W326" s="254"/>
      <c r="X326" s="254"/>
      <c r="Y326" s="254"/>
      <c r="Z326" s="254"/>
      <c r="AA326" s="254"/>
      <c r="AB326" s="254"/>
      <c r="AC326" s="247"/>
      <c r="AD326" s="206"/>
      <c r="AE326" s="92"/>
      <c r="AF326" s="5"/>
      <c r="AG326" s="5"/>
      <c r="AH326" s="5"/>
      <c r="AI326" s="16"/>
    </row>
    <row x14ac:dyDescent="0.25" r="327" customHeight="1" ht="17.25">
      <c r="A327" s="313" t="s">
        <v>351</v>
      </c>
      <c r="B327" s="261" t="s">
        <v>8</v>
      </c>
      <c r="C327" s="110"/>
      <c r="D327" s="110"/>
      <c r="E327" s="254">
        <v>320</v>
      </c>
      <c r="F327" s="246">
        <v>150</v>
      </c>
      <c r="G327" s="246">
        <f>F327*E327/1000</f>
      </c>
      <c r="H327" s="314"/>
      <c r="I327" s="248"/>
      <c r="J327" s="206"/>
      <c r="K327" s="252"/>
      <c r="L327" s="252"/>
      <c r="M327" s="252"/>
      <c r="N327" s="252"/>
      <c r="O327" s="252"/>
      <c r="P327" s="250"/>
      <c r="Q327" s="250"/>
      <c r="R327" s="250"/>
      <c r="S327" s="250"/>
      <c r="T327" s="207"/>
      <c r="U327" s="253"/>
      <c r="V327" s="254"/>
      <c r="W327" s="254"/>
      <c r="X327" s="254"/>
      <c r="Y327" s="254"/>
      <c r="Z327" s="254"/>
      <c r="AA327" s="254"/>
      <c r="AB327" s="254"/>
      <c r="AC327" s="247"/>
      <c r="AD327" s="206"/>
      <c r="AE327" s="92"/>
      <c r="AF327" s="5"/>
      <c r="AG327" s="5"/>
      <c r="AH327" s="5"/>
      <c r="AI327" s="16"/>
    </row>
    <row x14ac:dyDescent="0.25" r="328" customHeight="1" ht="17.25">
      <c r="A328" s="313" t="s">
        <v>352</v>
      </c>
      <c r="B328" s="261" t="s">
        <v>8</v>
      </c>
      <c r="C328" s="110"/>
      <c r="D328" s="110"/>
      <c r="E328" s="254">
        <v>700</v>
      </c>
      <c r="F328" s="246">
        <v>150</v>
      </c>
      <c r="G328" s="246">
        <f>F328*E328/1000</f>
      </c>
      <c r="H328" s="314"/>
      <c r="I328" s="248"/>
      <c r="J328" s="206"/>
      <c r="K328" s="252"/>
      <c r="L328" s="252"/>
      <c r="M328" s="252"/>
      <c r="N328" s="252"/>
      <c r="O328" s="252"/>
      <c r="P328" s="250"/>
      <c r="Q328" s="250"/>
      <c r="R328" s="250"/>
      <c r="S328" s="250"/>
      <c r="T328" s="207"/>
      <c r="U328" s="253"/>
      <c r="V328" s="254"/>
      <c r="W328" s="254"/>
      <c r="X328" s="254"/>
      <c r="Y328" s="254"/>
      <c r="Z328" s="254"/>
      <c r="AA328" s="254"/>
      <c r="AB328" s="254"/>
      <c r="AC328" s="247"/>
      <c r="AD328" s="206"/>
      <c r="AE328" s="92"/>
      <c r="AF328" s="5"/>
      <c r="AG328" s="5"/>
      <c r="AH328" s="5"/>
      <c r="AI328" s="16"/>
    </row>
    <row x14ac:dyDescent="0.25" r="329" customHeight="1" ht="17.25">
      <c r="A329" s="241"/>
      <c r="B329" s="110"/>
      <c r="C329" s="110"/>
      <c r="D329" s="110"/>
      <c r="E329" s="337"/>
      <c r="F329" s="110"/>
      <c r="G329" s="110"/>
      <c r="H329" s="256"/>
      <c r="I329" s="112"/>
      <c r="J329" s="113"/>
      <c r="K329" s="242"/>
      <c r="L329" s="242"/>
      <c r="M329" s="114"/>
      <c r="N329" s="114"/>
      <c r="O329" s="114"/>
      <c r="P329" s="114"/>
      <c r="Q329" s="114"/>
      <c r="R329" s="114"/>
      <c r="S329" s="114"/>
      <c r="T329" s="222"/>
      <c r="U329" s="223"/>
      <c r="V329" s="224"/>
      <c r="W329" s="224"/>
      <c r="X329" s="224"/>
      <c r="Y329" s="224"/>
      <c r="Z329" s="224"/>
      <c r="AA329" s="224"/>
      <c r="AB329" s="224"/>
      <c r="AC329" s="225"/>
      <c r="AD329" s="180"/>
      <c r="AE329" s="92"/>
      <c r="AF329" s="294"/>
      <c r="AG329" s="5"/>
      <c r="AH329" s="5"/>
      <c r="AI329" s="16"/>
    </row>
    <row x14ac:dyDescent="0.25" r="330" customHeight="1" ht="17.25">
      <c r="A330" s="321" t="s">
        <v>353</v>
      </c>
      <c r="B330" s="110"/>
      <c r="C330" s="110"/>
      <c r="D330" s="110"/>
      <c r="E330" s="246">
        <v>26080</v>
      </c>
      <c r="F330" s="246">
        <v>150</v>
      </c>
      <c r="G330" s="246">
        <f>F330*E330/1000</f>
      </c>
      <c r="H330" s="247"/>
      <c r="I330" s="248"/>
      <c r="J330" s="249"/>
      <c r="K330" s="252"/>
      <c r="L330" s="252"/>
      <c r="M330" s="250"/>
      <c r="N330" s="250"/>
      <c r="O330" s="250"/>
      <c r="P330" s="250"/>
      <c r="Q330" s="250"/>
      <c r="R330" s="250"/>
      <c r="S330" s="250"/>
      <c r="T330" s="207"/>
      <c r="U330" s="253"/>
      <c r="V330" s="254"/>
      <c r="W330" s="254"/>
      <c r="X330" s="254"/>
      <c r="Y330" s="254"/>
      <c r="Z330" s="254"/>
      <c r="AA330" s="254"/>
      <c r="AB330" s="254"/>
      <c r="AC330" s="247"/>
      <c r="AD330" s="206"/>
      <c r="AE330" s="215"/>
      <c r="AF330" s="5"/>
      <c r="AG330" s="5"/>
      <c r="AH330" s="5"/>
      <c r="AI330" s="16"/>
    </row>
    <row x14ac:dyDescent="0.25" r="331" customHeight="1" ht="17.25">
      <c r="A331" s="313" t="s">
        <v>354</v>
      </c>
      <c r="B331" s="261" t="s">
        <v>8</v>
      </c>
      <c r="C331" s="110"/>
      <c r="D331" s="110"/>
      <c r="E331" s="330">
        <v>2021.4</v>
      </c>
      <c r="F331" s="110"/>
      <c r="G331" s="110"/>
      <c r="H331" s="225"/>
      <c r="I331" s="112"/>
      <c r="J331" s="113"/>
      <c r="K331" s="114"/>
      <c r="L331" s="242"/>
      <c r="M331" s="114"/>
      <c r="N331" s="114"/>
      <c r="O331" s="114"/>
      <c r="P331" s="114"/>
      <c r="Q331" s="114"/>
      <c r="R331" s="114"/>
      <c r="S331" s="114"/>
      <c r="T331" s="222"/>
      <c r="U331" s="223"/>
      <c r="V331" s="224"/>
      <c r="W331" s="224"/>
      <c r="X331" s="224"/>
      <c r="Y331" s="224"/>
      <c r="Z331" s="224"/>
      <c r="AA331" s="224"/>
      <c r="AB331" s="224"/>
      <c r="AC331" s="225"/>
      <c r="AD331" s="180"/>
      <c r="AE331" s="215"/>
      <c r="AF331" s="5"/>
      <c r="AG331" s="5"/>
      <c r="AH331" s="5"/>
      <c r="AI331" s="16"/>
    </row>
    <row x14ac:dyDescent="0.25" r="332" customHeight="1" ht="17.25">
      <c r="A332" s="313" t="s">
        <v>355</v>
      </c>
      <c r="B332" s="261" t="s">
        <v>8</v>
      </c>
      <c r="C332" s="110"/>
      <c r="D332" s="110"/>
      <c r="E332" s="330">
        <v>517.5</v>
      </c>
      <c r="F332" s="110"/>
      <c r="G332" s="110"/>
      <c r="H332" s="225"/>
      <c r="I332" s="112"/>
      <c r="J332" s="113"/>
      <c r="K332" s="114"/>
      <c r="L332" s="242"/>
      <c r="M332" s="114"/>
      <c r="N332" s="114"/>
      <c r="O332" s="114"/>
      <c r="P332" s="114"/>
      <c r="Q332" s="114"/>
      <c r="R332" s="114"/>
      <c r="S332" s="114"/>
      <c r="T332" s="222"/>
      <c r="U332" s="223"/>
      <c r="V332" s="224"/>
      <c r="W332" s="224"/>
      <c r="X332" s="224"/>
      <c r="Y332" s="224"/>
      <c r="Z332" s="224"/>
      <c r="AA332" s="224"/>
      <c r="AB332" s="224"/>
      <c r="AC332" s="225"/>
      <c r="AD332" s="180"/>
      <c r="AE332" s="215"/>
      <c r="AF332" s="5"/>
      <c r="AG332" s="5"/>
      <c r="AH332" s="5"/>
      <c r="AI332" s="16"/>
    </row>
    <row x14ac:dyDescent="0.25" r="333" customHeight="1" ht="17.25">
      <c r="A333" s="313" t="s">
        <v>356</v>
      </c>
      <c r="B333" s="261" t="s">
        <v>8</v>
      </c>
      <c r="C333" s="110"/>
      <c r="D333" s="110"/>
      <c r="E333" s="330">
        <v>1670.7</v>
      </c>
      <c r="F333" s="110"/>
      <c r="G333" s="110"/>
      <c r="H333" s="225"/>
      <c r="I333" s="112"/>
      <c r="J333" s="113"/>
      <c r="K333" s="114"/>
      <c r="L333" s="242"/>
      <c r="M333" s="114"/>
      <c r="N333" s="114"/>
      <c r="O333" s="114"/>
      <c r="P333" s="114"/>
      <c r="Q333" s="114"/>
      <c r="R333" s="114"/>
      <c r="S333" s="114"/>
      <c r="T333" s="222"/>
      <c r="U333" s="223"/>
      <c r="V333" s="224"/>
      <c r="W333" s="224"/>
      <c r="X333" s="224"/>
      <c r="Y333" s="224"/>
      <c r="Z333" s="224"/>
      <c r="AA333" s="224"/>
      <c r="AB333" s="224"/>
      <c r="AC333" s="225"/>
      <c r="AD333" s="180"/>
      <c r="AE333" s="215"/>
      <c r="AF333" s="5"/>
      <c r="AG333" s="5"/>
      <c r="AH333" s="5"/>
      <c r="AI333" s="16"/>
    </row>
    <row x14ac:dyDescent="0.25" r="334" customHeight="1" ht="17.25">
      <c r="A334" s="313" t="s">
        <v>357</v>
      </c>
      <c r="B334" s="261" t="s">
        <v>8</v>
      </c>
      <c r="C334" s="110"/>
      <c r="D334" s="110"/>
      <c r="E334" s="330">
        <v>906.1</v>
      </c>
      <c r="F334" s="110"/>
      <c r="G334" s="110"/>
      <c r="H334" s="225"/>
      <c r="I334" s="112"/>
      <c r="J334" s="113"/>
      <c r="K334" s="114"/>
      <c r="L334" s="242"/>
      <c r="M334" s="114"/>
      <c r="N334" s="114"/>
      <c r="O334" s="114"/>
      <c r="P334" s="114"/>
      <c r="Q334" s="114"/>
      <c r="R334" s="114"/>
      <c r="S334" s="114"/>
      <c r="T334" s="222"/>
      <c r="U334" s="223"/>
      <c r="V334" s="224"/>
      <c r="W334" s="224"/>
      <c r="X334" s="224"/>
      <c r="Y334" s="224"/>
      <c r="Z334" s="224"/>
      <c r="AA334" s="224"/>
      <c r="AB334" s="224"/>
      <c r="AC334" s="225"/>
      <c r="AD334" s="180"/>
      <c r="AE334" s="215"/>
      <c r="AF334" s="5"/>
      <c r="AG334" s="5"/>
      <c r="AH334" s="5"/>
      <c r="AI334" s="16"/>
    </row>
    <row x14ac:dyDescent="0.25" r="335" customHeight="1" ht="17.25">
      <c r="A335" s="313" t="s">
        <v>358</v>
      </c>
      <c r="B335" s="261" t="s">
        <v>8</v>
      </c>
      <c r="C335" s="110"/>
      <c r="D335" s="110"/>
      <c r="E335" s="330">
        <v>503.5</v>
      </c>
      <c r="F335" s="110"/>
      <c r="G335" s="110"/>
      <c r="H335" s="225"/>
      <c r="I335" s="112"/>
      <c r="J335" s="113"/>
      <c r="K335" s="114"/>
      <c r="L335" s="242"/>
      <c r="M335" s="114"/>
      <c r="N335" s="114"/>
      <c r="O335" s="114"/>
      <c r="P335" s="114"/>
      <c r="Q335" s="114"/>
      <c r="R335" s="114"/>
      <c r="S335" s="114"/>
      <c r="T335" s="222"/>
      <c r="U335" s="223"/>
      <c r="V335" s="224"/>
      <c r="W335" s="224"/>
      <c r="X335" s="224"/>
      <c r="Y335" s="224"/>
      <c r="Z335" s="224"/>
      <c r="AA335" s="224"/>
      <c r="AB335" s="224"/>
      <c r="AC335" s="225"/>
      <c r="AD335" s="180"/>
      <c r="AE335" s="357"/>
      <c r="AF335" s="5"/>
      <c r="AG335" s="5"/>
      <c r="AH335" s="5"/>
      <c r="AI335" s="16"/>
    </row>
    <row x14ac:dyDescent="0.25" r="336" customHeight="1" ht="17.25">
      <c r="A336" s="313" t="s">
        <v>359</v>
      </c>
      <c r="B336" s="261" t="s">
        <v>8</v>
      </c>
      <c r="C336" s="110"/>
      <c r="D336" s="110"/>
      <c r="E336" s="330">
        <v>548.8</v>
      </c>
      <c r="F336" s="110"/>
      <c r="G336" s="110"/>
      <c r="H336" s="225"/>
      <c r="I336" s="112"/>
      <c r="J336" s="113"/>
      <c r="K336" s="114"/>
      <c r="L336" s="242"/>
      <c r="M336" s="114"/>
      <c r="N336" s="114"/>
      <c r="O336" s="114"/>
      <c r="P336" s="114"/>
      <c r="Q336" s="114"/>
      <c r="R336" s="114"/>
      <c r="S336" s="114"/>
      <c r="T336" s="222"/>
      <c r="U336" s="223"/>
      <c r="V336" s="224"/>
      <c r="W336" s="224"/>
      <c r="X336" s="224"/>
      <c r="Y336" s="224"/>
      <c r="Z336" s="224"/>
      <c r="AA336" s="224"/>
      <c r="AB336" s="224"/>
      <c r="AC336" s="225"/>
      <c r="AD336" s="180"/>
      <c r="AE336" s="357"/>
      <c r="AF336" s="5"/>
      <c r="AG336" s="5"/>
      <c r="AH336" s="5"/>
      <c r="AI336" s="16"/>
    </row>
    <row x14ac:dyDescent="0.25" r="337" customHeight="1" ht="17.25">
      <c r="A337" s="313" t="s">
        <v>360</v>
      </c>
      <c r="B337" s="261" t="s">
        <v>8</v>
      </c>
      <c r="C337" s="110"/>
      <c r="D337" s="110"/>
      <c r="E337" s="330">
        <v>2240.6</v>
      </c>
      <c r="F337" s="110"/>
      <c r="G337" s="110"/>
      <c r="H337" s="225"/>
      <c r="I337" s="112"/>
      <c r="J337" s="113"/>
      <c r="K337" s="114"/>
      <c r="L337" s="242"/>
      <c r="M337" s="114"/>
      <c r="N337" s="114"/>
      <c r="O337" s="114"/>
      <c r="P337" s="114"/>
      <c r="Q337" s="114"/>
      <c r="R337" s="114"/>
      <c r="S337" s="114"/>
      <c r="T337" s="222"/>
      <c r="U337" s="223"/>
      <c r="V337" s="224"/>
      <c r="W337" s="224"/>
      <c r="X337" s="224"/>
      <c r="Y337" s="224"/>
      <c r="Z337" s="224"/>
      <c r="AA337" s="224"/>
      <c r="AB337" s="224"/>
      <c r="AC337" s="225"/>
      <c r="AD337" s="180"/>
      <c r="AE337" s="357"/>
      <c r="AF337" s="5"/>
      <c r="AG337" s="5"/>
      <c r="AH337" s="5"/>
      <c r="AI337" s="16"/>
    </row>
    <row x14ac:dyDescent="0.25" r="338" customHeight="1" ht="17.25">
      <c r="A338" s="313" t="s">
        <v>361</v>
      </c>
      <c r="B338" s="261" t="s">
        <v>8</v>
      </c>
      <c r="C338" s="110"/>
      <c r="D338" s="110"/>
      <c r="E338" s="330">
        <v>1343.4</v>
      </c>
      <c r="F338" s="110"/>
      <c r="G338" s="110"/>
      <c r="H338" s="225"/>
      <c r="I338" s="112"/>
      <c r="J338" s="113"/>
      <c r="K338" s="114"/>
      <c r="L338" s="242"/>
      <c r="M338" s="114"/>
      <c r="N338" s="114"/>
      <c r="O338" s="114"/>
      <c r="P338" s="114"/>
      <c r="Q338" s="114"/>
      <c r="R338" s="114"/>
      <c r="S338" s="114"/>
      <c r="T338" s="222"/>
      <c r="U338" s="223"/>
      <c r="V338" s="224"/>
      <c r="W338" s="224"/>
      <c r="X338" s="224"/>
      <c r="Y338" s="224"/>
      <c r="Z338" s="224"/>
      <c r="AA338" s="224"/>
      <c r="AB338" s="224"/>
      <c r="AC338" s="225"/>
      <c r="AD338" s="180"/>
      <c r="AE338" s="357"/>
      <c r="AF338" s="5"/>
      <c r="AG338" s="5"/>
      <c r="AH338" s="5"/>
      <c r="AI338" s="16"/>
    </row>
    <row x14ac:dyDescent="0.25" r="339" customHeight="1" ht="17.25">
      <c r="A339" s="313" t="s">
        <v>362</v>
      </c>
      <c r="B339" s="261" t="s">
        <v>8</v>
      </c>
      <c r="C339" s="110"/>
      <c r="D339" s="110"/>
      <c r="E339" s="254">
        <v>642</v>
      </c>
      <c r="F339" s="110"/>
      <c r="G339" s="110"/>
      <c r="H339" s="225"/>
      <c r="I339" s="112"/>
      <c r="J339" s="113"/>
      <c r="K339" s="114"/>
      <c r="L339" s="242"/>
      <c r="M339" s="114"/>
      <c r="N339" s="114"/>
      <c r="O339" s="114"/>
      <c r="P339" s="114"/>
      <c r="Q339" s="114"/>
      <c r="R339" s="114"/>
      <c r="S339" s="114"/>
      <c r="T339" s="222"/>
      <c r="U339" s="223"/>
      <c r="V339" s="224"/>
      <c r="W339" s="224"/>
      <c r="X339" s="224"/>
      <c r="Y339" s="224"/>
      <c r="Z339" s="224"/>
      <c r="AA339" s="224"/>
      <c r="AB339" s="224"/>
      <c r="AC339" s="225"/>
      <c r="AD339" s="180"/>
      <c r="AE339" s="357"/>
      <c r="AF339" s="5"/>
      <c r="AG339" s="5"/>
      <c r="AH339" s="5"/>
      <c r="AI339" s="16"/>
    </row>
    <row x14ac:dyDescent="0.25" r="340" customHeight="1" ht="17.25">
      <c r="A340" s="313" t="s">
        <v>363</v>
      </c>
      <c r="B340" s="261" t="s">
        <v>8</v>
      </c>
      <c r="C340" s="110"/>
      <c r="D340" s="110"/>
      <c r="E340" s="330">
        <v>220.5</v>
      </c>
      <c r="F340" s="110"/>
      <c r="G340" s="110"/>
      <c r="H340" s="225"/>
      <c r="I340" s="112"/>
      <c r="J340" s="113"/>
      <c r="K340" s="114"/>
      <c r="L340" s="242"/>
      <c r="M340" s="114"/>
      <c r="N340" s="114"/>
      <c r="O340" s="114"/>
      <c r="P340" s="114"/>
      <c r="Q340" s="114"/>
      <c r="R340" s="114"/>
      <c r="S340" s="114"/>
      <c r="T340" s="222"/>
      <c r="U340" s="223"/>
      <c r="V340" s="224"/>
      <c r="W340" s="224"/>
      <c r="X340" s="224"/>
      <c r="Y340" s="224"/>
      <c r="Z340" s="224"/>
      <c r="AA340" s="224"/>
      <c r="AB340" s="224"/>
      <c r="AC340" s="225"/>
      <c r="AD340" s="180"/>
      <c r="AE340" s="357"/>
      <c r="AF340" s="5"/>
      <c r="AG340" s="5"/>
      <c r="AH340" s="5"/>
      <c r="AI340" s="16"/>
    </row>
    <row x14ac:dyDescent="0.25" r="341" customHeight="1" ht="17.25">
      <c r="A341" s="313" t="s">
        <v>364</v>
      </c>
      <c r="B341" s="261" t="s">
        <v>8</v>
      </c>
      <c r="C341" s="110"/>
      <c r="D341" s="110"/>
      <c r="E341" s="330">
        <v>335.2</v>
      </c>
      <c r="F341" s="110"/>
      <c r="G341" s="110"/>
      <c r="H341" s="225"/>
      <c r="I341" s="112"/>
      <c r="J341" s="113"/>
      <c r="K341" s="114"/>
      <c r="L341" s="242"/>
      <c r="M341" s="114"/>
      <c r="N341" s="114"/>
      <c r="O341" s="114"/>
      <c r="P341" s="114"/>
      <c r="Q341" s="114"/>
      <c r="R341" s="114"/>
      <c r="S341" s="114"/>
      <c r="T341" s="222"/>
      <c r="U341" s="223"/>
      <c r="V341" s="224"/>
      <c r="W341" s="224"/>
      <c r="X341" s="224"/>
      <c r="Y341" s="224"/>
      <c r="Z341" s="224"/>
      <c r="AA341" s="224"/>
      <c r="AB341" s="224"/>
      <c r="AC341" s="225"/>
      <c r="AD341" s="180"/>
      <c r="AE341" s="357"/>
      <c r="AF341" s="5"/>
      <c r="AG341" s="5"/>
      <c r="AH341" s="5"/>
      <c r="AI341" s="16"/>
    </row>
    <row x14ac:dyDescent="0.25" r="342" customHeight="1" ht="17.25">
      <c r="A342" s="313" t="s">
        <v>365</v>
      </c>
      <c r="B342" s="261" t="s">
        <v>8</v>
      </c>
      <c r="C342" s="110"/>
      <c r="D342" s="110"/>
      <c r="E342" s="330">
        <v>296.5</v>
      </c>
      <c r="F342" s="110"/>
      <c r="G342" s="110"/>
      <c r="H342" s="225"/>
      <c r="I342" s="112"/>
      <c r="J342" s="113"/>
      <c r="K342" s="114"/>
      <c r="L342" s="242"/>
      <c r="M342" s="114"/>
      <c r="N342" s="114"/>
      <c r="O342" s="114"/>
      <c r="P342" s="114"/>
      <c r="Q342" s="114"/>
      <c r="R342" s="114"/>
      <c r="S342" s="114"/>
      <c r="T342" s="222"/>
      <c r="U342" s="223"/>
      <c r="V342" s="224"/>
      <c r="W342" s="224"/>
      <c r="X342" s="224"/>
      <c r="Y342" s="224"/>
      <c r="Z342" s="224"/>
      <c r="AA342" s="224"/>
      <c r="AB342" s="224"/>
      <c r="AC342" s="225"/>
      <c r="AD342" s="180"/>
      <c r="AE342" s="357"/>
      <c r="AF342" s="5"/>
      <c r="AG342" s="5"/>
      <c r="AH342" s="5"/>
      <c r="AI342" s="16"/>
    </row>
    <row x14ac:dyDescent="0.25" r="343" customHeight="1" ht="17.25">
      <c r="A343" s="313" t="s">
        <v>366</v>
      </c>
      <c r="B343" s="261" t="s">
        <v>8</v>
      </c>
      <c r="C343" s="110"/>
      <c r="D343" s="110"/>
      <c r="E343" s="330">
        <v>345.5</v>
      </c>
      <c r="F343" s="110"/>
      <c r="G343" s="110"/>
      <c r="H343" s="225"/>
      <c r="I343" s="112"/>
      <c r="J343" s="113"/>
      <c r="K343" s="114"/>
      <c r="L343" s="242"/>
      <c r="M343" s="114"/>
      <c r="N343" s="114"/>
      <c r="O343" s="114"/>
      <c r="P343" s="114"/>
      <c r="Q343" s="114"/>
      <c r="R343" s="114"/>
      <c r="S343" s="114"/>
      <c r="T343" s="222"/>
      <c r="U343" s="223"/>
      <c r="V343" s="224"/>
      <c r="W343" s="224"/>
      <c r="X343" s="224"/>
      <c r="Y343" s="224"/>
      <c r="Z343" s="224"/>
      <c r="AA343" s="224"/>
      <c r="AB343" s="224"/>
      <c r="AC343" s="225"/>
      <c r="AD343" s="180"/>
      <c r="AE343" s="92"/>
      <c r="AF343" s="5"/>
      <c r="AG343" s="5"/>
      <c r="AH343" s="5"/>
      <c r="AI343" s="16"/>
    </row>
    <row x14ac:dyDescent="0.25" r="344" customHeight="1" ht="17.25">
      <c r="A344" s="313" t="s">
        <v>332</v>
      </c>
      <c r="B344" s="261" t="s">
        <v>8</v>
      </c>
      <c r="C344" s="110"/>
      <c r="D344" s="110"/>
      <c r="E344" s="254">
        <v>549</v>
      </c>
      <c r="F344" s="110"/>
      <c r="G344" s="110"/>
      <c r="H344" s="225"/>
      <c r="I344" s="112"/>
      <c r="J344" s="113"/>
      <c r="K344" s="114"/>
      <c r="L344" s="242"/>
      <c r="M344" s="114"/>
      <c r="N344" s="114"/>
      <c r="O344" s="114"/>
      <c r="P344" s="114"/>
      <c r="Q344" s="114"/>
      <c r="R344" s="114"/>
      <c r="S344" s="114"/>
      <c r="T344" s="222"/>
      <c r="U344" s="223"/>
      <c r="V344" s="224"/>
      <c r="W344" s="224"/>
      <c r="X344" s="224"/>
      <c r="Y344" s="224"/>
      <c r="Z344" s="224"/>
      <c r="AA344" s="224"/>
      <c r="AB344" s="224"/>
      <c r="AC344" s="225"/>
      <c r="AD344" s="180"/>
      <c r="AE344" s="92"/>
      <c r="AF344" s="5"/>
      <c r="AG344" s="5"/>
      <c r="AH344" s="5"/>
      <c r="AI344" s="16"/>
    </row>
    <row x14ac:dyDescent="0.25" r="345" customHeight="1" ht="17.25">
      <c r="A345" s="313" t="s">
        <v>367</v>
      </c>
      <c r="B345" s="261" t="s">
        <v>8</v>
      </c>
      <c r="C345" s="110"/>
      <c r="D345" s="110"/>
      <c r="E345" s="330">
        <v>1195.5</v>
      </c>
      <c r="F345" s="110"/>
      <c r="G345" s="110"/>
      <c r="H345" s="225"/>
      <c r="I345" s="112"/>
      <c r="J345" s="113"/>
      <c r="K345" s="114"/>
      <c r="L345" s="242"/>
      <c r="M345" s="114"/>
      <c r="N345" s="114"/>
      <c r="O345" s="114"/>
      <c r="P345" s="114"/>
      <c r="Q345" s="114"/>
      <c r="R345" s="114"/>
      <c r="S345" s="114"/>
      <c r="T345" s="222"/>
      <c r="U345" s="223"/>
      <c r="V345" s="224"/>
      <c r="W345" s="224"/>
      <c r="X345" s="224"/>
      <c r="Y345" s="224"/>
      <c r="Z345" s="224"/>
      <c r="AA345" s="224"/>
      <c r="AB345" s="224"/>
      <c r="AC345" s="225"/>
      <c r="AD345" s="180"/>
      <c r="AE345" s="92"/>
      <c r="AF345" s="5"/>
      <c r="AG345" s="5"/>
      <c r="AH345" s="5"/>
      <c r="AI345" s="16"/>
    </row>
    <row x14ac:dyDescent="0.25" r="346" customHeight="1" ht="17.25">
      <c r="A346" s="313" t="s">
        <v>368</v>
      </c>
      <c r="B346" s="261" t="s">
        <v>8</v>
      </c>
      <c r="C346" s="110"/>
      <c r="D346" s="110"/>
      <c r="E346" s="254">
        <v>700</v>
      </c>
      <c r="F346" s="110"/>
      <c r="G346" s="110"/>
      <c r="H346" s="225"/>
      <c r="I346" s="112"/>
      <c r="J346" s="113"/>
      <c r="K346" s="114"/>
      <c r="L346" s="242"/>
      <c r="M346" s="114"/>
      <c r="N346" s="114"/>
      <c r="O346" s="114"/>
      <c r="P346" s="114"/>
      <c r="Q346" s="114"/>
      <c r="R346" s="114"/>
      <c r="S346" s="114"/>
      <c r="T346" s="222"/>
      <c r="U346" s="223"/>
      <c r="V346" s="224"/>
      <c r="W346" s="224"/>
      <c r="X346" s="224"/>
      <c r="Y346" s="224"/>
      <c r="Z346" s="224"/>
      <c r="AA346" s="224"/>
      <c r="AB346" s="224"/>
      <c r="AC346" s="225"/>
      <c r="AD346" s="180"/>
      <c r="AE346" s="276"/>
      <c r="AF346" s="5"/>
      <c r="AG346" s="5"/>
      <c r="AH346" s="5"/>
      <c r="AI346" s="16"/>
    </row>
    <row x14ac:dyDescent="0.25" r="347" customHeight="1" ht="17.25">
      <c r="A347" s="313" t="s">
        <v>369</v>
      </c>
      <c r="B347" s="261" t="s">
        <v>8</v>
      </c>
      <c r="C347" s="110"/>
      <c r="D347" s="110"/>
      <c r="E347" s="330">
        <v>428.2</v>
      </c>
      <c r="F347" s="110"/>
      <c r="G347" s="110"/>
      <c r="H347" s="225"/>
      <c r="I347" s="112"/>
      <c r="J347" s="113"/>
      <c r="K347" s="114"/>
      <c r="L347" s="242"/>
      <c r="M347" s="114"/>
      <c r="N347" s="114"/>
      <c r="O347" s="114"/>
      <c r="P347" s="114"/>
      <c r="Q347" s="114"/>
      <c r="R347" s="114"/>
      <c r="S347" s="114"/>
      <c r="T347" s="222"/>
      <c r="U347" s="223"/>
      <c r="V347" s="224"/>
      <c r="W347" s="224"/>
      <c r="X347" s="224"/>
      <c r="Y347" s="224"/>
      <c r="Z347" s="224"/>
      <c r="AA347" s="224"/>
      <c r="AB347" s="224"/>
      <c r="AC347" s="225"/>
      <c r="AD347" s="180"/>
      <c r="AE347" s="276"/>
      <c r="AF347" s="5"/>
      <c r="AG347" s="5"/>
      <c r="AH347" s="5"/>
      <c r="AI347" s="16"/>
    </row>
    <row x14ac:dyDescent="0.25" r="348" customHeight="1" ht="17.25">
      <c r="A348" s="313" t="s">
        <v>370</v>
      </c>
      <c r="B348" s="261" t="s">
        <v>8</v>
      </c>
      <c r="C348" s="110"/>
      <c r="D348" s="110"/>
      <c r="E348" s="330">
        <v>467.4</v>
      </c>
      <c r="F348" s="110"/>
      <c r="G348" s="110"/>
      <c r="H348" s="225"/>
      <c r="I348" s="112"/>
      <c r="J348" s="113"/>
      <c r="K348" s="114"/>
      <c r="L348" s="242"/>
      <c r="M348" s="114"/>
      <c r="N348" s="114"/>
      <c r="O348" s="114"/>
      <c r="P348" s="114"/>
      <c r="Q348" s="114"/>
      <c r="R348" s="114"/>
      <c r="S348" s="114"/>
      <c r="T348" s="222"/>
      <c r="U348" s="223"/>
      <c r="V348" s="224"/>
      <c r="W348" s="224"/>
      <c r="X348" s="224"/>
      <c r="Y348" s="224"/>
      <c r="Z348" s="224"/>
      <c r="AA348" s="224"/>
      <c r="AB348" s="224"/>
      <c r="AC348" s="225"/>
      <c r="AD348" s="180"/>
      <c r="AE348" s="276"/>
      <c r="AF348" s="5"/>
      <c r="AG348" s="5"/>
      <c r="AH348" s="5"/>
      <c r="AI348" s="16"/>
    </row>
    <row x14ac:dyDescent="0.25" r="349" customHeight="1" ht="17.25">
      <c r="A349" s="313" t="s">
        <v>371</v>
      </c>
      <c r="B349" s="261" t="s">
        <v>8</v>
      </c>
      <c r="C349" s="110"/>
      <c r="D349" s="110"/>
      <c r="E349" s="330">
        <v>444.7</v>
      </c>
      <c r="F349" s="110"/>
      <c r="G349" s="110"/>
      <c r="H349" s="225"/>
      <c r="I349" s="112"/>
      <c r="J349" s="113"/>
      <c r="K349" s="114"/>
      <c r="L349" s="242"/>
      <c r="M349" s="114"/>
      <c r="N349" s="114"/>
      <c r="O349" s="114"/>
      <c r="P349" s="114"/>
      <c r="Q349" s="114"/>
      <c r="R349" s="114"/>
      <c r="S349" s="114"/>
      <c r="T349" s="222"/>
      <c r="U349" s="223"/>
      <c r="V349" s="224"/>
      <c r="W349" s="224"/>
      <c r="X349" s="224"/>
      <c r="Y349" s="224"/>
      <c r="Z349" s="224"/>
      <c r="AA349" s="224"/>
      <c r="AB349" s="224"/>
      <c r="AC349" s="225"/>
      <c r="AD349" s="180"/>
      <c r="AE349" s="92"/>
      <c r="AF349" s="5"/>
      <c r="AG349" s="5"/>
      <c r="AH349" s="5"/>
      <c r="AI349" s="16"/>
    </row>
    <row x14ac:dyDescent="0.25" r="350" customHeight="1" ht="17.25">
      <c r="A350" s="313" t="s">
        <v>372</v>
      </c>
      <c r="B350" s="261" t="s">
        <v>8</v>
      </c>
      <c r="C350" s="110"/>
      <c r="D350" s="110"/>
      <c r="E350" s="330">
        <v>585.7</v>
      </c>
      <c r="F350" s="110"/>
      <c r="G350" s="110"/>
      <c r="H350" s="225"/>
      <c r="I350" s="112"/>
      <c r="J350" s="113"/>
      <c r="K350" s="114"/>
      <c r="L350" s="242"/>
      <c r="M350" s="114"/>
      <c r="N350" s="114"/>
      <c r="O350" s="114"/>
      <c r="P350" s="114"/>
      <c r="Q350" s="114"/>
      <c r="R350" s="114"/>
      <c r="S350" s="114"/>
      <c r="T350" s="222"/>
      <c r="U350" s="223"/>
      <c r="V350" s="224"/>
      <c r="W350" s="224"/>
      <c r="X350" s="224"/>
      <c r="Y350" s="224"/>
      <c r="Z350" s="224"/>
      <c r="AA350" s="224"/>
      <c r="AB350" s="224"/>
      <c r="AC350" s="225"/>
      <c r="AD350" s="180"/>
      <c r="AE350" s="92"/>
      <c r="AF350" s="5"/>
      <c r="AG350" s="5"/>
      <c r="AH350" s="5"/>
      <c r="AI350" s="16"/>
    </row>
    <row x14ac:dyDescent="0.25" r="351" customHeight="1" ht="17.25">
      <c r="A351" s="313" t="s">
        <v>373</v>
      </c>
      <c r="B351" s="261" t="s">
        <v>8</v>
      </c>
      <c r="C351" s="110"/>
      <c r="D351" s="110"/>
      <c r="E351" s="330">
        <v>328.9</v>
      </c>
      <c r="F351" s="110"/>
      <c r="G351" s="110"/>
      <c r="H351" s="225"/>
      <c r="I351" s="112"/>
      <c r="J351" s="113"/>
      <c r="K351" s="114"/>
      <c r="L351" s="242"/>
      <c r="M351" s="114"/>
      <c r="N351" s="114"/>
      <c r="O351" s="114"/>
      <c r="P351" s="114"/>
      <c r="Q351" s="114"/>
      <c r="R351" s="114"/>
      <c r="S351" s="114"/>
      <c r="T351" s="222"/>
      <c r="U351" s="223"/>
      <c r="V351" s="224"/>
      <c r="W351" s="224"/>
      <c r="X351" s="224"/>
      <c r="Y351" s="224"/>
      <c r="Z351" s="224"/>
      <c r="AA351" s="224"/>
      <c r="AB351" s="224"/>
      <c r="AC351" s="225"/>
      <c r="AD351" s="180"/>
      <c r="AE351" s="92"/>
      <c r="AF351" s="5"/>
      <c r="AG351" s="5"/>
      <c r="AH351" s="5"/>
      <c r="AI351" s="16"/>
    </row>
    <row x14ac:dyDescent="0.25" r="352" customHeight="1" ht="17.25">
      <c r="A352" s="313" t="s">
        <v>374</v>
      </c>
      <c r="B352" s="261" t="s">
        <v>8</v>
      </c>
      <c r="C352" s="110"/>
      <c r="D352" s="110"/>
      <c r="E352" s="330">
        <v>670.9</v>
      </c>
      <c r="F352" s="110"/>
      <c r="G352" s="110"/>
      <c r="H352" s="225"/>
      <c r="I352" s="112"/>
      <c r="J352" s="113"/>
      <c r="K352" s="114"/>
      <c r="L352" s="242"/>
      <c r="M352" s="114"/>
      <c r="N352" s="114"/>
      <c r="O352" s="114"/>
      <c r="P352" s="114"/>
      <c r="Q352" s="114"/>
      <c r="R352" s="114"/>
      <c r="S352" s="114"/>
      <c r="T352" s="222"/>
      <c r="U352" s="223"/>
      <c r="V352" s="224"/>
      <c r="W352" s="224"/>
      <c r="X352" s="224"/>
      <c r="Y352" s="224"/>
      <c r="Z352" s="224"/>
      <c r="AA352" s="224"/>
      <c r="AB352" s="224"/>
      <c r="AC352" s="225"/>
      <c r="AD352" s="180"/>
      <c r="AE352" s="92"/>
      <c r="AF352" s="5"/>
      <c r="AG352" s="5"/>
      <c r="AH352" s="5"/>
      <c r="AI352" s="16"/>
    </row>
    <row x14ac:dyDescent="0.25" r="353" customHeight="1" ht="17.25">
      <c r="A353" s="313" t="s">
        <v>375</v>
      </c>
      <c r="B353" s="261" t="s">
        <v>8</v>
      </c>
      <c r="C353" s="110"/>
      <c r="D353" s="110"/>
      <c r="E353" s="330">
        <v>4170.6</v>
      </c>
      <c r="F353" s="110"/>
      <c r="G353" s="110"/>
      <c r="H353" s="225"/>
      <c r="I353" s="112"/>
      <c r="J353" s="113"/>
      <c r="K353" s="114"/>
      <c r="L353" s="242"/>
      <c r="M353" s="114"/>
      <c r="N353" s="114"/>
      <c r="O353" s="114"/>
      <c r="P353" s="114"/>
      <c r="Q353" s="114"/>
      <c r="R353" s="114"/>
      <c r="S353" s="114"/>
      <c r="T353" s="222"/>
      <c r="U353" s="223"/>
      <c r="V353" s="224"/>
      <c r="W353" s="224"/>
      <c r="X353" s="224"/>
      <c r="Y353" s="224"/>
      <c r="Z353" s="224"/>
      <c r="AA353" s="224"/>
      <c r="AB353" s="224"/>
      <c r="AC353" s="225"/>
      <c r="AD353" s="243" t="s">
        <v>376</v>
      </c>
      <c r="AE353" s="92"/>
      <c r="AF353" s="5"/>
      <c r="AG353" s="5"/>
      <c r="AH353" s="5"/>
      <c r="AI353" s="16"/>
    </row>
    <row x14ac:dyDescent="0.25" r="354" customHeight="1" ht="17.25">
      <c r="A354" s="313" t="s">
        <v>377</v>
      </c>
      <c r="B354" s="261" t="s">
        <v>8</v>
      </c>
      <c r="C354" s="110"/>
      <c r="D354" s="110"/>
      <c r="E354" s="254">
        <v>305</v>
      </c>
      <c r="F354" s="110"/>
      <c r="G354" s="110"/>
      <c r="H354" s="225"/>
      <c r="I354" s="112"/>
      <c r="J354" s="113"/>
      <c r="K354" s="114"/>
      <c r="L354" s="242"/>
      <c r="M354" s="114"/>
      <c r="N354" s="114"/>
      <c r="O354" s="114"/>
      <c r="P354" s="114"/>
      <c r="Q354" s="114"/>
      <c r="R354" s="114"/>
      <c r="S354" s="114"/>
      <c r="T354" s="222"/>
      <c r="U354" s="223"/>
      <c r="V354" s="224"/>
      <c r="W354" s="224"/>
      <c r="X354" s="224"/>
      <c r="Y354" s="224"/>
      <c r="Z354" s="224"/>
      <c r="AA354" s="224"/>
      <c r="AB354" s="224"/>
      <c r="AC354" s="225"/>
      <c r="AD354" s="180"/>
      <c r="AE354" s="92"/>
      <c r="AF354" s="5"/>
      <c r="AG354" s="5"/>
      <c r="AH354" s="5"/>
      <c r="AI354" s="16"/>
    </row>
    <row x14ac:dyDescent="0.25" r="355" customHeight="1" ht="17.25">
      <c r="A355" s="313" t="s">
        <v>378</v>
      </c>
      <c r="B355" s="261" t="s">
        <v>8</v>
      </c>
      <c r="C355" s="110"/>
      <c r="D355" s="110"/>
      <c r="E355" s="330">
        <v>340.3</v>
      </c>
      <c r="F355" s="110"/>
      <c r="G355" s="110"/>
      <c r="H355" s="225"/>
      <c r="I355" s="112"/>
      <c r="J355" s="113"/>
      <c r="K355" s="114"/>
      <c r="L355" s="242"/>
      <c r="M355" s="114"/>
      <c r="N355" s="114"/>
      <c r="O355" s="114"/>
      <c r="P355" s="114"/>
      <c r="Q355" s="114"/>
      <c r="R355" s="114"/>
      <c r="S355" s="114"/>
      <c r="T355" s="222"/>
      <c r="U355" s="223"/>
      <c r="V355" s="224"/>
      <c r="W355" s="224"/>
      <c r="X355" s="224"/>
      <c r="Y355" s="224"/>
      <c r="Z355" s="224"/>
      <c r="AA355" s="224"/>
      <c r="AB355" s="224"/>
      <c r="AC355" s="225"/>
      <c r="AD355" s="180"/>
      <c r="AE355" s="92"/>
      <c r="AF355" s="5"/>
      <c r="AG355" s="5"/>
      <c r="AH355" s="5"/>
      <c r="AI355" s="16"/>
    </row>
    <row x14ac:dyDescent="0.25" r="356" customHeight="1" ht="17.25">
      <c r="A356" s="313" t="s">
        <v>379</v>
      </c>
      <c r="B356" s="261" t="s">
        <v>8</v>
      </c>
      <c r="C356" s="110"/>
      <c r="D356" s="110"/>
      <c r="E356" s="330">
        <v>380.8</v>
      </c>
      <c r="F356" s="110"/>
      <c r="G356" s="110"/>
      <c r="H356" s="225"/>
      <c r="I356" s="112"/>
      <c r="J356" s="113"/>
      <c r="K356" s="114"/>
      <c r="L356" s="242"/>
      <c r="M356" s="114"/>
      <c r="N356" s="114"/>
      <c r="O356" s="114"/>
      <c r="P356" s="114"/>
      <c r="Q356" s="114"/>
      <c r="R356" s="114"/>
      <c r="S356" s="114"/>
      <c r="T356" s="222"/>
      <c r="U356" s="223"/>
      <c r="V356" s="224"/>
      <c r="W356" s="224"/>
      <c r="X356" s="224"/>
      <c r="Y356" s="224"/>
      <c r="Z356" s="224"/>
      <c r="AA356" s="224"/>
      <c r="AB356" s="224"/>
      <c r="AC356" s="225"/>
      <c r="AD356" s="180"/>
      <c r="AE356" s="92"/>
      <c r="AF356" s="5"/>
      <c r="AG356" s="5"/>
      <c r="AH356" s="5"/>
      <c r="AI356" s="16"/>
    </row>
    <row x14ac:dyDescent="0.25" r="357" customHeight="1" ht="17.25">
      <c r="A357" s="313" t="s">
        <v>380</v>
      </c>
      <c r="B357" s="261" t="s">
        <v>8</v>
      </c>
      <c r="C357" s="110"/>
      <c r="D357" s="110"/>
      <c r="E357" s="330">
        <v>264.47</v>
      </c>
      <c r="F357" s="110"/>
      <c r="G357" s="110"/>
      <c r="H357" s="225"/>
      <c r="I357" s="112"/>
      <c r="J357" s="113"/>
      <c r="K357" s="114"/>
      <c r="L357" s="242"/>
      <c r="M357" s="114"/>
      <c r="N357" s="114"/>
      <c r="O357" s="114"/>
      <c r="P357" s="114"/>
      <c r="Q357" s="114"/>
      <c r="R357" s="114"/>
      <c r="S357" s="114"/>
      <c r="T357" s="222"/>
      <c r="U357" s="223"/>
      <c r="V357" s="224"/>
      <c r="W357" s="224"/>
      <c r="X357" s="224"/>
      <c r="Y357" s="224"/>
      <c r="Z357" s="224"/>
      <c r="AA357" s="224"/>
      <c r="AB357" s="224"/>
      <c r="AC357" s="225"/>
      <c r="AD357" s="180"/>
      <c r="AE357" s="92"/>
      <c r="AF357" s="5"/>
      <c r="AG357" s="5"/>
      <c r="AH357" s="5"/>
      <c r="AI357" s="16"/>
    </row>
    <row x14ac:dyDescent="0.25" r="358" customHeight="1" ht="17.25">
      <c r="A358" s="313" t="s">
        <v>381</v>
      </c>
      <c r="B358" s="261" t="s">
        <v>8</v>
      </c>
      <c r="C358" s="110"/>
      <c r="D358" s="110"/>
      <c r="E358" s="330">
        <v>204.7</v>
      </c>
      <c r="F358" s="110"/>
      <c r="G358" s="110"/>
      <c r="H358" s="225"/>
      <c r="I358" s="112"/>
      <c r="J358" s="113"/>
      <c r="K358" s="114"/>
      <c r="L358" s="242"/>
      <c r="M358" s="114"/>
      <c r="N358" s="114"/>
      <c r="O358" s="114"/>
      <c r="P358" s="114"/>
      <c r="Q358" s="114"/>
      <c r="R358" s="114"/>
      <c r="S358" s="114"/>
      <c r="T358" s="222"/>
      <c r="U358" s="223"/>
      <c r="V358" s="224"/>
      <c r="W358" s="224"/>
      <c r="X358" s="224"/>
      <c r="Y358" s="224"/>
      <c r="Z358" s="224"/>
      <c r="AA358" s="224"/>
      <c r="AB358" s="224"/>
      <c r="AC358" s="225"/>
      <c r="AD358" s="180"/>
      <c r="AE358" s="92"/>
      <c r="AF358" s="5"/>
      <c r="AG358" s="5"/>
      <c r="AH358" s="5"/>
      <c r="AI358" s="16"/>
    </row>
    <row x14ac:dyDescent="0.25" r="359" customHeight="1" ht="17.25">
      <c r="A359" s="313" t="s">
        <v>382</v>
      </c>
      <c r="B359" s="261" t="s">
        <v>8</v>
      </c>
      <c r="C359" s="110"/>
      <c r="D359" s="110"/>
      <c r="E359" s="330">
        <v>182.9</v>
      </c>
      <c r="F359" s="110"/>
      <c r="G359" s="110"/>
      <c r="H359" s="225"/>
      <c r="I359" s="112"/>
      <c r="J359" s="113"/>
      <c r="K359" s="114"/>
      <c r="L359" s="242"/>
      <c r="M359" s="114"/>
      <c r="N359" s="114"/>
      <c r="O359" s="114"/>
      <c r="P359" s="114"/>
      <c r="Q359" s="114"/>
      <c r="R359" s="114"/>
      <c r="S359" s="114"/>
      <c r="T359" s="222"/>
      <c r="U359" s="223"/>
      <c r="V359" s="224"/>
      <c r="W359" s="224"/>
      <c r="X359" s="224"/>
      <c r="Y359" s="224"/>
      <c r="Z359" s="224"/>
      <c r="AA359" s="224"/>
      <c r="AB359" s="224"/>
      <c r="AC359" s="225"/>
      <c r="AD359" s="180"/>
      <c r="AE359" s="92"/>
      <c r="AF359" s="5"/>
      <c r="AG359" s="5"/>
      <c r="AH359" s="5"/>
      <c r="AI359" s="16"/>
    </row>
    <row x14ac:dyDescent="0.25" r="360" customHeight="1" ht="17.25">
      <c r="A360" s="313" t="s">
        <v>383</v>
      </c>
      <c r="B360" s="261" t="s">
        <v>8</v>
      </c>
      <c r="C360" s="110"/>
      <c r="D360" s="110"/>
      <c r="E360" s="254">
        <v>1397</v>
      </c>
      <c r="F360" s="110"/>
      <c r="G360" s="110"/>
      <c r="H360" s="225"/>
      <c r="I360" s="112"/>
      <c r="J360" s="113"/>
      <c r="K360" s="114"/>
      <c r="L360" s="242"/>
      <c r="M360" s="114"/>
      <c r="N360" s="114"/>
      <c r="O360" s="114"/>
      <c r="P360" s="114"/>
      <c r="Q360" s="114"/>
      <c r="R360" s="114"/>
      <c r="S360" s="114"/>
      <c r="T360" s="222"/>
      <c r="U360" s="223"/>
      <c r="V360" s="224"/>
      <c r="W360" s="224"/>
      <c r="X360" s="224"/>
      <c r="Y360" s="224"/>
      <c r="Z360" s="224"/>
      <c r="AA360" s="224"/>
      <c r="AB360" s="224"/>
      <c r="AC360" s="225"/>
      <c r="AD360" s="180"/>
      <c r="AE360" s="92"/>
      <c r="AF360" s="5"/>
      <c r="AG360" s="5"/>
      <c r="AH360" s="5"/>
      <c r="AI360" s="16"/>
    </row>
    <row x14ac:dyDescent="0.25" r="361" customHeight="1" ht="17.25">
      <c r="A361" s="313" t="s">
        <v>384</v>
      </c>
      <c r="B361" s="261" t="s">
        <v>8</v>
      </c>
      <c r="C361" s="110"/>
      <c r="D361" s="110"/>
      <c r="E361" s="330">
        <v>216.7</v>
      </c>
      <c r="F361" s="110"/>
      <c r="G361" s="110"/>
      <c r="H361" s="225"/>
      <c r="I361" s="112"/>
      <c r="J361" s="113"/>
      <c r="K361" s="114"/>
      <c r="L361" s="242"/>
      <c r="M361" s="114"/>
      <c r="N361" s="114"/>
      <c r="O361" s="114"/>
      <c r="P361" s="114"/>
      <c r="Q361" s="114"/>
      <c r="R361" s="114"/>
      <c r="S361" s="114"/>
      <c r="T361" s="222"/>
      <c r="U361" s="223"/>
      <c r="V361" s="224"/>
      <c r="W361" s="224"/>
      <c r="X361" s="224"/>
      <c r="Y361" s="224"/>
      <c r="Z361" s="224"/>
      <c r="AA361" s="224"/>
      <c r="AB361" s="224"/>
      <c r="AC361" s="225"/>
      <c r="AD361" s="180"/>
      <c r="AE361" s="92"/>
      <c r="AF361" s="5"/>
      <c r="AG361" s="5"/>
      <c r="AH361" s="5"/>
      <c r="AI361" s="16"/>
    </row>
    <row x14ac:dyDescent="0.25" r="362" customHeight="1" ht="17.25">
      <c r="A362" s="313" t="s">
        <v>385</v>
      </c>
      <c r="B362" s="261" t="s">
        <v>8</v>
      </c>
      <c r="C362" s="110"/>
      <c r="D362" s="110"/>
      <c r="E362" s="330">
        <v>440.9</v>
      </c>
      <c r="F362" s="110"/>
      <c r="G362" s="110"/>
      <c r="H362" s="225"/>
      <c r="I362" s="112"/>
      <c r="J362" s="113"/>
      <c r="K362" s="114"/>
      <c r="L362" s="242"/>
      <c r="M362" s="114"/>
      <c r="N362" s="114"/>
      <c r="O362" s="114"/>
      <c r="P362" s="114"/>
      <c r="Q362" s="114"/>
      <c r="R362" s="114"/>
      <c r="S362" s="114"/>
      <c r="T362" s="222"/>
      <c r="U362" s="223"/>
      <c r="V362" s="224"/>
      <c r="W362" s="224"/>
      <c r="X362" s="224"/>
      <c r="Y362" s="224"/>
      <c r="Z362" s="224"/>
      <c r="AA362" s="224"/>
      <c r="AB362" s="224"/>
      <c r="AC362" s="225"/>
      <c r="AD362" s="180"/>
      <c r="AE362" s="92"/>
      <c r="AF362" s="5"/>
      <c r="AG362" s="5"/>
      <c r="AH362" s="5"/>
      <c r="AI362" s="16"/>
    </row>
    <row x14ac:dyDescent="0.25" r="363" customHeight="1" ht="17.25">
      <c r="A363" s="313" t="s">
        <v>386</v>
      </c>
      <c r="B363" s="261" t="s">
        <v>8</v>
      </c>
      <c r="C363" s="110"/>
      <c r="D363" s="110"/>
      <c r="E363" s="330">
        <v>218.4</v>
      </c>
      <c r="F363" s="110"/>
      <c r="G363" s="110"/>
      <c r="H363" s="225"/>
      <c r="I363" s="112"/>
      <c r="J363" s="113"/>
      <c r="K363" s="114"/>
      <c r="L363" s="242"/>
      <c r="M363" s="114"/>
      <c r="N363" s="114"/>
      <c r="O363" s="114"/>
      <c r="P363" s="114"/>
      <c r="Q363" s="114"/>
      <c r="R363" s="114"/>
      <c r="S363" s="114"/>
      <c r="T363" s="222"/>
      <c r="U363" s="223"/>
      <c r="V363" s="224"/>
      <c r="W363" s="224"/>
      <c r="X363" s="224"/>
      <c r="Y363" s="224"/>
      <c r="Z363" s="224"/>
      <c r="AA363" s="224"/>
      <c r="AB363" s="224"/>
      <c r="AC363" s="225"/>
      <c r="AD363" s="180"/>
      <c r="AE363" s="92"/>
      <c r="AF363" s="5"/>
      <c r="AG363" s="5"/>
      <c r="AH363" s="5"/>
      <c r="AI363" s="16"/>
    </row>
    <row x14ac:dyDescent="0.25" r="364" customHeight="1" ht="17.25">
      <c r="A364" s="313" t="s">
        <v>387</v>
      </c>
      <c r="B364" s="261" t="s">
        <v>8</v>
      </c>
      <c r="C364" s="110"/>
      <c r="D364" s="110"/>
      <c r="E364" s="254">
        <v>132</v>
      </c>
      <c r="F364" s="110"/>
      <c r="G364" s="110"/>
      <c r="H364" s="225"/>
      <c r="I364" s="112"/>
      <c r="J364" s="113"/>
      <c r="K364" s="114"/>
      <c r="L364" s="242"/>
      <c r="M364" s="114"/>
      <c r="N364" s="114"/>
      <c r="O364" s="114"/>
      <c r="P364" s="114"/>
      <c r="Q364" s="114"/>
      <c r="R364" s="114"/>
      <c r="S364" s="114"/>
      <c r="T364" s="222"/>
      <c r="U364" s="223"/>
      <c r="V364" s="224"/>
      <c r="W364" s="224"/>
      <c r="X364" s="224"/>
      <c r="Y364" s="224"/>
      <c r="Z364" s="224"/>
      <c r="AA364" s="224"/>
      <c r="AB364" s="224"/>
      <c r="AC364" s="225"/>
      <c r="AD364" s="180"/>
      <c r="AE364" s="92"/>
      <c r="AF364" s="5"/>
      <c r="AG364" s="5"/>
      <c r="AH364" s="5"/>
      <c r="AI364" s="16"/>
    </row>
    <row x14ac:dyDescent="0.25" r="365" customHeight="1" ht="17.25">
      <c r="A365" s="241"/>
      <c r="B365" s="110"/>
      <c r="C365" s="110"/>
      <c r="D365" s="110"/>
      <c r="E365" s="110"/>
      <c r="F365" s="110"/>
      <c r="G365" s="110"/>
      <c r="H365" s="225"/>
      <c r="I365" s="112"/>
      <c r="J365" s="113"/>
      <c r="K365" s="114"/>
      <c r="L365" s="242"/>
      <c r="M365" s="114"/>
      <c r="N365" s="114"/>
      <c r="O365" s="114"/>
      <c r="P365" s="114"/>
      <c r="Q365" s="114"/>
      <c r="R365" s="114"/>
      <c r="S365" s="114"/>
      <c r="T365" s="222"/>
      <c r="U365" s="223"/>
      <c r="V365" s="224"/>
      <c r="W365" s="224"/>
      <c r="X365" s="224"/>
      <c r="Y365" s="224"/>
      <c r="Z365" s="224"/>
      <c r="AA365" s="224"/>
      <c r="AB365" s="224"/>
      <c r="AC365" s="225"/>
      <c r="AD365" s="180"/>
      <c r="AE365" s="92"/>
      <c r="AF365" s="5"/>
      <c r="AG365" s="5"/>
      <c r="AH365" s="5"/>
      <c r="AI365" s="16"/>
    </row>
    <row x14ac:dyDescent="0.25" r="366" customHeight="1" ht="17.25">
      <c r="A366" s="273" t="s">
        <v>388</v>
      </c>
      <c r="B366" s="110"/>
      <c r="C366" s="110"/>
      <c r="D366" s="110"/>
      <c r="E366" s="265"/>
      <c r="F366" s="110"/>
      <c r="G366" s="212">
        <f>SUM(G367:G371)</f>
      </c>
      <c r="H366" s="225"/>
      <c r="I366" s="112"/>
      <c r="J366" s="113"/>
      <c r="K366" s="114"/>
      <c r="L366" s="114"/>
      <c r="M366" s="114"/>
      <c r="N366" s="114"/>
      <c r="O366" s="114"/>
      <c r="P366" s="114"/>
      <c r="Q366" s="114"/>
      <c r="R366" s="114"/>
      <c r="S366" s="114"/>
      <c r="T366" s="278">
        <f>SUM(T367:T371)</f>
      </c>
      <c r="U366" s="361">
        <f>SUM(U367:U371)</f>
      </c>
      <c r="V366" s="106">
        <f>SUM(V367:V371)</f>
      </c>
      <c r="W366" s="106">
        <f>SUM(W367:W371)</f>
      </c>
      <c r="X366" s="106">
        <f>SUM(X367:X371)</f>
      </c>
      <c r="Y366" s="106">
        <f>SUM(Y367:Y371)</f>
      </c>
      <c r="Z366" s="106">
        <f>SUM(Z367:Z371)</f>
      </c>
      <c r="AA366" s="106">
        <f>SUM(AA367:AA371)</f>
      </c>
      <c r="AB366" s="106">
        <f>SUM(AB367:AB371)</f>
      </c>
      <c r="AC366" s="351">
        <f>SUM(AC367:AC371)</f>
      </c>
      <c r="AD366" s="180"/>
      <c r="AE366" s="92"/>
      <c r="AF366" s="5"/>
      <c r="AG366" s="5"/>
      <c r="AH366" s="5"/>
      <c r="AI366" s="16"/>
    </row>
    <row x14ac:dyDescent="0.25" r="367" customHeight="1" ht="17.25">
      <c r="A367" s="241" t="s">
        <v>389</v>
      </c>
      <c r="B367" s="261" t="s">
        <v>12</v>
      </c>
      <c r="C367" s="261" t="s">
        <v>0</v>
      </c>
      <c r="D367" s="110"/>
      <c r="E367" s="110"/>
      <c r="F367" s="110"/>
      <c r="G367" s="110">
        <v>5000</v>
      </c>
      <c r="H367" s="256"/>
      <c r="I367" s="112"/>
      <c r="J367" s="113"/>
      <c r="K367" s="114"/>
      <c r="L367" s="114"/>
      <c r="M367" s="114"/>
      <c r="N367" s="114"/>
      <c r="O367" s="114">
        <v>0.15</v>
      </c>
      <c r="P367" s="114">
        <v>0.6</v>
      </c>
      <c r="Q367" s="114">
        <v>0.6</v>
      </c>
      <c r="R367" s="114">
        <v>0.8</v>
      </c>
      <c r="S367" s="114">
        <v>1.2</v>
      </c>
      <c r="T367" s="222">
        <f>ROUND(J367*$G367,-1)</f>
      </c>
      <c r="U367" s="223">
        <f>ROUND(K367*$G367,-1)</f>
      </c>
      <c r="V367" s="224">
        <f>ROUND(L367*$G367,-1)</f>
      </c>
      <c r="W367" s="224">
        <f>ROUND(M367*$G367,-1)</f>
      </c>
      <c r="X367" s="224">
        <f>ROUND(N367*$G367,-1)</f>
      </c>
      <c r="Y367" s="224">
        <f>ROUND(O367*$G367,-1)</f>
      </c>
      <c r="Z367" s="362">
        <f>ROUND(P367*$G367,-1)</f>
      </c>
      <c r="AA367" s="362">
        <f>ROUND(Q367*$G367,-1)</f>
      </c>
      <c r="AB367" s="362">
        <f>ROUND(R367*$G367,-1)</f>
      </c>
      <c r="AC367" s="363">
        <f>ROUND(S367*$G367,-1)</f>
      </c>
      <c r="AD367" s="180"/>
      <c r="AE367" s="92"/>
      <c r="AF367" s="5"/>
      <c r="AG367" s="5"/>
      <c r="AH367" s="5"/>
      <c r="AI367" s="16"/>
    </row>
    <row x14ac:dyDescent="0.25" r="368" customHeight="1" ht="17.25">
      <c r="A368" s="241" t="s">
        <v>390</v>
      </c>
      <c r="B368" s="261" t="s">
        <v>12</v>
      </c>
      <c r="C368" s="261" t="s">
        <v>0</v>
      </c>
      <c r="D368" s="110"/>
      <c r="E368" s="110"/>
      <c r="F368" s="110"/>
      <c r="G368" s="110">
        <v>4000</v>
      </c>
      <c r="H368" s="256"/>
      <c r="I368" s="112"/>
      <c r="J368" s="113"/>
      <c r="K368" s="114"/>
      <c r="L368" s="114">
        <v>0.2</v>
      </c>
      <c r="M368" s="114">
        <v>0.2</v>
      </c>
      <c r="N368" s="114">
        <v>0</v>
      </c>
      <c r="O368" s="114">
        <v>0.2</v>
      </c>
      <c r="P368" s="114">
        <v>0.2</v>
      </c>
      <c r="Q368" s="114">
        <v>0.2</v>
      </c>
      <c r="R368" s="114">
        <v>0.2</v>
      </c>
      <c r="S368" s="114">
        <v>0.2</v>
      </c>
      <c r="T368" s="222">
        <f>ROUND(J368*$G368,-1)</f>
      </c>
      <c r="U368" s="223">
        <f>ROUND(K368*$G368,-1)</f>
      </c>
      <c r="V368" s="224">
        <f>ROUND(L368*$G368,-1)</f>
      </c>
      <c r="W368" s="224">
        <f>ROUND(M368*$G368,-1)</f>
      </c>
      <c r="X368" s="224">
        <f>ROUND(N368*$G368,-1)</f>
      </c>
      <c r="Y368" s="224">
        <f>ROUND(O368*$G368,-1)</f>
      </c>
      <c r="Z368" s="224">
        <f>ROUND(P368*$G368,-1)</f>
      </c>
      <c r="AA368" s="224">
        <f>ROUND(Q368*$G368,-1)</f>
      </c>
      <c r="AB368" s="224">
        <f>ROUND(R368*$G368,-1)</f>
      </c>
      <c r="AC368" s="225">
        <f>ROUND(S368*$G368,-1)</f>
      </c>
      <c r="AD368" s="180"/>
      <c r="AE368" s="92"/>
      <c r="AF368" s="5"/>
      <c r="AG368" s="5"/>
      <c r="AH368" s="5"/>
      <c r="AI368" s="16"/>
    </row>
    <row x14ac:dyDescent="0.25" r="369" customHeight="1" ht="17.25">
      <c r="A369" s="241" t="s">
        <v>391</v>
      </c>
      <c r="B369" s="261" t="s">
        <v>12</v>
      </c>
      <c r="C369" s="261" t="s">
        <v>0</v>
      </c>
      <c r="D369" s="110"/>
      <c r="E369" s="110"/>
      <c r="F369" s="110"/>
      <c r="G369" s="110">
        <v>1500</v>
      </c>
      <c r="H369" s="256"/>
      <c r="I369" s="112"/>
      <c r="J369" s="113">
        <v>0.1</v>
      </c>
      <c r="K369" s="114">
        <v>0.1</v>
      </c>
      <c r="L369" s="114">
        <v>0.1</v>
      </c>
      <c r="M369" s="114">
        <v>0.1</v>
      </c>
      <c r="N369" s="114">
        <v>0.1</v>
      </c>
      <c r="O369" s="114">
        <v>0.1</v>
      </c>
      <c r="P369" s="114">
        <v>0.1</v>
      </c>
      <c r="Q369" s="114">
        <v>0.1</v>
      </c>
      <c r="R369" s="114">
        <v>0.1</v>
      </c>
      <c r="S369" s="114">
        <v>0.1</v>
      </c>
      <c r="T369" s="222">
        <f>ROUND(J369*$G369,-1)</f>
      </c>
      <c r="U369" s="223">
        <f>ROUND(K369*$G369,-1)</f>
      </c>
      <c r="V369" s="224">
        <f>ROUND(L369*$G369,-1)</f>
      </c>
      <c r="W369" s="224">
        <f>ROUND(M369*$G369,-1)</f>
      </c>
      <c r="X369" s="224">
        <f>ROUND(N369*$G369,-1)</f>
      </c>
      <c r="Y369" s="224">
        <f>ROUND(O369*$G369,-1)</f>
      </c>
      <c r="Z369" s="224">
        <f>ROUND(P369*$G369,-1)</f>
      </c>
      <c r="AA369" s="224">
        <f>ROUND(Q369*$G369,-1)</f>
      </c>
      <c r="AB369" s="224">
        <f>ROUND(R369*$G369,-1)</f>
      </c>
      <c r="AC369" s="225">
        <f>ROUND(S369*$G369,-1)</f>
      </c>
      <c r="AD369" s="180"/>
      <c r="AE369" s="92"/>
      <c r="AF369" s="5"/>
      <c r="AG369" s="5"/>
      <c r="AH369" s="5"/>
      <c r="AI369" s="16"/>
    </row>
    <row x14ac:dyDescent="0.25" r="370" customHeight="1" ht="17.25">
      <c r="A370" s="241" t="s">
        <v>392</v>
      </c>
      <c r="B370" s="261" t="s">
        <v>12</v>
      </c>
      <c r="C370" s="261" t="s">
        <v>0</v>
      </c>
      <c r="D370" s="110"/>
      <c r="E370" s="110"/>
      <c r="F370" s="110"/>
      <c r="G370" s="110">
        <v>800</v>
      </c>
      <c r="H370" s="256"/>
      <c r="I370" s="112"/>
      <c r="J370" s="113">
        <v>0.1</v>
      </c>
      <c r="K370" s="114">
        <v>0.1</v>
      </c>
      <c r="L370" s="114">
        <v>0.1</v>
      </c>
      <c r="M370" s="114">
        <v>0.1</v>
      </c>
      <c r="N370" s="114">
        <v>0.1</v>
      </c>
      <c r="O370" s="114">
        <v>0.1</v>
      </c>
      <c r="P370" s="114">
        <v>0.1</v>
      </c>
      <c r="Q370" s="114">
        <v>0.1</v>
      </c>
      <c r="R370" s="114">
        <v>0.1</v>
      </c>
      <c r="S370" s="114">
        <v>0.1</v>
      </c>
      <c r="T370" s="222">
        <f>ROUND(J370*$G370,-1)</f>
      </c>
      <c r="U370" s="223">
        <f>ROUND(K370*$G370,-1)</f>
      </c>
      <c r="V370" s="224">
        <f>ROUND(L370*$G370,-1)</f>
      </c>
      <c r="W370" s="224">
        <f>ROUND(M370*$G370,-1)</f>
      </c>
      <c r="X370" s="224">
        <f>ROUND(N370*$G370,-1)</f>
      </c>
      <c r="Y370" s="224">
        <f>ROUND(O370*$G370,-1)</f>
      </c>
      <c r="Z370" s="224">
        <f>ROUND(P370*$G370,-1)</f>
      </c>
      <c r="AA370" s="224">
        <f>ROUND(Q370*$G370,-1)</f>
      </c>
      <c r="AB370" s="224">
        <f>ROUND(R370*$G370,-1)</f>
      </c>
      <c r="AC370" s="225">
        <f>ROUND(S370*$G370,-1)</f>
      </c>
      <c r="AD370" s="180"/>
      <c r="AE370" s="92"/>
      <c r="AF370" s="5"/>
      <c r="AG370" s="5"/>
      <c r="AH370" s="5"/>
      <c r="AI370" s="16"/>
    </row>
    <row x14ac:dyDescent="0.25" r="371" customHeight="1" ht="17.25">
      <c r="A371" s="241"/>
      <c r="B371" s="110"/>
      <c r="C371" s="110"/>
      <c r="D371" s="110"/>
      <c r="E371" s="110"/>
      <c r="F371" s="110"/>
      <c r="G371" s="110"/>
      <c r="H371" s="225"/>
      <c r="I371" s="112"/>
      <c r="J371" s="113"/>
      <c r="K371" s="114"/>
      <c r="L371" s="114"/>
      <c r="M371" s="114"/>
      <c r="N371" s="114"/>
      <c r="O371" s="114"/>
      <c r="P371" s="114"/>
      <c r="Q371" s="114"/>
      <c r="R371" s="114"/>
      <c r="S371" s="114"/>
      <c r="T371" s="222"/>
      <c r="U371" s="223"/>
      <c r="V371" s="224"/>
      <c r="W371" s="224"/>
      <c r="X371" s="224"/>
      <c r="Y371" s="224"/>
      <c r="Z371" s="224"/>
      <c r="AA371" s="224"/>
      <c r="AB371" s="224"/>
      <c r="AC371" s="225"/>
      <c r="AD371" s="180"/>
      <c r="AE371" s="92"/>
      <c r="AF371" s="5"/>
      <c r="AG371" s="5"/>
      <c r="AH371" s="5"/>
      <c r="AI371" s="16"/>
    </row>
    <row x14ac:dyDescent="0.25" r="372" customHeight="1" ht="17.25">
      <c r="A372" s="364" t="s">
        <v>393</v>
      </c>
      <c r="B372" s="126"/>
      <c r="C372" s="126"/>
      <c r="D372" s="126"/>
      <c r="E372" s="126">
        <f>SUM(E373:E393)</f>
      </c>
      <c r="F372" s="126"/>
      <c r="G372" s="126">
        <f>SUM(G373:G393)</f>
      </c>
      <c r="H372" s="351"/>
      <c r="I372" s="184"/>
      <c r="J372" s="185"/>
      <c r="K372" s="130"/>
      <c r="L372" s="102"/>
      <c r="M372" s="102"/>
      <c r="N372" s="130"/>
      <c r="O372" s="130"/>
      <c r="P372" s="130"/>
      <c r="Q372" s="130"/>
      <c r="R372" s="130"/>
      <c r="S372" s="130"/>
      <c r="T372" s="278">
        <f>SUM(T375:T393)</f>
      </c>
      <c r="U372" s="350">
        <f>SUM(U375:U393)</f>
      </c>
      <c r="V372" s="106">
        <f>SUM(V375:V393)</f>
      </c>
      <c r="W372" s="106">
        <f>SUM(W375:W393)</f>
      </c>
      <c r="X372" s="106">
        <f>SUM(X375:X393)</f>
      </c>
      <c r="Y372" s="106">
        <f>SUM(Y375:Y393)</f>
      </c>
      <c r="Z372" s="106">
        <f>SUM(Z375:Z393)</f>
      </c>
      <c r="AA372" s="106">
        <f>SUM(AA375:AA393)</f>
      </c>
      <c r="AB372" s="106">
        <f>SUM(AB375:AB393)</f>
      </c>
      <c r="AC372" s="351">
        <f>SUM(AC375:AC393)</f>
      </c>
      <c r="AD372" s="134"/>
      <c r="AE372" s="92"/>
      <c r="AF372" s="5"/>
      <c r="AG372" s="5"/>
      <c r="AH372" s="5"/>
      <c r="AI372" s="16"/>
    </row>
    <row x14ac:dyDescent="0.25" r="373" customHeight="1" ht="17.25">
      <c r="A373" s="187" t="s">
        <v>80</v>
      </c>
      <c r="B373" s="110"/>
      <c r="C373" s="110"/>
      <c r="D373" s="110"/>
      <c r="E373" s="339"/>
      <c r="F373" s="339"/>
      <c r="G373" s="339"/>
      <c r="H373" s="256"/>
      <c r="I373" s="112"/>
      <c r="J373" s="180"/>
      <c r="K373" s="242"/>
      <c r="L373" s="242"/>
      <c r="M373" s="242"/>
      <c r="N373" s="114"/>
      <c r="O373" s="114"/>
      <c r="P373" s="114"/>
      <c r="Q373" s="114"/>
      <c r="R373" s="114"/>
      <c r="S373" s="114"/>
      <c r="T373" s="365">
        <v>500</v>
      </c>
      <c r="U373" s="196">
        <v>300</v>
      </c>
      <c r="V373" s="197">
        <v>200</v>
      </c>
      <c r="W373" s="197">
        <v>900</v>
      </c>
      <c r="X373" s="197">
        <v>950</v>
      </c>
      <c r="Y373" s="197">
        <v>800</v>
      </c>
      <c r="Z373" s="197">
        <v>600</v>
      </c>
      <c r="AA373" s="197">
        <v>600</v>
      </c>
      <c r="AB373" s="197">
        <v>600</v>
      </c>
      <c r="AC373" s="199">
        <v>600</v>
      </c>
      <c r="AD373" s="180"/>
      <c r="AE373" s="92"/>
      <c r="AF373" s="5"/>
      <c r="AG373" s="5"/>
      <c r="AH373" s="5"/>
      <c r="AI373" s="16"/>
    </row>
    <row x14ac:dyDescent="0.25" r="374" customHeight="1" ht="17.25">
      <c r="A374" s="187"/>
      <c r="B374" s="110"/>
      <c r="C374" s="110"/>
      <c r="D374" s="110"/>
      <c r="E374" s="337"/>
      <c r="F374" s="337"/>
      <c r="G374" s="337"/>
      <c r="H374" s="256"/>
      <c r="I374" s="81"/>
      <c r="J374" s="113"/>
      <c r="K374" s="242"/>
      <c r="L374" s="242"/>
      <c r="M374" s="114"/>
      <c r="N374" s="114"/>
      <c r="O374" s="114"/>
      <c r="P374" s="114"/>
      <c r="Q374" s="114"/>
      <c r="R374" s="114"/>
      <c r="S374" s="114"/>
      <c r="T374" s="366">
        <f>T373-T372</f>
      </c>
      <c r="U374" s="367">
        <f>U373-U372</f>
      </c>
      <c r="V374" s="368">
        <f>V373-V372</f>
      </c>
      <c r="W374" s="368">
        <f>W373-W372</f>
      </c>
      <c r="X374" s="368">
        <f>X373-X372</f>
      </c>
      <c r="Y374" s="368">
        <f>Y373-Y372</f>
      </c>
      <c r="Z374" s="368">
        <f>Z373-Z372</f>
      </c>
      <c r="AA374" s="368">
        <f>AA373-AA372</f>
      </c>
      <c r="AB374" s="368">
        <f>AB373-AB372</f>
      </c>
      <c r="AC374" s="369">
        <f>AC373-AC372</f>
      </c>
      <c r="AD374" s="180"/>
      <c r="AE374" s="92"/>
      <c r="AF374" s="5"/>
      <c r="AG374" s="5"/>
      <c r="AH374" s="5"/>
      <c r="AI374" s="16"/>
    </row>
    <row x14ac:dyDescent="0.25" r="375" customHeight="1" ht="17.25">
      <c r="A375" s="187"/>
      <c r="B375" s="110"/>
      <c r="C375" s="110"/>
      <c r="D375" s="110"/>
      <c r="E375" s="337"/>
      <c r="F375" s="337"/>
      <c r="G375" s="337"/>
      <c r="H375" s="256"/>
      <c r="I375" s="81"/>
      <c r="J375" s="113"/>
      <c r="K375" s="242"/>
      <c r="L375" s="242"/>
      <c r="M375" s="114"/>
      <c r="N375" s="114"/>
      <c r="O375" s="114"/>
      <c r="P375" s="114"/>
      <c r="Q375" s="114"/>
      <c r="R375" s="114"/>
      <c r="S375" s="114"/>
      <c r="T375" s="222"/>
      <c r="U375" s="223"/>
      <c r="V375" s="224"/>
      <c r="W375" s="224"/>
      <c r="X375" s="224"/>
      <c r="Y375" s="224"/>
      <c r="Z375" s="224"/>
      <c r="AA375" s="224"/>
      <c r="AB375" s="224"/>
      <c r="AC375" s="225"/>
      <c r="AD375" s="180"/>
      <c r="AE375" s="92"/>
      <c r="AF375" s="5"/>
      <c r="AG375" s="5"/>
      <c r="AH375" s="5"/>
      <c r="AI375" s="16"/>
    </row>
    <row x14ac:dyDescent="0.25" r="376" customHeight="1" ht="17.25">
      <c r="A376" s="273" t="s">
        <v>394</v>
      </c>
      <c r="B376" s="110"/>
      <c r="C376" s="110"/>
      <c r="D376" s="110"/>
      <c r="E376" s="110"/>
      <c r="F376" s="110"/>
      <c r="G376" s="110"/>
      <c r="H376" s="225"/>
      <c r="I376" s="112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278"/>
      <c r="U376" s="279"/>
      <c r="V376" s="265"/>
      <c r="W376" s="265"/>
      <c r="X376" s="265"/>
      <c r="Y376" s="265"/>
      <c r="Z376" s="265"/>
      <c r="AA376" s="265"/>
      <c r="AB376" s="265"/>
      <c r="AC376" s="266"/>
      <c r="AD376" s="180"/>
      <c r="AE376" s="92"/>
      <c r="AF376" s="5"/>
      <c r="AG376" s="5"/>
      <c r="AH376" s="5"/>
      <c r="AI376" s="16"/>
    </row>
    <row x14ac:dyDescent="0.25" r="377" customHeight="1" ht="17.25">
      <c r="A377" s="273" t="s">
        <v>395</v>
      </c>
      <c r="B377" s="110"/>
      <c r="C377" s="110"/>
      <c r="D377" s="110"/>
      <c r="E377" s="110"/>
      <c r="F377" s="110"/>
      <c r="G377" s="110"/>
      <c r="H377" s="225"/>
      <c r="I377" s="112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278"/>
      <c r="U377" s="279"/>
      <c r="V377" s="265"/>
      <c r="W377" s="265"/>
      <c r="X377" s="265"/>
      <c r="Y377" s="265"/>
      <c r="Z377" s="265"/>
      <c r="AA377" s="265"/>
      <c r="AB377" s="265"/>
      <c r="AC377" s="266"/>
      <c r="AD377" s="180"/>
      <c r="AE377" s="92"/>
      <c r="AF377" s="5"/>
      <c r="AG377" s="5"/>
      <c r="AH377" s="5"/>
      <c r="AI377" s="16"/>
    </row>
    <row x14ac:dyDescent="0.25" r="378" customHeight="1" ht="17.25">
      <c r="A378" s="241" t="s">
        <v>396</v>
      </c>
      <c r="B378" s="261" t="s">
        <v>8</v>
      </c>
      <c r="C378" s="261" t="s">
        <v>3</v>
      </c>
      <c r="D378" s="110"/>
      <c r="E378" s="337"/>
      <c r="F378" s="337"/>
      <c r="G378" s="110">
        <v>300</v>
      </c>
      <c r="H378" s="256" t="s">
        <v>397</v>
      </c>
      <c r="I378" s="81">
        <v>0.1</v>
      </c>
      <c r="J378" s="113">
        <v>0.9</v>
      </c>
      <c r="K378" s="242"/>
      <c r="L378" s="242"/>
      <c r="M378" s="114"/>
      <c r="N378" s="114"/>
      <c r="O378" s="114"/>
      <c r="P378" s="114"/>
      <c r="Q378" s="114"/>
      <c r="R378" s="114"/>
      <c r="S378" s="114"/>
      <c r="T378" s="222">
        <f>ROUND(J378*$G378,-1)</f>
      </c>
      <c r="U378" s="223">
        <f>ROUND(K378*$G378,-1)</f>
      </c>
      <c r="V378" s="224">
        <f>ROUND(L378*$G378,-1)</f>
      </c>
      <c r="W378" s="224">
        <f>ROUND(M378*$G378,-1)</f>
      </c>
      <c r="X378" s="224">
        <f>ROUND(N378*$G378,-1)</f>
      </c>
      <c r="Y378" s="224">
        <f>ROUND(O378*$G378,-1)</f>
      </c>
      <c r="Z378" s="224">
        <f>ROUND(P378*$G378,-1)</f>
      </c>
      <c r="AA378" s="224">
        <f>ROUND(Q378*$G378,-1)</f>
      </c>
      <c r="AB378" s="224">
        <f>ROUND(R378*$G378,-1)</f>
      </c>
      <c r="AC378" s="225">
        <f>ROUND(S378*$G378,-1)</f>
      </c>
      <c r="AD378" s="243" t="s">
        <v>398</v>
      </c>
      <c r="AE378" s="92"/>
      <c r="AF378" s="5"/>
      <c r="AG378" s="5"/>
      <c r="AH378" s="5"/>
      <c r="AI378" s="16"/>
    </row>
    <row x14ac:dyDescent="0.25" r="379" customHeight="1" ht="17.25">
      <c r="A379" s="273" t="s">
        <v>399</v>
      </c>
      <c r="B379" s="110"/>
      <c r="C379" s="110"/>
      <c r="D379" s="110"/>
      <c r="E379" s="110"/>
      <c r="F379" s="110"/>
      <c r="G379" s="110"/>
      <c r="H379" s="225"/>
      <c r="I379" s="112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278"/>
      <c r="U379" s="279"/>
      <c r="V379" s="265"/>
      <c r="W379" s="265"/>
      <c r="X379" s="265"/>
      <c r="Y379" s="265"/>
      <c r="Z379" s="265"/>
      <c r="AA379" s="265"/>
      <c r="AB379" s="265"/>
      <c r="AC379" s="266"/>
      <c r="AD379" s="180"/>
      <c r="AE379" s="92"/>
      <c r="AF379" s="5"/>
      <c r="AG379" s="5"/>
      <c r="AH379" s="5"/>
      <c r="AI379" s="16"/>
    </row>
    <row x14ac:dyDescent="0.25" r="380" customHeight="1" ht="17.25">
      <c r="A380" s="273" t="s">
        <v>400</v>
      </c>
      <c r="B380" s="110"/>
      <c r="C380" s="110"/>
      <c r="D380" s="110"/>
      <c r="E380" s="110"/>
      <c r="F380" s="110"/>
      <c r="G380" s="110"/>
      <c r="H380" s="225"/>
      <c r="I380" s="112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278"/>
      <c r="U380" s="279"/>
      <c r="V380" s="265"/>
      <c r="W380" s="265"/>
      <c r="X380" s="265"/>
      <c r="Y380" s="265"/>
      <c r="Z380" s="265"/>
      <c r="AA380" s="265"/>
      <c r="AB380" s="265"/>
      <c r="AC380" s="266"/>
      <c r="AD380" s="180"/>
      <c r="AE380" s="92"/>
      <c r="AF380" s="5"/>
      <c r="AG380" s="5"/>
      <c r="AH380" s="5"/>
      <c r="AI380" s="16"/>
    </row>
    <row x14ac:dyDescent="0.25" r="381" customHeight="1" ht="17.25">
      <c r="A381" s="273" t="s">
        <v>401</v>
      </c>
      <c r="B381" s="110"/>
      <c r="C381" s="110"/>
      <c r="D381" s="110"/>
      <c r="E381" s="110"/>
      <c r="F381" s="110"/>
      <c r="G381" s="110"/>
      <c r="H381" s="225"/>
      <c r="I381" s="112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278"/>
      <c r="U381" s="279"/>
      <c r="V381" s="265"/>
      <c r="W381" s="265"/>
      <c r="X381" s="265"/>
      <c r="Y381" s="265"/>
      <c r="Z381" s="265"/>
      <c r="AA381" s="265"/>
      <c r="AB381" s="265"/>
      <c r="AC381" s="266"/>
      <c r="AD381" s="180"/>
      <c r="AE381" s="92"/>
      <c r="AF381" s="5"/>
      <c r="AG381" s="5"/>
      <c r="AH381" s="5"/>
      <c r="AI381" s="16"/>
    </row>
    <row x14ac:dyDescent="0.25" r="382" customHeight="1" ht="17.25">
      <c r="A382" s="241" t="s">
        <v>402</v>
      </c>
      <c r="B382" s="217" t="s">
        <v>8</v>
      </c>
      <c r="C382" s="217" t="s">
        <v>3</v>
      </c>
      <c r="D382" s="188"/>
      <c r="E382" s="110">
        <v>4000</v>
      </c>
      <c r="F382" s="110">
        <v>150</v>
      </c>
      <c r="G382" s="110">
        <f>F382*E382/1000</f>
      </c>
      <c r="H382" s="225"/>
      <c r="I382" s="370"/>
      <c r="J382" s="114"/>
      <c r="K382" s="242"/>
      <c r="L382" s="242"/>
      <c r="M382" s="114"/>
      <c r="N382" s="114"/>
      <c r="O382" s="114"/>
      <c r="P382" s="114">
        <v>0.8</v>
      </c>
      <c r="Q382" s="114">
        <v>0.2</v>
      </c>
      <c r="R382" s="114"/>
      <c r="S382" s="114"/>
      <c r="T382" s="222">
        <f>ROUND(J382*$G382,-1)</f>
      </c>
      <c r="U382" s="223">
        <f>ROUND(K382*$G382,-1)</f>
      </c>
      <c r="V382" s="224">
        <f>ROUND(L382*$G382,-1)</f>
      </c>
      <c r="W382" s="224">
        <f>ROUND(M382*$G382,-1)</f>
      </c>
      <c r="X382" s="224">
        <f>ROUND(N382*$G382,-1)</f>
      </c>
      <c r="Y382" s="224">
        <f>ROUND(O382*$G382,-1)</f>
      </c>
      <c r="Z382" s="224">
        <f>ROUND(P382*$G382,-1)</f>
      </c>
      <c r="AA382" s="224">
        <f>ROUND(Q382*$G382,-1)</f>
      </c>
      <c r="AB382" s="224">
        <f>ROUND(R382*$G382,-1)</f>
      </c>
      <c r="AC382" s="225">
        <f>ROUND(S382*$G382,-1)</f>
      </c>
      <c r="AD382" s="180"/>
      <c r="AE382" s="92"/>
      <c r="AF382" s="5"/>
      <c r="AG382" s="5"/>
      <c r="AH382" s="5"/>
      <c r="AI382" s="16"/>
    </row>
    <row x14ac:dyDescent="0.25" r="383" customHeight="1" ht="17.25">
      <c r="A383" s="273" t="s">
        <v>403</v>
      </c>
      <c r="B383" s="188"/>
      <c r="C383" s="188"/>
      <c r="D383" s="188"/>
      <c r="E383" s="110"/>
      <c r="F383" s="110"/>
      <c r="G383" s="110"/>
      <c r="H383" s="225"/>
      <c r="I383" s="112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278"/>
      <c r="U383" s="279"/>
      <c r="V383" s="265"/>
      <c r="W383" s="265"/>
      <c r="X383" s="265"/>
      <c r="Y383" s="265"/>
      <c r="Z383" s="265"/>
      <c r="AA383" s="265"/>
      <c r="AB383" s="265"/>
      <c r="AC383" s="266"/>
      <c r="AD383" s="180"/>
      <c r="AE383" s="92"/>
      <c r="AF383" s="5"/>
      <c r="AG383" s="5"/>
      <c r="AH383" s="5"/>
      <c r="AI383" s="16"/>
    </row>
    <row x14ac:dyDescent="0.25" r="384" customHeight="1" ht="17.25">
      <c r="A384" s="241" t="s">
        <v>404</v>
      </c>
      <c r="B384" s="217" t="s">
        <v>8</v>
      </c>
      <c r="C384" s="217" t="s">
        <v>3</v>
      </c>
      <c r="D384" s="188"/>
      <c r="E384" s="110">
        <v>4680</v>
      </c>
      <c r="F384" s="110">
        <v>250</v>
      </c>
      <c r="G384" s="110">
        <f>F384*E384/1000</f>
      </c>
      <c r="H384" s="225"/>
      <c r="I384" s="112"/>
      <c r="J384" s="114"/>
      <c r="K384" s="114"/>
      <c r="L384" s="114"/>
      <c r="M384" s="114"/>
      <c r="N384" s="114"/>
      <c r="O384" s="114"/>
      <c r="P384" s="114">
        <v>0.1</v>
      </c>
      <c r="Q384" s="114">
        <v>0.5</v>
      </c>
      <c r="R384" s="114">
        <v>0.4</v>
      </c>
      <c r="S384" s="114"/>
      <c r="T384" s="222">
        <f>ROUND(J384*$G384,-1)</f>
      </c>
      <c r="U384" s="223">
        <f>ROUND(K384*$G384,-1)</f>
      </c>
      <c r="V384" s="224">
        <f>ROUND(L384*$G384,-1)</f>
      </c>
      <c r="W384" s="224">
        <f>ROUND(M384*$G384,-1)</f>
      </c>
      <c r="X384" s="224">
        <f>ROUND(N384*$G384,-1)</f>
      </c>
      <c r="Y384" s="224">
        <f>ROUND(O384*$G384,-1)</f>
      </c>
      <c r="Z384" s="224">
        <f>ROUND(P384*$G384,-1)</f>
      </c>
      <c r="AA384" s="224">
        <f>ROUND(Q384*$G384,-1)</f>
      </c>
      <c r="AB384" s="224">
        <f>ROUND(R384*$G384,-1)</f>
      </c>
      <c r="AC384" s="225">
        <f>ROUND(S384*$G384,-1)</f>
      </c>
      <c r="AD384" s="180"/>
      <c r="AE384" s="92"/>
      <c r="AF384" s="5"/>
      <c r="AG384" s="5"/>
      <c r="AH384" s="5"/>
      <c r="AI384" s="16"/>
    </row>
    <row x14ac:dyDescent="0.25" r="385" customHeight="1" ht="17.25">
      <c r="A385" s="241" t="s">
        <v>405</v>
      </c>
      <c r="B385" s="217" t="s">
        <v>8</v>
      </c>
      <c r="C385" s="217" t="s">
        <v>3</v>
      </c>
      <c r="D385" s="188"/>
      <c r="E385" s="110"/>
      <c r="F385" s="110"/>
      <c r="G385" s="110">
        <v>400</v>
      </c>
      <c r="H385" s="225"/>
      <c r="I385" s="112"/>
      <c r="J385" s="114"/>
      <c r="K385" s="114"/>
      <c r="L385" s="114"/>
      <c r="M385" s="114"/>
      <c r="N385" s="114">
        <v>1</v>
      </c>
      <c r="O385" s="114"/>
      <c r="P385" s="371"/>
      <c r="Q385" s="114"/>
      <c r="R385" s="114"/>
      <c r="S385" s="114"/>
      <c r="T385" s="222">
        <f>ROUND(J385*$G385,-1)</f>
      </c>
      <c r="U385" s="223">
        <f>ROUND(K385*$G385,-1)</f>
      </c>
      <c r="V385" s="224">
        <f>ROUND(L385*$G385,-1)</f>
      </c>
      <c r="W385" s="224">
        <f>ROUND(M385*$G385,-1)</f>
      </c>
      <c r="X385" s="224">
        <f>ROUND(N385*$G385,-1)</f>
      </c>
      <c r="Y385" s="224">
        <f>ROUND(O385*$G385,-1)</f>
      </c>
      <c r="Z385" s="224">
        <f>ROUND(P385*$G385,-1)</f>
      </c>
      <c r="AA385" s="224">
        <f>ROUND(Q385*$G385,-1)</f>
      </c>
      <c r="AB385" s="224">
        <f>ROUND(R385*$G385,-1)</f>
      </c>
      <c r="AC385" s="225">
        <f>ROUND(S385*$G385,-1)</f>
      </c>
      <c r="AD385" s="180"/>
      <c r="AE385" s="92"/>
      <c r="AF385" s="5"/>
      <c r="AG385" s="5"/>
      <c r="AH385" s="5"/>
      <c r="AI385" s="16"/>
    </row>
    <row x14ac:dyDescent="0.25" r="386" customHeight="1" ht="17.25">
      <c r="A386" s="241" t="s">
        <v>406</v>
      </c>
      <c r="B386" s="217" t="s">
        <v>8</v>
      </c>
      <c r="C386" s="217" t="s">
        <v>3</v>
      </c>
      <c r="D386" s="188"/>
      <c r="E386" s="110">
        <v>1300</v>
      </c>
      <c r="F386" s="110"/>
      <c r="G386" s="110">
        <v>900</v>
      </c>
      <c r="H386" s="256" t="s">
        <v>407</v>
      </c>
      <c r="I386" s="112">
        <v>0.2</v>
      </c>
      <c r="J386" s="114">
        <v>0.8</v>
      </c>
      <c r="K386" s="114"/>
      <c r="L386" s="114"/>
      <c r="M386" s="114"/>
      <c r="N386" s="114"/>
      <c r="O386" s="114"/>
      <c r="P386" s="114"/>
      <c r="Q386" s="114"/>
      <c r="R386" s="114"/>
      <c r="S386" s="114"/>
      <c r="T386" s="222">
        <f>ROUND(J386*$G386,-1)</f>
      </c>
      <c r="U386" s="223">
        <f>ROUND(K386*$G386,-1)</f>
      </c>
      <c r="V386" s="224">
        <f>ROUND(L386*$G386,-1)</f>
      </c>
      <c r="W386" s="224">
        <f>ROUND(M386*$G386,-1)</f>
      </c>
      <c r="X386" s="224">
        <f>ROUND(N386*$G386,-1)</f>
      </c>
      <c r="Y386" s="224">
        <f>ROUND(O386*$G386,-1)</f>
      </c>
      <c r="Z386" s="224">
        <f>ROUND(P386*$G386,-1)</f>
      </c>
      <c r="AA386" s="224">
        <f>ROUND(Q386*$G386,-1)</f>
      </c>
      <c r="AB386" s="224">
        <f>ROUND(R386*$G386,-1)</f>
      </c>
      <c r="AC386" s="225">
        <f>ROUND(S386*$G386,-1)</f>
      </c>
      <c r="AD386" s="180"/>
      <c r="AE386" s="92"/>
      <c r="AF386" s="5"/>
      <c r="AG386" s="5"/>
      <c r="AH386" s="5"/>
      <c r="AI386" s="16"/>
    </row>
    <row x14ac:dyDescent="0.25" r="387" customHeight="1" ht="17.25">
      <c r="A387" s="251" t="s">
        <v>408</v>
      </c>
      <c r="B387" s="188"/>
      <c r="C387" s="188"/>
      <c r="D387" s="188"/>
      <c r="E387" s="246"/>
      <c r="F387" s="246"/>
      <c r="G387" s="246"/>
      <c r="H387" s="247"/>
      <c r="I387" s="248"/>
      <c r="J387" s="250"/>
      <c r="K387" s="250"/>
      <c r="L387" s="250"/>
      <c r="M387" s="250"/>
      <c r="N387" s="250"/>
      <c r="O387" s="250"/>
      <c r="P387" s="250"/>
      <c r="Q387" s="250"/>
      <c r="R387" s="250"/>
      <c r="S387" s="250"/>
      <c r="T387" s="207">
        <f>ROUND(J387*$G387,-1)</f>
      </c>
      <c r="U387" s="253">
        <f>ROUND(K387*$G387,-1)</f>
      </c>
      <c r="V387" s="254">
        <f>ROUND(L387*$G387,-1)</f>
      </c>
      <c r="W387" s="254">
        <f>ROUND(M387*$G387,-1)</f>
      </c>
      <c r="X387" s="254">
        <f>ROUND(N387*$G387,-1)</f>
      </c>
      <c r="Y387" s="254">
        <f>ROUND(O387*$G387,-1)</f>
      </c>
      <c r="Z387" s="254">
        <f>ROUND(P387*$G387,-1)</f>
      </c>
      <c r="AA387" s="254">
        <f>ROUND(Q387*$G387,-1)</f>
      </c>
      <c r="AB387" s="254">
        <f>ROUND(R387*$G387,-1)</f>
      </c>
      <c r="AC387" s="247">
        <f>ROUND(S387*$G387,-1)</f>
      </c>
      <c r="AD387" s="206"/>
      <c r="AE387" s="92"/>
      <c r="AF387" s="5"/>
      <c r="AG387" s="5"/>
      <c r="AH387" s="5"/>
      <c r="AI387" s="16"/>
    </row>
    <row x14ac:dyDescent="0.25" r="388" customHeight="1" ht="17.25">
      <c r="A388" s="251" t="s">
        <v>409</v>
      </c>
      <c r="B388" s="188"/>
      <c r="C388" s="188"/>
      <c r="D388" s="188"/>
      <c r="E388" s="246"/>
      <c r="F388" s="246"/>
      <c r="G388" s="246"/>
      <c r="H388" s="247"/>
      <c r="I388" s="248"/>
      <c r="J388" s="250"/>
      <c r="K388" s="250"/>
      <c r="L388" s="250"/>
      <c r="M388" s="250"/>
      <c r="N388" s="250"/>
      <c r="O388" s="250"/>
      <c r="P388" s="250"/>
      <c r="Q388" s="250"/>
      <c r="R388" s="250"/>
      <c r="S388" s="250"/>
      <c r="T388" s="207">
        <f>ROUND(J388*$G388,-1)</f>
      </c>
      <c r="U388" s="253">
        <f>ROUND(K388*$G388,-1)</f>
      </c>
      <c r="V388" s="254">
        <f>ROUND(L388*$G388,-1)</f>
      </c>
      <c r="W388" s="254">
        <f>ROUND(M388*$G388,-1)</f>
      </c>
      <c r="X388" s="254">
        <f>ROUND(N388*$G388,-1)</f>
      </c>
      <c r="Y388" s="254">
        <f>ROUND(O388*$G388,-1)</f>
      </c>
      <c r="Z388" s="254">
        <f>ROUND(P388*$G388,-1)</f>
      </c>
      <c r="AA388" s="254">
        <f>ROUND(Q388*$G388,-1)</f>
      </c>
      <c r="AB388" s="254">
        <f>ROUND(R388*$G388,-1)</f>
      </c>
      <c r="AC388" s="247">
        <f>ROUND(S388*$G388,-1)</f>
      </c>
      <c r="AD388" s="206"/>
      <c r="AE388" s="92"/>
      <c r="AF388" s="5"/>
      <c r="AG388" s="5"/>
      <c r="AH388" s="5"/>
      <c r="AI388" s="16"/>
    </row>
    <row x14ac:dyDescent="0.25" r="389" customHeight="1" ht="17.25">
      <c r="A389" s="251"/>
      <c r="B389" s="188"/>
      <c r="C389" s="188"/>
      <c r="D389" s="188"/>
      <c r="E389" s="110"/>
      <c r="F389" s="110"/>
      <c r="G389" s="110"/>
      <c r="H389" s="225"/>
      <c r="I389" s="112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222"/>
      <c r="U389" s="223"/>
      <c r="V389" s="224"/>
      <c r="W389" s="224"/>
      <c r="X389" s="224"/>
      <c r="Y389" s="224"/>
      <c r="Z389" s="224"/>
      <c r="AA389" s="224"/>
      <c r="AB389" s="224"/>
      <c r="AC389" s="225"/>
      <c r="AD389" s="180"/>
      <c r="AE389" s="332"/>
      <c r="AF389" s="5"/>
      <c r="AG389" s="5"/>
      <c r="AH389" s="5"/>
      <c r="AI389" s="16"/>
    </row>
    <row x14ac:dyDescent="0.25" r="390" customHeight="1" ht="17.25">
      <c r="A390" s="241" t="s">
        <v>410</v>
      </c>
      <c r="B390" s="217" t="s">
        <v>8</v>
      </c>
      <c r="C390" s="217" t="s">
        <v>3</v>
      </c>
      <c r="D390" s="188"/>
      <c r="E390" s="110"/>
      <c r="F390" s="110"/>
      <c r="G390" s="110">
        <v>2000</v>
      </c>
      <c r="H390" s="225"/>
      <c r="I390" s="112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>
        <v>0.235</v>
      </c>
      <c r="T390" s="222">
        <f>ROUND(J390*$G390,-1)</f>
      </c>
      <c r="U390" s="223">
        <v>0</v>
      </c>
      <c r="V390" s="224">
        <f>ROUND(L390*$G390,-1)</f>
      </c>
      <c r="W390" s="224">
        <f>ROUND(M390*$G390,-1)</f>
      </c>
      <c r="X390" s="224">
        <f>ROUND(N390*$G390,-1)</f>
      </c>
      <c r="Y390" s="224">
        <f>ROUND(O390*$G390,-1)</f>
      </c>
      <c r="Z390" s="224">
        <f>ROUND(P390*$G390,-1)</f>
      </c>
      <c r="AA390" s="224">
        <f>ROUND(Q390*$G390,-1)</f>
      </c>
      <c r="AB390" s="224">
        <f>ROUND(R390*$G390,-1)</f>
      </c>
      <c r="AC390" s="225">
        <f>ROUND(S390*$G390,-1)</f>
      </c>
      <c r="AD390" s="180"/>
      <c r="AE390" s="92"/>
      <c r="AF390" s="5"/>
      <c r="AG390" s="5"/>
      <c r="AH390" s="5"/>
      <c r="AI390" s="16"/>
    </row>
    <row x14ac:dyDescent="0.25" r="391" customHeight="1" ht="17.25">
      <c r="A391" s="338" t="s">
        <v>411</v>
      </c>
      <c r="B391" s="217" t="s">
        <v>8</v>
      </c>
      <c r="C391" s="217" t="s">
        <v>3</v>
      </c>
      <c r="D391" s="188"/>
      <c r="E391" s="224"/>
      <c r="F391" s="224"/>
      <c r="G391" s="224">
        <v>1000</v>
      </c>
      <c r="H391" s="225"/>
      <c r="I391" s="112"/>
      <c r="J391" s="114">
        <v>0.1</v>
      </c>
      <c r="K391" s="114">
        <v>0.2</v>
      </c>
      <c r="L391" s="114">
        <v>0.1</v>
      </c>
      <c r="M391" s="114">
        <v>0.7</v>
      </c>
      <c r="N391" s="114">
        <v>0.4</v>
      </c>
      <c r="O391" s="114">
        <v>0.7</v>
      </c>
      <c r="P391" s="114">
        <v>0.05</v>
      </c>
      <c r="Q391" s="114">
        <v>0.1</v>
      </c>
      <c r="R391" s="114">
        <v>0.1</v>
      </c>
      <c r="S391" s="114">
        <v>0.1</v>
      </c>
      <c r="T391" s="222">
        <f>ROUND(J391*$G391,-1)</f>
      </c>
      <c r="U391" s="223">
        <f>ROUND(K391*$G391,-1)</f>
      </c>
      <c r="V391" s="224">
        <f>ROUND(L391*$G391,-1)</f>
      </c>
      <c r="W391" s="224">
        <f>ROUND(M391*$G391,-1)</f>
      </c>
      <c r="X391" s="224">
        <f>ROUND(N391*$G391,-1)</f>
      </c>
      <c r="Y391" s="224">
        <f>ROUND(O391*$G391,-1)</f>
      </c>
      <c r="Z391" s="224">
        <f>ROUND(P391*$G391,-1)</f>
      </c>
      <c r="AA391" s="224">
        <f>ROUND(Q391*$G391,-1)</f>
      </c>
      <c r="AB391" s="224">
        <f>ROUND(R391*$G391,-1)</f>
      </c>
      <c r="AC391" s="225">
        <f>ROUND(S391*$G391,-1)</f>
      </c>
      <c r="AD391" s="180"/>
      <c r="AE391" s="92"/>
      <c r="AF391" s="5"/>
      <c r="AG391" s="5"/>
      <c r="AH391" s="5"/>
      <c r="AI391" s="16"/>
    </row>
    <row x14ac:dyDescent="0.25" r="392" customHeight="1" ht="17.25">
      <c r="A392" s="338" t="s">
        <v>412</v>
      </c>
      <c r="B392" s="217" t="s">
        <v>8</v>
      </c>
      <c r="C392" s="217" t="s">
        <v>3</v>
      </c>
      <c r="D392" s="188"/>
      <c r="E392" s="224"/>
      <c r="F392" s="224"/>
      <c r="G392" s="224">
        <v>200</v>
      </c>
      <c r="H392" s="225"/>
      <c r="I392" s="112"/>
      <c r="J392" s="114">
        <v>0.05</v>
      </c>
      <c r="K392" s="114">
        <v>0.1</v>
      </c>
      <c r="L392" s="114">
        <v>0.1</v>
      </c>
      <c r="M392" s="114">
        <v>0.1</v>
      </c>
      <c r="N392" s="114">
        <v>0.1</v>
      </c>
      <c r="O392" s="114">
        <v>0.1</v>
      </c>
      <c r="P392" s="114">
        <v>0.1</v>
      </c>
      <c r="Q392" s="114">
        <v>0.1</v>
      </c>
      <c r="R392" s="114">
        <v>0.1</v>
      </c>
      <c r="S392" s="114">
        <v>0.1</v>
      </c>
      <c r="T392" s="222">
        <f>ROUND(J392*$G392,-1)</f>
      </c>
      <c r="U392" s="223">
        <f>ROUND(K392*$G392,-1)</f>
      </c>
      <c r="V392" s="224">
        <f>ROUND(L392*$G392,-1)</f>
      </c>
      <c r="W392" s="224">
        <f>ROUND(M392*$G392,-1)</f>
      </c>
      <c r="X392" s="224">
        <f>ROUND(N392*$G392,-1)</f>
      </c>
      <c r="Y392" s="224">
        <f>ROUND(O392*$G392,-1)</f>
      </c>
      <c r="Z392" s="224">
        <f>ROUND(P392*$G392,-1)</f>
      </c>
      <c r="AA392" s="224">
        <f>ROUND(Q392*$G392,-1)</f>
      </c>
      <c r="AB392" s="224">
        <f>ROUND(R392*$G392,-1)</f>
      </c>
      <c r="AC392" s="225">
        <f>ROUND(S392*$G392,-1)</f>
      </c>
      <c r="AD392" s="180"/>
      <c r="AE392" s="92"/>
      <c r="AF392" s="5"/>
      <c r="AG392" s="5"/>
      <c r="AH392" s="5"/>
      <c r="AI392" s="16"/>
    </row>
    <row x14ac:dyDescent="0.25" r="393" customHeight="1" ht="17.25">
      <c r="A393" s="241"/>
      <c r="B393" s="188"/>
      <c r="C393" s="188"/>
      <c r="D393" s="188"/>
      <c r="E393" s="110"/>
      <c r="F393" s="110"/>
      <c r="G393" s="110"/>
      <c r="H393" s="225"/>
      <c r="I393" s="112"/>
      <c r="J393" s="180"/>
      <c r="K393" s="114"/>
      <c r="L393" s="242"/>
      <c r="M393" s="242"/>
      <c r="N393" s="114"/>
      <c r="O393" s="114"/>
      <c r="P393" s="114"/>
      <c r="Q393" s="114"/>
      <c r="R393" s="114"/>
      <c r="S393" s="114"/>
      <c r="T393" s="73"/>
      <c r="U393" s="372"/>
      <c r="V393" s="373"/>
      <c r="W393" s="373"/>
      <c r="X393" s="373"/>
      <c r="Y393" s="373"/>
      <c r="Z393" s="373"/>
      <c r="AA393" s="373"/>
      <c r="AB393" s="373"/>
      <c r="AC393" s="374"/>
      <c r="AD393" s="180"/>
      <c r="AE393" s="92"/>
      <c r="AF393" s="5"/>
      <c r="AG393" s="5"/>
      <c r="AH393" s="5"/>
      <c r="AI393" s="16"/>
    </row>
    <row x14ac:dyDescent="0.25" r="394" customHeight="1" ht="17.25">
      <c r="A394" s="1"/>
      <c r="B394" s="8"/>
      <c r="C394" s="8"/>
      <c r="D394" s="8"/>
      <c r="E394" s="8"/>
      <c r="F394" s="8"/>
      <c r="G394" s="8"/>
      <c r="H394" s="8"/>
      <c r="I394" s="375"/>
      <c r="J394" s="375"/>
      <c r="K394" s="375"/>
      <c r="L394" s="375"/>
      <c r="M394" s="375"/>
      <c r="N394" s="375"/>
      <c r="O394" s="375"/>
      <c r="P394" s="375"/>
      <c r="Q394" s="375"/>
      <c r="R394" s="375"/>
      <c r="S394" s="375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1"/>
      <c r="AE394" s="92"/>
      <c r="AF394" s="5"/>
      <c r="AG394" s="5"/>
      <c r="AH394" s="5"/>
      <c r="AI394" s="16"/>
    </row>
    <row x14ac:dyDescent="0.25" r="395" customHeight="1" ht="17.25">
      <c r="A395" s="1"/>
      <c r="B395" s="8"/>
      <c r="C395" s="8"/>
      <c r="D395" s="8"/>
      <c r="E395" s="8"/>
      <c r="F395" s="8"/>
      <c r="G395" s="8"/>
      <c r="H395" s="19"/>
      <c r="I395" s="10" t="s">
        <v>1</v>
      </c>
      <c r="J395" s="375"/>
      <c r="K395" s="375"/>
      <c r="L395" s="375"/>
      <c r="M395" s="375"/>
      <c r="N395" s="375"/>
      <c r="O395" s="375"/>
      <c r="P395" s="375"/>
      <c r="Q395" s="375"/>
      <c r="R395" s="375"/>
      <c r="S395" s="375"/>
      <c r="T395" s="8">
        <f>T34</f>
      </c>
      <c r="U395" s="8">
        <f>U34</f>
      </c>
      <c r="V395" s="8">
        <f>V34</f>
      </c>
      <c r="W395" s="8">
        <f>W34</f>
      </c>
      <c r="X395" s="8">
        <f>X34</f>
      </c>
      <c r="Y395" s="8">
        <f>Y34</f>
      </c>
      <c r="Z395" s="8">
        <f>Z34</f>
      </c>
      <c r="AA395" s="8">
        <f>AA34</f>
      </c>
      <c r="AB395" s="8">
        <f>AB34</f>
      </c>
      <c r="AC395" s="8">
        <f>AC34</f>
      </c>
      <c r="AD395" s="1"/>
      <c r="AE395" s="92"/>
      <c r="AF395" s="5"/>
      <c r="AG395" s="5"/>
      <c r="AH395" s="5"/>
      <c r="AI395" s="16"/>
    </row>
    <row x14ac:dyDescent="0.25" r="396" customHeight="1" ht="17.25">
      <c r="A396" s="1"/>
      <c r="B396" s="1"/>
      <c r="C396" s="1"/>
      <c r="D396" s="1"/>
      <c r="E396" s="8"/>
      <c r="F396" s="8"/>
      <c r="G396" s="8"/>
      <c r="H396" s="19"/>
      <c r="I396" s="10" t="s">
        <v>4</v>
      </c>
      <c r="J396" s="375"/>
      <c r="K396" s="375"/>
      <c r="L396" s="375"/>
      <c r="M396" s="375"/>
      <c r="N396" s="375"/>
      <c r="O396" s="375"/>
      <c r="P396" s="375"/>
      <c r="Q396" s="375"/>
      <c r="R396" s="375"/>
      <c r="S396" s="375"/>
      <c r="T396" s="8">
        <f>T177</f>
      </c>
      <c r="U396" s="8">
        <f>U177</f>
      </c>
      <c r="V396" s="8">
        <f>V177</f>
      </c>
      <c r="W396" s="8">
        <f>W177</f>
      </c>
      <c r="X396" s="8">
        <f>X177</f>
      </c>
      <c r="Y396" s="8">
        <f>Y177</f>
      </c>
      <c r="Z396" s="8">
        <f>Z177</f>
      </c>
      <c r="AA396" s="8">
        <f>AA177</f>
      </c>
      <c r="AB396" s="8">
        <f>AB177</f>
      </c>
      <c r="AC396" s="8">
        <f>AC177</f>
      </c>
      <c r="AD396" s="1"/>
      <c r="AE396" s="92"/>
      <c r="AF396" s="5"/>
      <c r="AG396" s="5"/>
      <c r="AH396" s="5"/>
      <c r="AI396" s="16"/>
    </row>
    <row x14ac:dyDescent="0.25" r="397" customHeight="1" ht="17.25">
      <c r="A397" s="376"/>
      <c r="B397" s="376"/>
      <c r="C397" s="376"/>
      <c r="D397" s="376"/>
      <c r="E397" s="377"/>
      <c r="F397" s="8"/>
      <c r="G397" s="377"/>
      <c r="H397" s="19"/>
      <c r="I397" s="10" t="s">
        <v>6</v>
      </c>
      <c r="J397" s="326"/>
      <c r="K397" s="326"/>
      <c r="L397" s="326"/>
      <c r="M397" s="326"/>
      <c r="N397" s="326"/>
      <c r="O397" s="326"/>
      <c r="P397" s="326"/>
      <c r="Q397" s="326"/>
      <c r="R397" s="326"/>
      <c r="S397" s="326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1"/>
      <c r="AE397" s="92"/>
      <c r="AF397" s="5"/>
      <c r="AG397" s="5"/>
      <c r="AH397" s="5"/>
      <c r="AI397" s="16"/>
    </row>
    <row x14ac:dyDescent="0.25" r="398" customHeight="1" ht="17.25">
      <c r="A398" s="376"/>
      <c r="B398" s="376"/>
      <c r="C398" s="376"/>
      <c r="D398" s="376"/>
      <c r="E398" s="377"/>
      <c r="F398" s="8"/>
      <c r="G398" s="377"/>
      <c r="H398" s="19"/>
      <c r="I398" s="10" t="s">
        <v>8</v>
      </c>
      <c r="J398" s="326"/>
      <c r="K398" s="326"/>
      <c r="L398" s="326"/>
      <c r="M398" s="326"/>
      <c r="N398" s="326"/>
      <c r="O398" s="326"/>
      <c r="P398" s="326"/>
      <c r="Q398" s="326"/>
      <c r="R398" s="326"/>
      <c r="S398" s="326"/>
      <c r="T398" s="8">
        <f>T392+T391+T390+T386+T385+T384+T382+T378+T303+T231+T230+T229+T228+T227+T225+T224+T223+T222+T221+T220+T219+T218+T217+T216+T213+T212+T211+T210+T128+T127+T126+T125+T109+T108+T107+T106+T103+T102+T101</f>
      </c>
      <c r="U398" s="8">
        <f>U392+U391+U390+U386+U385+U384+U382+U378+U303+U231+U230+U229+U228+U227+U225+U224+U223+U222+U221+U220+U219+U218+U217+U216+U213+U212+U211+U210+U128+U127+U126+U125+U109+U108+U107+U106+U103+U102+U101</f>
      </c>
      <c r="V398" s="8">
        <f>V392+V391+V390+V386+V385+V384+V382+V378+V303+V231+V230+V229+V228+V227+V225+V224+V223+V222+V221+V220+V219+V218+V217+V216+V213+V212+V211+V210+V128+V127+V126+V125+V109+V108+V107+V106+V103+V102+V101</f>
      </c>
      <c r="W398" s="8">
        <f>W392+W391+W390+W386+W385+W384+W382+W378+W303+W231+W230+W229+W228+W227+W225+W224+W223+W222+W221+W220+W219+W218+W217+W216+W213+W212+W211+W210+W128+W127+W126+W125+W109+W108+W107+W106+W103+W102+W101</f>
      </c>
      <c r="X398" s="8">
        <f>X392+X391+X390+X386+X385+X384+X382+X378+X303+X231+X230+X229+X228+X227+X225+X224+X223+X222+X221+X220+X219+X218+X217+X216+X213+X212+X211+X210+X128+X127+X126+X125+X109+X108+X107+X106+X103+X102+X101</f>
      </c>
      <c r="Y398" s="8">
        <f>Y392+Y391+Y390+Y386+Y385+Y384+Y382+Y378+Y303+Y231+Y230+Y229+Y228+Y227+Y225+Y224+Y223+Y222+Y221+Y220+Y219+Y218+Y217+Y216+Y213+Y212+Y211+Y210+Y128+Y127+Y126+Y125+Y109+Y108+Y107+Y106+Y103+Y102+Y101</f>
      </c>
      <c r="Z398" s="8">
        <f>Z392+Z391+Z390+Z386+Z385+Z384+Z382+Z378+Z303+Z231+Z230+Z229+Z228+Z227+Z225+Z224+Z223+Z222+Z221+Z220+Z219+Z218+Z217+Z216+Z213+Z212+Z211+Z210+Z128+Z127+Z126+Z125+Z109+Z108+Z107+Z106+Z103+Z102+Z101</f>
      </c>
      <c r="AA398" s="8">
        <f>AA392+AA391+AA390+AA386+AA385+AA384+AA382+AA378+AA303+AA231+AA230+AA229+AA228+AA227+AA225+AA224+AA223+AA222+AA221+AA220+AA219+AA218+AA217+AA216+AA213+AA212+AA211+AA210+AA128+AA127+AA126+AA125+AA109+AA108+AA107+AA106+AA103+AA102+AA101</f>
      </c>
      <c r="AB398" s="8">
        <f>AB392+AB391+AB390+AB386+AB385+AB384+AB382+AB378+AB303+AB231+AB230+AB229+AB228+AB227+AB225+AB224+AB223+AB222+AB221+AB220+AB219+AB218+AB217+AB216+AB213+AB212+AB211+AB210+AB128+AB127+AB126+AB125+AB109+AB108+AB107+AB106+AB103+AB102+AB101</f>
      </c>
      <c r="AC398" s="8">
        <f>AC392+AC391+AC390+AC386+AC385+AC384+AC382+AC378+AC303+AC231+AC230+AC229+AC228+AC227+AC225+AC224+AC223+AC222+AC221+AC220+AC219+AC218+AC217+AC216+AC213+AC212+AC211+AC210+AC128+AC127+AC126+AC125+AC109+AC108+AC107+AC106+AC103+AC102+AC101</f>
      </c>
      <c r="AD398" s="1"/>
      <c r="AE398" s="92"/>
      <c r="AF398" s="5"/>
      <c r="AG398" s="5"/>
      <c r="AH398" s="5"/>
      <c r="AI398" s="16"/>
    </row>
    <row x14ac:dyDescent="0.25" r="399" customHeight="1" ht="17.25">
      <c r="A399" s="376"/>
      <c r="B399" s="376"/>
      <c r="C399" s="376"/>
      <c r="D399" s="376"/>
      <c r="E399" s="377"/>
      <c r="F399" s="377"/>
      <c r="G399" s="377"/>
      <c r="H399" s="19"/>
      <c r="I399" s="10" t="s">
        <v>10</v>
      </c>
      <c r="J399" s="326"/>
      <c r="K399" s="326"/>
      <c r="L399" s="326"/>
      <c r="M399" s="326"/>
      <c r="N399" s="326"/>
      <c r="O399" s="326"/>
      <c r="P399" s="326"/>
      <c r="Q399" s="326"/>
      <c r="R399" s="326"/>
      <c r="S399" s="326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1"/>
      <c r="AE399" s="378"/>
      <c r="AF399" s="5"/>
      <c r="AG399" s="5"/>
      <c r="AH399" s="5"/>
      <c r="AI399" s="16"/>
    </row>
    <row x14ac:dyDescent="0.25" r="400" customHeight="1" ht="17.25">
      <c r="A400" s="376"/>
      <c r="B400" s="376"/>
      <c r="C400" s="376"/>
      <c r="D400" s="376"/>
      <c r="E400" s="377"/>
      <c r="F400" s="377"/>
      <c r="G400" s="377"/>
      <c r="H400" s="19"/>
      <c r="I400" s="10" t="s">
        <v>12</v>
      </c>
      <c r="J400" s="326"/>
      <c r="K400" s="326"/>
      <c r="L400" s="326"/>
      <c r="M400" s="326"/>
      <c r="N400" s="326"/>
      <c r="O400" s="326"/>
      <c r="P400" s="326"/>
      <c r="Q400" s="326"/>
      <c r="R400" s="326"/>
      <c r="S400" s="326"/>
      <c r="T400" s="8">
        <f>T370+T369+T368+T367+T291+T269+T207+T204+T201+T185+T183+T182+T179+T175+T122+T121+T120+T119+T118+T117+T116+T115+T114+T113+T112+T98+T74+T72+T70+T68+T65+T64+T63+T62+T61+T60+T59+T58+T57+T43+T39+T37+T35+T31+T30+T29+T26+T111</f>
      </c>
      <c r="U400" s="8">
        <f>U370+U369+U368+U367+U291+U269+U207+U204+U201+U185+U183+U182+U179+U175+U122+U121+U120+U119+U118+U117+U116+U115+U114+U113+U112+U98+U74+U72+U70+U68+U65+U64+U63+U62+U61+U60+U59+U58+U57+U43+U39+U37+U35+U31+U30+U29+U26+U111</f>
      </c>
      <c r="V400" s="8">
        <f>V370+V369+V368+V367+V291+V269+V207+V204+V201+V185+V183+V182+V179+V175+V122+V121+V120+V119+V118+V117+V116+V115+V114+V113+V112+V98+V74+V72+V70+V68+V65+V64+V63+V62+V61+V60+V59+V58+V57+V43+V39+V37+V35+V31+V30+V29+V26+V111</f>
      </c>
      <c r="W400" s="8">
        <f>W370+W369+W368+W367+W291+W269+W207+W204+W201+W185+W183+W182+W179+W175+W122+W121+W120+W119+W118+W117+W116+W115+W114+W113+W112+W98+W74+W72+W70+W68+W65+W64+W63+W62+W61+W60+W59+W58+W57+W43+W39+W37+W35+W31+W30+W29+W26+W111</f>
      </c>
      <c r="X400" s="8">
        <f>X370+X369+X368+X367+X291+X269+X207+X204+X201+X185+X183+X182+X179+X175+X122+X121+X120+X119+X118+X117+X116+X115+X114+X113+X112+X98+X74+X72+X70+X68+X65+X64+X63+X62+X61+X60+X59+X58+X57+X43+X39+X37+X35+X31+X30+X29+X26+X111</f>
      </c>
      <c r="Y400" s="8">
        <f>Y370+Y369+Y368+Y367+Y291+Y269+Y207+Y204+Y201+Y185+Y183+Y182+Y179+Y175+Y122+Y121+Y120+Y119+Y118+Y117+Y116+Y115+Y114+Y113+Y112+Y98+Y74+Y72+Y70+Y68+Y65+Y64+Y63+Y62+Y61+Y60+Y59+Y58+Y57+Y43+Y39+Y37+Y35+Y31+Y30+Y29+Y26+Y111</f>
      </c>
      <c r="Z400" s="8">
        <f>Z370+Z369+Z368+Z367+Z291+Z269+Z207+Z204+Z201+Z185+Z183+Z182+Z179+Z175+Z122+Z121+Z120+Z119+Z118+Z117+Z116+Z115+Z114+Z113+Z112+Z98+Z74+Z72+Z70+Z68+Z65+Z64+Z63+Z62+Z61+Z60+Z59+Z58+Z57+Z43+Z39+Z37+Z35+Z31+Z30+Z29+Z26+Z111</f>
      </c>
      <c r="AA400" s="8">
        <f>AA370+AA369+AA368+AA367+AA291+AA269+AA207+AA204+AA201+AA185+AA183+AA182+AA179+AA175+AA122+AA121+AA120+AA119+AA118+AA117+AA116+AA115+AA114+AA113+AA112+AA98+AA74+AA72+AA70+AA68+AA65+AA64+AA63+AA62+AA61+AA60+AA59+AA58+AA57+AA43+AA39+AA37+AA35+AA31+AA30+AA29+AA26+AA111</f>
      </c>
      <c r="AB400" s="8">
        <f>AB370+AB369+AB368+AB367+AB291+AB269+AB207+AB204+AB201+AB185+AB183+AB182+AB179+AB175+AB122+AB121+AB120+AB119+AB118+AB117+AB116+AB115+AB114+AB113+AB112+AB98+AB74+AB72+AB70+AB68+AB65+AB64+AB63+AB62+AB61+AB60+AB59+AB58+AB57+AB43+AB39+AB37+AB35+AB31+AB30+AB29+AB26+AB111</f>
      </c>
      <c r="AC400" s="8">
        <f>AC370+AC369+AC368+AC367+AC291+AC269+AC207+AC204+AC201+AC185+AC183+AC182+AC179+AC175+AC122+AC121+AC120+AC119+AC118+AC117+AC116+AC115+AC114+AC113+AC112+AC98+AC74+AC72+AC70+AC68+AC65+AC64+AC63+AC62+AC61+AC60+AC59+AC58+AC57+AC43+AC39+AC37+AC35+AC31+AC30+AC29+AC26+AC111</f>
      </c>
      <c r="AD400" s="1"/>
      <c r="AE400" s="28"/>
      <c r="AF400" s="5"/>
      <c r="AG400" s="5"/>
      <c r="AH400" s="5"/>
      <c r="AI400" s="16"/>
    </row>
    <row x14ac:dyDescent="0.25" r="401" customHeight="1" ht="17.25">
      <c r="A401" s="376"/>
      <c r="B401" s="376"/>
      <c r="C401" s="376"/>
      <c r="D401" s="376"/>
      <c r="E401" s="377"/>
      <c r="F401" s="377"/>
      <c r="G401" s="377"/>
      <c r="H401" s="377"/>
      <c r="I401" s="10" t="s">
        <v>14</v>
      </c>
      <c r="J401" s="326"/>
      <c r="K401" s="326"/>
      <c r="L401" s="326"/>
      <c r="M401" s="326"/>
      <c r="N401" s="326"/>
      <c r="O401" s="326"/>
      <c r="P401" s="326"/>
      <c r="Q401" s="326"/>
      <c r="R401" s="326"/>
      <c r="S401" s="326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1"/>
      <c r="AE401" s="16"/>
      <c r="AF401" s="5"/>
      <c r="AG401" s="5"/>
      <c r="AH401" s="5"/>
      <c r="AI401" s="16"/>
    </row>
    <row x14ac:dyDescent="0.25" r="402" customHeight="1" ht="17.25">
      <c r="A402" s="376"/>
      <c r="B402" s="376"/>
      <c r="C402" s="376"/>
      <c r="D402" s="376"/>
      <c r="E402" s="377"/>
      <c r="F402" s="377"/>
      <c r="G402" s="377"/>
      <c r="H402" s="377"/>
      <c r="I402" s="10" t="s">
        <v>16</v>
      </c>
      <c r="J402" s="326"/>
      <c r="K402" s="326"/>
      <c r="L402" s="326"/>
      <c r="M402" s="326"/>
      <c r="N402" s="326"/>
      <c r="O402" s="326"/>
      <c r="P402" s="326"/>
      <c r="Q402" s="326"/>
      <c r="R402" s="326"/>
      <c r="S402" s="326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1"/>
      <c r="AE402" s="16"/>
      <c r="AF402" s="5"/>
      <c r="AG402" s="5"/>
      <c r="AH402" s="5"/>
      <c r="AI402" s="16"/>
    </row>
    <row x14ac:dyDescent="0.25" r="403" customHeight="1" ht="17.25">
      <c r="A403" s="376"/>
      <c r="B403" s="376"/>
      <c r="C403" s="376"/>
      <c r="D403" s="376"/>
      <c r="E403" s="377"/>
      <c r="F403" s="377"/>
      <c r="G403" s="377"/>
      <c r="H403" s="377"/>
      <c r="I403" s="10" t="s">
        <v>18</v>
      </c>
      <c r="J403" s="326"/>
      <c r="K403" s="326"/>
      <c r="L403" s="326"/>
      <c r="M403" s="326"/>
      <c r="N403" s="326"/>
      <c r="O403" s="326"/>
      <c r="P403" s="326"/>
      <c r="Q403" s="326"/>
      <c r="R403" s="326"/>
      <c r="S403" s="326"/>
      <c r="T403" s="8">
        <f>T90+T89</f>
      </c>
      <c r="U403" s="8">
        <f>U90+U89</f>
      </c>
      <c r="V403" s="8">
        <f>V90+V89</f>
      </c>
      <c r="W403" s="8">
        <f>W90+W89</f>
      </c>
      <c r="X403" s="8">
        <f>X90+X89</f>
      </c>
      <c r="Y403" s="8">
        <f>Y90+Y89</f>
      </c>
      <c r="Z403" s="8">
        <f>Z90+Z89</f>
      </c>
      <c r="AA403" s="8">
        <f>AA90+AA89</f>
      </c>
      <c r="AB403" s="8">
        <f>AB90+AB89</f>
      </c>
      <c r="AC403" s="8">
        <f>AC90+AC89</f>
      </c>
      <c r="AD403" s="1"/>
      <c r="AE403" s="16"/>
      <c r="AF403" s="5"/>
      <c r="AG403" s="5"/>
      <c r="AH403" s="5"/>
      <c r="AI403" s="16"/>
    </row>
    <row x14ac:dyDescent="0.25" r="404" customHeight="1" ht="17.25">
      <c r="A404" s="376"/>
      <c r="B404" s="376"/>
      <c r="C404" s="376"/>
      <c r="D404" s="376"/>
      <c r="E404" s="377"/>
      <c r="F404" s="377"/>
      <c r="G404" s="377"/>
      <c r="H404" s="377"/>
      <c r="I404" s="10" t="s">
        <v>20</v>
      </c>
      <c r="J404" s="326"/>
      <c r="K404" s="326"/>
      <c r="L404" s="326"/>
      <c r="M404" s="326"/>
      <c r="N404" s="326"/>
      <c r="O404" s="326"/>
      <c r="P404" s="326"/>
      <c r="Q404" s="326"/>
      <c r="R404" s="326"/>
      <c r="S404" s="326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1"/>
      <c r="AE404" s="16"/>
      <c r="AF404" s="5"/>
      <c r="AG404" s="5"/>
      <c r="AH404" s="5"/>
      <c r="AI404" s="16"/>
    </row>
    <row x14ac:dyDescent="0.25" r="405" customHeight="1" ht="17.25">
      <c r="A405" s="376"/>
      <c r="B405" s="376"/>
      <c r="C405" s="376"/>
      <c r="D405" s="376"/>
      <c r="E405" s="377"/>
      <c r="F405" s="377"/>
      <c r="G405" s="377"/>
      <c r="H405" s="377"/>
      <c r="I405" s="375"/>
      <c r="J405" s="326"/>
      <c r="K405" s="326"/>
      <c r="L405" s="326"/>
      <c r="M405" s="326"/>
      <c r="N405" s="326"/>
      <c r="O405" s="326"/>
      <c r="P405" s="326"/>
      <c r="Q405" s="326"/>
      <c r="R405" s="326"/>
      <c r="S405" s="326"/>
      <c r="T405" s="377"/>
      <c r="U405" s="377"/>
      <c r="V405" s="377"/>
      <c r="W405" s="377"/>
      <c r="X405" s="377"/>
      <c r="Y405" s="377"/>
      <c r="Z405" s="377"/>
      <c r="AA405" s="377"/>
      <c r="AB405" s="377"/>
      <c r="AC405" s="377"/>
      <c r="AD405" s="1"/>
      <c r="AE405" s="16"/>
      <c r="AF405" s="5"/>
      <c r="AG405" s="5"/>
      <c r="AH405" s="5"/>
      <c r="AI405" s="16"/>
    </row>
    <row x14ac:dyDescent="0.25" r="406" customHeight="1" ht="17.25">
      <c r="A406" s="376"/>
      <c r="B406" s="376"/>
      <c r="C406" s="376"/>
      <c r="D406" s="376"/>
      <c r="E406" s="377"/>
      <c r="F406" s="377"/>
      <c r="G406" s="377"/>
      <c r="H406" s="377"/>
      <c r="I406" s="326"/>
      <c r="J406" s="326"/>
      <c r="K406" s="326"/>
      <c r="L406" s="326"/>
      <c r="M406" s="326"/>
      <c r="N406" s="326"/>
      <c r="O406" s="326"/>
      <c r="P406" s="326"/>
      <c r="Q406" s="326"/>
      <c r="R406" s="326"/>
      <c r="S406" s="326"/>
      <c r="T406" s="8">
        <f>SUM(T395:T404)</f>
      </c>
      <c r="U406" s="8">
        <f>SUM(U395:U404)</f>
      </c>
      <c r="V406" s="8">
        <f>SUM(V395:V404)</f>
      </c>
      <c r="W406" s="8">
        <f>SUM(W395:W404)</f>
      </c>
      <c r="X406" s="8">
        <f>SUM(X395:X404)</f>
      </c>
      <c r="Y406" s="8">
        <f>SUM(Y395:Y404)</f>
      </c>
      <c r="Z406" s="8">
        <f>SUM(Z395:Z404)</f>
      </c>
      <c r="AA406" s="8">
        <f>SUM(AA395:AA404)</f>
      </c>
      <c r="AB406" s="8">
        <f>SUM(AB395:AB404)</f>
      </c>
      <c r="AC406" s="8">
        <f>SUM(AC395:AC404)</f>
      </c>
      <c r="AD406" s="1"/>
      <c r="AE406" s="16"/>
      <c r="AF406" s="5"/>
      <c r="AG406" s="5"/>
      <c r="AH406" s="5"/>
      <c r="AI406" s="16"/>
    </row>
    <row x14ac:dyDescent="0.25" r="407" customHeight="1" ht="17.25">
      <c r="A407" s="376"/>
      <c r="B407" s="376"/>
      <c r="C407" s="376"/>
      <c r="D407" s="376"/>
      <c r="E407" s="377"/>
      <c r="F407" s="377"/>
      <c r="G407" s="377"/>
      <c r="H407" s="377"/>
      <c r="I407" s="326"/>
      <c r="J407" s="326"/>
      <c r="K407" s="326"/>
      <c r="L407" s="326"/>
      <c r="M407" s="326"/>
      <c r="N407" s="326"/>
      <c r="O407" s="326"/>
      <c r="P407" s="326"/>
      <c r="Q407" s="326"/>
      <c r="R407" s="326"/>
      <c r="S407" s="326"/>
      <c r="T407" s="377"/>
      <c r="U407" s="377"/>
      <c r="V407" s="377"/>
      <c r="W407" s="377"/>
      <c r="X407" s="377"/>
      <c r="Y407" s="377"/>
      <c r="Z407" s="377"/>
      <c r="AA407" s="377"/>
      <c r="AB407" s="377"/>
      <c r="AC407" s="377"/>
      <c r="AD407" s="1"/>
      <c r="AE407" s="16"/>
      <c r="AF407" s="5"/>
      <c r="AG407" s="5"/>
      <c r="AH407" s="5"/>
      <c r="AI407" s="16"/>
    </row>
    <row x14ac:dyDescent="0.25" r="408" customHeight="1" ht="17.25">
      <c r="A408" s="376"/>
      <c r="B408" s="376"/>
      <c r="C408" s="376"/>
      <c r="D408" s="376"/>
      <c r="E408" s="377"/>
      <c r="F408" s="377"/>
      <c r="G408" s="377"/>
      <c r="H408" s="377"/>
      <c r="I408" s="326"/>
      <c r="J408" s="326"/>
      <c r="K408" s="326"/>
      <c r="L408" s="326"/>
      <c r="M408" s="326"/>
      <c r="N408" s="326"/>
      <c r="O408" s="326"/>
      <c r="P408" s="326"/>
      <c r="Q408" s="326"/>
      <c r="R408" s="326"/>
      <c r="S408" s="326"/>
      <c r="T408" s="377"/>
      <c r="U408" s="377"/>
      <c r="V408" s="377"/>
      <c r="W408" s="377"/>
      <c r="X408" s="377"/>
      <c r="Y408" s="377"/>
      <c r="Z408" s="377"/>
      <c r="AA408" s="377"/>
      <c r="AB408" s="377"/>
      <c r="AC408" s="377"/>
      <c r="AD408" s="1"/>
      <c r="AE408" s="16"/>
      <c r="AF408" s="5"/>
      <c r="AG408" s="5"/>
      <c r="AH408" s="5"/>
      <c r="AI408" s="16"/>
    </row>
    <row x14ac:dyDescent="0.25" r="409" customHeight="1" ht="17.25">
      <c r="A409" s="1"/>
      <c r="B409" s="1"/>
      <c r="C409" s="1"/>
      <c r="D409" s="1"/>
      <c r="E409" s="8"/>
      <c r="F409" s="8"/>
      <c r="G409" s="8"/>
      <c r="H409" s="8"/>
      <c r="I409" s="375"/>
      <c r="J409" s="375"/>
      <c r="K409" s="375"/>
      <c r="L409" s="375"/>
      <c r="M409" s="375"/>
      <c r="N409" s="375"/>
      <c r="O409" s="375"/>
      <c r="P409" s="375"/>
      <c r="Q409" s="375"/>
      <c r="R409" s="375"/>
      <c r="S409" s="375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1"/>
      <c r="AE409" s="16"/>
      <c r="AF409" s="5"/>
      <c r="AG409" s="5"/>
      <c r="AH409" s="5"/>
      <c r="AI409" s="16"/>
    </row>
    <row x14ac:dyDescent="0.25" r="410" customHeight="1" ht="17.25">
      <c r="A410" s="1"/>
      <c r="B410" s="1"/>
      <c r="C410" s="1"/>
      <c r="D410" s="1"/>
      <c r="E410" s="8"/>
      <c r="F410" s="8"/>
      <c r="G410" s="8"/>
      <c r="H410" s="8"/>
      <c r="I410" s="375"/>
      <c r="J410" s="375"/>
      <c r="K410" s="375"/>
      <c r="L410" s="375"/>
      <c r="M410" s="375"/>
      <c r="N410" s="375"/>
      <c r="O410" s="375"/>
      <c r="P410" s="375"/>
      <c r="Q410" s="375"/>
      <c r="R410" s="375"/>
      <c r="S410" s="375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1"/>
      <c r="AE410" s="16"/>
      <c r="AF410" s="5"/>
      <c r="AG410" s="5"/>
      <c r="AH410" s="5"/>
      <c r="AI410" s="16"/>
    </row>
    <row x14ac:dyDescent="0.25" r="411" customHeight="1" ht="17.25">
      <c r="A411" s="1"/>
      <c r="B411" s="1"/>
      <c r="C411" s="1"/>
      <c r="D411" s="1"/>
      <c r="E411" s="8"/>
      <c r="F411" s="8"/>
      <c r="G411" s="8"/>
      <c r="H411" s="8"/>
      <c r="I411" s="375"/>
      <c r="J411" s="375"/>
      <c r="K411" s="375"/>
      <c r="L411" s="375"/>
      <c r="M411" s="375"/>
      <c r="N411" s="375"/>
      <c r="O411" s="375"/>
      <c r="P411" s="375"/>
      <c r="Q411" s="375"/>
      <c r="R411" s="375"/>
      <c r="S411" s="375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1"/>
      <c r="AE411" s="16"/>
      <c r="AF411" s="5"/>
      <c r="AG411" s="5"/>
      <c r="AH411" s="5"/>
      <c r="AI411" s="16"/>
    </row>
    <row x14ac:dyDescent="0.25" r="412" customHeight="1" ht="17.25">
      <c r="A412" s="1"/>
      <c r="B412" s="1"/>
      <c r="C412" s="1"/>
      <c r="D412" s="1"/>
      <c r="E412" s="8"/>
      <c r="F412" s="8"/>
      <c r="G412" s="8"/>
      <c r="H412" s="8"/>
      <c r="I412" s="375"/>
      <c r="J412" s="375"/>
      <c r="K412" s="375"/>
      <c r="L412" s="375"/>
      <c r="M412" s="375"/>
      <c r="N412" s="375"/>
      <c r="O412" s="375"/>
      <c r="P412" s="375"/>
      <c r="Q412" s="375"/>
      <c r="R412" s="375"/>
      <c r="S412" s="375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1"/>
      <c r="AE412" s="16"/>
      <c r="AF412" s="5"/>
      <c r="AG412" s="5"/>
      <c r="AH412" s="5"/>
      <c r="AI412" s="16"/>
    </row>
    <row x14ac:dyDescent="0.25" r="413" customHeight="1" ht="17.25">
      <c r="A413" s="1"/>
      <c r="B413" s="1"/>
      <c r="C413" s="1"/>
      <c r="D413" s="1"/>
      <c r="E413" s="19"/>
      <c r="F413" s="8"/>
      <c r="G413" s="8"/>
      <c r="H413" s="19"/>
      <c r="I413" s="375"/>
      <c r="J413" s="375"/>
      <c r="K413" s="375"/>
      <c r="L413" s="375"/>
      <c r="M413" s="375"/>
      <c r="N413" s="375"/>
      <c r="O413" s="375"/>
      <c r="P413" s="375"/>
      <c r="Q413" s="375"/>
      <c r="R413" s="375"/>
      <c r="S413" s="375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1"/>
      <c r="AE413" s="16"/>
      <c r="AF413" s="5"/>
      <c r="AG413" s="5"/>
      <c r="AH413" s="5"/>
      <c r="AI413" s="16"/>
    </row>
    <row x14ac:dyDescent="0.25" r="414" customHeight="1" ht="17.25">
      <c r="A414" s="1"/>
      <c r="B414" s="1"/>
      <c r="C414" s="1"/>
      <c r="D414" s="1"/>
      <c r="E414" s="8"/>
      <c r="F414" s="8"/>
      <c r="G414" s="8"/>
      <c r="H414" s="8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1"/>
      <c r="AE414" s="16"/>
      <c r="AF414" s="5"/>
      <c r="AG414" s="5"/>
      <c r="AH414" s="5"/>
      <c r="AI414" s="16"/>
    </row>
    <row x14ac:dyDescent="0.25" r="415" customHeight="1" ht="17.25">
      <c r="A415" s="1"/>
      <c r="B415" s="1"/>
      <c r="C415" s="1"/>
      <c r="D415" s="1"/>
      <c r="E415" s="8"/>
      <c r="F415" s="8"/>
      <c r="G415" s="8"/>
      <c r="H415" s="8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1"/>
      <c r="AE415" s="16"/>
      <c r="AF415" s="5"/>
      <c r="AG415" s="5"/>
      <c r="AH415" s="5"/>
      <c r="AI415" s="16"/>
    </row>
    <row x14ac:dyDescent="0.25" r="416" customHeight="1" ht="17.25">
      <c r="A416" s="1"/>
      <c r="B416" s="1"/>
      <c r="C416" s="1"/>
      <c r="D416" s="1"/>
      <c r="E416" s="8"/>
      <c r="F416" s="8"/>
      <c r="G416" s="8"/>
      <c r="H416" s="8"/>
      <c r="I416" s="375"/>
      <c r="J416" s="375"/>
      <c r="K416" s="375"/>
      <c r="L416" s="375"/>
      <c r="M416" s="375"/>
      <c r="N416" s="375"/>
      <c r="O416" s="375"/>
      <c r="P416" s="375"/>
      <c r="Q416" s="375"/>
      <c r="R416" s="375"/>
      <c r="S416" s="375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1"/>
      <c r="AE416" s="16"/>
      <c r="AF416" s="5"/>
      <c r="AG416" s="5"/>
      <c r="AH416" s="5"/>
      <c r="AI416" s="16"/>
    </row>
    <row x14ac:dyDescent="0.25" r="417" customHeight="1" ht="17.25">
      <c r="A417" s="1"/>
      <c r="B417" s="1"/>
      <c r="C417" s="1"/>
      <c r="D417" s="1"/>
      <c r="E417" s="8"/>
      <c r="F417" s="8"/>
      <c r="G417" s="8"/>
      <c r="H417" s="8"/>
      <c r="I417" s="375"/>
      <c r="J417" s="375"/>
      <c r="K417" s="375"/>
      <c r="L417" s="375"/>
      <c r="M417" s="375"/>
      <c r="N417" s="375"/>
      <c r="O417" s="375"/>
      <c r="P417" s="375"/>
      <c r="Q417" s="375"/>
      <c r="R417" s="375"/>
      <c r="S417" s="375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1"/>
      <c r="AE417" s="16"/>
      <c r="AF417" s="5"/>
      <c r="AG417" s="5"/>
      <c r="AH417" s="5"/>
      <c r="AI417" s="16"/>
    </row>
    <row x14ac:dyDescent="0.25" r="418" customHeight="1" ht="17.25">
      <c r="A418" s="1"/>
      <c r="B418" s="1"/>
      <c r="C418" s="1"/>
      <c r="D418" s="1"/>
      <c r="E418" s="8"/>
      <c r="F418" s="8"/>
      <c r="G418" s="8"/>
      <c r="H418" s="8"/>
      <c r="I418" s="375"/>
      <c r="J418" s="375"/>
      <c r="K418" s="375"/>
      <c r="L418" s="375"/>
      <c r="M418" s="375"/>
      <c r="N418" s="375"/>
      <c r="O418" s="375"/>
      <c r="P418" s="375"/>
      <c r="Q418" s="375"/>
      <c r="R418" s="375"/>
      <c r="S418" s="375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1"/>
      <c r="AE418" s="16"/>
      <c r="AF418" s="5"/>
      <c r="AG418" s="5"/>
      <c r="AH418" s="5"/>
      <c r="AI418" s="16"/>
    </row>
    <row x14ac:dyDescent="0.25" r="419" customHeight="1" ht="17.25">
      <c r="A419" s="1"/>
      <c r="B419" s="1"/>
      <c r="C419" s="1"/>
      <c r="D419" s="1"/>
      <c r="E419" s="8"/>
      <c r="F419" s="8"/>
      <c r="G419" s="8"/>
      <c r="H419" s="8"/>
      <c r="I419" s="375"/>
      <c r="J419" s="375"/>
      <c r="K419" s="375"/>
      <c r="L419" s="375"/>
      <c r="M419" s="375"/>
      <c r="N419" s="375"/>
      <c r="O419" s="375"/>
      <c r="P419" s="375"/>
      <c r="Q419" s="375"/>
      <c r="R419" s="375"/>
      <c r="S419" s="375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1"/>
      <c r="AE419" s="16"/>
      <c r="AF419" s="5"/>
      <c r="AG419" s="5"/>
      <c r="AH419" s="5"/>
      <c r="AI419" s="16"/>
    </row>
    <row x14ac:dyDescent="0.25" r="420" customHeight="1" ht="17.25">
      <c r="A420" s="1"/>
      <c r="B420" s="1"/>
      <c r="C420" s="1"/>
      <c r="D420" s="1"/>
      <c r="E420" s="8"/>
      <c r="F420" s="8"/>
      <c r="G420" s="8"/>
      <c r="H420" s="8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1"/>
      <c r="AE420" s="16"/>
      <c r="AF420" s="5"/>
      <c r="AG420" s="5"/>
      <c r="AH420" s="5"/>
      <c r="AI420" s="16"/>
    </row>
    <row x14ac:dyDescent="0.25" r="421" customHeight="1" ht="17.25">
      <c r="A421" s="1"/>
      <c r="B421" s="1"/>
      <c r="C421" s="1"/>
      <c r="D421" s="1"/>
      <c r="E421" s="8"/>
      <c r="F421" s="8"/>
      <c r="G421" s="8"/>
      <c r="H421" s="8"/>
      <c r="I421" s="375"/>
      <c r="J421" s="375"/>
      <c r="K421" s="375"/>
      <c r="L421" s="375"/>
      <c r="M421" s="375"/>
      <c r="N421" s="375"/>
      <c r="O421" s="375"/>
      <c r="P421" s="375"/>
      <c r="Q421" s="375"/>
      <c r="R421" s="375"/>
      <c r="S421" s="375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1"/>
      <c r="AE421" s="16"/>
      <c r="AF421" s="5"/>
      <c r="AG421" s="5"/>
      <c r="AH421" s="5"/>
      <c r="AI421" s="16"/>
    </row>
    <row x14ac:dyDescent="0.25" r="422" customHeight="1" ht="17.25">
      <c r="A422" s="1"/>
      <c r="B422" s="1"/>
      <c r="C422" s="1"/>
      <c r="D422" s="1"/>
      <c r="E422" s="19"/>
      <c r="F422" s="8"/>
      <c r="G422" s="8"/>
      <c r="H422" s="19"/>
      <c r="I422" s="375"/>
      <c r="J422" s="375"/>
      <c r="K422" s="375"/>
      <c r="L422" s="375"/>
      <c r="M422" s="375"/>
      <c r="N422" s="375"/>
      <c r="O422" s="375"/>
      <c r="P422" s="375"/>
      <c r="Q422" s="375"/>
      <c r="R422" s="375"/>
      <c r="S422" s="375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1"/>
      <c r="AE422" s="16"/>
      <c r="AF422" s="5"/>
      <c r="AG422" s="5"/>
      <c r="AH422" s="5"/>
      <c r="AI422" s="16"/>
    </row>
    <row x14ac:dyDescent="0.25" r="423" customHeight="1" ht="17.25">
      <c r="A423" s="1"/>
      <c r="B423" s="1"/>
      <c r="C423" s="1"/>
      <c r="D423" s="1"/>
      <c r="E423" s="19"/>
      <c r="F423" s="8"/>
      <c r="G423" s="8"/>
      <c r="H423" s="19"/>
      <c r="I423" s="375"/>
      <c r="J423" s="375"/>
      <c r="K423" s="375"/>
      <c r="L423" s="375"/>
      <c r="M423" s="375"/>
      <c r="N423" s="375"/>
      <c r="O423" s="375"/>
      <c r="P423" s="375"/>
      <c r="Q423" s="375"/>
      <c r="R423" s="375"/>
      <c r="S423" s="375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1"/>
      <c r="AE423" s="16"/>
      <c r="AF423" s="5"/>
      <c r="AG423" s="5"/>
      <c r="AH423" s="5"/>
      <c r="AI423" s="16"/>
    </row>
    <row x14ac:dyDescent="0.25" r="424" customHeight="1" ht="17.25">
      <c r="A424" s="1"/>
      <c r="B424" s="1"/>
      <c r="C424" s="1"/>
      <c r="D424" s="1"/>
      <c r="E424" s="19"/>
      <c r="F424" s="8"/>
      <c r="G424" s="8"/>
      <c r="H424" s="8"/>
      <c r="I424" s="375"/>
      <c r="J424" s="375"/>
      <c r="K424" s="375"/>
      <c r="L424" s="375"/>
      <c r="M424" s="375"/>
      <c r="N424" s="375"/>
      <c r="O424" s="375"/>
      <c r="P424" s="375"/>
      <c r="Q424" s="375"/>
      <c r="R424" s="375"/>
      <c r="S424" s="375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1"/>
      <c r="AE424" s="16"/>
      <c r="AF424" s="5"/>
      <c r="AG424" s="5"/>
      <c r="AH424" s="5"/>
      <c r="AI424" s="16"/>
    </row>
    <row x14ac:dyDescent="0.25" r="425" customHeight="1" ht="17.25">
      <c r="A425" s="1"/>
      <c r="B425" s="1"/>
      <c r="C425" s="1"/>
      <c r="D425" s="1"/>
      <c r="E425" s="19"/>
      <c r="F425" s="8"/>
      <c r="G425" s="8"/>
      <c r="H425" s="8"/>
      <c r="I425" s="375"/>
      <c r="J425" s="375"/>
      <c r="K425" s="375"/>
      <c r="L425" s="375"/>
      <c r="M425" s="375"/>
      <c r="N425" s="375"/>
      <c r="O425" s="375"/>
      <c r="P425" s="375"/>
      <c r="Q425" s="375"/>
      <c r="R425" s="375"/>
      <c r="S425" s="375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1"/>
      <c r="AE425" s="16"/>
      <c r="AF425" s="5"/>
      <c r="AG425" s="5"/>
      <c r="AH425" s="5"/>
      <c r="AI425" s="16"/>
    </row>
    <row x14ac:dyDescent="0.25" r="426" customHeight="1" ht="17.25">
      <c r="A426" s="1"/>
      <c r="B426" s="1"/>
      <c r="C426" s="1"/>
      <c r="D426" s="1"/>
      <c r="E426" s="19"/>
      <c r="F426" s="8"/>
      <c r="G426" s="8"/>
      <c r="H426" s="8"/>
      <c r="I426" s="375"/>
      <c r="J426" s="375"/>
      <c r="K426" s="375"/>
      <c r="L426" s="375"/>
      <c r="M426" s="375"/>
      <c r="N426" s="375"/>
      <c r="O426" s="375"/>
      <c r="P426" s="375"/>
      <c r="Q426" s="375"/>
      <c r="R426" s="375"/>
      <c r="S426" s="375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1"/>
      <c r="AE426" s="16"/>
      <c r="AF426" s="5"/>
      <c r="AG426" s="5"/>
      <c r="AH426" s="5"/>
      <c r="AI426" s="16"/>
    </row>
    <row x14ac:dyDescent="0.25" r="427" customHeight="1" ht="17.25">
      <c r="A427" s="1"/>
      <c r="B427" s="1"/>
      <c r="C427" s="1"/>
      <c r="D427" s="1"/>
      <c r="E427" s="19"/>
      <c r="F427" s="8"/>
      <c r="G427" s="8"/>
      <c r="H427" s="8"/>
      <c r="I427" s="375"/>
      <c r="J427" s="375"/>
      <c r="K427" s="375"/>
      <c r="L427" s="375"/>
      <c r="M427" s="375"/>
      <c r="N427" s="375"/>
      <c r="O427" s="375"/>
      <c r="P427" s="375"/>
      <c r="Q427" s="375"/>
      <c r="R427" s="375"/>
      <c r="S427" s="375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1"/>
      <c r="AE427" s="16"/>
      <c r="AF427" s="5"/>
      <c r="AG427" s="5"/>
      <c r="AH427" s="5"/>
      <c r="AI427" s="16"/>
    </row>
    <row x14ac:dyDescent="0.25" r="428" customHeight="1" ht="17.25">
      <c r="A428" s="1"/>
      <c r="B428" s="1"/>
      <c r="C428" s="1"/>
      <c r="D428" s="1"/>
      <c r="E428" s="19"/>
      <c r="F428" s="8"/>
      <c r="G428" s="8"/>
      <c r="H428" s="8"/>
      <c r="I428" s="375"/>
      <c r="J428" s="375"/>
      <c r="K428" s="375"/>
      <c r="L428" s="375"/>
      <c r="M428" s="375"/>
      <c r="N428" s="375"/>
      <c r="O428" s="375"/>
      <c r="P428" s="375"/>
      <c r="Q428" s="375"/>
      <c r="R428" s="375"/>
      <c r="S428" s="375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1"/>
      <c r="AE428" s="16"/>
      <c r="AF428" s="5"/>
      <c r="AG428" s="5"/>
      <c r="AH428" s="5"/>
      <c r="AI428" s="16"/>
    </row>
    <row x14ac:dyDescent="0.25" r="429" customHeight="1" ht="17.25">
      <c r="A429" s="1"/>
      <c r="B429" s="1"/>
      <c r="C429" s="1"/>
      <c r="D429" s="1"/>
      <c r="E429" s="19"/>
      <c r="F429" s="8"/>
      <c r="G429" s="8"/>
      <c r="H429" s="8"/>
      <c r="I429" s="375"/>
      <c r="J429" s="375"/>
      <c r="K429" s="375"/>
      <c r="L429" s="375"/>
      <c r="M429" s="375"/>
      <c r="N429" s="375"/>
      <c r="O429" s="375"/>
      <c r="P429" s="375"/>
      <c r="Q429" s="375"/>
      <c r="R429" s="375"/>
      <c r="S429" s="375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1"/>
      <c r="AE429" s="16"/>
      <c r="AF429" s="5"/>
      <c r="AG429" s="5"/>
      <c r="AH429" s="5"/>
      <c r="AI429" s="16"/>
    </row>
    <row x14ac:dyDescent="0.25" r="430" customHeight="1" ht="17.25">
      <c r="A430" s="1"/>
      <c r="B430" s="1"/>
      <c r="C430" s="1"/>
      <c r="D430" s="1"/>
      <c r="E430" s="19"/>
      <c r="F430" s="8"/>
      <c r="G430" s="8"/>
      <c r="H430" s="8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1"/>
      <c r="AE430" s="16"/>
      <c r="AF430" s="5"/>
      <c r="AG430" s="5"/>
      <c r="AH430" s="5"/>
      <c r="AI430" s="16"/>
    </row>
    <row x14ac:dyDescent="0.25" r="431" customHeight="1" ht="17.25">
      <c r="A431" s="1"/>
      <c r="B431" s="1"/>
      <c r="C431" s="1"/>
      <c r="D431" s="1"/>
      <c r="E431" s="19"/>
      <c r="F431" s="8"/>
      <c r="G431" s="8"/>
      <c r="H431" s="8"/>
      <c r="I431" s="375"/>
      <c r="J431" s="375"/>
      <c r="K431" s="375"/>
      <c r="L431" s="375"/>
      <c r="M431" s="375"/>
      <c r="N431" s="375"/>
      <c r="O431" s="375"/>
      <c r="P431" s="375"/>
      <c r="Q431" s="375"/>
      <c r="R431" s="375"/>
      <c r="S431" s="375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1"/>
      <c r="AE431" s="16"/>
      <c r="AF431" s="5"/>
      <c r="AG431" s="5"/>
      <c r="AH431" s="5"/>
      <c r="AI431" s="16"/>
    </row>
    <row x14ac:dyDescent="0.25" r="432" customHeight="1" ht="17.25">
      <c r="A432" s="1"/>
      <c r="B432" s="1"/>
      <c r="C432" s="1"/>
      <c r="D432" s="1"/>
      <c r="E432" s="19"/>
      <c r="F432" s="8"/>
      <c r="G432" s="8"/>
      <c r="H432" s="8"/>
      <c r="I432" s="375"/>
      <c r="J432" s="375"/>
      <c r="K432" s="375"/>
      <c r="L432" s="375"/>
      <c r="M432" s="375"/>
      <c r="N432" s="375"/>
      <c r="O432" s="375"/>
      <c r="P432" s="375"/>
      <c r="Q432" s="375"/>
      <c r="R432" s="375"/>
      <c r="S432" s="375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1"/>
      <c r="AE432" s="16"/>
      <c r="AF432" s="5"/>
      <c r="AG432" s="5"/>
      <c r="AH432" s="5"/>
      <c r="AI432" s="16"/>
    </row>
    <row x14ac:dyDescent="0.25" r="433" customHeight="1" ht="17.25">
      <c r="A433" s="1"/>
      <c r="B433" s="1"/>
      <c r="C433" s="1"/>
      <c r="D433" s="1"/>
      <c r="E433" s="19"/>
      <c r="F433" s="8"/>
      <c r="G433" s="8"/>
      <c r="H433" s="8"/>
      <c r="I433" s="375"/>
      <c r="J433" s="375"/>
      <c r="K433" s="375"/>
      <c r="L433" s="375"/>
      <c r="M433" s="375"/>
      <c r="N433" s="375"/>
      <c r="O433" s="375"/>
      <c r="P433" s="375"/>
      <c r="Q433" s="375"/>
      <c r="R433" s="375"/>
      <c r="S433" s="375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1"/>
      <c r="AE433" s="16"/>
      <c r="AF433" s="5"/>
      <c r="AG433" s="5"/>
      <c r="AH433" s="5"/>
      <c r="AI433" s="16"/>
    </row>
    <row x14ac:dyDescent="0.25" r="434" customHeight="1" ht="17.25">
      <c r="A434" s="1"/>
      <c r="B434" s="1"/>
      <c r="C434" s="1"/>
      <c r="D434" s="1"/>
      <c r="E434" s="19"/>
      <c r="F434" s="8"/>
      <c r="G434" s="8"/>
      <c r="H434" s="8"/>
      <c r="I434" s="375"/>
      <c r="J434" s="375"/>
      <c r="K434" s="375"/>
      <c r="L434" s="375"/>
      <c r="M434" s="375"/>
      <c r="N434" s="375"/>
      <c r="O434" s="375"/>
      <c r="P434" s="375"/>
      <c r="Q434" s="375"/>
      <c r="R434" s="375"/>
      <c r="S434" s="375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1"/>
      <c r="AE434" s="16"/>
      <c r="AF434" s="5"/>
      <c r="AG434" s="5"/>
      <c r="AH434" s="5"/>
      <c r="AI434" s="16"/>
    </row>
    <row x14ac:dyDescent="0.25" r="435" customHeight="1" ht="17.25">
      <c r="A435" s="1"/>
      <c r="B435" s="1"/>
      <c r="C435" s="1"/>
      <c r="D435" s="1"/>
      <c r="E435" s="19"/>
      <c r="F435" s="8"/>
      <c r="G435" s="8"/>
      <c r="H435" s="19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1"/>
      <c r="AE435" s="16"/>
      <c r="AF435" s="5"/>
      <c r="AG435" s="5"/>
      <c r="AH435" s="5"/>
      <c r="AI435" s="16"/>
    </row>
    <row x14ac:dyDescent="0.25" r="436" customHeight="1" ht="17.25">
      <c r="A436" s="1"/>
      <c r="B436" s="1"/>
      <c r="C436" s="1"/>
      <c r="D436" s="1"/>
      <c r="E436" s="19"/>
      <c r="F436" s="8"/>
      <c r="G436" s="8"/>
      <c r="H436" s="8"/>
      <c r="I436" s="375"/>
      <c r="J436" s="375"/>
      <c r="K436" s="375"/>
      <c r="L436" s="375"/>
      <c r="M436" s="375"/>
      <c r="N436" s="375"/>
      <c r="O436" s="375"/>
      <c r="P436" s="375"/>
      <c r="Q436" s="375"/>
      <c r="R436" s="375"/>
      <c r="S436" s="375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1"/>
      <c r="AE436" s="16"/>
      <c r="AF436" s="5"/>
      <c r="AG436" s="5"/>
      <c r="AH436" s="5"/>
      <c r="AI436" s="16"/>
    </row>
    <row x14ac:dyDescent="0.25" r="437" customHeight="1" ht="17.25">
      <c r="A437" s="1"/>
      <c r="B437" s="1"/>
      <c r="C437" s="1"/>
      <c r="D437" s="1"/>
      <c r="E437" s="19"/>
      <c r="F437" s="8"/>
      <c r="G437" s="8"/>
      <c r="H437" s="8"/>
      <c r="I437" s="375"/>
      <c r="J437" s="375"/>
      <c r="K437" s="375"/>
      <c r="L437" s="375"/>
      <c r="M437" s="375"/>
      <c r="N437" s="375"/>
      <c r="O437" s="375"/>
      <c r="P437" s="375"/>
      <c r="Q437" s="375"/>
      <c r="R437" s="375"/>
      <c r="S437" s="375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1"/>
      <c r="AE437" s="16"/>
      <c r="AF437" s="5"/>
      <c r="AG437" s="5"/>
      <c r="AH437" s="5"/>
      <c r="AI437" s="16"/>
    </row>
    <row x14ac:dyDescent="0.25" r="438" customHeight="1" ht="17.25">
      <c r="A438" s="1"/>
      <c r="B438" s="1"/>
      <c r="C438" s="1"/>
      <c r="D438" s="1"/>
      <c r="E438" s="19"/>
      <c r="F438" s="8"/>
      <c r="G438" s="8"/>
      <c r="H438" s="19"/>
      <c r="I438" s="375"/>
      <c r="J438" s="375"/>
      <c r="K438" s="375"/>
      <c r="L438" s="375"/>
      <c r="M438" s="375"/>
      <c r="N438" s="375"/>
      <c r="O438" s="375"/>
      <c r="P438" s="375"/>
      <c r="Q438" s="375"/>
      <c r="R438" s="375"/>
      <c r="S438" s="375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1"/>
      <c r="AE438" s="16"/>
      <c r="AF438" s="5"/>
      <c r="AG438" s="5"/>
      <c r="AH438" s="5"/>
      <c r="AI438" s="16"/>
    </row>
    <row x14ac:dyDescent="0.25" r="439" customHeight="1" ht="17.25">
      <c r="A439" s="376"/>
      <c r="B439" s="376"/>
      <c r="C439" s="376"/>
      <c r="D439" s="376"/>
      <c r="E439" s="19"/>
      <c r="F439" s="8"/>
      <c r="G439" s="8"/>
      <c r="H439" s="19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1"/>
      <c r="AE439" s="16"/>
      <c r="AF439" s="5"/>
      <c r="AG439" s="5"/>
      <c r="AH439" s="5"/>
      <c r="AI439" s="16"/>
    </row>
    <row x14ac:dyDescent="0.25" r="440" customHeight="1" ht="17.25">
      <c r="A440" s="376"/>
      <c r="B440" s="376"/>
      <c r="C440" s="376"/>
      <c r="D440" s="376"/>
      <c r="E440" s="19"/>
      <c r="F440" s="8"/>
      <c r="G440" s="8"/>
      <c r="H440" s="19"/>
      <c r="I440" s="375"/>
      <c r="J440" s="375"/>
      <c r="K440" s="375"/>
      <c r="L440" s="375"/>
      <c r="M440" s="375"/>
      <c r="N440" s="375"/>
      <c r="O440" s="375"/>
      <c r="P440" s="375"/>
      <c r="Q440" s="375"/>
      <c r="R440" s="375"/>
      <c r="S440" s="375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1"/>
      <c r="AE440" s="16"/>
      <c r="AF440" s="5"/>
      <c r="AG440" s="5"/>
      <c r="AH440" s="5"/>
      <c r="AI440" s="16"/>
    </row>
    <row x14ac:dyDescent="0.25" r="441" customHeight="1" ht="17.25">
      <c r="A441" s="376"/>
      <c r="B441" s="376"/>
      <c r="C441" s="376"/>
      <c r="D441" s="376"/>
      <c r="E441" s="19"/>
      <c r="F441" s="8"/>
      <c r="G441" s="8"/>
      <c r="H441" s="19"/>
      <c r="I441" s="375"/>
      <c r="J441" s="375"/>
      <c r="K441" s="375"/>
      <c r="L441" s="375"/>
      <c r="M441" s="375"/>
      <c r="N441" s="375"/>
      <c r="O441" s="375"/>
      <c r="P441" s="375"/>
      <c r="Q441" s="375"/>
      <c r="R441" s="375"/>
      <c r="S441" s="375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1"/>
      <c r="AE441" s="16"/>
      <c r="AF441" s="5"/>
      <c r="AG441" s="5"/>
      <c r="AH441" s="5"/>
      <c r="AI441" s="16"/>
    </row>
    <row x14ac:dyDescent="0.25" r="442" customHeight="1" ht="17.25">
      <c r="A442" s="376"/>
      <c r="B442" s="376"/>
      <c r="C442" s="376"/>
      <c r="D442" s="376"/>
      <c r="E442" s="19"/>
      <c r="F442" s="8"/>
      <c r="G442" s="8"/>
      <c r="H442" s="19"/>
      <c r="I442" s="375"/>
      <c r="J442" s="375"/>
      <c r="K442" s="375"/>
      <c r="L442" s="375"/>
      <c r="M442" s="375"/>
      <c r="N442" s="375"/>
      <c r="O442" s="375"/>
      <c r="P442" s="375"/>
      <c r="Q442" s="375"/>
      <c r="R442" s="375"/>
      <c r="S442" s="375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1"/>
      <c r="AE442" s="16"/>
      <c r="AF442" s="5"/>
      <c r="AG442" s="5"/>
      <c r="AH442" s="5"/>
      <c r="AI442" s="16"/>
    </row>
    <row x14ac:dyDescent="0.25" r="443" customHeight="1" ht="17.25">
      <c r="A443" s="1"/>
      <c r="B443" s="1"/>
      <c r="C443" s="1"/>
      <c r="D443" s="1"/>
      <c r="E443" s="8"/>
      <c r="F443" s="8"/>
      <c r="G443" s="8"/>
      <c r="H443" s="8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1"/>
      <c r="AE443" s="16"/>
      <c r="AF443" s="5"/>
      <c r="AG443" s="5"/>
      <c r="AH443" s="5"/>
      <c r="AI443" s="16"/>
    </row>
    <row x14ac:dyDescent="0.25" r="444" customHeight="1" ht="17.25">
      <c r="A444" s="1"/>
      <c r="B444" s="1"/>
      <c r="C444" s="1"/>
      <c r="D444" s="1"/>
      <c r="E444" s="8"/>
      <c r="F444" s="8"/>
      <c r="G444" s="8"/>
      <c r="H444" s="8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1"/>
      <c r="AE444" s="16"/>
      <c r="AF444" s="5"/>
      <c r="AG444" s="5"/>
      <c r="AH444" s="5"/>
      <c r="AI444" s="16"/>
    </row>
    <row x14ac:dyDescent="0.25" r="445" customHeight="1" ht="17.25">
      <c r="A445" s="1"/>
      <c r="B445" s="1"/>
      <c r="C445" s="1"/>
      <c r="D445" s="1"/>
      <c r="E445" s="8"/>
      <c r="F445" s="8"/>
      <c r="G445" s="8"/>
      <c r="H445" s="8"/>
      <c r="I445" s="375"/>
      <c r="J445" s="375"/>
      <c r="K445" s="375"/>
      <c r="L445" s="375"/>
      <c r="M445" s="375"/>
      <c r="N445" s="375"/>
      <c r="O445" s="375"/>
      <c r="P445" s="375"/>
      <c r="Q445" s="375"/>
      <c r="R445" s="375"/>
      <c r="S445" s="375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1"/>
      <c r="AE445" s="16"/>
      <c r="AF445" s="5"/>
      <c r="AG445" s="5"/>
      <c r="AH445" s="5"/>
      <c r="AI445" s="16"/>
    </row>
    <row x14ac:dyDescent="0.25" r="446" customHeight="1" ht="17.25">
      <c r="A446" s="1"/>
      <c r="B446" s="1"/>
      <c r="C446" s="1"/>
      <c r="D446" s="1"/>
      <c r="E446" s="19"/>
      <c r="F446" s="8"/>
      <c r="G446" s="8"/>
      <c r="H446" s="19"/>
      <c r="I446" s="375"/>
      <c r="J446" s="375"/>
      <c r="K446" s="375"/>
      <c r="L446" s="375"/>
      <c r="M446" s="375"/>
      <c r="N446" s="375"/>
      <c r="O446" s="375"/>
      <c r="P446" s="375"/>
      <c r="Q446" s="375"/>
      <c r="R446" s="375"/>
      <c r="S446" s="375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1"/>
      <c r="AE446" s="16"/>
      <c r="AF446" s="5"/>
      <c r="AG446" s="5"/>
      <c r="AH446" s="5"/>
      <c r="AI446" s="16"/>
    </row>
    <row x14ac:dyDescent="0.25" r="447" customHeight="1" ht="17.25">
      <c r="A447" s="1"/>
      <c r="B447" s="1"/>
      <c r="C447" s="1"/>
      <c r="D447" s="1"/>
      <c r="E447" s="19"/>
      <c r="F447" s="8"/>
      <c r="G447" s="8"/>
      <c r="H447" s="19"/>
      <c r="I447" s="375"/>
      <c r="J447" s="375"/>
      <c r="K447" s="375"/>
      <c r="L447" s="375"/>
      <c r="M447" s="375"/>
      <c r="N447" s="375"/>
      <c r="O447" s="375"/>
      <c r="P447" s="375"/>
      <c r="Q447" s="375"/>
      <c r="R447" s="375"/>
      <c r="S447" s="375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1"/>
      <c r="AE447" s="16"/>
      <c r="AF447" s="5"/>
      <c r="AG447" s="5"/>
      <c r="AH447" s="5"/>
      <c r="AI447" s="16"/>
    </row>
    <row x14ac:dyDescent="0.25" r="448" customHeight="1" ht="17.25">
      <c r="A448" s="1"/>
      <c r="B448" s="1"/>
      <c r="C448" s="1"/>
      <c r="D448" s="1"/>
      <c r="E448" s="19"/>
      <c r="F448" s="8"/>
      <c r="G448" s="8"/>
      <c r="H448" s="19"/>
      <c r="I448" s="375"/>
      <c r="J448" s="375"/>
      <c r="K448" s="375"/>
      <c r="L448" s="375"/>
      <c r="M448" s="375"/>
      <c r="N448" s="375"/>
      <c r="O448" s="375"/>
      <c r="P448" s="375"/>
      <c r="Q448" s="375"/>
      <c r="R448" s="375"/>
      <c r="S448" s="375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1"/>
      <c r="AE448" s="16"/>
      <c r="AF448" s="5"/>
      <c r="AG448" s="5"/>
      <c r="AH448" s="5"/>
      <c r="AI448" s="16"/>
    </row>
    <row x14ac:dyDescent="0.25" r="449" customHeight="1" ht="17.25">
      <c r="A449" s="1"/>
      <c r="B449" s="1"/>
      <c r="C449" s="1"/>
      <c r="D449" s="1"/>
      <c r="E449" s="19"/>
      <c r="F449" s="8"/>
      <c r="G449" s="8"/>
      <c r="H449" s="19"/>
      <c r="I449" s="375"/>
      <c r="J449" s="375"/>
      <c r="K449" s="375"/>
      <c r="L449" s="375"/>
      <c r="M449" s="375"/>
      <c r="N449" s="375"/>
      <c r="O449" s="375"/>
      <c r="P449" s="375"/>
      <c r="Q449" s="375"/>
      <c r="R449" s="375"/>
      <c r="S449" s="375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1"/>
      <c r="AE449" s="16"/>
      <c r="AF449" s="5"/>
      <c r="AG449" s="5"/>
      <c r="AH449" s="5"/>
      <c r="AI449" s="16"/>
    </row>
    <row x14ac:dyDescent="0.25" r="450" customHeight="1" ht="17.25">
      <c r="A450" s="1"/>
      <c r="B450" s="1"/>
      <c r="C450" s="1"/>
      <c r="D450" s="1"/>
      <c r="E450" s="19"/>
      <c r="F450" s="8"/>
      <c r="G450" s="8"/>
      <c r="H450" s="19"/>
      <c r="I450" s="375"/>
      <c r="J450" s="375"/>
      <c r="K450" s="375"/>
      <c r="L450" s="375"/>
      <c r="M450" s="375"/>
      <c r="N450" s="375"/>
      <c r="O450" s="375"/>
      <c r="P450" s="375"/>
      <c r="Q450" s="375"/>
      <c r="R450" s="375"/>
      <c r="S450" s="375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1"/>
      <c r="AE450" s="16"/>
      <c r="AF450" s="5"/>
      <c r="AG450" s="5"/>
      <c r="AH450" s="5"/>
      <c r="AI450" s="16"/>
    </row>
    <row x14ac:dyDescent="0.25" r="451" customHeight="1" ht="17.25">
      <c r="A451" s="1"/>
      <c r="B451" s="1"/>
      <c r="C451" s="1"/>
      <c r="D451" s="1"/>
      <c r="E451" s="8"/>
      <c r="F451" s="8"/>
      <c r="G451" s="8"/>
      <c r="H451" s="8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1"/>
      <c r="AE451" s="16"/>
      <c r="AF451" s="5"/>
      <c r="AG451" s="5"/>
      <c r="AH451" s="5"/>
      <c r="AI451" s="16"/>
    </row>
    <row x14ac:dyDescent="0.25" r="452" customHeight="1" ht="17.25">
      <c r="A452" s="1"/>
      <c r="B452" s="1"/>
      <c r="C452" s="1"/>
      <c r="D452" s="1"/>
      <c r="E452" s="19"/>
      <c r="F452" s="8"/>
      <c r="G452" s="8"/>
      <c r="H452" s="19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1"/>
      <c r="AE452" s="16"/>
      <c r="AF452" s="5"/>
      <c r="AG452" s="5"/>
      <c r="AH452" s="5"/>
      <c r="AI452" s="16"/>
    </row>
    <row x14ac:dyDescent="0.25" r="453" customHeight="1" ht="17.25">
      <c r="A453" s="1"/>
      <c r="B453" s="1"/>
      <c r="C453" s="1"/>
      <c r="D453" s="1"/>
      <c r="E453" s="19"/>
      <c r="F453" s="8"/>
      <c r="G453" s="8"/>
      <c r="H453" s="19"/>
      <c r="I453" s="375"/>
      <c r="J453" s="375"/>
      <c r="K453" s="375"/>
      <c r="L453" s="375"/>
      <c r="M453" s="375"/>
      <c r="N453" s="375"/>
      <c r="O453" s="375"/>
      <c r="P453" s="375"/>
      <c r="Q453" s="375"/>
      <c r="R453" s="375"/>
      <c r="S453" s="375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1"/>
      <c r="AE453" s="16"/>
      <c r="AF453" s="5"/>
      <c r="AG453" s="5"/>
      <c r="AH453" s="5"/>
      <c r="AI453" s="16"/>
    </row>
    <row x14ac:dyDescent="0.25" r="454" customHeight="1" ht="17.25">
      <c r="A454" s="1"/>
      <c r="B454" s="1"/>
      <c r="C454" s="1"/>
      <c r="D454" s="1"/>
      <c r="E454" s="19"/>
      <c r="F454" s="8"/>
      <c r="G454" s="8"/>
      <c r="H454" s="19"/>
      <c r="I454" s="375"/>
      <c r="J454" s="375"/>
      <c r="K454" s="375"/>
      <c r="L454" s="375"/>
      <c r="M454" s="375"/>
      <c r="N454" s="375"/>
      <c r="O454" s="375"/>
      <c r="P454" s="375"/>
      <c r="Q454" s="375"/>
      <c r="R454" s="375"/>
      <c r="S454" s="375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1"/>
      <c r="AE454" s="16"/>
      <c r="AF454" s="5"/>
      <c r="AG454" s="5"/>
      <c r="AH454" s="5"/>
      <c r="AI454" s="16"/>
    </row>
    <row x14ac:dyDescent="0.25" r="455" customHeight="1" ht="17.25">
      <c r="A455" s="1"/>
      <c r="B455" s="1"/>
      <c r="C455" s="1"/>
      <c r="D455" s="1"/>
      <c r="E455" s="19"/>
      <c r="F455" s="8"/>
      <c r="G455" s="8"/>
      <c r="H455" s="19"/>
      <c r="I455" s="375"/>
      <c r="J455" s="375"/>
      <c r="K455" s="375"/>
      <c r="L455" s="375"/>
      <c r="M455" s="375"/>
      <c r="N455" s="375"/>
      <c r="O455" s="375"/>
      <c r="P455" s="375"/>
      <c r="Q455" s="375"/>
      <c r="R455" s="375"/>
      <c r="S455" s="375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1"/>
      <c r="AE455" s="16"/>
      <c r="AF455" s="5"/>
      <c r="AG455" s="5"/>
      <c r="AH455" s="5"/>
      <c r="AI455" s="16"/>
    </row>
    <row x14ac:dyDescent="0.25" r="456" customHeight="1" ht="17.25">
      <c r="A456" s="1"/>
      <c r="B456" s="1"/>
      <c r="C456" s="1"/>
      <c r="D456" s="1"/>
      <c r="E456" s="19"/>
      <c r="F456" s="8"/>
      <c r="G456" s="8"/>
      <c r="H456" s="19"/>
      <c r="I456" s="375"/>
      <c r="J456" s="375"/>
      <c r="K456" s="375"/>
      <c r="L456" s="375"/>
      <c r="M456" s="375"/>
      <c r="N456" s="375"/>
      <c r="O456" s="375"/>
      <c r="P456" s="375"/>
      <c r="Q456" s="375"/>
      <c r="R456" s="375"/>
      <c r="S456" s="375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1"/>
      <c r="AE456" s="16"/>
      <c r="AF456" s="5"/>
      <c r="AG456" s="5"/>
      <c r="AH456" s="5"/>
      <c r="AI456" s="16"/>
    </row>
    <row x14ac:dyDescent="0.25" r="457" customHeight="1" ht="17.25">
      <c r="A457" s="1"/>
      <c r="B457" s="1"/>
      <c r="C457" s="1"/>
      <c r="D457" s="1"/>
      <c r="E457" s="19"/>
      <c r="F457" s="8"/>
      <c r="G457" s="8"/>
      <c r="H457" s="19"/>
      <c r="I457" s="375"/>
      <c r="J457" s="375"/>
      <c r="K457" s="375"/>
      <c r="L457" s="375"/>
      <c r="M457" s="375"/>
      <c r="N457" s="375"/>
      <c r="O457" s="375"/>
      <c r="P457" s="375"/>
      <c r="Q457" s="375"/>
      <c r="R457" s="375"/>
      <c r="S457" s="375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1"/>
      <c r="AE457" s="16"/>
      <c r="AF457" s="5"/>
      <c r="AG457" s="5"/>
      <c r="AH457" s="5"/>
      <c r="AI457" s="16"/>
    </row>
    <row x14ac:dyDescent="0.25" r="458" customHeight="1" ht="17.25">
      <c r="A458" s="1"/>
      <c r="B458" s="1"/>
      <c r="C458" s="1"/>
      <c r="D458" s="1"/>
      <c r="E458" s="19"/>
      <c r="F458" s="8"/>
      <c r="G458" s="8"/>
      <c r="H458" s="19"/>
      <c r="I458" s="375"/>
      <c r="J458" s="375"/>
      <c r="K458" s="375"/>
      <c r="L458" s="375"/>
      <c r="M458" s="375"/>
      <c r="N458" s="375"/>
      <c r="O458" s="375"/>
      <c r="P458" s="375"/>
      <c r="Q458" s="375"/>
      <c r="R458" s="375"/>
      <c r="S458" s="375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1"/>
      <c r="AE458" s="16"/>
      <c r="AF458" s="5"/>
      <c r="AG458" s="5"/>
      <c r="AH458" s="5"/>
      <c r="AI458" s="16"/>
    </row>
    <row x14ac:dyDescent="0.25" r="459" customHeight="1" ht="17.25">
      <c r="A459" s="1"/>
      <c r="B459" s="1"/>
      <c r="C459" s="1"/>
      <c r="D459" s="1"/>
      <c r="E459" s="19"/>
      <c r="F459" s="8"/>
      <c r="G459" s="8"/>
      <c r="H459" s="19"/>
      <c r="I459" s="375"/>
      <c r="J459" s="375"/>
      <c r="K459" s="375"/>
      <c r="L459" s="375"/>
      <c r="M459" s="375"/>
      <c r="N459" s="375"/>
      <c r="O459" s="375"/>
      <c r="P459" s="375"/>
      <c r="Q459" s="375"/>
      <c r="R459" s="375"/>
      <c r="S459" s="375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1"/>
      <c r="AE459" s="16"/>
      <c r="AF459" s="5"/>
      <c r="AG459" s="5"/>
      <c r="AH459" s="5"/>
      <c r="AI459" s="16"/>
    </row>
    <row x14ac:dyDescent="0.25" r="460" customHeight="1" ht="17.25">
      <c r="A460" s="1"/>
      <c r="B460" s="1"/>
      <c r="C460" s="1"/>
      <c r="D460" s="1"/>
      <c r="E460" s="19"/>
      <c r="F460" s="8"/>
      <c r="G460" s="8"/>
      <c r="H460" s="8"/>
      <c r="I460" s="375"/>
      <c r="J460" s="375"/>
      <c r="K460" s="375"/>
      <c r="L460" s="375"/>
      <c r="M460" s="375"/>
      <c r="N460" s="375"/>
      <c r="O460" s="375"/>
      <c r="P460" s="375"/>
      <c r="Q460" s="375"/>
      <c r="R460" s="375"/>
      <c r="S460" s="375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1"/>
      <c r="AE460" s="16"/>
      <c r="AF460" s="5"/>
      <c r="AG460" s="5"/>
      <c r="AH460" s="5"/>
      <c r="AI460" s="16"/>
    </row>
    <row x14ac:dyDescent="0.25" r="461" customHeight="1" ht="17.25">
      <c r="A461" s="1"/>
      <c r="B461" s="1"/>
      <c r="C461" s="1"/>
      <c r="D461" s="1"/>
      <c r="E461" s="19"/>
      <c r="F461" s="8"/>
      <c r="G461" s="8"/>
      <c r="H461" s="19"/>
      <c r="I461" s="375"/>
      <c r="J461" s="375"/>
      <c r="K461" s="375"/>
      <c r="L461" s="375"/>
      <c r="M461" s="375"/>
      <c r="N461" s="375"/>
      <c r="O461" s="375"/>
      <c r="P461" s="375"/>
      <c r="Q461" s="375"/>
      <c r="R461" s="375"/>
      <c r="S461" s="375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1"/>
      <c r="AE461" s="16"/>
      <c r="AF461" s="5"/>
      <c r="AG461" s="5"/>
      <c r="AH461" s="5"/>
      <c r="AI461" s="16"/>
    </row>
    <row x14ac:dyDescent="0.25" r="462" customHeight="1" ht="17.25">
      <c r="A462" s="1"/>
      <c r="B462" s="1"/>
      <c r="C462" s="1"/>
      <c r="D462" s="1"/>
      <c r="E462" s="19"/>
      <c r="F462" s="8"/>
      <c r="G462" s="8"/>
      <c r="H462" s="19"/>
      <c r="I462" s="375"/>
      <c r="J462" s="375"/>
      <c r="K462" s="375"/>
      <c r="L462" s="375"/>
      <c r="M462" s="375"/>
      <c r="N462" s="375"/>
      <c r="O462" s="375"/>
      <c r="P462" s="375"/>
      <c r="Q462" s="375"/>
      <c r="R462" s="375"/>
      <c r="S462" s="375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1"/>
      <c r="AE462" s="16"/>
      <c r="AF462" s="5"/>
      <c r="AG462" s="5"/>
      <c r="AH462" s="5"/>
      <c r="AI462" s="16"/>
    </row>
    <row x14ac:dyDescent="0.25" r="463" customHeight="1" ht="17.25">
      <c r="A463" s="1"/>
      <c r="B463" s="1"/>
      <c r="C463" s="1"/>
      <c r="D463" s="1"/>
      <c r="E463" s="19"/>
      <c r="F463" s="8"/>
      <c r="G463" s="8"/>
      <c r="H463" s="19"/>
      <c r="I463" s="375"/>
      <c r="J463" s="375"/>
      <c r="K463" s="375"/>
      <c r="L463" s="375"/>
      <c r="M463" s="375"/>
      <c r="N463" s="375"/>
      <c r="O463" s="375"/>
      <c r="P463" s="375"/>
      <c r="Q463" s="375"/>
      <c r="R463" s="375"/>
      <c r="S463" s="375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1"/>
      <c r="AE463" s="16"/>
      <c r="AF463" s="5"/>
      <c r="AG463" s="5"/>
      <c r="AH463" s="5"/>
      <c r="AI463" s="16"/>
    </row>
    <row x14ac:dyDescent="0.25" r="464" customHeight="1" ht="17.25">
      <c r="A464" s="1"/>
      <c r="B464" s="1"/>
      <c r="C464" s="1"/>
      <c r="D464" s="1"/>
      <c r="E464" s="8"/>
      <c r="F464" s="8"/>
      <c r="G464" s="8"/>
      <c r="H464" s="8"/>
      <c r="I464" s="375"/>
      <c r="J464" s="375"/>
      <c r="K464" s="375"/>
      <c r="L464" s="375"/>
      <c r="M464" s="375"/>
      <c r="N464" s="375"/>
      <c r="O464" s="375"/>
      <c r="P464" s="375"/>
      <c r="Q464" s="375"/>
      <c r="R464" s="375"/>
      <c r="S464" s="375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1"/>
      <c r="AE464" s="16"/>
      <c r="AF464" s="5"/>
      <c r="AG464" s="5"/>
      <c r="AH464" s="5"/>
      <c r="AI464" s="16"/>
    </row>
    <row x14ac:dyDescent="0.25" r="465" customHeight="1" ht="17.25">
      <c r="A465" s="1"/>
      <c r="B465" s="1"/>
      <c r="C465" s="1"/>
      <c r="D465" s="1"/>
      <c r="E465" s="8"/>
      <c r="F465" s="8"/>
      <c r="G465" s="8"/>
      <c r="H465" s="8"/>
      <c r="I465" s="375"/>
      <c r="J465" s="375"/>
      <c r="K465" s="375"/>
      <c r="L465" s="375"/>
      <c r="M465" s="375"/>
      <c r="N465" s="375"/>
      <c r="O465" s="375"/>
      <c r="P465" s="375"/>
      <c r="Q465" s="375"/>
      <c r="R465" s="375"/>
      <c r="S465" s="375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1"/>
      <c r="AE465" s="16"/>
      <c r="AF465" s="5"/>
      <c r="AG465" s="5"/>
      <c r="AH465" s="5"/>
      <c r="AI465" s="16"/>
    </row>
    <row x14ac:dyDescent="0.25" r="466" customHeight="1" ht="17.25">
      <c r="A466" s="1"/>
      <c r="B466" s="1"/>
      <c r="C466" s="1"/>
      <c r="D466" s="1"/>
      <c r="E466" s="8"/>
      <c r="F466" s="8"/>
      <c r="G466" s="8"/>
      <c r="H466" s="8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1"/>
      <c r="AE466" s="16"/>
      <c r="AF466" s="5"/>
      <c r="AG466" s="5"/>
      <c r="AH466" s="5"/>
      <c r="AI466" s="16"/>
    </row>
    <row x14ac:dyDescent="0.25" r="467" customHeight="1" ht="17.25">
      <c r="A467" s="7"/>
      <c r="B467" s="1"/>
      <c r="C467" s="1"/>
      <c r="D467" s="1"/>
      <c r="E467" s="19"/>
      <c r="F467" s="19"/>
      <c r="G467" s="19"/>
      <c r="H467" s="19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379"/>
      <c r="U467" s="379"/>
      <c r="V467" s="379"/>
      <c r="W467" s="379"/>
      <c r="X467" s="379"/>
      <c r="Y467" s="379"/>
      <c r="Z467" s="379"/>
      <c r="AA467" s="379"/>
      <c r="AB467" s="379"/>
      <c r="AC467" s="379"/>
      <c r="AD467" s="1"/>
      <c r="AE467" s="16"/>
      <c r="AF467" s="5"/>
      <c r="AG467" s="5"/>
      <c r="AH467" s="5"/>
      <c r="AI467" s="16"/>
    </row>
    <row x14ac:dyDescent="0.25" r="468" customHeight="1" ht="17.25">
      <c r="A468" s="1"/>
      <c r="B468" s="1"/>
      <c r="C468" s="1"/>
      <c r="D468" s="1"/>
      <c r="E468" s="19"/>
      <c r="F468" s="19"/>
      <c r="G468" s="19"/>
      <c r="H468" s="19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1"/>
      <c r="AE468" s="16"/>
      <c r="AF468" s="5"/>
      <c r="AG468" s="5"/>
      <c r="AH468" s="5"/>
      <c r="AI468" s="16"/>
    </row>
    <row x14ac:dyDescent="0.25" r="469" customHeight="1" ht="17.25">
      <c r="A469" s="380"/>
      <c r="B469" s="380"/>
      <c r="C469" s="380"/>
      <c r="D469" s="380"/>
      <c r="E469" s="8"/>
      <c r="F469" s="8"/>
      <c r="G469" s="8"/>
      <c r="H469" s="8"/>
      <c r="I469" s="375"/>
      <c r="J469" s="375"/>
      <c r="K469" s="375"/>
      <c r="L469" s="375"/>
      <c r="M469" s="375"/>
      <c r="N469" s="375"/>
      <c r="O469" s="375"/>
      <c r="P469" s="375"/>
      <c r="Q469" s="375"/>
      <c r="R469" s="375"/>
      <c r="S469" s="375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1"/>
      <c r="AE469" s="16"/>
      <c r="AF469" s="5"/>
      <c r="AG469" s="5"/>
      <c r="AH469" s="5"/>
      <c r="AI469" s="16"/>
    </row>
    <row x14ac:dyDescent="0.25" r="470" customHeight="1" ht="17.25">
      <c r="A470" s="1"/>
      <c r="B470" s="1"/>
      <c r="C470" s="1"/>
      <c r="D470" s="1"/>
      <c r="E470" s="8"/>
      <c r="F470" s="8"/>
      <c r="G470" s="8"/>
      <c r="H470" s="8"/>
      <c r="I470" s="375"/>
      <c r="J470" s="375"/>
      <c r="K470" s="10"/>
      <c r="L470" s="375"/>
      <c r="M470" s="375"/>
      <c r="N470" s="375"/>
      <c r="O470" s="375"/>
      <c r="P470" s="375"/>
      <c r="Q470" s="375"/>
      <c r="R470" s="375"/>
      <c r="S470" s="375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1"/>
      <c r="AE470" s="16"/>
      <c r="AF470" s="5"/>
      <c r="AG470" s="5"/>
      <c r="AH470" s="5"/>
      <c r="AI470" s="16"/>
    </row>
    <row x14ac:dyDescent="0.25" r="471" customHeight="1" ht="17.25">
      <c r="A471" s="1"/>
      <c r="B471" s="1"/>
      <c r="C471" s="1"/>
      <c r="D471" s="1"/>
      <c r="E471" s="8"/>
      <c r="F471" s="8"/>
      <c r="G471" s="8"/>
      <c r="H471" s="8"/>
      <c r="I471" s="375"/>
      <c r="J471" s="375"/>
      <c r="K471" s="10"/>
      <c r="L471" s="375"/>
      <c r="M471" s="375"/>
      <c r="N471" s="375"/>
      <c r="O471" s="375"/>
      <c r="P471" s="375"/>
      <c r="Q471" s="375"/>
      <c r="R471" s="375"/>
      <c r="S471" s="375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1"/>
      <c r="AE471" s="16"/>
      <c r="AF471" s="5"/>
      <c r="AG471" s="5"/>
      <c r="AH471" s="5"/>
      <c r="AI471" s="16"/>
    </row>
    <row x14ac:dyDescent="0.25" r="472" customHeight="1" ht="17.25">
      <c r="A472" s="1"/>
      <c r="B472" s="1"/>
      <c r="C472" s="1"/>
      <c r="D472" s="1"/>
      <c r="E472" s="8"/>
      <c r="F472" s="8"/>
      <c r="G472" s="8"/>
      <c r="H472" s="19"/>
      <c r="I472" s="375"/>
      <c r="J472" s="375"/>
      <c r="K472" s="375"/>
      <c r="L472" s="375"/>
      <c r="M472" s="375"/>
      <c r="N472" s="375"/>
      <c r="O472" s="375"/>
      <c r="P472" s="375"/>
      <c r="Q472" s="375"/>
      <c r="R472" s="375"/>
      <c r="S472" s="375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1"/>
      <c r="AE472" s="16"/>
      <c r="AF472" s="5"/>
      <c r="AG472" s="5"/>
      <c r="AH472" s="5"/>
      <c r="AI472" s="16"/>
    </row>
    <row x14ac:dyDescent="0.25" r="473" customHeight="1" ht="17.25">
      <c r="A473" s="1"/>
      <c r="B473" s="1"/>
      <c r="C473" s="1"/>
      <c r="D473" s="1"/>
      <c r="E473" s="8"/>
      <c r="F473" s="8"/>
      <c r="G473" s="8"/>
      <c r="H473" s="19"/>
      <c r="I473" s="375"/>
      <c r="J473" s="375"/>
      <c r="K473" s="375"/>
      <c r="L473" s="375"/>
      <c r="M473" s="375"/>
      <c r="N473" s="375"/>
      <c r="O473" s="375"/>
      <c r="P473" s="375"/>
      <c r="Q473" s="375"/>
      <c r="R473" s="375"/>
      <c r="S473" s="375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1"/>
      <c r="AE473" s="16"/>
      <c r="AF473" s="5"/>
      <c r="AG473" s="5"/>
      <c r="AH473" s="5"/>
      <c r="AI473" s="16"/>
    </row>
    <row x14ac:dyDescent="0.25" r="474" customHeight="1" ht="17.25">
      <c r="A474" s="1"/>
      <c r="B474" s="1"/>
      <c r="C474" s="1"/>
      <c r="D474" s="1"/>
      <c r="E474" s="19"/>
      <c r="F474" s="19"/>
      <c r="G474" s="19"/>
      <c r="H474" s="19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"/>
      <c r="AE474" s="16"/>
      <c r="AF474" s="5"/>
      <c r="AG474" s="5"/>
      <c r="AH474" s="5"/>
      <c r="AI474" s="16"/>
    </row>
    <row x14ac:dyDescent="0.25" r="475" customHeight="1" ht="17.25">
      <c r="A475" s="1"/>
      <c r="B475" s="1"/>
      <c r="C475" s="1"/>
      <c r="D475" s="1"/>
      <c r="E475" s="19"/>
      <c r="F475" s="19"/>
      <c r="G475" s="381"/>
      <c r="H475" s="19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"/>
      <c r="AE475" s="16"/>
      <c r="AF475" s="5"/>
      <c r="AG475" s="5"/>
      <c r="AH475" s="5"/>
      <c r="AI475" s="16"/>
    </row>
    <row x14ac:dyDescent="0.25" r="476" customHeight="1" ht="17.25">
      <c r="A476" s="1"/>
      <c r="B476" s="1"/>
      <c r="C476" s="1"/>
      <c r="D476" s="1"/>
      <c r="E476" s="19"/>
      <c r="F476" s="19"/>
      <c r="G476" s="381"/>
      <c r="H476" s="19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"/>
      <c r="AE476" s="16"/>
      <c r="AF476" s="5"/>
      <c r="AG476" s="5"/>
      <c r="AH476" s="5"/>
      <c r="AI476" s="16"/>
    </row>
    <row x14ac:dyDescent="0.25" r="477" customHeight="1" ht="17.25">
      <c r="A477" s="1"/>
      <c r="B477" s="1"/>
      <c r="C477" s="1"/>
      <c r="D477" s="1"/>
      <c r="E477" s="19"/>
      <c r="F477" s="19"/>
      <c r="G477" s="381"/>
      <c r="H477" s="19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8"/>
      <c r="U477" s="19"/>
      <c r="V477" s="19"/>
      <c r="W477" s="19"/>
      <c r="X477" s="19"/>
      <c r="Y477" s="19"/>
      <c r="Z477" s="19"/>
      <c r="AA477" s="19"/>
      <c r="AB477" s="19"/>
      <c r="AC477" s="19"/>
      <c r="AD477" s="1"/>
      <c r="AE477" s="16"/>
      <c r="AF477" s="5"/>
      <c r="AG477" s="5"/>
      <c r="AH477" s="5"/>
      <c r="AI477" s="16"/>
    </row>
    <row x14ac:dyDescent="0.25" r="478" customHeight="1" ht="17.25">
      <c r="A478" s="382"/>
      <c r="B478" s="382"/>
      <c r="C478" s="382"/>
      <c r="D478" s="382"/>
      <c r="E478" s="8"/>
      <c r="F478" s="8"/>
      <c r="G478" s="381"/>
      <c r="H478" s="19"/>
      <c r="I478" s="375"/>
      <c r="J478" s="375"/>
      <c r="K478" s="375"/>
      <c r="L478" s="375"/>
      <c r="M478" s="375"/>
      <c r="N478" s="375"/>
      <c r="O478" s="375"/>
      <c r="P478" s="375"/>
      <c r="Q478" s="375"/>
      <c r="R478" s="375"/>
      <c r="S478" s="375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1"/>
      <c r="AE478" s="16"/>
      <c r="AF478" s="5"/>
      <c r="AG478" s="5"/>
      <c r="AH478" s="5"/>
      <c r="AI478" s="16"/>
    </row>
    <row x14ac:dyDescent="0.25" r="479" customHeight="1" ht="17.25">
      <c r="A479" s="1"/>
      <c r="B479" s="1"/>
      <c r="C479" s="1"/>
      <c r="D479" s="1"/>
      <c r="E479" s="8"/>
      <c r="F479" s="8"/>
      <c r="G479" s="381"/>
      <c r="H479" s="19"/>
      <c r="I479" s="375"/>
      <c r="J479" s="375"/>
      <c r="K479" s="375"/>
      <c r="L479" s="375"/>
      <c r="M479" s="375"/>
      <c r="N479" s="375"/>
      <c r="O479" s="375"/>
      <c r="P479" s="375"/>
      <c r="Q479" s="375"/>
      <c r="R479" s="375"/>
      <c r="S479" s="375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1"/>
      <c r="AE479" s="16"/>
      <c r="AF479" s="5"/>
      <c r="AG479" s="5"/>
      <c r="AH479" s="5"/>
      <c r="AI479" s="16"/>
    </row>
    <row x14ac:dyDescent="0.25" r="480" customHeight="1" ht="17.25">
      <c r="A480" s="1"/>
      <c r="B480" s="1"/>
      <c r="C480" s="1"/>
      <c r="D480" s="1"/>
      <c r="E480" s="8"/>
      <c r="F480" s="8"/>
      <c r="G480" s="381"/>
      <c r="H480" s="19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1"/>
      <c r="AE480" s="16"/>
      <c r="AF480" s="5"/>
      <c r="AG480" s="5"/>
      <c r="AH480" s="5"/>
      <c r="AI480" s="16"/>
    </row>
    <row x14ac:dyDescent="0.25" r="481" customHeight="1" ht="17.25">
      <c r="A481" s="1"/>
      <c r="B481" s="1"/>
      <c r="C481" s="1"/>
      <c r="D481" s="1"/>
      <c r="E481" s="8"/>
      <c r="F481" s="8"/>
      <c r="G481" s="381"/>
      <c r="H481" s="19"/>
      <c r="I481" s="375"/>
      <c r="J481" s="375"/>
      <c r="K481" s="375"/>
      <c r="L481" s="375"/>
      <c r="M481" s="375"/>
      <c r="N481" s="375"/>
      <c r="O481" s="375"/>
      <c r="P481" s="375"/>
      <c r="Q481" s="375"/>
      <c r="R481" s="375"/>
      <c r="S481" s="375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1"/>
      <c r="AE481" s="16"/>
      <c r="AF481" s="5"/>
      <c r="AG481" s="5"/>
      <c r="AH481" s="5"/>
      <c r="AI481" s="16"/>
    </row>
    <row x14ac:dyDescent="0.25" r="482" customHeight="1" ht="17.25">
      <c r="A482" s="1"/>
      <c r="B482" s="1"/>
      <c r="C482" s="1"/>
      <c r="D482" s="1"/>
      <c r="E482" s="19"/>
      <c r="F482" s="19"/>
      <c r="G482" s="19"/>
      <c r="H482" s="19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"/>
      <c r="AE482" s="16"/>
      <c r="AF482" s="5"/>
      <c r="AG482" s="5"/>
      <c r="AH482" s="5"/>
      <c r="AI482" s="16"/>
    </row>
    <row x14ac:dyDescent="0.25" r="483" customHeight="1" ht="17.25">
      <c r="A483" s="1"/>
      <c r="B483" s="1"/>
      <c r="C483" s="1"/>
      <c r="D483" s="1"/>
      <c r="E483" s="19"/>
      <c r="F483" s="19"/>
      <c r="G483" s="19"/>
      <c r="H483" s="19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"/>
      <c r="AE483" s="16"/>
      <c r="AF483" s="5"/>
      <c r="AG483" s="5"/>
      <c r="AH483" s="5"/>
      <c r="AI483" s="16"/>
    </row>
    <row x14ac:dyDescent="0.25" r="484" customHeight="1" ht="17.25">
      <c r="A484" s="1"/>
      <c r="B484" s="1"/>
      <c r="C484" s="1"/>
      <c r="D484" s="1"/>
      <c r="E484" s="19"/>
      <c r="F484" s="19"/>
      <c r="G484" s="19"/>
      <c r="H484" s="19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"/>
      <c r="AE484" s="16"/>
      <c r="AF484" s="5"/>
      <c r="AG484" s="5"/>
      <c r="AH484" s="5"/>
      <c r="AI484" s="16"/>
    </row>
    <row x14ac:dyDescent="0.25" r="485" customHeight="1" ht="17.25">
      <c r="A485" s="7"/>
      <c r="B485" s="1"/>
      <c r="C485" s="1"/>
      <c r="D485" s="1"/>
      <c r="E485" s="9"/>
      <c r="F485" s="9"/>
      <c r="G485" s="9"/>
      <c r="H485" s="9"/>
      <c r="I485" s="383"/>
      <c r="J485" s="383"/>
      <c r="K485" s="383"/>
      <c r="L485" s="383"/>
      <c r="M485" s="383"/>
      <c r="N485" s="383"/>
      <c r="O485" s="383"/>
      <c r="P485" s="383"/>
      <c r="Q485" s="383"/>
      <c r="R485" s="383"/>
      <c r="S485" s="383"/>
      <c r="T485" s="379"/>
      <c r="U485" s="9"/>
      <c r="V485" s="9"/>
      <c r="W485" s="9"/>
      <c r="X485" s="9"/>
      <c r="Y485" s="9"/>
      <c r="Z485" s="9"/>
      <c r="AA485" s="9"/>
      <c r="AB485" s="9"/>
      <c r="AC485" s="9"/>
      <c r="AD485" s="1"/>
      <c r="AE485" s="16"/>
      <c r="AF485" s="5"/>
      <c r="AG485" s="5"/>
      <c r="AH485" s="5"/>
      <c r="AI485" s="16"/>
    </row>
    <row x14ac:dyDescent="0.25" r="486" customHeight="1" ht="17.25">
      <c r="A486" s="1"/>
      <c r="B486" s="1"/>
      <c r="C486" s="1"/>
      <c r="D486" s="1"/>
      <c r="E486" s="19"/>
      <c r="F486" s="19"/>
      <c r="G486" s="19"/>
      <c r="H486" s="19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"/>
      <c r="AE486" s="16"/>
      <c r="AF486" s="5"/>
      <c r="AG486" s="5"/>
      <c r="AH486" s="5"/>
      <c r="AI486" s="16"/>
    </row>
  </sheetData>
  <mergeCells count="1">
    <mergeCell ref="I3:J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LÄNTINEN</vt:lpstr>
      <vt:lpstr>KESKINEN SP3</vt:lpstr>
      <vt:lpstr>POHJOINEN SP4</vt:lpstr>
      <vt:lpstr>KAAKKOINEN</vt:lpstr>
      <vt:lpstr>ITÄINEN</vt:lpstr>
      <vt:lpstr>KAMPPI-TÖÖLÖNLAHTI</vt:lpstr>
      <vt:lpstr>KAAVIO</vt:lpstr>
      <vt:lpstr>Erittelyt 05-09</vt:lpstr>
      <vt:lpstr>KOILLINEN SP5</vt:lpstr>
      <vt:lpstr>kategoriat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2022-12-05T14:31:14.273Z</dcterms:created>
  <dcterms:modified xsi:type="dcterms:W3CDTF">2022-12-05T14:31:14.273Z</dcterms:modified>
</cp:coreProperties>
</file>