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/>
  <mc:AlternateContent xmlns:mc="http://schemas.openxmlformats.org/markup-compatibility/2006">
    <mc:Choice Requires="x15">
      <x15ac:absPath xmlns:x15ac="http://schemas.microsoft.com/office/spreadsheetml/2010/11/ac" url="\\KANSLIAS000002\HOME2$\VUORESO\System\Desktop\Digitalisointi\LAsketa esimerkit\"/>
    </mc:Choice>
  </mc:AlternateContent>
  <xr:revisionPtr revIDLastSave="1023" documentId="8_{EAB5B95F-C968-4491-B346-1A0F472715C5}" xr6:coauthVersionLast="47" xr6:coauthVersionMax="47" xr10:uidLastSave="{A7E24B5E-6345-42E9-A0D4-F0BBA543CF48}"/>
  <bookViews>
    <workbookView xWindow="0" yWindow="0" windowWidth="28800" windowHeight="12432" xr2:uid="{00000000-000D-0000-FFFF-FFFF00000000}"/>
  </bookViews>
  <sheets>
    <sheet name="Palkan Helsinki-lisä" sheetId="5" r:id="rId1"/>
    <sheet name="Työllistämisen Helsinki-lisä" sheetId="4" r:id="rId2"/>
    <sheet name="Palkkatuettu oppisopimu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4" l="1"/>
  <c r="E34" i="4"/>
  <c r="D34" i="4"/>
  <c r="B34" i="4"/>
  <c r="F32" i="4"/>
  <c r="F34" i="4" s="1"/>
  <c r="E32" i="4"/>
  <c r="D32" i="4"/>
  <c r="C32" i="4"/>
  <c r="C34" i="4" s="1"/>
  <c r="B32" i="4"/>
  <c r="C46" i="6"/>
  <c r="B46" i="6"/>
  <c r="C44" i="6"/>
  <c r="B44" i="6"/>
  <c r="F45" i="5"/>
  <c r="E57" i="5"/>
  <c r="E59" i="5" s="1"/>
  <c r="C45" i="5"/>
  <c r="D45" i="5"/>
  <c r="E45" i="5"/>
  <c r="E40" i="5"/>
  <c r="E52" i="5"/>
  <c r="E65" i="5"/>
  <c r="E40" i="4"/>
  <c r="D40" i="4"/>
  <c r="C40" i="4"/>
  <c r="B40" i="4"/>
  <c r="D40" i="5"/>
  <c r="D46" i="5" s="1"/>
  <c r="D65" i="5" s="1"/>
  <c r="C40" i="5"/>
  <c r="C46" i="5" s="1"/>
  <c r="C6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tc={C6EC848A-3DCB-4EB2-BE32-B9732A4F9301}</author>
    <author>tc={25A071BD-338B-4CDE-A02F-6B4F97CB4F20}</author>
    <author>tc={52F7102F-29A6-435E-A089-E9187FEFDFDF}</author>
    <author>tc={15379B39-E0B0-4671-94D9-AE615E7F7EF2}</author>
    <author>tc={E6E2E05C-38F8-401B-8533-D62D56290061}</author>
    <author>tc={351B45ED-55B0-4B43-B2DC-210722DFB866}</author>
    <author>tc={84298F58-0345-4831-A261-9E4A4E4F9CC8}</author>
    <author>tc={108AB84D-3CAB-4685-9D51-66397AF0B56B}</author>
    <author>tc={40C5CA3F-D87A-4B05-9D99-6B4BADE6D398}</author>
    <author>tc={FDEB7308-C9B6-4932-99D6-76D8017CA572}</author>
    <author>tc={676BB169-9779-4077-A941-2E55117338AB}</author>
    <author>tc={8C4F1FA0-57A2-4FCD-BA33-0453312119B6}</author>
    <author>tc={A5FE85D7-F87E-4974-BF73-95688A2F19E4}</author>
    <author>tc={ACE46109-E222-4883-9558-64C45D63F8B5}</author>
    <author>tc={7BB5C5E4-1BFD-41C4-9885-D9A3FD942433}</author>
  </authors>
  <commentList>
    <comment ref="L5" authorId="0" shapeId="0" xr:uid="{C6EC848A-3DCB-4EB2-BE32-B9732A4F9301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 muuttuu kesken Helsinki-lisä jakson</t>
      </text>
    </comment>
    <comment ref="F11" authorId="1" shapeId="0" xr:uid="{25A071BD-338B-4CDE-A02F-6B4F97CB4F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Jos haluamme oikeita testitapauksia, niin meidän täytyy muuttaa aloitus ja lopetuspäivämääriä hakemusten mukaisiksi. Onko tämä testin kannalta mahdollista?
</t>
      </text>
    </comment>
    <comment ref="L13" authorId="2" shapeId="0" xr:uid="{52F7102F-29A6-435E-A089-E9187FEFDFDF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4" authorId="3" shapeId="0" xr:uid="{15379B39-E0B0-4671-94D9-AE615E7F7EF2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5" authorId="4" shapeId="0" xr:uid="{E6E2E05C-38F8-401B-8533-D62D56290061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E17" authorId="5" shapeId="0" xr:uid="{351B45ED-55B0-4B43-B2DC-210722DFB86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Valtiontukimaksimi on joko 50% tai 100%. Mistä tämä luku on otettu?</t>
      </text>
    </comment>
    <comment ref="F21" authorId="6" shapeId="0" xr:uid="{84298F58-0345-4831-A261-9E4A4E4F9CC8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työaika on 93,30%, tässä täytyy sallia luku kahden desimaalin tarkkuudella</t>
      </text>
    </comment>
    <comment ref="L21" authorId="7" shapeId="0" xr:uid="{108AB84D-3CAB-4685-9D51-66397AF0B56B}">
      <text>
        <t>[Threaded comment]
Your version of Excel allows you to read this threaded comment; however, any edits to it will get removed if the file is opened in a newer version of Excel. Learn more: https://go.microsoft.com/fwlink/?linkid=870924
Comment:
    Hakemuksessa on kaksi palkkatukipäätöstä, josta ensimmäinen ajalle 8.3.2021-7.9.2021, työaika 80%, toinen myöhemmin tehty palkkatukipäätös korvaa ensimmäisen päätöksen huhtikuusta alkaen ja on ajalle 1.4.2021-7.9.2021, työaika 100%</t>
      </text>
    </comment>
    <comment ref="H35" authorId="8" shapeId="0" xr:uid="{40C5CA3F-D87A-4B05-9D99-6B4BADE6D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Palkkauskustannukset laskettu: bruttopalkka+sivukulut+(lomaraha/11,97kk)</t>
      </text>
    </comment>
    <comment ref="L35" authorId="9" shapeId="0" xr:uid="{FDEB7308-C9B6-4932-99D6-76D8017CA572}">
      <text>
        <t>[Threaded comment]
Your version of Excel allows you to read this threaded comment; however, any edits to it will get removed if the file is opened in a newer version of Excel. Learn more: https://go.microsoft.com/fwlink/?linkid=870924
Comment:
    ajalle 7.3.-31.3.2021 2034,0 ja ajalle 1.4.-7.9.2021 2488,16</t>
      </text>
    </comment>
    <comment ref="H46" authorId="10" shapeId="0" xr:uid="{676BB169-9779-4077-A941-2E55117338AB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1074,67-859,73=214,93</t>
      </text>
    </comment>
    <comment ref="E47" authorId="11" shapeId="0" xr:uid="{8C4F1FA0-57A2-4FCD-BA33-0453312119B6}">
      <text>
        <t>[Threaded comment]
Your version of Excel allows you to read this threaded comment; however, any edits to it will get removed if the file is opened in a newer version of Excel. Learn more: https://go.microsoft.com/fwlink/?linkid=870924
Comment:
    Saan eri tuloksen kuin Invisionissa, siellä on 690 samassa esimerkissä
Reply:
    tämä on saatu kertomalla 2,03kkx340€=690,2 eli pyöristys 690. Jos sinulla on ollut tukiaika kuukausina esim. 2,0333, niin silloin tulokseksi tosiaan tulisi 691,322 eli pyöristettynä 691€</t>
      </text>
    </comment>
    <comment ref="H47" authorId="12" shapeId="0" xr:uid="{A5FE85D7-F87E-4974-BF73-95688A2F19E4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11,97x215=2573,55</t>
      </text>
    </comment>
    <comment ref="E58" authorId="13" shapeId="0" xr:uid="{ACE46109-E222-4883-9558-64C45D63F8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Helsinki-lisä myönnetään euron tarkkuudella, eli pyöristetään lähimpään kokonaiseen euromäärään
</t>
      </text>
    </comment>
    <comment ref="E65" authorId="14" shapeId="0" xr:uid="{7BB5C5E4-1BFD-41C4-9885-D9A3FD94243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Sama tässä, desimaaleja ei ilmoiteta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tc={5AB7DA13-1AC4-4169-9894-BAF67AC9B684}</author>
    <author>tc={C1E2C252-2C8C-48FC-B0C2-E99452F9DEE6}</author>
    <author>tc={7B0053E7-6449-4F95-B424-1931145AFC67}</author>
  </authors>
  <commentList>
    <comment ref="D9" authorId="0" shapeId="0" xr:uid="{5AB7DA13-1AC4-4169-9894-BAF67AC9B684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E9" authorId="1" shapeId="0" xr:uid="{C1E2C252-2C8C-48FC-B0C2-E99452F9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F9" authorId="2" shapeId="0" xr:uid="{7B0053E7-6449-4F95-B424-1931145AFC67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tc={E9CF2E1B-48CE-478B-9C46-178E6E0F38C0}</author>
    <author>tc={6EF342C0-8BFF-45D2-8DB7-F300C749412C}</author>
  </authors>
  <commentList>
    <comment ref="B38" authorId="0" shapeId="0" xr:uid="{E9CF2E1B-48CE-478B-9C46-178E6E0F38C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</text>
    </comment>
    <comment ref="A39" authorId="1" shapeId="0" xr:uid="{6EF342C0-8BFF-45D2-8DB7-F300C749412C}">
      <text>
        <t>[Threaded comment]
Your version of Excel allows you to read this threaded comment; however, any edits to it will get removed if the file is opened in a newer version of Excel. Learn more: https://go.microsoft.com/fwlink/?linkid=870924
Comment:
    Koulutuskorvaus</t>
      </text>
    </comment>
  </commentList>
</comments>
</file>

<file path=xl/sharedStrings.xml><?xml version="1.0" encoding="utf-8"?>
<sst xmlns="http://schemas.openxmlformats.org/spreadsheetml/2006/main" count="243" uniqueCount="87">
  <si>
    <t>Ensimmäisessä sarakkeessa testin ajoon liittyvät ohjauskoodit</t>
  </si>
  <si>
    <t>TESTIN KUVAUS</t>
  </si>
  <si>
    <t>perustapaus</t>
  </si>
  <si>
    <t>ei helsinki-lisää</t>
  </si>
  <si>
    <t>InVision screen "palkan - Kahdella ajalla"</t>
  </si>
  <si>
    <t>LASKENNAN SYÖTTEET</t>
  </si>
  <si>
    <t>application.association_has_business_activities</t>
  </si>
  <si>
    <t>Harjoittaako työnantaja elinkeinotoimintaa</t>
  </si>
  <si>
    <t>kyllä</t>
  </si>
  <si>
    <t>ei</t>
  </si>
  <si>
    <t>Ei</t>
  </si>
  <si>
    <t>Kyllä</t>
  </si>
  <si>
    <t>application.benefit_type</t>
  </si>
  <si>
    <t>Haettava tukimuoto</t>
  </si>
  <si>
    <t>Palkan Helsinki-lisä</t>
  </si>
  <si>
    <t>application.start_date</t>
  </si>
  <si>
    <t>Alkaen päivästä</t>
  </si>
  <si>
    <t>application.end_date</t>
  </si>
  <si>
    <t>Päättyen päivään</t>
  </si>
  <si>
    <t>application.calculation.monthly_pay</t>
  </si>
  <si>
    <t>Bruttopalkka/kk</t>
  </si>
  <si>
    <t>application.calculation.other_expenses</t>
  </si>
  <si>
    <t>Sivukulut/kk</t>
  </si>
  <si>
    <t>application.calculation.vacation_money</t>
  </si>
  <si>
    <t>Lomaraha yht</t>
  </si>
  <si>
    <t>application.calculation.state_aid_max_percentage</t>
  </si>
  <si>
    <t>Valtiotukimaksimi %</t>
  </si>
  <si>
    <t>Palkkatukipäätöksen tiedot</t>
  </si>
  <si>
    <t>application.pay_subsidy_1.pay_subsidy_percent</t>
  </si>
  <si>
    <t>Palkkatukiprosentti</t>
  </si>
  <si>
    <t>application.pay_subsidy_1.work_time_percent</t>
  </si>
  <si>
    <t>Työaika %</t>
  </si>
  <si>
    <t>application.pay_subsidy_1.start_date</t>
  </si>
  <si>
    <t>Palkkatuen alkupäivä</t>
  </si>
  <si>
    <t>application.pay_subsidy_1.end_date</t>
  </si>
  <si>
    <t>Palkkatuen päättymispäivä</t>
  </si>
  <si>
    <t>Toisen palkkatukipäätöksen tiedot (jätä tyhjäksi jos päätöstä ei ole)</t>
  </si>
  <si>
    <t>application.pay_subsidy_2.pay_subsidy_percent</t>
  </si>
  <si>
    <t>application.pay_subsidy_2.work_time_percent</t>
  </si>
  <si>
    <t>application.pay_subsidy_2.start_date</t>
  </si>
  <si>
    <t>application.pay_subsidy_2.end_date</t>
  </si>
  <si>
    <t>LASKENNAN VÄLITULOKSET</t>
  </si>
  <si>
    <t>expected_results.salary_costs</t>
  </si>
  <si>
    <t>Palkkauskustannukset/kk</t>
  </si>
  <si>
    <t>expected_results.state_aid_max_monthly_eur</t>
  </si>
  <si>
    <t>Valtiotuen korvaama enimmäismäärä/kk</t>
  </si>
  <si>
    <t>Ajanjakso #1</t>
  </si>
  <si>
    <t>Vähennettävät korvaukset</t>
  </si>
  <si>
    <t>expected_results.time_range_1.pay_subsidy_monthly_eur</t>
  </si>
  <si>
    <t>Palkkatuki eur/kk</t>
  </si>
  <si>
    <t>Helsinki-lisää myönnetään tälle ajanjaksolle:</t>
  </si>
  <si>
    <t>expected_results.time_range_1.start_date</t>
  </si>
  <si>
    <t>alkaen</t>
  </si>
  <si>
    <t>expected_results.time_range_1.end_date</t>
  </si>
  <si>
    <t>päättyen</t>
  </si>
  <si>
    <t>expected_results.time_range_1.duration</t>
  </si>
  <si>
    <t>ajanjakson pituus kk</t>
  </si>
  <si>
    <t>expected_results.time_range_1.monthly_amount</t>
  </si>
  <si>
    <t>Helsinki-lisä /kk</t>
  </si>
  <si>
    <t>expected_results.time_range_1.total_amount</t>
  </si>
  <si>
    <t>Yhteensä ajanjaksolta</t>
  </si>
  <si>
    <t>Ajanjakso #2 (jätä tyhjäksi jos koko jakso lasketaan samoilla perusteilla)</t>
  </si>
  <si>
    <t>expected_results.time_range_2.pay_subsidy_monthly_eur</t>
  </si>
  <si>
    <t>expected_results.time_range_2.start_date</t>
  </si>
  <si>
    <t>expected_results.time_range_2.end_date</t>
  </si>
  <si>
    <t>expected_results.time_range_2.duration</t>
  </si>
  <si>
    <t>expected_results.time_range_2.monthly_amount</t>
  </si>
  <si>
    <t>expected_results.time_range_2.total_amount</t>
  </si>
  <si>
    <t>Myönnettävät ajanjaksot yhteensä</t>
  </si>
  <si>
    <t>LASKENNAN TULOS</t>
  </si>
  <si>
    <t>expected_results.calculated_benefit_amount</t>
  </si>
  <si>
    <t>Helsinki-lisä YHT</t>
  </si>
  <si>
    <t>osa kuukautta</t>
  </si>
  <si>
    <t>maksimikesto</t>
  </si>
  <si>
    <t>minimikesto</t>
  </si>
  <si>
    <t>poikkeava myöntämisaika</t>
  </si>
  <si>
    <t>Työllistämisen Helsinki-lisä</t>
  </si>
  <si>
    <t>1.9.2021</t>
  </si>
  <si>
    <t>31.10.2021</t>
  </si>
  <si>
    <t>15.10.2021</t>
  </si>
  <si>
    <t>31.8.2022</t>
  </si>
  <si>
    <t>30.9.2021</t>
  </si>
  <si>
    <t>Helsinki-lisää myönnetään ajalle:</t>
  </si>
  <si>
    <t>Palkkatuettu oppisopimus</t>
  </si>
  <si>
    <t>Palkkatukipäätöksen tiedot (jätä tyhjäksi jos päätöstä ei ole)</t>
  </si>
  <si>
    <t>-</t>
  </si>
  <si>
    <t>Koulutustuki eur/kk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</si>
</sst>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;[Red]\-#,##0\ &quot;€&quot;"/>
    <numFmt numFmtId="165" formatCode="#,##0.00\ &quot;€&quot;;[Red]\-#,##0.00\ &quot;€&quot;"/>
    <numFmt numFmtId="166" formatCode="#,##0.00\ [$€-40B]"/>
  </numFmts>
  <fonts count="4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ti-Helia Mirkka" id="{6D75A251-2E9C-408D-92F0-CE49CCF1513F}" userId="S::mirkka.kesti-helia@hel.fi::1ba25dab-9416-4631-90e7-67433f0bb31c" providerId="AD"/>
  <person displayName="haavikko" id="{368C1523-2C14-4314-BA46-474B6635AFDB}" userId="S::haavikko_dataflow.fi#ext#@helsinginkaupunki.onmicrosoft.com::46bbd0a9-7aac-4843-afc8-f55eb3730f6c" providerId="AD"/>
</personList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9-30T09:29:32.75" personId="{6D75A251-2E9C-408D-92F0-CE49CCF1513F}" id="{C6EC848A-3DCB-4EB2-BE32-B9732A4F9301}">
    <text>Palkka muuttuu kesken Helsinki-lisä jakson</text>
  </threadedComment>
  <threadedComment ref="F11" dT="2021-09-20T04:58:03.44" personId="{6D75A251-2E9C-408D-92F0-CE49CCF1513F}" id="{25A071BD-338B-4CDE-A02F-6B4F97CB4F20}">
    <text xml:space="preserve">Jos haluamme oikeita testitapauksia, niin meidän täytyy muuttaa aloitus ja lopetuspäivämääriä hakemusten mukaisiksi. Onko tämä testin kannalta mahdollista?
</text>
  </threadedComment>
  <threadedComment ref="L13" dT="2021-09-29T11:35:51.92" personId="{6D75A251-2E9C-408D-92F0-CE49CCF1513F}" id="{52F7102F-29A6-435E-A089-E9187FEFDFDF}">
    <text>Bruttopalkka ajalle 8.3.2021-31.3.2021 on 1330,27€, sivukulut 638,12 € ja lomaraha yht. 399,08€ , Bruttopalkka ajalle 1.4.2021-7.9.2021 on 1662,84€, sivukulut 737,89€ ja lomaraha yht. 457,25€</text>
  </threadedComment>
  <threadedComment ref="L14" dT="2021-09-29T11:58:12.55" personId="{6D75A251-2E9C-408D-92F0-CE49CCF1513F}" id="{15379B39-E0B0-4671-94D9-AE615E7F7EF2}">
    <text>Bruttopalkka ajalle 8.3.2021-31.3.2021 on 1330,27€, sivukulut 638,12 € ja lomaraha yht. 399,08€ , Bruttopalkka ajalle 1.4.2021-7.9.2021 on 1662,84€, sivukulut 737,89€ ja lomaraha yht. 457,25€</text>
  </threadedComment>
  <threadedComment ref="L15" dT="2021-09-29T11:58:19.81" personId="{6D75A251-2E9C-408D-92F0-CE49CCF1513F}" id="{E6E2E05C-38F8-401B-8533-D62D56290061}">
    <text>Bruttopalkka ajalle 8.3.2021-31.3.2021 on 1330,27€, sivukulut 638,12 € ja lomaraha yht. 399,08€ , Bruttopalkka ajalle 1.4.2021-7.9.2021 on 1662,84€, sivukulut 737,89€ ja lomaraha yht. 457,25€</text>
  </threadedComment>
  <threadedComment ref="E17" dT="2021-09-20T04:56:18.39" personId="{6D75A251-2E9C-408D-92F0-CE49CCF1513F}" id="{351B45ED-55B0-4B43-B2DC-210722DFB866}" done="1">
    <text>Valtiontukimaksimi on joko 50% tai 100%. Mistä tämä luku on otettu?</text>
  </threadedComment>
  <threadedComment ref="F21" dT="2021-09-20T08:49:37.69" personId="{6D75A251-2E9C-408D-92F0-CE49CCF1513F}" id="{84298F58-0345-4831-A261-9E4A4E4F9CC8}">
    <text>työaika on 93,30%, tässä täytyy sallia luku kahden desimaalin tarkkuudella</text>
  </threadedComment>
  <threadedComment ref="L21" dT="2021-09-29T11:32:47.25" personId="{6D75A251-2E9C-408D-92F0-CE49CCF1513F}" id="{108AB84D-3CAB-4685-9D51-66397AF0B56B}">
    <text>Hakemuksessa on kaksi palkkatukipäätöstä, josta ensimmäinen ajalle 8.3.2021-7.9.2021, työaika 80%, toinen myöhemmin tehty palkkatukipäätös korvaa ensimmäisen päätöksen huhtikuusta alkaen ja on ajalle 1.4.2021-7.9.2021, työaika 100%</text>
  </threadedComment>
  <threadedComment ref="H35" dT="2021-09-21T10:37:36.02" personId="{6D75A251-2E9C-408D-92F0-CE49CCF1513F}" id="{40C5CA3F-D87A-4B05-9D99-6B4BADE6D398}">
    <text>Palkkauskustannukset laskettu: bruttopalkka+sivukulut+(lomaraha/11,97kk)</text>
  </threadedComment>
  <threadedComment ref="L35" dT="2021-09-29T12:11:29.49" personId="{6D75A251-2E9C-408D-92F0-CE49CCF1513F}" id="{FDEB7308-C9B6-4932-99D6-76D8017CA572}">
    <text>ajalle 7.3.-31.3.2021 2034,0 ja ajalle 1.4.-7.9.2021 2488,16</text>
  </threadedComment>
  <threadedComment ref="H46" dT="2021-09-21T10:46:18.67" personId="{6D75A251-2E9C-408D-92F0-CE49CCF1513F}" id="{676BB169-9779-4077-A941-2E55117338AB}">
    <text>Pyöristetty laskusta 1074,67-859,73=214,93</text>
  </threadedComment>
  <threadedComment ref="E47" dT="2021-09-20T11:29:45.52" personId="{368C1523-2C14-4314-BA46-474B6635AFDB}" id="{8C4F1FA0-57A2-4FCD-BA33-0453312119B6}">
    <text>Saan eri tuloksen kuin Invisionissa, siellä on 690 samassa esimerkissä</text>
  </threadedComment>
  <threadedComment ref="E47" dT="2021-09-21T10:54:57.78" personId="{6D75A251-2E9C-408D-92F0-CE49CCF1513F}" id="{83164A3C-9B48-4726-9D56-33B651CE8D84}" parentId="{8C4F1FA0-57A2-4FCD-BA33-0453312119B6}">
    <text>tämä on saatu kertomalla 2,03kkx340€=690,2 eli pyöristys 690. Jos sinulla on ollut tukiaika kuukausina esim. 2,0333, niin silloin tulokseksi tosiaan tulisi 691,322 eli pyöristettynä 691€</text>
  </threadedComment>
  <threadedComment ref="H47" dT="2021-09-21T10:47:07.96" personId="{6D75A251-2E9C-408D-92F0-CE49CCF1513F}" id="{A5FE85D7-F87E-4974-BF73-95688A2F19E4}">
    <text>Pyöristetty laskusta 11,97x215=2573,55</text>
  </threadedComment>
  <threadedComment ref="E58" dT="2021-09-20T08:52:44.10" personId="{6D75A251-2E9C-408D-92F0-CE49CCF1513F}" id="{ACE46109-E222-4883-9558-64C45D63F8B5}">
    <text xml:space="preserve">Helsinki-lisä myönnetään euron tarkkuudella, eli pyöristetään lähimpään kokonaiseen euromäärään
</text>
  </threadedComment>
  <threadedComment ref="E65" dT="2021-09-20T08:54:28.26" personId="{6D75A251-2E9C-408D-92F0-CE49CCF1513F}" id="{7BB5C5E4-1BFD-41C4-9885-D9A3FD942433}">
    <text>Sama tässä, desimaaleja ei ilmoiteta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9" dT="2021-10-04T07:38:34.72" personId="{6D75A251-2E9C-408D-92F0-CE49CCF1513F}" id="{5AB7DA13-1AC4-4169-9894-BAF67AC9B684}" done="1">
    <text>Työllistämisen Helsinki-lisää ei myönnetä työnantajalle, joka ei harjoita elinkeinotoimintaa.</text>
  </threadedComment>
  <threadedComment ref="E9" dT="2021-10-04T07:38:28.77" personId="{6D75A251-2E9C-408D-92F0-CE49CCF1513F}" id="{C1E2C252-2C8C-48FC-B0C2-E99452F9DEE6}" done="1">
    <text>Työllistämisen Helsinki-lisää ei myönnetä työnantajalle, joka ei harjoita elinkeinotoimintaa.</text>
  </threadedComment>
  <threadedComment ref="F9" dT="2021-10-04T07:38:18.43" personId="{6D75A251-2E9C-408D-92F0-CE49CCF1513F}" id="{7B0053E7-6449-4F95-B424-1931145AFC67}" done="1">
    <text>Työllistämisen Helsinki-lisää ei myönnetä työnantajalle, joka ei harjoita elinkeinotoimintaa.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8" dT="2021-09-21T08:21:03.20" personId="{6D75A251-2E9C-408D-92F0-CE49CCF1513F}" id="{E9CF2E1B-48CE-478B-9C46-178E6E0F38C0}">
    <text>Lasketaan esim. (0,3x(1752+469))+((1106/12)x0,3)=691,25</text>
  </threadedComment>
  <threadedComment ref="A39" dT="2021-09-21T08:15:13.41" personId="{6D75A251-2E9C-408D-92F0-CE49CCF1513F}" id="{6EF342C0-8BFF-45D2-8DB7-F300C749412C}">
    <text>Koulutuskorvaus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BC34-3A38-45D6-9211-F1F705D1E76B}">
  <dimension ref="A1:T65"/>
  <sheetViews>
    <sheetView tabSelected="1" workbookViewId="0">
      <selection activeCell="A16" sqref="A16"/>
    </sheetView>
  </sheetViews>
  <sheetFormatPr defaultRowHeight="15.75"/>
  <cols>
    <col min="1" max="1" width="49.875" style="1" bestFit="1" customWidth="1"/>
    <col min="2" max="2" width="37.625" style="1" customWidth="1"/>
    <col min="3" max="3" width="12.375" style="1" customWidth="1"/>
    <col min="4" max="4" width="11.125" style="1" customWidth="1"/>
    <col min="5" max="5" width="10.25" style="1" customWidth="1"/>
    <col min="6" max="6" width="11" style="1" customWidth="1"/>
    <col min="7" max="7" width="11.25" style="1" customWidth="1"/>
    <col min="8" max="9" width="12.5" style="1" customWidth="1"/>
    <col min="10" max="10" width="10.125" style="1" bestFit="1" customWidth="1"/>
    <col min="11" max="11" width="12.25" style="1" customWidth="1"/>
    <col min="12" max="12" width="13.625" style="1" customWidth="1"/>
    <col min="13" max="13" width="11.25" style="1" customWidth="1"/>
    <col min="14" max="14" width="9.125" style="1" bestFit="1" customWidth="1"/>
    <col min="15" max="15" width="10.125" style="1" bestFit="1" customWidth="1"/>
    <col min="16" max="16" width="9.125" style="1" bestFit="1" customWidth="1"/>
    <col min="17" max="17" width="10.125" style="1" bestFit="1" customWidth="1"/>
    <col min="18" max="19" width="9.125" style="1" bestFit="1" customWidth="1"/>
    <col min="20" max="16384" width="9" style="1"/>
  </cols>
  <sheetData>
    <row r="1" spans="1:20">
      <c r="B1" s="1" t="s">
        <v>0</v>
      </c>
    </row>
    <row r="5" spans="1:20">
      <c r="B5" s="5" t="s">
        <v>1</v>
      </c>
      <c r="C5" s="1" t="s">
        <v>2</v>
      </c>
      <c r="D5" s="1" t="s">
        <v>3</v>
      </c>
      <c r="E5" s="1" t="s">
        <v>4</v>
      </c>
    </row>
    <row r="7" spans="1:20">
      <c r="B7" s="5" t="s">
        <v>5</v>
      </c>
    </row>
    <row r="8" spans="1:20">
      <c r="B8" s="5"/>
    </row>
    <row r="9" spans="1:20">
      <c r="A9" s="1" t="s">
        <v>6</v>
      </c>
      <c r="B9" s="7" t="s">
        <v>7</v>
      </c>
      <c r="C9" s="1" t="s">
        <v>8</v>
      </c>
      <c r="D9" s="1" t="s">
        <v>8</v>
      </c>
      <c r="E9" s="1" t="s">
        <v>8</v>
      </c>
      <c r="F9" s="1" t="s">
        <v>9</v>
      </c>
      <c r="G9" s="1" t="s">
        <v>8</v>
      </c>
      <c r="H9" s="1" t="s">
        <v>8</v>
      </c>
      <c r="I9" s="1" t="s">
        <v>9</v>
      </c>
      <c r="J9" s="1" t="s">
        <v>8</v>
      </c>
      <c r="K9" s="1" t="s">
        <v>9</v>
      </c>
      <c r="L9" s="1" t="s">
        <v>9</v>
      </c>
      <c r="M9" s="1" t="s">
        <v>9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10</v>
      </c>
      <c r="S9" s="1" t="s">
        <v>11</v>
      </c>
      <c r="T9" s="1" t="s">
        <v>10</v>
      </c>
    </row>
    <row r="10" spans="1:20">
      <c r="A10" s="1" t="s">
        <v>12</v>
      </c>
      <c r="B10" s="7" t="s">
        <v>13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</row>
    <row r="11" spans="1:20">
      <c r="A11" s="1" t="s">
        <v>15</v>
      </c>
      <c r="B11" s="7" t="s">
        <v>16</v>
      </c>
      <c r="C11" s="4">
        <v>44440</v>
      </c>
      <c r="D11" s="4">
        <v>44440</v>
      </c>
      <c r="E11" s="4">
        <v>44387</v>
      </c>
      <c r="F11" s="4">
        <v>44440</v>
      </c>
      <c r="G11" s="4">
        <v>44249</v>
      </c>
      <c r="H11" s="4">
        <v>44239</v>
      </c>
      <c r="I11" s="4">
        <v>44499</v>
      </c>
      <c r="J11" s="4">
        <v>44298</v>
      </c>
      <c r="K11" s="4">
        <v>44454</v>
      </c>
      <c r="L11" s="4">
        <v>44263</v>
      </c>
      <c r="M11" s="4">
        <v>44239</v>
      </c>
      <c r="N11" s="4">
        <v>44375</v>
      </c>
      <c r="O11" s="4">
        <v>44256</v>
      </c>
      <c r="P11" s="4">
        <v>44431</v>
      </c>
      <c r="Q11" s="4">
        <v>44253</v>
      </c>
      <c r="R11" s="4">
        <v>44287</v>
      </c>
      <c r="S11" s="4">
        <v>44454</v>
      </c>
      <c r="T11" s="4">
        <v>44409</v>
      </c>
    </row>
    <row r="12" spans="1:20">
      <c r="A12" s="1" t="s">
        <v>17</v>
      </c>
      <c r="B12" s="7" t="s">
        <v>18</v>
      </c>
      <c r="C12" s="4">
        <v>44500</v>
      </c>
      <c r="D12" s="4">
        <v>44500</v>
      </c>
      <c r="E12" s="4">
        <v>44510</v>
      </c>
      <c r="F12" s="4">
        <v>44804</v>
      </c>
      <c r="G12" s="4">
        <v>44613</v>
      </c>
      <c r="H12" s="4">
        <v>44602</v>
      </c>
      <c r="I12" s="4">
        <v>44561</v>
      </c>
      <c r="J12" s="4">
        <v>44480</v>
      </c>
      <c r="K12" s="4">
        <v>44634</v>
      </c>
      <c r="L12" s="4">
        <v>44446</v>
      </c>
      <c r="M12" s="4">
        <v>44603</v>
      </c>
      <c r="N12" s="4">
        <v>44739</v>
      </c>
      <c r="O12" s="4">
        <v>44620</v>
      </c>
      <c r="P12" s="4">
        <v>44795</v>
      </c>
      <c r="Q12" s="4">
        <v>44618</v>
      </c>
      <c r="R12" s="4">
        <v>44377</v>
      </c>
      <c r="S12" s="4">
        <v>44453</v>
      </c>
      <c r="T12" s="4">
        <v>44622</v>
      </c>
    </row>
    <row r="13" spans="1:20">
      <c r="A13" s="1" t="s">
        <v>19</v>
      </c>
      <c r="B13" s="7" t="s">
        <v>20</v>
      </c>
      <c r="C13" s="3">
        <v>2500</v>
      </c>
      <c r="D13" s="3">
        <v>2500</v>
      </c>
      <c r="E13" s="3">
        <v>3200</v>
      </c>
      <c r="F13" s="3">
        <v>2178</v>
      </c>
      <c r="G13" s="3">
        <v>2520</v>
      </c>
      <c r="H13" s="3">
        <v>1600</v>
      </c>
      <c r="I13" s="3">
        <v>1946.71</v>
      </c>
      <c r="J13" s="3">
        <v>2400</v>
      </c>
      <c r="K13" s="3">
        <v>1330.27</v>
      </c>
      <c r="L13" s="3">
        <v>1330.27</v>
      </c>
      <c r="M13" s="3">
        <v>1470.88</v>
      </c>
      <c r="N13" s="1">
        <v>1700</v>
      </c>
      <c r="O13" s="1">
        <v>3000</v>
      </c>
      <c r="P13" s="1">
        <v>2300</v>
      </c>
      <c r="Q13" s="1">
        <v>2054</v>
      </c>
      <c r="R13" s="1">
        <v>2133.67</v>
      </c>
      <c r="S13" s="1">
        <v>2500</v>
      </c>
      <c r="T13" s="1">
        <v>1928.92</v>
      </c>
    </row>
    <row r="14" spans="1:20">
      <c r="A14" s="1" t="s">
        <v>21</v>
      </c>
      <c r="B14" s="7" t="s">
        <v>22</v>
      </c>
      <c r="C14" s="3">
        <v>200</v>
      </c>
      <c r="D14" s="3">
        <v>200</v>
      </c>
      <c r="E14" s="3">
        <v>200</v>
      </c>
      <c r="F14" s="3">
        <v>421.44</v>
      </c>
      <c r="G14" s="3">
        <v>608.33000000000004</v>
      </c>
      <c r="H14" s="3">
        <v>389.76</v>
      </c>
      <c r="I14" s="3">
        <v>558.25</v>
      </c>
      <c r="J14" s="3">
        <v>624</v>
      </c>
      <c r="K14" s="3">
        <v>656.04</v>
      </c>
      <c r="L14" s="3">
        <v>638.12</v>
      </c>
      <c r="M14" s="3">
        <v>614.11</v>
      </c>
      <c r="N14" s="1">
        <v>378.6</v>
      </c>
      <c r="O14" s="1">
        <v>621</v>
      </c>
      <c r="P14" s="1">
        <v>430</v>
      </c>
      <c r="Q14" s="1">
        <v>370.66</v>
      </c>
      <c r="R14" s="1">
        <v>576.35</v>
      </c>
      <c r="S14" s="1">
        <v>562</v>
      </c>
      <c r="T14" s="1">
        <v>560.94000000000005</v>
      </c>
    </row>
    <row r="15" spans="1:20">
      <c r="A15" s="1" t="s">
        <v>23</v>
      </c>
      <c r="B15" s="7" t="s">
        <v>24</v>
      </c>
      <c r="C15" s="3">
        <v>0</v>
      </c>
      <c r="D15" s="3">
        <v>0</v>
      </c>
      <c r="E15" s="3">
        <v>0</v>
      </c>
      <c r="F15" s="3">
        <v>0</v>
      </c>
      <c r="G15" s="3">
        <v>1787.62</v>
      </c>
      <c r="H15" s="3">
        <v>1910.26</v>
      </c>
      <c r="I15" s="3">
        <v>238.56</v>
      </c>
      <c r="J15" s="3">
        <v>890</v>
      </c>
      <c r="K15" s="3">
        <v>498.85</v>
      </c>
      <c r="L15" s="3">
        <v>399.08</v>
      </c>
      <c r="M15" s="3">
        <v>970</v>
      </c>
      <c r="N15" s="1">
        <v>850</v>
      </c>
      <c r="O15" s="1">
        <v>1820</v>
      </c>
      <c r="P15" s="1">
        <v>1500</v>
      </c>
      <c r="Q15" s="1">
        <v>1461</v>
      </c>
      <c r="R15" s="1">
        <v>925.2</v>
      </c>
      <c r="S15" s="1">
        <v>2720</v>
      </c>
      <c r="T15" s="1">
        <v>0</v>
      </c>
    </row>
    <row r="16" spans="1:20"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20">
      <c r="A17" s="1" t="s">
        <v>25</v>
      </c>
      <c r="B17" s="7" t="s">
        <v>26</v>
      </c>
      <c r="C17" s="2">
        <v>0.5</v>
      </c>
      <c r="D17" s="2">
        <v>0.5</v>
      </c>
      <c r="E17" s="2">
        <v>0.5</v>
      </c>
      <c r="F17" s="2">
        <v>1</v>
      </c>
      <c r="G17" s="2">
        <v>0.5</v>
      </c>
      <c r="H17" s="2">
        <v>0.5</v>
      </c>
      <c r="I17" s="2">
        <v>1</v>
      </c>
      <c r="J17" s="2">
        <v>0.5</v>
      </c>
      <c r="K17" s="2">
        <v>1</v>
      </c>
      <c r="L17" s="2">
        <v>1</v>
      </c>
      <c r="M17" s="2">
        <v>1</v>
      </c>
      <c r="N17" s="2">
        <v>0.5</v>
      </c>
      <c r="O17" s="2">
        <v>0.5</v>
      </c>
      <c r="P17" s="2">
        <v>0.5</v>
      </c>
      <c r="Q17" s="2">
        <v>1</v>
      </c>
      <c r="R17" s="2">
        <v>1</v>
      </c>
      <c r="S17" s="2">
        <v>0.5</v>
      </c>
      <c r="T17" s="2">
        <v>1</v>
      </c>
    </row>
    <row r="18" spans="1:20">
      <c r="B18" s="7"/>
    </row>
    <row r="19" spans="1:20">
      <c r="B19" s="6" t="s">
        <v>27</v>
      </c>
    </row>
    <row r="20" spans="1:20">
      <c r="A20" s="1" t="s">
        <v>28</v>
      </c>
      <c r="B20" s="7" t="s">
        <v>29</v>
      </c>
      <c r="C20" s="2">
        <v>0.4</v>
      </c>
      <c r="D20" s="2">
        <v>0.5</v>
      </c>
      <c r="E20" s="2">
        <v>0.4</v>
      </c>
      <c r="F20" s="2">
        <v>1</v>
      </c>
      <c r="G20" s="2">
        <v>0.5</v>
      </c>
      <c r="H20" s="2">
        <v>0.4</v>
      </c>
      <c r="I20" s="2">
        <v>0.5</v>
      </c>
      <c r="J20" s="2">
        <v>0.3</v>
      </c>
      <c r="K20" s="2">
        <v>1</v>
      </c>
      <c r="L20" s="2">
        <v>1</v>
      </c>
      <c r="M20" s="2">
        <v>0.5</v>
      </c>
      <c r="N20" s="2">
        <v>0.4</v>
      </c>
      <c r="O20" s="2">
        <v>0.5</v>
      </c>
      <c r="P20" s="2">
        <v>0.3</v>
      </c>
      <c r="Q20" s="2">
        <v>0.5</v>
      </c>
      <c r="R20" s="2">
        <v>0.4</v>
      </c>
      <c r="S20" s="2">
        <v>0.3</v>
      </c>
      <c r="T20" s="2">
        <v>1</v>
      </c>
    </row>
    <row r="21" spans="1:20">
      <c r="A21" s="1" t="s">
        <v>30</v>
      </c>
      <c r="B21" s="7" t="s">
        <v>31</v>
      </c>
      <c r="C21" s="2"/>
      <c r="D21" s="2"/>
      <c r="E21" s="2"/>
      <c r="F21" s="2">
        <v>0.93300000000000005</v>
      </c>
      <c r="G21" s="2"/>
      <c r="H21" s="2"/>
      <c r="I21" s="2"/>
      <c r="J21" s="2"/>
      <c r="K21" s="2">
        <v>0.8</v>
      </c>
      <c r="L21" s="2">
        <v>0.8</v>
      </c>
      <c r="T21" s="1">
        <v>64.05</v>
      </c>
    </row>
    <row r="22" spans="1:20">
      <c r="A22" s="1" t="s">
        <v>32</v>
      </c>
      <c r="B22" s="7" t="s">
        <v>33</v>
      </c>
      <c r="C22" s="4">
        <v>44440</v>
      </c>
      <c r="D22" s="4">
        <v>44440</v>
      </c>
      <c r="E22" s="4">
        <v>44387</v>
      </c>
      <c r="F22" s="4">
        <v>44440</v>
      </c>
      <c r="G22" s="4">
        <v>44249</v>
      </c>
      <c r="H22" s="4">
        <v>44238</v>
      </c>
      <c r="I22" s="4">
        <v>44378</v>
      </c>
      <c r="J22" s="4">
        <v>44298</v>
      </c>
      <c r="K22" s="4">
        <v>44454</v>
      </c>
      <c r="L22" s="4">
        <v>44263</v>
      </c>
      <c r="M22" s="4">
        <v>44239</v>
      </c>
      <c r="N22" s="4">
        <v>44375</v>
      </c>
      <c r="O22" s="4">
        <v>44256</v>
      </c>
      <c r="P22" s="4">
        <v>44431</v>
      </c>
      <c r="Q22" s="4">
        <v>44271</v>
      </c>
      <c r="R22" s="4">
        <v>44287</v>
      </c>
      <c r="S22" s="4">
        <v>44454</v>
      </c>
      <c r="T22" s="4">
        <v>44409</v>
      </c>
    </row>
    <row r="23" spans="1:20">
      <c r="A23" s="1" t="s">
        <v>34</v>
      </c>
      <c r="B23" s="7" t="s">
        <v>35</v>
      </c>
      <c r="C23" s="4">
        <v>44500</v>
      </c>
      <c r="D23" s="4">
        <v>44500</v>
      </c>
      <c r="E23" s="4">
        <v>44478</v>
      </c>
      <c r="F23" s="4">
        <v>44804</v>
      </c>
      <c r="G23" s="4">
        <v>44561</v>
      </c>
      <c r="H23" s="4">
        <v>44561</v>
      </c>
      <c r="I23" s="4">
        <v>44561</v>
      </c>
      <c r="J23" s="4">
        <v>44480</v>
      </c>
      <c r="K23" s="4">
        <v>44634</v>
      </c>
      <c r="L23" s="4">
        <v>44446</v>
      </c>
      <c r="M23" s="4">
        <v>44603</v>
      </c>
      <c r="N23" s="4">
        <v>44739</v>
      </c>
      <c r="O23" s="4">
        <v>44561</v>
      </c>
      <c r="P23" s="4">
        <v>44614</v>
      </c>
      <c r="Q23" s="4">
        <v>44561</v>
      </c>
      <c r="R23" s="4">
        <v>44377</v>
      </c>
      <c r="S23" s="4">
        <v>44634</v>
      </c>
      <c r="T23" s="4">
        <v>44622</v>
      </c>
    </row>
    <row r="25" spans="1:20">
      <c r="B25" s="6" t="s">
        <v>36</v>
      </c>
    </row>
    <row r="26" spans="1:20">
      <c r="A26" s="1" t="s">
        <v>37</v>
      </c>
      <c r="B26" s="7" t="s">
        <v>29</v>
      </c>
      <c r="G26" s="2">
        <v>0.5</v>
      </c>
      <c r="H26" s="2">
        <v>0.4</v>
      </c>
      <c r="L26" s="2">
        <v>1</v>
      </c>
      <c r="O26" s="2">
        <v>0.5</v>
      </c>
      <c r="Q26" s="2">
        <v>0.5</v>
      </c>
    </row>
    <row r="27" spans="1:20">
      <c r="A27" s="1" t="s">
        <v>38</v>
      </c>
      <c r="B27" s="7" t="s">
        <v>31</v>
      </c>
      <c r="L27" s="2">
        <v>1</v>
      </c>
      <c r="P27" s="2"/>
    </row>
    <row r="28" spans="1:20">
      <c r="A28" s="1" t="s">
        <v>39</v>
      </c>
      <c r="B28" s="7" t="s">
        <v>33</v>
      </c>
      <c r="G28" s="4">
        <v>44562</v>
      </c>
      <c r="H28" s="4">
        <v>44562</v>
      </c>
      <c r="L28" s="4">
        <v>44287</v>
      </c>
      <c r="O28" s="4">
        <v>44562</v>
      </c>
      <c r="P28" s="4"/>
      <c r="Q28" s="4">
        <v>44562</v>
      </c>
    </row>
    <row r="29" spans="1:20">
      <c r="A29" s="1" t="s">
        <v>40</v>
      </c>
      <c r="B29" s="7" t="s">
        <v>35</v>
      </c>
      <c r="G29" s="4">
        <v>44613</v>
      </c>
      <c r="H29" s="4">
        <v>44602</v>
      </c>
      <c r="L29" s="4">
        <v>44446</v>
      </c>
      <c r="O29" s="4">
        <v>44620</v>
      </c>
      <c r="P29" s="4"/>
      <c r="Q29" s="4">
        <v>45000</v>
      </c>
    </row>
    <row r="30" spans="1:20">
      <c r="B30" s="7"/>
    </row>
    <row r="33" spans="1:20">
      <c r="B33" s="5" t="s">
        <v>41</v>
      </c>
    </row>
    <row r="35" spans="1:20">
      <c r="A35" s="1" t="s">
        <v>42</v>
      </c>
      <c r="B35" s="7" t="s">
        <v>43</v>
      </c>
      <c r="C35" s="1">
        <v>2700</v>
      </c>
      <c r="D35" s="1">
        <v>2700</v>
      </c>
      <c r="E35" s="1">
        <v>3400</v>
      </c>
      <c r="F35" s="1">
        <v>2599.44</v>
      </c>
      <c r="G35" s="1">
        <v>3277.3</v>
      </c>
      <c r="H35" s="1">
        <v>2149.35</v>
      </c>
      <c r="I35" s="1">
        <v>2624.24</v>
      </c>
      <c r="J35" s="1">
        <v>3172.33</v>
      </c>
      <c r="K35" s="1">
        <v>2069.4499999999998</v>
      </c>
      <c r="L35" s="1">
        <v>2034.9</v>
      </c>
      <c r="M35" s="1">
        <v>2165.8200000000002</v>
      </c>
      <c r="N35" s="1">
        <v>2149.4299999999998</v>
      </c>
      <c r="O35" s="1">
        <v>3772.67</v>
      </c>
      <c r="P35" s="1">
        <v>2980</v>
      </c>
      <c r="Q35" s="1">
        <v>2546.41</v>
      </c>
      <c r="R35" s="1">
        <v>3018.42</v>
      </c>
      <c r="S35" s="1">
        <v>3288.67</v>
      </c>
      <c r="T35" s="1">
        <v>2489.86</v>
      </c>
    </row>
    <row r="36" spans="1:20">
      <c r="A36" s="1" t="s">
        <v>44</v>
      </c>
      <c r="B36" s="7" t="s">
        <v>45</v>
      </c>
      <c r="C36" s="1">
        <v>1400</v>
      </c>
      <c r="D36" s="1">
        <v>1400</v>
      </c>
      <c r="E36" s="1">
        <v>1700</v>
      </c>
      <c r="F36" s="1">
        <v>2599.44</v>
      </c>
      <c r="G36" s="1">
        <v>1638.65</v>
      </c>
      <c r="H36" s="1">
        <v>1074.67</v>
      </c>
      <c r="I36" s="1">
        <v>2624.24</v>
      </c>
      <c r="J36" s="1">
        <v>1512</v>
      </c>
      <c r="K36" s="1">
        <v>2069.4499999999998</v>
      </c>
      <c r="L36" s="1">
        <v>2034.9</v>
      </c>
      <c r="M36" s="1">
        <v>2084.9899999999998</v>
      </c>
      <c r="N36" s="1">
        <v>1074.72</v>
      </c>
      <c r="O36" s="1">
        <v>1886.33</v>
      </c>
      <c r="P36" s="1">
        <v>1490</v>
      </c>
      <c r="Q36" s="1">
        <v>2546.41</v>
      </c>
      <c r="R36" s="1">
        <v>3018.42</v>
      </c>
      <c r="S36" s="1">
        <v>1644.33</v>
      </c>
      <c r="T36" s="1">
        <v>2489.86</v>
      </c>
    </row>
    <row r="38" spans="1:20">
      <c r="B38" s="6" t="s">
        <v>46</v>
      </c>
    </row>
    <row r="39" spans="1:20">
      <c r="B39" s="8" t="s">
        <v>47</v>
      </c>
    </row>
    <row r="40" spans="1:20">
      <c r="A40" s="1" t="s">
        <v>48</v>
      </c>
      <c r="B40" s="7" t="s">
        <v>49</v>
      </c>
      <c r="C40" s="3">
        <f>C20*C35</f>
        <v>1080</v>
      </c>
      <c r="D40" s="3">
        <f>D20*D35</f>
        <v>1350</v>
      </c>
      <c r="E40" s="3">
        <f>E20*E35</f>
        <v>1360</v>
      </c>
      <c r="F40" s="1">
        <v>1800</v>
      </c>
      <c r="G40" s="1">
        <v>1474.48</v>
      </c>
      <c r="H40" s="1">
        <v>859.73</v>
      </c>
      <c r="I40" s="1">
        <v>1312.12</v>
      </c>
      <c r="J40" s="1">
        <v>951.7</v>
      </c>
      <c r="K40" s="1">
        <v>1681.43</v>
      </c>
      <c r="L40" s="1">
        <v>1653.36</v>
      </c>
      <c r="M40" s="1">
        <v>1082.9100000000001</v>
      </c>
      <c r="N40" s="1">
        <v>859.77</v>
      </c>
      <c r="O40" s="1">
        <v>1475.83</v>
      </c>
      <c r="P40" s="1">
        <v>894</v>
      </c>
      <c r="Q40" s="1">
        <v>1273.2</v>
      </c>
      <c r="R40" s="1">
        <v>1207.3699999999999</v>
      </c>
      <c r="S40" s="1">
        <v>986.6</v>
      </c>
      <c r="T40" s="1">
        <v>1800</v>
      </c>
    </row>
    <row r="42" spans="1:20">
      <c r="B42" s="7" t="s">
        <v>50</v>
      </c>
    </row>
    <row r="43" spans="1:20">
      <c r="A43" s="1" t="s">
        <v>51</v>
      </c>
      <c r="B43" s="9" t="s">
        <v>52</v>
      </c>
      <c r="C43" s="4">
        <v>44440</v>
      </c>
      <c r="D43" s="4">
        <v>44440</v>
      </c>
      <c r="E43" s="4">
        <v>44387</v>
      </c>
      <c r="F43" s="4">
        <v>44440</v>
      </c>
      <c r="G43" s="4">
        <v>44249</v>
      </c>
      <c r="H43" s="4">
        <v>44239</v>
      </c>
      <c r="I43" s="4">
        <v>44499</v>
      </c>
      <c r="J43" s="4">
        <v>44298</v>
      </c>
      <c r="K43" s="4">
        <v>44454</v>
      </c>
      <c r="L43" s="4">
        <v>44263</v>
      </c>
      <c r="M43" s="4">
        <v>44239</v>
      </c>
      <c r="N43" s="4">
        <v>44375</v>
      </c>
      <c r="O43" s="4">
        <v>44256</v>
      </c>
      <c r="P43" s="4">
        <v>44431</v>
      </c>
      <c r="Q43" s="4">
        <v>44271</v>
      </c>
      <c r="R43" s="4">
        <v>44287</v>
      </c>
      <c r="S43" s="4">
        <v>44454</v>
      </c>
      <c r="T43" s="4">
        <v>44409</v>
      </c>
    </row>
    <row r="44" spans="1:20">
      <c r="A44" s="1" t="s">
        <v>53</v>
      </c>
      <c r="B44" s="9" t="s">
        <v>54</v>
      </c>
      <c r="C44" s="4">
        <v>44500</v>
      </c>
      <c r="D44" s="4">
        <v>44500</v>
      </c>
      <c r="E44" s="4">
        <v>44449</v>
      </c>
      <c r="F44" s="4">
        <v>44804</v>
      </c>
      <c r="G44" s="4">
        <v>44613</v>
      </c>
      <c r="H44" s="4">
        <v>44602</v>
      </c>
      <c r="I44" s="4">
        <v>44561</v>
      </c>
      <c r="J44" s="4">
        <v>44480</v>
      </c>
      <c r="K44" s="4">
        <v>44269</v>
      </c>
      <c r="L44" s="4">
        <v>44286</v>
      </c>
      <c r="M44" s="4">
        <v>44603</v>
      </c>
      <c r="N44" s="4">
        <v>44374</v>
      </c>
      <c r="O44" s="4">
        <v>44620</v>
      </c>
      <c r="P44" s="4">
        <v>44614</v>
      </c>
      <c r="Q44" s="4">
        <v>44635</v>
      </c>
      <c r="R44" s="4">
        <v>44377</v>
      </c>
      <c r="S44" s="4">
        <v>44634</v>
      </c>
      <c r="T44" s="4">
        <v>44622</v>
      </c>
    </row>
    <row r="45" spans="1:20">
      <c r="A45" s="1" t="s">
        <v>55</v>
      </c>
      <c r="B45" s="9" t="s">
        <v>56</v>
      </c>
      <c r="C45" s="11">
        <f>(DAYS360(C43,C44,TRUE) +1) / 30</f>
        <v>2</v>
      </c>
      <c r="D45" s="11">
        <f>(DAYS360(D43,D44,TRUE) +1) / 30</f>
        <v>2</v>
      </c>
      <c r="E45" s="11">
        <f>(DAYS360(E43,E44,TRUE) +1) / 30</f>
        <v>2.0333333333333332</v>
      </c>
      <c r="F45" s="11">
        <f>(DAYS360(F43,F44,TRUE) +1) / 30</f>
        <v>12</v>
      </c>
      <c r="G45" s="1">
        <v>12</v>
      </c>
      <c r="H45" s="1">
        <v>11.97</v>
      </c>
      <c r="I45" s="1">
        <v>2.0299999999999998</v>
      </c>
      <c r="J45" s="1">
        <v>6</v>
      </c>
      <c r="K45" s="1">
        <v>6</v>
      </c>
      <c r="L45" s="1">
        <v>0.77</v>
      </c>
      <c r="M45" s="1">
        <v>12</v>
      </c>
      <c r="N45" s="1">
        <v>12</v>
      </c>
      <c r="O45" s="1">
        <v>12</v>
      </c>
      <c r="P45" s="1">
        <v>6</v>
      </c>
      <c r="Q45" s="1">
        <v>12</v>
      </c>
      <c r="R45" s="1">
        <v>3</v>
      </c>
      <c r="S45" s="1">
        <v>6</v>
      </c>
      <c r="T45" s="1">
        <v>7.07</v>
      </c>
    </row>
    <row r="46" spans="1:20">
      <c r="A46" s="1" t="s">
        <v>57</v>
      </c>
      <c r="B46" s="9" t="s">
        <v>58</v>
      </c>
      <c r="C46" s="3">
        <f>C35*C17-C40</f>
        <v>270</v>
      </c>
      <c r="D46" s="3">
        <f>D35*D17-D40</f>
        <v>0</v>
      </c>
      <c r="E46" s="3">
        <v>340</v>
      </c>
      <c r="F46" s="10">
        <v>799</v>
      </c>
      <c r="G46" s="1">
        <v>164</v>
      </c>
      <c r="H46" s="1">
        <v>215</v>
      </c>
      <c r="I46" s="1">
        <v>800</v>
      </c>
      <c r="J46" s="1">
        <v>634</v>
      </c>
      <c r="K46" s="1">
        <v>388</v>
      </c>
      <c r="L46" s="1">
        <v>382</v>
      </c>
      <c r="M46" s="1">
        <v>800</v>
      </c>
      <c r="N46" s="1">
        <v>215</v>
      </c>
      <c r="O46" s="1">
        <v>410</v>
      </c>
      <c r="P46" s="1">
        <v>596</v>
      </c>
      <c r="Q46" s="1">
        <v>800</v>
      </c>
      <c r="R46" s="1">
        <v>800</v>
      </c>
      <c r="S46" s="1">
        <v>658</v>
      </c>
      <c r="T46" s="1">
        <v>690</v>
      </c>
    </row>
    <row r="47" spans="1:20">
      <c r="A47" s="1" t="s">
        <v>59</v>
      </c>
      <c r="B47" s="9" t="s">
        <v>60</v>
      </c>
      <c r="C47" s="3"/>
      <c r="D47" s="3"/>
      <c r="E47" s="3">
        <v>691</v>
      </c>
      <c r="F47" s="1">
        <v>9588</v>
      </c>
      <c r="G47" s="1">
        <v>1968</v>
      </c>
      <c r="H47" s="1">
        <v>2574</v>
      </c>
      <c r="I47" s="1">
        <v>1627</v>
      </c>
      <c r="J47" s="1">
        <v>3804</v>
      </c>
      <c r="K47" s="1">
        <v>2328</v>
      </c>
      <c r="L47" s="1">
        <v>293</v>
      </c>
      <c r="M47" s="1">
        <v>9600</v>
      </c>
      <c r="N47" s="1">
        <v>2580</v>
      </c>
      <c r="O47" s="1">
        <v>4920</v>
      </c>
      <c r="P47" s="1">
        <v>3576</v>
      </c>
      <c r="Q47" s="1">
        <v>9600</v>
      </c>
      <c r="R47" s="1">
        <v>2400</v>
      </c>
      <c r="S47" s="1">
        <v>39484</v>
      </c>
      <c r="T47" s="1">
        <v>4876</v>
      </c>
    </row>
    <row r="48" spans="1:20">
      <c r="C48" s="3"/>
      <c r="D48" s="3"/>
      <c r="E48" s="3"/>
    </row>
    <row r="49" spans="1:19">
      <c r="B49" s="1" t="s">
        <v>61</v>
      </c>
      <c r="C49" s="3"/>
      <c r="D49" s="3"/>
      <c r="E49" s="3"/>
    </row>
    <row r="50" spans="1:19">
      <c r="C50" s="3"/>
      <c r="D50" s="3"/>
      <c r="E50" s="3"/>
    </row>
    <row r="51" spans="1:19">
      <c r="B51" s="8" t="s">
        <v>47</v>
      </c>
    </row>
    <row r="52" spans="1:19">
      <c r="A52" s="1" t="s">
        <v>62</v>
      </c>
      <c r="B52" s="7" t="s">
        <v>49</v>
      </c>
      <c r="C52" s="3"/>
      <c r="D52" s="3"/>
      <c r="E52" s="3">
        <f>E30*E48</f>
        <v>0</v>
      </c>
      <c r="L52" s="1">
        <v>1617.31</v>
      </c>
      <c r="P52" s="1">
        <v>0</v>
      </c>
    </row>
    <row r="54" spans="1:19">
      <c r="B54" s="7" t="s">
        <v>50</v>
      </c>
    </row>
    <row r="55" spans="1:19">
      <c r="A55" s="1" t="s">
        <v>63</v>
      </c>
      <c r="B55" s="9" t="s">
        <v>52</v>
      </c>
      <c r="C55" s="4"/>
      <c r="D55" s="4"/>
      <c r="E55" s="4">
        <v>44450</v>
      </c>
      <c r="L55" s="4">
        <v>44287</v>
      </c>
      <c r="P55" s="4">
        <v>44615</v>
      </c>
      <c r="S55" s="4">
        <v>44635</v>
      </c>
    </row>
    <row r="56" spans="1:19">
      <c r="A56" s="1" t="s">
        <v>64</v>
      </c>
      <c r="B56" s="9" t="s">
        <v>54</v>
      </c>
      <c r="C56" s="4"/>
      <c r="D56" s="4"/>
      <c r="E56" s="4">
        <v>44510</v>
      </c>
      <c r="L56" s="4">
        <v>44446</v>
      </c>
      <c r="P56" s="4">
        <v>44795</v>
      </c>
      <c r="S56" s="4">
        <v>44818</v>
      </c>
    </row>
    <row r="57" spans="1:19">
      <c r="A57" s="1" t="s">
        <v>65</v>
      </c>
      <c r="B57" s="9" t="s">
        <v>56</v>
      </c>
      <c r="C57" s="4"/>
      <c r="D57" s="4"/>
      <c r="E57" s="11">
        <f>(DAYS360(E55,E56,TRUE) +1) / 30</f>
        <v>2</v>
      </c>
      <c r="L57" s="1">
        <v>5.23</v>
      </c>
      <c r="P57" s="1">
        <v>6</v>
      </c>
      <c r="S57" s="1">
        <v>6</v>
      </c>
    </row>
    <row r="58" spans="1:19">
      <c r="A58" s="1" t="s">
        <v>66</v>
      </c>
      <c r="B58" s="9" t="s">
        <v>58</v>
      </c>
      <c r="C58" s="3"/>
      <c r="D58" s="3"/>
      <c r="E58" s="3">
        <v>800</v>
      </c>
      <c r="L58" s="1">
        <v>800</v>
      </c>
      <c r="P58" s="1">
        <v>800</v>
      </c>
      <c r="S58" s="1">
        <v>800</v>
      </c>
    </row>
    <row r="59" spans="1:19">
      <c r="A59" s="1" t="s">
        <v>67</v>
      </c>
      <c r="B59" s="9" t="s">
        <v>60</v>
      </c>
      <c r="C59" s="3"/>
      <c r="D59" s="3"/>
      <c r="E59" s="3">
        <f>ROUND(E57*E58,0)</f>
        <v>1600</v>
      </c>
      <c r="L59" s="1">
        <v>4187</v>
      </c>
      <c r="P59" s="1">
        <v>4800</v>
      </c>
      <c r="S59" s="1">
        <v>4800</v>
      </c>
    </row>
    <row r="60" spans="1:19">
      <c r="C60" s="3"/>
      <c r="D60" s="3"/>
      <c r="E60" s="3"/>
    </row>
    <row r="61" spans="1:19">
      <c r="B61" s="1" t="s">
        <v>68</v>
      </c>
      <c r="C61" s="3"/>
      <c r="D61" s="3"/>
      <c r="E61" s="3"/>
      <c r="L61" s="1">
        <v>4480</v>
      </c>
    </row>
    <row r="63" spans="1:19">
      <c r="B63" s="5" t="s">
        <v>69</v>
      </c>
    </row>
    <row r="65" spans="1:20">
      <c r="A65" s="1" t="s">
        <v>70</v>
      </c>
      <c r="B65" s="1" t="s">
        <v>71</v>
      </c>
      <c r="C65" s="3">
        <f>C46*2</f>
        <v>540</v>
      </c>
      <c r="D65" s="3">
        <f>D46*2</f>
        <v>0</v>
      </c>
      <c r="E65" s="3">
        <f>E46*2</f>
        <v>680</v>
      </c>
      <c r="F65" s="10">
        <v>9588</v>
      </c>
      <c r="G65" s="1">
        <v>1968</v>
      </c>
      <c r="H65" s="1">
        <v>2574</v>
      </c>
      <c r="I65" s="1">
        <v>1627</v>
      </c>
      <c r="J65" s="1">
        <v>3804</v>
      </c>
      <c r="K65" s="1">
        <v>2328</v>
      </c>
      <c r="L65" s="1">
        <v>4480</v>
      </c>
      <c r="M65" s="1">
        <v>9600</v>
      </c>
      <c r="N65" s="1">
        <v>2580</v>
      </c>
      <c r="O65" s="1">
        <v>4920</v>
      </c>
      <c r="P65" s="1">
        <v>8376</v>
      </c>
      <c r="Q65" s="1">
        <v>9600</v>
      </c>
      <c r="R65" s="1">
        <v>2400</v>
      </c>
      <c r="S65" s="1">
        <v>8748</v>
      </c>
      <c r="T65" s="1">
        <v>4876</v>
      </c>
    </row>
  </sheetData>
  <dataValidations count="1">
    <dataValidation type="list" allowBlank="1" showInputMessage="1" showErrorMessage="1" sqref="C9:M9" xr:uid="{74C3B7D4-7F4C-4D7E-89EB-C1308069A366}">
      <formula1>"kyllä,ei"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E8AE-FBF8-4578-9728-3F8C1DE2072A}">
  <dimension ref="A5:N42"/>
  <sheetViews>
    <sheetView workbookViewId="0">
      <selection activeCell="E37" sqref="E37"/>
    </sheetView>
  </sheetViews>
  <sheetFormatPr defaultRowHeight="15.75"/>
  <cols>
    <col min="1" max="1" width="56.5" style="1" customWidth="1"/>
    <col min="2" max="3" width="20.375" style="1" bestFit="1" customWidth="1"/>
    <col min="4" max="9" width="14.75" style="1" bestFit="1" customWidth="1"/>
    <col min="10" max="16384" width="9" style="1"/>
  </cols>
  <sheetData>
    <row r="5" spans="1:14">
      <c r="A5" s="5" t="s">
        <v>1</v>
      </c>
      <c r="B5" s="1" t="s">
        <v>2</v>
      </c>
      <c r="C5" s="1" t="s">
        <v>72</v>
      </c>
      <c r="D5" s="1" t="s">
        <v>73</v>
      </c>
      <c r="E5" s="1" t="s">
        <v>74</v>
      </c>
      <c r="F5" s="1" t="s">
        <v>75</v>
      </c>
    </row>
    <row r="7" spans="1:14">
      <c r="A7" s="5" t="s">
        <v>5</v>
      </c>
    </row>
    <row r="8" spans="1:14">
      <c r="A8" s="5"/>
      <c r="B8" s="5"/>
    </row>
    <row r="9" spans="1:14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</row>
    <row r="10" spans="1:14">
      <c r="A10" s="1" t="s">
        <v>13</v>
      </c>
      <c r="B10" s="1" t="s">
        <v>76</v>
      </c>
      <c r="C10" s="1" t="s">
        <v>76</v>
      </c>
      <c r="D10" s="1" t="s">
        <v>76</v>
      </c>
      <c r="E10" s="1" t="s">
        <v>76</v>
      </c>
      <c r="F10" s="1" t="s">
        <v>76</v>
      </c>
      <c r="G10" s="1" t="s">
        <v>76</v>
      </c>
      <c r="H10" s="1" t="s">
        <v>76</v>
      </c>
      <c r="I10" s="1" t="s">
        <v>76</v>
      </c>
    </row>
    <row r="11" spans="1:14">
      <c r="A11" s="1" t="s">
        <v>16</v>
      </c>
      <c r="B11" s="4" t="s">
        <v>77</v>
      </c>
      <c r="C11" s="4" t="s">
        <v>77</v>
      </c>
      <c r="D11" s="4" t="s">
        <v>77</v>
      </c>
      <c r="E11" s="4" t="s">
        <v>77</v>
      </c>
      <c r="F11" s="4" t="s">
        <v>77</v>
      </c>
      <c r="G11" s="4">
        <v>44466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</row>
    <row r="12" spans="1:14">
      <c r="A12" s="1" t="s">
        <v>18</v>
      </c>
      <c r="B12" s="4" t="s">
        <v>78</v>
      </c>
      <c r="C12" s="4" t="s">
        <v>79</v>
      </c>
      <c r="D12" s="4" t="s">
        <v>80</v>
      </c>
      <c r="E12" s="4" t="s">
        <v>81</v>
      </c>
      <c r="F12" s="4" t="s">
        <v>78</v>
      </c>
      <c r="G12" s="4">
        <v>44830</v>
      </c>
      <c r="H12" s="4" t="s">
        <v>78</v>
      </c>
      <c r="I12" s="4" t="s">
        <v>78</v>
      </c>
      <c r="J12" s="4" t="s">
        <v>78</v>
      </c>
      <c r="K12" s="4" t="s">
        <v>78</v>
      </c>
      <c r="L12" s="4" t="s">
        <v>78</v>
      </c>
      <c r="M12" s="4" t="s">
        <v>78</v>
      </c>
      <c r="N12" s="4" t="s">
        <v>78</v>
      </c>
    </row>
    <row r="13" spans="1:14">
      <c r="A13" s="1" t="s">
        <v>20</v>
      </c>
      <c r="B13" s="3">
        <v>2500</v>
      </c>
      <c r="C13" s="3">
        <v>2500</v>
      </c>
      <c r="D13" s="3">
        <v>2500</v>
      </c>
      <c r="E13" s="3">
        <v>2500</v>
      </c>
      <c r="F13" s="3">
        <v>2500</v>
      </c>
      <c r="G13" s="3">
        <v>3300</v>
      </c>
      <c r="H13" s="3"/>
      <c r="I13" s="3"/>
      <c r="J13" s="3"/>
      <c r="K13" s="3"/>
      <c r="L13" s="3"/>
      <c r="M13" s="3"/>
    </row>
    <row r="14" spans="1:14">
      <c r="A14" s="1" t="s">
        <v>22</v>
      </c>
      <c r="B14" s="3">
        <v>200</v>
      </c>
      <c r="C14" s="3">
        <v>200</v>
      </c>
      <c r="D14" s="3">
        <v>200</v>
      </c>
      <c r="E14" s="3">
        <v>200</v>
      </c>
      <c r="F14" s="3">
        <v>200</v>
      </c>
      <c r="G14" s="3">
        <v>946.2</v>
      </c>
      <c r="H14" s="3"/>
      <c r="I14" s="3"/>
      <c r="J14" s="3"/>
      <c r="K14" s="3"/>
      <c r="L14" s="3"/>
      <c r="M14" s="3"/>
    </row>
    <row r="15" spans="1:14">
      <c r="A15" s="1" t="s">
        <v>24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6350</v>
      </c>
      <c r="H15" s="3"/>
      <c r="I15" s="3"/>
      <c r="J15" s="3"/>
      <c r="K15" s="3"/>
      <c r="L15" s="3"/>
      <c r="M15" s="3"/>
    </row>
    <row r="16" spans="1:14">
      <c r="A16" s="1" t="s">
        <v>26</v>
      </c>
      <c r="B16" s="2">
        <v>0.5</v>
      </c>
      <c r="C16" s="2">
        <v>0.5</v>
      </c>
      <c r="D16" s="2">
        <v>0.5</v>
      </c>
      <c r="E16" s="2">
        <v>0.5</v>
      </c>
      <c r="F16" s="2">
        <v>0.5</v>
      </c>
      <c r="G16" s="2">
        <v>0.5</v>
      </c>
      <c r="H16" s="2"/>
      <c r="I16" s="2"/>
      <c r="J16" s="2"/>
      <c r="K16" s="2"/>
    </row>
    <row r="21" spans="1:7">
      <c r="A21" s="5" t="s">
        <v>41</v>
      </c>
    </row>
    <row r="26" spans="1:7">
      <c r="A26" s="1" t="s">
        <v>58</v>
      </c>
      <c r="B26" s="3">
        <v>500</v>
      </c>
      <c r="C26" s="3">
        <v>500</v>
      </c>
      <c r="D26" s="3">
        <v>500</v>
      </c>
      <c r="E26" s="3">
        <v>500</v>
      </c>
      <c r="F26" s="3">
        <v>500</v>
      </c>
      <c r="G26" s="1">
        <v>500</v>
      </c>
    </row>
    <row r="27" spans="1:7">
      <c r="B27" s="3"/>
      <c r="C27" s="3"/>
    </row>
    <row r="29" spans="1:7">
      <c r="A29" s="1" t="s">
        <v>82</v>
      </c>
    </row>
    <row r="30" spans="1:7">
      <c r="A30" s="9" t="s">
        <v>52</v>
      </c>
      <c r="B30" s="4">
        <v>44440</v>
      </c>
      <c r="C30" s="4">
        <v>44440</v>
      </c>
      <c r="D30" s="4">
        <v>44440</v>
      </c>
      <c r="E30" s="4">
        <v>44440</v>
      </c>
      <c r="F30" s="4">
        <v>44440</v>
      </c>
      <c r="G30" s="4">
        <v>44466</v>
      </c>
    </row>
    <row r="31" spans="1:7">
      <c r="A31" s="9" t="s">
        <v>54</v>
      </c>
      <c r="B31" s="4">
        <v>44500</v>
      </c>
      <c r="C31" s="4">
        <v>44484</v>
      </c>
      <c r="D31" s="4">
        <v>44804</v>
      </c>
      <c r="E31" s="4">
        <v>44469</v>
      </c>
      <c r="F31" s="4">
        <v>44469</v>
      </c>
      <c r="G31" s="4">
        <v>44830</v>
      </c>
    </row>
    <row r="32" spans="1:7">
      <c r="A32" s="9" t="s">
        <v>56</v>
      </c>
      <c r="B32" s="11">
        <f>(DAYS360(B30,B31,TRUE) +1) / 30</f>
        <v>2</v>
      </c>
      <c r="C32" s="11">
        <f>(DAYS360(C30,C31,TRUE) +1) / 30</f>
        <v>1.5</v>
      </c>
      <c r="D32" s="11">
        <f>(DAYS360(D30,D31,TRUE) +1) / 30</f>
        <v>12</v>
      </c>
      <c r="E32" s="11">
        <f>(DAYS360(E30,E31,TRUE) +1) / 30</f>
        <v>1</v>
      </c>
      <c r="F32" s="11">
        <f>(DAYS360(F30,F31,TRUE) +1) / 30</f>
        <v>1</v>
      </c>
      <c r="G32" s="1">
        <v>12</v>
      </c>
    </row>
    <row r="33" spans="1:14">
      <c r="A33" s="9" t="s">
        <v>58</v>
      </c>
      <c r="B33" s="3">
        <v>500</v>
      </c>
      <c r="C33" s="3">
        <v>500</v>
      </c>
      <c r="D33" s="3">
        <v>500</v>
      </c>
      <c r="E33" s="3">
        <v>500</v>
      </c>
      <c r="F33" s="3">
        <v>500</v>
      </c>
      <c r="G33" s="3">
        <v>500</v>
      </c>
      <c r="H33" s="3"/>
      <c r="I33" s="3"/>
      <c r="J33" s="3"/>
      <c r="K33" s="3"/>
      <c r="L33" s="3"/>
      <c r="M33" s="3"/>
      <c r="N33" s="3"/>
    </row>
    <row r="34" spans="1:14">
      <c r="A34" s="9" t="s">
        <v>60</v>
      </c>
      <c r="B34" s="3">
        <f>B32*B33</f>
        <v>1000</v>
      </c>
      <c r="C34" s="3">
        <f>C32*C33</f>
        <v>750</v>
      </c>
      <c r="D34" s="3">
        <f>D32*D33</f>
        <v>6000</v>
      </c>
      <c r="E34" s="3">
        <f>E32*E33</f>
        <v>500</v>
      </c>
      <c r="F34" s="3">
        <f>F32*F33</f>
        <v>500</v>
      </c>
      <c r="G34" s="3">
        <v>6000</v>
      </c>
      <c r="H34" s="3"/>
      <c r="I34" s="3"/>
      <c r="J34" s="3"/>
      <c r="K34" s="3"/>
      <c r="L34" s="3"/>
      <c r="M34" s="3"/>
      <c r="N34" s="3"/>
    </row>
    <row r="35" spans="1:1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5" t="s">
        <v>69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" t="s">
        <v>71</v>
      </c>
      <c r="B40" s="3">
        <f>B26*2</f>
        <v>1000</v>
      </c>
      <c r="C40" s="3">
        <f>C26*1.5</f>
        <v>750</v>
      </c>
      <c r="D40" s="3">
        <f>12*D26</f>
        <v>6000</v>
      </c>
      <c r="E40" s="3">
        <f>1*E26</f>
        <v>500</v>
      </c>
      <c r="F40" s="3">
        <f>F34</f>
        <v>500</v>
      </c>
      <c r="G40" s="3">
        <v>6000</v>
      </c>
      <c r="H40" s="3"/>
      <c r="I40" s="3"/>
      <c r="J40" s="3"/>
      <c r="K40" s="3"/>
      <c r="L40" s="3"/>
      <c r="M40" s="3"/>
      <c r="N40" s="3"/>
    </row>
    <row r="41" spans="1:1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dataValidations count="1">
    <dataValidation type="list" allowBlank="1" showInputMessage="1" showErrorMessage="1" sqref="B9:N9" xr:uid="{F2F0EA9B-DD85-4176-94EF-8CDDBACC16C9}">
      <formula1>"kyllä,ei"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CE17-365F-4CD6-A28B-9E2140F5A365}">
  <dimension ref="A5:M52"/>
  <sheetViews>
    <sheetView topLeftCell="A30" workbookViewId="0">
      <selection activeCell="D53" sqref="D53"/>
    </sheetView>
  </sheetViews>
  <sheetFormatPr defaultRowHeight="15.75"/>
  <cols>
    <col min="1" max="1" width="56.5" style="1" customWidth="1"/>
    <col min="2" max="3" width="20.375" style="1" bestFit="1" customWidth="1"/>
    <col min="4" max="8" width="14.75" style="1" bestFit="1" customWidth="1"/>
    <col min="9" max="16384" width="9" style="1"/>
  </cols>
  <sheetData>
    <row r="5" spans="1:13">
      <c r="A5" s="5" t="s">
        <v>1</v>
      </c>
      <c r="B5" s="1" t="s">
        <v>2</v>
      </c>
    </row>
    <row r="7" spans="1:13">
      <c r="A7" s="5" t="s">
        <v>5</v>
      </c>
    </row>
    <row r="8" spans="1:13">
      <c r="A8" s="5"/>
    </row>
    <row r="9" spans="1:13">
      <c r="A9" s="1" t="s">
        <v>7</v>
      </c>
      <c r="B9" s="1" t="s">
        <v>8</v>
      </c>
      <c r="C9" s="1" t="s">
        <v>9</v>
      </c>
      <c r="D9" s="1" t="s">
        <v>8</v>
      </c>
      <c r="E9" s="1" t="s">
        <v>9</v>
      </c>
    </row>
    <row r="10" spans="1:13">
      <c r="A10" s="1" t="s">
        <v>13</v>
      </c>
      <c r="B10" s="1" t="s">
        <v>83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  <c r="H10" s="1" t="s">
        <v>83</v>
      </c>
    </row>
    <row r="11" spans="1:13">
      <c r="A11" s="1" t="s">
        <v>16</v>
      </c>
      <c r="B11" s="4">
        <v>44231</v>
      </c>
      <c r="C11" s="4">
        <v>44376</v>
      </c>
      <c r="D11" s="4">
        <v>44235</v>
      </c>
      <c r="E11" s="4" t="s">
        <v>77</v>
      </c>
      <c r="F11" s="4" t="s">
        <v>77</v>
      </c>
      <c r="G11" s="4" t="s">
        <v>77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</row>
    <row r="12" spans="1:13">
      <c r="A12" s="1" t="s">
        <v>18</v>
      </c>
      <c r="B12" s="4">
        <v>44595</v>
      </c>
      <c r="C12" s="4">
        <v>44740</v>
      </c>
      <c r="D12" s="4">
        <v>44599</v>
      </c>
      <c r="E12" s="4" t="s">
        <v>78</v>
      </c>
      <c r="F12" s="4" t="s">
        <v>78</v>
      </c>
      <c r="G12" s="4" t="s">
        <v>78</v>
      </c>
      <c r="H12" s="4" t="s">
        <v>78</v>
      </c>
      <c r="I12" s="4" t="s">
        <v>78</v>
      </c>
      <c r="J12" s="4" t="s">
        <v>78</v>
      </c>
      <c r="K12" s="4" t="s">
        <v>78</v>
      </c>
      <c r="L12" s="4" t="s">
        <v>78</v>
      </c>
      <c r="M12" s="4" t="s">
        <v>78</v>
      </c>
    </row>
    <row r="13" spans="1:13">
      <c r="A13" s="1" t="s">
        <v>20</v>
      </c>
      <c r="B13" s="3">
        <v>1752</v>
      </c>
      <c r="C13" s="3">
        <v>1470.88</v>
      </c>
      <c r="D13" s="3">
        <v>1470</v>
      </c>
      <c r="E13" s="3"/>
      <c r="F13" s="3"/>
      <c r="G13" s="3"/>
      <c r="H13" s="3"/>
      <c r="I13" s="3"/>
      <c r="J13" s="3"/>
      <c r="K13" s="3"/>
      <c r="L13" s="3"/>
    </row>
    <row r="14" spans="1:13">
      <c r="A14" s="1" t="s">
        <v>22</v>
      </c>
      <c r="B14" s="3">
        <v>460</v>
      </c>
      <c r="C14" s="3">
        <v>535.12</v>
      </c>
      <c r="D14" s="3">
        <v>303.7</v>
      </c>
      <c r="E14" s="3"/>
      <c r="F14" s="3"/>
      <c r="G14" s="3"/>
      <c r="H14" s="3"/>
      <c r="I14" s="3"/>
      <c r="J14" s="3"/>
      <c r="K14" s="3"/>
      <c r="L14" s="3"/>
    </row>
    <row r="15" spans="1:13">
      <c r="A15" s="1" t="s">
        <v>24</v>
      </c>
      <c r="B15" s="3">
        <v>1106</v>
      </c>
      <c r="C15" s="3">
        <v>1600</v>
      </c>
      <c r="D15" s="3">
        <v>320.94</v>
      </c>
      <c r="E15" s="3"/>
      <c r="F15" s="3"/>
      <c r="G15" s="3"/>
      <c r="H15" s="3"/>
      <c r="I15" s="3"/>
      <c r="J15" s="3"/>
      <c r="K15" s="3"/>
      <c r="L15" s="3"/>
    </row>
    <row r="16" spans="1:13">
      <c r="A16" s="1" t="s">
        <v>26</v>
      </c>
      <c r="B16" s="2">
        <v>1</v>
      </c>
      <c r="C16" s="2">
        <v>1</v>
      </c>
      <c r="D16" s="2">
        <v>1</v>
      </c>
      <c r="E16" s="2"/>
      <c r="F16" s="2"/>
      <c r="G16" s="2"/>
      <c r="H16" s="2"/>
      <c r="I16" s="2"/>
      <c r="J16" s="2"/>
    </row>
    <row r="18" spans="1:11">
      <c r="A18" s="6" t="s">
        <v>84</v>
      </c>
    </row>
    <row r="19" spans="1:11">
      <c r="A19" s="1" t="s">
        <v>29</v>
      </c>
      <c r="B19" s="2">
        <v>0.3</v>
      </c>
      <c r="C19" s="2">
        <v>0.3</v>
      </c>
      <c r="D19" s="2">
        <v>0.5</v>
      </c>
      <c r="E19" s="2"/>
      <c r="F19" s="2"/>
      <c r="G19" s="2"/>
      <c r="H19" s="2"/>
      <c r="I19" s="2"/>
      <c r="J19" s="2"/>
      <c r="K19" s="2"/>
    </row>
    <row r="20" spans="1:11">
      <c r="A20" s="1" t="s">
        <v>31</v>
      </c>
      <c r="B20" s="2" t="s">
        <v>85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1" t="s">
        <v>33</v>
      </c>
      <c r="B21" s="4">
        <v>44231</v>
      </c>
      <c r="C21" s="4">
        <v>44465</v>
      </c>
      <c r="D21" s="4">
        <v>44235</v>
      </c>
    </row>
    <row r="22" spans="1:11">
      <c r="A22" s="1" t="s">
        <v>35</v>
      </c>
      <c r="B22" s="4">
        <v>44561</v>
      </c>
      <c r="C22" s="4">
        <v>44740</v>
      </c>
      <c r="D22" s="4">
        <v>44561</v>
      </c>
    </row>
    <row r="24" spans="1:11">
      <c r="A24" s="1" t="s">
        <v>36</v>
      </c>
    </row>
    <row r="25" spans="1:11">
      <c r="A25" s="1" t="s">
        <v>29</v>
      </c>
      <c r="B25" s="2">
        <v>0.3</v>
      </c>
      <c r="D25" s="2">
        <v>0.5</v>
      </c>
    </row>
    <row r="26" spans="1:11">
      <c r="A26" s="1" t="s">
        <v>31</v>
      </c>
      <c r="B26" s="1" t="s">
        <v>85</v>
      </c>
    </row>
    <row r="27" spans="1:11">
      <c r="A27" s="1" t="s">
        <v>33</v>
      </c>
      <c r="B27" s="4">
        <v>44562</v>
      </c>
      <c r="D27" s="4">
        <v>44562</v>
      </c>
    </row>
    <row r="28" spans="1:11">
      <c r="A28" s="1" t="s">
        <v>35</v>
      </c>
      <c r="B28" s="4">
        <v>44595</v>
      </c>
      <c r="D28" s="4">
        <v>44599</v>
      </c>
    </row>
    <row r="32" spans="1:11">
      <c r="A32" s="5" t="s">
        <v>41</v>
      </c>
    </row>
    <row r="34" spans="1:4">
      <c r="A34" s="1" t="s">
        <v>43</v>
      </c>
      <c r="B34" s="1">
        <v>2304.17</v>
      </c>
      <c r="C34" s="1">
        <v>2094.89</v>
      </c>
      <c r="D34" s="1">
        <v>1800.45</v>
      </c>
    </row>
    <row r="35" spans="1:4">
      <c r="A35" s="1" t="s">
        <v>45</v>
      </c>
      <c r="B35" s="1">
        <v>2304.17</v>
      </c>
      <c r="C35" s="1">
        <v>2006</v>
      </c>
      <c r="D35" s="1">
        <v>1800.45</v>
      </c>
    </row>
    <row r="37" spans="1:4">
      <c r="A37" s="6" t="s">
        <v>47</v>
      </c>
    </row>
    <row r="38" spans="1:4">
      <c r="A38" s="1" t="s">
        <v>49</v>
      </c>
      <c r="B38" s="3">
        <v>691.25</v>
      </c>
      <c r="C38" s="3">
        <v>628.47</v>
      </c>
      <c r="D38" s="1">
        <v>900.22</v>
      </c>
    </row>
    <row r="39" spans="1:4">
      <c r="A39" s="1" t="s">
        <v>86</v>
      </c>
      <c r="B39" s="1">
        <v>0</v>
      </c>
      <c r="C39" s="1">
        <v>80</v>
      </c>
      <c r="D39" s="1">
        <v>200</v>
      </c>
    </row>
    <row r="41" spans="1:4">
      <c r="A41" s="1" t="s">
        <v>82</v>
      </c>
    </row>
    <row r="42" spans="1:4">
      <c r="A42" s="9" t="s">
        <v>52</v>
      </c>
      <c r="B42" s="4">
        <v>44231</v>
      </c>
      <c r="C42" s="4">
        <v>44376</v>
      </c>
      <c r="D42" s="4">
        <v>44235</v>
      </c>
    </row>
    <row r="43" spans="1:4">
      <c r="A43" s="9" t="s">
        <v>54</v>
      </c>
      <c r="B43" s="4">
        <v>44595</v>
      </c>
      <c r="C43" s="4">
        <v>44740</v>
      </c>
      <c r="D43" s="4">
        <v>44599</v>
      </c>
    </row>
    <row r="44" spans="1:4">
      <c r="A44" s="9" t="s">
        <v>56</v>
      </c>
      <c r="B44" s="11">
        <f>(DAYS360(B42,B43,TRUE) +1) / 30</f>
        <v>12</v>
      </c>
      <c r="C44" s="11">
        <f>(DAYS360(C42,C43,TRUE) +1) / 30</f>
        <v>12</v>
      </c>
      <c r="D44" s="1">
        <v>12</v>
      </c>
    </row>
    <row r="45" spans="1:4">
      <c r="A45" s="9" t="s">
        <v>58</v>
      </c>
      <c r="B45" s="3">
        <v>800</v>
      </c>
      <c r="C45" s="3">
        <v>800</v>
      </c>
      <c r="D45" s="1">
        <v>700</v>
      </c>
    </row>
    <row r="46" spans="1:4">
      <c r="A46" s="9" t="s">
        <v>60</v>
      </c>
      <c r="B46" s="3">
        <f>B45*B44</f>
        <v>9600</v>
      </c>
      <c r="C46" s="3">
        <f>C45*C44</f>
        <v>9600</v>
      </c>
      <c r="D46" s="3">
        <v>8400</v>
      </c>
    </row>
    <row r="47" spans="1:4">
      <c r="B47" s="3"/>
      <c r="C47" s="3"/>
    </row>
    <row r="48" spans="1:4">
      <c r="B48" s="3"/>
      <c r="C48" s="3"/>
    </row>
    <row r="50" spans="1:4">
      <c r="A50" s="5" t="s">
        <v>69</v>
      </c>
    </row>
    <row r="52" spans="1:4">
      <c r="A52" s="1" t="s">
        <v>71</v>
      </c>
      <c r="B52" s="3">
        <v>9600</v>
      </c>
      <c r="C52" s="3">
        <v>9600</v>
      </c>
      <c r="D52" s="12">
        <v>8400</v>
      </c>
    </row>
  </sheetData>
  <dataValidations count="1">
    <dataValidation type="list" allowBlank="1" showInputMessage="1" showErrorMessage="1" sqref="B9:M9" xr:uid="{934D1134-CED9-4124-9A63-3538EC09BA9F}">
      <formula1>"kyllä,ei"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AF7ADE3AA2C4F47B31D86CF228B1A1B" ma:contentTypeVersion="8" ma:contentTypeDescription="Luo uusi asiakirja." ma:contentTypeScope="" ma:versionID="422d69724fef33e2627ac0a99aa974bb">
  <xsd:schema xmlns:xsd="http://www.w3.org/2001/XMLSchema" xmlns:xs="http://www.w3.org/2001/XMLSchema" xmlns:p="http://schemas.microsoft.com/office/2006/metadata/properties" xmlns:ns2="65f642d6-c80b-4d40-abb9-a8d9dbd74e6c" xmlns:ns3="2508c34a-babd-41ce-9e6c-af557d430dc1" targetNamespace="http://schemas.microsoft.com/office/2006/metadata/properties" ma:root="true" ma:fieldsID="d0b508963d41128d30472b39fea4e0cf" ns2:_="" ns3:_="">
    <xsd:import namespace="65f642d6-c80b-4d40-abb9-a8d9dbd74e6c"/>
    <xsd:import namespace="2508c34a-babd-41ce-9e6c-af557d430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642d6-c80b-4d40-abb9-a8d9dbd74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c34a-babd-41ce-9e6c-af557d430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3C59C-7030-45E8-A301-EF2965275604}"/>
</file>

<file path=customXml/itemProps2.xml><?xml version="1.0" encoding="utf-8"?>
<ds:datastoreItem xmlns:ds="http://schemas.openxmlformats.org/officeDocument/2006/customXml" ds:itemID="{1114C8C5-B64D-4E90-B051-196A471FB8EA}"/>
</file>

<file path=customXml/itemProps3.xml><?xml version="1.0" encoding="utf-8"?>
<ds:datastoreItem xmlns:ds="http://schemas.openxmlformats.org/officeDocument/2006/customXml" ds:itemID="{B745B69C-83B0-4141-8012-52E7AD28B3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haavikko</cp:lastModifiedBy>
  <cp:revision/>
  <dcterms:created xsi:type="dcterms:W3CDTF">2021-03-06T06:55:00Z</dcterms:created>
  <dcterms:modified xsi:type="dcterms:W3CDTF">2021-10-12T05:13:04Z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0x010100CAF7ADE3AA2C4F47B31D86CF228B1A1B</vt:lpwstr>
  </property>
</Properties>
</file>