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mphistngov-my.sharepoint.com/personal/george_bennett_memphistn_gov/Documents/Documents/Dev/general/maxops/discovery/McElroy/"/>
    </mc:Choice>
  </mc:AlternateContent>
  <xr:revisionPtr revIDLastSave="0" documentId="13_ncr:1_{5AAFCA76-A1ED-400E-A4DE-84ED8F920873}" xr6:coauthVersionLast="47" xr6:coauthVersionMax="47" xr10:uidLastSave="{00000000-0000-0000-0000-000000000000}"/>
  <bookViews>
    <workbookView minimized="1" xWindow="1860" yWindow="1860" windowWidth="14400" windowHeight="7335" tabRatio="584" activeTab="2" xr2:uid="{00000000-000D-0000-FFFF-FFFF00000000}"/>
  </bookViews>
  <sheets>
    <sheet name="Hourly Flows" sheetId="3" r:id="rId1"/>
    <sheet name="Clarifier Flows" sheetId="2" r:id="rId2"/>
    <sheet name="daily data" sheetId="1" r:id="rId3"/>
    <sheet name="Hourly Data" sheetId="4" state="hidden" r:id="rId4"/>
    <sheet name="Data" sheetId="5" state="hidden" r:id="rId5"/>
  </sheets>
  <externalReferences>
    <externalReference r:id="rId6"/>
  </externalReferences>
  <definedNames>
    <definedName name="_xlnm.Print_Area" localSheetId="1">'Clarifier Flows'!$A$1:$AJ$32</definedName>
    <definedName name="_xlnm.Print_Area" localSheetId="0">'Hourly Flows'!$A$1:$R$29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53" i="5"/>
  <c r="C154" i="5"/>
  <c r="C155" i="5" l="1"/>
  <c r="C12" i="4"/>
  <c r="C13" i="4"/>
  <c r="C14" i="4"/>
  <c r="I44" i="1" l="1"/>
  <c r="I40" i="1"/>
  <c r="I43" i="1"/>
  <c r="G7" i="1"/>
  <c r="G6" i="1"/>
  <c r="G8" i="1"/>
  <c r="S27" i="3"/>
  <c r="E28" i="3" l="1"/>
  <c r="C28" i="3"/>
  <c r="E29" i="3" l="1"/>
  <c r="C193" i="5" l="1"/>
  <c r="G35" i="5" l="1"/>
  <c r="G32" i="5"/>
  <c r="G29" i="5"/>
  <c r="G26" i="5"/>
  <c r="G23" i="5"/>
  <c r="F23" i="5" s="1"/>
  <c r="G20" i="5"/>
  <c r="F20" i="5" s="1"/>
  <c r="G17" i="5"/>
  <c r="F17" i="5" s="1"/>
  <c r="R9" i="1" l="1"/>
  <c r="S9" i="1"/>
  <c r="T9" i="1"/>
  <c r="Q9" i="1"/>
  <c r="U24" i="1"/>
  <c r="U23" i="1"/>
  <c r="T24" i="1"/>
  <c r="T23" i="1"/>
  <c r="T10" i="1" l="1"/>
  <c r="N22" i="1"/>
  <c r="I46" i="1" l="1"/>
  <c r="P28" i="3" l="1"/>
  <c r="Q28" i="3"/>
  <c r="R28" i="3"/>
  <c r="S28" i="3"/>
  <c r="P29" i="3"/>
  <c r="Q29" i="3"/>
  <c r="R29" i="3"/>
  <c r="S29" i="3"/>
  <c r="O29" i="3"/>
  <c r="O28" i="3"/>
  <c r="D28" i="3"/>
  <c r="F28" i="3"/>
  <c r="C29" i="3"/>
  <c r="D29" i="3"/>
  <c r="F29" i="3"/>
  <c r="B29" i="3"/>
  <c r="B28" i="3"/>
  <c r="G13" i="5" l="1"/>
  <c r="G10" i="5"/>
  <c r="G7" i="5"/>
  <c r="G4" i="5"/>
  <c r="C199" i="5" l="1"/>
  <c r="C83" i="5" l="1"/>
  <c r="C84" i="5"/>
  <c r="G36" i="5" l="1"/>
  <c r="G33" i="5"/>
  <c r="G30" i="5"/>
  <c r="G27" i="5"/>
  <c r="G24" i="5"/>
  <c r="G21" i="5"/>
  <c r="G18" i="5"/>
  <c r="G15" i="5"/>
  <c r="C139" i="5" l="1"/>
  <c r="C3" i="4" l="1"/>
  <c r="C4" i="4"/>
  <c r="C5" i="4"/>
  <c r="C6" i="4"/>
  <c r="C7" i="4"/>
  <c r="C8" i="4"/>
  <c r="C9" i="4"/>
  <c r="C10" i="4"/>
  <c r="C11" i="4"/>
  <c r="T38" i="1" l="1"/>
  <c r="C2" i="4" l="1"/>
  <c r="C194" i="5" l="1"/>
  <c r="C195" i="5"/>
  <c r="C196" i="5"/>
  <c r="C197" i="5"/>
  <c r="C198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173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C120" i="5"/>
  <c r="F35" i="5"/>
  <c r="F32" i="5"/>
  <c r="F29" i="5"/>
  <c r="F26" i="5"/>
  <c r="G14" i="5"/>
  <c r="F14" i="5" s="1"/>
  <c r="G37" i="5"/>
  <c r="F37" i="5" s="1"/>
  <c r="G34" i="5"/>
  <c r="F34" i="5" s="1"/>
  <c r="G31" i="5"/>
  <c r="F31" i="5" s="1"/>
  <c r="G28" i="5"/>
  <c r="F28" i="5" s="1"/>
  <c r="G25" i="5"/>
  <c r="F25" i="5" s="1"/>
  <c r="G22" i="5"/>
  <c r="F22" i="5" s="1"/>
  <c r="C20" i="5"/>
  <c r="C21" i="5"/>
  <c r="A20" i="5"/>
  <c r="G19" i="5"/>
  <c r="F19" i="5" s="1"/>
  <c r="G16" i="5"/>
  <c r="F16" i="5" s="1"/>
  <c r="F13" i="5"/>
  <c r="C17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G38" i="5"/>
  <c r="G39" i="5"/>
  <c r="G40" i="5"/>
  <c r="G41" i="5"/>
  <c r="G42" i="5"/>
  <c r="G43" i="5"/>
  <c r="G44" i="5"/>
  <c r="G45" i="5"/>
  <c r="G76" i="5"/>
  <c r="G77" i="5"/>
  <c r="G78" i="5"/>
  <c r="G79" i="5"/>
  <c r="G80" i="5"/>
  <c r="G81" i="5"/>
  <c r="C32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6" i="5"/>
  <c r="C95" i="5"/>
  <c r="C94" i="5"/>
  <c r="C93" i="5"/>
  <c r="C92" i="5"/>
  <c r="C91" i="5"/>
  <c r="C90" i="5"/>
  <c r="C89" i="5"/>
  <c r="C88" i="5"/>
  <c r="C87" i="5"/>
  <c r="C86" i="5"/>
  <c r="C8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82" i="5"/>
  <c r="C37" i="5"/>
  <c r="G192" i="5"/>
  <c r="B192" i="5"/>
  <c r="A192" i="5"/>
  <c r="G191" i="5"/>
  <c r="B191" i="5"/>
  <c r="A191" i="5"/>
  <c r="G190" i="5"/>
  <c r="B190" i="5"/>
  <c r="A190" i="5"/>
  <c r="G189" i="5"/>
  <c r="B189" i="5"/>
  <c r="A189" i="5"/>
  <c r="G188" i="5"/>
  <c r="B188" i="5"/>
  <c r="A188" i="5"/>
  <c r="G187" i="5"/>
  <c r="B187" i="5"/>
  <c r="A187" i="5"/>
  <c r="G186" i="5"/>
  <c r="B186" i="5"/>
  <c r="A186" i="5"/>
  <c r="G185" i="5"/>
  <c r="B185" i="5"/>
  <c r="A185" i="5"/>
  <c r="G184" i="5"/>
  <c r="B184" i="5"/>
  <c r="A184" i="5"/>
  <c r="G183" i="5"/>
  <c r="B183" i="5"/>
  <c r="A183" i="5"/>
  <c r="G182" i="5"/>
  <c r="B182" i="5"/>
  <c r="A182" i="5"/>
  <c r="G181" i="5"/>
  <c r="B181" i="5"/>
  <c r="A181" i="5"/>
  <c r="G180" i="5"/>
  <c r="B180" i="5"/>
  <c r="A180" i="5"/>
  <c r="G179" i="5"/>
  <c r="B179" i="5"/>
  <c r="A179" i="5"/>
  <c r="G178" i="5"/>
  <c r="B178" i="5"/>
  <c r="A178" i="5"/>
  <c r="G177" i="5"/>
  <c r="C177" i="5"/>
  <c r="A177" i="5"/>
  <c r="G176" i="5"/>
  <c r="C176" i="5"/>
  <c r="A176" i="5"/>
  <c r="G175" i="5"/>
  <c r="C175" i="5"/>
  <c r="A175" i="5"/>
  <c r="G174" i="5"/>
  <c r="C174" i="5"/>
  <c r="A174" i="5"/>
  <c r="G173" i="5"/>
  <c r="A173" i="5"/>
  <c r="G172" i="5"/>
  <c r="I28" i="3"/>
  <c r="Q23" i="1" s="1"/>
  <c r="C172" i="5" s="1"/>
  <c r="A172" i="5"/>
  <c r="G171" i="5"/>
  <c r="I29" i="3"/>
  <c r="Q24" i="1" s="1"/>
  <c r="C171" i="5" s="1"/>
  <c r="A171" i="5"/>
  <c r="G170" i="5"/>
  <c r="C170" i="5"/>
  <c r="A170" i="5"/>
  <c r="G169" i="5"/>
  <c r="C169" i="5"/>
  <c r="A169" i="5"/>
  <c r="G168" i="5"/>
  <c r="C168" i="5"/>
  <c r="A168" i="5"/>
  <c r="G167" i="5"/>
  <c r="C167" i="5"/>
  <c r="A167" i="5"/>
  <c r="G166" i="5"/>
  <c r="C166" i="5"/>
  <c r="A166" i="5"/>
  <c r="G165" i="5"/>
  <c r="C165" i="5"/>
  <c r="A165" i="5"/>
  <c r="G164" i="5"/>
  <c r="C164" i="5"/>
  <c r="A164" i="5"/>
  <c r="G163" i="5"/>
  <c r="C163" i="5"/>
  <c r="A163" i="5"/>
  <c r="G162" i="5"/>
  <c r="C162" i="5"/>
  <c r="A162" i="5"/>
  <c r="G161" i="5"/>
  <c r="C161" i="5"/>
  <c r="A161" i="5"/>
  <c r="G160" i="5"/>
  <c r="C160" i="5"/>
  <c r="A160" i="5"/>
  <c r="G159" i="5"/>
  <c r="C159" i="5"/>
  <c r="A159" i="5"/>
  <c r="G158" i="5"/>
  <c r="C158" i="5"/>
  <c r="A158" i="5"/>
  <c r="G157" i="5"/>
  <c r="C157" i="5"/>
  <c r="A157" i="5"/>
  <c r="G156" i="5"/>
  <c r="C156" i="5"/>
  <c r="A156" i="5"/>
  <c r="G155" i="5"/>
  <c r="A155" i="5"/>
  <c r="G154" i="5"/>
  <c r="A154" i="5"/>
  <c r="G153" i="5"/>
  <c r="A153" i="5"/>
  <c r="G152" i="5"/>
  <c r="C152" i="5"/>
  <c r="A152" i="5"/>
  <c r="G151" i="5"/>
  <c r="C151" i="5"/>
  <c r="A151" i="5"/>
  <c r="G150" i="5"/>
  <c r="C150" i="5"/>
  <c r="A150" i="5"/>
  <c r="G149" i="5"/>
  <c r="C149" i="5"/>
  <c r="A149" i="5"/>
  <c r="G148" i="5"/>
  <c r="C148" i="5"/>
  <c r="A148" i="5"/>
  <c r="G147" i="5"/>
  <c r="C147" i="5"/>
  <c r="A147" i="5"/>
  <c r="G146" i="5"/>
  <c r="C146" i="5"/>
  <c r="A146" i="5"/>
  <c r="G145" i="5"/>
  <c r="C145" i="5"/>
  <c r="A145" i="5"/>
  <c r="G144" i="5"/>
  <c r="C144" i="5"/>
  <c r="A144" i="5"/>
  <c r="G143" i="5"/>
  <c r="C143" i="5"/>
  <c r="A143" i="5"/>
  <c r="G142" i="5"/>
  <c r="C142" i="5"/>
  <c r="A142" i="5"/>
  <c r="G141" i="5"/>
  <c r="C141" i="5"/>
  <c r="A141" i="5"/>
  <c r="G140" i="5"/>
  <c r="C140" i="5"/>
  <c r="A140" i="5"/>
  <c r="G139" i="5"/>
  <c r="A139" i="5"/>
  <c r="G138" i="5"/>
  <c r="C138" i="5"/>
  <c r="A138" i="5"/>
  <c r="G137" i="5"/>
  <c r="C137" i="5"/>
  <c r="A137" i="5"/>
  <c r="G136" i="5"/>
  <c r="C136" i="5"/>
  <c r="A136" i="5"/>
  <c r="G135" i="5"/>
  <c r="C135" i="5"/>
  <c r="A135" i="5"/>
  <c r="G134" i="5"/>
  <c r="C134" i="5"/>
  <c r="A134" i="5"/>
  <c r="G133" i="5"/>
  <c r="C133" i="5"/>
  <c r="A133" i="5"/>
  <c r="G132" i="5"/>
  <c r="C132" i="5"/>
  <c r="A132" i="5"/>
  <c r="G131" i="5"/>
  <c r="C131" i="5"/>
  <c r="A131" i="5"/>
  <c r="G130" i="5"/>
  <c r="C130" i="5"/>
  <c r="A130" i="5"/>
  <c r="G129" i="5"/>
  <c r="C129" i="5"/>
  <c r="A129" i="5"/>
  <c r="G128" i="5"/>
  <c r="C128" i="5"/>
  <c r="A128" i="5"/>
  <c r="G127" i="5"/>
  <c r="C127" i="5"/>
  <c r="A127" i="5"/>
  <c r="G126" i="5"/>
  <c r="C126" i="5"/>
  <c r="A126" i="5"/>
  <c r="G125" i="5"/>
  <c r="C125" i="5"/>
  <c r="A125" i="5"/>
  <c r="G124" i="5"/>
  <c r="C124" i="5"/>
  <c r="A124" i="5"/>
  <c r="G123" i="5"/>
  <c r="C123" i="5"/>
  <c r="A123" i="5"/>
  <c r="G122" i="5"/>
  <c r="C122" i="5"/>
  <c r="A122" i="5"/>
  <c r="G121" i="5"/>
  <c r="C121" i="5"/>
  <c r="A121" i="5"/>
  <c r="G120" i="5"/>
  <c r="A120" i="5"/>
  <c r="G119" i="5"/>
  <c r="A119" i="5"/>
  <c r="G118" i="5"/>
  <c r="A118" i="5"/>
  <c r="G117" i="5"/>
  <c r="A117" i="5"/>
  <c r="G116" i="5"/>
  <c r="A116" i="5"/>
  <c r="G115" i="5"/>
  <c r="C115" i="5"/>
  <c r="A115" i="5"/>
  <c r="G114" i="5"/>
  <c r="C114" i="5"/>
  <c r="A114" i="5"/>
  <c r="G113" i="5"/>
  <c r="C113" i="5"/>
  <c r="A113" i="5"/>
  <c r="G112" i="5"/>
  <c r="C112" i="5"/>
  <c r="A112" i="5"/>
  <c r="G111" i="5"/>
  <c r="C111" i="5"/>
  <c r="A111" i="5"/>
  <c r="G110" i="5"/>
  <c r="A110" i="5"/>
  <c r="G109" i="5"/>
  <c r="A109" i="5"/>
  <c r="G108" i="5"/>
  <c r="A108" i="5"/>
  <c r="G107" i="5"/>
  <c r="A107" i="5"/>
  <c r="G106" i="5"/>
  <c r="A106" i="5"/>
  <c r="G105" i="5"/>
  <c r="A105" i="5"/>
  <c r="G104" i="5"/>
  <c r="A104" i="5"/>
  <c r="G103" i="5"/>
  <c r="A103" i="5"/>
  <c r="G102" i="5"/>
  <c r="A102" i="5"/>
  <c r="G101" i="5"/>
  <c r="A101" i="5"/>
  <c r="G100" i="5"/>
  <c r="A100" i="5"/>
  <c r="G99" i="5"/>
  <c r="A99" i="5"/>
  <c r="G98" i="5"/>
  <c r="A98" i="5"/>
  <c r="G97" i="5"/>
  <c r="A97" i="5"/>
  <c r="G96" i="5"/>
  <c r="A96" i="5"/>
  <c r="G95" i="5"/>
  <c r="A95" i="5"/>
  <c r="G94" i="5"/>
  <c r="A94" i="5"/>
  <c r="G93" i="5"/>
  <c r="A93" i="5"/>
  <c r="G92" i="5"/>
  <c r="A92" i="5"/>
  <c r="G91" i="5"/>
  <c r="A91" i="5"/>
  <c r="G90" i="5"/>
  <c r="A90" i="5"/>
  <c r="G89" i="5"/>
  <c r="A89" i="5"/>
  <c r="G88" i="5"/>
  <c r="A88" i="5"/>
  <c r="G87" i="5"/>
  <c r="A87" i="5"/>
  <c r="G86" i="5"/>
  <c r="A86" i="5"/>
  <c r="G85" i="5"/>
  <c r="A85" i="5"/>
  <c r="G84" i="5"/>
  <c r="A84" i="5"/>
  <c r="G83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C34" i="5"/>
  <c r="A34" i="5"/>
  <c r="C33" i="5"/>
  <c r="A33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A21" i="5"/>
  <c r="C19" i="5"/>
  <c r="A19" i="5"/>
  <c r="C18" i="5"/>
  <c r="A18" i="5"/>
  <c r="A17" i="5"/>
  <c r="C16" i="5"/>
  <c r="A16" i="5"/>
  <c r="C15" i="5"/>
  <c r="A15" i="5"/>
  <c r="C14" i="5"/>
  <c r="A14" i="5"/>
  <c r="C13" i="5"/>
  <c r="A13" i="5"/>
  <c r="G12" i="5"/>
  <c r="F12" i="5" s="1"/>
  <c r="C12" i="5"/>
  <c r="A12" i="5"/>
  <c r="G11" i="5"/>
  <c r="F11" i="5" s="1"/>
  <c r="A11" i="5"/>
  <c r="F10" i="5"/>
  <c r="C10" i="5"/>
  <c r="A10" i="5"/>
  <c r="G9" i="5"/>
  <c r="F9" i="5" s="1"/>
  <c r="C9" i="5"/>
  <c r="A9" i="5"/>
  <c r="G8" i="5"/>
  <c r="F8" i="5" s="1"/>
  <c r="C8" i="5"/>
  <c r="A8" i="5"/>
  <c r="F7" i="5"/>
  <c r="C7" i="5"/>
  <c r="A7" i="5"/>
  <c r="G6" i="5"/>
  <c r="F6" i="5" s="1"/>
  <c r="C6" i="5"/>
  <c r="A6" i="5"/>
  <c r="G5" i="5"/>
  <c r="F5" i="5" s="1"/>
  <c r="C5" i="5"/>
  <c r="A5" i="5"/>
  <c r="F4" i="5"/>
  <c r="C4" i="5"/>
  <c r="A4" i="5"/>
  <c r="G3" i="5"/>
  <c r="F3" i="5" s="1"/>
  <c r="C3" i="5"/>
  <c r="A3" i="5"/>
  <c r="G2" i="5"/>
  <c r="F2" i="5" s="1"/>
  <c r="C2" i="5"/>
  <c r="A2" i="5"/>
  <c r="C36" i="5"/>
  <c r="C35" i="5"/>
  <c r="C11" i="5"/>
  <c r="C116" i="5" l="1"/>
  <c r="G9" i="1"/>
  <c r="C97" i="5" l="1"/>
  <c r="B30" i="2" l="1"/>
  <c r="B31" i="2"/>
  <c r="B29" i="2"/>
  <c r="K29" i="3"/>
  <c r="K28" i="3"/>
  <c r="C119" i="5" l="1"/>
  <c r="C118" i="5"/>
  <c r="C1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controlroom</author>
  </authors>
  <commentList>
    <comment ref="A32" authorId="0" shapeId="0" xr:uid="{C1757DB8-B319-4171-BC81-11097BA50ACE}">
      <text>
        <r>
          <rPr>
            <b/>
            <sz val="9"/>
            <color indexed="81"/>
            <rFont val="Tahoma"/>
            <family val="2"/>
          </rPr>
          <t>controlroom:</t>
        </r>
        <r>
          <rPr>
            <sz val="9"/>
            <color indexed="81"/>
            <rFont val="Tahoma"/>
            <family val="2"/>
          </rPr>
          <t xml:space="preserve">
biased to Basin total Flow (i.e. Basins are the more accurate flowmeters)</t>
        </r>
      </text>
    </comment>
  </commentList>
</comments>
</file>

<file path=xl/sharedStrings.xml><?xml version="1.0" encoding="utf-8"?>
<sst xmlns="http://schemas.openxmlformats.org/spreadsheetml/2006/main" count="1059" uniqueCount="285">
  <si>
    <t>T.E. Maxson Daily Data</t>
  </si>
  <si>
    <t>Date*</t>
  </si>
  <si>
    <t>None</t>
  </si>
  <si>
    <t>On</t>
  </si>
  <si>
    <t>Clear</t>
  </si>
  <si>
    <t>Off</t>
  </si>
  <si>
    <t>Orange</t>
  </si>
  <si>
    <t>Primary Blankets</t>
  </si>
  <si>
    <t>Settlometer</t>
  </si>
  <si>
    <t>#  In Service</t>
  </si>
  <si>
    <t>Lagoon Sludge Temp</t>
  </si>
  <si>
    <t>White</t>
  </si>
  <si>
    <t>Blue</t>
  </si>
  <si>
    <t>TIME **</t>
  </si>
  <si>
    <t>FLOW</t>
  </si>
  <si>
    <t>#1</t>
  </si>
  <si>
    <t>#2</t>
  </si>
  <si>
    <t>#3</t>
  </si>
  <si>
    <t xml:space="preserve">#4 </t>
  </si>
  <si>
    <t>AVG</t>
  </si>
  <si>
    <t>North</t>
  </si>
  <si>
    <t>South</t>
  </si>
  <si>
    <t>Shift</t>
  </si>
  <si>
    <t>2A</t>
  </si>
  <si>
    <t>2B</t>
  </si>
  <si>
    <t>2C</t>
  </si>
  <si>
    <t>Dark</t>
  </si>
  <si>
    <t>ABF Towers</t>
  </si>
  <si>
    <t>Lrg. Basin</t>
  </si>
  <si>
    <t>Sm. Basin</t>
  </si>
  <si>
    <t>Total Avg. of All Lagoons Temp:</t>
  </si>
  <si>
    <t>Blowers</t>
  </si>
  <si>
    <t>pH</t>
  </si>
  <si>
    <t>Secondary Blankets</t>
  </si>
  <si>
    <t>Flows</t>
  </si>
  <si>
    <t>2A Lag.</t>
  </si>
  <si>
    <t>2B Lag.</t>
  </si>
  <si>
    <t>2C Lag.</t>
  </si>
  <si>
    <t>Return Sludge</t>
  </si>
  <si>
    <t>#1 Lagoon</t>
  </si>
  <si>
    <t>Plant Inf</t>
  </si>
  <si>
    <t>#4</t>
  </si>
  <si>
    <t>Tot Basin</t>
  </si>
  <si>
    <t>Tot Clarifier</t>
  </si>
  <si>
    <t>Tot Underflow</t>
  </si>
  <si>
    <t xml:space="preserve">Pri Sldg </t>
  </si>
  <si>
    <t>Lag Manhole</t>
  </si>
  <si>
    <t xml:space="preserve">   Sec Dwt</t>
  </si>
  <si>
    <t>Tot Wasting</t>
  </si>
  <si>
    <t>Status</t>
  </si>
  <si>
    <t>Power</t>
  </si>
  <si>
    <t>FLARE #1</t>
  </si>
  <si>
    <t>7-3</t>
  </si>
  <si>
    <t>Max KW</t>
  </si>
  <si>
    <t>3-11</t>
  </si>
  <si>
    <t>Total KW</t>
  </si>
  <si>
    <t>Plant pH</t>
  </si>
  <si>
    <t>11-7</t>
  </si>
  <si>
    <t>Max</t>
  </si>
  <si>
    <t>FLARE #2</t>
  </si>
  <si>
    <t xml:space="preserve"> Temperature</t>
  </si>
  <si>
    <t>Min</t>
  </si>
  <si>
    <t>TOWERS</t>
  </si>
  <si>
    <t>BASINS</t>
  </si>
  <si>
    <t># 1 Blower</t>
  </si>
  <si>
    <t># 2C Blower</t>
  </si>
  <si>
    <t>FLARE #3</t>
  </si>
  <si>
    <t xml:space="preserve"> Uptake Rates</t>
  </si>
  <si>
    <t>ABFI</t>
  </si>
  <si>
    <t>Flare Temps</t>
  </si>
  <si>
    <t>FLARE #4</t>
  </si>
  <si>
    <t>ABFE</t>
  </si>
  <si>
    <t>PT#1</t>
  </si>
  <si>
    <t>PT #4</t>
  </si>
  <si>
    <t>FLARE #5</t>
  </si>
  <si>
    <t>Basin D.O. Profile</t>
  </si>
  <si>
    <t>ABF Tower D.O. Profile</t>
  </si>
  <si>
    <t>TOWER</t>
  </si>
  <si>
    <t xml:space="preserve">D.O. </t>
  </si>
  <si>
    <t>YSI</t>
  </si>
  <si>
    <t>* The date must be enterend in MM/DD/YYYY format</t>
  </si>
  <si>
    <t>** All Blanket times must be entered in HH:MM format military time</t>
  </si>
  <si>
    <t>:</t>
  </si>
  <si>
    <t>DAILY AVG.</t>
  </si>
  <si>
    <t>23OO</t>
  </si>
  <si>
    <t>22OO</t>
  </si>
  <si>
    <t>21OO</t>
  </si>
  <si>
    <t>2OOO</t>
  </si>
  <si>
    <t>19OO</t>
  </si>
  <si>
    <t>18OO</t>
  </si>
  <si>
    <t>17OO</t>
  </si>
  <si>
    <t>16OO</t>
  </si>
  <si>
    <t>15OO</t>
  </si>
  <si>
    <t>14OO</t>
  </si>
  <si>
    <t>13OO</t>
  </si>
  <si>
    <t>12OO</t>
  </si>
  <si>
    <t>11OO</t>
  </si>
  <si>
    <t>1OOO</t>
  </si>
  <si>
    <t>O9OO</t>
  </si>
  <si>
    <t>O8OO</t>
  </si>
  <si>
    <t>O7OO</t>
  </si>
  <si>
    <t>O6OO</t>
  </si>
  <si>
    <t>O5OO</t>
  </si>
  <si>
    <t>O4OO</t>
  </si>
  <si>
    <t>O3OO</t>
  </si>
  <si>
    <t>O2OO</t>
  </si>
  <si>
    <t>O1OO</t>
  </si>
  <si>
    <t>OOOO</t>
  </si>
  <si>
    <t>TIME</t>
  </si>
  <si>
    <t>SOUTH RAS</t>
  </si>
  <si>
    <t>NORTH RAS</t>
  </si>
  <si>
    <t>SOUTH CLAR.</t>
  </si>
  <si>
    <t>NORTH CLAR.</t>
  </si>
  <si>
    <t>SOUTH BASIN</t>
  </si>
  <si>
    <t>NORTH BASIN</t>
  </si>
  <si>
    <t>BASIN / CLARIFIER FLOWS</t>
  </si>
  <si>
    <t>XXXXXX</t>
  </si>
  <si>
    <t>XX</t>
  </si>
  <si>
    <t>XXXXXXX</t>
  </si>
  <si>
    <t>XXXXX</t>
  </si>
  <si>
    <t>MIN</t>
  </si>
  <si>
    <t>MAX</t>
  </si>
  <si>
    <t>eff tss</t>
  </si>
  <si>
    <t>KW</t>
  </si>
  <si>
    <t>AMPS</t>
  </si>
  <si>
    <t>Blowers # ON</t>
  </si>
  <si>
    <t>ABF # ON</t>
  </si>
  <si>
    <t>Screws #  ON</t>
  </si>
  <si>
    <t>PRI.  PUMPS</t>
  </si>
  <si>
    <t>INF       PH</t>
  </si>
  <si>
    <t>RETURN SLUDGE PUMPS</t>
  </si>
  <si>
    <t>RAW SEWAGE PUMPS</t>
  </si>
  <si>
    <t>TOT WAS</t>
  </si>
  <si>
    <t>RAS</t>
  </si>
  <si>
    <t>After WET  WELL</t>
  </si>
  <si>
    <t>Before WET WELL</t>
  </si>
  <si>
    <t xml:space="preserve">HOURLY READINGS                 DATE    </t>
  </si>
  <si>
    <t>Sampled Date</t>
  </si>
  <si>
    <t>Parameter</t>
  </si>
  <si>
    <t>Reported Result</t>
  </si>
  <si>
    <t>Unit</t>
  </si>
  <si>
    <t>Sample Location</t>
  </si>
  <si>
    <t>Hourly Flow (00:00)</t>
  </si>
  <si>
    <t>MGD</t>
  </si>
  <si>
    <t>TEM Influent</t>
  </si>
  <si>
    <t>Hourly Flow (01:00)</t>
  </si>
  <si>
    <t>Hourly Flow (02:00)</t>
  </si>
  <si>
    <t>Hourly Flow (03:00)</t>
  </si>
  <si>
    <t>Hourly Flow (04:00)</t>
  </si>
  <si>
    <t>Hourly Flow (05:00)</t>
  </si>
  <si>
    <t>Hourly Flow (06:00)</t>
  </si>
  <si>
    <t>Hourly Flow (07:00)</t>
  </si>
  <si>
    <t>Hourly Flow (08:00)</t>
  </si>
  <si>
    <t>Hourly Flow (09:00)</t>
  </si>
  <si>
    <t>Hourly Flow (10:00)</t>
  </si>
  <si>
    <t>Hourly Flow (11:00)</t>
  </si>
  <si>
    <t>Hourly Flow (12:00)</t>
  </si>
  <si>
    <t>Hourly Flow (13:00)</t>
  </si>
  <si>
    <t>Hourly Flow (14:00)</t>
  </si>
  <si>
    <t>Hourly Flow (15:00)</t>
  </si>
  <si>
    <t>Hourly Flow (16:00)</t>
  </si>
  <si>
    <t>Hourly Flow (17:00)</t>
  </si>
  <si>
    <t>Hourly Flow (18:00)</t>
  </si>
  <si>
    <t>Hourly Flow (19:00)</t>
  </si>
  <si>
    <t>Hourly Flow (20:00)</t>
  </si>
  <si>
    <t>Hourly Flow (21:00)</t>
  </si>
  <si>
    <t>Hourly Flow (22:00)</t>
  </si>
  <si>
    <t>Hourly Flow (23:00)</t>
  </si>
  <si>
    <t>Time</t>
  </si>
  <si>
    <t>Instrument</t>
  </si>
  <si>
    <t>Blankets</t>
  </si>
  <si>
    <t>Feet</t>
  </si>
  <si>
    <t>TEM 1N Secondary Clarifier</t>
  </si>
  <si>
    <t>TEM 2N Secondary Clarifier</t>
  </si>
  <si>
    <t>TEM 3N Secondary Clarifier</t>
  </si>
  <si>
    <t>TEM 4N Secondary Clarifier</t>
  </si>
  <si>
    <t>TEM 1S Secondary Clarifier</t>
  </si>
  <si>
    <t>TEM 2S Secondary Clarifier</t>
  </si>
  <si>
    <t>TEM 3S Secondary Clarifier</t>
  </si>
  <si>
    <t>TEM 4S Secondary Clarifier</t>
  </si>
  <si>
    <t>Dissolved Oxygen</t>
  </si>
  <si>
    <t>mg/L</t>
  </si>
  <si>
    <t>TEM 2N Aeration Basin</t>
  </si>
  <si>
    <t>TEM 4N Aeration Basin</t>
  </si>
  <si>
    <t>TEM 6N Aeration Basin</t>
  </si>
  <si>
    <t>TEM 8N Aeration Basin</t>
  </si>
  <si>
    <t>TEM 10N Aeration Basin</t>
  </si>
  <si>
    <t>TEM 12N Aeration Basin</t>
  </si>
  <si>
    <t>TEM 14N Aeration Basin</t>
  </si>
  <si>
    <t>TEM 2S Aeration Basin</t>
  </si>
  <si>
    <t>TEM 4S Aeration Basin</t>
  </si>
  <si>
    <t>TEM 6S Aeration Basin</t>
  </si>
  <si>
    <t>TEM 8S Aeration Basin</t>
  </si>
  <si>
    <t>TEM 10S Aeration Basin</t>
  </si>
  <si>
    <t>TEM 12S Aeration Basin</t>
  </si>
  <si>
    <t>TEM 14S Aeration Basin</t>
  </si>
  <si>
    <t>Field Meter</t>
  </si>
  <si>
    <t>Number in Service</t>
  </si>
  <si>
    <t>TEM Primary Clairifiers</t>
  </si>
  <si>
    <t>TEM ABF Towers</t>
  </si>
  <si>
    <t>Large Basins in Service</t>
  </si>
  <si>
    <t>Aeration Basins</t>
  </si>
  <si>
    <t>Small Basins in Service</t>
  </si>
  <si>
    <t>Secondary Clarifiers</t>
  </si>
  <si>
    <t>Average Flow (MGD)</t>
  </si>
  <si>
    <t>Underflow</t>
  </si>
  <si>
    <t>Waste Activated Sludge</t>
  </si>
  <si>
    <t>TEM Power</t>
  </si>
  <si>
    <t>Temperature (Celsius)</t>
  </si>
  <si>
    <t>Celsius</t>
  </si>
  <si>
    <t>Oxygen Uptake Rate</t>
  </si>
  <si>
    <t>mg/L/hr</t>
  </si>
  <si>
    <t>TEM ABF Influent</t>
  </si>
  <si>
    <t>TEM ABF Effluent</t>
  </si>
  <si>
    <t>TEM Aeration Point 1</t>
  </si>
  <si>
    <t>TEM Aeration Point 4</t>
  </si>
  <si>
    <t>Temperature (Fahrenheit)</t>
  </si>
  <si>
    <t>Fahrenheit</t>
  </si>
  <si>
    <t>TEM Lagoon 2A</t>
  </si>
  <si>
    <t>7 to 3</t>
  </si>
  <si>
    <t>3 to 11</t>
  </si>
  <si>
    <t>11 to 7</t>
  </si>
  <si>
    <t>TEM Lagoon 2B</t>
  </si>
  <si>
    <t>TEM Lagoon 2C</t>
  </si>
  <si>
    <t>TEM Lagoon 1</t>
  </si>
  <si>
    <t>pH Units</t>
  </si>
  <si>
    <t>Tem Return Sludge</t>
  </si>
  <si>
    <t>TEM Primary Waste Sludge</t>
  </si>
  <si>
    <t>TEM Lagoon Manhole</t>
  </si>
  <si>
    <t>TEM Sec Dewatering Filtrate</t>
  </si>
  <si>
    <t>TEM ABF Tower 1</t>
  </si>
  <si>
    <t>TEM ABF Tower 2</t>
  </si>
  <si>
    <t>TEM ABF Tower 3</t>
  </si>
  <si>
    <t>TEM ABF Tower 4</t>
  </si>
  <si>
    <t>TEM ABF Tower 5</t>
  </si>
  <si>
    <t>TEM ABF Tower 6</t>
  </si>
  <si>
    <t>pH (Min)</t>
  </si>
  <si>
    <t>TEM Final Effluent</t>
  </si>
  <si>
    <t>pH (Max)</t>
  </si>
  <si>
    <t>Average Flow (CFD)</t>
  </si>
  <si>
    <t>CFD</t>
  </si>
  <si>
    <t>TEM Lagoon Blower Building 1</t>
  </si>
  <si>
    <t>TEM Lagoon Blower Building 2</t>
  </si>
  <si>
    <t>Maximum Flow (MGD)</t>
  </si>
  <si>
    <t>Minimum Flow (MGD)</t>
  </si>
  <si>
    <t>TEM Flare #1</t>
  </si>
  <si>
    <t>TEM Flare #2</t>
  </si>
  <si>
    <t>TEM Flare #3</t>
  </si>
  <si>
    <t>TEM Flare #4</t>
  </si>
  <si>
    <t>TEM Flare #5</t>
  </si>
  <si>
    <t>TEM Primary Clarifier #1</t>
  </si>
  <si>
    <t>TEM Primary Clarifier #2</t>
  </si>
  <si>
    <t>TEM Primary Clarifier #3</t>
  </si>
  <si>
    <t>TEM Primary Clarifier #4</t>
  </si>
  <si>
    <t>Flare Smoke</t>
  </si>
  <si>
    <t>Flare Color</t>
  </si>
  <si>
    <t>Average H2S</t>
  </si>
  <si>
    <t>H2S</t>
  </si>
  <si>
    <t>ppm</t>
  </si>
  <si>
    <t>Hydrogen Sulfide</t>
  </si>
  <si>
    <t>Biorem Outlet H2S</t>
  </si>
  <si>
    <t>Potable Water Pressure</t>
  </si>
  <si>
    <t>Handheld</t>
  </si>
  <si>
    <t>Probes</t>
  </si>
  <si>
    <t>Under flow</t>
  </si>
  <si>
    <t>Basin Total Flow</t>
  </si>
  <si>
    <t>Total Underflow</t>
  </si>
  <si>
    <t>Clarifier Total Flow</t>
  </si>
  <si>
    <t>Total Flow % Error</t>
  </si>
  <si>
    <t>Pri. Clarifiers</t>
  </si>
  <si>
    <t>Total Basins</t>
  </si>
  <si>
    <t>Sec. Clarifiers</t>
  </si>
  <si>
    <t>Sludge pH</t>
  </si>
  <si>
    <t>Primary</t>
  </si>
  <si>
    <r>
      <t xml:space="preserve">Once Biogas Volume is entered press </t>
    </r>
    <r>
      <rPr>
        <b/>
        <sz val="10"/>
        <rFont val="Arial"/>
        <family val="2"/>
      </rPr>
      <t xml:space="preserve">Export </t>
    </r>
  </si>
  <si>
    <r>
      <t xml:space="preserve">then </t>
    </r>
    <r>
      <rPr>
        <b/>
        <sz val="10"/>
        <rFont val="Arial"/>
        <family val="2"/>
      </rPr>
      <t>clear</t>
    </r>
    <r>
      <rPr>
        <sz val="10"/>
        <rFont val="Arial"/>
        <family val="2"/>
      </rPr>
      <t xml:space="preserve"> to start a new date.</t>
    </r>
  </si>
  <si>
    <t>Volume of Biogas</t>
  </si>
  <si>
    <t>Probe to Handheld % Error</t>
  </si>
  <si>
    <t/>
  </si>
  <si>
    <t>2N/2S</t>
  </si>
  <si>
    <t>#2,4</t>
  </si>
  <si>
    <t>#6</t>
  </si>
  <si>
    <t>1N,3S</t>
  </si>
  <si>
    <t>#3,4,6</t>
  </si>
  <si>
    <t>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</si>
</sst>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"/>
    <numFmt numFmtId="165" formatCode="h:mm;@"/>
    <numFmt numFmtId="166" formatCode="0.0"/>
    <numFmt numFmtId="167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13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9" fontId="10" fillId="0" borderId="0" applyFont="0" applyFill="0" applyBorder="0" applyAlignment="0" applyProtection="0"/>
  </cellStyleXfs>
  <cellXfs count="364">
    <xf numFmtId="0" fontId="0" fillId="0" borderId="0" xfId="0"/>
    <xf numFmtId="0" fontId="3" fillId="0" borderId="0" xfId="2" applyFont="1"/>
    <xf numFmtId="0" fontId="2" fillId="0" borderId="0" xfId="2"/>
    <xf numFmtId="0" fontId="3" fillId="0" borderId="0" xfId="2" applyFont="1" applyAlignment="1">
      <alignment horizontal="right"/>
    </xf>
    <xf numFmtId="0" fontId="4" fillId="0" borderId="0" xfId="2" applyFont="1"/>
    <xf numFmtId="0" fontId="2" fillId="0" borderId="2" xfId="2" applyBorder="1"/>
    <xf numFmtId="166" fontId="2" fillId="3" borderId="8" xfId="1" applyNumberFormat="1" applyFont="1" applyFill="1" applyBorder="1" applyAlignment="1" applyProtection="1">
      <alignment horizontal="center"/>
      <protection locked="0"/>
    </xf>
    <xf numFmtId="166" fontId="2" fillId="3" borderId="9" xfId="1" applyNumberFormat="1" applyFont="1" applyFill="1" applyBorder="1" applyAlignment="1" applyProtection="1">
      <alignment horizontal="center"/>
      <protection locked="0"/>
    </xf>
    <xf numFmtId="166" fontId="2" fillId="3" borderId="2" xfId="1" applyNumberFormat="1" applyFont="1" applyFill="1" applyBorder="1" applyAlignment="1" applyProtection="1">
      <alignment horizontal="center"/>
      <protection locked="0"/>
    </xf>
    <xf numFmtId="166" fontId="2" fillId="3" borderId="3" xfId="1" applyNumberFormat="1" applyFont="1" applyFill="1" applyBorder="1" applyAlignment="1" applyProtection="1">
      <alignment horizontal="center"/>
      <protection locked="0"/>
    </xf>
    <xf numFmtId="0" fontId="2" fillId="0" borderId="14" xfId="2" applyBorder="1"/>
    <xf numFmtId="0" fontId="2" fillId="0" borderId="16" xfId="2" applyBorder="1"/>
    <xf numFmtId="0" fontId="2" fillId="0" borderId="2" xfId="2" applyBorder="1" applyAlignment="1">
      <alignment horizontal="center"/>
    </xf>
    <xf numFmtId="2" fontId="2" fillId="2" borderId="9" xfId="2" applyNumberFormat="1" applyFill="1" applyBorder="1" applyAlignment="1" applyProtection="1">
      <alignment horizontal="center"/>
      <protection locked="0"/>
    </xf>
    <xf numFmtId="2" fontId="2" fillId="2" borderId="11" xfId="2" applyNumberFormat="1" applyFill="1" applyBorder="1" applyAlignment="1" applyProtection="1">
      <alignment horizontal="center"/>
      <protection locked="0"/>
    </xf>
    <xf numFmtId="2" fontId="2" fillId="0" borderId="0" xfId="2" applyNumberFormat="1" applyAlignment="1">
      <alignment horizontal="center"/>
    </xf>
    <xf numFmtId="49" fontId="5" fillId="0" borderId="22" xfId="2" applyNumberFormat="1" applyFont="1" applyBorder="1"/>
    <xf numFmtId="49" fontId="5" fillId="0" borderId="20" xfId="2" applyNumberFormat="1" applyFont="1" applyBorder="1"/>
    <xf numFmtId="49" fontId="5" fillId="0" borderId="23" xfId="2" applyNumberFormat="1" applyFont="1" applyBorder="1"/>
    <xf numFmtId="166" fontId="2" fillId="2" borderId="4" xfId="2" applyNumberFormat="1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166" fontId="2" fillId="2" borderId="12" xfId="2" applyNumberFormat="1" applyFill="1" applyBorder="1" applyAlignment="1" applyProtection="1">
      <alignment horizontal="center"/>
      <protection locked="0"/>
    </xf>
    <xf numFmtId="166" fontId="2" fillId="0" borderId="0" xfId="2" applyNumberFormat="1" applyProtection="1">
      <protection locked="0"/>
    </xf>
    <xf numFmtId="0" fontId="2" fillId="0" borderId="0" xfId="3" applyAlignment="1">
      <alignment horizontal="center" vertical="center"/>
    </xf>
    <xf numFmtId="166" fontId="2" fillId="6" borderId="3" xfId="3" applyNumberFormat="1" applyFill="1" applyBorder="1" applyAlignment="1">
      <alignment horizontal="center" vertical="center"/>
    </xf>
    <xf numFmtId="1" fontId="2" fillId="6" borderId="3" xfId="3" applyNumberForma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1" fontId="3" fillId="6" borderId="3" xfId="3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166" fontId="2" fillId="7" borderId="3" xfId="3" applyNumberFormat="1" applyFill="1" applyBorder="1" applyAlignment="1">
      <alignment horizontal="center" vertical="center"/>
    </xf>
    <xf numFmtId="1" fontId="2" fillId="7" borderId="3" xfId="3" applyNumberFormat="1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1" fontId="3" fillId="7" borderId="3" xfId="3" applyNumberFormat="1" applyFont="1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166" fontId="2" fillId="0" borderId="5" xfId="3" applyNumberForma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1" fontId="2" fillId="0" borderId="3" xfId="3" applyNumberFormat="1" applyBorder="1" applyAlignment="1" applyProtection="1">
      <alignment horizontal="center" vertical="center"/>
      <protection locked="0"/>
    </xf>
    <xf numFmtId="1" fontId="8" fillId="0" borderId="3" xfId="0" applyNumberFormat="1" applyFont="1" applyBorder="1" applyAlignment="1" applyProtection="1">
      <alignment horizontal="center" vertical="center"/>
      <protection locked="0"/>
    </xf>
    <xf numFmtId="166" fontId="2" fillId="0" borderId="3" xfId="3" applyNumberFormat="1" applyBorder="1" applyAlignment="1">
      <alignment horizontal="center" vertical="center"/>
    </xf>
    <xf numFmtId="166" fontId="2" fillId="0" borderId="3" xfId="3" applyNumberFormat="1" applyBorder="1" applyAlignment="1" applyProtection="1">
      <alignment horizontal="center" vertical="center"/>
      <protection locked="0"/>
    </xf>
    <xf numFmtId="166" fontId="3" fillId="0" borderId="0" xfId="3" applyNumberFormat="1" applyFont="1" applyAlignment="1">
      <alignment horizontal="center" vertical="center"/>
    </xf>
    <xf numFmtId="166" fontId="2" fillId="0" borderId="0" xfId="3" applyNumberFormat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4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7" fontId="0" fillId="0" borderId="0" xfId="0" applyNumberFormat="1"/>
    <xf numFmtId="166" fontId="2" fillId="2" borderId="13" xfId="2" applyNumberFormat="1" applyFill="1" applyBorder="1" applyAlignment="1" applyProtection="1">
      <alignment horizontal="center"/>
      <protection locked="0"/>
    </xf>
    <xf numFmtId="3" fontId="2" fillId="0" borderId="3" xfId="3" applyNumberFormat="1" applyBorder="1" applyAlignment="1" applyProtection="1">
      <alignment horizontal="center" vertical="center"/>
      <protection locked="0"/>
    </xf>
    <xf numFmtId="20" fontId="0" fillId="0" borderId="0" xfId="0" applyNumberFormat="1" applyAlignment="1">
      <alignment horizontal="center"/>
    </xf>
    <xf numFmtId="3" fontId="0" fillId="0" borderId="0" xfId="0" applyNumberFormat="1"/>
    <xf numFmtId="0" fontId="3" fillId="0" borderId="8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34" xfId="2" applyFont="1" applyBorder="1" applyAlignment="1">
      <alignment horizontal="center"/>
    </xf>
    <xf numFmtId="0" fontId="2" fillId="0" borderId="0" xfId="2" applyAlignment="1">
      <alignment horizontal="center"/>
    </xf>
    <xf numFmtId="0" fontId="2" fillId="0" borderId="49" xfId="2" applyBorder="1" applyAlignment="1">
      <alignment horizontal="center"/>
    </xf>
    <xf numFmtId="166" fontId="2" fillId="0" borderId="0" xfId="2" applyNumberFormat="1"/>
    <xf numFmtId="166" fontId="12" fillId="0" borderId="0" xfId="0" applyNumberFormat="1" applyFont="1" applyAlignment="1">
      <alignment horizontal="center"/>
    </xf>
    <xf numFmtId="166" fontId="11" fillId="0" borderId="0" xfId="1" applyNumberFormat="1" applyFont="1" applyBorder="1" applyAlignment="1">
      <alignment horizontal="center"/>
    </xf>
    <xf numFmtId="9" fontId="2" fillId="0" borderId="0" xfId="5" applyFont="1"/>
    <xf numFmtId="14" fontId="3" fillId="0" borderId="48" xfId="2" applyNumberFormat="1" applyFont="1" applyBorder="1" applyAlignment="1">
      <alignment horizontal="center"/>
    </xf>
    <xf numFmtId="0" fontId="2" fillId="5" borderId="26" xfId="2" applyFill="1" applyBorder="1" applyAlignment="1">
      <alignment horizontal="center" wrapText="1"/>
    </xf>
    <xf numFmtId="164" fontId="2" fillId="0" borderId="0" xfId="2" applyNumberFormat="1"/>
    <xf numFmtId="1" fontId="2" fillId="2" borderId="4" xfId="2" applyNumberFormat="1" applyFill="1" applyBorder="1" applyAlignment="1" applyProtection="1">
      <alignment horizontal="center"/>
      <protection locked="0"/>
    </xf>
    <xf numFmtId="166" fontId="2" fillId="2" borderId="3" xfId="2" applyNumberFormat="1" applyFill="1" applyBorder="1" applyAlignment="1" applyProtection="1">
      <alignment horizontal="center"/>
      <protection locked="0"/>
    </xf>
    <xf numFmtId="166" fontId="2" fillId="2" borderId="2" xfId="2" applyNumberFormat="1" applyFill="1" applyBorder="1" applyAlignment="1" applyProtection="1">
      <alignment horizontal="center"/>
      <protection locked="0"/>
    </xf>
    <xf numFmtId="2" fontId="2" fillId="3" borderId="10" xfId="2" applyNumberFormat="1" applyFill="1" applyBorder="1" applyAlignment="1" applyProtection="1">
      <alignment horizontal="center"/>
      <protection locked="0"/>
    </xf>
    <xf numFmtId="2" fontId="2" fillId="3" borderId="4" xfId="2" applyNumberFormat="1" applyFill="1" applyBorder="1" applyAlignment="1" applyProtection="1">
      <alignment horizontal="center"/>
      <protection locked="0"/>
    </xf>
    <xf numFmtId="0" fontId="2" fillId="0" borderId="12" xfId="2" applyBorder="1" applyAlignment="1">
      <alignment horizontal="center"/>
    </xf>
    <xf numFmtId="1" fontId="2" fillId="2" borderId="4" xfId="2" applyNumberFormat="1" applyFill="1" applyBorder="1" applyAlignment="1">
      <alignment horizontal="center"/>
    </xf>
    <xf numFmtId="49" fontId="2" fillId="0" borderId="0" xfId="2" applyNumberFormat="1"/>
    <xf numFmtId="1" fontId="2" fillId="2" borderId="6" xfId="2" applyNumberFormat="1" applyFill="1" applyBorder="1" applyAlignment="1" applyProtection="1">
      <alignment horizontal="center"/>
      <protection locked="0"/>
    </xf>
    <xf numFmtId="0" fontId="2" fillId="0" borderId="11" xfId="2" applyBorder="1"/>
    <xf numFmtId="1" fontId="2" fillId="0" borderId="0" xfId="2" applyNumberFormat="1"/>
    <xf numFmtId="166" fontId="2" fillId="2" borderId="4" xfId="2" applyNumberFormat="1" applyFill="1" applyBorder="1" applyAlignment="1">
      <alignment horizontal="center"/>
    </xf>
    <xf numFmtId="2" fontId="2" fillId="3" borderId="8" xfId="2" applyNumberFormat="1" applyFill="1" applyBorder="1" applyAlignment="1" applyProtection="1">
      <alignment horizontal="center"/>
      <protection locked="0"/>
    </xf>
    <xf numFmtId="166" fontId="2" fillId="0" borderId="18" xfId="2" applyNumberFormat="1" applyBorder="1" applyAlignment="1">
      <alignment horizontal="center"/>
    </xf>
    <xf numFmtId="2" fontId="2" fillId="3" borderId="12" xfId="2" applyNumberFormat="1" applyFill="1" applyBorder="1" applyAlignment="1" applyProtection="1">
      <alignment horizontal="center"/>
      <protection locked="0"/>
    </xf>
    <xf numFmtId="0" fontId="2" fillId="0" borderId="11" xfId="2" applyBorder="1" applyAlignment="1">
      <alignment horizontal="center"/>
    </xf>
    <xf numFmtId="2" fontId="2" fillId="2" borderId="13" xfId="2" applyNumberFormat="1" applyFill="1" applyBorder="1" applyAlignment="1">
      <alignment horizontal="center"/>
    </xf>
    <xf numFmtId="0" fontId="2" fillId="0" borderId="22" xfId="2" applyBorder="1"/>
    <xf numFmtId="3" fontId="2" fillId="2" borderId="13" xfId="2" applyNumberFormat="1" applyFill="1" applyBorder="1" applyAlignment="1">
      <alignment horizontal="center"/>
    </xf>
    <xf numFmtId="166" fontId="2" fillId="0" borderId="0" xfId="2" applyNumberFormat="1" applyAlignment="1">
      <alignment horizontal="center"/>
    </xf>
    <xf numFmtId="1" fontId="2" fillId="0" borderId="0" xfId="2" applyNumberFormat="1" applyAlignment="1">
      <alignment horizontal="center"/>
    </xf>
    <xf numFmtId="164" fontId="2" fillId="0" borderId="0" xfId="2" applyNumberFormat="1" applyAlignment="1">
      <alignment horizontal="center"/>
    </xf>
    <xf numFmtId="166" fontId="2" fillId="4" borderId="13" xfId="2" applyNumberFormat="1" applyFill="1" applyBorder="1" applyAlignment="1">
      <alignment horizontal="center"/>
    </xf>
    <xf numFmtId="0" fontId="2" fillId="0" borderId="30" xfId="2" applyBorder="1"/>
    <xf numFmtId="166" fontId="2" fillId="2" borderId="17" xfId="2" applyNumberFormat="1" applyFill="1" applyBorder="1" applyAlignment="1" applyProtection="1">
      <alignment horizontal="center"/>
      <protection locked="0"/>
    </xf>
    <xf numFmtId="166" fontId="2" fillId="2" borderId="36" xfId="2" applyNumberFormat="1" applyFill="1" applyBorder="1" applyAlignment="1" applyProtection="1">
      <alignment horizontal="center"/>
      <protection locked="0"/>
    </xf>
    <xf numFmtId="166" fontId="2" fillId="2" borderId="5" xfId="2" applyNumberFormat="1" applyFill="1" applyBorder="1" applyAlignment="1" applyProtection="1">
      <alignment horizontal="center"/>
      <protection locked="0"/>
    </xf>
    <xf numFmtId="166" fontId="2" fillId="2" borderId="55" xfId="2" applyNumberFormat="1" applyFill="1" applyBorder="1" applyAlignment="1" applyProtection="1">
      <alignment horizontal="center"/>
      <protection locked="0"/>
    </xf>
    <xf numFmtId="166" fontId="2" fillId="2" borderId="52" xfId="2" applyNumberFormat="1" applyFill="1" applyBorder="1" applyAlignment="1" applyProtection="1">
      <alignment horizontal="center"/>
      <protection locked="0"/>
    </xf>
    <xf numFmtId="166" fontId="2" fillId="2" borderId="15" xfId="2" applyNumberFormat="1" applyFill="1" applyBorder="1" applyAlignment="1" applyProtection="1">
      <alignment horizontal="center"/>
      <protection locked="0"/>
    </xf>
    <xf numFmtId="166" fontId="2" fillId="2" borderId="56" xfId="2" applyNumberFormat="1" applyFill="1" applyBorder="1" applyAlignment="1" applyProtection="1">
      <alignment horizontal="center"/>
      <protection locked="0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2" fillId="0" borderId="29" xfId="2" applyBorder="1" applyAlignment="1">
      <alignment horizontal="center"/>
    </xf>
    <xf numFmtId="0" fontId="2" fillId="0" borderId="48" xfId="2" applyBorder="1" applyAlignment="1">
      <alignment horizontal="center"/>
    </xf>
    <xf numFmtId="166" fontId="2" fillId="0" borderId="28" xfId="2" applyNumberFormat="1" applyBorder="1" applyAlignment="1">
      <alignment horizontal="center"/>
    </xf>
    <xf numFmtId="166" fontId="2" fillId="0" borderId="29" xfId="2" applyNumberFormat="1" applyBorder="1" applyAlignment="1">
      <alignment horizontal="center"/>
    </xf>
    <xf numFmtId="0" fontId="2" fillId="0" borderId="45" xfId="2" applyBorder="1" applyAlignment="1">
      <alignment horizontal="center"/>
    </xf>
    <xf numFmtId="0" fontId="2" fillId="0" borderId="54" xfId="2" applyBorder="1"/>
    <xf numFmtId="0" fontId="2" fillId="0" borderId="19" xfId="2" applyBorder="1" applyAlignment="1">
      <alignment horizontal="center"/>
    </xf>
    <xf numFmtId="166" fontId="2" fillId="0" borderId="54" xfId="2" applyNumberFormat="1" applyBorder="1" applyAlignment="1">
      <alignment horizontal="center"/>
    </xf>
    <xf numFmtId="166" fontId="2" fillId="0" borderId="48" xfId="2" applyNumberFormat="1" applyBorder="1" applyAlignment="1">
      <alignment horizontal="center"/>
    </xf>
    <xf numFmtId="0" fontId="2" fillId="0" borderId="57" xfId="2" applyBorder="1" applyAlignment="1">
      <alignment horizontal="center"/>
    </xf>
    <xf numFmtId="1" fontId="2" fillId="2" borderId="46" xfId="2" applyNumberFormat="1" applyFill="1" applyBorder="1" applyAlignment="1" applyProtection="1">
      <alignment horizontal="center"/>
      <protection locked="0"/>
    </xf>
    <xf numFmtId="0" fontId="2" fillId="0" borderId="30" xfId="2" applyBorder="1" applyAlignment="1">
      <alignment horizontal="center"/>
    </xf>
    <xf numFmtId="166" fontId="2" fillId="2" borderId="46" xfId="2" applyNumberFormat="1" applyFill="1" applyBorder="1" applyAlignment="1">
      <alignment horizontal="center"/>
    </xf>
    <xf numFmtId="166" fontId="2" fillId="2" borderId="13" xfId="2" applyNumberFormat="1" applyFill="1" applyBorder="1" applyAlignment="1">
      <alignment horizontal="center"/>
    </xf>
    <xf numFmtId="0" fontId="2" fillId="0" borderId="42" xfId="2" applyBorder="1"/>
    <xf numFmtId="166" fontId="2" fillId="2" borderId="11" xfId="2" applyNumberFormat="1" applyFill="1" applyBorder="1" applyAlignment="1" applyProtection="1">
      <alignment horizontal="center"/>
      <protection locked="0"/>
    </xf>
    <xf numFmtId="166" fontId="2" fillId="0" borderId="45" xfId="2" applyNumberFormat="1" applyBorder="1" applyAlignment="1">
      <alignment horizontal="center"/>
    </xf>
    <xf numFmtId="166" fontId="2" fillId="0" borderId="27" xfId="2" applyNumberFormat="1" applyBorder="1" applyAlignment="1">
      <alignment horizontal="center"/>
    </xf>
    <xf numFmtId="166" fontId="2" fillId="0" borderId="47" xfId="2" applyNumberFormat="1" applyBorder="1" applyAlignment="1">
      <alignment horizontal="center"/>
    </xf>
    <xf numFmtId="166" fontId="2" fillId="2" borderId="30" xfId="2" applyNumberFormat="1" applyFill="1" applyBorder="1" applyAlignment="1" applyProtection="1">
      <alignment horizontal="center"/>
      <protection locked="0"/>
    </xf>
    <xf numFmtId="166" fontId="2" fillId="2" borderId="46" xfId="2" applyNumberFormat="1" applyFill="1" applyBorder="1" applyAlignment="1" applyProtection="1">
      <alignment horizontal="center"/>
      <protection locked="0"/>
    </xf>
    <xf numFmtId="0" fontId="2" fillId="0" borderId="13" xfId="2" applyBorder="1" applyAlignment="1">
      <alignment horizontal="center"/>
    </xf>
    <xf numFmtId="166" fontId="2" fillId="0" borderId="11" xfId="2" applyNumberFormat="1" applyBorder="1" applyAlignment="1">
      <alignment horizontal="center"/>
    </xf>
    <xf numFmtId="0" fontId="2" fillId="0" borderId="45" xfId="2" applyBorder="1"/>
    <xf numFmtId="166" fontId="2" fillId="3" borderId="5" xfId="1" applyNumberFormat="1" applyFont="1" applyFill="1" applyBorder="1" applyAlignment="1" applyProtection="1">
      <alignment horizontal="center"/>
      <protection locked="0"/>
    </xf>
    <xf numFmtId="0" fontId="8" fillId="0" borderId="27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8" fillId="0" borderId="29" xfId="2" applyFont="1" applyBorder="1" applyAlignment="1">
      <alignment horizontal="center"/>
    </xf>
    <xf numFmtId="164" fontId="2" fillId="0" borderId="48" xfId="2" applyNumberFormat="1" applyBorder="1" applyAlignment="1">
      <alignment horizontal="center"/>
    </xf>
    <xf numFmtId="164" fontId="2" fillId="0" borderId="53" xfId="2" applyNumberFormat="1" applyBorder="1" applyAlignment="1">
      <alignment horizontal="center"/>
    </xf>
    <xf numFmtId="164" fontId="2" fillId="0" borderId="49" xfId="2" applyNumberFormat="1" applyBorder="1" applyAlignment="1">
      <alignment horizontal="center"/>
    </xf>
    <xf numFmtId="166" fontId="2" fillId="0" borderId="27" xfId="2" applyNumberFormat="1" applyBorder="1" applyAlignment="1">
      <alignment horizontal="center" vertical="center"/>
    </xf>
    <xf numFmtId="166" fontId="2" fillId="0" borderId="28" xfId="2" applyNumberFormat="1" applyBorder="1" applyAlignment="1">
      <alignment horizontal="center" vertical="center"/>
    </xf>
    <xf numFmtId="166" fontId="2" fillId="0" borderId="29" xfId="2" applyNumberFormat="1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2" fontId="2" fillId="2" borderId="2" xfId="2" applyNumberFormat="1" applyFill="1" applyBorder="1" applyAlignment="1" applyProtection="1">
      <alignment horizontal="center"/>
      <protection locked="0"/>
    </xf>
    <xf numFmtId="0" fontId="3" fillId="0" borderId="45" xfId="2" applyFont="1" applyBorder="1" applyAlignment="1">
      <alignment horizontal="center"/>
    </xf>
    <xf numFmtId="2" fontId="2" fillId="2" borderId="46" xfId="2" applyNumberFormat="1" applyFill="1" applyBorder="1" applyAlignment="1">
      <alignment horizontal="center"/>
    </xf>
    <xf numFmtId="2" fontId="2" fillId="2" borderId="37" xfId="2" applyNumberFormat="1" applyFill="1" applyBorder="1" applyAlignment="1" applyProtection="1">
      <alignment horizontal="center"/>
      <protection locked="0"/>
    </xf>
    <xf numFmtId="2" fontId="2" fillId="2" borderId="17" xfId="2" applyNumberFormat="1" applyFill="1" applyBorder="1" applyAlignment="1" applyProtection="1">
      <alignment horizontal="center"/>
      <protection locked="0"/>
    </xf>
    <xf numFmtId="2" fontId="2" fillId="2" borderId="60" xfId="2" applyNumberFormat="1" applyFill="1" applyBorder="1" applyAlignment="1" applyProtection="1">
      <alignment horizontal="center"/>
      <protection locked="0"/>
    </xf>
    <xf numFmtId="0" fontId="2" fillId="0" borderId="20" xfId="2" applyBorder="1"/>
    <xf numFmtId="0" fontId="2" fillId="0" borderId="39" xfId="2" applyBorder="1"/>
    <xf numFmtId="0" fontId="2" fillId="0" borderId="23" xfId="2" applyBorder="1"/>
    <xf numFmtId="3" fontId="2" fillId="2" borderId="46" xfId="2" applyNumberFormat="1" applyFill="1" applyBorder="1" applyAlignment="1">
      <alignment horizontal="center"/>
    </xf>
    <xf numFmtId="0" fontId="17" fillId="0" borderId="30" xfId="2" applyFont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17" fillId="0" borderId="11" xfId="2" applyFont="1" applyBorder="1" applyAlignment="1">
      <alignment horizontal="center"/>
    </xf>
    <xf numFmtId="164" fontId="17" fillId="0" borderId="53" xfId="2" applyNumberFormat="1" applyFont="1" applyBorder="1" applyAlignment="1">
      <alignment horizontal="center"/>
    </xf>
    <xf numFmtId="164" fontId="17" fillId="0" borderId="49" xfId="2" applyNumberFormat="1" applyFont="1" applyBorder="1" applyAlignment="1">
      <alignment horizontal="center"/>
    </xf>
    <xf numFmtId="0" fontId="17" fillId="0" borderId="27" xfId="2" applyFont="1" applyBorder="1" applyAlignment="1">
      <alignment horizontal="center"/>
    </xf>
    <xf numFmtId="0" fontId="17" fillId="0" borderId="28" xfId="2" applyFont="1" applyBorder="1" applyAlignment="1">
      <alignment horizontal="center"/>
    </xf>
    <xf numFmtId="0" fontId="17" fillId="0" borderId="29" xfId="2" applyFont="1" applyBorder="1" applyAlignment="1">
      <alignment horizontal="center"/>
    </xf>
    <xf numFmtId="0" fontId="17" fillId="0" borderId="3" xfId="2" applyFont="1" applyBorder="1" applyAlignment="1">
      <alignment horizontal="center"/>
    </xf>
    <xf numFmtId="166" fontId="17" fillId="0" borderId="4" xfId="2" applyNumberFormat="1" applyFont="1" applyBorder="1" applyAlignment="1">
      <alignment horizontal="center"/>
    </xf>
    <xf numFmtId="166" fontId="2" fillId="0" borderId="58" xfId="2" applyNumberFormat="1" applyBorder="1" applyAlignment="1">
      <alignment horizontal="center"/>
    </xf>
    <xf numFmtId="166" fontId="2" fillId="2" borderId="9" xfId="2" applyNumberFormat="1" applyFill="1" applyBorder="1" applyAlignment="1" applyProtection="1">
      <alignment horizontal="center"/>
      <protection locked="0"/>
    </xf>
    <xf numFmtId="166" fontId="2" fillId="2" borderId="10" xfId="2" applyNumberFormat="1" applyFill="1" applyBorder="1" applyAlignment="1" applyProtection="1">
      <alignment horizontal="center"/>
      <protection locked="0"/>
    </xf>
    <xf numFmtId="0" fontId="3" fillId="0" borderId="41" xfId="2" applyFont="1" applyBorder="1"/>
    <xf numFmtId="0" fontId="3" fillId="0" borderId="21" xfId="2" applyFont="1" applyBorder="1"/>
    <xf numFmtId="0" fontId="2" fillId="0" borderId="26" xfId="2" applyBorder="1" applyAlignment="1" applyProtection="1">
      <alignment horizontal="center" vertical="center" wrapText="1"/>
      <protection locked="0"/>
    </xf>
    <xf numFmtId="166" fontId="2" fillId="3" borderId="16" xfId="1" applyNumberFormat="1" applyFont="1" applyFill="1" applyBorder="1" applyAlignment="1" applyProtection="1">
      <alignment horizontal="center"/>
      <protection locked="0"/>
    </xf>
    <xf numFmtId="2" fontId="2" fillId="3" borderId="6" xfId="2" applyNumberFormat="1" applyFill="1" applyBorder="1" applyAlignment="1" applyProtection="1">
      <alignment horizontal="center"/>
      <protection locked="0"/>
    </xf>
    <xf numFmtId="166" fontId="2" fillId="0" borderId="54" xfId="2" applyNumberFormat="1" applyBorder="1" applyAlignment="1">
      <alignment horizontal="center" vertical="center"/>
    </xf>
    <xf numFmtId="165" fontId="19" fillId="2" borderId="48" xfId="0" applyNumberFormat="1" applyFont="1" applyFill="1" applyBorder="1" applyAlignment="1" applyProtection="1">
      <alignment horizontal="center"/>
      <protection locked="0"/>
    </xf>
    <xf numFmtId="165" fontId="19" fillId="2" borderId="53" xfId="0" applyNumberFormat="1" applyFont="1" applyFill="1" applyBorder="1" applyAlignment="1" applyProtection="1">
      <alignment horizontal="center"/>
      <protection locked="0"/>
    </xf>
    <xf numFmtId="166" fontId="4" fillId="0" borderId="36" xfId="0" applyNumberFormat="1" applyFont="1" applyBorder="1"/>
    <xf numFmtId="0" fontId="19" fillId="0" borderId="0" xfId="0" applyFont="1"/>
    <xf numFmtId="3" fontId="2" fillId="2" borderId="11" xfId="2" applyNumberFormat="1" applyFill="1" applyBorder="1" applyAlignment="1" applyProtection="1">
      <alignment horizontal="center"/>
      <protection locked="0"/>
    </xf>
    <xf numFmtId="0" fontId="3" fillId="0" borderId="48" xfId="2" applyFont="1" applyBorder="1"/>
    <xf numFmtId="0" fontId="2" fillId="0" borderId="49" xfId="2" applyBorder="1"/>
    <xf numFmtId="2" fontId="2" fillId="11" borderId="8" xfId="2" applyNumberFormat="1" applyFill="1" applyBorder="1" applyAlignment="1" applyProtection="1">
      <alignment horizontal="center"/>
      <protection locked="0"/>
    </xf>
    <xf numFmtId="2" fontId="2" fillId="11" borderId="9" xfId="2" applyNumberFormat="1" applyFill="1" applyBorder="1" applyAlignment="1" applyProtection="1">
      <alignment horizontal="center"/>
      <protection locked="0"/>
    </xf>
    <xf numFmtId="2" fontId="2" fillId="11" borderId="2" xfId="2" applyNumberFormat="1" applyFill="1" applyBorder="1" applyAlignment="1" applyProtection="1">
      <alignment horizontal="center"/>
      <protection locked="0"/>
    </xf>
    <xf numFmtId="2" fontId="2" fillId="11" borderId="3" xfId="2" applyNumberFormat="1" applyFill="1" applyBorder="1" applyAlignment="1" applyProtection="1">
      <alignment horizontal="center"/>
      <protection locked="0"/>
    </xf>
    <xf numFmtId="2" fontId="2" fillId="11" borderId="11" xfId="2" applyNumberFormat="1" applyFill="1" applyBorder="1" applyAlignment="1" applyProtection="1">
      <alignment horizontal="center"/>
      <protection locked="0"/>
    </xf>
    <xf numFmtId="2" fontId="2" fillId="11" borderId="12" xfId="2" applyNumberFormat="1" applyFill="1" applyBorder="1" applyAlignment="1" applyProtection="1">
      <alignment horizontal="center"/>
      <protection locked="0"/>
    </xf>
    <xf numFmtId="2" fontId="2" fillId="12" borderId="9" xfId="2" applyNumberFormat="1" applyFill="1" applyBorder="1" applyAlignment="1" applyProtection="1">
      <alignment horizontal="center"/>
      <protection locked="0"/>
    </xf>
    <xf numFmtId="2" fontId="2" fillId="12" borderId="3" xfId="2" applyNumberFormat="1" applyFill="1" applyBorder="1" applyAlignment="1" applyProtection="1">
      <alignment horizontal="center"/>
      <protection locked="0"/>
    </xf>
    <xf numFmtId="2" fontId="2" fillId="12" borderId="12" xfId="2" applyNumberFormat="1" applyFill="1" applyBorder="1" applyAlignment="1" applyProtection="1">
      <alignment horizontal="center"/>
      <protection locked="0"/>
    </xf>
    <xf numFmtId="2" fontId="2" fillId="12" borderId="10" xfId="2" applyNumberFormat="1" applyFill="1" applyBorder="1" applyAlignment="1" applyProtection="1">
      <alignment horizontal="center"/>
      <protection locked="0"/>
    </xf>
    <xf numFmtId="2" fontId="2" fillId="11" borderId="4" xfId="2" applyNumberFormat="1" applyFill="1" applyBorder="1" applyAlignment="1" applyProtection="1">
      <alignment horizontal="center"/>
      <protection locked="0"/>
    </xf>
    <xf numFmtId="2" fontId="2" fillId="11" borderId="13" xfId="2" applyNumberFormat="1" applyFill="1" applyBorder="1" applyAlignment="1" applyProtection="1">
      <alignment horizontal="center"/>
      <protection locked="0"/>
    </xf>
    <xf numFmtId="0" fontId="2" fillId="12" borderId="8" xfId="2" applyFill="1" applyBorder="1" applyAlignment="1" applyProtection="1">
      <alignment horizontal="center"/>
      <protection locked="0"/>
    </xf>
    <xf numFmtId="0" fontId="2" fillId="12" borderId="9" xfId="2" applyFill="1" applyBorder="1" applyAlignment="1" applyProtection="1">
      <alignment horizontal="center"/>
      <protection locked="0"/>
    </xf>
    <xf numFmtId="3" fontId="2" fillId="12" borderId="9" xfId="2" applyNumberFormat="1" applyFill="1" applyBorder="1" applyAlignment="1" applyProtection="1">
      <alignment horizontal="center"/>
      <protection locked="0"/>
    </xf>
    <xf numFmtId="0" fontId="2" fillId="12" borderId="10" xfId="2" applyFill="1" applyBorder="1" applyAlignment="1" applyProtection="1">
      <alignment horizontal="center"/>
      <protection locked="0"/>
    </xf>
    <xf numFmtId="0" fontId="2" fillId="12" borderId="2" xfId="2" applyFill="1" applyBorder="1" applyAlignment="1" applyProtection="1">
      <alignment horizontal="center"/>
      <protection locked="0"/>
    </xf>
    <xf numFmtId="0" fontId="2" fillId="12" borderId="3" xfId="2" applyFill="1" applyBorder="1" applyAlignment="1" applyProtection="1">
      <alignment horizontal="center"/>
      <protection locked="0"/>
    </xf>
    <xf numFmtId="0" fontId="19" fillId="12" borderId="3" xfId="0" applyFont="1" applyFill="1" applyBorder="1" applyAlignment="1" applyProtection="1">
      <alignment horizontal="center"/>
      <protection locked="0"/>
    </xf>
    <xf numFmtId="0" fontId="19" fillId="12" borderId="4" xfId="0" applyFont="1" applyFill="1" applyBorder="1" applyAlignment="1" applyProtection="1">
      <alignment horizontal="center"/>
      <protection locked="0"/>
    </xf>
    <xf numFmtId="0" fontId="2" fillId="12" borderId="11" xfId="2" applyFill="1" applyBorder="1" applyAlignment="1" applyProtection="1">
      <alignment horizontal="center" wrapText="1"/>
      <protection locked="0"/>
    </xf>
    <xf numFmtId="0" fontId="2" fillId="12" borderId="12" xfId="2" applyFill="1" applyBorder="1" applyAlignment="1" applyProtection="1">
      <alignment horizontal="center"/>
      <protection locked="0"/>
    </xf>
    <xf numFmtId="0" fontId="19" fillId="12" borderId="12" xfId="0" applyFont="1" applyFill="1" applyBorder="1" applyAlignment="1" applyProtection="1">
      <alignment horizontal="center"/>
      <protection locked="0"/>
    </xf>
    <xf numFmtId="0" fontId="2" fillId="12" borderId="13" xfId="2" applyFill="1" applyBorder="1" applyAlignment="1" applyProtection="1">
      <alignment horizontal="center"/>
      <protection locked="0"/>
    </xf>
    <xf numFmtId="1" fontId="2" fillId="12" borderId="46" xfId="2" applyNumberFormat="1" applyFill="1" applyBorder="1" applyAlignment="1" applyProtection="1">
      <alignment horizontal="center"/>
      <protection locked="0"/>
    </xf>
    <xf numFmtId="1" fontId="2" fillId="12" borderId="4" xfId="2" applyNumberFormat="1" applyFill="1" applyBorder="1" applyAlignment="1" applyProtection="1">
      <alignment horizontal="center"/>
      <protection locked="0"/>
    </xf>
    <xf numFmtId="1" fontId="2" fillId="12" borderId="13" xfId="2" applyNumberFormat="1" applyFill="1" applyBorder="1" applyAlignment="1" applyProtection="1">
      <alignment horizontal="center"/>
      <protection locked="0"/>
    </xf>
    <xf numFmtId="166" fontId="2" fillId="12" borderId="12" xfId="2" applyNumberFormat="1" applyFill="1" applyBorder="1" applyAlignment="1" applyProtection="1">
      <alignment horizontal="center"/>
      <protection locked="0"/>
    </xf>
    <xf numFmtId="9" fontId="2" fillId="10" borderId="45" xfId="5" applyFont="1" applyFill="1" applyBorder="1"/>
    <xf numFmtId="0" fontId="7" fillId="0" borderId="3" xfId="3" applyFont="1" applyBorder="1" applyAlignment="1">
      <alignment horizontal="left" vertical="center"/>
    </xf>
    <xf numFmtId="0" fontId="6" fillId="0" borderId="3" xfId="3" applyFont="1" applyBorder="1" applyAlignment="1">
      <alignment horizontal="center" vertical="center"/>
    </xf>
    <xf numFmtId="0" fontId="2" fillId="0" borderId="3" xfId="3" applyBorder="1" applyAlignment="1">
      <alignment horizontal="center" vertical="center"/>
    </xf>
    <xf numFmtId="14" fontId="2" fillId="0" borderId="3" xfId="3" applyNumberFormat="1" applyBorder="1" applyAlignment="1">
      <alignment horizontal="center" vertical="center"/>
    </xf>
    <xf numFmtId="0" fontId="3" fillId="0" borderId="17" xfId="3" applyFont="1" applyBorder="1" applyAlignment="1">
      <alignment horizontal="center" vertical="center" wrapText="1"/>
    </xf>
    <xf numFmtId="166" fontId="2" fillId="7" borderId="17" xfId="3" applyNumberFormat="1" applyFill="1" applyBorder="1" applyAlignment="1">
      <alignment horizontal="center" vertical="center"/>
    </xf>
    <xf numFmtId="166" fontId="2" fillId="6" borderId="17" xfId="3" applyNumberFormat="1" applyFill="1" applyBorder="1" applyAlignment="1">
      <alignment horizontal="center" vertical="center"/>
    </xf>
    <xf numFmtId="0" fontId="2" fillId="0" borderId="3" xfId="3" applyBorder="1" applyAlignment="1" applyProtection="1">
      <alignment horizontal="center" vertical="center"/>
      <protection locked="0"/>
    </xf>
    <xf numFmtId="0" fontId="3" fillId="0" borderId="19" xfId="2" applyFont="1" applyBorder="1" applyAlignment="1">
      <alignment horizontal="center"/>
    </xf>
    <xf numFmtId="0" fontId="2" fillId="0" borderId="0" xfId="2" quotePrefix="1"/>
    <xf numFmtId="0" fontId="2" fillId="0" borderId="0" xfId="2" applyProtection="1">
      <protection locked="0"/>
    </xf>
    <xf numFmtId="20" fontId="7" fillId="0" borderId="3" xfId="3" applyNumberFormat="1" applyFont="1" applyBorder="1" applyAlignment="1">
      <alignment horizontal="center" vertical="center" wrapText="1"/>
    </xf>
    <xf numFmtId="166" fontId="1" fillId="0" borderId="3" xfId="1" applyNumberFormat="1" applyFont="1" applyBorder="1" applyAlignment="1" applyProtection="1">
      <alignment horizontal="center"/>
      <protection locked="0"/>
    </xf>
    <xf numFmtId="166" fontId="2" fillId="0" borderId="3" xfId="3" quotePrefix="1" applyNumberFormat="1" applyBorder="1" applyAlignment="1" applyProtection="1">
      <alignment horizontal="center" vertical="center"/>
      <protection locked="0"/>
    </xf>
    <xf numFmtId="165" fontId="19" fillId="2" borderId="41" xfId="0" applyNumberFormat="1" applyFont="1" applyFill="1" applyBorder="1" applyAlignment="1" applyProtection="1">
      <alignment horizontal="center"/>
      <protection locked="0"/>
    </xf>
    <xf numFmtId="165" fontId="19" fillId="2" borderId="7" xfId="0" applyNumberFormat="1" applyFont="1" applyFill="1" applyBorder="1" applyAlignment="1" applyProtection="1">
      <alignment horizontal="center"/>
      <protection locked="0"/>
    </xf>
    <xf numFmtId="165" fontId="19" fillId="2" borderId="21" xfId="0" applyNumberFormat="1" applyFont="1" applyFill="1" applyBorder="1" applyAlignment="1" applyProtection="1">
      <alignment horizontal="center"/>
      <protection locked="0"/>
    </xf>
    <xf numFmtId="166" fontId="2" fillId="2" borderId="62" xfId="2" applyNumberFormat="1" applyFill="1" applyBorder="1" applyAlignment="1" applyProtection="1">
      <alignment horizontal="center"/>
      <protection locked="0"/>
    </xf>
    <xf numFmtId="166" fontId="2" fillId="2" borderId="48" xfId="2" applyNumberFormat="1" applyFill="1" applyBorder="1" applyAlignment="1" applyProtection="1">
      <alignment horizontal="center"/>
      <protection locked="0"/>
    </xf>
    <xf numFmtId="166" fontId="2" fillId="2" borderId="53" xfId="2" applyNumberFormat="1" applyFill="1" applyBorder="1" applyAlignment="1" applyProtection="1">
      <alignment horizontal="center"/>
      <protection locked="0"/>
    </xf>
    <xf numFmtId="166" fontId="2" fillId="2" borderId="49" xfId="2" applyNumberFormat="1" applyFill="1" applyBorder="1" applyAlignment="1" applyProtection="1">
      <alignment horizontal="center"/>
      <protection locked="0"/>
    </xf>
    <xf numFmtId="1" fontId="19" fillId="2" borderId="8" xfId="0" applyNumberFormat="1" applyFont="1" applyFill="1" applyBorder="1" applyAlignment="1" applyProtection="1">
      <alignment horizontal="center"/>
      <protection locked="0"/>
    </xf>
    <xf numFmtId="1" fontId="19" fillId="2" borderId="34" xfId="0" applyNumberFormat="1" applyFont="1" applyFill="1" applyBorder="1" applyAlignment="1" applyProtection="1">
      <alignment horizontal="center"/>
      <protection locked="0"/>
    </xf>
    <xf numFmtId="1" fontId="19" fillId="2" borderId="2" xfId="0" applyNumberFormat="1" applyFont="1" applyFill="1" applyBorder="1" applyAlignment="1" applyProtection="1">
      <alignment horizontal="center"/>
      <protection locked="0"/>
    </xf>
    <xf numFmtId="1" fontId="19" fillId="2" borderId="18" xfId="0" applyNumberFormat="1" applyFont="1" applyFill="1" applyBorder="1" applyAlignment="1" applyProtection="1">
      <alignment horizontal="center"/>
      <protection locked="0"/>
    </xf>
    <xf numFmtId="1" fontId="19" fillId="2" borderId="11" xfId="0" applyNumberFormat="1" applyFont="1" applyFill="1" applyBorder="1" applyAlignment="1" applyProtection="1">
      <alignment horizontal="center"/>
      <protection locked="0"/>
    </xf>
    <xf numFmtId="1" fontId="19" fillId="2" borderId="32" xfId="0" applyNumberFormat="1" applyFont="1" applyFill="1" applyBorder="1" applyAlignment="1" applyProtection="1">
      <alignment horizontal="center"/>
      <protection locked="0"/>
    </xf>
    <xf numFmtId="0" fontId="3" fillId="0" borderId="16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1" fontId="3" fillId="0" borderId="6" xfId="2" applyNumberFormat="1" applyFont="1" applyBorder="1" applyAlignment="1">
      <alignment horizontal="center"/>
    </xf>
    <xf numFmtId="166" fontId="2" fillId="2" borderId="8" xfId="2" applyNumberFormat="1" applyFill="1" applyBorder="1" applyAlignment="1" applyProtection="1">
      <alignment horizontal="center"/>
      <protection locked="0"/>
    </xf>
    <xf numFmtId="0" fontId="3" fillId="0" borderId="6" xfId="2" applyFont="1" applyBorder="1" applyAlignment="1">
      <alignment horizontal="center"/>
    </xf>
    <xf numFmtId="0" fontId="8" fillId="0" borderId="35" xfId="2" applyFont="1" applyBorder="1" applyAlignment="1">
      <alignment horizontal="center"/>
    </xf>
    <xf numFmtId="0" fontId="16" fillId="0" borderId="35" xfId="2" applyFont="1" applyBorder="1" applyAlignment="1">
      <alignment horizontal="center"/>
    </xf>
    <xf numFmtId="0" fontId="16" fillId="0" borderId="59" xfId="2" applyFont="1" applyBorder="1" applyAlignment="1">
      <alignment horizontal="center"/>
    </xf>
    <xf numFmtId="0" fontId="2" fillId="0" borderId="50" xfId="2" applyBorder="1" applyAlignment="1">
      <alignment horizontal="center"/>
    </xf>
    <xf numFmtId="2" fontId="17" fillId="4" borderId="50" xfId="2" applyNumberFormat="1" applyFont="1" applyFill="1" applyBorder="1" applyAlignment="1">
      <alignment horizontal="center"/>
    </xf>
    <xf numFmtId="0" fontId="2" fillId="0" borderId="63" xfId="2" applyBorder="1" applyAlignment="1">
      <alignment horizontal="center"/>
    </xf>
    <xf numFmtId="0" fontId="2" fillId="0" borderId="0" xfId="3" applyAlignment="1" applyProtection="1">
      <alignment horizontal="center" vertical="center"/>
      <protection locked="0"/>
    </xf>
    <xf numFmtId="0" fontId="3" fillId="0" borderId="58" xfId="2" applyFont="1" applyBorder="1" applyAlignment="1">
      <alignment horizontal="center"/>
    </xf>
    <xf numFmtId="0" fontId="3" fillId="0" borderId="35" xfId="2" applyFont="1" applyBorder="1" applyAlignment="1">
      <alignment horizontal="center"/>
    </xf>
    <xf numFmtId="0" fontId="3" fillId="0" borderId="59" xfId="2" applyFont="1" applyBorder="1" applyAlignment="1">
      <alignment horizontal="center"/>
    </xf>
    <xf numFmtId="166" fontId="8" fillId="0" borderId="2" xfId="1" applyNumberFormat="1" applyFont="1" applyBorder="1" applyAlignment="1" applyProtection="1">
      <alignment horizontal="center" vertical="top"/>
      <protection locked="0"/>
    </xf>
    <xf numFmtId="166" fontId="8" fillId="0" borderId="2" xfId="1" applyNumberFormat="1" applyFont="1" applyBorder="1" applyAlignment="1" applyProtection="1">
      <alignment horizontal="centerContinuous" vertical="center"/>
      <protection locked="0"/>
    </xf>
    <xf numFmtId="166" fontId="8" fillId="0" borderId="2" xfId="1" applyNumberFormat="1" applyFont="1" applyBorder="1" applyAlignment="1" applyProtection="1">
      <alignment horizontal="center" vertical="center"/>
      <protection locked="0"/>
    </xf>
    <xf numFmtId="166" fontId="8" fillId="5" borderId="61" xfId="1" applyNumberFormat="1" applyFont="1" applyFill="1" applyBorder="1" applyAlignment="1">
      <alignment horizontal="center"/>
    </xf>
    <xf numFmtId="166" fontId="8" fillId="5" borderId="50" xfId="1" applyNumberFormat="1" applyFont="1" applyFill="1" applyBorder="1" applyAlignment="1">
      <alignment horizontal="center"/>
    </xf>
    <xf numFmtId="166" fontId="8" fillId="5" borderId="51" xfId="1" applyNumberFormat="1" applyFont="1" applyFill="1" applyBorder="1" applyAlignment="1">
      <alignment horizontal="center"/>
    </xf>
    <xf numFmtId="166" fontId="8" fillId="0" borderId="3" xfId="1" applyNumberFormat="1" applyFont="1" applyBorder="1" applyAlignment="1" applyProtection="1">
      <alignment horizontal="center" vertical="center"/>
      <protection locked="0"/>
    </xf>
    <xf numFmtId="0" fontId="2" fillId="0" borderId="3" xfId="2" applyBorder="1" applyAlignment="1" applyProtection="1">
      <alignment horizontal="center" vertical="center"/>
      <protection locked="0"/>
    </xf>
    <xf numFmtId="166" fontId="8" fillId="0" borderId="4" xfId="1" applyNumberFormat="1" applyFont="1" applyBorder="1" applyAlignment="1" applyProtection="1">
      <alignment horizontal="center" vertical="center"/>
      <protection locked="0"/>
    </xf>
    <xf numFmtId="0" fontId="21" fillId="0" borderId="0" xfId="2" applyFont="1" applyAlignment="1">
      <alignment horizontal="center"/>
    </xf>
    <xf numFmtId="49" fontId="2" fillId="0" borderId="65" xfId="2" applyNumberFormat="1" applyBorder="1" applyAlignment="1">
      <alignment horizontal="center"/>
    </xf>
    <xf numFmtId="49" fontId="2" fillId="0" borderId="7" xfId="2" applyNumberFormat="1" applyBorder="1" applyAlignment="1">
      <alignment horizontal="center"/>
    </xf>
    <xf numFmtId="49" fontId="2" fillId="0" borderId="64" xfId="2" applyNumberFormat="1" applyBorder="1" applyAlignment="1">
      <alignment horizontal="center"/>
    </xf>
    <xf numFmtId="166" fontId="8" fillId="5" borderId="39" xfId="1" applyNumberFormat="1" applyFont="1" applyFill="1" applyBorder="1" applyAlignment="1">
      <alignment horizontal="center"/>
    </xf>
    <xf numFmtId="166" fontId="8" fillId="5" borderId="40" xfId="1" applyNumberFormat="1" applyFont="1" applyFill="1" applyBorder="1" applyAlignment="1">
      <alignment horizontal="center"/>
    </xf>
    <xf numFmtId="166" fontId="8" fillId="0" borderId="3" xfId="1" applyNumberFormat="1" applyFont="1" applyBorder="1" applyAlignment="1" applyProtection="1">
      <alignment horizontal="center" vertical="top"/>
      <protection locked="0"/>
    </xf>
    <xf numFmtId="166" fontId="8" fillId="0" borderId="3" xfId="1" applyNumberFormat="1" applyFont="1" applyBorder="1" applyAlignment="1" applyProtection="1">
      <alignment horizontal="centerContinuous" vertical="center"/>
      <protection locked="0"/>
    </xf>
    <xf numFmtId="0" fontId="2" fillId="0" borderId="3" xfId="2" applyBorder="1" applyAlignment="1" applyProtection="1">
      <alignment horizontal="centerContinuous" vertical="center"/>
      <protection locked="0"/>
    </xf>
    <xf numFmtId="0" fontId="3" fillId="0" borderId="21" xfId="2" applyFont="1" applyBorder="1" applyAlignment="1">
      <alignment horizontal="center"/>
    </xf>
    <xf numFmtId="1" fontId="15" fillId="0" borderId="58" xfId="1" applyNumberFormat="1" applyFont="1" applyBorder="1" applyAlignment="1">
      <alignment horizontal="center"/>
    </xf>
    <xf numFmtId="1" fontId="3" fillId="0" borderId="35" xfId="2" applyNumberFormat="1" applyFont="1" applyBorder="1" applyAlignment="1">
      <alignment horizontal="center"/>
    </xf>
    <xf numFmtId="1" fontId="3" fillId="0" borderId="59" xfId="2" applyNumberFormat="1" applyFont="1" applyBorder="1" applyAlignment="1">
      <alignment horizontal="center"/>
    </xf>
    <xf numFmtId="166" fontId="8" fillId="0" borderId="4" xfId="1" applyNumberFormat="1" applyFont="1" applyBorder="1" applyAlignment="1" applyProtection="1">
      <alignment horizontal="center" vertical="top"/>
      <protection locked="0"/>
    </xf>
    <xf numFmtId="0" fontId="2" fillId="0" borderId="2" xfId="2" applyBorder="1" applyAlignment="1" applyProtection="1">
      <alignment vertical="top"/>
      <protection locked="0"/>
    </xf>
    <xf numFmtId="0" fontId="3" fillId="0" borderId="0" xfId="2" applyFont="1" applyAlignment="1">
      <alignment horizontal="center"/>
    </xf>
    <xf numFmtId="166" fontId="8" fillId="0" borderId="33" xfId="1" applyNumberFormat="1" applyFont="1" applyBorder="1" applyAlignment="1" applyProtection="1">
      <alignment horizontal="center" vertical="top"/>
      <protection locked="0"/>
    </xf>
    <xf numFmtId="166" fontId="8" fillId="0" borderId="4" xfId="1" applyNumberFormat="1" applyFont="1" applyBorder="1" applyAlignment="1" applyProtection="1">
      <alignment horizontal="centerContinuous" vertical="center"/>
      <protection locked="0"/>
    </xf>
    <xf numFmtId="2" fontId="2" fillId="10" borderId="8" xfId="2" applyNumberFormat="1" applyFill="1" applyBorder="1" applyAlignment="1">
      <alignment horizontal="center"/>
    </xf>
    <xf numFmtId="2" fontId="2" fillId="10" borderId="10" xfId="2" applyNumberFormat="1" applyFill="1" applyBorder="1" applyAlignment="1">
      <alignment horizontal="center"/>
    </xf>
    <xf numFmtId="2" fontId="2" fillId="10" borderId="11" xfId="2" applyNumberFormat="1" applyFill="1" applyBorder="1" applyAlignment="1">
      <alignment horizontal="center"/>
    </xf>
    <xf numFmtId="2" fontId="2" fillId="10" borderId="13" xfId="2" applyNumberFormat="1" applyFill="1" applyBorder="1" applyAlignment="1">
      <alignment horizontal="center"/>
    </xf>
    <xf numFmtId="0" fontId="2" fillId="0" borderId="47" xfId="2" applyBorder="1" applyAlignment="1">
      <alignment horizontal="center"/>
    </xf>
    <xf numFmtId="0" fontId="2" fillId="0" borderId="53" xfId="2" applyBorder="1" applyAlignment="1">
      <alignment horizontal="center"/>
    </xf>
    <xf numFmtId="0" fontId="2" fillId="0" borderId="19" xfId="2" applyBorder="1"/>
    <xf numFmtId="0" fontId="2" fillId="0" borderId="66" xfId="2" applyBorder="1"/>
    <xf numFmtId="164" fontId="2" fillId="0" borderId="3" xfId="3" applyNumberFormat="1" applyBorder="1" applyAlignment="1">
      <alignment horizontal="center" vertical="center"/>
    </xf>
    <xf numFmtId="0" fontId="3" fillId="0" borderId="26" xfId="2" applyFont="1" applyBorder="1" applyAlignment="1">
      <alignment horizontal="center"/>
    </xf>
    <xf numFmtId="0" fontId="3" fillId="0" borderId="44" xfId="2" applyFont="1" applyBorder="1" applyAlignment="1">
      <alignment horizontal="center"/>
    </xf>
    <xf numFmtId="0" fontId="3" fillId="0" borderId="31" xfId="2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44" xfId="2" applyBorder="1" applyAlignment="1">
      <alignment horizontal="center"/>
    </xf>
    <xf numFmtId="0" fontId="2" fillId="0" borderId="42" xfId="2" applyBorder="1" applyAlignment="1">
      <alignment horizontal="center"/>
    </xf>
    <xf numFmtId="0" fontId="2" fillId="0" borderId="24" xfId="2" applyBorder="1" applyAlignment="1">
      <alignment horizontal="center"/>
    </xf>
    <xf numFmtId="1" fontId="2" fillId="0" borderId="24" xfId="2" applyNumberFormat="1" applyBorder="1" applyAlignment="1">
      <alignment horizontal="center" vertical="center" wrapText="1"/>
    </xf>
    <xf numFmtId="1" fontId="2" fillId="0" borderId="22" xfId="2" applyNumberFormat="1" applyBorder="1" applyAlignment="1">
      <alignment horizontal="center" vertical="center" wrapText="1"/>
    </xf>
    <xf numFmtId="1" fontId="2" fillId="0" borderId="39" xfId="2" applyNumberFormat="1" applyBorder="1" applyAlignment="1">
      <alignment horizontal="center" vertical="center" wrapText="1"/>
    </xf>
    <xf numFmtId="1" fontId="2" fillId="0" borderId="23" xfId="2" applyNumberFormat="1" applyBorder="1" applyAlignment="1">
      <alignment horizontal="center" vertical="center" wrapText="1"/>
    </xf>
    <xf numFmtId="166" fontId="3" fillId="5" borderId="7" xfId="2" applyNumberFormat="1" applyFont="1" applyFill="1" applyBorder="1" applyAlignment="1" applyProtection="1">
      <alignment horizontal="center"/>
      <protection locked="0"/>
    </xf>
    <xf numFmtId="166" fontId="3" fillId="5" borderId="33" xfId="2" applyNumberFormat="1" applyFont="1" applyFill="1" applyBorder="1" applyAlignment="1" applyProtection="1">
      <alignment horizontal="center"/>
      <protection locked="0"/>
    </xf>
    <xf numFmtId="166" fontId="3" fillId="5" borderId="18" xfId="2" applyNumberFormat="1" applyFont="1" applyFill="1" applyBorder="1" applyAlignment="1" applyProtection="1">
      <alignment horizontal="center"/>
      <protection locked="0"/>
    </xf>
    <xf numFmtId="0" fontId="3" fillId="0" borderId="30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46" xfId="2" applyFont="1" applyBorder="1" applyAlignment="1">
      <alignment horizontal="center"/>
    </xf>
    <xf numFmtId="0" fontId="2" fillId="8" borderId="39" xfId="2" applyFill="1" applyBorder="1" applyAlignment="1">
      <alignment horizontal="center"/>
    </xf>
    <xf numFmtId="0" fontId="2" fillId="8" borderId="40" xfId="2" applyFill="1" applyBorder="1" applyAlignment="1">
      <alignment horizontal="center"/>
    </xf>
    <xf numFmtId="0" fontId="2" fillId="8" borderId="23" xfId="2" applyFill="1" applyBorder="1" applyAlignment="1">
      <alignment horizontal="center"/>
    </xf>
    <xf numFmtId="166" fontId="3" fillId="9" borderId="21" xfId="2" applyNumberFormat="1" applyFont="1" applyFill="1" applyBorder="1" applyAlignment="1" applyProtection="1">
      <alignment horizontal="center"/>
      <protection locked="0"/>
    </xf>
    <xf numFmtId="166" fontId="3" fillId="9" borderId="32" xfId="2" applyNumberFormat="1" applyFont="1" applyFill="1" applyBorder="1" applyAlignment="1" applyProtection="1">
      <alignment horizontal="center"/>
      <protection locked="0"/>
    </xf>
    <xf numFmtId="166" fontId="3" fillId="9" borderId="43" xfId="2" applyNumberFormat="1" applyFont="1" applyFill="1" applyBorder="1" applyAlignment="1" applyProtection="1">
      <alignment horizontal="center"/>
      <protection locked="0"/>
    </xf>
    <xf numFmtId="0" fontId="3" fillId="0" borderId="24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/>
    </xf>
    <xf numFmtId="0" fontId="3" fillId="0" borderId="39" xfId="2" applyFont="1" applyBorder="1" applyAlignment="1">
      <alignment horizontal="center" vertical="center"/>
    </xf>
    <xf numFmtId="166" fontId="3" fillId="2" borderId="41" xfId="2" applyNumberFormat="1" applyFont="1" applyFill="1" applyBorder="1" applyAlignment="1" applyProtection="1">
      <alignment horizontal="center"/>
      <protection locked="0"/>
    </xf>
    <xf numFmtId="166" fontId="3" fillId="2" borderId="34" xfId="2" applyNumberFormat="1" applyFont="1" applyFill="1" applyBorder="1" applyAlignment="1" applyProtection="1">
      <alignment horizontal="center"/>
      <protection locked="0"/>
    </xf>
    <xf numFmtId="166" fontId="3" fillId="2" borderId="38" xfId="2" applyNumberFormat="1" applyFont="1" applyFill="1" applyBorder="1" applyAlignment="1" applyProtection="1">
      <alignment horizontal="center"/>
      <protection locked="0"/>
    </xf>
    <xf numFmtId="0" fontId="3" fillId="9" borderId="21" xfId="2" applyFont="1" applyFill="1" applyBorder="1" applyAlignment="1" applyProtection="1">
      <alignment horizontal="center"/>
      <protection locked="0"/>
    </xf>
    <xf numFmtId="0" fontId="3" fillId="9" borderId="43" xfId="2" applyFont="1" applyFill="1" applyBorder="1" applyAlignment="1" applyProtection="1">
      <alignment horizontal="center"/>
      <protection locked="0"/>
    </xf>
    <xf numFmtId="0" fontId="3" fillId="9" borderId="32" xfId="2" applyFont="1" applyFill="1" applyBorder="1" applyAlignment="1" applyProtection="1">
      <alignment horizontal="center"/>
      <protection locked="0"/>
    </xf>
    <xf numFmtId="0" fontId="3" fillId="0" borderId="58" xfId="2" applyFont="1" applyBorder="1" applyAlignment="1">
      <alignment horizontal="center"/>
    </xf>
    <xf numFmtId="0" fontId="3" fillId="0" borderId="35" xfId="2" applyFont="1" applyBorder="1" applyAlignment="1">
      <alignment horizontal="center"/>
    </xf>
    <xf numFmtId="0" fontId="3" fillId="0" borderId="59" xfId="2" applyFont="1" applyBorder="1" applyAlignment="1">
      <alignment horizontal="center"/>
    </xf>
    <xf numFmtId="0" fontId="18" fillId="0" borderId="41" xfId="2" applyFont="1" applyBorder="1" applyAlignment="1">
      <alignment horizontal="center"/>
    </xf>
    <xf numFmtId="0" fontId="18" fillId="0" borderId="38" xfId="2" applyFont="1" applyBorder="1" applyAlignment="1">
      <alignment horizontal="center"/>
    </xf>
    <xf numFmtId="0" fontId="18" fillId="0" borderId="34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1" fontId="2" fillId="8" borderId="24" xfId="2" applyNumberFormat="1" applyFill="1" applyBorder="1" applyAlignment="1">
      <alignment horizontal="center"/>
    </xf>
    <xf numFmtId="1" fontId="2" fillId="8" borderId="25" xfId="2" applyNumberFormat="1" applyFill="1" applyBorder="1" applyAlignment="1">
      <alignment horizontal="center"/>
    </xf>
    <xf numFmtId="1" fontId="2" fillId="8" borderId="22" xfId="2" applyNumberFormat="1" applyFill="1" applyBorder="1" applyAlignment="1">
      <alignment horizontal="center"/>
    </xf>
    <xf numFmtId="0" fontId="2" fillId="8" borderId="24" xfId="2" applyFill="1" applyBorder="1" applyAlignment="1">
      <alignment horizontal="center"/>
    </xf>
    <xf numFmtId="0" fontId="2" fillId="8" borderId="25" xfId="2" applyFill="1" applyBorder="1" applyAlignment="1">
      <alignment horizontal="center"/>
    </xf>
    <xf numFmtId="0" fontId="2" fillId="8" borderId="22" xfId="2" applyFill="1" applyBorder="1" applyAlignment="1">
      <alignment horizontal="center"/>
    </xf>
    <xf numFmtId="165" fontId="3" fillId="0" borderId="24" xfId="2" applyNumberFormat="1" applyFont="1" applyBorder="1" applyAlignment="1">
      <alignment horizontal="center" vertical="center"/>
    </xf>
    <xf numFmtId="165" fontId="3" fillId="0" borderId="42" xfId="2" applyNumberFormat="1" applyFont="1" applyBorder="1" applyAlignment="1">
      <alignment horizontal="center" vertical="center"/>
    </xf>
    <xf numFmtId="165" fontId="3" fillId="0" borderId="39" xfId="2" applyNumberFormat="1" applyFont="1" applyBorder="1" applyAlignment="1">
      <alignment horizontal="center" vertical="center"/>
    </xf>
    <xf numFmtId="0" fontId="18" fillId="0" borderId="26" xfId="2" applyFont="1" applyBorder="1" applyAlignment="1">
      <alignment horizontal="center"/>
    </xf>
    <xf numFmtId="0" fontId="18" fillId="0" borderId="44" xfId="2" applyFont="1" applyBorder="1" applyAlignment="1">
      <alignment horizontal="center"/>
    </xf>
    <xf numFmtId="0" fontId="18" fillId="0" borderId="31" xfId="2" applyFont="1" applyBorder="1" applyAlignment="1">
      <alignment horizontal="center"/>
    </xf>
    <xf numFmtId="0" fontId="3" fillId="0" borderId="27" xfId="2" applyFont="1" applyBorder="1" applyAlignment="1">
      <alignment horizontal="center"/>
    </xf>
    <xf numFmtId="0" fontId="3" fillId="0" borderId="29" xfId="2" applyFont="1" applyBorder="1" applyAlignment="1">
      <alignment horizontal="center"/>
    </xf>
    <xf numFmtId="0" fontId="15" fillId="0" borderId="24" xfId="2" applyFont="1" applyBorder="1" applyAlignment="1">
      <alignment horizontal="center"/>
    </xf>
    <xf numFmtId="0" fontId="15" fillId="0" borderId="2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0" fontId="2" fillId="0" borderId="27" xfId="2" applyBorder="1" applyAlignment="1" applyProtection="1">
      <alignment horizontal="right" vertical="center"/>
      <protection locked="0"/>
    </xf>
    <xf numFmtId="0" fontId="2" fillId="0" borderId="50" xfId="2" applyBorder="1" applyAlignment="1" applyProtection="1">
      <alignment horizontal="right" vertical="center"/>
      <protection locked="0"/>
    </xf>
    <xf numFmtId="0" fontId="2" fillId="0" borderId="51" xfId="2" applyBorder="1" applyAlignment="1" applyProtection="1">
      <alignment horizontal="right" vertical="center"/>
      <protection locked="0"/>
    </xf>
    <xf numFmtId="0" fontId="3" fillId="0" borderId="28" xfId="2" applyFont="1" applyBorder="1" applyAlignment="1">
      <alignment horizontal="center"/>
    </xf>
    <xf numFmtId="0" fontId="2" fillId="0" borderId="22" xfId="2" applyBorder="1" applyAlignment="1">
      <alignment horizontal="center" vertical="center" wrapText="1"/>
    </xf>
    <xf numFmtId="0" fontId="2" fillId="0" borderId="20" xfId="2" applyBorder="1" applyAlignment="1">
      <alignment horizontal="center" vertical="center" wrapText="1"/>
    </xf>
    <xf numFmtId="0" fontId="2" fillId="0" borderId="19" xfId="2" applyBorder="1" applyAlignment="1">
      <alignment horizontal="center" vertical="center" wrapText="1"/>
    </xf>
    <xf numFmtId="0" fontId="2" fillId="0" borderId="54" xfId="2" applyBorder="1" applyAlignment="1">
      <alignment horizontal="center" vertical="center" wrapText="1"/>
    </xf>
    <xf numFmtId="0" fontId="2" fillId="0" borderId="19" xfId="2" applyBorder="1" applyAlignment="1">
      <alignment horizontal="center" vertical="center"/>
    </xf>
    <xf numFmtId="0" fontId="2" fillId="0" borderId="54" xfId="2" applyBorder="1" applyAlignment="1">
      <alignment horizontal="center" vertical="center"/>
    </xf>
    <xf numFmtId="14" fontId="2" fillId="2" borderId="26" xfId="2" applyNumberFormat="1" applyFill="1" applyBorder="1" applyAlignment="1" applyProtection="1">
      <alignment horizontal="center"/>
      <protection locked="0"/>
    </xf>
    <xf numFmtId="14" fontId="2" fillId="2" borderId="31" xfId="2" applyNumberFormat="1" applyFill="1" applyBorder="1" applyAlignment="1" applyProtection="1">
      <alignment horizontal="center"/>
      <protection locked="0"/>
    </xf>
    <xf numFmtId="0" fontId="3" fillId="0" borderId="24" xfId="2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166" fontId="3" fillId="0" borderId="26" xfId="2" applyNumberFormat="1" applyFont="1" applyBorder="1" applyAlignment="1" applyProtection="1">
      <alignment horizontal="center"/>
      <protection locked="0"/>
    </xf>
    <xf numFmtId="166" fontId="3" fillId="0" borderId="31" xfId="2" applyNumberFormat="1" applyFont="1" applyBorder="1" applyAlignment="1" applyProtection="1">
      <alignment horizontal="center"/>
      <protection locked="0"/>
    </xf>
    <xf numFmtId="166" fontId="3" fillId="0" borderId="39" xfId="2" applyNumberFormat="1" applyFont="1" applyBorder="1" applyAlignment="1" applyProtection="1">
      <alignment horizontal="center"/>
      <protection locked="0"/>
    </xf>
    <xf numFmtId="166" fontId="3" fillId="0" borderId="40" xfId="2" applyNumberFormat="1" applyFont="1" applyBorder="1" applyAlignment="1" applyProtection="1">
      <alignment horizontal="center"/>
      <protection locked="0"/>
    </xf>
    <xf numFmtId="166" fontId="3" fillId="0" borderId="23" xfId="2" applyNumberFormat="1" applyFont="1" applyBorder="1" applyAlignment="1" applyProtection="1">
      <alignment horizontal="center"/>
      <protection locked="0"/>
    </xf>
    <xf numFmtId="166" fontId="18" fillId="0" borderId="39" xfId="2" applyNumberFormat="1" applyFont="1" applyBorder="1" applyAlignment="1" applyProtection="1">
      <alignment horizontal="center"/>
      <protection locked="0"/>
    </xf>
    <xf numFmtId="166" fontId="18" fillId="0" borderId="40" xfId="2" applyNumberFormat="1" applyFont="1" applyBorder="1" applyAlignment="1" applyProtection="1">
      <alignment horizontal="center"/>
      <protection locked="0"/>
    </xf>
    <xf numFmtId="166" fontId="18" fillId="0" borderId="23" xfId="2" applyNumberFormat="1" applyFont="1" applyBorder="1" applyAlignment="1" applyProtection="1">
      <alignment horizontal="center"/>
      <protection locked="0"/>
    </xf>
    <xf numFmtId="0" fontId="2" fillId="0" borderId="8" xfId="2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Hourly Data" xfId="4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219075</xdr:colOff>
          <xdr:row>36</xdr:row>
          <xdr:rowOff>133350</xdr:rowOff>
        </xdr:from>
        <xdr:to>
          <xdr:col>21</xdr:col>
          <xdr:colOff>447675</xdr:colOff>
          <xdr:row>38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228600</xdr:colOff>
          <xdr:row>35</xdr:row>
          <xdr:rowOff>19050</xdr:rowOff>
        </xdr:from>
        <xdr:to>
          <xdr:col>21</xdr:col>
          <xdr:colOff>476250</xdr:colOff>
          <xdr:row>36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trolroom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ERSONAL"/>
    </sheetNames>
    <definedNames>
      <definedName name="Export_Clear"/>
      <definedName name="Export_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9"/>
  <sheetViews>
    <sheetView topLeftCell="A2" zoomScaleNormal="100" zoomScaleSheetLayoutView="150" workbookViewId="0">
      <selection activeCell="O26" sqref="O26"/>
    </sheetView>
  </sheetViews>
  <sheetFormatPr defaultColWidth="9.140625" defaultRowHeight="12.75" x14ac:dyDescent="0.25"/>
  <cols>
    <col min="1" max="1" width="5.5703125" style="23" customWidth="1"/>
    <col min="2" max="2" width="6.28515625" style="23" customWidth="1"/>
    <col min="3" max="3" width="7.28515625" style="23" customWidth="1"/>
    <col min="4" max="4" width="6.5703125" style="23" customWidth="1"/>
    <col min="5" max="5" width="7.28515625" style="23" bestFit="1" customWidth="1"/>
    <col min="6" max="6" width="10.7109375" style="23" bestFit="1" customWidth="1"/>
    <col min="7" max="7" width="9.5703125" style="23" bestFit="1" customWidth="1"/>
    <col min="8" max="8" width="9.5703125" style="23" customWidth="1"/>
    <col min="9" max="9" width="8.140625" style="23" bestFit="1" customWidth="1"/>
    <col min="10" max="10" width="7.85546875" style="23" customWidth="1"/>
    <col min="11" max="11" width="6.7109375" style="23" customWidth="1"/>
    <col min="12" max="12" width="9.42578125" style="23" bestFit="1" customWidth="1"/>
    <col min="13" max="13" width="5.42578125" style="23" customWidth="1"/>
    <col min="14" max="14" width="8.7109375" style="23" bestFit="1" customWidth="1"/>
    <col min="15" max="15" width="7.42578125" style="23" bestFit="1" customWidth="1"/>
    <col min="16" max="16" width="6.7109375" style="23" customWidth="1"/>
    <col min="17" max="17" width="9.42578125" style="23" bestFit="1" customWidth="1"/>
    <col min="18" max="18" width="8.140625" style="23" bestFit="1" customWidth="1"/>
    <col min="19" max="19" width="10.5703125" style="23" bestFit="1" customWidth="1"/>
    <col min="20" max="16384" width="9.140625" style="23"/>
  </cols>
  <sheetData>
    <row r="1" spans="1:22" x14ac:dyDescent="0.25">
      <c r="A1" s="202" t="s">
        <v>136</v>
      </c>
      <c r="B1" s="203"/>
      <c r="C1" s="203"/>
      <c r="D1" s="204"/>
      <c r="E1" s="204"/>
      <c r="F1" s="205">
        <v>45698</v>
      </c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</row>
    <row r="2" spans="1:22" ht="50.25" customHeight="1" x14ac:dyDescent="0.25">
      <c r="A2" s="42" t="s">
        <v>108</v>
      </c>
      <c r="B2" s="42" t="s">
        <v>14</v>
      </c>
      <c r="C2" s="43" t="s">
        <v>135</v>
      </c>
      <c r="D2" s="43" t="s">
        <v>134</v>
      </c>
      <c r="E2" s="43" t="s">
        <v>264</v>
      </c>
      <c r="F2" s="44" t="s">
        <v>132</v>
      </c>
      <c r="G2" s="43" t="s">
        <v>131</v>
      </c>
      <c r="H2" s="43" t="s">
        <v>130</v>
      </c>
      <c r="I2" s="43" t="s">
        <v>129</v>
      </c>
      <c r="J2" s="43" t="s">
        <v>128</v>
      </c>
      <c r="K2" s="43" t="s">
        <v>133</v>
      </c>
      <c r="L2" s="43" t="s">
        <v>127</v>
      </c>
      <c r="M2" s="43" t="s">
        <v>126</v>
      </c>
      <c r="N2" s="43" t="s">
        <v>125</v>
      </c>
      <c r="O2" s="42" t="s">
        <v>124</v>
      </c>
      <c r="P2" s="42" t="s">
        <v>123</v>
      </c>
      <c r="Q2" s="206" t="s">
        <v>261</v>
      </c>
      <c r="R2" s="42" t="s">
        <v>122</v>
      </c>
      <c r="S2" s="42" t="s">
        <v>257</v>
      </c>
    </row>
    <row r="3" spans="1:22" ht="12.95" customHeight="1" x14ac:dyDescent="0.25">
      <c r="A3" s="213">
        <v>0</v>
      </c>
      <c r="B3" s="39">
        <v>65.8</v>
      </c>
      <c r="C3" s="209"/>
      <c r="D3" s="214">
        <v>79.099999999999994</v>
      </c>
      <c r="E3" s="38">
        <v>7</v>
      </c>
      <c r="F3" s="39">
        <v>0</v>
      </c>
      <c r="G3" s="36" t="s">
        <v>280</v>
      </c>
      <c r="H3" s="36" t="s">
        <v>279</v>
      </c>
      <c r="I3" s="39"/>
      <c r="J3" s="36" t="s">
        <v>41</v>
      </c>
      <c r="K3" s="38"/>
      <c r="L3" s="36">
        <v>4</v>
      </c>
      <c r="M3" s="36">
        <v>4</v>
      </c>
      <c r="N3" s="209">
        <v>2</v>
      </c>
      <c r="O3" s="36">
        <v>150</v>
      </c>
      <c r="P3" s="209"/>
      <c r="Q3" s="209"/>
      <c r="R3" s="240">
        <v>36</v>
      </c>
      <c r="S3" s="54"/>
    </row>
    <row r="4" spans="1:22" ht="12.95" customHeight="1" x14ac:dyDescent="0.25">
      <c r="A4" s="213">
        <v>4.1666666666666699E-2</v>
      </c>
      <c r="B4" s="39">
        <v>76.2</v>
      </c>
      <c r="C4" s="39"/>
      <c r="D4" s="214">
        <v>37.299999999999997</v>
      </c>
      <c r="E4" s="38"/>
      <c r="F4" s="39">
        <v>0</v>
      </c>
      <c r="G4" s="240" t="s">
        <v>280</v>
      </c>
      <c r="H4" s="240" t="s">
        <v>279</v>
      </c>
      <c r="I4" s="39"/>
      <c r="J4" s="36" t="s">
        <v>281</v>
      </c>
      <c r="K4" s="38"/>
      <c r="L4" s="36">
        <v>5</v>
      </c>
      <c r="M4" s="36">
        <v>4</v>
      </c>
      <c r="N4" s="209">
        <v>2</v>
      </c>
      <c r="O4" s="36">
        <v>150</v>
      </c>
      <c r="P4" s="36"/>
      <c r="Q4" s="39"/>
      <c r="R4" s="240"/>
      <c r="S4" s="54"/>
    </row>
    <row r="5" spans="1:22" ht="12.95" customHeight="1" x14ac:dyDescent="0.25">
      <c r="A5" s="213">
        <v>8.3333333333333301E-2</v>
      </c>
      <c r="B5" s="39">
        <v>72.8</v>
      </c>
      <c r="C5" s="39"/>
      <c r="D5" s="214">
        <v>32.6</v>
      </c>
      <c r="E5" s="38"/>
      <c r="F5" s="39">
        <v>0</v>
      </c>
      <c r="G5" s="36" t="s">
        <v>280</v>
      </c>
      <c r="H5" s="36" t="s">
        <v>279</v>
      </c>
      <c r="I5" s="39"/>
      <c r="J5" s="36" t="s">
        <v>281</v>
      </c>
      <c r="K5" s="38"/>
      <c r="L5" s="36">
        <v>4</v>
      </c>
      <c r="M5" s="36">
        <v>4</v>
      </c>
      <c r="N5" s="209">
        <v>2</v>
      </c>
      <c r="O5" s="36">
        <v>150</v>
      </c>
      <c r="P5" s="36"/>
      <c r="Q5" s="39"/>
      <c r="R5" s="36"/>
      <c r="S5" s="54"/>
    </row>
    <row r="6" spans="1:22" ht="12.95" customHeight="1" x14ac:dyDescent="0.25">
      <c r="A6" s="213">
        <v>0.125</v>
      </c>
      <c r="B6" s="39">
        <v>69.900000000000006</v>
      </c>
      <c r="C6" s="209"/>
      <c r="D6" s="214">
        <v>11.1</v>
      </c>
      <c r="E6" s="38"/>
      <c r="F6" s="39">
        <v>0</v>
      </c>
      <c r="G6" s="39"/>
      <c r="H6" s="39"/>
      <c r="I6" s="39"/>
      <c r="J6" s="39"/>
      <c r="K6" s="38"/>
      <c r="L6" s="36"/>
      <c r="M6" s="39"/>
      <c r="N6" s="209"/>
      <c r="O6" s="36">
        <v>150</v>
      </c>
      <c r="P6" s="36"/>
      <c r="Q6" s="39"/>
      <c r="R6" s="36"/>
      <c r="S6" s="54"/>
    </row>
    <row r="7" spans="1:22" ht="12.95" customHeight="1" x14ac:dyDescent="0.25">
      <c r="A7" s="213">
        <v>0.16666666666666699</v>
      </c>
      <c r="B7" s="215">
        <v>64.5</v>
      </c>
      <c r="C7" s="39"/>
      <c r="D7" s="214">
        <v>39.9</v>
      </c>
      <c r="E7" s="38"/>
      <c r="F7" s="39">
        <v>0</v>
      </c>
      <c r="G7" s="36"/>
      <c r="H7" s="36"/>
      <c r="I7" s="39"/>
      <c r="J7" s="36"/>
      <c r="K7" s="38"/>
      <c r="L7" s="36"/>
      <c r="M7" s="36"/>
      <c r="N7" s="209"/>
      <c r="O7" s="36">
        <v>150</v>
      </c>
      <c r="P7" s="36"/>
      <c r="Q7" s="39"/>
      <c r="R7" s="36"/>
      <c r="S7" s="54"/>
    </row>
    <row r="8" spans="1:22" ht="12.95" customHeight="1" x14ac:dyDescent="0.25">
      <c r="A8" s="213">
        <v>0.20833333333333301</v>
      </c>
      <c r="B8" s="39">
        <v>61.2</v>
      </c>
      <c r="C8" s="39"/>
      <c r="D8" s="214">
        <v>36.799999999999997</v>
      </c>
      <c r="E8" s="38"/>
      <c r="F8" s="39">
        <v>0</v>
      </c>
      <c r="G8" s="209"/>
      <c r="H8" s="36"/>
      <c r="I8" s="39"/>
      <c r="J8" s="36"/>
      <c r="K8" s="38"/>
      <c r="L8" s="36"/>
      <c r="M8" s="36"/>
      <c r="N8" s="209"/>
      <c r="O8" s="36">
        <v>150</v>
      </c>
      <c r="P8" s="36"/>
      <c r="Q8" s="39"/>
      <c r="R8" s="240"/>
      <c r="S8" s="54"/>
    </row>
    <row r="9" spans="1:22" ht="12.95" customHeight="1" x14ac:dyDescent="0.25">
      <c r="A9" s="213">
        <v>0.25</v>
      </c>
      <c r="B9" s="39">
        <v>59.3</v>
      </c>
      <c r="C9" s="39"/>
      <c r="D9" s="214">
        <v>26.93</v>
      </c>
      <c r="E9" s="38"/>
      <c r="F9" s="39">
        <v>0</v>
      </c>
      <c r="G9" s="240"/>
      <c r="H9" s="240"/>
      <c r="I9" s="240"/>
      <c r="J9" s="240"/>
      <c r="K9" s="38"/>
      <c r="L9" s="209"/>
      <c r="M9" s="209"/>
      <c r="N9" s="209"/>
      <c r="O9" s="36">
        <v>150</v>
      </c>
      <c r="P9" s="36"/>
      <c r="Q9" s="209"/>
      <c r="R9" s="209">
        <v>42</v>
      </c>
      <c r="S9" s="54"/>
    </row>
    <row r="10" spans="1:22" ht="12.95" customHeight="1" x14ac:dyDescent="0.25">
      <c r="A10" s="213">
        <v>0.29166666666666702</v>
      </c>
      <c r="B10" s="39">
        <v>59.6</v>
      </c>
      <c r="C10" s="39"/>
      <c r="D10" s="214">
        <v>51.2</v>
      </c>
      <c r="E10" s="38"/>
      <c r="F10" s="39">
        <v>0</v>
      </c>
      <c r="G10" s="36" t="s">
        <v>280</v>
      </c>
      <c r="H10" s="36" t="s">
        <v>279</v>
      </c>
      <c r="I10" s="39"/>
      <c r="J10" s="209" t="s">
        <v>281</v>
      </c>
      <c r="K10" s="38"/>
      <c r="L10" s="36">
        <v>4</v>
      </c>
      <c r="M10" s="36">
        <v>4</v>
      </c>
      <c r="N10" s="209">
        <v>2</v>
      </c>
      <c r="O10" s="36">
        <v>150</v>
      </c>
      <c r="P10" s="36"/>
      <c r="Q10" s="39"/>
      <c r="R10" s="209"/>
      <c r="S10" s="54"/>
      <c r="V10" s="41"/>
    </row>
    <row r="11" spans="1:22" ht="12.95" customHeight="1" x14ac:dyDescent="0.25">
      <c r="A11" s="213">
        <v>0.33333333333333298</v>
      </c>
      <c r="B11" s="39">
        <v>55.9</v>
      </c>
      <c r="C11" s="39"/>
      <c r="D11" s="214">
        <v>35.299999999999997</v>
      </c>
      <c r="E11" s="38"/>
      <c r="F11" s="39">
        <v>0</v>
      </c>
      <c r="G11" s="36"/>
      <c r="H11" s="36"/>
      <c r="I11" s="39"/>
      <c r="J11" s="36"/>
      <c r="K11" s="38"/>
      <c r="L11" s="36"/>
      <c r="M11" s="36"/>
      <c r="N11" s="209"/>
      <c r="O11" s="36">
        <v>150</v>
      </c>
      <c r="P11" s="36"/>
      <c r="Q11" s="39"/>
      <c r="R11" s="36"/>
      <c r="S11" s="54"/>
      <c r="V11" s="41"/>
    </row>
    <row r="12" spans="1:22" ht="12.95" customHeight="1" x14ac:dyDescent="0.25">
      <c r="A12" s="213">
        <v>0.375</v>
      </c>
      <c r="B12" s="39">
        <v>56.4</v>
      </c>
      <c r="C12" s="39"/>
      <c r="D12" s="214">
        <v>34.700000000000003</v>
      </c>
      <c r="E12" s="38"/>
      <c r="F12" s="39">
        <v>0</v>
      </c>
      <c r="G12" s="36"/>
      <c r="H12" s="36"/>
      <c r="I12" s="39"/>
      <c r="J12" s="36"/>
      <c r="K12" s="38"/>
      <c r="L12" s="36"/>
      <c r="M12" s="36"/>
      <c r="N12" s="209"/>
      <c r="O12" s="36">
        <v>150</v>
      </c>
      <c r="P12" s="36"/>
      <c r="Q12" s="39"/>
      <c r="R12" s="36"/>
      <c r="S12" s="54"/>
      <c r="V12" s="41"/>
    </row>
    <row r="13" spans="1:22" ht="12.95" customHeight="1" x14ac:dyDescent="0.25">
      <c r="A13" s="213">
        <v>0.41666666666666702</v>
      </c>
      <c r="B13" s="39">
        <v>55.8</v>
      </c>
      <c r="C13" s="39"/>
      <c r="D13" s="214">
        <v>33.200000000000003</v>
      </c>
      <c r="E13" s="38"/>
      <c r="F13" s="39">
        <v>0</v>
      </c>
      <c r="G13" s="36"/>
      <c r="H13" s="36"/>
      <c r="I13" s="39"/>
      <c r="J13" s="36"/>
      <c r="K13" s="38"/>
      <c r="L13" s="36"/>
      <c r="M13" s="36"/>
      <c r="N13" s="209"/>
      <c r="O13" s="36">
        <v>149</v>
      </c>
      <c r="P13" s="36"/>
      <c r="Q13" s="39"/>
      <c r="R13" s="36"/>
      <c r="S13" s="54"/>
      <c r="V13" s="41"/>
    </row>
    <row r="14" spans="1:22" ht="12.95" customHeight="1" x14ac:dyDescent="0.25">
      <c r="A14" s="213">
        <v>0.45833333333333298</v>
      </c>
      <c r="B14" s="39">
        <v>57.5</v>
      </c>
      <c r="C14" s="39"/>
      <c r="D14" s="214">
        <v>38.9</v>
      </c>
      <c r="E14" s="38"/>
      <c r="F14" s="39">
        <v>0</v>
      </c>
      <c r="G14" s="36"/>
      <c r="H14" s="36"/>
      <c r="I14" s="39"/>
      <c r="J14" s="36"/>
      <c r="K14" s="38"/>
      <c r="L14" s="36"/>
      <c r="M14" s="36"/>
      <c r="N14" s="209"/>
      <c r="O14" s="36">
        <v>148</v>
      </c>
      <c r="P14" s="36"/>
      <c r="Q14" s="39"/>
      <c r="R14" s="36"/>
      <c r="S14" s="54"/>
      <c r="V14" s="41"/>
    </row>
    <row r="15" spans="1:22" ht="12.95" customHeight="1" x14ac:dyDescent="0.25">
      <c r="A15" s="213">
        <v>0.5</v>
      </c>
      <c r="B15" s="39">
        <v>56.8</v>
      </c>
      <c r="C15" s="39"/>
      <c r="D15" s="214">
        <v>34.1</v>
      </c>
      <c r="E15" s="38"/>
      <c r="F15" s="39">
        <v>0</v>
      </c>
      <c r="G15" s="36"/>
      <c r="H15" s="36"/>
      <c r="I15" s="39"/>
      <c r="J15" s="36"/>
      <c r="K15" s="38"/>
      <c r="L15" s="36"/>
      <c r="M15" s="36"/>
      <c r="N15" s="209"/>
      <c r="O15" s="36">
        <v>147</v>
      </c>
      <c r="P15" s="36"/>
      <c r="Q15" s="39"/>
      <c r="R15" s="36">
        <v>41</v>
      </c>
      <c r="S15" s="54"/>
      <c r="V15" s="41"/>
    </row>
    <row r="16" spans="1:22" ht="12.95" customHeight="1" x14ac:dyDescent="0.25">
      <c r="A16" s="213">
        <v>0.54166666666666696</v>
      </c>
      <c r="B16" s="39">
        <v>56.4</v>
      </c>
      <c r="C16" s="39"/>
      <c r="D16" s="214">
        <v>36.5</v>
      </c>
      <c r="E16" s="38"/>
      <c r="F16" s="39">
        <v>0</v>
      </c>
      <c r="G16" s="36"/>
      <c r="H16" s="36"/>
      <c r="I16" s="39"/>
      <c r="J16" s="36"/>
      <c r="K16" s="38"/>
      <c r="L16" s="36"/>
      <c r="M16" s="36"/>
      <c r="N16" s="209"/>
      <c r="O16" s="36">
        <v>147</v>
      </c>
      <c r="P16" s="36"/>
      <c r="Q16" s="39"/>
      <c r="R16" s="36"/>
      <c r="S16" s="54"/>
      <c r="V16" s="41"/>
    </row>
    <row r="17" spans="1:22" ht="12.95" customHeight="1" x14ac:dyDescent="0.25">
      <c r="A17" s="213">
        <v>0.58333333333333304</v>
      </c>
      <c r="B17" s="39">
        <v>59.7</v>
      </c>
      <c r="C17" s="209"/>
      <c r="D17" s="214">
        <v>49.5</v>
      </c>
      <c r="E17" s="38"/>
      <c r="F17" s="39">
        <v>0.7</v>
      </c>
      <c r="G17" s="209"/>
      <c r="H17" s="209"/>
      <c r="I17" s="39"/>
      <c r="J17" s="209"/>
      <c r="K17" s="38"/>
      <c r="L17" s="209"/>
      <c r="M17" s="209"/>
      <c r="N17" s="209"/>
      <c r="O17" s="209">
        <v>146</v>
      </c>
      <c r="P17" s="36"/>
      <c r="Q17" s="39"/>
      <c r="R17" s="36"/>
      <c r="S17" s="54"/>
      <c r="V17" s="41"/>
    </row>
    <row r="18" spans="1:22" ht="12.95" customHeight="1" x14ac:dyDescent="0.25">
      <c r="A18" s="213">
        <v>0.625</v>
      </c>
      <c r="B18" s="39">
        <v>59</v>
      </c>
      <c r="C18" s="39"/>
      <c r="D18" s="214">
        <v>44.4</v>
      </c>
      <c r="E18" s="38"/>
      <c r="F18" s="39">
        <v>0.7</v>
      </c>
      <c r="G18" s="36" t="s">
        <v>280</v>
      </c>
      <c r="H18" s="36" t="s">
        <v>282</v>
      </c>
      <c r="I18" s="39"/>
      <c r="J18" s="209" t="s">
        <v>283</v>
      </c>
      <c r="K18" s="38"/>
      <c r="L18" s="36">
        <v>4</v>
      </c>
      <c r="M18" s="36">
        <v>4</v>
      </c>
      <c r="N18" s="209">
        <v>2</v>
      </c>
      <c r="O18" s="36">
        <v>146</v>
      </c>
      <c r="P18" s="36"/>
      <c r="Q18" s="39"/>
      <c r="R18" s="36"/>
      <c r="S18" s="54"/>
      <c r="V18" s="41"/>
    </row>
    <row r="19" spans="1:22" ht="12.95" customHeight="1" x14ac:dyDescent="0.25">
      <c r="A19" s="213">
        <v>0.66666666666666696</v>
      </c>
      <c r="B19" s="39">
        <v>57.7</v>
      </c>
      <c r="C19" s="39"/>
      <c r="D19" s="214">
        <v>39.4</v>
      </c>
      <c r="E19" s="38"/>
      <c r="F19" s="39">
        <v>0.6</v>
      </c>
      <c r="G19" s="36"/>
      <c r="H19" s="36"/>
      <c r="I19" s="39"/>
      <c r="J19" s="36"/>
      <c r="K19" s="38"/>
      <c r="L19" s="36"/>
      <c r="M19" s="36"/>
      <c r="N19" s="36"/>
      <c r="O19" s="36">
        <v>145</v>
      </c>
      <c r="P19" s="36"/>
      <c r="Q19" s="39"/>
      <c r="R19" s="36"/>
      <c r="S19" s="54"/>
      <c r="V19" s="40"/>
    </row>
    <row r="20" spans="1:22" ht="12.95" customHeight="1" x14ac:dyDescent="0.25">
      <c r="A20" s="213">
        <v>0.70833333333333304</v>
      </c>
      <c r="B20" s="39">
        <v>58</v>
      </c>
      <c r="C20" s="39"/>
      <c r="D20" s="214">
        <v>30.64</v>
      </c>
      <c r="E20" s="38"/>
      <c r="F20" s="39">
        <v>0.5</v>
      </c>
      <c r="G20" s="36"/>
      <c r="H20" s="36"/>
      <c r="I20" s="39"/>
      <c r="J20" s="36"/>
      <c r="K20" s="38"/>
      <c r="L20" s="36"/>
      <c r="M20" s="36"/>
      <c r="N20" s="36"/>
      <c r="O20" s="36">
        <v>144</v>
      </c>
      <c r="P20" s="36"/>
      <c r="Q20" s="39"/>
      <c r="R20" s="36"/>
      <c r="S20" s="54"/>
    </row>
    <row r="21" spans="1:22" ht="12.95" customHeight="1" x14ac:dyDescent="0.25">
      <c r="A21" s="213">
        <v>0.75</v>
      </c>
      <c r="B21" s="39">
        <v>61.5</v>
      </c>
      <c r="C21" s="39"/>
      <c r="D21" s="214">
        <v>43.9</v>
      </c>
      <c r="E21" s="38"/>
      <c r="F21" s="39">
        <v>0.9</v>
      </c>
      <c r="G21" s="36"/>
      <c r="H21" s="36"/>
      <c r="I21" s="39"/>
      <c r="J21" s="36"/>
      <c r="K21" s="38"/>
      <c r="L21" s="36"/>
      <c r="M21" s="36"/>
      <c r="N21" s="36"/>
      <c r="O21" s="36">
        <v>144</v>
      </c>
      <c r="P21" s="36"/>
      <c r="Q21" s="39"/>
      <c r="R21" s="36">
        <v>65</v>
      </c>
      <c r="S21" s="54"/>
    </row>
    <row r="22" spans="1:22" ht="12.95" customHeight="1" x14ac:dyDescent="0.25">
      <c r="A22" s="213">
        <v>0.79166666666666696</v>
      </c>
      <c r="B22" s="39">
        <v>63</v>
      </c>
      <c r="C22" s="39"/>
      <c r="D22" s="214">
        <v>58.3</v>
      </c>
      <c r="E22" s="38"/>
      <c r="F22" s="39">
        <v>0.8</v>
      </c>
      <c r="G22" s="39"/>
      <c r="H22" s="36"/>
      <c r="I22" s="39"/>
      <c r="J22" s="36"/>
      <c r="K22" s="38"/>
      <c r="L22" s="36"/>
      <c r="M22" s="36"/>
      <c r="N22" s="36"/>
      <c r="O22" s="36">
        <v>144</v>
      </c>
      <c r="P22" s="36"/>
      <c r="Q22" s="39"/>
      <c r="R22" s="36"/>
      <c r="S22" s="54"/>
    </row>
    <row r="23" spans="1:22" ht="12.95" customHeight="1" x14ac:dyDescent="0.25">
      <c r="A23" s="213">
        <v>0.83333333333333304</v>
      </c>
      <c r="B23" s="39">
        <v>61.7</v>
      </c>
      <c r="C23" s="39"/>
      <c r="D23" s="214">
        <v>49.2</v>
      </c>
      <c r="E23" s="38"/>
      <c r="F23" s="39">
        <v>0.8</v>
      </c>
      <c r="G23" s="39"/>
      <c r="H23" s="36"/>
      <c r="I23" s="39"/>
      <c r="J23" s="36"/>
      <c r="K23" s="38"/>
      <c r="L23" s="36"/>
      <c r="M23" s="37"/>
      <c r="N23" s="36"/>
      <c r="O23" s="36">
        <v>145</v>
      </c>
      <c r="P23" s="36"/>
      <c r="Q23" s="39"/>
      <c r="R23" s="36"/>
      <c r="S23" s="54"/>
    </row>
    <row r="24" spans="1:22" ht="12.95" customHeight="1" x14ac:dyDescent="0.25">
      <c r="A24" s="213">
        <v>0.875</v>
      </c>
      <c r="B24" s="240">
        <v>62.2</v>
      </c>
      <c r="C24" s="39"/>
      <c r="D24" s="214">
        <v>42.8</v>
      </c>
      <c r="E24" s="38"/>
      <c r="F24" s="39">
        <v>0.8</v>
      </c>
      <c r="G24" s="39"/>
      <c r="H24" s="36"/>
      <c r="I24" s="39"/>
      <c r="J24" s="36"/>
      <c r="K24" s="38"/>
      <c r="L24" s="36"/>
      <c r="M24" s="37"/>
      <c r="N24" s="36"/>
      <c r="O24" s="36">
        <v>145</v>
      </c>
      <c r="P24" s="36"/>
      <c r="Q24" s="39"/>
      <c r="R24" s="36"/>
      <c r="S24" s="54"/>
    </row>
    <row r="25" spans="1:22" ht="12.95" customHeight="1" x14ac:dyDescent="0.25">
      <c r="A25" s="213">
        <v>0.91666666666666696</v>
      </c>
      <c r="B25" s="39">
        <v>61.4</v>
      </c>
      <c r="C25" s="39"/>
      <c r="D25" s="214">
        <v>26.4</v>
      </c>
      <c r="E25" s="38"/>
      <c r="F25" s="39">
        <v>0.8</v>
      </c>
      <c r="G25" s="209" t="s">
        <v>280</v>
      </c>
      <c r="H25" s="36" t="s">
        <v>284</v>
      </c>
      <c r="I25" s="39"/>
      <c r="J25" s="36" t="s">
        <v>283</v>
      </c>
      <c r="K25" s="38"/>
      <c r="L25" s="36">
        <v>4</v>
      </c>
      <c r="M25" s="37">
        <v>4</v>
      </c>
      <c r="N25" s="36">
        <v>2</v>
      </c>
      <c r="O25" s="36">
        <v>146</v>
      </c>
      <c r="P25" s="36"/>
      <c r="Q25" s="39"/>
      <c r="R25" s="36"/>
      <c r="S25" s="54"/>
    </row>
    <row r="26" spans="1:22" ht="12.95" customHeight="1" x14ac:dyDescent="0.25">
      <c r="A26" s="213">
        <v>0.95833333333333304</v>
      </c>
      <c r="B26" s="39">
        <v>65</v>
      </c>
      <c r="C26" s="39"/>
      <c r="D26" s="214">
        <v>66.099999999999994</v>
      </c>
      <c r="E26" s="38"/>
      <c r="F26" s="39">
        <v>0.8</v>
      </c>
      <c r="G26" s="36"/>
      <c r="H26" s="36"/>
      <c r="I26" s="39"/>
      <c r="J26" s="36"/>
      <c r="K26" s="38"/>
      <c r="L26" s="36"/>
      <c r="M26" s="36"/>
      <c r="N26" s="209"/>
      <c r="O26" s="36">
        <v>146</v>
      </c>
      <c r="P26" s="36"/>
      <c r="Q26" s="39"/>
      <c r="R26" s="36"/>
      <c r="S26" s="54"/>
    </row>
    <row r="27" spans="1:22" ht="22.5" x14ac:dyDescent="0.25">
      <c r="A27" s="35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 t="str">
        <f t="shared" ref="S27" si="0">IF(ISERROR(AVERAGE(S3:S26)),"",AVERAGE(S3:S26))</f>
        <v/>
      </c>
    </row>
    <row r="28" spans="1:22" x14ac:dyDescent="0.25">
      <c r="A28" s="33" t="s">
        <v>121</v>
      </c>
      <c r="B28" s="29">
        <f>IF(ISBLANK(B3),"",IFERROR(MAX(B3:B26),""))</f>
        <v>76.2</v>
      </c>
      <c r="C28" s="29" t="str">
        <f>IF(ISBLANK(C10),"",IFERROR(MAX(C4:C26),""))</f>
        <v/>
      </c>
      <c r="D28" s="29">
        <f>IF(ISBLANK(D3),"",IFERROR(MAX(D3:D26),""))</f>
        <v>79.099999999999994</v>
      </c>
      <c r="E28" s="29">
        <f>IF(ISBLANK(E3),"",IFERROR(MAX(E3:E26),""))</f>
        <v>7</v>
      </c>
      <c r="F28" s="29">
        <f>IF(ISBLANK(#REF!),"",IFERROR(MAX(F3:F26),""))</f>
        <v>0.9</v>
      </c>
      <c r="G28" s="32" t="s">
        <v>119</v>
      </c>
      <c r="H28" s="32" t="s">
        <v>119</v>
      </c>
      <c r="I28" s="29">
        <f>MAX(I4:I27)</f>
        <v>0</v>
      </c>
      <c r="J28" s="32" t="s">
        <v>119</v>
      </c>
      <c r="K28" s="29" t="str">
        <f>IF(ISBLANK(K3),"",IFERROR(MAX(K3:K26),""))</f>
        <v/>
      </c>
      <c r="L28" s="31" t="s">
        <v>118</v>
      </c>
      <c r="M28" s="31" t="s">
        <v>117</v>
      </c>
      <c r="N28" s="31" t="s">
        <v>116</v>
      </c>
      <c r="O28" s="29">
        <f>IF(ISBLANK(#REF!),"",IFERROR(MAX(O3:O26),""))</f>
        <v>150</v>
      </c>
      <c r="P28" s="30">
        <f>IF(ISBLANK(#REF!),"",IFERROR(MAX(P3:P26),""))</f>
        <v>0</v>
      </c>
      <c r="Q28" s="207" t="str">
        <f>IF(ISBLANK(Q8),"",IFERROR(MAX(Q4:Q26),""))</f>
        <v/>
      </c>
      <c r="R28" s="30">
        <f>IF(ISBLANK(#REF!),"",IFERROR(MAX(R3:R26),""))</f>
        <v>65</v>
      </c>
      <c r="S28" s="29" t="str">
        <f>IF(ISBLANK(S3),"",IFERROR(MAX(S3:S26),""))</f>
        <v/>
      </c>
    </row>
    <row r="29" spans="1:22" x14ac:dyDescent="0.25">
      <c r="A29" s="28" t="s">
        <v>120</v>
      </c>
      <c r="B29" s="24">
        <f>IF(ISBLANK(B3),"",IFERROR(MIN(B3:B26),""))</f>
        <v>55.8</v>
      </c>
      <c r="C29" s="24" t="str">
        <f>IF(ISBLANK(C10),"",IFERROR(MIN(C4:C26),""))</f>
        <v/>
      </c>
      <c r="D29" s="24">
        <f>IF(ISBLANK(D3),"",IFERROR(MIN(D3:D26),""))</f>
        <v>11.1</v>
      </c>
      <c r="E29" s="24">
        <f>IF(ISBLANK(E3),"",IFERROR(MIN(E3:E26),""))</f>
        <v>7</v>
      </c>
      <c r="F29" s="24">
        <f>IF(ISBLANK(#REF!),"",IFERROR(MIN(F3:F26),""))</f>
        <v>0</v>
      </c>
      <c r="G29" s="27" t="s">
        <v>119</v>
      </c>
      <c r="H29" s="27" t="s">
        <v>119</v>
      </c>
      <c r="I29" s="24">
        <f>MIN(I2:I26)</f>
        <v>0</v>
      </c>
      <c r="J29" s="27" t="s">
        <v>119</v>
      </c>
      <c r="K29" s="24" t="str">
        <f>IF(ISBLANK(K3),"",IFERROR(MIN(K3:K26),""))</f>
        <v/>
      </c>
      <c r="L29" s="26" t="s">
        <v>118</v>
      </c>
      <c r="M29" s="26" t="s">
        <v>117</v>
      </c>
      <c r="N29" s="26" t="s">
        <v>116</v>
      </c>
      <c r="O29" s="24">
        <f>IF(ISBLANK(#REF!),"",IFERROR(MIN(O3:O26),""))</f>
        <v>144</v>
      </c>
      <c r="P29" s="25">
        <f>IF(ISBLANK(#REF!),"",IFERROR(MIN(P3:P26),""))</f>
        <v>0</v>
      </c>
      <c r="Q29" s="208" t="str">
        <f>IF(ISBLANK(Q8),"",IFERROR(MIN(Q4:Q26),""))</f>
        <v/>
      </c>
      <c r="R29" s="25">
        <f>IF(ISBLANK(#REF!),"",IFERROR(MIN(R3:R26),""))</f>
        <v>36</v>
      </c>
      <c r="S29" s="24" t="str">
        <f>IF(ISBLANK(S3),"",IFERROR(MIN(S3:S26),""))</f>
        <v/>
      </c>
    </row>
  </sheetData>
  <mergeCells count="1">
    <mergeCell ref="G1:S1"/>
  </mergeCells>
  <phoneticPr fontId="9" type="noConversion"/>
  <pageMargins left="0.75" right="0.75" top="1" bottom="1" header="0.5" footer="0.5"/>
  <pageSetup paperSize="5" fitToHeight="0" orientation="landscape" horizontalDpi="4294967293" r:id="rId1"/>
  <headerFooter alignWithMargins="0"/>
  <ignoredErrors>
    <ignoredError sqref="C28:C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33"/>
  <sheetViews>
    <sheetView zoomScale="95" zoomScaleNormal="95" zoomScaleSheetLayoutView="130" workbookViewId="0">
      <selection activeCell="AJ28" sqref="AJ28"/>
    </sheetView>
  </sheetViews>
  <sheetFormatPr defaultColWidth="5.5703125" defaultRowHeight="12.75" x14ac:dyDescent="0.2"/>
  <cols>
    <col min="1" max="1" width="15.7109375" style="2" customWidth="1"/>
    <col min="2" max="8" width="5.7109375" style="2" customWidth="1"/>
    <col min="9" max="9" width="1.28515625" style="2" customWidth="1"/>
    <col min="10" max="16" width="5.7109375" style="2" customWidth="1"/>
    <col min="17" max="17" width="1.28515625" style="2" customWidth="1"/>
    <col min="18" max="21" width="5.7109375" style="2" customWidth="1"/>
    <col min="22" max="22" width="1.28515625" style="2" customWidth="1"/>
    <col min="23" max="26" width="5.7109375" style="2" customWidth="1"/>
    <col min="27" max="27" width="1.28515625" style="2" customWidth="1"/>
    <col min="28" max="31" width="5.7109375" style="2" customWidth="1"/>
    <col min="32" max="32" width="1.42578125" style="2" customWidth="1"/>
    <col min="33" max="36" width="5.7109375" style="2" customWidth="1"/>
    <col min="37" max="37" width="8.42578125" style="2" customWidth="1"/>
    <col min="38" max="254" width="9.140625" style="2" customWidth="1"/>
    <col min="255" max="255" width="5.28515625" style="2" customWidth="1"/>
    <col min="256" max="16384" width="5.5703125" style="2"/>
  </cols>
  <sheetData>
    <row r="1" spans="1:38" ht="13.5" thickBot="1" x14ac:dyDescent="0.25">
      <c r="A1" s="280" t="s">
        <v>115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2"/>
    </row>
    <row r="2" spans="1:38" ht="13.5" thickBot="1" x14ac:dyDescent="0.25">
      <c r="A2" s="66">
        <v>45698</v>
      </c>
      <c r="B2" s="280" t="s">
        <v>114</v>
      </c>
      <c r="C2" s="281"/>
      <c r="D2" s="281"/>
      <c r="E2" s="281"/>
      <c r="F2" s="281"/>
      <c r="G2" s="281"/>
      <c r="H2" s="282"/>
      <c r="I2" s="210"/>
      <c r="J2" s="280" t="s">
        <v>113</v>
      </c>
      <c r="K2" s="281"/>
      <c r="L2" s="281"/>
      <c r="M2" s="281"/>
      <c r="N2" s="281"/>
      <c r="O2" s="281"/>
      <c r="P2" s="282"/>
      <c r="Q2" s="210"/>
      <c r="R2" s="280" t="s">
        <v>112</v>
      </c>
      <c r="S2" s="281"/>
      <c r="T2" s="281"/>
      <c r="U2" s="282"/>
      <c r="V2" s="210"/>
      <c r="W2" s="280" t="s">
        <v>111</v>
      </c>
      <c r="X2" s="281"/>
      <c r="Y2" s="281"/>
      <c r="Z2" s="282"/>
      <c r="AA2" s="210"/>
      <c r="AB2" s="280" t="s">
        <v>110</v>
      </c>
      <c r="AC2" s="281"/>
      <c r="AD2" s="281"/>
      <c r="AE2" s="282"/>
      <c r="AF2" s="210"/>
      <c r="AG2" s="280" t="s">
        <v>109</v>
      </c>
      <c r="AH2" s="281"/>
      <c r="AI2" s="281"/>
      <c r="AJ2" s="282"/>
    </row>
    <row r="3" spans="1:38" ht="13.5" thickBot="1" x14ac:dyDescent="0.25">
      <c r="A3" s="262" t="s">
        <v>108</v>
      </c>
      <c r="B3" s="263">
        <v>1</v>
      </c>
      <c r="C3" s="264">
        <v>3</v>
      </c>
      <c r="D3" s="264">
        <v>5</v>
      </c>
      <c r="E3" s="264">
        <v>7</v>
      </c>
      <c r="F3" s="264">
        <v>9</v>
      </c>
      <c r="G3" s="264">
        <v>11</v>
      </c>
      <c r="H3" s="265">
        <v>13</v>
      </c>
      <c r="I3" s="268"/>
      <c r="J3" s="241">
        <v>1</v>
      </c>
      <c r="K3" s="242">
        <v>3</v>
      </c>
      <c r="L3" s="242">
        <v>5</v>
      </c>
      <c r="M3" s="242">
        <v>7</v>
      </c>
      <c r="N3" s="242">
        <v>9</v>
      </c>
      <c r="O3" s="242">
        <v>11</v>
      </c>
      <c r="P3" s="243">
        <v>13</v>
      </c>
      <c r="Q3" s="268"/>
      <c r="R3" s="241">
        <v>1</v>
      </c>
      <c r="S3" s="242">
        <v>2</v>
      </c>
      <c r="T3" s="242">
        <v>3</v>
      </c>
      <c r="U3" s="243">
        <v>4</v>
      </c>
      <c r="V3" s="268"/>
      <c r="W3" s="241">
        <v>1</v>
      </c>
      <c r="X3" s="242">
        <v>2</v>
      </c>
      <c r="Y3" s="242">
        <v>3</v>
      </c>
      <c r="Z3" s="243">
        <v>4</v>
      </c>
      <c r="AA3" s="268"/>
      <c r="AB3" s="241">
        <v>1</v>
      </c>
      <c r="AC3" s="242">
        <v>2</v>
      </c>
      <c r="AD3" s="242">
        <v>3</v>
      </c>
      <c r="AE3" s="243">
        <v>4</v>
      </c>
      <c r="AF3" s="268"/>
      <c r="AG3" s="241">
        <v>1</v>
      </c>
      <c r="AH3" s="242">
        <v>2</v>
      </c>
      <c r="AI3" s="242">
        <v>3</v>
      </c>
      <c r="AJ3" s="243">
        <v>4</v>
      </c>
    </row>
    <row r="4" spans="1:38" x14ac:dyDescent="0.2">
      <c r="A4" s="254" t="s">
        <v>107</v>
      </c>
      <c r="B4" s="244">
        <v>7.3</v>
      </c>
      <c r="C4" s="259">
        <v>7.3</v>
      </c>
      <c r="D4" s="259">
        <v>7.1</v>
      </c>
      <c r="E4" s="259">
        <v>8</v>
      </c>
      <c r="F4" s="259">
        <v>5.6</v>
      </c>
      <c r="G4" s="259">
        <v>6.5</v>
      </c>
      <c r="H4" s="266">
        <v>7.8</v>
      </c>
      <c r="I4" s="269"/>
      <c r="J4" s="245">
        <v>8.1</v>
      </c>
      <c r="K4" s="260">
        <v>5.6</v>
      </c>
      <c r="L4" s="260">
        <v>6.8</v>
      </c>
      <c r="M4" s="260">
        <v>4.7</v>
      </c>
      <c r="N4" s="260">
        <v>8.4</v>
      </c>
      <c r="O4" s="260">
        <v>8.3000000000000007</v>
      </c>
      <c r="P4" s="270">
        <v>8.3000000000000007</v>
      </c>
      <c r="Q4" s="269"/>
      <c r="R4" s="246">
        <v>10.6</v>
      </c>
      <c r="S4" s="250">
        <v>10.6</v>
      </c>
      <c r="T4" s="251">
        <v>6.4</v>
      </c>
      <c r="U4" s="252">
        <v>6.4</v>
      </c>
      <c r="V4" s="269"/>
      <c r="W4" s="246">
        <v>12.2</v>
      </c>
      <c r="X4" s="250">
        <v>12.2</v>
      </c>
      <c r="Y4" s="250">
        <v>13.4</v>
      </c>
      <c r="Z4" s="252">
        <v>13.4</v>
      </c>
      <c r="AA4" s="269"/>
      <c r="AB4" s="246">
        <v>2.1</v>
      </c>
      <c r="AC4" s="250">
        <v>2.1</v>
      </c>
      <c r="AD4" s="250">
        <v>0.8</v>
      </c>
      <c r="AE4" s="252">
        <v>0.8</v>
      </c>
      <c r="AF4" s="269"/>
      <c r="AG4" s="244">
        <v>1.7</v>
      </c>
      <c r="AH4" s="259">
        <v>1.7</v>
      </c>
      <c r="AI4" s="259">
        <v>0.7</v>
      </c>
      <c r="AJ4" s="266">
        <v>2</v>
      </c>
      <c r="AK4" s="22"/>
      <c r="AL4" s="62"/>
    </row>
    <row r="5" spans="1:38" x14ac:dyDescent="0.2">
      <c r="A5" s="255" t="s">
        <v>106</v>
      </c>
      <c r="B5" s="267">
        <v>9.1999999999999993</v>
      </c>
      <c r="C5" s="259">
        <v>9.1999999999999993</v>
      </c>
      <c r="D5" s="259">
        <v>9.3000000000000007</v>
      </c>
      <c r="E5" s="259">
        <v>9.6999999999999993</v>
      </c>
      <c r="F5" s="259">
        <v>7.2</v>
      </c>
      <c r="G5" s="259">
        <v>8.4</v>
      </c>
      <c r="H5" s="266">
        <v>9.3000000000000007</v>
      </c>
      <c r="I5" s="269"/>
      <c r="J5" s="245">
        <v>7.3</v>
      </c>
      <c r="K5" s="260">
        <v>7.3</v>
      </c>
      <c r="L5" s="260">
        <v>8.8000000000000007</v>
      </c>
      <c r="M5" s="260">
        <v>6.1</v>
      </c>
      <c r="N5" s="260">
        <v>10.7</v>
      </c>
      <c r="O5" s="260">
        <v>10.5</v>
      </c>
      <c r="P5" s="270">
        <v>10.5</v>
      </c>
      <c r="Q5" s="269"/>
      <c r="R5" s="246">
        <v>13.7</v>
      </c>
      <c r="S5" s="250">
        <v>13.7</v>
      </c>
      <c r="T5" s="251">
        <v>8.4</v>
      </c>
      <c r="U5" s="252">
        <v>8.4</v>
      </c>
      <c r="V5" s="269"/>
      <c r="W5" s="246">
        <v>17.2</v>
      </c>
      <c r="X5" s="250">
        <v>17.2</v>
      </c>
      <c r="Y5" s="250">
        <v>17.899999999999999</v>
      </c>
      <c r="Z5" s="252">
        <v>17.7</v>
      </c>
      <c r="AA5" s="269"/>
      <c r="AB5" s="246">
        <v>2.2000000000000002</v>
      </c>
      <c r="AC5" s="250">
        <v>2.2000000000000002</v>
      </c>
      <c r="AD5" s="250">
        <v>0.8</v>
      </c>
      <c r="AE5" s="252">
        <v>0.8</v>
      </c>
      <c r="AF5" s="269"/>
      <c r="AG5" s="244">
        <v>1.7</v>
      </c>
      <c r="AH5" s="259">
        <v>1.7</v>
      </c>
      <c r="AI5" s="259">
        <v>0.7</v>
      </c>
      <c r="AJ5" s="266">
        <v>1.9</v>
      </c>
      <c r="AK5" s="22"/>
      <c r="AL5" s="62"/>
    </row>
    <row r="6" spans="1:38" x14ac:dyDescent="0.2">
      <c r="A6" s="255" t="s">
        <v>105</v>
      </c>
      <c r="B6" s="244">
        <v>7.6</v>
      </c>
      <c r="C6" s="259">
        <v>7.6</v>
      </c>
      <c r="D6" s="259">
        <v>7.5</v>
      </c>
      <c r="E6" s="259">
        <v>8.3000000000000007</v>
      </c>
      <c r="F6" s="259">
        <v>6</v>
      </c>
      <c r="G6" s="259">
        <v>6.8</v>
      </c>
      <c r="H6" s="266">
        <v>8.1999999999999993</v>
      </c>
      <c r="I6" s="269"/>
      <c r="J6" s="245">
        <v>7.1</v>
      </c>
      <c r="K6" s="260">
        <v>5.9</v>
      </c>
      <c r="L6" s="260">
        <v>7</v>
      </c>
      <c r="M6" s="260">
        <v>5</v>
      </c>
      <c r="N6" s="260">
        <v>8.6</v>
      </c>
      <c r="O6" s="260">
        <v>8.3000000000000007</v>
      </c>
      <c r="P6" s="270">
        <v>8.3000000000000007</v>
      </c>
      <c r="Q6" s="269"/>
      <c r="R6" s="246">
        <v>11.5</v>
      </c>
      <c r="S6" s="250">
        <v>11.5</v>
      </c>
      <c r="T6" s="251">
        <v>6.9</v>
      </c>
      <c r="U6" s="252">
        <v>6.9</v>
      </c>
      <c r="V6" s="269"/>
      <c r="W6" s="246">
        <v>13.1</v>
      </c>
      <c r="X6" s="250">
        <v>13.1</v>
      </c>
      <c r="Y6" s="250">
        <v>14.2</v>
      </c>
      <c r="Z6" s="252">
        <v>14.1</v>
      </c>
      <c r="AA6" s="269"/>
      <c r="AB6" s="246">
        <v>2.2000000000000002</v>
      </c>
      <c r="AC6" s="250">
        <v>2.2000000000000002</v>
      </c>
      <c r="AD6" s="250">
        <v>0.9</v>
      </c>
      <c r="AE6" s="252">
        <v>0.9</v>
      </c>
      <c r="AF6" s="269"/>
      <c r="AG6" s="244">
        <v>1.6</v>
      </c>
      <c r="AH6" s="259">
        <v>1.6</v>
      </c>
      <c r="AI6" s="259">
        <v>0.7</v>
      </c>
      <c r="AJ6" s="266">
        <v>2</v>
      </c>
      <c r="AK6" s="212"/>
      <c r="AL6" s="62"/>
    </row>
    <row r="7" spans="1:38" x14ac:dyDescent="0.2">
      <c r="A7" s="255" t="s">
        <v>104</v>
      </c>
      <c r="B7" s="244">
        <v>7.5</v>
      </c>
      <c r="C7" s="259">
        <v>7.5</v>
      </c>
      <c r="D7" s="259">
        <v>7.6</v>
      </c>
      <c r="E7" s="259">
        <v>8.4</v>
      </c>
      <c r="F7" s="259">
        <v>6</v>
      </c>
      <c r="G7" s="259">
        <v>7</v>
      </c>
      <c r="H7" s="266">
        <v>8.1999999999999993</v>
      </c>
      <c r="I7" s="269"/>
      <c r="J7" s="245">
        <v>7.5</v>
      </c>
      <c r="K7" s="260">
        <v>6.1</v>
      </c>
      <c r="L7" s="260">
        <v>7.1</v>
      </c>
      <c r="M7" s="260">
        <v>5</v>
      </c>
      <c r="N7" s="260">
        <v>8.9</v>
      </c>
      <c r="O7" s="260">
        <v>8.6</v>
      </c>
      <c r="P7" s="270">
        <v>8.6</v>
      </c>
      <c r="Q7" s="269"/>
      <c r="R7" s="246">
        <v>11.1</v>
      </c>
      <c r="S7" s="250">
        <v>11.1</v>
      </c>
      <c r="T7" s="251">
        <v>6.6</v>
      </c>
      <c r="U7" s="252">
        <v>6.6</v>
      </c>
      <c r="V7" s="269"/>
      <c r="W7" s="246">
        <v>12.3</v>
      </c>
      <c r="X7" s="250">
        <v>12.3</v>
      </c>
      <c r="Y7" s="250">
        <v>13.8</v>
      </c>
      <c r="Z7" s="252">
        <v>13.8</v>
      </c>
      <c r="AA7" s="269"/>
      <c r="AB7" s="246">
        <v>2.2000000000000002</v>
      </c>
      <c r="AC7" s="250">
        <v>2.2000000000000002</v>
      </c>
      <c r="AD7" s="250">
        <v>0.8</v>
      </c>
      <c r="AE7" s="252">
        <v>0.8</v>
      </c>
      <c r="AF7" s="269"/>
      <c r="AG7" s="244">
        <v>1.7</v>
      </c>
      <c r="AH7" s="259">
        <v>1.7</v>
      </c>
      <c r="AI7" s="259">
        <v>0.7</v>
      </c>
      <c r="AJ7" s="266">
        <v>2</v>
      </c>
      <c r="AK7" s="22"/>
      <c r="AL7" s="62"/>
    </row>
    <row r="8" spans="1:38" x14ac:dyDescent="0.2">
      <c r="A8" s="255" t="s">
        <v>103</v>
      </c>
      <c r="B8" s="244">
        <v>7.8</v>
      </c>
      <c r="C8" s="259">
        <v>7.8</v>
      </c>
      <c r="D8" s="259">
        <v>7.7</v>
      </c>
      <c r="E8" s="259">
        <v>8.1999999999999993</v>
      </c>
      <c r="F8" s="259">
        <v>5.9</v>
      </c>
      <c r="G8" s="259">
        <v>6.6</v>
      </c>
      <c r="H8" s="266">
        <v>8</v>
      </c>
      <c r="I8" s="269"/>
      <c r="J8" s="245">
        <v>6.7</v>
      </c>
      <c r="K8" s="260">
        <v>5.9</v>
      </c>
      <c r="L8" s="260">
        <v>7</v>
      </c>
      <c r="M8" s="260">
        <v>4.9000000000000004</v>
      </c>
      <c r="N8" s="260">
        <v>8.6999999999999993</v>
      </c>
      <c r="O8" s="260">
        <v>8.5</v>
      </c>
      <c r="P8" s="270">
        <v>8.5</v>
      </c>
      <c r="Q8" s="269"/>
      <c r="R8" s="246">
        <v>11.2</v>
      </c>
      <c r="S8" s="250">
        <v>11.2</v>
      </c>
      <c r="T8" s="251">
        <v>6.7</v>
      </c>
      <c r="U8" s="252">
        <v>6.7</v>
      </c>
      <c r="V8" s="269"/>
      <c r="W8" s="246">
        <v>12.6</v>
      </c>
      <c r="X8" s="250">
        <v>12.6</v>
      </c>
      <c r="Y8" s="250">
        <v>14</v>
      </c>
      <c r="Z8" s="252">
        <v>13.9</v>
      </c>
      <c r="AA8" s="269"/>
      <c r="AB8" s="246">
        <v>2.1</v>
      </c>
      <c r="AC8" s="250">
        <v>2.1</v>
      </c>
      <c r="AD8" s="250">
        <v>0.9</v>
      </c>
      <c r="AE8" s="252">
        <v>0.9</v>
      </c>
      <c r="AF8" s="269"/>
      <c r="AG8" s="244">
        <v>1.7</v>
      </c>
      <c r="AH8" s="259">
        <v>1.7</v>
      </c>
      <c r="AI8" s="259">
        <v>0.7</v>
      </c>
      <c r="AJ8" s="266">
        <v>2</v>
      </c>
      <c r="AK8" s="22"/>
      <c r="AL8" s="62"/>
    </row>
    <row r="9" spans="1:38" x14ac:dyDescent="0.2">
      <c r="A9" s="255" t="s">
        <v>102</v>
      </c>
      <c r="B9" s="244">
        <v>7.5</v>
      </c>
      <c r="C9" s="259">
        <v>7.5</v>
      </c>
      <c r="D9" s="259">
        <v>7.2</v>
      </c>
      <c r="E9" s="259">
        <v>7.9</v>
      </c>
      <c r="F9" s="259">
        <v>5.8</v>
      </c>
      <c r="G9" s="259">
        <v>6.5</v>
      </c>
      <c r="H9" s="266">
        <v>7.7</v>
      </c>
      <c r="I9" s="269"/>
      <c r="J9" s="245">
        <v>6.1</v>
      </c>
      <c r="K9" s="260">
        <v>5.8</v>
      </c>
      <c r="L9" s="260">
        <v>6.9</v>
      </c>
      <c r="M9" s="260">
        <v>4.8</v>
      </c>
      <c r="N9" s="260">
        <v>8.5</v>
      </c>
      <c r="O9" s="260">
        <v>8.3000000000000007</v>
      </c>
      <c r="P9" s="270">
        <v>8.3000000000000007</v>
      </c>
      <c r="Q9" s="269"/>
      <c r="R9" s="246">
        <v>10.6</v>
      </c>
      <c r="S9" s="250">
        <v>10.6</v>
      </c>
      <c r="T9" s="251">
        <v>6.4</v>
      </c>
      <c r="U9" s="252">
        <v>6.4</v>
      </c>
      <c r="V9" s="269"/>
      <c r="W9" s="246">
        <v>12.4</v>
      </c>
      <c r="X9" s="250">
        <v>12.4</v>
      </c>
      <c r="Y9" s="250">
        <v>13.3</v>
      </c>
      <c r="Z9" s="252">
        <v>13.4</v>
      </c>
      <c r="AA9" s="269"/>
      <c r="AB9" s="246">
        <v>2.2000000000000002</v>
      </c>
      <c r="AC9" s="250">
        <v>2.2000000000000002</v>
      </c>
      <c r="AD9" s="250">
        <v>0.9</v>
      </c>
      <c r="AE9" s="252">
        <v>0.9</v>
      </c>
      <c r="AF9" s="269"/>
      <c r="AG9" s="244">
        <v>1.8</v>
      </c>
      <c r="AH9" s="259">
        <v>1.8</v>
      </c>
      <c r="AI9" s="259">
        <v>0.7</v>
      </c>
      <c r="AJ9" s="266">
        <v>2</v>
      </c>
      <c r="AK9" s="22"/>
      <c r="AL9" s="62"/>
    </row>
    <row r="10" spans="1:38" x14ac:dyDescent="0.2">
      <c r="A10" s="255" t="s">
        <v>101</v>
      </c>
      <c r="B10" s="267">
        <v>7.32</v>
      </c>
      <c r="C10" s="212">
        <v>7.32</v>
      </c>
      <c r="D10" s="259">
        <v>7.16</v>
      </c>
      <c r="E10" s="259">
        <v>7.8</v>
      </c>
      <c r="F10" s="259">
        <v>5.7</v>
      </c>
      <c r="G10" s="259">
        <v>6.4</v>
      </c>
      <c r="H10" s="259">
        <v>7.71</v>
      </c>
      <c r="I10" s="269"/>
      <c r="J10" s="245">
        <v>6.83</v>
      </c>
      <c r="K10" s="260">
        <v>5.6</v>
      </c>
      <c r="L10" s="260">
        <v>6.59</v>
      </c>
      <c r="M10" s="260">
        <v>4.6900000000000004</v>
      </c>
      <c r="N10" s="260">
        <v>8.23</v>
      </c>
      <c r="O10" s="260">
        <v>8.07</v>
      </c>
      <c r="P10" s="270">
        <v>8.07</v>
      </c>
      <c r="Q10" s="269"/>
      <c r="R10" s="246">
        <v>10.66</v>
      </c>
      <c r="S10" s="250">
        <v>10.66</v>
      </c>
      <c r="T10" s="251">
        <v>6.3</v>
      </c>
      <c r="U10" s="252">
        <v>6.26</v>
      </c>
      <c r="V10" s="269"/>
      <c r="W10" s="246">
        <v>11.94</v>
      </c>
      <c r="X10" s="250">
        <v>11.94</v>
      </c>
      <c r="Y10" s="250">
        <v>13.25</v>
      </c>
      <c r="Z10" s="252">
        <v>13.17</v>
      </c>
      <c r="AA10" s="269"/>
      <c r="AB10" s="246">
        <v>2.19</v>
      </c>
      <c r="AC10" s="250">
        <v>2.19</v>
      </c>
      <c r="AD10" s="250">
        <v>0.86</v>
      </c>
      <c r="AE10" s="252">
        <v>0.86</v>
      </c>
      <c r="AF10" s="269"/>
      <c r="AG10" s="244">
        <v>1.73</v>
      </c>
      <c r="AH10" s="259">
        <v>1.73</v>
      </c>
      <c r="AI10" s="259">
        <v>0.72</v>
      </c>
      <c r="AJ10" s="266">
        <v>2.06</v>
      </c>
      <c r="AK10" s="22"/>
      <c r="AL10" s="62"/>
    </row>
    <row r="11" spans="1:38" x14ac:dyDescent="0.2">
      <c r="A11" s="255" t="s">
        <v>100</v>
      </c>
      <c r="B11" s="212">
        <v>7</v>
      </c>
      <c r="C11" s="212">
        <v>7</v>
      </c>
      <c r="D11" s="212">
        <v>7</v>
      </c>
      <c r="E11" s="212">
        <v>7.6</v>
      </c>
      <c r="F11" s="212">
        <v>5.5</v>
      </c>
      <c r="G11" s="212">
        <v>6.2</v>
      </c>
      <c r="H11" s="212">
        <v>7.5</v>
      </c>
      <c r="I11" s="212"/>
      <c r="J11" s="212">
        <v>6.6</v>
      </c>
      <c r="K11" s="212">
        <v>5.5</v>
      </c>
      <c r="L11" s="212">
        <v>6.5</v>
      </c>
      <c r="M11" s="212">
        <v>4.5999999999999996</v>
      </c>
      <c r="N11" s="212">
        <v>8.1</v>
      </c>
      <c r="O11" s="212">
        <v>7.8</v>
      </c>
      <c r="P11" s="212">
        <v>7.8</v>
      </c>
      <c r="Q11" s="212"/>
      <c r="R11" s="246">
        <v>10.4</v>
      </c>
      <c r="S11" s="250">
        <v>10.4</v>
      </c>
      <c r="T11" s="251">
        <v>6.1</v>
      </c>
      <c r="U11" s="252">
        <v>6.1</v>
      </c>
      <c r="V11" s="269"/>
      <c r="W11" s="246">
        <v>12.1</v>
      </c>
      <c r="X11" s="250">
        <v>12.1</v>
      </c>
      <c r="Y11" s="250">
        <v>12.8</v>
      </c>
      <c r="Z11" s="252">
        <v>12.8</v>
      </c>
      <c r="AA11" s="212"/>
      <c r="AB11" s="246">
        <v>2.2000000000000002</v>
      </c>
      <c r="AC11" s="250">
        <v>2.2000000000000002</v>
      </c>
      <c r="AD11" s="250">
        <v>0.9</v>
      </c>
      <c r="AE11" s="252">
        <v>0.9</v>
      </c>
      <c r="AF11" s="269"/>
      <c r="AG11" s="244">
        <v>1.8</v>
      </c>
      <c r="AH11" s="259">
        <v>1.8</v>
      </c>
      <c r="AI11" s="259">
        <v>0.8</v>
      </c>
      <c r="AJ11" s="266">
        <v>2</v>
      </c>
      <c r="AK11" s="22"/>
      <c r="AL11" s="62"/>
    </row>
    <row r="12" spans="1:38" x14ac:dyDescent="0.2">
      <c r="A12" s="255" t="s">
        <v>99</v>
      </c>
      <c r="B12" s="212">
        <v>7</v>
      </c>
      <c r="C12" s="259">
        <v>7</v>
      </c>
      <c r="D12" s="259">
        <v>7</v>
      </c>
      <c r="E12" s="259">
        <v>7.7</v>
      </c>
      <c r="F12" s="259">
        <v>5.5</v>
      </c>
      <c r="G12" s="259">
        <v>6.2</v>
      </c>
      <c r="H12" s="266">
        <v>7.5</v>
      </c>
      <c r="I12" s="212"/>
      <c r="J12" s="245">
        <v>6.6</v>
      </c>
      <c r="K12" s="260">
        <v>5.6</v>
      </c>
      <c r="L12" s="260">
        <v>6.7</v>
      </c>
      <c r="M12" s="260">
        <v>4.5999999999999996</v>
      </c>
      <c r="N12" s="261">
        <v>8.1</v>
      </c>
      <c r="O12" s="260">
        <v>7.8</v>
      </c>
      <c r="P12" s="270">
        <v>7.8</v>
      </c>
      <c r="Q12" s="269"/>
      <c r="R12" s="246">
        <v>10</v>
      </c>
      <c r="S12" s="250">
        <v>10</v>
      </c>
      <c r="T12" s="251">
        <v>6.1</v>
      </c>
      <c r="U12" s="252">
        <v>6.1</v>
      </c>
      <c r="V12" s="269"/>
      <c r="W12" s="246">
        <v>12.1</v>
      </c>
      <c r="X12" s="250">
        <v>12.1</v>
      </c>
      <c r="Y12" s="250">
        <v>12.8</v>
      </c>
      <c r="Z12" s="252">
        <v>12.8</v>
      </c>
      <c r="AA12" s="269"/>
      <c r="AB12" s="246">
        <v>2.2000000000000002</v>
      </c>
      <c r="AC12" s="250">
        <v>2.2000000000000002</v>
      </c>
      <c r="AD12" s="250">
        <v>0.9</v>
      </c>
      <c r="AE12" s="252">
        <v>0.9</v>
      </c>
      <c r="AF12" s="269"/>
      <c r="AG12" s="244">
        <v>1.8</v>
      </c>
      <c r="AH12" s="259">
        <v>1.8</v>
      </c>
      <c r="AI12" s="259">
        <v>0.8</v>
      </c>
      <c r="AJ12" s="266">
        <v>2</v>
      </c>
      <c r="AK12" s="22"/>
      <c r="AL12" s="62"/>
    </row>
    <row r="13" spans="1:38" x14ac:dyDescent="0.2">
      <c r="A13" s="255" t="s">
        <v>98</v>
      </c>
      <c r="B13" s="244">
        <v>7.1</v>
      </c>
      <c r="C13" s="259">
        <v>7.1</v>
      </c>
      <c r="D13" s="259">
        <v>7.1</v>
      </c>
      <c r="E13" s="259">
        <v>7.8</v>
      </c>
      <c r="F13" s="259">
        <v>5.6</v>
      </c>
      <c r="G13" s="259">
        <v>6.4</v>
      </c>
      <c r="H13" s="266">
        <v>7.6</v>
      </c>
      <c r="I13" s="269"/>
      <c r="J13" s="250">
        <v>6.7</v>
      </c>
      <c r="K13" s="250">
        <v>5.6</v>
      </c>
      <c r="L13" s="250">
        <v>6.7</v>
      </c>
      <c r="M13" s="250">
        <v>4.5999999999999996</v>
      </c>
      <c r="N13" s="250">
        <v>8.1999999999999993</v>
      </c>
      <c r="O13" s="250">
        <v>7.9</v>
      </c>
      <c r="P13" s="250">
        <v>7.9</v>
      </c>
      <c r="Q13" s="269"/>
      <c r="R13" s="246">
        <v>9.8000000000000007</v>
      </c>
      <c r="S13" s="250">
        <v>9.8000000000000007</v>
      </c>
      <c r="T13" s="251">
        <v>5.9</v>
      </c>
      <c r="U13" s="252">
        <v>5.9</v>
      </c>
      <c r="V13" s="269"/>
      <c r="W13" s="246">
        <v>11.6</v>
      </c>
      <c r="X13" s="250">
        <v>11.6</v>
      </c>
      <c r="Y13" s="250">
        <v>12.2</v>
      </c>
      <c r="Z13" s="252">
        <v>12.2</v>
      </c>
      <c r="AA13" s="269"/>
      <c r="AB13" s="246">
        <v>2.8</v>
      </c>
      <c r="AC13" s="250">
        <v>2.8</v>
      </c>
      <c r="AD13" s="250">
        <v>1</v>
      </c>
      <c r="AE13" s="252">
        <v>1</v>
      </c>
      <c r="AF13" s="269"/>
      <c r="AG13" s="244">
        <v>1.9</v>
      </c>
      <c r="AH13" s="259">
        <v>1.9</v>
      </c>
      <c r="AI13" s="259">
        <v>1</v>
      </c>
      <c r="AJ13" s="266">
        <v>1.8</v>
      </c>
      <c r="AK13" s="22"/>
      <c r="AL13" s="62"/>
    </row>
    <row r="14" spans="1:38" x14ac:dyDescent="0.2">
      <c r="A14" s="255" t="s">
        <v>97</v>
      </c>
      <c r="B14" s="244">
        <v>7.2</v>
      </c>
      <c r="C14" s="259">
        <v>7.2</v>
      </c>
      <c r="D14" s="259">
        <v>7.2</v>
      </c>
      <c r="E14" s="259">
        <v>7.9</v>
      </c>
      <c r="F14" s="259">
        <v>5.6</v>
      </c>
      <c r="G14" s="259">
        <v>6.5</v>
      </c>
      <c r="H14" s="266">
        <v>7.7</v>
      </c>
      <c r="I14" s="269"/>
      <c r="J14" s="245">
        <v>6.8</v>
      </c>
      <c r="K14" s="260">
        <v>5.6</v>
      </c>
      <c r="L14" s="260">
        <v>6.6</v>
      </c>
      <c r="M14" s="260">
        <v>4.7</v>
      </c>
      <c r="N14" s="260">
        <v>8.4</v>
      </c>
      <c r="O14" s="260">
        <v>8</v>
      </c>
      <c r="P14" s="270">
        <v>8</v>
      </c>
      <c r="Q14" s="269"/>
      <c r="S14" s="250">
        <v>9.4</v>
      </c>
      <c r="T14" s="251">
        <v>5.6</v>
      </c>
      <c r="U14" s="252">
        <v>5.6</v>
      </c>
      <c r="V14" s="269"/>
      <c r="W14" s="246">
        <v>10.199999999999999</v>
      </c>
      <c r="X14" s="250">
        <v>10.199999999999999</v>
      </c>
      <c r="Y14" s="250">
        <v>11</v>
      </c>
      <c r="Z14" s="252">
        <v>11.3</v>
      </c>
      <c r="AA14" s="269"/>
      <c r="AB14" s="246">
        <v>3.2</v>
      </c>
      <c r="AC14" s="250">
        <v>3.2</v>
      </c>
      <c r="AD14" s="250">
        <v>1.3</v>
      </c>
      <c r="AE14" s="252">
        <v>1.3</v>
      </c>
      <c r="AF14" s="269"/>
      <c r="AG14" s="244">
        <v>2</v>
      </c>
      <c r="AH14" s="259">
        <v>2</v>
      </c>
      <c r="AI14" s="259">
        <v>1.2</v>
      </c>
      <c r="AJ14" s="266">
        <v>1.7</v>
      </c>
      <c r="AK14" s="22"/>
      <c r="AL14" s="62"/>
    </row>
    <row r="15" spans="1:38" x14ac:dyDescent="0.2">
      <c r="A15" s="255" t="s">
        <v>96</v>
      </c>
      <c r="B15" s="244">
        <v>7.1</v>
      </c>
      <c r="C15" s="259">
        <v>7.1</v>
      </c>
      <c r="D15" s="259">
        <v>7</v>
      </c>
      <c r="E15" s="259">
        <v>7.6</v>
      </c>
      <c r="F15" s="259">
        <v>5.5</v>
      </c>
      <c r="G15" s="259">
        <v>6.2</v>
      </c>
      <c r="H15" s="266">
        <v>7.6</v>
      </c>
      <c r="I15" s="269"/>
      <c r="J15" s="245">
        <v>6.5</v>
      </c>
      <c r="K15" s="260">
        <v>5.4</v>
      </c>
      <c r="L15" s="260">
        <v>6.4</v>
      </c>
      <c r="M15" s="260">
        <v>4.5999999999999996</v>
      </c>
      <c r="N15" s="260">
        <v>7.9</v>
      </c>
      <c r="O15" s="260">
        <v>7.9</v>
      </c>
      <c r="P15" s="270">
        <v>7.8</v>
      </c>
      <c r="Q15" s="269"/>
      <c r="R15" s="246">
        <v>9.1</v>
      </c>
      <c r="S15" s="246">
        <v>9.1</v>
      </c>
      <c r="T15" s="251">
        <v>5.5</v>
      </c>
      <c r="U15" s="252">
        <v>5.5</v>
      </c>
      <c r="V15" s="269"/>
      <c r="W15" s="246">
        <v>10</v>
      </c>
      <c r="X15" s="250">
        <v>10</v>
      </c>
      <c r="Y15" s="250">
        <v>10.7</v>
      </c>
      <c r="Z15" s="252">
        <v>10.7</v>
      </c>
      <c r="AA15" s="269"/>
      <c r="AB15" s="246">
        <v>3.2</v>
      </c>
      <c r="AC15" s="250">
        <v>3.2</v>
      </c>
      <c r="AD15" s="250">
        <v>1.3</v>
      </c>
      <c r="AE15" s="252">
        <v>1.3</v>
      </c>
      <c r="AF15" s="269"/>
      <c r="AG15" s="244">
        <v>2</v>
      </c>
      <c r="AH15" s="259">
        <v>2</v>
      </c>
      <c r="AI15" s="259">
        <v>1.2</v>
      </c>
      <c r="AJ15" s="266">
        <v>1.7</v>
      </c>
      <c r="AK15" s="22"/>
      <c r="AL15" s="62"/>
    </row>
    <row r="16" spans="1:38" x14ac:dyDescent="0.2">
      <c r="A16" s="255" t="s">
        <v>95</v>
      </c>
      <c r="B16" s="244">
        <v>6.7</v>
      </c>
      <c r="C16" s="259">
        <v>6.7</v>
      </c>
      <c r="D16" s="259">
        <v>6.8</v>
      </c>
      <c r="E16" s="259">
        <v>7.4</v>
      </c>
      <c r="F16" s="259">
        <v>5.2</v>
      </c>
      <c r="G16" s="259">
        <v>6</v>
      </c>
      <c r="H16" s="266">
        <v>7.2</v>
      </c>
      <c r="I16" s="269"/>
      <c r="J16" s="245">
        <v>6.1</v>
      </c>
      <c r="K16" s="260">
        <v>5.4</v>
      </c>
      <c r="L16" s="260">
        <v>6</v>
      </c>
      <c r="M16" s="260">
        <v>4.3</v>
      </c>
      <c r="N16" s="260">
        <v>7.8</v>
      </c>
      <c r="O16" s="260">
        <v>7.5</v>
      </c>
      <c r="P16" s="270">
        <v>7.5</v>
      </c>
      <c r="Q16" s="269"/>
      <c r="R16" s="246">
        <v>8.8000000000000007</v>
      </c>
      <c r="S16" s="250">
        <v>8.8000000000000007</v>
      </c>
      <c r="T16" s="251">
        <v>5.2</v>
      </c>
      <c r="U16" s="252">
        <v>5.2</v>
      </c>
      <c r="V16" s="269"/>
      <c r="W16" s="246">
        <v>9.5</v>
      </c>
      <c r="X16" s="250">
        <v>9.5</v>
      </c>
      <c r="Y16" s="250">
        <v>10.1</v>
      </c>
      <c r="Z16" s="252">
        <v>10.5</v>
      </c>
      <c r="AA16" s="269"/>
      <c r="AB16" s="246">
        <v>3.2</v>
      </c>
      <c r="AC16" s="250">
        <v>3.2</v>
      </c>
      <c r="AD16" s="250">
        <v>1.4</v>
      </c>
      <c r="AE16" s="252">
        <v>1.4</v>
      </c>
      <c r="AF16" s="269">
        <v>0</v>
      </c>
      <c r="AG16" s="244">
        <v>2</v>
      </c>
      <c r="AH16" s="259">
        <v>2</v>
      </c>
      <c r="AI16" s="259">
        <v>1.2</v>
      </c>
      <c r="AJ16" s="266">
        <v>1.7</v>
      </c>
      <c r="AK16" s="22"/>
      <c r="AL16" s="62"/>
    </row>
    <row r="17" spans="1:40" x14ac:dyDescent="0.2">
      <c r="A17" s="255" t="s">
        <v>94</v>
      </c>
      <c r="B17" s="244">
        <v>6.3</v>
      </c>
      <c r="C17" s="259">
        <v>6.3</v>
      </c>
      <c r="D17" s="259">
        <v>6.5</v>
      </c>
      <c r="E17" s="259">
        <v>7.2</v>
      </c>
      <c r="F17" s="259">
        <v>5.2</v>
      </c>
      <c r="G17" s="259">
        <v>6</v>
      </c>
      <c r="H17" s="266">
        <v>7</v>
      </c>
      <c r="I17" s="269"/>
      <c r="J17" s="245">
        <v>6.7</v>
      </c>
      <c r="K17" s="260">
        <v>5.0999999999999996</v>
      </c>
      <c r="L17" s="260">
        <v>5.8</v>
      </c>
      <c r="M17" s="260">
        <v>4.3</v>
      </c>
      <c r="N17" s="260">
        <v>7.5</v>
      </c>
      <c r="O17" s="260">
        <v>7.3</v>
      </c>
      <c r="P17" s="270">
        <v>7.3</v>
      </c>
      <c r="Q17" s="269"/>
      <c r="R17" s="246">
        <v>8.6999999999999993</v>
      </c>
      <c r="S17" s="250">
        <v>8.6999999999999993</v>
      </c>
      <c r="T17" s="251">
        <v>5.0999999999999996</v>
      </c>
      <c r="U17" s="252">
        <v>5.0999999999999996</v>
      </c>
      <c r="V17" s="269"/>
      <c r="W17" s="246">
        <v>9.4</v>
      </c>
      <c r="X17" s="250">
        <v>9.4</v>
      </c>
      <c r="Y17" s="250">
        <v>10</v>
      </c>
      <c r="Z17" s="252">
        <v>10.1</v>
      </c>
      <c r="AA17" s="269"/>
      <c r="AB17" s="246">
        <v>3.2</v>
      </c>
      <c r="AC17" s="250">
        <v>3.2</v>
      </c>
      <c r="AD17" s="250">
        <v>1.4</v>
      </c>
      <c r="AE17" s="252">
        <v>1.4</v>
      </c>
      <c r="AF17" s="269"/>
      <c r="AG17" s="244">
        <v>2</v>
      </c>
      <c r="AH17" s="259">
        <v>2</v>
      </c>
      <c r="AI17" s="259">
        <v>1.2</v>
      </c>
      <c r="AJ17" s="266">
        <v>1.7</v>
      </c>
      <c r="AK17" s="22"/>
      <c r="AL17" s="62"/>
    </row>
    <row r="18" spans="1:40" x14ac:dyDescent="0.2">
      <c r="A18" s="255" t="s">
        <v>93</v>
      </c>
      <c r="B18" s="244">
        <v>6.6</v>
      </c>
      <c r="C18" s="259">
        <v>6.6</v>
      </c>
      <c r="D18" s="259">
        <v>6.7</v>
      </c>
      <c r="E18" s="259">
        <v>7.5</v>
      </c>
      <c r="F18" s="259">
        <v>5.2</v>
      </c>
      <c r="G18" s="259">
        <v>6.1</v>
      </c>
      <c r="H18" s="266">
        <v>7.3</v>
      </c>
      <c r="I18" s="269"/>
      <c r="J18" s="245">
        <v>6.9</v>
      </c>
      <c r="K18" s="260">
        <v>5.3</v>
      </c>
      <c r="L18" s="260">
        <v>6.1</v>
      </c>
      <c r="M18" s="260">
        <v>4.4000000000000004</v>
      </c>
      <c r="N18" s="260">
        <v>7.9</v>
      </c>
      <c r="O18" s="260">
        <v>7.7</v>
      </c>
      <c r="P18" s="270">
        <v>7.7</v>
      </c>
      <c r="Q18" s="269"/>
      <c r="R18" s="246">
        <v>8.6</v>
      </c>
      <c r="S18" s="250">
        <v>8.6</v>
      </c>
      <c r="T18" s="251">
        <v>5.0999999999999996</v>
      </c>
      <c r="U18" s="252">
        <v>5.0999999999999996</v>
      </c>
      <c r="V18" s="269"/>
      <c r="W18" s="246">
        <v>9.1999999999999993</v>
      </c>
      <c r="X18" s="250">
        <v>9.1999999999999993</v>
      </c>
      <c r="Y18" s="250">
        <v>9.8000000000000007</v>
      </c>
      <c r="Z18" s="252">
        <v>9.9</v>
      </c>
      <c r="AA18" s="269"/>
      <c r="AB18" s="246">
        <v>3.2</v>
      </c>
      <c r="AC18" s="250">
        <v>3.2</v>
      </c>
      <c r="AD18" s="250">
        <v>1.4</v>
      </c>
      <c r="AE18" s="252">
        <v>1.4</v>
      </c>
      <c r="AF18" s="269"/>
      <c r="AG18" s="244">
        <v>2</v>
      </c>
      <c r="AH18" s="259">
        <v>2</v>
      </c>
      <c r="AI18" s="259">
        <v>1.2</v>
      </c>
      <c r="AJ18" s="266">
        <v>1.7</v>
      </c>
      <c r="AK18" s="22"/>
      <c r="AL18" s="62"/>
    </row>
    <row r="19" spans="1:40" x14ac:dyDescent="0.2">
      <c r="A19" s="255" t="s">
        <v>92</v>
      </c>
      <c r="B19" s="244">
        <v>6.2</v>
      </c>
      <c r="C19" s="244">
        <v>6.2</v>
      </c>
      <c r="D19" s="259">
        <v>6.7</v>
      </c>
      <c r="E19" s="259">
        <v>7.4</v>
      </c>
      <c r="F19" s="259">
        <v>5.3</v>
      </c>
      <c r="G19" s="259">
        <v>6.2</v>
      </c>
      <c r="H19" s="266">
        <v>7.2</v>
      </c>
      <c r="I19" s="269"/>
      <c r="J19" s="245">
        <v>7.7</v>
      </c>
      <c r="K19" s="260">
        <v>5.3</v>
      </c>
      <c r="L19" s="260">
        <v>6.1</v>
      </c>
      <c r="M19" s="260">
        <v>4.3</v>
      </c>
      <c r="N19" s="260">
        <v>7.8</v>
      </c>
      <c r="O19" s="260">
        <v>7.7</v>
      </c>
      <c r="P19" s="270">
        <v>7.7</v>
      </c>
      <c r="Q19" s="269"/>
      <c r="R19" s="246">
        <v>8.6999999999999993</v>
      </c>
      <c r="S19" s="246">
        <v>8.6999999999999993</v>
      </c>
      <c r="T19" s="251">
        <v>5.0999999999999996</v>
      </c>
      <c r="U19" s="251">
        <v>5.0999999999999996</v>
      </c>
      <c r="V19" s="269"/>
      <c r="W19" s="246">
        <v>9.1999999999999993</v>
      </c>
      <c r="X19" s="246">
        <v>9.1999999999999993</v>
      </c>
      <c r="Y19" s="250">
        <v>10</v>
      </c>
      <c r="Z19" s="252">
        <v>10.199999999999999</v>
      </c>
      <c r="AA19" s="269"/>
      <c r="AB19" s="246">
        <v>3.2</v>
      </c>
      <c r="AC19" s="246">
        <v>3.2</v>
      </c>
      <c r="AD19" s="250">
        <v>1.4</v>
      </c>
      <c r="AE19" s="250">
        <v>3.2</v>
      </c>
      <c r="AF19" s="269"/>
      <c r="AG19" s="244">
        <v>2</v>
      </c>
      <c r="AH19" s="244">
        <v>2</v>
      </c>
      <c r="AI19" s="259">
        <v>1.2</v>
      </c>
      <c r="AJ19" s="266">
        <v>1.7</v>
      </c>
      <c r="AK19" s="63"/>
      <c r="AL19" s="63"/>
      <c r="AM19" s="63"/>
    </row>
    <row r="20" spans="1:40" x14ac:dyDescent="0.2">
      <c r="A20" s="255" t="s">
        <v>91</v>
      </c>
      <c r="B20" s="244">
        <v>6.2</v>
      </c>
      <c r="C20" s="244">
        <v>6.2</v>
      </c>
      <c r="D20" s="259">
        <v>6.7</v>
      </c>
      <c r="E20" s="259">
        <v>7.4</v>
      </c>
      <c r="F20" s="259">
        <v>5.3</v>
      </c>
      <c r="G20" s="259">
        <v>6.2</v>
      </c>
      <c r="H20" s="266">
        <v>7.2</v>
      </c>
      <c r="I20" s="269"/>
      <c r="J20" s="245">
        <v>7.7</v>
      </c>
      <c r="K20" s="260">
        <v>5.3</v>
      </c>
      <c r="L20" s="260">
        <v>6.1</v>
      </c>
      <c r="M20" s="260">
        <v>4.3</v>
      </c>
      <c r="N20" s="260">
        <v>7.8</v>
      </c>
      <c r="O20" s="260">
        <v>7.7</v>
      </c>
      <c r="P20" s="270">
        <v>7.7</v>
      </c>
      <c r="Q20" s="269"/>
      <c r="R20" s="246">
        <v>8.6999999999999993</v>
      </c>
      <c r="S20" s="246">
        <v>8.6999999999999993</v>
      </c>
      <c r="T20" s="251">
        <v>5.0999999999999996</v>
      </c>
      <c r="U20" s="251">
        <v>5.0999999999999996</v>
      </c>
      <c r="V20" s="269"/>
      <c r="W20" s="246">
        <v>9.1999999999999993</v>
      </c>
      <c r="X20" s="246">
        <v>9.1999999999999993</v>
      </c>
      <c r="Y20" s="250">
        <v>10</v>
      </c>
      <c r="Z20" s="252">
        <v>10.199999999999999</v>
      </c>
      <c r="AA20" s="269"/>
      <c r="AB20" s="246">
        <v>3.2</v>
      </c>
      <c r="AC20" s="246">
        <v>3.2</v>
      </c>
      <c r="AD20" s="250">
        <v>1.4</v>
      </c>
      <c r="AE20" s="250">
        <v>3.2</v>
      </c>
      <c r="AF20" s="269"/>
      <c r="AG20" s="244">
        <v>2</v>
      </c>
      <c r="AH20" s="244">
        <v>2</v>
      </c>
      <c r="AI20" s="259">
        <v>1.2</v>
      </c>
      <c r="AJ20" s="266">
        <v>1.7</v>
      </c>
      <c r="AK20" s="63"/>
      <c r="AL20" s="63"/>
      <c r="AM20" s="63"/>
      <c r="AN20" s="63"/>
    </row>
    <row r="21" spans="1:40" x14ac:dyDescent="0.2">
      <c r="A21" s="255" t="s">
        <v>90</v>
      </c>
      <c r="B21" s="244">
        <v>7</v>
      </c>
      <c r="C21" s="244">
        <v>7</v>
      </c>
      <c r="D21" s="259">
        <v>7.3</v>
      </c>
      <c r="E21" s="259">
        <v>8</v>
      </c>
      <c r="F21" s="259">
        <v>5.6</v>
      </c>
      <c r="G21" s="259">
        <v>6.4</v>
      </c>
      <c r="H21" s="266">
        <v>7.7</v>
      </c>
      <c r="I21" s="269"/>
      <c r="J21" s="245">
        <v>7.4</v>
      </c>
      <c r="K21" s="260">
        <v>5.5</v>
      </c>
      <c r="L21" s="260">
        <v>6.4</v>
      </c>
      <c r="M21" s="260">
        <v>4.5999999999999996</v>
      </c>
      <c r="N21" s="260">
        <v>8.1999999999999993</v>
      </c>
      <c r="O21" s="260">
        <v>8.1</v>
      </c>
      <c r="P21" s="270">
        <v>8.1</v>
      </c>
      <c r="Q21" s="269"/>
      <c r="R21" s="246">
        <v>9.4</v>
      </c>
      <c r="S21" s="246">
        <v>9.4</v>
      </c>
      <c r="T21" s="251">
        <v>5.6</v>
      </c>
      <c r="U21" s="251">
        <v>5.6</v>
      </c>
      <c r="V21" s="269"/>
      <c r="W21" s="246">
        <v>10.3</v>
      </c>
      <c r="X21" s="246">
        <v>10.3</v>
      </c>
      <c r="Y21" s="250">
        <v>11.1</v>
      </c>
      <c r="Z21" s="252">
        <v>11.3</v>
      </c>
      <c r="AA21" s="269"/>
      <c r="AB21" s="246">
        <v>3.1</v>
      </c>
      <c r="AC21" s="246">
        <v>3.1</v>
      </c>
      <c r="AD21" s="250">
        <v>1.4</v>
      </c>
      <c r="AE21" s="250">
        <v>3.1</v>
      </c>
      <c r="AF21" s="269"/>
      <c r="AG21" s="244">
        <v>2</v>
      </c>
      <c r="AH21" s="244">
        <v>2</v>
      </c>
      <c r="AI21" s="259">
        <v>1.1000000000000001</v>
      </c>
      <c r="AJ21" s="266">
        <v>1.7</v>
      </c>
      <c r="AK21" s="63"/>
      <c r="AL21" s="63"/>
      <c r="AM21" s="63"/>
      <c r="AN21" s="63"/>
    </row>
    <row r="22" spans="1:40" x14ac:dyDescent="0.2">
      <c r="A22" s="255" t="s">
        <v>89</v>
      </c>
      <c r="B22" s="244">
        <v>7.2</v>
      </c>
      <c r="C22" s="244">
        <v>7.2</v>
      </c>
      <c r="D22" s="259">
        <v>7.3</v>
      </c>
      <c r="E22" s="259">
        <v>8</v>
      </c>
      <c r="F22" s="259">
        <v>5.9</v>
      </c>
      <c r="G22" s="259">
        <v>6.6</v>
      </c>
      <c r="H22" s="266">
        <v>8</v>
      </c>
      <c r="I22" s="269"/>
      <c r="J22" s="245">
        <v>7.7</v>
      </c>
      <c r="K22" s="260">
        <v>5.8</v>
      </c>
      <c r="L22" s="260">
        <v>6.5</v>
      </c>
      <c r="M22" s="260">
        <v>4.7</v>
      </c>
      <c r="N22" s="260">
        <v>8.6</v>
      </c>
      <c r="O22" s="260">
        <v>8.3000000000000007</v>
      </c>
      <c r="P22" s="270">
        <v>8.3000000000000007</v>
      </c>
      <c r="Q22" s="269"/>
      <c r="R22" s="246">
        <v>9.4</v>
      </c>
      <c r="S22" s="246">
        <v>9.4</v>
      </c>
      <c r="T22" s="251">
        <v>5.6</v>
      </c>
      <c r="U22" s="251">
        <v>5.6</v>
      </c>
      <c r="V22" s="269"/>
      <c r="W22" s="246">
        <v>10.4</v>
      </c>
      <c r="X22" s="246">
        <v>10.4</v>
      </c>
      <c r="Y22" s="250">
        <v>11.3</v>
      </c>
      <c r="Z22" s="252">
        <v>11.4</v>
      </c>
      <c r="AA22" s="269"/>
      <c r="AB22" s="246">
        <v>3.2</v>
      </c>
      <c r="AC22" s="246">
        <v>3.2</v>
      </c>
      <c r="AD22" s="250">
        <v>1.4</v>
      </c>
      <c r="AE22" s="250">
        <v>3.2</v>
      </c>
      <c r="AF22" s="269"/>
      <c r="AG22" s="244">
        <v>1.8</v>
      </c>
      <c r="AH22" s="244">
        <v>1.8</v>
      </c>
      <c r="AI22" s="259">
        <v>1.2</v>
      </c>
      <c r="AJ22" s="266">
        <v>1.8</v>
      </c>
      <c r="AK22" s="63"/>
      <c r="AL22" s="63"/>
      <c r="AM22" s="63"/>
      <c r="AN22" s="63"/>
    </row>
    <row r="23" spans="1:40" x14ac:dyDescent="0.2">
      <c r="A23" s="255" t="s">
        <v>88</v>
      </c>
      <c r="B23" s="244">
        <v>7.5</v>
      </c>
      <c r="C23" s="244">
        <v>7.5</v>
      </c>
      <c r="D23" s="259">
        <v>7.5</v>
      </c>
      <c r="E23" s="259">
        <v>8.1999999999999993</v>
      </c>
      <c r="F23" s="259">
        <v>5.8</v>
      </c>
      <c r="G23" s="259">
        <v>6.8</v>
      </c>
      <c r="H23" s="266">
        <v>7.9</v>
      </c>
      <c r="I23" s="269"/>
      <c r="J23" s="245">
        <v>7.6</v>
      </c>
      <c r="K23" s="260">
        <v>5.8</v>
      </c>
      <c r="L23" s="260">
        <v>6.8</v>
      </c>
      <c r="M23" s="260">
        <v>4.7</v>
      </c>
      <c r="N23" s="260">
        <v>8.6999999999999993</v>
      </c>
      <c r="O23" s="260">
        <v>8.1999999999999993</v>
      </c>
      <c r="P23" s="270">
        <v>8.1999999999999993</v>
      </c>
      <c r="Q23" s="269"/>
      <c r="R23" s="246">
        <v>9.6</v>
      </c>
      <c r="S23" s="246">
        <v>9.6</v>
      </c>
      <c r="T23" s="251">
        <v>5.6</v>
      </c>
      <c r="U23" s="251">
        <v>5.6</v>
      </c>
      <c r="V23" s="269"/>
      <c r="W23" s="246">
        <v>10.4</v>
      </c>
      <c r="X23" s="246">
        <v>10.4</v>
      </c>
      <c r="Y23" s="250">
        <v>11.6</v>
      </c>
      <c r="Z23" s="252">
        <v>11.7</v>
      </c>
      <c r="AA23" s="269"/>
      <c r="AB23" s="246">
        <v>3.2</v>
      </c>
      <c r="AC23" s="246">
        <v>3.2</v>
      </c>
      <c r="AD23" s="250">
        <v>1.4</v>
      </c>
      <c r="AE23" s="250">
        <v>3.2</v>
      </c>
      <c r="AF23" s="269"/>
      <c r="AG23" s="244">
        <v>1.7</v>
      </c>
      <c r="AH23" s="244">
        <v>1.7</v>
      </c>
      <c r="AI23" s="259">
        <v>1.2</v>
      </c>
      <c r="AJ23" s="266">
        <v>1.8</v>
      </c>
      <c r="AK23" s="64"/>
      <c r="AL23" s="63"/>
      <c r="AM23" s="63"/>
      <c r="AN23" s="63"/>
    </row>
    <row r="24" spans="1:40" x14ac:dyDescent="0.2">
      <c r="A24" s="255" t="s">
        <v>87</v>
      </c>
      <c r="B24" s="244">
        <v>7.4</v>
      </c>
      <c r="C24" s="244">
        <v>7.4</v>
      </c>
      <c r="D24" s="259">
        <v>7.5</v>
      </c>
      <c r="E24" s="259">
        <v>8.1999999999999993</v>
      </c>
      <c r="F24" s="259">
        <v>5.9</v>
      </c>
      <c r="G24" s="259">
        <v>6.7</v>
      </c>
      <c r="H24" s="266">
        <v>7.9</v>
      </c>
      <c r="I24" s="269"/>
      <c r="J24" s="245">
        <v>7.6</v>
      </c>
      <c r="K24" s="260">
        <v>5.8</v>
      </c>
      <c r="L24" s="260">
        <v>6.8</v>
      </c>
      <c r="M24" s="260">
        <v>4.7</v>
      </c>
      <c r="N24" s="260">
        <v>8.6</v>
      </c>
      <c r="O24" s="260">
        <v>8.3000000000000007</v>
      </c>
      <c r="P24" s="270">
        <v>8.3000000000000007</v>
      </c>
      <c r="Q24" s="269"/>
      <c r="R24" s="246">
        <v>9.6</v>
      </c>
      <c r="S24" s="246">
        <v>9.6</v>
      </c>
      <c r="T24" s="251">
        <v>5.6</v>
      </c>
      <c r="U24" s="251">
        <v>5.6</v>
      </c>
      <c r="V24" s="269"/>
      <c r="W24" s="246">
        <v>10.5</v>
      </c>
      <c r="X24" s="246">
        <v>10.5</v>
      </c>
      <c r="Y24" s="250">
        <v>11.5</v>
      </c>
      <c r="Z24" s="252">
        <v>11.6</v>
      </c>
      <c r="AA24" s="269"/>
      <c r="AB24" s="246">
        <v>3.3</v>
      </c>
      <c r="AC24" s="246">
        <v>3.3</v>
      </c>
      <c r="AD24" s="250">
        <v>1.4</v>
      </c>
      <c r="AE24" s="250">
        <v>3.3</v>
      </c>
      <c r="AF24" s="269"/>
      <c r="AG24" s="244">
        <v>1.7</v>
      </c>
      <c r="AH24" s="244">
        <v>1.7</v>
      </c>
      <c r="AI24" s="259">
        <v>1.1000000000000001</v>
      </c>
      <c r="AJ24" s="266">
        <v>1.7</v>
      </c>
      <c r="AK24" s="63"/>
      <c r="AL24" s="63"/>
      <c r="AM24" s="63"/>
      <c r="AN24" s="63"/>
    </row>
    <row r="25" spans="1:40" x14ac:dyDescent="0.2">
      <c r="A25" s="255" t="s">
        <v>86</v>
      </c>
      <c r="B25" s="244">
        <v>7.9</v>
      </c>
      <c r="C25" s="244">
        <v>7.9</v>
      </c>
      <c r="D25" s="259">
        <v>7.3</v>
      </c>
      <c r="E25" s="259">
        <v>8.1999999999999993</v>
      </c>
      <c r="F25" s="259">
        <v>5.9</v>
      </c>
      <c r="G25" s="259">
        <v>6.8</v>
      </c>
      <c r="H25" s="266">
        <v>8</v>
      </c>
      <c r="I25" s="269"/>
      <c r="J25" s="245">
        <v>8.1</v>
      </c>
      <c r="K25" s="260">
        <v>5.8</v>
      </c>
      <c r="L25" s="260">
        <v>6.9</v>
      </c>
      <c r="M25" s="260">
        <v>4.8</v>
      </c>
      <c r="N25" s="260">
        <v>8.8000000000000007</v>
      </c>
      <c r="O25" s="260">
        <v>8.5</v>
      </c>
      <c r="P25" s="270">
        <v>8.5</v>
      </c>
      <c r="Q25" s="269"/>
      <c r="R25" s="246">
        <v>9.8000000000000007</v>
      </c>
      <c r="S25" s="246">
        <v>9.8000000000000007</v>
      </c>
      <c r="T25" s="251">
        <v>5.7</v>
      </c>
      <c r="U25" s="251">
        <v>5.7</v>
      </c>
      <c r="V25" s="269"/>
      <c r="W25" s="246">
        <v>10.7</v>
      </c>
      <c r="X25" s="246">
        <v>10.7</v>
      </c>
      <c r="Y25" s="250">
        <v>11.7</v>
      </c>
      <c r="Z25" s="252">
        <v>11.8</v>
      </c>
      <c r="AA25" s="269"/>
      <c r="AB25" s="246">
        <v>3.2</v>
      </c>
      <c r="AC25" s="246">
        <v>3.2</v>
      </c>
      <c r="AD25" s="250">
        <v>1.4</v>
      </c>
      <c r="AE25" s="250">
        <v>3.2</v>
      </c>
      <c r="AF25" s="269"/>
      <c r="AG25" s="244">
        <v>1.6</v>
      </c>
      <c r="AH25" s="244">
        <v>1.6</v>
      </c>
      <c r="AI25" s="259">
        <v>1.1000000000000001</v>
      </c>
      <c r="AJ25" s="266">
        <v>1.7</v>
      </c>
      <c r="AK25" s="63"/>
      <c r="AL25" s="63"/>
      <c r="AM25" s="63"/>
      <c r="AN25" s="63"/>
    </row>
    <row r="26" spans="1:40" x14ac:dyDescent="0.2">
      <c r="A26" s="255" t="s">
        <v>85</v>
      </c>
      <c r="B26" s="244">
        <v>7.4</v>
      </c>
      <c r="C26" s="244">
        <v>7.4</v>
      </c>
      <c r="D26" s="259">
        <v>7.2</v>
      </c>
      <c r="E26" s="259">
        <v>7.7</v>
      </c>
      <c r="F26" s="259">
        <v>5.5</v>
      </c>
      <c r="G26" s="259">
        <v>6.4</v>
      </c>
      <c r="H26" s="266">
        <v>7.7</v>
      </c>
      <c r="I26" s="269"/>
      <c r="J26" s="245">
        <v>8.3000000000000007</v>
      </c>
      <c r="K26" s="260">
        <v>5.7</v>
      </c>
      <c r="L26" s="260">
        <v>6.7</v>
      </c>
      <c r="M26" s="260">
        <v>4.5</v>
      </c>
      <c r="N26" s="260">
        <v>8.3000000000000007</v>
      </c>
      <c r="O26" s="260">
        <v>8.1</v>
      </c>
      <c r="P26" s="270">
        <v>8.1</v>
      </c>
      <c r="Q26" s="269"/>
      <c r="R26" s="246">
        <v>9.6</v>
      </c>
      <c r="S26" s="246">
        <v>9.6</v>
      </c>
      <c r="T26" s="251">
        <v>5.6</v>
      </c>
      <c r="U26" s="251">
        <v>5.6</v>
      </c>
      <c r="V26" s="269"/>
      <c r="W26" s="246">
        <v>10.3</v>
      </c>
      <c r="X26" s="246">
        <v>10.3</v>
      </c>
      <c r="Y26" s="250">
        <v>11.3</v>
      </c>
      <c r="Z26" s="252">
        <v>11.3</v>
      </c>
      <c r="AA26" s="269"/>
      <c r="AB26" s="246">
        <v>3.7</v>
      </c>
      <c r="AC26" s="246">
        <v>3.7</v>
      </c>
      <c r="AD26" s="250">
        <v>1.7</v>
      </c>
      <c r="AE26" s="250">
        <v>3.7</v>
      </c>
      <c r="AF26" s="269"/>
      <c r="AG26" s="244">
        <v>0</v>
      </c>
      <c r="AH26" s="244">
        <v>0</v>
      </c>
      <c r="AI26" s="259">
        <v>0</v>
      </c>
      <c r="AJ26" s="266">
        <v>0</v>
      </c>
      <c r="AK26" s="63"/>
      <c r="AL26" s="63"/>
      <c r="AM26" s="63"/>
      <c r="AN26" s="63"/>
    </row>
    <row r="27" spans="1:40" ht="13.5" thickBot="1" x14ac:dyDescent="0.25">
      <c r="A27" s="256" t="s">
        <v>84</v>
      </c>
      <c r="B27" s="244">
        <v>7</v>
      </c>
      <c r="C27" s="244">
        <v>7</v>
      </c>
      <c r="D27" s="244">
        <v>7</v>
      </c>
      <c r="E27" s="259">
        <v>7.6</v>
      </c>
      <c r="F27" s="259">
        <v>5.4</v>
      </c>
      <c r="G27" s="259">
        <v>6.3</v>
      </c>
      <c r="H27" s="266">
        <v>7.6</v>
      </c>
      <c r="I27" s="269"/>
      <c r="J27" s="245">
        <v>6.3</v>
      </c>
      <c r="K27" s="260">
        <v>5.4</v>
      </c>
      <c r="L27" s="260">
        <v>6.4</v>
      </c>
      <c r="M27" s="260">
        <v>4.4000000000000004</v>
      </c>
      <c r="N27" s="260">
        <v>8.1</v>
      </c>
      <c r="O27" s="250">
        <v>7.7</v>
      </c>
      <c r="P27" s="250">
        <v>7.7</v>
      </c>
      <c r="Q27" s="269"/>
      <c r="R27" s="246">
        <v>9.3000000000000007</v>
      </c>
      <c r="S27" s="250">
        <v>9.3000000000000007</v>
      </c>
      <c r="T27" s="246">
        <v>5.3</v>
      </c>
      <c r="U27" s="246">
        <v>5.3</v>
      </c>
      <c r="V27" s="269"/>
      <c r="W27" s="246">
        <v>9.6</v>
      </c>
      <c r="X27" s="246">
        <v>9.6</v>
      </c>
      <c r="Y27" s="250">
        <v>10.3</v>
      </c>
      <c r="Z27" s="252">
        <v>10.6</v>
      </c>
      <c r="AA27" s="269"/>
      <c r="AB27" s="246">
        <v>3.7</v>
      </c>
      <c r="AC27" s="250">
        <v>3.7</v>
      </c>
      <c r="AD27" s="246">
        <v>1.6</v>
      </c>
      <c r="AE27" s="246">
        <v>1.6</v>
      </c>
      <c r="AF27" s="269"/>
      <c r="AG27" s="244">
        <v>0</v>
      </c>
      <c r="AH27" s="244">
        <v>0</v>
      </c>
      <c r="AI27" s="259">
        <v>0</v>
      </c>
      <c r="AJ27" s="266">
        <v>0</v>
      </c>
      <c r="AK27" s="63"/>
      <c r="AL27" s="63"/>
      <c r="AM27" s="63"/>
      <c r="AN27" s="63"/>
    </row>
    <row r="28" spans="1:40" ht="13.5" thickBot="1" x14ac:dyDescent="0.25">
      <c r="A28" s="67" t="s">
        <v>83</v>
      </c>
      <c r="B28" s="247"/>
      <c r="C28" s="248"/>
      <c r="D28" s="248"/>
      <c r="E28" s="248"/>
      <c r="F28" s="248"/>
      <c r="G28" s="248"/>
      <c r="H28" s="249"/>
      <c r="I28" s="257"/>
      <c r="J28" s="247"/>
      <c r="K28" s="248"/>
      <c r="L28" s="248"/>
      <c r="M28" s="248"/>
      <c r="N28" s="248"/>
      <c r="O28" s="248"/>
      <c r="P28" s="249"/>
      <c r="Q28" s="258"/>
      <c r="R28" s="258"/>
      <c r="S28" s="248"/>
      <c r="T28" s="248"/>
      <c r="U28" s="249"/>
      <c r="V28" s="258"/>
      <c r="W28" s="247"/>
      <c r="X28" s="248"/>
      <c r="Y28" s="248"/>
      <c r="Z28" s="249"/>
      <c r="AA28" s="258"/>
      <c r="AB28" s="247"/>
      <c r="AC28" s="248"/>
      <c r="AD28" s="248"/>
      <c r="AE28" s="249"/>
      <c r="AF28" s="258"/>
      <c r="AG28" s="247"/>
      <c r="AH28" s="248"/>
      <c r="AI28" s="248"/>
      <c r="AJ28" s="249"/>
    </row>
    <row r="29" spans="1:40" x14ac:dyDescent="0.2">
      <c r="A29" s="253" t="s">
        <v>265</v>
      </c>
      <c r="B29" s="62">
        <f>IF(ISERROR(SUM(B28:P28)),"",SUM(B28:P28))</f>
        <v>0</v>
      </c>
    </row>
    <row r="30" spans="1:40" x14ac:dyDescent="0.2">
      <c r="A30" s="253" t="s">
        <v>266</v>
      </c>
      <c r="B30" s="62">
        <f>IF(ISERROR(SUM(AB28:AJ28)),"",SUM(AB28:AJ28))</f>
        <v>0</v>
      </c>
    </row>
    <row r="31" spans="1:40" x14ac:dyDescent="0.2">
      <c r="A31" s="253" t="s">
        <v>267</v>
      </c>
      <c r="B31" s="62">
        <f>IF(ISERROR(SUM(R28:Z28)),"",SUM(R28:Z28))</f>
        <v>0</v>
      </c>
      <c r="AD31" s="211" t="s">
        <v>278</v>
      </c>
    </row>
    <row r="32" spans="1:40" x14ac:dyDescent="0.2">
      <c r="A32" s="253" t="s">
        <v>268</v>
      </c>
      <c r="B32" s="65"/>
    </row>
    <row r="33" spans="2:2" x14ac:dyDescent="0.2">
      <c r="B33" s="62"/>
    </row>
  </sheetData>
  <mergeCells count="7">
    <mergeCell ref="A1:AJ1"/>
    <mergeCell ref="B2:H2"/>
    <mergeCell ref="J2:P2"/>
    <mergeCell ref="R2:U2"/>
    <mergeCell ref="W2:Z2"/>
    <mergeCell ref="AB2:AE2"/>
    <mergeCell ref="AG2:AJ2"/>
  </mergeCells>
  <phoneticPr fontId="9" type="noConversion"/>
  <printOptions gridLines="1"/>
  <pageMargins left="0.21" right="0.19" top="1" bottom="1" header="0.5" footer="0.5"/>
  <pageSetup paperSize="5" scale="80" pageOrder="overThenDown" orientation="landscape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52"/>
  <sheetViews>
    <sheetView tabSelected="1" zoomScale="70" zoomScaleNormal="70" workbookViewId="0">
      <selection activeCell="AA28" sqref="AA28"/>
    </sheetView>
  </sheetViews>
  <sheetFormatPr defaultColWidth="9.140625" defaultRowHeight="12.75" x14ac:dyDescent="0.2"/>
  <cols>
    <col min="1" max="1" width="13.42578125" style="2" customWidth="1"/>
    <col min="2" max="2" width="7.7109375" style="2" customWidth="1"/>
    <col min="3" max="3" width="5.42578125" style="2" customWidth="1"/>
    <col min="4" max="4" width="5.28515625" style="2" customWidth="1"/>
    <col min="5" max="6" width="5.42578125" style="2" customWidth="1"/>
    <col min="7" max="7" width="7.42578125" style="2" bestFit="1" customWidth="1"/>
    <col min="8" max="8" width="6.140625" style="2" customWidth="1"/>
    <col min="9" max="11" width="5.7109375" style="2" customWidth="1"/>
    <col min="12" max="12" width="5.5703125" style="2" customWidth="1"/>
    <col min="13" max="13" width="12.42578125" style="2" customWidth="1"/>
    <col min="14" max="14" width="8.5703125" style="2" bestFit="1" customWidth="1"/>
    <col min="15" max="15" width="6.140625" style="2" customWidth="1"/>
    <col min="16" max="16" width="7.42578125" style="2" customWidth="1"/>
    <col min="17" max="17" width="7.5703125" style="2" bestFit="1" customWidth="1"/>
    <col min="18" max="19" width="13.140625" style="2" bestFit="1" customWidth="1"/>
    <col min="20" max="20" width="13.42578125" style="2" bestFit="1" customWidth="1"/>
    <col min="21" max="22" width="10.140625" style="2" bestFit="1" customWidth="1"/>
    <col min="23" max="23" width="10.28515625" style="2" bestFit="1" customWidth="1"/>
    <col min="24" max="24" width="11.85546875" style="2" bestFit="1" customWidth="1"/>
    <col min="25" max="26" width="9.140625" style="2"/>
    <col min="27" max="27" width="5.85546875" style="2" bestFit="1" customWidth="1"/>
    <col min="28" max="28" width="3.42578125" style="2" bestFit="1" customWidth="1"/>
    <col min="29" max="29" width="7" style="2" bestFit="1" customWidth="1"/>
    <col min="30" max="16384" width="9.140625" style="2"/>
  </cols>
  <sheetData>
    <row r="1" spans="1:29" ht="15" customHeight="1" thickBot="1" x14ac:dyDescent="0.25">
      <c r="A1" s="1" t="s">
        <v>0</v>
      </c>
    </row>
    <row r="2" spans="1:29" ht="15" customHeight="1" thickBot="1" x14ac:dyDescent="0.25">
      <c r="A2" s="3" t="s">
        <v>1</v>
      </c>
      <c r="B2" s="348">
        <v>45734</v>
      </c>
      <c r="C2" s="349"/>
      <c r="D2" s="68"/>
      <c r="AA2" s="4" t="s">
        <v>2</v>
      </c>
      <c r="AB2" s="4" t="s">
        <v>3</v>
      </c>
      <c r="AC2" s="4" t="s">
        <v>4</v>
      </c>
    </row>
    <row r="3" spans="1:29" ht="15" customHeight="1" thickBot="1" x14ac:dyDescent="0.25">
      <c r="AA3" s="4" t="s">
        <v>4</v>
      </c>
      <c r="AB3" s="4" t="s">
        <v>5</v>
      </c>
      <c r="AC3" s="4" t="s">
        <v>6</v>
      </c>
    </row>
    <row r="4" spans="1:29" ht="15" customHeight="1" thickBot="1" x14ac:dyDescent="0.25">
      <c r="A4" s="333" t="s">
        <v>7</v>
      </c>
      <c r="B4" s="341"/>
      <c r="C4" s="341"/>
      <c r="D4" s="341"/>
      <c r="E4" s="341"/>
      <c r="F4" s="341"/>
      <c r="G4" s="334"/>
      <c r="I4" s="350" t="s">
        <v>8</v>
      </c>
      <c r="J4" s="351"/>
      <c r="K4" s="352"/>
      <c r="M4" s="280" t="s">
        <v>9</v>
      </c>
      <c r="N4" s="282"/>
      <c r="P4" s="335" t="s">
        <v>10</v>
      </c>
      <c r="Q4" s="336"/>
      <c r="R4" s="336"/>
      <c r="S4" s="336"/>
      <c r="T4" s="337"/>
      <c r="AA4" s="4" t="s">
        <v>11</v>
      </c>
      <c r="AB4" s="4"/>
      <c r="AC4" s="4" t="s">
        <v>12</v>
      </c>
    </row>
    <row r="5" spans="1:29" ht="15" customHeight="1" thickBot="1" x14ac:dyDescent="0.25">
      <c r="A5" s="106" t="s">
        <v>13</v>
      </c>
      <c r="B5" s="100" t="s">
        <v>14</v>
      </c>
      <c r="C5" s="101" t="s">
        <v>15</v>
      </c>
      <c r="D5" s="101" t="s">
        <v>16</v>
      </c>
      <c r="E5" s="101" t="s">
        <v>17</v>
      </c>
      <c r="F5" s="102" t="s">
        <v>18</v>
      </c>
      <c r="G5" s="108" t="s">
        <v>19</v>
      </c>
      <c r="H5" s="60"/>
      <c r="I5" s="106" t="s">
        <v>168</v>
      </c>
      <c r="J5" s="111" t="s">
        <v>20</v>
      </c>
      <c r="K5" s="102" t="s">
        <v>21</v>
      </c>
      <c r="M5" s="92" t="s">
        <v>269</v>
      </c>
      <c r="N5" s="112">
        <v>3</v>
      </c>
      <c r="P5" s="127" t="s">
        <v>22</v>
      </c>
      <c r="Q5" s="128" t="s">
        <v>23</v>
      </c>
      <c r="R5" s="128" t="s">
        <v>24</v>
      </c>
      <c r="S5" s="128" t="s">
        <v>25</v>
      </c>
      <c r="T5" s="129" t="s">
        <v>15</v>
      </c>
      <c r="AA5" s="4" t="s">
        <v>26</v>
      </c>
      <c r="AB5" s="4"/>
      <c r="AC5" s="4"/>
    </row>
    <row r="6" spans="1:29" ht="15" customHeight="1" thickBot="1" x14ac:dyDescent="0.25">
      <c r="A6" s="166">
        <v>2.1527777777777781E-2</v>
      </c>
      <c r="B6" s="97">
        <v>73.400000000000006</v>
      </c>
      <c r="C6" s="98">
        <v>2</v>
      </c>
      <c r="D6" s="98">
        <v>1</v>
      </c>
      <c r="E6" s="98"/>
      <c r="F6" s="99">
        <v>4</v>
      </c>
      <c r="G6" s="110">
        <f>IFERROR(AVERAGE(C6:F6),"")</f>
        <v>2.3333333333333335</v>
      </c>
      <c r="I6" s="275">
        <v>5</v>
      </c>
      <c r="J6" s="223">
        <v>980</v>
      </c>
      <c r="K6" s="224">
        <v>980</v>
      </c>
      <c r="M6" s="5" t="s">
        <v>27</v>
      </c>
      <c r="N6" s="69">
        <v>4</v>
      </c>
      <c r="P6" s="130">
        <v>40854</v>
      </c>
      <c r="Q6" s="6"/>
      <c r="R6" s="7"/>
      <c r="S6" s="7"/>
      <c r="T6" s="72"/>
    </row>
    <row r="7" spans="1:29" ht="15" customHeight="1" thickBot="1" x14ac:dyDescent="0.25">
      <c r="A7" s="167">
        <v>0.47916666666666669</v>
      </c>
      <c r="B7" s="94">
        <v>57.5</v>
      </c>
      <c r="C7" s="70">
        <v>5</v>
      </c>
      <c r="D7" s="70">
        <v>5</v>
      </c>
      <c r="E7" s="70"/>
      <c r="F7" s="93">
        <v>3</v>
      </c>
      <c r="G7" s="110">
        <f>IFERROR(AVERAGE(C7:F7),"")</f>
        <v>4.333333333333333</v>
      </c>
      <c r="I7" s="276">
        <v>10</v>
      </c>
      <c r="J7" s="225">
        <v>960</v>
      </c>
      <c r="K7" s="226">
        <v>960</v>
      </c>
      <c r="M7" s="5" t="s">
        <v>28</v>
      </c>
      <c r="N7" s="69">
        <v>10</v>
      </c>
      <c r="P7" s="131">
        <v>40727</v>
      </c>
      <c r="Q7" s="8"/>
      <c r="R7" s="9"/>
      <c r="S7" s="9"/>
      <c r="T7" s="73"/>
    </row>
    <row r="8" spans="1:29" ht="15" customHeight="1" thickBot="1" x14ac:dyDescent="0.25">
      <c r="A8" s="218">
        <v>0.66666666666666663</v>
      </c>
      <c r="B8" s="222">
        <v>57.7</v>
      </c>
      <c r="C8" s="95">
        <v>2.5</v>
      </c>
      <c r="D8" s="95">
        <v>1.5</v>
      </c>
      <c r="E8" s="95"/>
      <c r="F8" s="96">
        <v>0</v>
      </c>
      <c r="G8" s="110">
        <f>IFERROR(AVERAGE(C8:F8),"")</f>
        <v>1.3333333333333333</v>
      </c>
      <c r="I8" s="276">
        <v>15</v>
      </c>
      <c r="J8" s="225">
        <v>940</v>
      </c>
      <c r="K8" s="226">
        <v>940</v>
      </c>
      <c r="M8" s="5" t="s">
        <v>29</v>
      </c>
      <c r="N8" s="69">
        <v>4</v>
      </c>
      <c r="P8" s="132">
        <v>40613</v>
      </c>
      <c r="Q8" s="163"/>
      <c r="R8" s="126"/>
      <c r="S8" s="126"/>
      <c r="T8" s="164"/>
    </row>
    <row r="9" spans="1:29" ht="15" customHeight="1" thickBot="1" x14ac:dyDescent="0.25">
      <c r="A9" s="107"/>
      <c r="B9" s="100"/>
      <c r="C9" s="104"/>
      <c r="D9" s="104"/>
      <c r="E9" s="104"/>
      <c r="F9" s="105"/>
      <c r="G9" s="109">
        <f>IF(ISERROR(AVERAGE(G6:G8))=TRUE,"",AVERAGE(G6:G8))</f>
        <v>2.6666666666666665</v>
      </c>
      <c r="I9" s="276">
        <v>20</v>
      </c>
      <c r="J9" s="225">
        <v>920</v>
      </c>
      <c r="K9" s="226">
        <v>920</v>
      </c>
      <c r="M9" s="10" t="s">
        <v>270</v>
      </c>
      <c r="N9" s="75">
        <v>14</v>
      </c>
      <c r="P9" s="162" t="s">
        <v>19</v>
      </c>
      <c r="Q9" s="133" t="str">
        <f>IFERROR(AVERAGE(Q6:Q8),"")</f>
        <v/>
      </c>
      <c r="R9" s="134" t="str">
        <f>IFERROR(AVERAGE(R6:R8),"")</f>
        <v/>
      </c>
      <c r="S9" s="134" t="str">
        <f>IFERROR(AVERAGE(S6:S8),"")</f>
        <v/>
      </c>
      <c r="T9" s="135" t="str">
        <f>IFERROR(AVERAGE(T6:T8),"")</f>
        <v/>
      </c>
      <c r="X9" s="76"/>
    </row>
    <row r="10" spans="1:29" ht="15" customHeight="1" thickBot="1" x14ac:dyDescent="0.25">
      <c r="I10" s="276">
        <v>25</v>
      </c>
      <c r="J10" s="225">
        <v>900</v>
      </c>
      <c r="K10" s="226">
        <v>900</v>
      </c>
      <c r="M10" s="11" t="s">
        <v>271</v>
      </c>
      <c r="N10" s="77">
        <v>10</v>
      </c>
      <c r="P10" s="338" t="s">
        <v>30</v>
      </c>
      <c r="Q10" s="339"/>
      <c r="R10" s="339"/>
      <c r="S10" s="340"/>
      <c r="T10" s="165" t="str">
        <f>IFERROR(AVERAGE(Q9:T9),"")</f>
        <v/>
      </c>
    </row>
    <row r="11" spans="1:29" ht="15" customHeight="1" thickBot="1" x14ac:dyDescent="0.25">
      <c r="I11" s="61">
        <v>30</v>
      </c>
      <c r="J11" s="227">
        <v>880</v>
      </c>
      <c r="K11" s="228">
        <v>880</v>
      </c>
      <c r="M11" s="78" t="s">
        <v>31</v>
      </c>
      <c r="N11" s="20">
        <v>2</v>
      </c>
      <c r="P11" s="79"/>
    </row>
    <row r="12" spans="1:29" ht="15" customHeight="1" thickBot="1" x14ac:dyDescent="0.25">
      <c r="P12" s="312" t="s">
        <v>32</v>
      </c>
      <c r="Q12" s="313"/>
      <c r="R12" s="313"/>
      <c r="S12" s="313"/>
      <c r="T12" s="313"/>
      <c r="U12" s="314"/>
    </row>
    <row r="13" spans="1:29" ht="15" customHeight="1" thickBot="1" x14ac:dyDescent="0.25">
      <c r="A13" s="333" t="s">
        <v>33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34"/>
      <c r="L13" s="1"/>
      <c r="M13" s="280" t="s">
        <v>34</v>
      </c>
      <c r="N13" s="282"/>
      <c r="P13" s="136" t="s">
        <v>22</v>
      </c>
      <c r="Q13" s="235" t="s">
        <v>35</v>
      </c>
      <c r="R13" s="235" t="s">
        <v>36</v>
      </c>
      <c r="S13" s="235" t="s">
        <v>37</v>
      </c>
      <c r="T13" s="234" t="s">
        <v>38</v>
      </c>
      <c r="U13" s="236" t="s">
        <v>39</v>
      </c>
    </row>
    <row r="14" spans="1:29" ht="15" customHeight="1" thickBot="1" x14ac:dyDescent="0.25">
      <c r="A14" s="344" t="s">
        <v>13</v>
      </c>
      <c r="B14" s="342" t="s">
        <v>14</v>
      </c>
      <c r="C14" s="361" t="s">
        <v>20</v>
      </c>
      <c r="D14" s="362"/>
      <c r="E14" s="362"/>
      <c r="F14" s="363"/>
      <c r="G14" s="361" t="s">
        <v>21</v>
      </c>
      <c r="H14" s="362"/>
      <c r="I14" s="362"/>
      <c r="J14" s="363"/>
      <c r="K14" s="346" t="s">
        <v>19</v>
      </c>
      <c r="M14" s="113" t="s">
        <v>40</v>
      </c>
      <c r="N14" s="114"/>
      <c r="P14" s="130">
        <v>40854</v>
      </c>
      <c r="Q14" s="173"/>
      <c r="R14" s="174"/>
      <c r="S14" s="174"/>
      <c r="T14" s="83">
        <v>6.7</v>
      </c>
      <c r="U14" s="182"/>
      <c r="X14" s="62"/>
    </row>
    <row r="15" spans="1:29" ht="15" customHeight="1" thickBot="1" x14ac:dyDescent="0.25">
      <c r="A15" s="345"/>
      <c r="B15" s="343"/>
      <c r="C15" s="84" t="s">
        <v>15</v>
      </c>
      <c r="D15" s="74" t="s">
        <v>16</v>
      </c>
      <c r="E15" s="74" t="s">
        <v>17</v>
      </c>
      <c r="F15" s="123" t="s">
        <v>41</v>
      </c>
      <c r="G15" s="124" t="s">
        <v>15</v>
      </c>
      <c r="H15" s="74" t="s">
        <v>16</v>
      </c>
      <c r="I15" s="74" t="s">
        <v>17</v>
      </c>
      <c r="J15" s="123" t="s">
        <v>41</v>
      </c>
      <c r="K15" s="347"/>
      <c r="M15" s="12" t="s">
        <v>42</v>
      </c>
      <c r="N15" s="80"/>
      <c r="P15" s="131">
        <v>40727</v>
      </c>
      <c r="Q15" s="175"/>
      <c r="R15" s="176"/>
      <c r="S15" s="176"/>
      <c r="T15" s="13">
        <v>6.83</v>
      </c>
      <c r="U15" s="183"/>
    </row>
    <row r="16" spans="1:29" ht="15" customHeight="1" thickBot="1" x14ac:dyDescent="0.25">
      <c r="A16" s="216">
        <v>2.1527777777777781E-2</v>
      </c>
      <c r="B16" s="220">
        <v>73.400000000000006</v>
      </c>
      <c r="C16" s="97">
        <v>0.5</v>
      </c>
      <c r="D16" s="121">
        <v>0.1</v>
      </c>
      <c r="E16" s="121">
        <v>1.5</v>
      </c>
      <c r="F16" s="121">
        <v>1</v>
      </c>
      <c r="G16" s="121">
        <v>0.5</v>
      </c>
      <c r="H16" s="121">
        <v>1</v>
      </c>
      <c r="I16" s="121">
        <v>1</v>
      </c>
      <c r="J16" s="121">
        <v>1</v>
      </c>
      <c r="K16" s="120"/>
      <c r="M16" s="12" t="s">
        <v>43</v>
      </c>
      <c r="N16" s="80"/>
      <c r="P16" s="132">
        <v>40613</v>
      </c>
      <c r="Q16" s="177"/>
      <c r="R16" s="178"/>
      <c r="S16" s="178"/>
      <c r="T16" s="83">
        <v>6.76</v>
      </c>
      <c r="U16" s="184"/>
    </row>
    <row r="17" spans="1:26" ht="15" customHeight="1" thickBot="1" x14ac:dyDescent="0.25">
      <c r="A17" s="217">
        <v>0.60416666666666663</v>
      </c>
      <c r="B17" s="221">
        <v>56.8</v>
      </c>
      <c r="C17" s="94">
        <v>0.3</v>
      </c>
      <c r="D17" s="70">
        <v>0.3</v>
      </c>
      <c r="E17" s="70">
        <v>1</v>
      </c>
      <c r="F17" s="19">
        <v>1</v>
      </c>
      <c r="G17" s="71">
        <v>1</v>
      </c>
      <c r="H17" s="70">
        <v>1</v>
      </c>
      <c r="I17" s="70">
        <v>1</v>
      </c>
      <c r="J17" s="19">
        <v>1</v>
      </c>
      <c r="K17" s="120"/>
      <c r="L17" s="168"/>
      <c r="M17" s="12" t="s">
        <v>44</v>
      </c>
      <c r="N17" s="80"/>
      <c r="P17" s="100" t="s">
        <v>22</v>
      </c>
      <c r="Q17" s="237" t="s">
        <v>45</v>
      </c>
      <c r="R17" s="238" t="s">
        <v>46</v>
      </c>
      <c r="S17" s="239" t="s">
        <v>47</v>
      </c>
      <c r="T17" s="116"/>
      <c r="U17" s="143"/>
    </row>
    <row r="18" spans="1:26" ht="15" customHeight="1" thickBot="1" x14ac:dyDescent="0.25">
      <c r="A18" s="218">
        <v>0.66666666666666663</v>
      </c>
      <c r="B18" s="222">
        <v>57.7</v>
      </c>
      <c r="C18" s="219">
        <v>1</v>
      </c>
      <c r="D18" s="21">
        <v>0.5</v>
      </c>
      <c r="E18" s="21">
        <v>0.8</v>
      </c>
      <c r="F18" s="53">
        <v>1</v>
      </c>
      <c r="G18" s="117">
        <v>0</v>
      </c>
      <c r="H18" s="21">
        <v>3.5</v>
      </c>
      <c r="I18" s="21">
        <v>0.5</v>
      </c>
      <c r="J18" s="53">
        <v>0.5</v>
      </c>
      <c r="K18" s="120"/>
      <c r="M18" s="84" t="s">
        <v>48</v>
      </c>
      <c r="N18" s="115"/>
      <c r="P18" s="130">
        <v>37567</v>
      </c>
      <c r="Q18" s="81">
        <v>4.8</v>
      </c>
      <c r="R18" s="179"/>
      <c r="S18" s="140"/>
      <c r="T18" s="116"/>
      <c r="U18" s="143"/>
      <c r="W18" s="62"/>
    </row>
    <row r="19" spans="1:26" ht="15" customHeight="1" thickBot="1" x14ac:dyDescent="0.25">
      <c r="A19" s="125"/>
      <c r="B19" s="60"/>
      <c r="C19" s="157"/>
      <c r="D19" s="104"/>
      <c r="E19" s="104"/>
      <c r="F19" s="105"/>
      <c r="G19" s="119"/>
      <c r="H19" s="104"/>
      <c r="I19" s="104"/>
      <c r="J19" s="105"/>
      <c r="K19" s="118"/>
      <c r="P19" s="131">
        <v>37440</v>
      </c>
      <c r="Q19" s="137"/>
      <c r="R19" s="180"/>
      <c r="S19" s="141"/>
      <c r="T19" s="116"/>
      <c r="U19" s="143"/>
    </row>
    <row r="20" spans="1:26" ht="15" customHeight="1" thickBot="1" x14ac:dyDescent="0.25">
      <c r="A20" s="116"/>
      <c r="B20" s="353"/>
      <c r="C20" s="354"/>
      <c r="D20" s="355"/>
      <c r="E20" s="356"/>
      <c r="F20" s="356"/>
      <c r="G20" s="357"/>
      <c r="H20" s="358"/>
      <c r="I20" s="359"/>
      <c r="J20" s="359"/>
      <c r="K20" s="360"/>
      <c r="L20" s="86"/>
      <c r="M20" s="333" t="s">
        <v>50</v>
      </c>
      <c r="N20" s="334"/>
      <c r="P20" s="132">
        <v>37326</v>
      </c>
      <c r="Q20" s="14">
        <v>4.8899999999999997</v>
      </c>
      <c r="R20" s="181"/>
      <c r="S20" s="142"/>
      <c r="T20" s="144"/>
      <c r="U20" s="145"/>
      <c r="V20" s="15"/>
      <c r="W20" s="15"/>
      <c r="X20" s="15"/>
      <c r="Y20" s="15"/>
      <c r="Z20" s="15"/>
    </row>
    <row r="21" spans="1:26" ht="15" customHeight="1" thickBot="1" x14ac:dyDescent="0.25">
      <c r="A21" s="327" t="s">
        <v>51</v>
      </c>
      <c r="B21" s="306" t="s">
        <v>5</v>
      </c>
      <c r="C21" s="307"/>
      <c r="D21" s="306"/>
      <c r="E21" s="308"/>
      <c r="F21" s="308"/>
      <c r="G21" s="307"/>
      <c r="H21" s="306"/>
      <c r="I21" s="308"/>
      <c r="J21" s="308"/>
      <c r="K21" s="307"/>
      <c r="L21" s="16" t="s">
        <v>52</v>
      </c>
      <c r="M21" s="113" t="s">
        <v>53</v>
      </c>
      <c r="N21" s="146"/>
      <c r="V21" s="15"/>
      <c r="W21" s="15"/>
      <c r="X21" s="15"/>
      <c r="Y21" s="15"/>
      <c r="Z21" s="15"/>
    </row>
    <row r="22" spans="1:26" ht="15" customHeight="1" thickBot="1" x14ac:dyDescent="0.25">
      <c r="A22" s="328"/>
      <c r="B22" s="291" t="s">
        <v>5</v>
      </c>
      <c r="C22" s="293"/>
      <c r="D22" s="291"/>
      <c r="E22" s="292"/>
      <c r="F22" s="292"/>
      <c r="G22" s="293"/>
      <c r="H22" s="291"/>
      <c r="I22" s="292"/>
      <c r="J22" s="292"/>
      <c r="K22" s="293"/>
      <c r="L22" s="17" t="s">
        <v>54</v>
      </c>
      <c r="M22" s="84" t="s">
        <v>55</v>
      </c>
      <c r="N22" s="87">
        <f>SUM('Hourly Flows'!P3:P26)</f>
        <v>0</v>
      </c>
      <c r="P22" s="333" t="s">
        <v>56</v>
      </c>
      <c r="Q22" s="334"/>
      <c r="S22" s="138" t="s">
        <v>272</v>
      </c>
      <c r="T22" s="100" t="s">
        <v>133</v>
      </c>
      <c r="U22" s="102" t="s">
        <v>273</v>
      </c>
      <c r="V22" s="15"/>
      <c r="W22" s="15"/>
      <c r="X22" s="15"/>
      <c r="Y22" s="15"/>
      <c r="Z22" s="15"/>
    </row>
    <row r="23" spans="1:26" ht="15" customHeight="1" thickBot="1" x14ac:dyDescent="0.25">
      <c r="A23" s="329"/>
      <c r="B23" s="300" t="s">
        <v>5</v>
      </c>
      <c r="C23" s="301"/>
      <c r="D23" s="300"/>
      <c r="E23" s="302"/>
      <c r="F23" s="302"/>
      <c r="G23" s="301"/>
      <c r="H23" s="300"/>
      <c r="I23" s="302"/>
      <c r="J23" s="302"/>
      <c r="K23" s="301"/>
      <c r="L23" s="18" t="s">
        <v>57</v>
      </c>
      <c r="P23" s="113" t="s">
        <v>58</v>
      </c>
      <c r="Q23" s="139">
        <f>'Hourly Flows'!I28</f>
        <v>0</v>
      </c>
      <c r="S23" s="103" t="s">
        <v>58</v>
      </c>
      <c r="T23" s="271">
        <f>MAX(T15:T16)</f>
        <v>6.83</v>
      </c>
      <c r="U23" s="272">
        <f>MAX(Q18:Q20)</f>
        <v>4.8899999999999997</v>
      </c>
    </row>
    <row r="24" spans="1:26" ht="15" customHeight="1" thickBot="1" x14ac:dyDescent="0.25">
      <c r="A24" s="303" t="s">
        <v>59</v>
      </c>
      <c r="B24" s="306" t="s">
        <v>5</v>
      </c>
      <c r="C24" s="307"/>
      <c r="D24" s="306"/>
      <c r="E24" s="308"/>
      <c r="F24" s="308"/>
      <c r="G24" s="307"/>
      <c r="H24" s="306"/>
      <c r="I24" s="308"/>
      <c r="J24" s="308"/>
      <c r="K24" s="307"/>
      <c r="L24" s="16" t="s">
        <v>52</v>
      </c>
      <c r="M24" s="280" t="s">
        <v>60</v>
      </c>
      <c r="N24" s="282"/>
      <c r="P24" s="84" t="s">
        <v>61</v>
      </c>
      <c r="Q24" s="85">
        <f>'Hourly Flows'!I29</f>
        <v>0</v>
      </c>
      <c r="S24" s="61" t="s">
        <v>61</v>
      </c>
      <c r="T24" s="273">
        <f>MIN(T15:T16)</f>
        <v>6.76</v>
      </c>
      <c r="U24" s="274">
        <f>MIN(Q18:Q20)</f>
        <v>4.8</v>
      </c>
    </row>
    <row r="25" spans="1:26" ht="15" customHeight="1" thickBot="1" x14ac:dyDescent="0.25">
      <c r="A25" s="304"/>
      <c r="B25" s="291" t="s">
        <v>5</v>
      </c>
      <c r="C25" s="293"/>
      <c r="D25" s="291"/>
      <c r="E25" s="292"/>
      <c r="F25" s="292"/>
      <c r="G25" s="293"/>
      <c r="H25" s="291"/>
      <c r="I25" s="292"/>
      <c r="J25" s="292"/>
      <c r="K25" s="293"/>
      <c r="L25" s="17" t="s">
        <v>54</v>
      </c>
      <c r="M25" s="113" t="s">
        <v>62</v>
      </c>
      <c r="N25" s="122"/>
      <c r="P25" s="79"/>
      <c r="Q25" s="88"/>
    </row>
    <row r="26" spans="1:26" ht="15" customHeight="1" thickBot="1" x14ac:dyDescent="0.25">
      <c r="A26" s="305"/>
      <c r="B26" s="300" t="s">
        <v>5</v>
      </c>
      <c r="C26" s="301"/>
      <c r="D26" s="309"/>
      <c r="E26" s="310"/>
      <c r="F26" s="310"/>
      <c r="G26" s="311"/>
      <c r="H26" s="309"/>
      <c r="I26" s="310"/>
      <c r="J26" s="310"/>
      <c r="K26" s="311"/>
      <c r="L26" s="18" t="s">
        <v>57</v>
      </c>
      <c r="M26" s="84" t="s">
        <v>63</v>
      </c>
      <c r="N26" s="122">
        <v>20.9</v>
      </c>
      <c r="P26" s="287" t="s">
        <v>276</v>
      </c>
      <c r="Q26" s="288"/>
      <c r="R26" s="57" t="s">
        <v>64</v>
      </c>
      <c r="S26" s="58" t="s">
        <v>65</v>
      </c>
      <c r="T26" s="171" t="s">
        <v>256</v>
      </c>
    </row>
    <row r="27" spans="1:26" ht="15" customHeight="1" thickBot="1" x14ac:dyDescent="0.25">
      <c r="A27" s="327" t="s">
        <v>66</v>
      </c>
      <c r="B27" s="306" t="s">
        <v>5</v>
      </c>
      <c r="C27" s="307"/>
      <c r="D27" s="306"/>
      <c r="E27" s="308"/>
      <c r="F27" s="308"/>
      <c r="G27" s="307"/>
      <c r="H27" s="306"/>
      <c r="I27" s="308"/>
      <c r="J27" s="308"/>
      <c r="K27" s="307"/>
      <c r="L27" s="16" t="s">
        <v>52</v>
      </c>
      <c r="P27" s="289"/>
      <c r="Q27" s="290"/>
      <c r="R27" s="170">
        <v>0</v>
      </c>
      <c r="S27" s="20">
        <v>0</v>
      </c>
      <c r="T27" s="172">
        <v>0</v>
      </c>
    </row>
    <row r="28" spans="1:26" ht="15" customHeight="1" thickBot="1" x14ac:dyDescent="0.25">
      <c r="A28" s="328"/>
      <c r="B28" s="291" t="s">
        <v>5</v>
      </c>
      <c r="C28" s="293"/>
      <c r="D28" s="291"/>
      <c r="E28" s="292"/>
      <c r="F28" s="292"/>
      <c r="G28" s="293"/>
      <c r="H28" s="291"/>
      <c r="I28" s="292"/>
      <c r="J28" s="292"/>
      <c r="K28" s="293"/>
      <c r="L28" s="17" t="s">
        <v>54</v>
      </c>
      <c r="M28" s="330" t="s">
        <v>67</v>
      </c>
      <c r="N28" s="332"/>
      <c r="P28" s="79"/>
      <c r="Q28" s="89"/>
    </row>
    <row r="29" spans="1:26" ht="15" customHeight="1" thickBot="1" x14ac:dyDescent="0.25">
      <c r="A29" s="329"/>
      <c r="B29" s="300" t="s">
        <v>5</v>
      </c>
      <c r="C29" s="301"/>
      <c r="D29" s="309"/>
      <c r="E29" s="310"/>
      <c r="F29" s="310"/>
      <c r="G29" s="311"/>
      <c r="H29" s="309"/>
      <c r="I29" s="310"/>
      <c r="J29" s="310"/>
      <c r="K29" s="311"/>
      <c r="L29" s="18" t="s">
        <v>57</v>
      </c>
      <c r="M29" s="147" t="s">
        <v>68</v>
      </c>
      <c r="N29" s="197"/>
      <c r="P29" s="330" t="s">
        <v>69</v>
      </c>
      <c r="Q29" s="331"/>
      <c r="R29" s="331"/>
      <c r="S29" s="331"/>
      <c r="T29" s="331"/>
      <c r="U29" s="332"/>
    </row>
    <row r="30" spans="1:26" ht="15" customHeight="1" thickBot="1" x14ac:dyDescent="0.25">
      <c r="A30" s="303" t="s">
        <v>70</v>
      </c>
      <c r="B30" s="306" t="s">
        <v>5</v>
      </c>
      <c r="C30" s="307"/>
      <c r="D30" s="306"/>
      <c r="E30" s="308"/>
      <c r="F30" s="308"/>
      <c r="G30" s="307"/>
      <c r="H30" s="306"/>
      <c r="I30" s="308"/>
      <c r="J30" s="308"/>
      <c r="K30" s="307"/>
      <c r="L30" s="16" t="s">
        <v>52</v>
      </c>
      <c r="M30" s="148" t="s">
        <v>71</v>
      </c>
      <c r="N30" s="198"/>
      <c r="P30" s="103" t="s">
        <v>22</v>
      </c>
      <c r="Q30" s="152">
        <v>1</v>
      </c>
      <c r="R30" s="153">
        <v>2</v>
      </c>
      <c r="S30" s="153">
        <v>3</v>
      </c>
      <c r="T30" s="153">
        <v>4</v>
      </c>
      <c r="U30" s="154">
        <v>5</v>
      </c>
    </row>
    <row r="31" spans="1:26" ht="15" customHeight="1" x14ac:dyDescent="0.2">
      <c r="A31" s="304"/>
      <c r="B31" s="291" t="s">
        <v>5</v>
      </c>
      <c r="C31" s="293"/>
      <c r="D31" s="291"/>
      <c r="E31" s="292"/>
      <c r="F31" s="292"/>
      <c r="G31" s="293"/>
      <c r="H31" s="291"/>
      <c r="I31" s="292"/>
      <c r="J31" s="292"/>
      <c r="K31" s="293"/>
      <c r="L31" s="17" t="s">
        <v>54</v>
      </c>
      <c r="M31" s="148" t="s">
        <v>72</v>
      </c>
      <c r="N31" s="198"/>
      <c r="P31" s="150">
        <v>37567</v>
      </c>
      <c r="Q31" s="185"/>
      <c r="R31" s="186"/>
      <c r="S31" s="187"/>
      <c r="T31" s="186"/>
      <c r="U31" s="188"/>
    </row>
    <row r="32" spans="1:26" ht="15" customHeight="1" thickBot="1" x14ac:dyDescent="0.25">
      <c r="A32" s="305"/>
      <c r="B32" s="300" t="s">
        <v>5</v>
      </c>
      <c r="C32" s="301"/>
      <c r="D32" s="309"/>
      <c r="E32" s="310"/>
      <c r="F32" s="310"/>
      <c r="G32" s="311"/>
      <c r="H32" s="309"/>
      <c r="I32" s="310"/>
      <c r="J32" s="310"/>
      <c r="K32" s="311"/>
      <c r="L32" s="18" t="s">
        <v>57</v>
      </c>
      <c r="M32" s="149" t="s">
        <v>73</v>
      </c>
      <c r="N32" s="199"/>
      <c r="P32" s="150">
        <v>37440</v>
      </c>
      <c r="Q32" s="189"/>
      <c r="R32" s="190"/>
      <c r="S32" s="190"/>
      <c r="T32" s="191"/>
      <c r="U32" s="192"/>
    </row>
    <row r="33" spans="1:23" ht="15" customHeight="1" thickBot="1" x14ac:dyDescent="0.25">
      <c r="A33" s="303" t="s">
        <v>74</v>
      </c>
      <c r="B33" s="306" t="s">
        <v>5</v>
      </c>
      <c r="C33" s="307"/>
      <c r="D33" s="306"/>
      <c r="E33" s="308"/>
      <c r="F33" s="308"/>
      <c r="G33" s="307"/>
      <c r="H33" s="306"/>
      <c r="I33" s="308"/>
      <c r="J33" s="308"/>
      <c r="K33" s="307"/>
      <c r="L33" s="16" t="s">
        <v>52</v>
      </c>
      <c r="P33" s="151">
        <v>43535</v>
      </c>
      <c r="Q33" s="193"/>
      <c r="R33" s="194"/>
      <c r="S33" s="195"/>
      <c r="T33" s="195"/>
      <c r="U33" s="196"/>
      <c r="V33" s="169"/>
      <c r="W33" s="169"/>
    </row>
    <row r="34" spans="1:23" ht="15" customHeight="1" x14ac:dyDescent="0.2">
      <c r="A34" s="304"/>
      <c r="B34" s="291" t="s">
        <v>5</v>
      </c>
      <c r="C34" s="293"/>
      <c r="D34" s="291"/>
      <c r="E34" s="292"/>
      <c r="F34" s="292"/>
      <c r="G34" s="293"/>
      <c r="H34" s="291"/>
      <c r="I34" s="292"/>
      <c r="J34" s="292"/>
      <c r="K34" s="293"/>
      <c r="L34" s="17" t="s">
        <v>54</v>
      </c>
    </row>
    <row r="35" spans="1:23" ht="15" customHeight="1" thickBot="1" x14ac:dyDescent="0.25">
      <c r="A35" s="305"/>
      <c r="B35" s="300" t="s">
        <v>5</v>
      </c>
      <c r="C35" s="301"/>
      <c r="D35" s="300"/>
      <c r="E35" s="302"/>
      <c r="F35" s="302"/>
      <c r="G35" s="301"/>
      <c r="H35" s="300"/>
      <c r="I35" s="302"/>
      <c r="J35" s="302"/>
      <c r="K35" s="301"/>
      <c r="L35" s="18" t="s">
        <v>57</v>
      </c>
    </row>
    <row r="36" spans="1:23" ht="15" customHeight="1" thickBot="1" x14ac:dyDescent="0.25">
      <c r="A36" s="312" t="s">
        <v>75</v>
      </c>
      <c r="B36" s="313"/>
      <c r="C36" s="313"/>
      <c r="D36" s="313"/>
      <c r="E36" s="313"/>
      <c r="F36" s="313"/>
      <c r="G36" s="313"/>
      <c r="H36" s="313"/>
      <c r="I36" s="314"/>
      <c r="J36" s="90"/>
      <c r="M36" s="315" t="s">
        <v>76</v>
      </c>
      <c r="N36" s="316"/>
      <c r="O36" s="316"/>
      <c r="P36" s="316"/>
      <c r="Q36" s="316"/>
      <c r="R36" s="316"/>
      <c r="S36" s="316"/>
      <c r="T36" s="317"/>
    </row>
    <row r="37" spans="1:23" ht="15" customHeight="1" thickBot="1" x14ac:dyDescent="0.25">
      <c r="A37" s="286"/>
      <c r="B37" s="318" t="s">
        <v>20</v>
      </c>
      <c r="C37" s="319"/>
      <c r="D37" s="319"/>
      <c r="E37" s="319"/>
      <c r="F37" s="319"/>
      <c r="G37" s="319"/>
      <c r="H37" s="320"/>
      <c r="I37" s="277"/>
      <c r="J37" s="90"/>
      <c r="M37" s="148" t="s">
        <v>77</v>
      </c>
      <c r="N37" s="155">
        <v>1</v>
      </c>
      <c r="O37" s="155">
        <v>2</v>
      </c>
      <c r="P37" s="155">
        <v>3</v>
      </c>
      <c r="Q37" s="155">
        <v>4</v>
      </c>
      <c r="R37" s="155">
        <v>5</v>
      </c>
      <c r="S37" s="155">
        <v>6</v>
      </c>
      <c r="T37" s="156" t="s">
        <v>19</v>
      </c>
    </row>
    <row r="38" spans="1:23" ht="15" customHeight="1" thickBot="1" x14ac:dyDescent="0.25">
      <c r="A38" s="285"/>
      <c r="B38" s="229">
        <v>2</v>
      </c>
      <c r="C38" s="230">
        <v>4</v>
      </c>
      <c r="D38" s="230">
        <v>6</v>
      </c>
      <c r="E38" s="230">
        <v>8</v>
      </c>
      <c r="F38" s="230">
        <v>10</v>
      </c>
      <c r="G38" s="230">
        <v>12</v>
      </c>
      <c r="H38" s="231">
        <v>14</v>
      </c>
      <c r="I38" s="59" t="s">
        <v>19</v>
      </c>
      <c r="J38" s="90"/>
      <c r="M38" s="149" t="s">
        <v>78</v>
      </c>
      <c r="N38" s="200"/>
      <c r="O38" s="200"/>
      <c r="P38" s="200"/>
      <c r="Q38" s="200"/>
      <c r="R38" s="200"/>
      <c r="S38" s="200"/>
      <c r="T38" s="91" t="str">
        <f>IFERROR(AVERAGE(N38:S38),"")</f>
        <v/>
      </c>
    </row>
    <row r="39" spans="1:23" ht="15" customHeight="1" thickBot="1" x14ac:dyDescent="0.25">
      <c r="A39" s="160">
        <v>6.9</v>
      </c>
      <c r="B39" s="232">
        <v>2.7</v>
      </c>
      <c r="C39" s="158">
        <v>2.9</v>
      </c>
      <c r="D39" s="158">
        <v>3.1</v>
      </c>
      <c r="E39" s="158">
        <v>2.2000000000000002</v>
      </c>
      <c r="F39" s="158">
        <v>4</v>
      </c>
      <c r="G39" s="158">
        <v>2.2999999999999998</v>
      </c>
      <c r="H39" s="159">
        <v>1.4</v>
      </c>
      <c r="I39" s="278"/>
      <c r="J39" s="90"/>
    </row>
    <row r="40" spans="1:23" ht="15" customHeight="1" thickBot="1" x14ac:dyDescent="0.25">
      <c r="A40" s="161" t="s">
        <v>263</v>
      </c>
      <c r="B40" s="117"/>
      <c r="C40" s="21"/>
      <c r="D40" s="21"/>
      <c r="E40" s="21"/>
      <c r="F40" s="21"/>
      <c r="G40" s="21"/>
      <c r="H40" s="53"/>
      <c r="I40" s="278" t="str">
        <f>IFERROR(AVERAGE(B40:H40),"")</f>
        <v/>
      </c>
      <c r="J40" s="1"/>
      <c r="K40" s="1"/>
      <c r="M40" s="321" t="s">
        <v>80</v>
      </c>
      <c r="N40" s="322"/>
      <c r="O40" s="322"/>
      <c r="P40" s="322"/>
      <c r="Q40" s="322"/>
      <c r="R40" s="322"/>
      <c r="S40" s="323"/>
      <c r="T40" s="324" t="s">
        <v>274</v>
      </c>
      <c r="U40" s="325"/>
      <c r="V40" s="325"/>
      <c r="W40" s="326"/>
    </row>
    <row r="41" spans="1:23" ht="15" customHeight="1" thickBot="1" x14ac:dyDescent="0.25">
      <c r="A41" s="285"/>
      <c r="B41" s="294" t="s">
        <v>21</v>
      </c>
      <c r="C41" s="295"/>
      <c r="D41" s="295"/>
      <c r="E41" s="295"/>
      <c r="F41" s="295"/>
      <c r="G41" s="295"/>
      <c r="H41" s="296"/>
      <c r="I41" s="107"/>
      <c r="M41" s="297" t="s">
        <v>81</v>
      </c>
      <c r="N41" s="298"/>
      <c r="O41" s="298"/>
      <c r="P41" s="298"/>
      <c r="Q41" s="298"/>
      <c r="R41" s="298"/>
      <c r="S41" s="299"/>
      <c r="T41" s="297" t="s">
        <v>275</v>
      </c>
      <c r="U41" s="298"/>
      <c r="V41" s="298"/>
      <c r="W41" s="299"/>
    </row>
    <row r="42" spans="1:23" ht="15" customHeight="1" thickBot="1" x14ac:dyDescent="0.25">
      <c r="A42" s="285"/>
      <c r="B42" s="229">
        <v>2</v>
      </c>
      <c r="C42" s="230">
        <v>4</v>
      </c>
      <c r="D42" s="230">
        <v>6</v>
      </c>
      <c r="E42" s="230">
        <v>8</v>
      </c>
      <c r="F42" s="230">
        <v>10</v>
      </c>
      <c r="G42" s="230">
        <v>12</v>
      </c>
      <c r="H42" s="233">
        <v>14</v>
      </c>
      <c r="I42" s="59" t="s">
        <v>19</v>
      </c>
    </row>
    <row r="43" spans="1:23" ht="15" customHeight="1" x14ac:dyDescent="0.2">
      <c r="A43" s="160" t="s">
        <v>262</v>
      </c>
      <c r="B43" s="232">
        <v>2</v>
      </c>
      <c r="C43" s="158">
        <v>2</v>
      </c>
      <c r="D43" s="158">
        <v>1.6</v>
      </c>
      <c r="E43" s="158">
        <v>4.5</v>
      </c>
      <c r="F43" s="158">
        <v>1.3</v>
      </c>
      <c r="G43" s="158">
        <v>1</v>
      </c>
      <c r="H43" s="159">
        <v>1.7</v>
      </c>
      <c r="I43" s="82">
        <f>IFERROR(AVERAGE(B43:H43),"")</f>
        <v>2.0142857142857142</v>
      </c>
    </row>
    <row r="44" spans="1:23" ht="15" customHeight="1" thickBot="1" x14ac:dyDescent="0.25">
      <c r="A44" s="161" t="s">
        <v>263</v>
      </c>
      <c r="B44" s="117"/>
      <c r="C44" s="21"/>
      <c r="D44" s="21"/>
      <c r="E44" s="21"/>
      <c r="F44" s="21"/>
      <c r="G44" s="21"/>
      <c r="H44" s="53"/>
      <c r="I44" s="82" t="str">
        <f>IFERROR(AVERAGE(B44:H44),"")</f>
        <v/>
      </c>
    </row>
    <row r="45" spans="1:23" ht="13.5" thickBot="1" x14ac:dyDescent="0.25"/>
    <row r="46" spans="1:23" ht="13.5" thickBot="1" x14ac:dyDescent="0.25">
      <c r="E46" s="283" t="s">
        <v>277</v>
      </c>
      <c r="F46" s="284"/>
      <c r="G46" s="284"/>
      <c r="H46" s="284"/>
      <c r="I46" s="201" t="str">
        <f>IF(I44="","",ABS(I43-I44)/I43)</f>
        <v/>
      </c>
    </row>
    <row r="48" spans="1:23" x14ac:dyDescent="0.2">
      <c r="L48" s="15"/>
      <c r="M48" s="15"/>
    </row>
    <row r="52" spans="1:1" x14ac:dyDescent="0.2">
      <c r="A52" s="2" t="s">
        <v>82</v>
      </c>
    </row>
  </sheetData>
  <mergeCells count="84">
    <mergeCell ref="B2:C2"/>
    <mergeCell ref="A4:G4"/>
    <mergeCell ref="I4:K4"/>
    <mergeCell ref="M4:N4"/>
    <mergeCell ref="B20:C20"/>
    <mergeCell ref="D20:G20"/>
    <mergeCell ref="H20:K20"/>
    <mergeCell ref="M20:N20"/>
    <mergeCell ref="C14:F14"/>
    <mergeCell ref="G14:J14"/>
    <mergeCell ref="H22:K22"/>
    <mergeCell ref="P4:T4"/>
    <mergeCell ref="P10:S10"/>
    <mergeCell ref="P12:U12"/>
    <mergeCell ref="A13:K13"/>
    <mergeCell ref="M13:N13"/>
    <mergeCell ref="B14:B15"/>
    <mergeCell ref="A14:A15"/>
    <mergeCell ref="K14:K15"/>
    <mergeCell ref="B25:C25"/>
    <mergeCell ref="A24:A26"/>
    <mergeCell ref="P22:Q22"/>
    <mergeCell ref="B23:C23"/>
    <mergeCell ref="D23:G23"/>
    <mergeCell ref="H23:K23"/>
    <mergeCell ref="B24:C24"/>
    <mergeCell ref="D24:G24"/>
    <mergeCell ref="M24:N24"/>
    <mergeCell ref="H24:K24"/>
    <mergeCell ref="A21:A23"/>
    <mergeCell ref="B21:C21"/>
    <mergeCell ref="D21:G21"/>
    <mergeCell ref="H21:K21"/>
    <mergeCell ref="B22:C22"/>
    <mergeCell ref="D22:G22"/>
    <mergeCell ref="H27:K27"/>
    <mergeCell ref="H33:K33"/>
    <mergeCell ref="B34:C34"/>
    <mergeCell ref="P29:U29"/>
    <mergeCell ref="D25:G25"/>
    <mergeCell ref="H25:K25"/>
    <mergeCell ref="B32:C32"/>
    <mergeCell ref="D32:G32"/>
    <mergeCell ref="H32:K32"/>
    <mergeCell ref="B28:C28"/>
    <mergeCell ref="D28:G28"/>
    <mergeCell ref="H28:K28"/>
    <mergeCell ref="B26:C26"/>
    <mergeCell ref="D26:G26"/>
    <mergeCell ref="H26:K26"/>
    <mergeCell ref="M28:N28"/>
    <mergeCell ref="B29:C29"/>
    <mergeCell ref="D29:G29"/>
    <mergeCell ref="A27:A29"/>
    <mergeCell ref="B27:C27"/>
    <mergeCell ref="D27:G27"/>
    <mergeCell ref="B30:C30"/>
    <mergeCell ref="D30:G30"/>
    <mergeCell ref="H30:K30"/>
    <mergeCell ref="B31:C31"/>
    <mergeCell ref="D31:G31"/>
    <mergeCell ref="H31:K31"/>
    <mergeCell ref="T41:W41"/>
    <mergeCell ref="A36:I36"/>
    <mergeCell ref="M36:T36"/>
    <mergeCell ref="B37:H37"/>
    <mergeCell ref="M40:S40"/>
    <mergeCell ref="T40:W40"/>
    <mergeCell ref="E46:H46"/>
    <mergeCell ref="A41:A42"/>
    <mergeCell ref="A37:A38"/>
    <mergeCell ref="P26:Q27"/>
    <mergeCell ref="D34:G34"/>
    <mergeCell ref="H34:K34"/>
    <mergeCell ref="B41:H41"/>
    <mergeCell ref="M41:S41"/>
    <mergeCell ref="B35:C35"/>
    <mergeCell ref="D35:G35"/>
    <mergeCell ref="H35:K35"/>
    <mergeCell ref="A33:A35"/>
    <mergeCell ref="B33:C33"/>
    <mergeCell ref="D33:G33"/>
    <mergeCell ref="H29:K29"/>
    <mergeCell ref="A30:A32"/>
  </mergeCells>
  <phoneticPr fontId="9" type="noConversion"/>
  <dataValidations count="3">
    <dataValidation type="list" showInputMessage="1" showErrorMessage="1" sqref="B21:C35" xr:uid="{00000000-0002-0000-0200-000000000000}">
      <formula1>$AB$2:$AB$3</formula1>
    </dataValidation>
    <dataValidation type="list" allowBlank="1" showInputMessage="1" showErrorMessage="1" sqref="E26:G35 E21:G24 D21:D35" xr:uid="{00000000-0002-0000-0200-000001000000}">
      <formula1>$AA$2:$AA$5</formula1>
    </dataValidation>
    <dataValidation type="list" allowBlank="1" showInputMessage="1" showErrorMessage="1" sqref="I26:K35 I21:K24 H21:H35" xr:uid="{00000000-0002-0000-0200-000002000000}">
      <formula1>$AC$2:$AC$4</formula1>
    </dataValidation>
  </dataValidations>
  <pageMargins left="0.21" right="0.2" top="0.44" bottom="0.48" header="0.21" footer="0.5"/>
  <pageSetup paperSize="5" scale="72" orientation="landscape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Export_Clear">
                <anchor moveWithCells="1" sizeWithCells="1">
                  <from>
                    <xdr:col>20</xdr:col>
                    <xdr:colOff>219075</xdr:colOff>
                    <xdr:row>36</xdr:row>
                    <xdr:rowOff>133350</xdr:rowOff>
                  </from>
                  <to>
                    <xdr:col>21</xdr:col>
                    <xdr:colOff>447675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Export_Data">
                <anchor moveWithCells="1" sizeWithCells="1">
                  <from>
                    <xdr:col>20</xdr:col>
                    <xdr:colOff>228600</xdr:colOff>
                    <xdr:row>35</xdr:row>
                    <xdr:rowOff>19050</xdr:rowOff>
                  </from>
                  <to>
                    <xdr:col>21</xdr:col>
                    <xdr:colOff>476250</xdr:colOff>
                    <xdr:row>36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5"/>
  <sheetViews>
    <sheetView workbookViewId="0">
      <selection activeCell="C30" sqref="C30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5.42578125" bestFit="1" customWidth="1"/>
    <col min="5" max="5" width="15.5703125" bestFit="1" customWidth="1"/>
    <col min="6" max="6" width="10.85546875" bestFit="1" customWidth="1"/>
  </cols>
  <sheetData>
    <row r="1" spans="1:6" x14ac:dyDescent="0.25">
      <c r="A1" s="45" t="s">
        <v>137</v>
      </c>
      <c r="B1" s="45" t="s">
        <v>138</v>
      </c>
      <c r="C1" s="45" t="s">
        <v>139</v>
      </c>
      <c r="D1" s="45" t="s">
        <v>140</v>
      </c>
      <c r="E1" s="45" t="s">
        <v>141</v>
      </c>
      <c r="F1" s="45"/>
    </row>
    <row r="2" spans="1:6" x14ac:dyDescent="0.25">
      <c r="A2" s="46">
        <f>'daily data'!$B$2</f>
        <v>45734</v>
      </c>
      <c r="B2" s="47" t="s">
        <v>142</v>
      </c>
      <c r="C2">
        <f>IF('Hourly Flows'!B3="","",'Hourly Flows'!B3)</f>
        <v>65.8</v>
      </c>
      <c r="D2" s="45" t="s">
        <v>143</v>
      </c>
      <c r="E2" s="45" t="s">
        <v>144</v>
      </c>
    </row>
    <row r="3" spans="1:6" x14ac:dyDescent="0.25">
      <c r="A3" s="46">
        <f>'daily data'!$B$2</f>
        <v>45734</v>
      </c>
      <c r="B3" s="47" t="s">
        <v>145</v>
      </c>
      <c r="C3">
        <f>IF('Hourly Flows'!B4="","",'Hourly Flows'!B4)</f>
        <v>76.2</v>
      </c>
      <c r="D3" s="45" t="s">
        <v>143</v>
      </c>
      <c r="E3" s="45" t="s">
        <v>144</v>
      </c>
    </row>
    <row r="4" spans="1:6" x14ac:dyDescent="0.25">
      <c r="A4" s="46">
        <f>'daily data'!$B$2</f>
        <v>45734</v>
      </c>
      <c r="B4" s="47" t="s">
        <v>146</v>
      </c>
      <c r="C4">
        <f>IF('Hourly Flows'!B5="","",'Hourly Flows'!B5)</f>
        <v>72.8</v>
      </c>
      <c r="D4" s="45" t="s">
        <v>143</v>
      </c>
      <c r="E4" s="45" t="s">
        <v>144</v>
      </c>
    </row>
    <row r="5" spans="1:6" x14ac:dyDescent="0.25">
      <c r="A5" s="46">
        <f>'daily data'!$B$2</f>
        <v>45734</v>
      </c>
      <c r="B5" s="47" t="s">
        <v>147</v>
      </c>
      <c r="C5">
        <f>IF('Hourly Flows'!B6="","",'Hourly Flows'!B6)</f>
        <v>69.900000000000006</v>
      </c>
      <c r="D5" s="45" t="s">
        <v>143</v>
      </c>
      <c r="E5" s="45" t="s">
        <v>144</v>
      </c>
    </row>
    <row r="6" spans="1:6" x14ac:dyDescent="0.25">
      <c r="A6" s="46">
        <f>'daily data'!$B$2</f>
        <v>45734</v>
      </c>
      <c r="B6" s="47" t="s">
        <v>148</v>
      </c>
      <c r="C6">
        <f>IF('Hourly Flows'!B7="","",'Hourly Flows'!B7)</f>
        <v>64.5</v>
      </c>
      <c r="D6" s="45" t="s">
        <v>143</v>
      </c>
      <c r="E6" s="45" t="s">
        <v>144</v>
      </c>
    </row>
    <row r="7" spans="1:6" x14ac:dyDescent="0.25">
      <c r="A7" s="46">
        <f>'daily data'!$B$2</f>
        <v>45734</v>
      </c>
      <c r="B7" s="47" t="s">
        <v>149</v>
      </c>
      <c r="C7">
        <f>IF('Hourly Flows'!B8="","",'Hourly Flows'!B8)</f>
        <v>61.2</v>
      </c>
      <c r="D7" s="45" t="s">
        <v>143</v>
      </c>
      <c r="E7" s="45" t="s">
        <v>144</v>
      </c>
    </row>
    <row r="8" spans="1:6" x14ac:dyDescent="0.25">
      <c r="A8" s="46">
        <f>'daily data'!$B$2</f>
        <v>45734</v>
      </c>
      <c r="B8" s="47" t="s">
        <v>150</v>
      </c>
      <c r="C8">
        <f>IF('Hourly Flows'!B9="","",'Hourly Flows'!B9)</f>
        <v>59.3</v>
      </c>
      <c r="D8" s="45" t="s">
        <v>143</v>
      </c>
      <c r="E8" s="45" t="s">
        <v>144</v>
      </c>
    </row>
    <row r="9" spans="1:6" x14ac:dyDescent="0.25">
      <c r="A9" s="46">
        <f>'daily data'!$B$2</f>
        <v>45734</v>
      </c>
      <c r="B9" s="47" t="s">
        <v>151</v>
      </c>
      <c r="C9">
        <f>IF('Hourly Flows'!B10="","",'Hourly Flows'!B10)</f>
        <v>59.6</v>
      </c>
      <c r="D9" s="45" t="s">
        <v>143</v>
      </c>
      <c r="E9" s="45" t="s">
        <v>144</v>
      </c>
    </row>
    <row r="10" spans="1:6" x14ac:dyDescent="0.25">
      <c r="A10" s="46">
        <f>'daily data'!$B$2</f>
        <v>45734</v>
      </c>
      <c r="B10" s="47" t="s">
        <v>152</v>
      </c>
      <c r="C10">
        <f>IF('Hourly Flows'!B11="","",'Hourly Flows'!B11)</f>
        <v>55.9</v>
      </c>
      <c r="D10" s="45" t="s">
        <v>143</v>
      </c>
      <c r="E10" s="45" t="s">
        <v>144</v>
      </c>
    </row>
    <row r="11" spans="1:6" x14ac:dyDescent="0.25">
      <c r="A11" s="46">
        <f>'daily data'!$B$2</f>
        <v>45734</v>
      </c>
      <c r="B11" s="47" t="s">
        <v>153</v>
      </c>
      <c r="C11">
        <f>IF('Hourly Flows'!B12="","",'Hourly Flows'!B12)</f>
        <v>56.4</v>
      </c>
      <c r="D11" s="45" t="s">
        <v>143</v>
      </c>
      <c r="E11" s="45" t="s">
        <v>144</v>
      </c>
    </row>
    <row r="12" spans="1:6" x14ac:dyDescent="0.25">
      <c r="A12" s="46">
        <f>'daily data'!$B$2</f>
        <v>45734</v>
      </c>
      <c r="B12" s="47" t="s">
        <v>154</v>
      </c>
      <c r="C12">
        <f>IF('Hourly Flows'!B13="","",'Hourly Flows'!B13)</f>
        <v>55.8</v>
      </c>
      <c r="D12" s="45" t="s">
        <v>143</v>
      </c>
      <c r="E12" s="45" t="s">
        <v>144</v>
      </c>
    </row>
    <row r="13" spans="1:6" x14ac:dyDescent="0.25">
      <c r="A13" s="46">
        <f>'daily data'!$B$2</f>
        <v>45734</v>
      </c>
      <c r="B13" s="47" t="s">
        <v>155</v>
      </c>
      <c r="C13">
        <f>IF('Hourly Flows'!B14="","",'Hourly Flows'!B14)</f>
        <v>57.5</v>
      </c>
      <c r="D13" s="45" t="s">
        <v>143</v>
      </c>
      <c r="E13" s="45" t="s">
        <v>144</v>
      </c>
    </row>
    <row r="14" spans="1:6" x14ac:dyDescent="0.25">
      <c r="A14" s="46">
        <f>'daily data'!$B$2</f>
        <v>45734</v>
      </c>
      <c r="B14" s="47" t="s">
        <v>156</v>
      </c>
      <c r="C14">
        <f>IF('Hourly Flows'!B15="","",'Hourly Flows'!B15)</f>
        <v>56.8</v>
      </c>
      <c r="D14" s="45" t="s">
        <v>143</v>
      </c>
      <c r="E14" s="45" t="s">
        <v>144</v>
      </c>
    </row>
    <row r="15" spans="1:6" x14ac:dyDescent="0.25">
      <c r="A15" s="46">
        <f>'daily data'!$B$2</f>
        <v>45734</v>
      </c>
      <c r="B15" s="47" t="s">
        <v>157</v>
      </c>
      <c r="C15">
        <f>IF('Hourly Flows'!B16="","",'Hourly Flows'!B16)</f>
        <v>56.4</v>
      </c>
      <c r="D15" s="45" t="s">
        <v>143</v>
      </c>
      <c r="E15" s="45" t="s">
        <v>144</v>
      </c>
    </row>
    <row r="16" spans="1:6" x14ac:dyDescent="0.25">
      <c r="A16" s="46">
        <f>'daily data'!$B$2</f>
        <v>45734</v>
      </c>
      <c r="B16" s="47" t="s">
        <v>158</v>
      </c>
      <c r="C16">
        <f>IF('Hourly Flows'!B17="","",'Hourly Flows'!B17)</f>
        <v>59.7</v>
      </c>
      <c r="D16" s="45" t="s">
        <v>143</v>
      </c>
      <c r="E16" s="45" t="s">
        <v>144</v>
      </c>
    </row>
    <row r="17" spans="1:5" x14ac:dyDescent="0.25">
      <c r="A17" s="46">
        <f>'daily data'!$B$2</f>
        <v>45734</v>
      </c>
      <c r="B17" s="47" t="s">
        <v>159</v>
      </c>
      <c r="C17">
        <f>IF('Hourly Flows'!B18="","",'Hourly Flows'!B18)</f>
        <v>59</v>
      </c>
      <c r="D17" s="45" t="s">
        <v>143</v>
      </c>
      <c r="E17" s="45" t="s">
        <v>144</v>
      </c>
    </row>
    <row r="18" spans="1:5" x14ac:dyDescent="0.25">
      <c r="A18" s="46">
        <f>'daily data'!$B$2</f>
        <v>45734</v>
      </c>
      <c r="B18" s="47" t="s">
        <v>160</v>
      </c>
      <c r="C18">
        <f>IF('Hourly Flows'!B19="","",'Hourly Flows'!B19)</f>
        <v>57.7</v>
      </c>
      <c r="D18" s="45" t="s">
        <v>143</v>
      </c>
      <c r="E18" s="45" t="s">
        <v>144</v>
      </c>
    </row>
    <row r="19" spans="1:5" x14ac:dyDescent="0.25">
      <c r="A19" s="46">
        <f>'daily data'!$B$2</f>
        <v>45734</v>
      </c>
      <c r="B19" s="47" t="s">
        <v>161</v>
      </c>
      <c r="C19">
        <f>IF('Hourly Flows'!B20="","",'Hourly Flows'!B20)</f>
        <v>58</v>
      </c>
      <c r="D19" s="45" t="s">
        <v>143</v>
      </c>
      <c r="E19" s="45" t="s">
        <v>144</v>
      </c>
    </row>
    <row r="20" spans="1:5" x14ac:dyDescent="0.25">
      <c r="A20" s="46">
        <f>'daily data'!$B$2</f>
        <v>45734</v>
      </c>
      <c r="B20" s="47" t="s">
        <v>162</v>
      </c>
      <c r="C20">
        <f>IF('Hourly Flows'!B21="","",'Hourly Flows'!B21)</f>
        <v>61.5</v>
      </c>
      <c r="D20" s="45" t="s">
        <v>143</v>
      </c>
      <c r="E20" s="45" t="s">
        <v>144</v>
      </c>
    </row>
    <row r="21" spans="1:5" x14ac:dyDescent="0.25">
      <c r="A21" s="46">
        <f>'daily data'!$B$2</f>
        <v>45734</v>
      </c>
      <c r="B21" s="47" t="s">
        <v>163</v>
      </c>
      <c r="C21">
        <f>IF('Hourly Flows'!B22="","",'Hourly Flows'!B22)</f>
        <v>63</v>
      </c>
      <c r="D21" s="45" t="s">
        <v>143</v>
      </c>
      <c r="E21" s="45" t="s">
        <v>144</v>
      </c>
    </row>
    <row r="22" spans="1:5" x14ac:dyDescent="0.25">
      <c r="A22" s="46">
        <f>'daily data'!$B$2</f>
        <v>45734</v>
      </c>
      <c r="B22" s="47" t="s">
        <v>164</v>
      </c>
      <c r="C22">
        <f>IF('Hourly Flows'!B23="","",'Hourly Flows'!B23)</f>
        <v>61.7</v>
      </c>
      <c r="D22" s="45" t="s">
        <v>143</v>
      </c>
      <c r="E22" s="45" t="s">
        <v>144</v>
      </c>
    </row>
    <row r="23" spans="1:5" x14ac:dyDescent="0.25">
      <c r="A23" s="46">
        <f>'daily data'!$B$2</f>
        <v>45734</v>
      </c>
      <c r="B23" s="47" t="s">
        <v>165</v>
      </c>
      <c r="C23">
        <f>IF('Hourly Flows'!B24="","",'Hourly Flows'!B24)</f>
        <v>62.2</v>
      </c>
      <c r="D23" s="45" t="s">
        <v>143</v>
      </c>
      <c r="E23" s="45" t="s">
        <v>144</v>
      </c>
    </row>
    <row r="24" spans="1:5" x14ac:dyDescent="0.25">
      <c r="A24" s="46">
        <f>'daily data'!$B$2</f>
        <v>45734</v>
      </c>
      <c r="B24" s="47" t="s">
        <v>166</v>
      </c>
      <c r="C24">
        <f>IF('Hourly Flows'!B25="","",'Hourly Flows'!B25)</f>
        <v>61.4</v>
      </c>
      <c r="D24" s="45" t="s">
        <v>143</v>
      </c>
      <c r="E24" s="45" t="s">
        <v>144</v>
      </c>
    </row>
    <row r="25" spans="1:5" x14ac:dyDescent="0.25">
      <c r="A25" s="46">
        <f>'daily data'!$B$2</f>
        <v>45734</v>
      </c>
      <c r="B25" s="47" t="s">
        <v>167</v>
      </c>
      <c r="C25">
        <f>IF('Hourly Flows'!B26="","",'Hourly Flows'!B26)</f>
        <v>65</v>
      </c>
      <c r="D25" s="45" t="s">
        <v>143</v>
      </c>
      <c r="E25" s="45" t="s">
        <v>144</v>
      </c>
    </row>
  </sheetData>
  <phoneticPr fontId="9" type="noConversion"/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16"/>
  <sheetViews>
    <sheetView topLeftCell="A125" workbookViewId="0">
      <selection activeCell="I158" sqref="I158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15.42578125" bestFit="1" customWidth="1"/>
    <col min="4" max="4" width="18.5703125" bestFit="1" customWidth="1"/>
    <col min="5" max="5" width="27.85546875" bestFit="1" customWidth="1"/>
    <col min="7" max="7" width="14.85546875" bestFit="1" customWidth="1"/>
    <col min="8" max="8" width="13.85546875" bestFit="1" customWidth="1"/>
  </cols>
  <sheetData>
    <row r="1" spans="1:10" x14ac:dyDescent="0.25">
      <c r="A1" s="45" t="s">
        <v>137</v>
      </c>
      <c r="B1" s="45" t="s">
        <v>138</v>
      </c>
      <c r="C1" s="45" t="s">
        <v>139</v>
      </c>
      <c r="D1" s="45" t="s">
        <v>140</v>
      </c>
      <c r="E1" s="45" t="s">
        <v>141</v>
      </c>
      <c r="F1" s="45" t="s">
        <v>22</v>
      </c>
      <c r="G1" s="45" t="s">
        <v>168</v>
      </c>
      <c r="H1" s="45" t="s">
        <v>169</v>
      </c>
      <c r="J1" s="45"/>
    </row>
    <row r="2" spans="1:10" x14ac:dyDescent="0.25">
      <c r="A2" s="46">
        <f>'daily data'!$B$2</f>
        <v>45734</v>
      </c>
      <c r="B2" s="45" t="s">
        <v>170</v>
      </c>
      <c r="C2" s="45">
        <f>IF('daily data'!C6= "","",'daily data'!C6)</f>
        <v>2</v>
      </c>
      <c r="D2" s="45" t="s">
        <v>171</v>
      </c>
      <c r="E2" s="45" t="s">
        <v>250</v>
      </c>
      <c r="F2" s="45" t="str">
        <f t="shared" ref="F2:F37" si="0">IF(AND(G2&gt;=0.291,G2&lt;0.625),"7 to 3",IF(AND(G2&gt;=0.625,G2&lt;0.958334),"3 to 11",IF(G2&gt;=0.958334,"11 to 7",IF(G2&lt;0.291,"11 to 7",""))))</f>
        <v>11 to 7</v>
      </c>
      <c r="G2" s="48">
        <f>VALUE('daily data'!$A$16)</f>
        <v>2.1527777777777781E-2</v>
      </c>
    </row>
    <row r="3" spans="1:10" x14ac:dyDescent="0.25">
      <c r="A3" s="46">
        <f>'daily data'!$B$2</f>
        <v>45734</v>
      </c>
      <c r="B3" s="45" t="s">
        <v>170</v>
      </c>
      <c r="C3" s="45">
        <f>IF('daily data'!C7= "","",'daily data'!C7)</f>
        <v>5</v>
      </c>
      <c r="D3" s="45" t="s">
        <v>171</v>
      </c>
      <c r="E3" s="45" t="s">
        <v>250</v>
      </c>
      <c r="F3" s="45" t="str">
        <f t="shared" si="0"/>
        <v>7 to 3</v>
      </c>
      <c r="G3" s="48">
        <f>VALUE('daily data'!$A$7)</f>
        <v>0.47916666666666669</v>
      </c>
    </row>
    <row r="4" spans="1:10" x14ac:dyDescent="0.25">
      <c r="A4" s="46">
        <f>'daily data'!$B$2</f>
        <v>45734</v>
      </c>
      <c r="B4" s="45" t="s">
        <v>170</v>
      </c>
      <c r="C4" s="45">
        <f>IF('daily data'!C8= "","",'daily data'!C8)</f>
        <v>2.5</v>
      </c>
      <c r="D4" s="45" t="s">
        <v>171</v>
      </c>
      <c r="E4" s="45" t="s">
        <v>250</v>
      </c>
      <c r="F4" s="45" t="str">
        <f t="shared" si="0"/>
        <v>7 to 3</v>
      </c>
      <c r="G4" s="48">
        <f>VALUE('daily data'!$A$7)</f>
        <v>0.47916666666666669</v>
      </c>
    </row>
    <row r="5" spans="1:10" x14ac:dyDescent="0.25">
      <c r="A5" s="46">
        <f>'daily data'!$B$2</f>
        <v>45734</v>
      </c>
      <c r="B5" s="45" t="s">
        <v>170</v>
      </c>
      <c r="C5" s="45" t="str">
        <f>IF('daily data'!E6= "","",'daily data'!E6)</f>
        <v/>
      </c>
      <c r="D5" s="45" t="s">
        <v>171</v>
      </c>
      <c r="E5" s="45" t="s">
        <v>251</v>
      </c>
      <c r="F5" s="45" t="str">
        <f t="shared" si="0"/>
        <v>11 to 7</v>
      </c>
      <c r="G5" s="48">
        <f>VALUE('daily data'!$A$16)</f>
        <v>2.1527777777777781E-2</v>
      </c>
    </row>
    <row r="6" spans="1:10" x14ac:dyDescent="0.25">
      <c r="A6" s="46">
        <f>'daily data'!$B$2</f>
        <v>45734</v>
      </c>
      <c r="B6" s="45" t="s">
        <v>170</v>
      </c>
      <c r="C6" s="45">
        <f>IF('daily data'!D7= "","",'daily data'!D7)</f>
        <v>5</v>
      </c>
      <c r="D6" s="45" t="s">
        <v>171</v>
      </c>
      <c r="E6" s="45" t="s">
        <v>251</v>
      </c>
      <c r="F6" s="45" t="str">
        <f t="shared" si="0"/>
        <v>7 to 3</v>
      </c>
      <c r="G6" s="48">
        <f>VALUE('daily data'!$A$7)</f>
        <v>0.47916666666666669</v>
      </c>
    </row>
    <row r="7" spans="1:10" x14ac:dyDescent="0.25">
      <c r="A7" s="46">
        <f>'daily data'!$B$2</f>
        <v>45734</v>
      </c>
      <c r="B7" s="45" t="s">
        <v>170</v>
      </c>
      <c r="C7" s="45">
        <f>IF('daily data'!D8= "","",'daily data'!D8)</f>
        <v>1.5</v>
      </c>
      <c r="D7" s="45" t="s">
        <v>171</v>
      </c>
      <c r="E7" s="45" t="s">
        <v>251</v>
      </c>
      <c r="F7" s="45" t="str">
        <f t="shared" si="0"/>
        <v>7 to 3</v>
      </c>
      <c r="G7" s="48">
        <f>VALUE('daily data'!$A$7)</f>
        <v>0.47916666666666669</v>
      </c>
    </row>
    <row r="8" spans="1:10" x14ac:dyDescent="0.25">
      <c r="A8" s="46">
        <f>'daily data'!$B$2</f>
        <v>45734</v>
      </c>
      <c r="B8" s="45" t="s">
        <v>170</v>
      </c>
      <c r="C8" s="45">
        <f>IF('daily data'!F6= "","",'daily data'!F6)</f>
        <v>4</v>
      </c>
      <c r="D8" s="45" t="s">
        <v>171</v>
      </c>
      <c r="E8" s="45" t="s">
        <v>252</v>
      </c>
      <c r="F8" s="45" t="str">
        <f t="shared" si="0"/>
        <v>11 to 7</v>
      </c>
      <c r="G8" s="48">
        <f>VALUE('daily data'!$A$16)</f>
        <v>2.1527777777777781E-2</v>
      </c>
    </row>
    <row r="9" spans="1:10" x14ac:dyDescent="0.25">
      <c r="A9" s="46">
        <f>'daily data'!$B$2</f>
        <v>45734</v>
      </c>
      <c r="B9" s="45" t="s">
        <v>170</v>
      </c>
      <c r="C9" s="45" t="str">
        <f>IF('daily data'!E7= "","",'daily data'!E7)</f>
        <v/>
      </c>
      <c r="D9" s="45" t="s">
        <v>171</v>
      </c>
      <c r="E9" s="45" t="s">
        <v>252</v>
      </c>
      <c r="F9" s="45" t="str">
        <f t="shared" si="0"/>
        <v>7 to 3</v>
      </c>
      <c r="G9" s="48">
        <f>VALUE('daily data'!$A$7)</f>
        <v>0.47916666666666669</v>
      </c>
    </row>
    <row r="10" spans="1:10" x14ac:dyDescent="0.25">
      <c r="A10" s="46">
        <f>'daily data'!$B$2</f>
        <v>45734</v>
      </c>
      <c r="B10" s="45" t="s">
        <v>170</v>
      </c>
      <c r="C10" s="45" t="str">
        <f>IF('daily data'!E8= "","",'daily data'!E8)</f>
        <v/>
      </c>
      <c r="D10" s="45" t="s">
        <v>171</v>
      </c>
      <c r="E10" s="45" t="s">
        <v>252</v>
      </c>
      <c r="F10" s="45" t="str">
        <f t="shared" si="0"/>
        <v>7 to 3</v>
      </c>
      <c r="G10" s="48">
        <f>VALUE('daily data'!$A$7)</f>
        <v>0.47916666666666669</v>
      </c>
    </row>
    <row r="11" spans="1:10" x14ac:dyDescent="0.25">
      <c r="A11" s="46">
        <f>'daily data'!$B$2</f>
        <v>45734</v>
      </c>
      <c r="B11" s="45" t="s">
        <v>170</v>
      </c>
      <c r="C11" s="45" t="str">
        <f>IF('daily data'!E9= "","",'daily data'!E9)</f>
        <v/>
      </c>
      <c r="D11" s="45" t="s">
        <v>171</v>
      </c>
      <c r="E11" s="45" t="s">
        <v>253</v>
      </c>
      <c r="F11" s="45" t="str">
        <f t="shared" si="0"/>
        <v>11 to 7</v>
      </c>
      <c r="G11" s="48">
        <f>VALUE('daily data'!$A$16)</f>
        <v>2.1527777777777781E-2</v>
      </c>
    </row>
    <row r="12" spans="1:10" x14ac:dyDescent="0.25">
      <c r="A12" s="46">
        <f>'daily data'!$B$2</f>
        <v>45734</v>
      </c>
      <c r="B12" s="45" t="s">
        <v>170</v>
      </c>
      <c r="C12" s="45">
        <f>IF('daily data'!F7= "","",'daily data'!F7)</f>
        <v>3</v>
      </c>
      <c r="D12" s="45" t="s">
        <v>171</v>
      </c>
      <c r="E12" s="45" t="s">
        <v>253</v>
      </c>
      <c r="F12" s="45" t="str">
        <f t="shared" si="0"/>
        <v>7 to 3</v>
      </c>
      <c r="G12" s="48">
        <f>VALUE('daily data'!$A$7)</f>
        <v>0.47916666666666669</v>
      </c>
    </row>
    <row r="13" spans="1:10" x14ac:dyDescent="0.25">
      <c r="A13" s="46">
        <f>'daily data'!$B$2</f>
        <v>45734</v>
      </c>
      <c r="B13" s="45" t="s">
        <v>170</v>
      </c>
      <c r="C13" s="45">
        <f>IF('daily data'!F8= "","",'daily data'!F8)</f>
        <v>0</v>
      </c>
      <c r="D13" s="45" t="s">
        <v>171</v>
      </c>
      <c r="E13" s="45" t="s">
        <v>253</v>
      </c>
      <c r="F13" s="45" t="str">
        <f t="shared" si="0"/>
        <v>7 to 3</v>
      </c>
      <c r="G13" s="48">
        <f>VALUE('daily data'!$A$7)</f>
        <v>0.47916666666666669</v>
      </c>
    </row>
    <row r="14" spans="1:10" x14ac:dyDescent="0.25">
      <c r="A14" s="46">
        <f>'daily data'!$B$2</f>
        <v>45734</v>
      </c>
      <c r="B14" s="45" t="s">
        <v>170</v>
      </c>
      <c r="C14" s="45">
        <f>IF('daily data'!D16="","",'daily data'!D16)</f>
        <v>0.1</v>
      </c>
      <c r="D14" s="45" t="s">
        <v>171</v>
      </c>
      <c r="E14" s="45" t="s">
        <v>172</v>
      </c>
      <c r="F14" s="45" t="str">
        <f t="shared" si="0"/>
        <v>11 to 7</v>
      </c>
      <c r="G14" s="48">
        <f>VALUE('daily data'!$A$9)</f>
        <v>0</v>
      </c>
    </row>
    <row r="15" spans="1:10" x14ac:dyDescent="0.25">
      <c r="A15" s="46">
        <f>'daily data'!$B$2</f>
        <v>45734</v>
      </c>
      <c r="B15" s="45" t="s">
        <v>170</v>
      </c>
      <c r="C15" s="45">
        <f>IF('daily data'!C17="","",'daily data'!C17)</f>
        <v>0.3</v>
      </c>
      <c r="D15" s="45" t="s">
        <v>171</v>
      </c>
      <c r="E15" s="45" t="s">
        <v>172</v>
      </c>
      <c r="F15" s="45" t="s">
        <v>219</v>
      </c>
      <c r="G15" s="48">
        <f>VALUE('daily data'!$A$18)</f>
        <v>0.66666666666666663</v>
      </c>
    </row>
    <row r="16" spans="1:10" x14ac:dyDescent="0.25">
      <c r="A16" s="46">
        <f>'daily data'!$B$2</f>
        <v>45734</v>
      </c>
      <c r="B16" s="45" t="s">
        <v>170</v>
      </c>
      <c r="C16" s="45">
        <f>IF('daily data'!C18="","",'daily data'!C18)</f>
        <v>1</v>
      </c>
      <c r="D16" s="45" t="s">
        <v>171</v>
      </c>
      <c r="E16" s="45" t="s">
        <v>172</v>
      </c>
      <c r="F16" s="45" t="str">
        <f t="shared" si="0"/>
        <v>3 to 11</v>
      </c>
      <c r="G16" s="48">
        <f>VALUE('daily data'!$A$18)</f>
        <v>0.66666666666666663</v>
      </c>
    </row>
    <row r="17" spans="1:7" x14ac:dyDescent="0.25">
      <c r="A17" s="46">
        <f>'daily data'!$B$2</f>
        <v>45734</v>
      </c>
      <c r="B17" s="45" t="s">
        <v>170</v>
      </c>
      <c r="C17" s="45">
        <f>IF('daily data'!D16="","",'daily data'!D16)</f>
        <v>0.1</v>
      </c>
      <c r="D17" s="45" t="s">
        <v>171</v>
      </c>
      <c r="E17" s="45" t="s">
        <v>173</v>
      </c>
      <c r="F17" s="45" t="str">
        <f t="shared" si="0"/>
        <v>3 to 11</v>
      </c>
      <c r="G17" s="48">
        <f>VALUE('daily data'!$A$18)</f>
        <v>0.66666666666666663</v>
      </c>
    </row>
    <row r="18" spans="1:7" x14ac:dyDescent="0.25">
      <c r="A18" s="46">
        <f>'daily data'!$B$2</f>
        <v>45734</v>
      </c>
      <c r="B18" s="45" t="s">
        <v>170</v>
      </c>
      <c r="C18" s="45">
        <f>IF('daily data'!D17="","",'daily data'!D17)</f>
        <v>0.3</v>
      </c>
      <c r="D18" s="45" t="s">
        <v>171</v>
      </c>
      <c r="E18" s="45" t="s">
        <v>173</v>
      </c>
      <c r="F18" s="45" t="s">
        <v>219</v>
      </c>
      <c r="G18" s="48">
        <f>VALUE('daily data'!$A$18)</f>
        <v>0.66666666666666663</v>
      </c>
    </row>
    <row r="19" spans="1:7" x14ac:dyDescent="0.25">
      <c r="A19" s="46">
        <f>'daily data'!$B$2</f>
        <v>45734</v>
      </c>
      <c r="B19" s="45" t="s">
        <v>170</v>
      </c>
      <c r="C19" s="45">
        <f>IF('daily data'!D18="","",'daily data'!D18)</f>
        <v>0.5</v>
      </c>
      <c r="D19" s="45" t="s">
        <v>171</v>
      </c>
      <c r="E19" s="45" t="s">
        <v>173</v>
      </c>
      <c r="F19" s="45" t="str">
        <f t="shared" si="0"/>
        <v>3 to 11</v>
      </c>
      <c r="G19" s="48">
        <f>VALUE('daily data'!$A$18)</f>
        <v>0.66666666666666663</v>
      </c>
    </row>
    <row r="20" spans="1:7" x14ac:dyDescent="0.25">
      <c r="A20" s="46">
        <f>'daily data'!$B$2</f>
        <v>45734</v>
      </c>
      <c r="B20" s="45" t="s">
        <v>170</v>
      </c>
      <c r="C20" s="45">
        <f>IF('daily data'!E16="","",'daily data'!E16)</f>
        <v>1.5</v>
      </c>
      <c r="D20" s="45" t="s">
        <v>171</v>
      </c>
      <c r="E20" s="45" t="s">
        <v>174</v>
      </c>
      <c r="F20" s="45" t="str">
        <f t="shared" si="0"/>
        <v>3 to 11</v>
      </c>
      <c r="G20" s="48">
        <f>VALUE('daily data'!$A$18)</f>
        <v>0.66666666666666663</v>
      </c>
    </row>
    <row r="21" spans="1:7" x14ac:dyDescent="0.25">
      <c r="A21" s="46">
        <f>'daily data'!$B$2</f>
        <v>45734</v>
      </c>
      <c r="B21" s="45" t="s">
        <v>170</v>
      </c>
      <c r="C21" s="45">
        <f>IF('daily data'!E17="","",'daily data'!E17)</f>
        <v>1</v>
      </c>
      <c r="D21" s="45" t="s">
        <v>171</v>
      </c>
      <c r="E21" s="45" t="s">
        <v>174</v>
      </c>
      <c r="F21" s="45" t="s">
        <v>219</v>
      </c>
      <c r="G21" s="48">
        <f>VALUE('daily data'!$A$18)</f>
        <v>0.66666666666666663</v>
      </c>
    </row>
    <row r="22" spans="1:7" x14ac:dyDescent="0.25">
      <c r="A22" s="46">
        <f>'daily data'!$B$2</f>
        <v>45734</v>
      </c>
      <c r="B22" s="45" t="s">
        <v>170</v>
      </c>
      <c r="C22" s="45">
        <f>IF('daily data'!E18="","",'daily data'!E18)</f>
        <v>0.8</v>
      </c>
      <c r="D22" s="45" t="s">
        <v>171</v>
      </c>
      <c r="E22" s="45" t="s">
        <v>174</v>
      </c>
      <c r="F22" s="45" t="str">
        <f t="shared" si="0"/>
        <v>3 to 11</v>
      </c>
      <c r="G22" s="48">
        <f>VALUE('daily data'!$A$18)</f>
        <v>0.66666666666666663</v>
      </c>
    </row>
    <row r="23" spans="1:7" x14ac:dyDescent="0.25">
      <c r="A23" s="46">
        <f>'daily data'!$B$2</f>
        <v>45734</v>
      </c>
      <c r="B23" s="45" t="s">
        <v>170</v>
      </c>
      <c r="C23" s="45">
        <f>IF('daily data'!F16="","",'daily data'!F16)</f>
        <v>1</v>
      </c>
      <c r="D23" s="45" t="s">
        <v>171</v>
      </c>
      <c r="E23" s="45" t="s">
        <v>175</v>
      </c>
      <c r="F23" s="45" t="str">
        <f t="shared" si="0"/>
        <v>3 to 11</v>
      </c>
      <c r="G23" s="48">
        <f>VALUE('daily data'!$A$18)</f>
        <v>0.66666666666666663</v>
      </c>
    </row>
    <row r="24" spans="1:7" x14ac:dyDescent="0.25">
      <c r="A24" s="46">
        <f>'daily data'!$B$2</f>
        <v>45734</v>
      </c>
      <c r="B24" s="45" t="s">
        <v>170</v>
      </c>
      <c r="C24" s="45">
        <f>IF('daily data'!F17="","",'daily data'!F17)</f>
        <v>1</v>
      </c>
      <c r="D24" s="45" t="s">
        <v>171</v>
      </c>
      <c r="E24" s="45" t="s">
        <v>175</v>
      </c>
      <c r="F24" s="45" t="s">
        <v>219</v>
      </c>
      <c r="G24" s="48">
        <f>VALUE('daily data'!$A$18)</f>
        <v>0.66666666666666663</v>
      </c>
    </row>
    <row r="25" spans="1:7" x14ac:dyDescent="0.25">
      <c r="A25" s="46">
        <f>'daily data'!$B$2</f>
        <v>45734</v>
      </c>
      <c r="B25" s="45" t="s">
        <v>170</v>
      </c>
      <c r="C25" s="45">
        <f>IF('daily data'!F18="","",'daily data'!F18)</f>
        <v>1</v>
      </c>
      <c r="D25" s="45" t="s">
        <v>171</v>
      </c>
      <c r="E25" s="45" t="s">
        <v>175</v>
      </c>
      <c r="F25" s="45" t="str">
        <f t="shared" si="0"/>
        <v>3 to 11</v>
      </c>
      <c r="G25" s="48">
        <f>VALUE('daily data'!$A$18)</f>
        <v>0.66666666666666663</v>
      </c>
    </row>
    <row r="26" spans="1:7" x14ac:dyDescent="0.25">
      <c r="A26" s="46">
        <f>'daily data'!$B$2</f>
        <v>45734</v>
      </c>
      <c r="B26" s="45" t="s">
        <v>170</v>
      </c>
      <c r="C26" s="45">
        <f>IF('daily data'!G16="","",'daily data'!G16)</f>
        <v>0.5</v>
      </c>
      <c r="D26" s="45" t="s">
        <v>171</v>
      </c>
      <c r="E26" s="45" t="s">
        <v>176</v>
      </c>
      <c r="F26" s="45" t="str">
        <f t="shared" si="0"/>
        <v>3 to 11</v>
      </c>
      <c r="G26" s="48">
        <f>VALUE('daily data'!$A$18)</f>
        <v>0.66666666666666663</v>
      </c>
    </row>
    <row r="27" spans="1:7" x14ac:dyDescent="0.25">
      <c r="A27" s="46">
        <f>'daily data'!$B$2</f>
        <v>45734</v>
      </c>
      <c r="B27" s="45" t="s">
        <v>170</v>
      </c>
      <c r="C27" s="45">
        <f>IF('daily data'!G17="","",'daily data'!G17)</f>
        <v>1</v>
      </c>
      <c r="D27" s="45" t="s">
        <v>171</v>
      </c>
      <c r="E27" s="45" t="s">
        <v>176</v>
      </c>
      <c r="F27" s="45" t="s">
        <v>219</v>
      </c>
      <c r="G27" s="48">
        <f>VALUE('daily data'!$A$18)</f>
        <v>0.66666666666666663</v>
      </c>
    </row>
    <row r="28" spans="1:7" x14ac:dyDescent="0.25">
      <c r="A28" s="46">
        <f>'daily data'!$B$2</f>
        <v>45734</v>
      </c>
      <c r="B28" s="45" t="s">
        <v>170</v>
      </c>
      <c r="C28" s="45">
        <f>IF('daily data'!G18="","",'daily data'!G18)</f>
        <v>0</v>
      </c>
      <c r="D28" s="45" t="s">
        <v>171</v>
      </c>
      <c r="E28" s="45" t="s">
        <v>176</v>
      </c>
      <c r="F28" s="45" t="str">
        <f t="shared" si="0"/>
        <v>3 to 11</v>
      </c>
      <c r="G28" s="48">
        <f>VALUE('daily data'!$A$18)</f>
        <v>0.66666666666666663</v>
      </c>
    </row>
    <row r="29" spans="1:7" x14ac:dyDescent="0.25">
      <c r="A29" s="46">
        <f>'daily data'!$B$2</f>
        <v>45734</v>
      </c>
      <c r="B29" s="45" t="s">
        <v>170</v>
      </c>
      <c r="C29" s="45">
        <f>IF('daily data'!I16="","",'daily data'!I16)</f>
        <v>1</v>
      </c>
      <c r="D29" s="45" t="s">
        <v>171</v>
      </c>
      <c r="E29" s="45" t="s">
        <v>177</v>
      </c>
      <c r="F29" s="45" t="str">
        <f t="shared" si="0"/>
        <v>3 to 11</v>
      </c>
      <c r="G29" s="48">
        <f>VALUE('daily data'!$A$18)</f>
        <v>0.66666666666666663</v>
      </c>
    </row>
    <row r="30" spans="1:7" x14ac:dyDescent="0.25">
      <c r="A30" s="46">
        <f>'daily data'!$B$2</f>
        <v>45734</v>
      </c>
      <c r="B30" s="45" t="s">
        <v>170</v>
      </c>
      <c r="C30" s="45">
        <f>IF('daily data'!H17="","",'daily data'!H17)</f>
        <v>1</v>
      </c>
      <c r="D30" s="45" t="s">
        <v>171</v>
      </c>
      <c r="E30" s="45" t="s">
        <v>177</v>
      </c>
      <c r="F30" s="45" t="s">
        <v>219</v>
      </c>
      <c r="G30" s="48">
        <f>VALUE('daily data'!$A$18)</f>
        <v>0.66666666666666663</v>
      </c>
    </row>
    <row r="31" spans="1:7" x14ac:dyDescent="0.25">
      <c r="A31" s="46">
        <f>'daily data'!$B$2</f>
        <v>45734</v>
      </c>
      <c r="B31" s="45" t="s">
        <v>170</v>
      </c>
      <c r="C31" s="45">
        <f>IF('daily data'!H18="","",'daily data'!H18)</f>
        <v>3.5</v>
      </c>
      <c r="D31" s="45" t="s">
        <v>171</v>
      </c>
      <c r="E31" s="45" t="s">
        <v>177</v>
      </c>
      <c r="F31" s="45" t="str">
        <f t="shared" si="0"/>
        <v>3 to 11</v>
      </c>
      <c r="G31" s="48">
        <f>VALUE('daily data'!$A$18)</f>
        <v>0.66666666666666663</v>
      </c>
    </row>
    <row r="32" spans="1:7" x14ac:dyDescent="0.25">
      <c r="A32" s="46">
        <f>'daily data'!$B$2</f>
        <v>45734</v>
      </c>
      <c r="B32" s="45" t="s">
        <v>170</v>
      </c>
      <c r="C32" s="45">
        <f>IF('daily data'!I16="","",'daily data'!I16)</f>
        <v>1</v>
      </c>
      <c r="D32" s="45" t="s">
        <v>171</v>
      </c>
      <c r="E32" s="45" t="s">
        <v>178</v>
      </c>
      <c r="F32" s="45" t="str">
        <f t="shared" si="0"/>
        <v>3 to 11</v>
      </c>
      <c r="G32" s="48">
        <f>VALUE('daily data'!$A$18)</f>
        <v>0.66666666666666663</v>
      </c>
    </row>
    <row r="33" spans="1:7" x14ac:dyDescent="0.25">
      <c r="A33" s="46">
        <f>'daily data'!$B$2</f>
        <v>45734</v>
      </c>
      <c r="B33" s="45" t="s">
        <v>170</v>
      </c>
      <c r="C33" s="45">
        <f>IF('daily data'!I17="","",'daily data'!I17)</f>
        <v>1</v>
      </c>
      <c r="D33" s="45" t="s">
        <v>171</v>
      </c>
      <c r="E33" s="45" t="s">
        <v>178</v>
      </c>
      <c r="F33" s="45" t="s">
        <v>219</v>
      </c>
      <c r="G33" s="48">
        <f>VALUE('daily data'!$A$18)</f>
        <v>0.66666666666666663</v>
      </c>
    </row>
    <row r="34" spans="1:7" x14ac:dyDescent="0.25">
      <c r="A34" s="46">
        <f>'daily data'!$B$2</f>
        <v>45734</v>
      </c>
      <c r="B34" s="45" t="s">
        <v>170</v>
      </c>
      <c r="C34" s="45">
        <f>IF('daily data'!I18="","",'daily data'!I18)</f>
        <v>0.5</v>
      </c>
      <c r="D34" s="45" t="s">
        <v>171</v>
      </c>
      <c r="E34" s="45" t="s">
        <v>178</v>
      </c>
      <c r="F34" s="45" t="str">
        <f t="shared" si="0"/>
        <v>3 to 11</v>
      </c>
      <c r="G34" s="48">
        <f>VALUE('daily data'!$A$18)</f>
        <v>0.66666666666666663</v>
      </c>
    </row>
    <row r="35" spans="1:7" x14ac:dyDescent="0.25">
      <c r="A35" s="46">
        <f>'daily data'!$B$2</f>
        <v>45734</v>
      </c>
      <c r="B35" s="45" t="s">
        <v>170</v>
      </c>
      <c r="C35" s="45">
        <f>IF('daily data'!J16="","",'daily data'!J16)</f>
        <v>1</v>
      </c>
      <c r="D35" s="45" t="s">
        <v>171</v>
      </c>
      <c r="E35" s="45" t="s">
        <v>179</v>
      </c>
      <c r="F35" s="45" t="str">
        <f t="shared" si="0"/>
        <v>3 to 11</v>
      </c>
      <c r="G35" s="48">
        <f>VALUE('daily data'!$A$18)</f>
        <v>0.66666666666666663</v>
      </c>
    </row>
    <row r="36" spans="1:7" x14ac:dyDescent="0.25">
      <c r="A36" s="46">
        <f>'daily data'!$B$2</f>
        <v>45734</v>
      </c>
      <c r="B36" s="45" t="s">
        <v>170</v>
      </c>
      <c r="C36" s="45">
        <f>IF('daily data'!J17="","",'daily data'!J17)</f>
        <v>1</v>
      </c>
      <c r="D36" s="45" t="s">
        <v>171</v>
      </c>
      <c r="E36" s="45" t="s">
        <v>179</v>
      </c>
      <c r="F36" s="45" t="s">
        <v>219</v>
      </c>
      <c r="G36" s="48">
        <f>VALUE('daily data'!$A$18)</f>
        <v>0.66666666666666663</v>
      </c>
    </row>
    <row r="37" spans="1:7" x14ac:dyDescent="0.25">
      <c r="A37" s="46">
        <f>'daily data'!$B$2</f>
        <v>45734</v>
      </c>
      <c r="B37" s="45" t="s">
        <v>170</v>
      </c>
      <c r="C37" s="45">
        <f>IF('daily data'!J18="","",'daily data'!J18)</f>
        <v>0.5</v>
      </c>
      <c r="D37" s="45" t="s">
        <v>171</v>
      </c>
      <c r="E37" s="45" t="s">
        <v>179</v>
      </c>
      <c r="F37" s="45" t="str">
        <f t="shared" si="0"/>
        <v>3 to 11</v>
      </c>
      <c r="G37" s="48">
        <f>VALUE('daily data'!$A$18)</f>
        <v>0.66666666666666663</v>
      </c>
    </row>
    <row r="38" spans="1:7" x14ac:dyDescent="0.25">
      <c r="A38" s="46">
        <f>'daily data'!$B$2</f>
        <v>45734</v>
      </c>
      <c r="B38" s="45" t="s">
        <v>49</v>
      </c>
      <c r="C38" s="45"/>
      <c r="D38" s="45"/>
      <c r="E38" s="45" t="s">
        <v>245</v>
      </c>
      <c r="F38" s="51" t="s">
        <v>219</v>
      </c>
      <c r="G38" s="48">
        <f ca="1">NOW()-ROUNDDOWN(NOW(),0)</f>
        <v>0.9348403935218812</v>
      </c>
    </row>
    <row r="39" spans="1:7" x14ac:dyDescent="0.25">
      <c r="A39" s="46">
        <f>'daily data'!$B$2</f>
        <v>45734</v>
      </c>
      <c r="B39" s="45" t="s">
        <v>49</v>
      </c>
      <c r="C39" s="45"/>
      <c r="E39" s="45" t="s">
        <v>245</v>
      </c>
      <c r="F39" s="45" t="s">
        <v>220</v>
      </c>
      <c r="G39" s="48">
        <f t="shared" ref="G39:G82" ca="1" si="1">NOW()-ROUNDDOWN(NOW(),0)</f>
        <v>0.9348403935218812</v>
      </c>
    </row>
    <row r="40" spans="1:7" x14ac:dyDescent="0.25">
      <c r="A40" s="46">
        <f>'daily data'!$B$2</f>
        <v>45734</v>
      </c>
      <c r="B40" s="45" t="s">
        <v>49</v>
      </c>
      <c r="C40" s="45"/>
      <c r="E40" s="45" t="s">
        <v>245</v>
      </c>
      <c r="F40" s="45" t="s">
        <v>221</v>
      </c>
      <c r="G40" s="48">
        <f t="shared" ca="1" si="1"/>
        <v>0.9348403935218812</v>
      </c>
    </row>
    <row r="41" spans="1:7" x14ac:dyDescent="0.25">
      <c r="A41" s="46">
        <f>'daily data'!$B$2</f>
        <v>45734</v>
      </c>
      <c r="B41" s="45" t="s">
        <v>49</v>
      </c>
      <c r="C41" s="45"/>
      <c r="E41" s="45" t="s">
        <v>246</v>
      </c>
      <c r="F41" s="51" t="s">
        <v>219</v>
      </c>
      <c r="G41" s="48">
        <f t="shared" ca="1" si="1"/>
        <v>0.9348403935218812</v>
      </c>
    </row>
    <row r="42" spans="1:7" x14ac:dyDescent="0.25">
      <c r="A42" s="46">
        <f>'daily data'!$B$2</f>
        <v>45734</v>
      </c>
      <c r="B42" s="45" t="s">
        <v>49</v>
      </c>
      <c r="C42" s="45"/>
      <c r="D42" s="45"/>
      <c r="E42" s="45" t="s">
        <v>246</v>
      </c>
      <c r="F42" s="45" t="s">
        <v>220</v>
      </c>
      <c r="G42" s="48">
        <f t="shared" ca="1" si="1"/>
        <v>0.9348403935218812</v>
      </c>
    </row>
    <row r="43" spans="1:7" x14ac:dyDescent="0.25">
      <c r="A43" s="46">
        <f>'daily data'!$B$2</f>
        <v>45734</v>
      </c>
      <c r="B43" s="45" t="s">
        <v>49</v>
      </c>
      <c r="C43" s="45"/>
      <c r="D43" s="45"/>
      <c r="E43" s="45" t="s">
        <v>246</v>
      </c>
      <c r="F43" s="45" t="s">
        <v>221</v>
      </c>
      <c r="G43" s="48">
        <f t="shared" ca="1" si="1"/>
        <v>0.9348403935218812</v>
      </c>
    </row>
    <row r="44" spans="1:7" x14ac:dyDescent="0.25">
      <c r="A44" s="46">
        <f>'daily data'!$B$2</f>
        <v>45734</v>
      </c>
      <c r="B44" s="45" t="s">
        <v>49</v>
      </c>
      <c r="C44" s="45"/>
      <c r="D44" s="45"/>
      <c r="E44" s="45" t="s">
        <v>247</v>
      </c>
      <c r="F44" s="51" t="s">
        <v>219</v>
      </c>
      <c r="G44" s="48">
        <f t="shared" ca="1" si="1"/>
        <v>0.9348403935218812</v>
      </c>
    </row>
    <row r="45" spans="1:7" x14ac:dyDescent="0.25">
      <c r="A45" s="46">
        <f>'daily data'!$B$2</f>
        <v>45734</v>
      </c>
      <c r="B45" s="45" t="s">
        <v>49</v>
      </c>
      <c r="C45" s="45"/>
      <c r="D45" s="45"/>
      <c r="E45" s="45" t="s">
        <v>247</v>
      </c>
      <c r="F45" s="45" t="s">
        <v>220</v>
      </c>
      <c r="G45" s="48">
        <f t="shared" ca="1" si="1"/>
        <v>0.9348403935218812</v>
      </c>
    </row>
    <row r="46" spans="1:7" x14ac:dyDescent="0.25">
      <c r="A46" s="46">
        <f>'daily data'!$B$2</f>
        <v>45734</v>
      </c>
      <c r="B46" s="45" t="s">
        <v>49</v>
      </c>
      <c r="C46" s="45"/>
      <c r="D46" s="45"/>
      <c r="E46" s="45" t="s">
        <v>247</v>
      </c>
      <c r="F46" s="45" t="s">
        <v>221</v>
      </c>
      <c r="G46" s="48">
        <f t="shared" ca="1" si="1"/>
        <v>0.9348403935218812</v>
      </c>
    </row>
    <row r="47" spans="1:7" x14ac:dyDescent="0.25">
      <c r="A47" s="46">
        <f>'daily data'!$B$2</f>
        <v>45734</v>
      </c>
      <c r="B47" s="45" t="s">
        <v>49</v>
      </c>
      <c r="C47" s="45"/>
      <c r="D47" s="45"/>
      <c r="E47" s="45" t="s">
        <v>248</v>
      </c>
      <c r="F47" s="51" t="s">
        <v>219</v>
      </c>
      <c r="G47" s="48">
        <f t="shared" ca="1" si="1"/>
        <v>0.9348403935218812</v>
      </c>
    </row>
    <row r="48" spans="1:7" x14ac:dyDescent="0.25">
      <c r="A48" s="46">
        <f>'daily data'!$B$2</f>
        <v>45734</v>
      </c>
      <c r="B48" s="45" t="s">
        <v>49</v>
      </c>
      <c r="C48" s="45"/>
      <c r="D48" s="45"/>
      <c r="E48" s="45" t="s">
        <v>248</v>
      </c>
      <c r="F48" s="45" t="s">
        <v>220</v>
      </c>
      <c r="G48" s="48">
        <f t="shared" ca="1" si="1"/>
        <v>0.9348403935218812</v>
      </c>
    </row>
    <row r="49" spans="1:7" x14ac:dyDescent="0.25">
      <c r="A49" s="46">
        <f>'daily data'!$B$2</f>
        <v>45734</v>
      </c>
      <c r="B49" s="45" t="s">
        <v>49</v>
      </c>
      <c r="C49" s="45"/>
      <c r="D49" s="45"/>
      <c r="E49" s="45" t="s">
        <v>248</v>
      </c>
      <c r="F49" s="45" t="s">
        <v>221</v>
      </c>
      <c r="G49" s="48">
        <f t="shared" ca="1" si="1"/>
        <v>0.9348403935218812</v>
      </c>
    </row>
    <row r="50" spans="1:7" x14ac:dyDescent="0.25">
      <c r="A50" s="46">
        <f>'daily data'!$B$2</f>
        <v>45734</v>
      </c>
      <c r="B50" s="45" t="s">
        <v>49</v>
      </c>
      <c r="C50" s="45"/>
      <c r="E50" s="45" t="s">
        <v>249</v>
      </c>
      <c r="F50" s="51" t="s">
        <v>219</v>
      </c>
      <c r="G50" s="48">
        <f t="shared" ca="1" si="1"/>
        <v>0.9348403935218812</v>
      </c>
    </row>
    <row r="51" spans="1:7" x14ac:dyDescent="0.25">
      <c r="A51" s="46">
        <f>'daily data'!$B$2</f>
        <v>45734</v>
      </c>
      <c r="B51" s="45" t="s">
        <v>49</v>
      </c>
      <c r="C51" s="45"/>
      <c r="E51" s="45" t="s">
        <v>249</v>
      </c>
      <c r="F51" s="45" t="s">
        <v>220</v>
      </c>
      <c r="G51" s="48">
        <f t="shared" ca="1" si="1"/>
        <v>0.9348403935218812</v>
      </c>
    </row>
    <row r="52" spans="1:7" x14ac:dyDescent="0.25">
      <c r="A52" s="46">
        <f>'daily data'!$B$2</f>
        <v>45734</v>
      </c>
      <c r="B52" s="45" t="s">
        <v>49</v>
      </c>
      <c r="C52" s="45"/>
      <c r="E52" s="45" t="s">
        <v>249</v>
      </c>
      <c r="F52" s="45" t="s">
        <v>221</v>
      </c>
      <c r="G52" s="48">
        <f t="shared" ca="1" si="1"/>
        <v>0.9348403935218812</v>
      </c>
    </row>
    <row r="53" spans="1:7" x14ac:dyDescent="0.25">
      <c r="A53" s="46">
        <f>'daily data'!$B$2</f>
        <v>45734</v>
      </c>
      <c r="B53" s="45" t="s">
        <v>254</v>
      </c>
      <c r="C53" s="45"/>
      <c r="D53" s="45"/>
      <c r="E53" s="45" t="s">
        <v>245</v>
      </c>
      <c r="F53" s="51" t="s">
        <v>219</v>
      </c>
      <c r="G53" s="48">
        <f t="shared" ca="1" si="1"/>
        <v>0.9348403935218812</v>
      </c>
    </row>
    <row r="54" spans="1:7" x14ac:dyDescent="0.25">
      <c r="A54" s="46">
        <f>'daily data'!$B$2</f>
        <v>45734</v>
      </c>
      <c r="B54" s="45" t="s">
        <v>254</v>
      </c>
      <c r="C54" s="45"/>
      <c r="D54" s="45"/>
      <c r="E54" s="45" t="s">
        <v>245</v>
      </c>
      <c r="F54" s="45" t="s">
        <v>220</v>
      </c>
      <c r="G54" s="48">
        <f t="shared" ca="1" si="1"/>
        <v>0.9348403935218812</v>
      </c>
    </row>
    <row r="55" spans="1:7" x14ac:dyDescent="0.25">
      <c r="A55" s="46">
        <f>'daily data'!$B$2</f>
        <v>45734</v>
      </c>
      <c r="B55" s="45" t="s">
        <v>254</v>
      </c>
      <c r="C55" s="45"/>
      <c r="D55" s="45"/>
      <c r="E55" s="45" t="s">
        <v>245</v>
      </c>
      <c r="F55" s="45" t="s">
        <v>221</v>
      </c>
      <c r="G55" s="48">
        <f t="shared" ca="1" si="1"/>
        <v>0.9348403935218812</v>
      </c>
    </row>
    <row r="56" spans="1:7" x14ac:dyDescent="0.25">
      <c r="A56" s="46">
        <f>'daily data'!$B$2</f>
        <v>45734</v>
      </c>
      <c r="B56" s="45" t="s">
        <v>254</v>
      </c>
      <c r="C56" s="45"/>
      <c r="D56" s="45"/>
      <c r="E56" s="45" t="s">
        <v>246</v>
      </c>
      <c r="F56" s="51" t="s">
        <v>219</v>
      </c>
      <c r="G56" s="48">
        <f t="shared" ca="1" si="1"/>
        <v>0.9348403935218812</v>
      </c>
    </row>
    <row r="57" spans="1:7" x14ac:dyDescent="0.25">
      <c r="A57" s="46">
        <f>'daily data'!$B$2</f>
        <v>45734</v>
      </c>
      <c r="B57" s="45" t="s">
        <v>254</v>
      </c>
      <c r="C57" s="45"/>
      <c r="D57" s="45"/>
      <c r="E57" s="45" t="s">
        <v>246</v>
      </c>
      <c r="F57" s="45" t="s">
        <v>220</v>
      </c>
      <c r="G57" s="48">
        <f t="shared" ca="1" si="1"/>
        <v>0.9348403935218812</v>
      </c>
    </row>
    <row r="58" spans="1:7" x14ac:dyDescent="0.25">
      <c r="A58" s="46">
        <f>'daily data'!$B$2</f>
        <v>45734</v>
      </c>
      <c r="B58" s="45" t="s">
        <v>254</v>
      </c>
      <c r="C58" s="45"/>
      <c r="D58" s="45"/>
      <c r="E58" s="45" t="s">
        <v>246</v>
      </c>
      <c r="F58" s="45" t="s">
        <v>221</v>
      </c>
      <c r="G58" s="48">
        <f t="shared" ca="1" si="1"/>
        <v>0.9348403935218812</v>
      </c>
    </row>
    <row r="59" spans="1:7" x14ac:dyDescent="0.25">
      <c r="A59" s="46">
        <f>'daily data'!$B$2</f>
        <v>45734</v>
      </c>
      <c r="B59" s="45" t="s">
        <v>254</v>
      </c>
      <c r="C59" s="45"/>
      <c r="D59" s="45"/>
      <c r="E59" s="45" t="s">
        <v>247</v>
      </c>
      <c r="F59" s="51" t="s">
        <v>219</v>
      </c>
      <c r="G59" s="48">
        <f t="shared" ca="1" si="1"/>
        <v>0.9348403935218812</v>
      </c>
    </row>
    <row r="60" spans="1:7" x14ac:dyDescent="0.25">
      <c r="A60" s="46">
        <f>'daily data'!$B$2</f>
        <v>45734</v>
      </c>
      <c r="B60" s="45" t="s">
        <v>254</v>
      </c>
      <c r="C60" s="45"/>
      <c r="D60" s="45"/>
      <c r="E60" s="45" t="s">
        <v>247</v>
      </c>
      <c r="F60" s="45" t="s">
        <v>220</v>
      </c>
      <c r="G60" s="48">
        <f t="shared" ca="1" si="1"/>
        <v>0.9348403935218812</v>
      </c>
    </row>
    <row r="61" spans="1:7" x14ac:dyDescent="0.25">
      <c r="A61" s="46">
        <f>'daily data'!$B$2</f>
        <v>45734</v>
      </c>
      <c r="B61" s="45" t="s">
        <v>254</v>
      </c>
      <c r="C61" s="45"/>
      <c r="E61" s="45" t="s">
        <v>247</v>
      </c>
      <c r="F61" s="45" t="s">
        <v>221</v>
      </c>
      <c r="G61" s="48">
        <f t="shared" ca="1" si="1"/>
        <v>0.9348403935218812</v>
      </c>
    </row>
    <row r="62" spans="1:7" x14ac:dyDescent="0.25">
      <c r="A62" s="46">
        <f>'daily data'!$B$2</f>
        <v>45734</v>
      </c>
      <c r="B62" s="45" t="s">
        <v>254</v>
      </c>
      <c r="C62" s="45"/>
      <c r="E62" s="45" t="s">
        <v>248</v>
      </c>
      <c r="F62" s="51" t="s">
        <v>219</v>
      </c>
      <c r="G62" s="48">
        <f t="shared" ca="1" si="1"/>
        <v>0.9348403935218812</v>
      </c>
    </row>
    <row r="63" spans="1:7" x14ac:dyDescent="0.25">
      <c r="A63" s="46">
        <f>'daily data'!$B$2</f>
        <v>45734</v>
      </c>
      <c r="B63" s="45" t="s">
        <v>254</v>
      </c>
      <c r="C63" s="45"/>
      <c r="E63" s="45" t="s">
        <v>248</v>
      </c>
      <c r="F63" s="45" t="s">
        <v>220</v>
      </c>
      <c r="G63" s="48">
        <f t="shared" ca="1" si="1"/>
        <v>0.9348403935218812</v>
      </c>
    </row>
    <row r="64" spans="1:7" x14ac:dyDescent="0.25">
      <c r="A64" s="46">
        <f>'daily data'!$B$2</f>
        <v>45734</v>
      </c>
      <c r="B64" s="45" t="s">
        <v>254</v>
      </c>
      <c r="C64" s="45"/>
      <c r="D64" s="45"/>
      <c r="E64" s="45" t="s">
        <v>248</v>
      </c>
      <c r="F64" s="45" t="s">
        <v>221</v>
      </c>
      <c r="G64" s="48">
        <f t="shared" ca="1" si="1"/>
        <v>0.9348403935218812</v>
      </c>
    </row>
    <row r="65" spans="1:7" x14ac:dyDescent="0.25">
      <c r="A65" s="46">
        <f>'daily data'!$B$2</f>
        <v>45734</v>
      </c>
      <c r="B65" s="45" t="s">
        <v>254</v>
      </c>
      <c r="C65" s="45"/>
      <c r="D65" s="45"/>
      <c r="E65" s="45" t="s">
        <v>249</v>
      </c>
      <c r="F65" s="51" t="s">
        <v>219</v>
      </c>
      <c r="G65" s="48">
        <f t="shared" ca="1" si="1"/>
        <v>0.9348403935218812</v>
      </c>
    </row>
    <row r="66" spans="1:7" x14ac:dyDescent="0.25">
      <c r="A66" s="46">
        <f>'daily data'!$B$2</f>
        <v>45734</v>
      </c>
      <c r="B66" s="45" t="s">
        <v>254</v>
      </c>
      <c r="C66" s="45"/>
      <c r="D66" s="45"/>
      <c r="E66" s="45" t="s">
        <v>249</v>
      </c>
      <c r="F66" s="45" t="s">
        <v>220</v>
      </c>
      <c r="G66" s="48">
        <f t="shared" ca="1" si="1"/>
        <v>0.9348403935218812</v>
      </c>
    </row>
    <row r="67" spans="1:7" x14ac:dyDescent="0.25">
      <c r="A67" s="46">
        <f>'daily data'!$B$2</f>
        <v>45734</v>
      </c>
      <c r="B67" s="45" t="s">
        <v>254</v>
      </c>
      <c r="C67" s="45"/>
      <c r="D67" s="45"/>
      <c r="E67" s="45" t="s">
        <v>249</v>
      </c>
      <c r="F67" s="45" t="s">
        <v>221</v>
      </c>
      <c r="G67" s="48">
        <f t="shared" ca="1" si="1"/>
        <v>0.9348403935218812</v>
      </c>
    </row>
    <row r="68" spans="1:7" x14ac:dyDescent="0.25">
      <c r="A68" s="46">
        <f>'daily data'!$B$2</f>
        <v>45734</v>
      </c>
      <c r="B68" s="45" t="s">
        <v>255</v>
      </c>
      <c r="C68" s="45"/>
      <c r="D68" s="45"/>
      <c r="E68" s="45" t="s">
        <v>245</v>
      </c>
      <c r="F68" s="51" t="s">
        <v>219</v>
      </c>
      <c r="G68" s="48">
        <f t="shared" ca="1" si="1"/>
        <v>0.9348403935218812</v>
      </c>
    </row>
    <row r="69" spans="1:7" x14ac:dyDescent="0.25">
      <c r="A69" s="46">
        <f>'daily data'!$B$2</f>
        <v>45734</v>
      </c>
      <c r="B69" s="45" t="s">
        <v>255</v>
      </c>
      <c r="C69" s="45"/>
      <c r="D69" s="45"/>
      <c r="E69" s="45" t="s">
        <v>245</v>
      </c>
      <c r="F69" s="45" t="s">
        <v>220</v>
      </c>
      <c r="G69" s="48">
        <f t="shared" ca="1" si="1"/>
        <v>0.9348403935218812</v>
      </c>
    </row>
    <row r="70" spans="1:7" x14ac:dyDescent="0.25">
      <c r="A70" s="46">
        <f>'daily data'!$B$2</f>
        <v>45734</v>
      </c>
      <c r="B70" s="45" t="s">
        <v>255</v>
      </c>
      <c r="C70" s="45"/>
      <c r="D70" s="45"/>
      <c r="E70" s="45" t="s">
        <v>245</v>
      </c>
      <c r="F70" s="45" t="s">
        <v>221</v>
      </c>
      <c r="G70" s="48">
        <f t="shared" ca="1" si="1"/>
        <v>0.9348403935218812</v>
      </c>
    </row>
    <row r="71" spans="1:7" x14ac:dyDescent="0.25">
      <c r="A71" s="46">
        <f>'daily data'!$B$2</f>
        <v>45734</v>
      </c>
      <c r="B71" s="45" t="s">
        <v>255</v>
      </c>
      <c r="C71" s="45"/>
      <c r="D71" s="45"/>
      <c r="E71" s="45" t="s">
        <v>246</v>
      </c>
      <c r="F71" s="51" t="s">
        <v>219</v>
      </c>
      <c r="G71" s="48">
        <f t="shared" ca="1" si="1"/>
        <v>0.9348403935218812</v>
      </c>
    </row>
    <row r="72" spans="1:7" x14ac:dyDescent="0.25">
      <c r="A72" s="46">
        <f>'daily data'!$B$2</f>
        <v>45734</v>
      </c>
      <c r="B72" s="45" t="s">
        <v>255</v>
      </c>
      <c r="C72" s="45"/>
      <c r="D72" s="45"/>
      <c r="E72" s="45" t="s">
        <v>246</v>
      </c>
      <c r="F72" s="45" t="s">
        <v>220</v>
      </c>
      <c r="G72" s="48">
        <f t="shared" ca="1" si="1"/>
        <v>0.9348403935218812</v>
      </c>
    </row>
    <row r="73" spans="1:7" x14ac:dyDescent="0.25">
      <c r="A73" s="46">
        <f>'daily data'!$B$2</f>
        <v>45734</v>
      </c>
      <c r="B73" s="45" t="s">
        <v>255</v>
      </c>
      <c r="C73" s="45"/>
      <c r="E73" s="45" t="s">
        <v>246</v>
      </c>
      <c r="F73" s="45" t="s">
        <v>221</v>
      </c>
      <c r="G73" s="48">
        <f t="shared" ca="1" si="1"/>
        <v>0.9348403935218812</v>
      </c>
    </row>
    <row r="74" spans="1:7" x14ac:dyDescent="0.25">
      <c r="A74" s="46">
        <f>'daily data'!$B$2</f>
        <v>45734</v>
      </c>
      <c r="B74" s="45" t="s">
        <v>255</v>
      </c>
      <c r="C74" s="45"/>
      <c r="E74" s="45" t="s">
        <v>247</v>
      </c>
      <c r="F74" s="51" t="s">
        <v>219</v>
      </c>
      <c r="G74" s="48">
        <f t="shared" ca="1" si="1"/>
        <v>0.9348403935218812</v>
      </c>
    </row>
    <row r="75" spans="1:7" x14ac:dyDescent="0.25">
      <c r="A75" s="46">
        <f>'daily data'!$B$2</f>
        <v>45734</v>
      </c>
      <c r="B75" s="45" t="s">
        <v>255</v>
      </c>
      <c r="C75" s="45"/>
      <c r="E75" s="45" t="s">
        <v>247</v>
      </c>
      <c r="F75" s="45" t="s">
        <v>220</v>
      </c>
      <c r="G75" s="48">
        <f t="shared" ca="1" si="1"/>
        <v>0.9348403935218812</v>
      </c>
    </row>
    <row r="76" spans="1:7" x14ac:dyDescent="0.25">
      <c r="A76" s="46">
        <f>'daily data'!$B$2</f>
        <v>45734</v>
      </c>
      <c r="B76" s="45" t="s">
        <v>255</v>
      </c>
      <c r="C76" s="45"/>
      <c r="D76" s="45"/>
      <c r="E76" s="45" t="s">
        <v>247</v>
      </c>
      <c r="F76" s="45" t="s">
        <v>221</v>
      </c>
      <c r="G76" s="48">
        <f t="shared" ca="1" si="1"/>
        <v>0.9348403935218812</v>
      </c>
    </row>
    <row r="77" spans="1:7" x14ac:dyDescent="0.25">
      <c r="A77" s="46">
        <f>'daily data'!$B$2</f>
        <v>45734</v>
      </c>
      <c r="B77" s="45" t="s">
        <v>255</v>
      </c>
      <c r="C77" s="45"/>
      <c r="D77" s="45"/>
      <c r="E77" s="45" t="s">
        <v>248</v>
      </c>
      <c r="F77" s="51" t="s">
        <v>219</v>
      </c>
      <c r="G77" s="48">
        <f t="shared" ca="1" si="1"/>
        <v>0.9348403935218812</v>
      </c>
    </row>
    <row r="78" spans="1:7" x14ac:dyDescent="0.25">
      <c r="A78" s="46">
        <f>'daily data'!$B$2</f>
        <v>45734</v>
      </c>
      <c r="B78" s="45" t="s">
        <v>255</v>
      </c>
      <c r="C78" s="45"/>
      <c r="D78" s="45"/>
      <c r="E78" s="45" t="s">
        <v>248</v>
      </c>
      <c r="F78" s="45" t="s">
        <v>220</v>
      </c>
      <c r="G78" s="48">
        <f t="shared" ca="1" si="1"/>
        <v>0.9348403935218812</v>
      </c>
    </row>
    <row r="79" spans="1:7" x14ac:dyDescent="0.25">
      <c r="A79" s="46">
        <f>'daily data'!$B$2</f>
        <v>45734</v>
      </c>
      <c r="B79" s="45" t="s">
        <v>255</v>
      </c>
      <c r="C79" s="45"/>
      <c r="D79" s="45"/>
      <c r="E79" s="45" t="s">
        <v>248</v>
      </c>
      <c r="F79" s="45" t="s">
        <v>221</v>
      </c>
      <c r="G79" s="48">
        <f t="shared" ca="1" si="1"/>
        <v>0.9348403935218812</v>
      </c>
    </row>
    <row r="80" spans="1:7" x14ac:dyDescent="0.25">
      <c r="A80" s="46">
        <f>'daily data'!$B$2</f>
        <v>45734</v>
      </c>
      <c r="B80" s="45" t="s">
        <v>255</v>
      </c>
      <c r="C80" s="45"/>
      <c r="D80" s="45"/>
      <c r="E80" s="45" t="s">
        <v>249</v>
      </c>
      <c r="F80" s="51" t="s">
        <v>219</v>
      </c>
      <c r="G80" s="48">
        <f t="shared" ca="1" si="1"/>
        <v>0.9348403935218812</v>
      </c>
    </row>
    <row r="81" spans="1:8" x14ac:dyDescent="0.25">
      <c r="A81" s="46">
        <f>'daily data'!$B$2</f>
        <v>45734</v>
      </c>
      <c r="B81" s="45" t="s">
        <v>255</v>
      </c>
      <c r="C81" s="45"/>
      <c r="D81" s="45"/>
      <c r="E81" s="45" t="s">
        <v>249</v>
      </c>
      <c r="F81" s="45" t="s">
        <v>220</v>
      </c>
      <c r="G81" s="48">
        <f t="shared" ca="1" si="1"/>
        <v>0.9348403935218812</v>
      </c>
    </row>
    <row r="82" spans="1:8" x14ac:dyDescent="0.25">
      <c r="A82" s="46">
        <f>'daily data'!$B$2</f>
        <v>45734</v>
      </c>
      <c r="B82" s="45" t="s">
        <v>255</v>
      </c>
      <c r="C82" s="45"/>
      <c r="D82" s="45"/>
      <c r="E82" s="45" t="s">
        <v>249</v>
      </c>
      <c r="F82" s="45" t="s">
        <v>221</v>
      </c>
      <c r="G82" s="48">
        <f t="shared" ca="1" si="1"/>
        <v>0.9348403935218812</v>
      </c>
    </row>
    <row r="83" spans="1:8" x14ac:dyDescent="0.25">
      <c r="A83" s="46">
        <f>'daily data'!$B$2</f>
        <v>45734</v>
      </c>
      <c r="B83" s="45" t="s">
        <v>180</v>
      </c>
      <c r="C83" s="49">
        <f>IF('daily data'!D$39="","",'daily data'!D$39)</f>
        <v>3.1</v>
      </c>
      <c r="D83" s="45" t="s">
        <v>181</v>
      </c>
      <c r="E83" s="45" t="s">
        <v>182</v>
      </c>
      <c r="G83" s="48">
        <f t="shared" ref="G83:G114" ca="1" si="2">NOW()-ROUNDDOWN(NOW(),0)</f>
        <v>0.9348403935218812</v>
      </c>
      <c r="H83" s="45" t="s">
        <v>79</v>
      </c>
    </row>
    <row r="84" spans="1:8" x14ac:dyDescent="0.25">
      <c r="A84" s="46">
        <f>'daily data'!$B$2</f>
        <v>45734</v>
      </c>
      <c r="B84" s="45" t="s">
        <v>180</v>
      </c>
      <c r="C84" s="49">
        <f>IF('daily data'!D$39="","",'daily data'!D$39)</f>
        <v>3.1</v>
      </c>
      <c r="D84" s="45" t="s">
        <v>181</v>
      </c>
      <c r="E84" s="45" t="s">
        <v>183</v>
      </c>
      <c r="G84" s="48">
        <f t="shared" ca="1" si="2"/>
        <v>0.9348403935218812</v>
      </c>
      <c r="H84" s="45" t="s">
        <v>79</v>
      </c>
    </row>
    <row r="85" spans="1:8" x14ac:dyDescent="0.25">
      <c r="A85" s="46">
        <f>'daily data'!$B$2</f>
        <v>45734</v>
      </c>
      <c r="B85" s="45" t="s">
        <v>180</v>
      </c>
      <c r="C85" s="49">
        <f>IF('daily data'!D$39="","",'daily data'!D$39)</f>
        <v>3.1</v>
      </c>
      <c r="D85" s="45" t="s">
        <v>181</v>
      </c>
      <c r="E85" s="45" t="s">
        <v>184</v>
      </c>
      <c r="G85" s="48">
        <f t="shared" ca="1" si="2"/>
        <v>0.9348403935218812</v>
      </c>
      <c r="H85" s="45" t="s">
        <v>79</v>
      </c>
    </row>
    <row r="86" spans="1:8" x14ac:dyDescent="0.25">
      <c r="A86" s="46">
        <f>'daily data'!$B$2</f>
        <v>45734</v>
      </c>
      <c r="B86" s="45" t="s">
        <v>180</v>
      </c>
      <c r="C86" s="49">
        <f>IF('daily data'!E$39="","",'daily data'!E$39)</f>
        <v>2.2000000000000002</v>
      </c>
      <c r="D86" s="45" t="s">
        <v>181</v>
      </c>
      <c r="E86" s="45" t="s">
        <v>185</v>
      </c>
      <c r="G86" s="48">
        <f t="shared" ca="1" si="2"/>
        <v>0.9348403935218812</v>
      </c>
      <c r="H86" s="45" t="s">
        <v>79</v>
      </c>
    </row>
    <row r="87" spans="1:8" x14ac:dyDescent="0.25">
      <c r="A87" s="46">
        <f>'daily data'!$B$2</f>
        <v>45734</v>
      </c>
      <c r="B87" s="45" t="s">
        <v>180</v>
      </c>
      <c r="C87" s="49">
        <f>IF('daily data'!F$39="","",'daily data'!F$39)</f>
        <v>4</v>
      </c>
      <c r="D87" s="45" t="s">
        <v>181</v>
      </c>
      <c r="E87" s="45" t="s">
        <v>186</v>
      </c>
      <c r="G87" s="48">
        <f t="shared" ca="1" si="2"/>
        <v>0.9348403935218812</v>
      </c>
      <c r="H87" s="45" t="s">
        <v>79</v>
      </c>
    </row>
    <row r="88" spans="1:8" x14ac:dyDescent="0.25">
      <c r="A88" s="46">
        <f>'daily data'!$B$2</f>
        <v>45734</v>
      </c>
      <c r="B88" s="45" t="s">
        <v>180</v>
      </c>
      <c r="C88" s="49">
        <f>IF('daily data'!G$39="","",'daily data'!G$39)</f>
        <v>2.2999999999999998</v>
      </c>
      <c r="D88" s="45" t="s">
        <v>181</v>
      </c>
      <c r="E88" s="45" t="s">
        <v>187</v>
      </c>
      <c r="G88" s="48">
        <f t="shared" ca="1" si="2"/>
        <v>0.9348403935218812</v>
      </c>
      <c r="H88" s="45" t="s">
        <v>79</v>
      </c>
    </row>
    <row r="89" spans="1:8" x14ac:dyDescent="0.25">
      <c r="A89" s="46">
        <f>'daily data'!$B$2</f>
        <v>45734</v>
      </c>
      <c r="B89" s="45" t="s">
        <v>180</v>
      </c>
      <c r="C89" s="49">
        <f>IF('daily data'!H$39="","",'daily data'!H$39)</f>
        <v>1.4</v>
      </c>
      <c r="D89" s="45" t="s">
        <v>181</v>
      </c>
      <c r="E89" s="45" t="s">
        <v>188</v>
      </c>
      <c r="G89" s="48">
        <f t="shared" ca="1" si="2"/>
        <v>0.9348403935218812</v>
      </c>
      <c r="H89" s="45" t="s">
        <v>79</v>
      </c>
    </row>
    <row r="90" spans="1:8" x14ac:dyDescent="0.25">
      <c r="A90" s="46">
        <f>'daily data'!$B$2</f>
        <v>45734</v>
      </c>
      <c r="B90" s="45" t="s">
        <v>180</v>
      </c>
      <c r="C90" s="49">
        <f>IF('daily data'!B$43="","",'daily data'!B$43)</f>
        <v>2</v>
      </c>
      <c r="D90" s="45" t="s">
        <v>181</v>
      </c>
      <c r="E90" s="45" t="s">
        <v>189</v>
      </c>
      <c r="G90" s="48">
        <f t="shared" ca="1" si="2"/>
        <v>0.9348403935218812</v>
      </c>
      <c r="H90" s="45" t="s">
        <v>79</v>
      </c>
    </row>
    <row r="91" spans="1:8" x14ac:dyDescent="0.25">
      <c r="A91" s="46">
        <f>'daily data'!$B$2</f>
        <v>45734</v>
      </c>
      <c r="B91" s="45" t="s">
        <v>180</v>
      </c>
      <c r="C91" s="49">
        <f>IF('daily data'!C$43="","",'daily data'!C$43)</f>
        <v>2</v>
      </c>
      <c r="D91" s="45" t="s">
        <v>181</v>
      </c>
      <c r="E91" s="45" t="s">
        <v>190</v>
      </c>
      <c r="G91" s="48">
        <f t="shared" ca="1" si="2"/>
        <v>0.9348403935218812</v>
      </c>
      <c r="H91" s="45" t="s">
        <v>79</v>
      </c>
    </row>
    <row r="92" spans="1:8" x14ac:dyDescent="0.25">
      <c r="A92" s="46">
        <f>'daily data'!$B$2</f>
        <v>45734</v>
      </c>
      <c r="B92" s="45" t="s">
        <v>180</v>
      </c>
      <c r="C92" s="49">
        <f>IF('daily data'!D$43="","",'daily data'!D$43)</f>
        <v>1.6</v>
      </c>
      <c r="D92" s="45" t="s">
        <v>181</v>
      </c>
      <c r="E92" s="45" t="s">
        <v>191</v>
      </c>
      <c r="G92" s="48">
        <f t="shared" ca="1" si="2"/>
        <v>0.9348403935218812</v>
      </c>
      <c r="H92" s="45" t="s">
        <v>79</v>
      </c>
    </row>
    <row r="93" spans="1:8" x14ac:dyDescent="0.25">
      <c r="A93" s="46">
        <f>'daily data'!$B$2</f>
        <v>45734</v>
      </c>
      <c r="B93" s="45" t="s">
        <v>180</v>
      </c>
      <c r="C93" s="49">
        <f>IF('daily data'!E$43="","",'daily data'!E$43)</f>
        <v>4.5</v>
      </c>
      <c r="D93" s="45" t="s">
        <v>181</v>
      </c>
      <c r="E93" s="45" t="s">
        <v>192</v>
      </c>
      <c r="G93" s="48">
        <f t="shared" ca="1" si="2"/>
        <v>0.9348403935218812</v>
      </c>
      <c r="H93" s="45" t="s">
        <v>79</v>
      </c>
    </row>
    <row r="94" spans="1:8" x14ac:dyDescent="0.25">
      <c r="A94" s="46">
        <f>'daily data'!$B$2</f>
        <v>45734</v>
      </c>
      <c r="B94" s="45" t="s">
        <v>180</v>
      </c>
      <c r="C94" s="49">
        <f>IF('daily data'!F$43="","",'daily data'!F$43)</f>
        <v>1.3</v>
      </c>
      <c r="D94" s="45" t="s">
        <v>181</v>
      </c>
      <c r="E94" s="45" t="s">
        <v>193</v>
      </c>
      <c r="G94" s="48">
        <f t="shared" ca="1" si="2"/>
        <v>0.9348403935218812</v>
      </c>
      <c r="H94" s="45" t="s">
        <v>79</v>
      </c>
    </row>
    <row r="95" spans="1:8" x14ac:dyDescent="0.25">
      <c r="A95" s="46">
        <f>'daily data'!$B$2</f>
        <v>45734</v>
      </c>
      <c r="B95" s="45" t="s">
        <v>180</v>
      </c>
      <c r="C95" s="49">
        <f>IF('daily data'!G$43="","",'daily data'!G$43)</f>
        <v>1</v>
      </c>
      <c r="D95" s="45" t="s">
        <v>181</v>
      </c>
      <c r="E95" s="45" t="s">
        <v>194</v>
      </c>
      <c r="G95" s="48">
        <f t="shared" ca="1" si="2"/>
        <v>0.9348403935218812</v>
      </c>
      <c r="H95" s="45" t="s">
        <v>79</v>
      </c>
    </row>
    <row r="96" spans="1:8" x14ac:dyDescent="0.25">
      <c r="A96" s="46">
        <f>'daily data'!$B$2</f>
        <v>45734</v>
      </c>
      <c r="B96" s="45" t="s">
        <v>180</v>
      </c>
      <c r="C96" s="49">
        <f>IF('daily data'!H$43="","",'daily data'!H$43)</f>
        <v>1.7</v>
      </c>
      <c r="D96" s="45" t="s">
        <v>181</v>
      </c>
      <c r="E96" s="45" t="s">
        <v>195</v>
      </c>
      <c r="G96" s="48">
        <f t="shared" ca="1" si="2"/>
        <v>0.9348403935218812</v>
      </c>
      <c r="H96" s="45" t="s">
        <v>79</v>
      </c>
    </row>
    <row r="97" spans="1:8" x14ac:dyDescent="0.25">
      <c r="A97" s="46">
        <f>'daily data'!$B$2</f>
        <v>45734</v>
      </c>
      <c r="B97" s="45" t="s">
        <v>180</v>
      </c>
      <c r="C97" s="49">
        <f>IF('daily data'!B$39="","",'daily data'!B$39)</f>
        <v>2.7</v>
      </c>
      <c r="D97" s="45" t="s">
        <v>181</v>
      </c>
      <c r="E97" s="45" t="s">
        <v>182</v>
      </c>
      <c r="G97" s="48">
        <f t="shared" ca="1" si="2"/>
        <v>0.9348403935218812</v>
      </c>
      <c r="H97" s="45" t="s">
        <v>196</v>
      </c>
    </row>
    <row r="98" spans="1:8" x14ac:dyDescent="0.25">
      <c r="A98" s="46">
        <f>'daily data'!$B$2</f>
        <v>45734</v>
      </c>
      <c r="B98" s="45" t="s">
        <v>180</v>
      </c>
      <c r="C98" s="49">
        <f>IF('daily data'!C$39="","",'daily data'!C$39)</f>
        <v>2.9</v>
      </c>
      <c r="D98" s="45" t="s">
        <v>181</v>
      </c>
      <c r="E98" s="45" t="s">
        <v>183</v>
      </c>
      <c r="G98" s="48">
        <f t="shared" ca="1" si="2"/>
        <v>0.9348403935218812</v>
      </c>
      <c r="H98" s="45" t="s">
        <v>196</v>
      </c>
    </row>
    <row r="99" spans="1:8" x14ac:dyDescent="0.25">
      <c r="A99" s="46">
        <f>'daily data'!$B$2</f>
        <v>45734</v>
      </c>
      <c r="B99" s="45" t="s">
        <v>180</v>
      </c>
      <c r="C99" s="49" t="str">
        <f>IF('daily data'!D$40="","",'daily data'!D$40)</f>
        <v/>
      </c>
      <c r="D99" s="45" t="s">
        <v>181</v>
      </c>
      <c r="E99" s="45" t="s">
        <v>184</v>
      </c>
      <c r="G99" s="48">
        <f t="shared" ca="1" si="2"/>
        <v>0.9348403935218812</v>
      </c>
      <c r="H99" s="45" t="s">
        <v>196</v>
      </c>
    </row>
    <row r="100" spans="1:8" x14ac:dyDescent="0.25">
      <c r="A100" s="46">
        <f>'daily data'!$B$2</f>
        <v>45734</v>
      </c>
      <c r="B100" s="45" t="s">
        <v>180</v>
      </c>
      <c r="C100" s="49" t="str">
        <f>IF('daily data'!E$40="","",'daily data'!E$40)</f>
        <v/>
      </c>
      <c r="D100" s="45" t="s">
        <v>181</v>
      </c>
      <c r="E100" s="45" t="s">
        <v>185</v>
      </c>
      <c r="G100" s="48">
        <f t="shared" ca="1" si="2"/>
        <v>0.9348403935218812</v>
      </c>
      <c r="H100" s="45" t="s">
        <v>196</v>
      </c>
    </row>
    <row r="101" spans="1:8" x14ac:dyDescent="0.25">
      <c r="A101" s="46">
        <f>'daily data'!$B$2</f>
        <v>45734</v>
      </c>
      <c r="B101" s="45" t="s">
        <v>180</v>
      </c>
      <c r="C101" s="49" t="str">
        <f>IF('daily data'!F$40="","",'daily data'!F$40)</f>
        <v/>
      </c>
      <c r="D101" s="45" t="s">
        <v>181</v>
      </c>
      <c r="E101" s="45" t="s">
        <v>186</v>
      </c>
      <c r="G101" s="48">
        <f t="shared" ca="1" si="2"/>
        <v>0.9348403935218812</v>
      </c>
      <c r="H101" s="45" t="s">
        <v>196</v>
      </c>
    </row>
    <row r="102" spans="1:8" x14ac:dyDescent="0.25">
      <c r="A102" s="46">
        <f>'daily data'!$B$2</f>
        <v>45734</v>
      </c>
      <c r="B102" s="45" t="s">
        <v>180</v>
      </c>
      <c r="C102" s="49" t="str">
        <f>IF('daily data'!G$40="","",'daily data'!G$40)</f>
        <v/>
      </c>
      <c r="D102" s="45" t="s">
        <v>181</v>
      </c>
      <c r="E102" s="45" t="s">
        <v>187</v>
      </c>
      <c r="G102" s="48">
        <f t="shared" ca="1" si="2"/>
        <v>0.9348403935218812</v>
      </c>
      <c r="H102" s="45" t="s">
        <v>196</v>
      </c>
    </row>
    <row r="103" spans="1:8" x14ac:dyDescent="0.25">
      <c r="A103" s="46">
        <f>'daily data'!$B$2</f>
        <v>45734</v>
      </c>
      <c r="B103" s="45" t="s">
        <v>180</v>
      </c>
      <c r="C103" s="49" t="str">
        <f>IF('daily data'!H$40="","",'daily data'!H$40)</f>
        <v/>
      </c>
      <c r="D103" s="45" t="s">
        <v>181</v>
      </c>
      <c r="E103" s="45" t="s">
        <v>188</v>
      </c>
      <c r="G103" s="48">
        <f t="shared" ca="1" si="2"/>
        <v>0.9348403935218812</v>
      </c>
      <c r="H103" s="45" t="s">
        <v>196</v>
      </c>
    </row>
    <row r="104" spans="1:8" x14ac:dyDescent="0.25">
      <c r="A104" s="46">
        <f>'daily data'!$B$2</f>
        <v>45734</v>
      </c>
      <c r="B104" s="45" t="s">
        <v>180</v>
      </c>
      <c r="C104" s="49" t="str">
        <f>IF('daily data'!B$44="","",'daily data'!B$44)</f>
        <v/>
      </c>
      <c r="D104" s="45" t="s">
        <v>181</v>
      </c>
      <c r="E104" s="45" t="s">
        <v>189</v>
      </c>
      <c r="G104" s="48">
        <f t="shared" ca="1" si="2"/>
        <v>0.9348403935218812</v>
      </c>
      <c r="H104" s="45" t="s">
        <v>196</v>
      </c>
    </row>
    <row r="105" spans="1:8" x14ac:dyDescent="0.25">
      <c r="A105" s="46">
        <f>'daily data'!$B$2</f>
        <v>45734</v>
      </c>
      <c r="B105" s="45" t="s">
        <v>180</v>
      </c>
      <c r="C105" s="49" t="str">
        <f>IF('daily data'!C$44="","",'daily data'!C$44)</f>
        <v/>
      </c>
      <c r="D105" s="45" t="s">
        <v>181</v>
      </c>
      <c r="E105" s="45" t="s">
        <v>190</v>
      </c>
      <c r="G105" s="48">
        <f t="shared" ca="1" si="2"/>
        <v>0.9348403935218812</v>
      </c>
      <c r="H105" s="45" t="s">
        <v>196</v>
      </c>
    </row>
    <row r="106" spans="1:8" x14ac:dyDescent="0.25">
      <c r="A106" s="46">
        <f>'daily data'!$B$2</f>
        <v>45734</v>
      </c>
      <c r="B106" s="45" t="s">
        <v>180</v>
      </c>
      <c r="C106" s="49" t="str">
        <f>IF('daily data'!D$44="","",'daily data'!D$44)</f>
        <v/>
      </c>
      <c r="D106" s="45" t="s">
        <v>181</v>
      </c>
      <c r="E106" s="45" t="s">
        <v>191</v>
      </c>
      <c r="G106" s="48">
        <f t="shared" ca="1" si="2"/>
        <v>0.9348403935218812</v>
      </c>
      <c r="H106" s="45" t="s">
        <v>196</v>
      </c>
    </row>
    <row r="107" spans="1:8" x14ac:dyDescent="0.25">
      <c r="A107" s="46">
        <f>'daily data'!$B$2</f>
        <v>45734</v>
      </c>
      <c r="B107" s="45" t="s">
        <v>180</v>
      </c>
      <c r="C107" s="49" t="str">
        <f>IF('daily data'!E$44="","",'daily data'!E$44)</f>
        <v/>
      </c>
      <c r="D107" s="45" t="s">
        <v>181</v>
      </c>
      <c r="E107" s="45" t="s">
        <v>192</v>
      </c>
      <c r="G107" s="48">
        <f t="shared" ca="1" si="2"/>
        <v>0.9348403935218812</v>
      </c>
      <c r="H107" s="45" t="s">
        <v>196</v>
      </c>
    </row>
    <row r="108" spans="1:8" x14ac:dyDescent="0.25">
      <c r="A108" s="46">
        <f>'daily data'!$B$2</f>
        <v>45734</v>
      </c>
      <c r="B108" s="45" t="s">
        <v>180</v>
      </c>
      <c r="C108" s="49" t="str">
        <f>IF('daily data'!F$44="","",'daily data'!F$44)</f>
        <v/>
      </c>
      <c r="D108" s="45" t="s">
        <v>181</v>
      </c>
      <c r="E108" s="45" t="s">
        <v>193</v>
      </c>
      <c r="G108" s="48">
        <f t="shared" ca="1" si="2"/>
        <v>0.9348403935218812</v>
      </c>
      <c r="H108" s="45" t="s">
        <v>196</v>
      </c>
    </row>
    <row r="109" spans="1:8" x14ac:dyDescent="0.25">
      <c r="A109" s="46">
        <f>'daily data'!$B$2</f>
        <v>45734</v>
      </c>
      <c r="B109" s="45" t="s">
        <v>180</v>
      </c>
      <c r="C109" s="49">
        <f>IF('daily data'!G$43="","",'daily data'!G$44)</f>
        <v>0</v>
      </c>
      <c r="D109" s="45" t="s">
        <v>181</v>
      </c>
      <c r="E109" s="45" t="s">
        <v>194</v>
      </c>
      <c r="G109" s="48">
        <f t="shared" ca="1" si="2"/>
        <v>0.9348403935218812</v>
      </c>
      <c r="H109" s="45" t="s">
        <v>196</v>
      </c>
    </row>
    <row r="110" spans="1:8" x14ac:dyDescent="0.25">
      <c r="A110" s="46">
        <f>'daily data'!$B$2</f>
        <v>45734</v>
      </c>
      <c r="B110" s="45" t="s">
        <v>180</v>
      </c>
      <c r="C110" s="49" t="str">
        <f>IF('daily data'!H$44="","",'daily data'!H$44)</f>
        <v/>
      </c>
      <c r="D110" s="45" t="s">
        <v>181</v>
      </c>
      <c r="E110" s="45" t="s">
        <v>195</v>
      </c>
      <c r="G110" s="48">
        <f t="shared" ca="1" si="2"/>
        <v>0.9348403935218812</v>
      </c>
      <c r="H110" s="45" t="s">
        <v>196</v>
      </c>
    </row>
    <row r="111" spans="1:8" x14ac:dyDescent="0.25">
      <c r="A111" s="46">
        <f>'daily data'!$B$2</f>
        <v>45734</v>
      </c>
      <c r="B111" s="45" t="s">
        <v>197</v>
      </c>
      <c r="C111" s="50">
        <f>IF('daily data'!N5="","",'daily data'!N5)</f>
        <v>3</v>
      </c>
      <c r="E111" s="45" t="s">
        <v>198</v>
      </c>
      <c r="G111" s="48">
        <f t="shared" ca="1" si="2"/>
        <v>0.9348403935218812</v>
      </c>
    </row>
    <row r="112" spans="1:8" x14ac:dyDescent="0.25">
      <c r="A112" s="46">
        <f>'daily data'!$B$2</f>
        <v>45734</v>
      </c>
      <c r="B112" s="45" t="s">
        <v>197</v>
      </c>
      <c r="C112" s="50">
        <f>IF('daily data'!N6="","",'daily data'!N6)</f>
        <v>4</v>
      </c>
      <c r="E112" s="45" t="s">
        <v>199</v>
      </c>
      <c r="G112" s="48">
        <f t="shared" ca="1" si="2"/>
        <v>0.9348403935218812</v>
      </c>
    </row>
    <row r="113" spans="1:7" x14ac:dyDescent="0.25">
      <c r="A113" s="46">
        <f>'daily data'!$B$2</f>
        <v>45734</v>
      </c>
      <c r="B113" t="s">
        <v>200</v>
      </c>
      <c r="C113" s="50">
        <f>IF('daily data'!N7="","",'daily data'!N7)</f>
        <v>10</v>
      </c>
      <c r="E113" s="45" t="s">
        <v>201</v>
      </c>
      <c r="G113" s="48">
        <f t="shared" ca="1" si="2"/>
        <v>0.9348403935218812</v>
      </c>
    </row>
    <row r="114" spans="1:7" x14ac:dyDescent="0.25">
      <c r="A114" s="46">
        <f>'daily data'!$B$2</f>
        <v>45734</v>
      </c>
      <c r="B114" t="s">
        <v>202</v>
      </c>
      <c r="C114" s="50">
        <f>IF('daily data'!N8="","",'daily data'!N8)</f>
        <v>4</v>
      </c>
      <c r="E114" s="45" t="s">
        <v>201</v>
      </c>
      <c r="G114" s="48">
        <f t="shared" ca="1" si="2"/>
        <v>0.9348403935218812</v>
      </c>
    </row>
    <row r="115" spans="1:7" x14ac:dyDescent="0.25">
      <c r="A115" s="46">
        <f>'daily data'!$B$2</f>
        <v>45734</v>
      </c>
      <c r="B115" s="45" t="s">
        <v>197</v>
      </c>
      <c r="C115" s="50">
        <f>IF('daily data'!N10="","",'daily data'!N10)</f>
        <v>10</v>
      </c>
      <c r="E115" s="45" t="s">
        <v>203</v>
      </c>
      <c r="G115" s="48">
        <f t="shared" ref="G115:G146" ca="1" si="3">NOW()-ROUNDDOWN(NOW(),0)</f>
        <v>0.9348403935218812</v>
      </c>
    </row>
    <row r="116" spans="1:7" x14ac:dyDescent="0.25">
      <c r="A116" s="46">
        <f>'daily data'!$B$2</f>
        <v>45734</v>
      </c>
      <c r="B116" s="45" t="s">
        <v>204</v>
      </c>
      <c r="C116" s="45" t="str">
        <f>IF('daily data'!N14="","",'daily data'!N14)</f>
        <v/>
      </c>
      <c r="D116" s="45" t="s">
        <v>143</v>
      </c>
      <c r="E116" s="45" t="s">
        <v>144</v>
      </c>
      <c r="G116" s="48">
        <f t="shared" ca="1" si="3"/>
        <v>0.9348403935218812</v>
      </c>
    </row>
    <row r="117" spans="1:7" x14ac:dyDescent="0.25">
      <c r="A117" s="46">
        <f>'daily data'!$B$2</f>
        <v>45734</v>
      </c>
      <c r="B117" s="45" t="s">
        <v>204</v>
      </c>
      <c r="C117" s="45" t="str">
        <f>IF('daily data'!N15="","",'daily data'!N15)</f>
        <v/>
      </c>
      <c r="D117" s="45" t="s">
        <v>143</v>
      </c>
      <c r="E117" s="45" t="s">
        <v>201</v>
      </c>
      <c r="G117" s="48">
        <f t="shared" ca="1" si="3"/>
        <v>0.9348403935218812</v>
      </c>
    </row>
    <row r="118" spans="1:7" x14ac:dyDescent="0.25">
      <c r="A118" s="46">
        <f>'daily data'!$B$2</f>
        <v>45734</v>
      </c>
      <c r="B118" s="45" t="s">
        <v>204</v>
      </c>
      <c r="C118" s="45" t="str">
        <f>IF('daily data'!N16="","",'daily data'!N16)</f>
        <v/>
      </c>
      <c r="D118" s="45" t="s">
        <v>143</v>
      </c>
      <c r="E118" s="45" t="s">
        <v>203</v>
      </c>
      <c r="G118" s="48">
        <f t="shared" ca="1" si="3"/>
        <v>0.9348403935218812</v>
      </c>
    </row>
    <row r="119" spans="1:7" x14ac:dyDescent="0.25">
      <c r="A119" s="46">
        <f>'daily data'!$B$2</f>
        <v>45734</v>
      </c>
      <c r="B119" s="45" t="s">
        <v>205</v>
      </c>
      <c r="C119" s="45" t="str">
        <f>IF('daily data'!N17="","",'daily data'!N17)</f>
        <v/>
      </c>
      <c r="D119" s="45" t="s">
        <v>143</v>
      </c>
      <c r="E119" s="45" t="s">
        <v>203</v>
      </c>
      <c r="G119" s="48">
        <f t="shared" ca="1" si="3"/>
        <v>0.9348403935218812</v>
      </c>
    </row>
    <row r="120" spans="1:7" x14ac:dyDescent="0.25">
      <c r="A120" s="46">
        <f>'daily data'!$B$2</f>
        <v>45734</v>
      </c>
      <c r="B120" s="45" t="s">
        <v>204</v>
      </c>
      <c r="C120" s="45" t="str">
        <f>IF('daily data'!N18="","",'daily data'!N18)</f>
        <v/>
      </c>
      <c r="D120" s="45" t="s">
        <v>143</v>
      </c>
      <c r="E120" s="45" t="s">
        <v>206</v>
      </c>
      <c r="G120" s="48">
        <f t="shared" ca="1" si="3"/>
        <v>0.9348403935218812</v>
      </c>
    </row>
    <row r="121" spans="1:7" x14ac:dyDescent="0.25">
      <c r="A121" s="46">
        <f>'daily data'!$B$2</f>
        <v>45734</v>
      </c>
      <c r="B121" s="45" t="s">
        <v>53</v>
      </c>
      <c r="C121" s="45" t="str">
        <f>IF('daily data'!N21="","",'daily data'!N21)</f>
        <v/>
      </c>
      <c r="D121" s="45" t="s">
        <v>123</v>
      </c>
      <c r="E121" s="45" t="s">
        <v>207</v>
      </c>
      <c r="G121" s="48">
        <f t="shared" ca="1" si="3"/>
        <v>0.9348403935218812</v>
      </c>
    </row>
    <row r="122" spans="1:7" x14ac:dyDescent="0.25">
      <c r="A122" s="46">
        <f>'daily data'!$B$2</f>
        <v>45734</v>
      </c>
      <c r="B122" s="45" t="s">
        <v>55</v>
      </c>
      <c r="C122" s="45">
        <f>IF('daily data'!N22="","",'daily data'!N22)</f>
        <v>0</v>
      </c>
      <c r="D122" s="45" t="s">
        <v>123</v>
      </c>
      <c r="E122" s="45" t="s">
        <v>207</v>
      </c>
      <c r="G122" s="48">
        <f t="shared" ca="1" si="3"/>
        <v>0.9348403935218812</v>
      </c>
    </row>
    <row r="123" spans="1:7" x14ac:dyDescent="0.25">
      <c r="A123" s="46">
        <f>'daily data'!$B$2</f>
        <v>45734</v>
      </c>
      <c r="B123" s="45" t="s">
        <v>208</v>
      </c>
      <c r="C123" s="45" t="str">
        <f>IF('daily data'!N25="","",'daily data'!N25)</f>
        <v/>
      </c>
      <c r="D123" t="s">
        <v>209</v>
      </c>
      <c r="E123" s="45" t="s">
        <v>199</v>
      </c>
      <c r="G123" s="48">
        <f t="shared" ca="1" si="3"/>
        <v>0.9348403935218812</v>
      </c>
    </row>
    <row r="124" spans="1:7" x14ac:dyDescent="0.25">
      <c r="A124" s="46">
        <f>'daily data'!$B$2</f>
        <v>45734</v>
      </c>
      <c r="B124" s="45" t="s">
        <v>208</v>
      </c>
      <c r="C124" s="45">
        <f>IF('daily data'!N26="","",'daily data'!N26)</f>
        <v>20.9</v>
      </c>
      <c r="D124" t="s">
        <v>209</v>
      </c>
      <c r="E124" s="45" t="s">
        <v>201</v>
      </c>
      <c r="G124" s="48">
        <f t="shared" ca="1" si="3"/>
        <v>0.9348403935218812</v>
      </c>
    </row>
    <row r="125" spans="1:7" x14ac:dyDescent="0.25">
      <c r="A125" s="46">
        <f>'daily data'!$B$2</f>
        <v>45734</v>
      </c>
      <c r="B125" s="45" t="s">
        <v>210</v>
      </c>
      <c r="C125" s="45" t="str">
        <f>IF('daily data'!N29="","",'daily data'!N29)</f>
        <v/>
      </c>
      <c r="D125" s="45" t="s">
        <v>211</v>
      </c>
      <c r="E125" s="45" t="s">
        <v>212</v>
      </c>
      <c r="G125" s="48">
        <f t="shared" ca="1" si="3"/>
        <v>0.9348403935218812</v>
      </c>
    </row>
    <row r="126" spans="1:7" x14ac:dyDescent="0.25">
      <c r="A126" s="46">
        <f>'daily data'!$B$2</f>
        <v>45734</v>
      </c>
      <c r="B126" s="45" t="s">
        <v>210</v>
      </c>
      <c r="C126" s="45" t="str">
        <f>IF('daily data'!N30="","",'daily data'!N30)</f>
        <v/>
      </c>
      <c r="D126" s="45" t="s">
        <v>211</v>
      </c>
      <c r="E126" s="45" t="s">
        <v>213</v>
      </c>
      <c r="G126" s="48">
        <f t="shared" ca="1" si="3"/>
        <v>0.9348403935218812</v>
      </c>
    </row>
    <row r="127" spans="1:7" x14ac:dyDescent="0.25">
      <c r="A127" s="46">
        <f>'daily data'!$B$2</f>
        <v>45734</v>
      </c>
      <c r="B127" s="45" t="s">
        <v>210</v>
      </c>
      <c r="C127" s="45" t="str">
        <f>IF('daily data'!N31="","",'daily data'!N31)</f>
        <v/>
      </c>
      <c r="D127" s="45" t="s">
        <v>211</v>
      </c>
      <c r="E127" s="45" t="s">
        <v>214</v>
      </c>
      <c r="G127" s="48">
        <f t="shared" ca="1" si="3"/>
        <v>0.9348403935218812</v>
      </c>
    </row>
    <row r="128" spans="1:7" x14ac:dyDescent="0.25">
      <c r="A128" s="46">
        <f>'daily data'!$B$2</f>
        <v>45734</v>
      </c>
      <c r="B128" s="45" t="s">
        <v>210</v>
      </c>
      <c r="C128" s="45" t="str">
        <f>IF('daily data'!N32="","",'daily data'!N32)</f>
        <v/>
      </c>
      <c r="D128" s="45" t="s">
        <v>211</v>
      </c>
      <c r="E128" s="45" t="s">
        <v>215</v>
      </c>
      <c r="G128" s="48">
        <f t="shared" ca="1" si="3"/>
        <v>0.9348403935218812</v>
      </c>
    </row>
    <row r="129" spans="1:7" x14ac:dyDescent="0.25">
      <c r="A129" s="46">
        <f>'daily data'!$B$2</f>
        <v>45734</v>
      </c>
      <c r="B129" s="45" t="s">
        <v>216</v>
      </c>
      <c r="C129" s="45" t="str">
        <f>IF('daily data'!Q6="","",'daily data'!Q6)</f>
        <v/>
      </c>
      <c r="D129" t="s">
        <v>217</v>
      </c>
      <c r="E129" s="45" t="s">
        <v>218</v>
      </c>
      <c r="F129" s="51" t="s">
        <v>219</v>
      </c>
      <c r="G129" s="48">
        <f t="shared" ca="1" si="3"/>
        <v>0.9348403935218812</v>
      </c>
    </row>
    <row r="130" spans="1:7" x14ac:dyDescent="0.25">
      <c r="A130" s="46">
        <f>'daily data'!$B$2</f>
        <v>45734</v>
      </c>
      <c r="B130" s="45" t="s">
        <v>216</v>
      </c>
      <c r="C130" s="45" t="str">
        <f>IF('daily data'!Q7="","",'daily data'!Q7)</f>
        <v/>
      </c>
      <c r="D130" t="s">
        <v>217</v>
      </c>
      <c r="E130" s="45" t="s">
        <v>218</v>
      </c>
      <c r="F130" s="45" t="s">
        <v>220</v>
      </c>
      <c r="G130" s="48">
        <f t="shared" ca="1" si="3"/>
        <v>0.9348403935218812</v>
      </c>
    </row>
    <row r="131" spans="1:7" x14ac:dyDescent="0.25">
      <c r="A131" s="46">
        <f>'daily data'!$B$2</f>
        <v>45734</v>
      </c>
      <c r="B131" s="45" t="s">
        <v>216</v>
      </c>
      <c r="C131" s="45" t="str">
        <f>IF('daily data'!Q8="","",'daily data'!Q8)</f>
        <v/>
      </c>
      <c r="D131" t="s">
        <v>217</v>
      </c>
      <c r="E131" s="45" t="s">
        <v>218</v>
      </c>
      <c r="F131" s="45" t="s">
        <v>221</v>
      </c>
      <c r="G131" s="48">
        <f t="shared" ca="1" si="3"/>
        <v>0.9348403935218812</v>
      </c>
    </row>
    <row r="132" spans="1:7" x14ac:dyDescent="0.25">
      <c r="A132" s="46">
        <f>'daily data'!$B$2</f>
        <v>45734</v>
      </c>
      <c r="B132" s="45" t="s">
        <v>216</v>
      </c>
      <c r="C132" s="45" t="str">
        <f>IF('daily data'!R6="","",'daily data'!R6)</f>
        <v/>
      </c>
      <c r="D132" t="s">
        <v>217</v>
      </c>
      <c r="E132" s="45" t="s">
        <v>222</v>
      </c>
      <c r="F132" s="51" t="s">
        <v>219</v>
      </c>
      <c r="G132" s="48">
        <f t="shared" ca="1" si="3"/>
        <v>0.9348403935218812</v>
      </c>
    </row>
    <row r="133" spans="1:7" x14ac:dyDescent="0.25">
      <c r="A133" s="46">
        <f>'daily data'!$B$2</f>
        <v>45734</v>
      </c>
      <c r="B133" s="45" t="s">
        <v>216</v>
      </c>
      <c r="C133" s="45" t="str">
        <f>IF('daily data'!R7="","",'daily data'!R7)</f>
        <v/>
      </c>
      <c r="D133" t="s">
        <v>217</v>
      </c>
      <c r="E133" s="45" t="s">
        <v>222</v>
      </c>
      <c r="F133" s="45" t="s">
        <v>220</v>
      </c>
      <c r="G133" s="48">
        <f t="shared" ca="1" si="3"/>
        <v>0.9348403935218812</v>
      </c>
    </row>
    <row r="134" spans="1:7" x14ac:dyDescent="0.25">
      <c r="A134" s="46">
        <f>'daily data'!$B$2</f>
        <v>45734</v>
      </c>
      <c r="B134" s="45" t="s">
        <v>216</v>
      </c>
      <c r="C134" s="45" t="str">
        <f>IF('daily data'!R8="","",'daily data'!R8)</f>
        <v/>
      </c>
      <c r="D134" t="s">
        <v>217</v>
      </c>
      <c r="E134" s="45" t="s">
        <v>222</v>
      </c>
      <c r="F134" s="45" t="s">
        <v>221</v>
      </c>
      <c r="G134" s="48">
        <f t="shared" ca="1" si="3"/>
        <v>0.9348403935218812</v>
      </c>
    </row>
    <row r="135" spans="1:7" x14ac:dyDescent="0.25">
      <c r="A135" s="46">
        <f>'daily data'!$B$2</f>
        <v>45734</v>
      </c>
      <c r="B135" s="45" t="s">
        <v>216</v>
      </c>
      <c r="C135" s="45" t="str">
        <f>IF('daily data'!S6="","",'daily data'!S6)</f>
        <v/>
      </c>
      <c r="D135" t="s">
        <v>217</v>
      </c>
      <c r="E135" s="45" t="s">
        <v>223</v>
      </c>
      <c r="F135" s="51" t="s">
        <v>219</v>
      </c>
      <c r="G135" s="48">
        <f t="shared" ca="1" si="3"/>
        <v>0.9348403935218812</v>
      </c>
    </row>
    <row r="136" spans="1:7" x14ac:dyDescent="0.25">
      <c r="A136" s="46">
        <f>'daily data'!$B$2</f>
        <v>45734</v>
      </c>
      <c r="B136" s="45" t="s">
        <v>216</v>
      </c>
      <c r="C136" s="45" t="str">
        <f>IF('daily data'!S7="","",'daily data'!S7)</f>
        <v/>
      </c>
      <c r="D136" t="s">
        <v>217</v>
      </c>
      <c r="E136" s="45" t="s">
        <v>223</v>
      </c>
      <c r="F136" s="45" t="s">
        <v>220</v>
      </c>
      <c r="G136" s="48">
        <f t="shared" ca="1" si="3"/>
        <v>0.9348403935218812</v>
      </c>
    </row>
    <row r="137" spans="1:7" x14ac:dyDescent="0.25">
      <c r="A137" s="46">
        <f>'daily data'!$B$2</f>
        <v>45734</v>
      </c>
      <c r="B137" s="45" t="s">
        <v>216</v>
      </c>
      <c r="C137" s="45" t="str">
        <f>IF('daily data'!S8="","",'daily data'!S8)</f>
        <v/>
      </c>
      <c r="D137" t="s">
        <v>217</v>
      </c>
      <c r="E137" s="45" t="s">
        <v>223</v>
      </c>
      <c r="F137" s="45" t="s">
        <v>221</v>
      </c>
      <c r="G137" s="48">
        <f t="shared" ca="1" si="3"/>
        <v>0.9348403935218812</v>
      </c>
    </row>
    <row r="138" spans="1:7" x14ac:dyDescent="0.25">
      <c r="A138" s="46">
        <f>'daily data'!$B$2</f>
        <v>45734</v>
      </c>
      <c r="B138" s="45" t="s">
        <v>216</v>
      </c>
      <c r="C138" s="45" t="str">
        <f>IF('daily data'!T7="","",'daily data'!T7)</f>
        <v/>
      </c>
      <c r="D138" t="s">
        <v>217</v>
      </c>
      <c r="E138" s="45" t="s">
        <v>224</v>
      </c>
      <c r="F138" s="51" t="s">
        <v>219</v>
      </c>
      <c r="G138" s="48">
        <f t="shared" ca="1" si="3"/>
        <v>0.9348403935218812</v>
      </c>
    </row>
    <row r="139" spans="1:7" x14ac:dyDescent="0.25">
      <c r="A139" s="46">
        <f>'daily data'!$B$2</f>
        <v>45734</v>
      </c>
      <c r="B139" s="45" t="s">
        <v>216</v>
      </c>
      <c r="C139" s="45" t="str">
        <f>IF('daily data'!T8="","",'daily data'!T8)</f>
        <v/>
      </c>
      <c r="D139" t="s">
        <v>217</v>
      </c>
      <c r="E139" s="45" t="s">
        <v>224</v>
      </c>
      <c r="F139" s="45" t="s">
        <v>220</v>
      </c>
      <c r="G139" s="48">
        <f t="shared" ca="1" si="3"/>
        <v>0.9348403935218812</v>
      </c>
    </row>
    <row r="140" spans="1:7" x14ac:dyDescent="0.25">
      <c r="A140" s="46">
        <f>'daily data'!$B$2</f>
        <v>45734</v>
      </c>
      <c r="B140" s="45" t="s">
        <v>216</v>
      </c>
      <c r="C140" s="45" t="str">
        <f>IF('daily data'!T8="","",'daily data'!T8)</f>
        <v/>
      </c>
      <c r="D140" t="s">
        <v>217</v>
      </c>
      <c r="E140" s="45" t="s">
        <v>224</v>
      </c>
      <c r="F140" s="45" t="s">
        <v>221</v>
      </c>
      <c r="G140" s="48">
        <f t="shared" ca="1" si="3"/>
        <v>0.9348403935218812</v>
      </c>
    </row>
    <row r="141" spans="1:7" x14ac:dyDescent="0.25">
      <c r="A141" s="46">
        <f>'daily data'!$B$2</f>
        <v>45734</v>
      </c>
      <c r="B141" s="45" t="s">
        <v>32</v>
      </c>
      <c r="C141" s="45" t="str">
        <f>IF('daily data'!Q14="","",'daily data'!Q14)</f>
        <v/>
      </c>
      <c r="D141" t="s">
        <v>225</v>
      </c>
      <c r="E141" s="45" t="s">
        <v>218</v>
      </c>
      <c r="F141" s="51" t="s">
        <v>219</v>
      </c>
      <c r="G141" s="48">
        <f t="shared" ca="1" si="3"/>
        <v>0.9348403935218812</v>
      </c>
    </row>
    <row r="142" spans="1:7" x14ac:dyDescent="0.25">
      <c r="A142" s="46">
        <f>'daily data'!$B$2</f>
        <v>45734</v>
      </c>
      <c r="B142" s="45" t="s">
        <v>32</v>
      </c>
      <c r="C142" s="45" t="str">
        <f>IF('daily data'!Q15="","",'daily data'!Q15)</f>
        <v/>
      </c>
      <c r="D142" t="s">
        <v>225</v>
      </c>
      <c r="E142" s="45" t="s">
        <v>218</v>
      </c>
      <c r="F142" s="45" t="s">
        <v>220</v>
      </c>
      <c r="G142" s="48">
        <f t="shared" ca="1" si="3"/>
        <v>0.9348403935218812</v>
      </c>
    </row>
    <row r="143" spans="1:7" x14ac:dyDescent="0.25">
      <c r="A143" s="46">
        <f>'daily data'!$B$2</f>
        <v>45734</v>
      </c>
      <c r="B143" s="45" t="s">
        <v>32</v>
      </c>
      <c r="C143" s="45" t="str">
        <f>IF('daily data'!Q16="","",'daily data'!Q16)</f>
        <v/>
      </c>
      <c r="D143" t="s">
        <v>225</v>
      </c>
      <c r="E143" s="45" t="s">
        <v>218</v>
      </c>
      <c r="F143" s="45" t="s">
        <v>221</v>
      </c>
      <c r="G143" s="48">
        <f t="shared" ca="1" si="3"/>
        <v>0.9348403935218812</v>
      </c>
    </row>
    <row r="144" spans="1:7" x14ac:dyDescent="0.25">
      <c r="A144" s="46">
        <f>'daily data'!$B$2</f>
        <v>45734</v>
      </c>
      <c r="B144" s="45" t="s">
        <v>32</v>
      </c>
      <c r="C144" s="45" t="str">
        <f>IF('daily data'!R14="","",'daily data'!R14)</f>
        <v/>
      </c>
      <c r="D144" t="s">
        <v>225</v>
      </c>
      <c r="E144" s="45" t="s">
        <v>222</v>
      </c>
      <c r="F144" s="51" t="s">
        <v>219</v>
      </c>
      <c r="G144" s="48">
        <f t="shared" ca="1" si="3"/>
        <v>0.9348403935218812</v>
      </c>
    </row>
    <row r="145" spans="1:7" x14ac:dyDescent="0.25">
      <c r="A145" s="46">
        <f>'daily data'!$B$2</f>
        <v>45734</v>
      </c>
      <c r="B145" s="45" t="s">
        <v>32</v>
      </c>
      <c r="C145" s="45" t="str">
        <f>IF('daily data'!R15="","",'daily data'!R15)</f>
        <v/>
      </c>
      <c r="D145" t="s">
        <v>225</v>
      </c>
      <c r="E145" s="45" t="s">
        <v>222</v>
      </c>
      <c r="F145" s="45" t="s">
        <v>220</v>
      </c>
      <c r="G145" s="48">
        <f t="shared" ca="1" si="3"/>
        <v>0.9348403935218812</v>
      </c>
    </row>
    <row r="146" spans="1:7" x14ac:dyDescent="0.25">
      <c r="A146" s="46">
        <f>'daily data'!$B$2</f>
        <v>45734</v>
      </c>
      <c r="B146" s="45" t="s">
        <v>32</v>
      </c>
      <c r="C146" s="45" t="str">
        <f>IF('daily data'!R16="","",'daily data'!R16)</f>
        <v/>
      </c>
      <c r="D146" t="s">
        <v>225</v>
      </c>
      <c r="E146" s="45" t="s">
        <v>222</v>
      </c>
      <c r="F146" s="45" t="s">
        <v>221</v>
      </c>
      <c r="G146" s="48">
        <f t="shared" ca="1" si="3"/>
        <v>0.9348403935218812</v>
      </c>
    </row>
    <row r="147" spans="1:7" x14ac:dyDescent="0.25">
      <c r="A147" s="46">
        <f>'daily data'!$B$2</f>
        <v>45734</v>
      </c>
      <c r="B147" s="45" t="s">
        <v>32</v>
      </c>
      <c r="C147" s="45" t="str">
        <f>IF('daily data'!S14="","",'daily data'!S14)</f>
        <v/>
      </c>
      <c r="D147" t="s">
        <v>225</v>
      </c>
      <c r="E147" s="45" t="s">
        <v>223</v>
      </c>
      <c r="F147" s="51" t="s">
        <v>219</v>
      </c>
      <c r="G147" s="48">
        <f t="shared" ref="G147:G178" ca="1" si="4">NOW()-ROUNDDOWN(NOW(),0)</f>
        <v>0.9348403935218812</v>
      </c>
    </row>
    <row r="148" spans="1:7" x14ac:dyDescent="0.25">
      <c r="A148" s="46">
        <f>'daily data'!$B$2</f>
        <v>45734</v>
      </c>
      <c r="B148" s="45" t="s">
        <v>32</v>
      </c>
      <c r="C148" s="45" t="str">
        <f>IF('daily data'!S15="","",'daily data'!S15)</f>
        <v/>
      </c>
      <c r="D148" t="s">
        <v>225</v>
      </c>
      <c r="E148" s="45" t="s">
        <v>223</v>
      </c>
      <c r="F148" s="45" t="s">
        <v>220</v>
      </c>
      <c r="G148" s="48">
        <f t="shared" ca="1" si="4"/>
        <v>0.9348403935218812</v>
      </c>
    </row>
    <row r="149" spans="1:7" x14ac:dyDescent="0.25">
      <c r="A149" s="46">
        <f>'daily data'!$B$2</f>
        <v>45734</v>
      </c>
      <c r="B149" s="45" t="s">
        <v>32</v>
      </c>
      <c r="C149" s="45" t="str">
        <f>IF('daily data'!S16="","",'daily data'!S16)</f>
        <v/>
      </c>
      <c r="D149" t="s">
        <v>225</v>
      </c>
      <c r="E149" s="45" t="s">
        <v>223</v>
      </c>
      <c r="F149" s="45" t="s">
        <v>221</v>
      </c>
      <c r="G149" s="48">
        <f t="shared" ca="1" si="4"/>
        <v>0.9348403935218812</v>
      </c>
    </row>
    <row r="150" spans="1:7" x14ac:dyDescent="0.25">
      <c r="A150" s="46">
        <f>'daily data'!$B$2</f>
        <v>45734</v>
      </c>
      <c r="B150" s="45" t="s">
        <v>32</v>
      </c>
      <c r="C150" s="45" t="str">
        <f>IF('daily data'!U14="","",'daily data'!U14)</f>
        <v/>
      </c>
      <c r="D150" t="s">
        <v>225</v>
      </c>
      <c r="E150" s="45" t="s">
        <v>224</v>
      </c>
      <c r="F150" s="51" t="s">
        <v>219</v>
      </c>
      <c r="G150" s="48">
        <f t="shared" ca="1" si="4"/>
        <v>0.9348403935218812</v>
      </c>
    </row>
    <row r="151" spans="1:7" x14ac:dyDescent="0.25">
      <c r="A151" s="46">
        <f>'daily data'!$B$2</f>
        <v>45734</v>
      </c>
      <c r="B151" s="45" t="s">
        <v>32</v>
      </c>
      <c r="C151" s="45" t="str">
        <f>IF('daily data'!U15="","",'daily data'!U15)</f>
        <v/>
      </c>
      <c r="D151" t="s">
        <v>225</v>
      </c>
      <c r="E151" s="45" t="s">
        <v>224</v>
      </c>
      <c r="F151" s="45" t="s">
        <v>220</v>
      </c>
      <c r="G151" s="48">
        <f t="shared" ca="1" si="4"/>
        <v>0.9348403935218812</v>
      </c>
    </row>
    <row r="152" spans="1:7" x14ac:dyDescent="0.25">
      <c r="A152" s="46">
        <f>'daily data'!$B$2</f>
        <v>45734</v>
      </c>
      <c r="B152" s="45" t="s">
        <v>32</v>
      </c>
      <c r="C152" s="45" t="str">
        <f>IF('daily data'!U16="","",'daily data'!U16)</f>
        <v/>
      </c>
      <c r="D152" t="s">
        <v>225</v>
      </c>
      <c r="E152" s="45" t="s">
        <v>224</v>
      </c>
      <c r="F152" s="45" t="s">
        <v>221</v>
      </c>
      <c r="G152" s="48">
        <f t="shared" ca="1" si="4"/>
        <v>0.9348403935218812</v>
      </c>
    </row>
    <row r="153" spans="1:7" x14ac:dyDescent="0.25">
      <c r="A153" s="46">
        <f>'daily data'!$B$2</f>
        <v>45734</v>
      </c>
      <c r="B153" s="45" t="s">
        <v>32</v>
      </c>
      <c r="C153" s="45">
        <f>IF('daily data'!T15="","",'daily data'!T15)</f>
        <v>6.83</v>
      </c>
      <c r="D153" t="s">
        <v>225</v>
      </c>
      <c r="E153" s="45" t="s">
        <v>226</v>
      </c>
      <c r="F153" s="51" t="s">
        <v>219</v>
      </c>
      <c r="G153" s="48">
        <f t="shared" ca="1" si="4"/>
        <v>0.9348403935218812</v>
      </c>
    </row>
    <row r="154" spans="1:7" x14ac:dyDescent="0.25">
      <c r="A154" s="46">
        <f>'daily data'!$B$2</f>
        <v>45734</v>
      </c>
      <c r="B154" s="45" t="s">
        <v>32</v>
      </c>
      <c r="C154" s="45">
        <f>IF('daily data'!T16="","",'daily data'!T16)</f>
        <v>6.76</v>
      </c>
      <c r="D154" t="s">
        <v>225</v>
      </c>
      <c r="E154" s="45" t="s">
        <v>226</v>
      </c>
      <c r="F154" s="45" t="s">
        <v>220</v>
      </c>
      <c r="G154" s="48">
        <f t="shared" ca="1" si="4"/>
        <v>0.9348403935218812</v>
      </c>
    </row>
    <row r="155" spans="1:7" x14ac:dyDescent="0.25">
      <c r="A155" s="46">
        <f>'daily data'!$B$2</f>
        <v>45734</v>
      </c>
      <c r="B155" s="45" t="s">
        <v>32</v>
      </c>
      <c r="C155" s="45" t="str">
        <f>IF('daily data'!T17="","",'daily data'!T17)</f>
        <v/>
      </c>
      <c r="D155" t="s">
        <v>225</v>
      </c>
      <c r="E155" s="45" t="s">
        <v>226</v>
      </c>
      <c r="F155" s="45" t="s">
        <v>221</v>
      </c>
      <c r="G155" s="48">
        <f t="shared" ca="1" si="4"/>
        <v>0.9348403935218812</v>
      </c>
    </row>
    <row r="156" spans="1:7" x14ac:dyDescent="0.25">
      <c r="A156" s="46">
        <f>'daily data'!$B$2</f>
        <v>45734</v>
      </c>
      <c r="B156" s="45" t="s">
        <v>32</v>
      </c>
      <c r="C156" s="45">
        <f>IF('daily data'!Q18="","",'daily data'!Q18)</f>
        <v>4.8</v>
      </c>
      <c r="D156" t="s">
        <v>225</v>
      </c>
      <c r="E156" s="45" t="s">
        <v>227</v>
      </c>
      <c r="F156" s="51" t="s">
        <v>219</v>
      </c>
      <c r="G156" s="48">
        <f t="shared" ca="1" si="4"/>
        <v>0.9348403935218812</v>
      </c>
    </row>
    <row r="157" spans="1:7" x14ac:dyDescent="0.25">
      <c r="A157" s="46">
        <f>'daily data'!$B$2</f>
        <v>45734</v>
      </c>
      <c r="B157" s="45" t="s">
        <v>32</v>
      </c>
      <c r="C157" s="45" t="str">
        <f>IF('daily data'!Q19="","",'daily data'!Q19)</f>
        <v/>
      </c>
      <c r="D157" t="s">
        <v>225</v>
      </c>
      <c r="E157" s="45" t="s">
        <v>227</v>
      </c>
      <c r="F157" s="45" t="s">
        <v>220</v>
      </c>
      <c r="G157" s="48">
        <f t="shared" ca="1" si="4"/>
        <v>0.9348403935218812</v>
      </c>
    </row>
    <row r="158" spans="1:7" x14ac:dyDescent="0.25">
      <c r="A158" s="46">
        <f>'daily data'!$B$2</f>
        <v>45734</v>
      </c>
      <c r="B158" s="45" t="s">
        <v>32</v>
      </c>
      <c r="C158" s="45">
        <f>IF('daily data'!Q20="","",'daily data'!Q20)</f>
        <v>4.8899999999999997</v>
      </c>
      <c r="D158" t="s">
        <v>225</v>
      </c>
      <c r="E158" s="45" t="s">
        <v>227</v>
      </c>
      <c r="F158" s="45" t="s">
        <v>221</v>
      </c>
      <c r="G158" s="48">
        <f t="shared" ca="1" si="4"/>
        <v>0.9348403935218812</v>
      </c>
    </row>
    <row r="159" spans="1:7" x14ac:dyDescent="0.25">
      <c r="A159" s="46">
        <f>'daily data'!$B$2</f>
        <v>45734</v>
      </c>
      <c r="B159" s="45" t="s">
        <v>32</v>
      </c>
      <c r="C159" s="45" t="str">
        <f>IF('daily data'!R18="","",'daily data'!R18)</f>
        <v/>
      </c>
      <c r="D159" t="s">
        <v>225</v>
      </c>
      <c r="E159" s="45" t="s">
        <v>228</v>
      </c>
      <c r="F159" s="51" t="s">
        <v>219</v>
      </c>
      <c r="G159" s="48">
        <f t="shared" ca="1" si="4"/>
        <v>0.9348403935218812</v>
      </c>
    </row>
    <row r="160" spans="1:7" x14ac:dyDescent="0.25">
      <c r="A160" s="46">
        <f>'daily data'!$B$2</f>
        <v>45734</v>
      </c>
      <c r="B160" s="45" t="s">
        <v>32</v>
      </c>
      <c r="C160" s="45" t="str">
        <f>IF('daily data'!R19="","",'daily data'!R19)</f>
        <v/>
      </c>
      <c r="D160" t="s">
        <v>225</v>
      </c>
      <c r="E160" s="45" t="s">
        <v>228</v>
      </c>
      <c r="F160" s="45" t="s">
        <v>220</v>
      </c>
      <c r="G160" s="48">
        <f t="shared" ca="1" si="4"/>
        <v>0.9348403935218812</v>
      </c>
    </row>
    <row r="161" spans="1:8" x14ac:dyDescent="0.25">
      <c r="A161" s="46">
        <f>'daily data'!$B$2</f>
        <v>45734</v>
      </c>
      <c r="B161" s="45" t="s">
        <v>32</v>
      </c>
      <c r="C161" s="45" t="str">
        <f>IF('daily data'!R20="","",'daily data'!R20)</f>
        <v/>
      </c>
      <c r="D161" t="s">
        <v>225</v>
      </c>
      <c r="E161" s="45" t="s">
        <v>228</v>
      </c>
      <c r="F161" s="45" t="s">
        <v>221</v>
      </c>
      <c r="G161" s="48">
        <f t="shared" ca="1" si="4"/>
        <v>0.9348403935218812</v>
      </c>
    </row>
    <row r="162" spans="1:8" x14ac:dyDescent="0.25">
      <c r="A162" s="46">
        <f>'daily data'!$B$2</f>
        <v>45734</v>
      </c>
      <c r="B162" s="45" t="s">
        <v>32</v>
      </c>
      <c r="C162" s="45" t="str">
        <f>IF('daily data'!S18="","",'daily data'!S18)</f>
        <v/>
      </c>
      <c r="D162" t="s">
        <v>225</v>
      </c>
      <c r="E162" s="45" t="s">
        <v>229</v>
      </c>
      <c r="F162" s="51" t="s">
        <v>219</v>
      </c>
      <c r="G162" s="48">
        <f t="shared" ca="1" si="4"/>
        <v>0.9348403935218812</v>
      </c>
    </row>
    <row r="163" spans="1:8" x14ac:dyDescent="0.25">
      <c r="A163" s="46">
        <f>'daily data'!$B$2</f>
        <v>45734</v>
      </c>
      <c r="B163" s="45" t="s">
        <v>32</v>
      </c>
      <c r="C163" s="45" t="str">
        <f>IF('daily data'!S19="","",'daily data'!S19)</f>
        <v/>
      </c>
      <c r="D163" t="s">
        <v>225</v>
      </c>
      <c r="E163" s="45" t="s">
        <v>229</v>
      </c>
      <c r="F163" s="45" t="s">
        <v>220</v>
      </c>
      <c r="G163" s="48">
        <f t="shared" ca="1" si="4"/>
        <v>0.9348403935218812</v>
      </c>
    </row>
    <row r="164" spans="1:8" x14ac:dyDescent="0.25">
      <c r="A164" s="46">
        <f>'daily data'!$B$2</f>
        <v>45734</v>
      </c>
      <c r="B164" s="45" t="s">
        <v>32</v>
      </c>
      <c r="C164" s="45" t="str">
        <f>IF('daily data'!S20="","",'daily data'!S20)</f>
        <v/>
      </c>
      <c r="D164" t="s">
        <v>225</v>
      </c>
      <c r="E164" s="45" t="s">
        <v>229</v>
      </c>
      <c r="F164" s="45" t="s">
        <v>221</v>
      </c>
      <c r="G164" s="48">
        <f t="shared" ca="1" si="4"/>
        <v>0.9348403935218812</v>
      </c>
    </row>
    <row r="165" spans="1:8" x14ac:dyDescent="0.25">
      <c r="A165" s="46">
        <f>'daily data'!$B$2</f>
        <v>45734</v>
      </c>
      <c r="B165" s="45" t="s">
        <v>180</v>
      </c>
      <c r="C165" s="45" t="str">
        <f>IF('daily data'!N38="","",'daily data'!N38)</f>
        <v/>
      </c>
      <c r="D165" s="45" t="s">
        <v>181</v>
      </c>
      <c r="E165" s="45" t="s">
        <v>230</v>
      </c>
      <c r="G165" s="48">
        <f t="shared" ca="1" si="4"/>
        <v>0.9348403935218812</v>
      </c>
    </row>
    <row r="166" spans="1:8" x14ac:dyDescent="0.25">
      <c r="A166" s="46">
        <f>'daily data'!$B$2</f>
        <v>45734</v>
      </c>
      <c r="B166" s="45" t="s">
        <v>180</v>
      </c>
      <c r="C166" s="45" t="str">
        <f>IF('daily data'!O38="","",'daily data'!O38)</f>
        <v/>
      </c>
      <c r="D166" s="45" t="s">
        <v>181</v>
      </c>
      <c r="E166" s="45" t="s">
        <v>231</v>
      </c>
      <c r="G166" s="48">
        <f t="shared" ca="1" si="4"/>
        <v>0.9348403935218812</v>
      </c>
    </row>
    <row r="167" spans="1:8" x14ac:dyDescent="0.25">
      <c r="A167" s="46">
        <f>'daily data'!$B$2</f>
        <v>45734</v>
      </c>
      <c r="B167" s="45" t="s">
        <v>180</v>
      </c>
      <c r="C167" s="45" t="str">
        <f>IF('daily data'!P38="","",'daily data'!P38)</f>
        <v/>
      </c>
      <c r="D167" s="45" t="s">
        <v>181</v>
      </c>
      <c r="E167" s="45" t="s">
        <v>232</v>
      </c>
      <c r="G167" s="48">
        <f t="shared" ca="1" si="4"/>
        <v>0.9348403935218812</v>
      </c>
    </row>
    <row r="168" spans="1:8" x14ac:dyDescent="0.25">
      <c r="A168" s="46">
        <f>'daily data'!$B$2</f>
        <v>45734</v>
      </c>
      <c r="B168" s="45" t="s">
        <v>180</v>
      </c>
      <c r="C168" s="45" t="str">
        <f>IF('daily data'!Q38="","",'daily data'!Q38)</f>
        <v/>
      </c>
      <c r="D168" s="45" t="s">
        <v>181</v>
      </c>
      <c r="E168" s="45" t="s">
        <v>233</v>
      </c>
      <c r="G168" s="48">
        <f t="shared" ca="1" si="4"/>
        <v>0.9348403935218812</v>
      </c>
    </row>
    <row r="169" spans="1:8" x14ac:dyDescent="0.25">
      <c r="A169" s="46">
        <f>'daily data'!$B$2</f>
        <v>45734</v>
      </c>
      <c r="B169" s="45" t="s">
        <v>180</v>
      </c>
      <c r="C169" s="45" t="str">
        <f>IF('daily data'!R38="","",'daily data'!R38)</f>
        <v/>
      </c>
      <c r="D169" s="45" t="s">
        <v>181</v>
      </c>
      <c r="E169" s="45" t="s">
        <v>234</v>
      </c>
      <c r="G169" s="48">
        <f t="shared" ca="1" si="4"/>
        <v>0.9348403935218812</v>
      </c>
    </row>
    <row r="170" spans="1:8" x14ac:dyDescent="0.25">
      <c r="A170" s="46">
        <f>'daily data'!$B$2</f>
        <v>45734</v>
      </c>
      <c r="B170" s="45" t="s">
        <v>180</v>
      </c>
      <c r="C170" s="45" t="str">
        <f>IF('daily data'!S38="","",'daily data'!S38)</f>
        <v/>
      </c>
      <c r="D170" s="45" t="s">
        <v>181</v>
      </c>
      <c r="E170" s="45" t="s">
        <v>235</v>
      </c>
      <c r="G170" s="48">
        <f t="shared" ca="1" si="4"/>
        <v>0.9348403935218812</v>
      </c>
    </row>
    <row r="171" spans="1:8" x14ac:dyDescent="0.25">
      <c r="A171" s="46">
        <f>'daily data'!$B$2</f>
        <v>45734</v>
      </c>
      <c r="B171" s="45" t="s">
        <v>236</v>
      </c>
      <c r="C171" s="45">
        <f>IF('daily data'!Q24="","",'daily data'!Q24)</f>
        <v>0</v>
      </c>
      <c r="D171" s="45" t="s">
        <v>225</v>
      </c>
      <c r="E171" s="45" t="s">
        <v>237</v>
      </c>
      <c r="G171" s="48">
        <f t="shared" ca="1" si="4"/>
        <v>0.9348403935218812</v>
      </c>
    </row>
    <row r="172" spans="1:8" x14ac:dyDescent="0.25">
      <c r="A172" s="46">
        <f>'daily data'!$B$2</f>
        <v>45734</v>
      </c>
      <c r="B172" s="45" t="s">
        <v>238</v>
      </c>
      <c r="C172" s="45">
        <f>IF('daily data'!Q23="","",'daily data'!Q23)</f>
        <v>0</v>
      </c>
      <c r="D172" s="45" t="s">
        <v>225</v>
      </c>
      <c r="E172" s="45" t="s">
        <v>237</v>
      </c>
      <c r="G172" s="48">
        <f t="shared" ca="1" si="4"/>
        <v>0.9348403935218812</v>
      </c>
      <c r="H172" s="52"/>
    </row>
    <row r="173" spans="1:8" x14ac:dyDescent="0.25">
      <c r="A173" s="46">
        <f>'daily data'!$B$2</f>
        <v>45734</v>
      </c>
      <c r="B173" t="s">
        <v>239</v>
      </c>
      <c r="C173">
        <f>IF('daily data'!R27="","",'daily data'!R27)</f>
        <v>0</v>
      </c>
      <c r="D173" t="s">
        <v>240</v>
      </c>
      <c r="E173" t="s">
        <v>241</v>
      </c>
      <c r="G173" s="48">
        <f t="shared" ca="1" si="4"/>
        <v>0.9348403935218812</v>
      </c>
    </row>
    <row r="174" spans="1:8" x14ac:dyDescent="0.25">
      <c r="A174" s="46">
        <f>'daily data'!$B$2</f>
        <v>45734</v>
      </c>
      <c r="B174" t="s">
        <v>239</v>
      </c>
      <c r="C174">
        <f>IF('daily data'!S27="","",'daily data'!S27)</f>
        <v>0</v>
      </c>
      <c r="D174" t="s">
        <v>240</v>
      </c>
      <c r="E174" t="s">
        <v>242</v>
      </c>
      <c r="G174" s="48">
        <f t="shared" ca="1" si="4"/>
        <v>0.9348403935218812</v>
      </c>
    </row>
    <row r="175" spans="1:8" x14ac:dyDescent="0.25">
      <c r="A175" s="46">
        <f>'daily data'!$B$2</f>
        <v>45734</v>
      </c>
      <c r="B175" s="45" t="s">
        <v>197</v>
      </c>
      <c r="C175">
        <f>IF('daily data'!N11="","",'daily data'!N11)</f>
        <v>2</v>
      </c>
      <c r="E175" s="45" t="s">
        <v>31</v>
      </c>
      <c r="G175" s="48">
        <f t="shared" ca="1" si="4"/>
        <v>0.9348403935218812</v>
      </c>
    </row>
    <row r="176" spans="1:8" x14ac:dyDescent="0.25">
      <c r="A176" s="46">
        <f>'daily data'!$B$2</f>
        <v>45734</v>
      </c>
      <c r="B176" s="45" t="s">
        <v>243</v>
      </c>
      <c r="C176">
        <f>'Hourly Flows'!B28</f>
        <v>76.2</v>
      </c>
      <c r="D176" t="s">
        <v>143</v>
      </c>
      <c r="E176" s="45" t="s">
        <v>144</v>
      </c>
      <c r="G176" s="48">
        <f t="shared" ca="1" si="4"/>
        <v>0.9348403935218812</v>
      </c>
    </row>
    <row r="177" spans="1:7" x14ac:dyDescent="0.25">
      <c r="A177" s="46">
        <f>'daily data'!$B$2</f>
        <v>45734</v>
      </c>
      <c r="B177" s="45" t="s">
        <v>244</v>
      </c>
      <c r="C177">
        <f>'Hourly Flows'!B29</f>
        <v>55.8</v>
      </c>
      <c r="D177" t="s">
        <v>143</v>
      </c>
      <c r="E177" s="45" t="s">
        <v>144</v>
      </c>
      <c r="G177" s="48">
        <f t="shared" ca="1" si="4"/>
        <v>0.9348403935218812</v>
      </c>
    </row>
    <row r="178" spans="1:7" x14ac:dyDescent="0.25">
      <c r="A178" s="46">
        <f>'daily data'!$B$2</f>
        <v>45734</v>
      </c>
      <c r="B178" t="str">
        <f>IF('daily data'!Q31="","",'daily data'!Q31)</f>
        <v/>
      </c>
      <c r="D178" s="45" t="s">
        <v>217</v>
      </c>
      <c r="E178" s="45" t="s">
        <v>245</v>
      </c>
      <c r="F178" s="45" t="s">
        <v>221</v>
      </c>
      <c r="G178" s="48">
        <f t="shared" ca="1" si="4"/>
        <v>0.9348403935218812</v>
      </c>
    </row>
    <row r="179" spans="1:7" x14ac:dyDescent="0.25">
      <c r="A179" s="46">
        <f>'daily data'!$B$2</f>
        <v>45734</v>
      </c>
      <c r="B179" t="str">
        <f>IF('daily data'!Q32="","",'daily data'!Q32)</f>
        <v/>
      </c>
      <c r="D179" s="45" t="s">
        <v>217</v>
      </c>
      <c r="E179" s="45" t="s">
        <v>245</v>
      </c>
      <c r="F179" s="45" t="s">
        <v>219</v>
      </c>
      <c r="G179" s="48">
        <f t="shared" ref="G179:G192" ca="1" si="5">NOW()-ROUNDDOWN(NOW(),0)</f>
        <v>0.9348403935218812</v>
      </c>
    </row>
    <row r="180" spans="1:7" x14ac:dyDescent="0.25">
      <c r="A180" s="46">
        <f>'daily data'!$B$2</f>
        <v>45734</v>
      </c>
      <c r="B180" t="str">
        <f>IF('daily data'!Q33="","",'daily data'!Q33)</f>
        <v/>
      </c>
      <c r="D180" s="45" t="s">
        <v>217</v>
      </c>
      <c r="E180" s="45" t="s">
        <v>245</v>
      </c>
      <c r="F180" s="45" t="s">
        <v>220</v>
      </c>
      <c r="G180" s="48">
        <f t="shared" ca="1" si="5"/>
        <v>0.9348403935218812</v>
      </c>
    </row>
    <row r="181" spans="1:7" x14ac:dyDescent="0.25">
      <c r="A181" s="46">
        <f>'daily data'!$B$2</f>
        <v>45734</v>
      </c>
      <c r="B181" t="str">
        <f>IF('daily data'!R31="","",'daily data'!R31)</f>
        <v/>
      </c>
      <c r="D181" s="45" t="s">
        <v>217</v>
      </c>
      <c r="E181" s="45" t="s">
        <v>246</v>
      </c>
      <c r="F181" s="45" t="s">
        <v>221</v>
      </c>
      <c r="G181" s="48">
        <f t="shared" ca="1" si="5"/>
        <v>0.9348403935218812</v>
      </c>
    </row>
    <row r="182" spans="1:7" x14ac:dyDescent="0.25">
      <c r="A182" s="46">
        <f>'daily data'!$B$2</f>
        <v>45734</v>
      </c>
      <c r="B182" t="str">
        <f>IF('daily data'!R32="","",'daily data'!R32)</f>
        <v/>
      </c>
      <c r="D182" s="45" t="s">
        <v>217</v>
      </c>
      <c r="E182" s="45" t="s">
        <v>246</v>
      </c>
      <c r="F182" s="45" t="s">
        <v>219</v>
      </c>
      <c r="G182" s="48">
        <f t="shared" ca="1" si="5"/>
        <v>0.9348403935218812</v>
      </c>
    </row>
    <row r="183" spans="1:7" x14ac:dyDescent="0.25">
      <c r="A183" s="46">
        <f>'daily data'!$B$2</f>
        <v>45734</v>
      </c>
      <c r="B183" t="str">
        <f>IF('daily data'!R33="","",'daily data'!R33)</f>
        <v/>
      </c>
      <c r="D183" s="45" t="s">
        <v>217</v>
      </c>
      <c r="E183" s="45" t="s">
        <v>246</v>
      </c>
      <c r="F183" s="45" t="s">
        <v>220</v>
      </c>
      <c r="G183" s="48">
        <f t="shared" ca="1" si="5"/>
        <v>0.9348403935218812</v>
      </c>
    </row>
    <row r="184" spans="1:7" x14ac:dyDescent="0.25">
      <c r="A184" s="46">
        <f>'daily data'!$B$2</f>
        <v>45734</v>
      </c>
      <c r="B184" t="str">
        <f>IF('daily data'!S31="","",'daily data'!S31)</f>
        <v/>
      </c>
      <c r="D184" s="45" t="s">
        <v>217</v>
      </c>
      <c r="E184" s="45" t="s">
        <v>247</v>
      </c>
      <c r="F184" s="45" t="s">
        <v>221</v>
      </c>
      <c r="G184" s="48">
        <f t="shared" ca="1" si="5"/>
        <v>0.9348403935218812</v>
      </c>
    </row>
    <row r="185" spans="1:7" x14ac:dyDescent="0.25">
      <c r="A185" s="46">
        <f>'daily data'!$B$2</f>
        <v>45734</v>
      </c>
      <c r="B185" t="str">
        <f>IF('daily data'!S32="","",'daily data'!S32)</f>
        <v/>
      </c>
      <c r="D185" s="45" t="s">
        <v>217</v>
      </c>
      <c r="E185" s="45" t="s">
        <v>247</v>
      </c>
      <c r="F185" s="45" t="s">
        <v>219</v>
      </c>
      <c r="G185" s="48">
        <f t="shared" ca="1" si="5"/>
        <v>0.9348403935218812</v>
      </c>
    </row>
    <row r="186" spans="1:7" x14ac:dyDescent="0.25">
      <c r="A186" s="46">
        <f>'daily data'!$B$2</f>
        <v>45734</v>
      </c>
      <c r="B186" t="str">
        <f>IF('daily data'!S33="","",'daily data'!S33)</f>
        <v/>
      </c>
      <c r="D186" s="45" t="s">
        <v>217</v>
      </c>
      <c r="E186" s="45" t="s">
        <v>247</v>
      </c>
      <c r="F186" s="45" t="s">
        <v>220</v>
      </c>
      <c r="G186" s="48">
        <f t="shared" ca="1" si="5"/>
        <v>0.9348403935218812</v>
      </c>
    </row>
    <row r="187" spans="1:7" x14ac:dyDescent="0.25">
      <c r="A187" s="46">
        <f>'daily data'!$B$2</f>
        <v>45734</v>
      </c>
      <c r="B187" t="str">
        <f>IF('daily data'!T31="","",'daily data'!T31)</f>
        <v/>
      </c>
      <c r="D187" s="45" t="s">
        <v>217</v>
      </c>
      <c r="E187" s="45" t="s">
        <v>248</v>
      </c>
      <c r="F187" s="45" t="s">
        <v>221</v>
      </c>
      <c r="G187" s="48">
        <f t="shared" ca="1" si="5"/>
        <v>0.9348403935218812</v>
      </c>
    </row>
    <row r="188" spans="1:7" x14ac:dyDescent="0.25">
      <c r="A188" s="46">
        <f>'daily data'!$B$2</f>
        <v>45734</v>
      </c>
      <c r="B188" t="str">
        <f>IF('daily data'!T32="","",'daily data'!T32)</f>
        <v/>
      </c>
      <c r="D188" s="45" t="s">
        <v>217</v>
      </c>
      <c r="E188" s="45" t="s">
        <v>248</v>
      </c>
      <c r="F188" s="45" t="s">
        <v>219</v>
      </c>
      <c r="G188" s="48">
        <f t="shared" ca="1" si="5"/>
        <v>0.9348403935218812</v>
      </c>
    </row>
    <row r="189" spans="1:7" x14ac:dyDescent="0.25">
      <c r="A189" s="46">
        <f>'daily data'!$B$2</f>
        <v>45734</v>
      </c>
      <c r="B189" t="str">
        <f>IF('daily data'!T33="","",'daily data'!T33)</f>
        <v/>
      </c>
      <c r="D189" s="45" t="s">
        <v>217</v>
      </c>
      <c r="E189" s="45" t="s">
        <v>248</v>
      </c>
      <c r="F189" s="45" t="s">
        <v>220</v>
      </c>
      <c r="G189" s="48">
        <f t="shared" ca="1" si="5"/>
        <v>0.9348403935218812</v>
      </c>
    </row>
    <row r="190" spans="1:7" x14ac:dyDescent="0.25">
      <c r="A190" s="46">
        <f>'daily data'!$B$2</f>
        <v>45734</v>
      </c>
      <c r="B190" t="str">
        <f>IF('daily data'!U31="","",'daily data'!U31)</f>
        <v/>
      </c>
      <c r="D190" s="45" t="s">
        <v>217</v>
      </c>
      <c r="E190" s="45" t="s">
        <v>249</v>
      </c>
      <c r="F190" s="45" t="s">
        <v>221</v>
      </c>
      <c r="G190" s="48">
        <f t="shared" ca="1" si="5"/>
        <v>0.9348403935218812</v>
      </c>
    </row>
    <row r="191" spans="1:7" x14ac:dyDescent="0.25">
      <c r="A191" s="46">
        <f>'daily data'!$B$2</f>
        <v>45734</v>
      </c>
      <c r="B191" t="str">
        <f>IF('daily data'!U32="","",'daily data'!U32)</f>
        <v/>
      </c>
      <c r="D191" s="45" t="s">
        <v>217</v>
      </c>
      <c r="E191" s="45" t="s">
        <v>249</v>
      </c>
      <c r="F191" s="45" t="s">
        <v>219</v>
      </c>
      <c r="G191" s="48">
        <f t="shared" ca="1" si="5"/>
        <v>0.9348403935218812</v>
      </c>
    </row>
    <row r="192" spans="1:7" x14ac:dyDescent="0.25">
      <c r="A192" s="46">
        <f>'daily data'!$B$2</f>
        <v>45734</v>
      </c>
      <c r="B192" t="str">
        <f>IF('daily data'!U33="","",'daily data'!U33)</f>
        <v/>
      </c>
      <c r="D192" s="45" t="s">
        <v>217</v>
      </c>
      <c r="E192" s="45" t="s">
        <v>249</v>
      </c>
      <c r="F192" s="45" t="s">
        <v>220</v>
      </c>
      <c r="G192" s="48">
        <f t="shared" ca="1" si="5"/>
        <v>0.9348403935218812</v>
      </c>
    </row>
    <row r="193" spans="1:7" x14ac:dyDescent="0.25">
      <c r="A193" s="46">
        <f>'daily data'!$B$2</f>
        <v>45734</v>
      </c>
      <c r="B193" s="45" t="s">
        <v>259</v>
      </c>
      <c r="C193" s="56" t="str">
        <f>IF('Hourly Flows'!S3="","",'Hourly Flows'!S3)</f>
        <v/>
      </c>
      <c r="D193" s="45" t="s">
        <v>258</v>
      </c>
      <c r="E193" s="45" t="s">
        <v>260</v>
      </c>
      <c r="F193" s="45" t="s">
        <v>221</v>
      </c>
      <c r="G193" s="55">
        <v>0</v>
      </c>
    </row>
    <row r="194" spans="1:7" x14ac:dyDescent="0.25">
      <c r="A194" s="46">
        <f>'daily data'!$B$2</f>
        <v>45734</v>
      </c>
      <c r="B194" s="45" t="s">
        <v>259</v>
      </c>
      <c r="C194" s="56" t="str">
        <f>IF('Hourly Flows'!S4="","",'Hourly Flows'!S4)</f>
        <v/>
      </c>
      <c r="D194" s="45" t="s">
        <v>258</v>
      </c>
      <c r="E194" s="45" t="s">
        <v>260</v>
      </c>
      <c r="F194" s="45" t="s">
        <v>221</v>
      </c>
      <c r="G194" s="55">
        <v>4.1666666666666664E-2</v>
      </c>
    </row>
    <row r="195" spans="1:7" x14ac:dyDescent="0.25">
      <c r="A195" s="46">
        <f>'daily data'!$B$2</f>
        <v>45734</v>
      </c>
      <c r="B195" s="45" t="s">
        <v>259</v>
      </c>
      <c r="C195" s="56" t="str">
        <f>IF('Hourly Flows'!S5="","",'Hourly Flows'!S5)</f>
        <v/>
      </c>
      <c r="D195" s="45" t="s">
        <v>258</v>
      </c>
      <c r="E195" s="45" t="s">
        <v>260</v>
      </c>
      <c r="F195" s="45" t="s">
        <v>221</v>
      </c>
      <c r="G195" s="55">
        <v>8.3333333333333301E-2</v>
      </c>
    </row>
    <row r="196" spans="1:7" x14ac:dyDescent="0.25">
      <c r="A196" s="46">
        <f>'daily data'!$B$2</f>
        <v>45734</v>
      </c>
      <c r="B196" s="45" t="s">
        <v>259</v>
      </c>
      <c r="C196" s="56" t="str">
        <f>IF('Hourly Flows'!S6="","",'Hourly Flows'!S6)</f>
        <v/>
      </c>
      <c r="D196" s="45" t="s">
        <v>258</v>
      </c>
      <c r="E196" s="45" t="s">
        <v>260</v>
      </c>
      <c r="F196" s="45" t="s">
        <v>221</v>
      </c>
      <c r="G196" s="55">
        <v>0.125</v>
      </c>
    </row>
    <row r="197" spans="1:7" x14ac:dyDescent="0.25">
      <c r="A197" s="46">
        <f>'daily data'!$B$2</f>
        <v>45734</v>
      </c>
      <c r="B197" s="45" t="s">
        <v>259</v>
      </c>
      <c r="C197" s="56" t="str">
        <f>IF('Hourly Flows'!S7="","",'Hourly Flows'!S7)</f>
        <v/>
      </c>
      <c r="D197" s="45" t="s">
        <v>258</v>
      </c>
      <c r="E197" s="45" t="s">
        <v>260</v>
      </c>
      <c r="F197" s="45" t="s">
        <v>221</v>
      </c>
      <c r="G197" s="55">
        <v>0.16666666666666699</v>
      </c>
    </row>
    <row r="198" spans="1:7" x14ac:dyDescent="0.25">
      <c r="A198" s="46">
        <f>'daily data'!$B$2</f>
        <v>45734</v>
      </c>
      <c r="B198" s="45" t="s">
        <v>259</v>
      </c>
      <c r="C198" s="56" t="str">
        <f>IF('Hourly Flows'!S9="","",'Hourly Flows'!S9)</f>
        <v/>
      </c>
      <c r="D198" s="45" t="s">
        <v>258</v>
      </c>
      <c r="E198" s="45" t="s">
        <v>260</v>
      </c>
      <c r="F198" s="45" t="s">
        <v>221</v>
      </c>
      <c r="G198" s="55">
        <v>0.20833333333333301</v>
      </c>
    </row>
    <row r="199" spans="1:7" x14ac:dyDescent="0.25">
      <c r="A199" s="46">
        <f>'daily data'!$B$2</f>
        <v>45734</v>
      </c>
      <c r="B199" s="45" t="s">
        <v>259</v>
      </c>
      <c r="C199" s="56" t="str">
        <f>IF('Hourly Flows'!S10="","",'Hourly Flows'!S10)</f>
        <v/>
      </c>
      <c r="D199" s="45" t="s">
        <v>258</v>
      </c>
      <c r="E199" s="45" t="s">
        <v>260</v>
      </c>
      <c r="F199" s="45" t="s">
        <v>221</v>
      </c>
      <c r="G199" s="55">
        <v>0.25</v>
      </c>
    </row>
    <row r="200" spans="1:7" x14ac:dyDescent="0.25">
      <c r="A200" s="46">
        <f>'daily data'!$B$2</f>
        <v>45734</v>
      </c>
      <c r="B200" s="45" t="s">
        <v>259</v>
      </c>
      <c r="C200" s="56" t="str">
        <f>IF('Hourly Flows'!S10="","",'Hourly Flows'!S10)</f>
        <v/>
      </c>
      <c r="D200" s="45" t="s">
        <v>258</v>
      </c>
      <c r="E200" s="45" t="s">
        <v>260</v>
      </c>
      <c r="F200" s="45" t="s">
        <v>219</v>
      </c>
      <c r="G200" s="55">
        <v>0.29166666666666702</v>
      </c>
    </row>
    <row r="201" spans="1:7" x14ac:dyDescent="0.25">
      <c r="A201" s="46">
        <f>'daily data'!$B$2</f>
        <v>45734</v>
      </c>
      <c r="B201" s="45" t="s">
        <v>259</v>
      </c>
      <c r="C201" s="56" t="str">
        <f>IF('Hourly Flows'!S11="","",'Hourly Flows'!S11)</f>
        <v/>
      </c>
      <c r="D201" s="45" t="s">
        <v>258</v>
      </c>
      <c r="E201" s="45" t="s">
        <v>260</v>
      </c>
      <c r="F201" s="45" t="s">
        <v>219</v>
      </c>
      <c r="G201" s="55">
        <v>0.33333333333333298</v>
      </c>
    </row>
    <row r="202" spans="1:7" x14ac:dyDescent="0.25">
      <c r="A202" s="46">
        <f>'daily data'!$B$2</f>
        <v>45734</v>
      </c>
      <c r="B202" s="45" t="s">
        <v>259</v>
      </c>
      <c r="C202" s="56" t="str">
        <f>IF('Hourly Flows'!S12="","",'Hourly Flows'!S12)</f>
        <v/>
      </c>
      <c r="D202" s="45" t="s">
        <v>258</v>
      </c>
      <c r="E202" s="45" t="s">
        <v>260</v>
      </c>
      <c r="F202" s="45" t="s">
        <v>219</v>
      </c>
      <c r="G202" s="55">
        <v>0.375</v>
      </c>
    </row>
    <row r="203" spans="1:7" x14ac:dyDescent="0.25">
      <c r="A203" s="46">
        <f>'daily data'!$B$2</f>
        <v>45734</v>
      </c>
      <c r="B203" s="45" t="s">
        <v>259</v>
      </c>
      <c r="C203" s="56" t="str">
        <f>IF('Hourly Flows'!S13="","",'Hourly Flows'!S13)</f>
        <v/>
      </c>
      <c r="D203" s="45" t="s">
        <v>258</v>
      </c>
      <c r="E203" s="45" t="s">
        <v>260</v>
      </c>
      <c r="F203" s="45" t="s">
        <v>219</v>
      </c>
      <c r="G203" s="55">
        <v>0.41666666666666702</v>
      </c>
    </row>
    <row r="204" spans="1:7" x14ac:dyDescent="0.25">
      <c r="A204" s="46">
        <f>'daily data'!$B$2</f>
        <v>45734</v>
      </c>
      <c r="B204" s="45" t="s">
        <v>259</v>
      </c>
      <c r="C204" s="56" t="str">
        <f>IF('Hourly Flows'!S14="","",'Hourly Flows'!S14)</f>
        <v/>
      </c>
      <c r="D204" s="45" t="s">
        <v>258</v>
      </c>
      <c r="E204" s="45" t="s">
        <v>260</v>
      </c>
      <c r="F204" s="45" t="s">
        <v>219</v>
      </c>
      <c r="G204" s="55">
        <v>0.45833333333333298</v>
      </c>
    </row>
    <row r="205" spans="1:7" x14ac:dyDescent="0.25">
      <c r="A205" s="46">
        <f>'daily data'!$B$2</f>
        <v>45734</v>
      </c>
      <c r="B205" s="45" t="s">
        <v>259</v>
      </c>
      <c r="C205" s="56" t="str">
        <f>IF('Hourly Flows'!S15="","",'Hourly Flows'!S15)</f>
        <v/>
      </c>
      <c r="D205" s="45" t="s">
        <v>258</v>
      </c>
      <c r="E205" s="45" t="s">
        <v>260</v>
      </c>
      <c r="F205" s="45" t="s">
        <v>219</v>
      </c>
      <c r="G205" s="55">
        <v>0.5</v>
      </c>
    </row>
    <row r="206" spans="1:7" x14ac:dyDescent="0.25">
      <c r="A206" s="46">
        <f>'daily data'!$B$2</f>
        <v>45734</v>
      </c>
      <c r="B206" s="45" t="s">
        <v>259</v>
      </c>
      <c r="C206" s="56" t="str">
        <f>IF('Hourly Flows'!S16="","",'Hourly Flows'!S16)</f>
        <v/>
      </c>
      <c r="D206" s="45" t="s">
        <v>258</v>
      </c>
      <c r="E206" s="45" t="s">
        <v>260</v>
      </c>
      <c r="F206" s="45" t="s">
        <v>219</v>
      </c>
      <c r="G206" s="55">
        <v>0.54166666666666696</v>
      </c>
    </row>
    <row r="207" spans="1:7" x14ac:dyDescent="0.25">
      <c r="A207" s="46">
        <f>'daily data'!$B$2</f>
        <v>45734</v>
      </c>
      <c r="B207" s="45" t="s">
        <v>259</v>
      </c>
      <c r="C207" s="56" t="str">
        <f>IF('Hourly Flows'!S17="","",'Hourly Flows'!S17)</f>
        <v/>
      </c>
      <c r="D207" s="45" t="s">
        <v>258</v>
      </c>
      <c r="E207" s="45" t="s">
        <v>260</v>
      </c>
      <c r="F207" s="45" t="s">
        <v>219</v>
      </c>
      <c r="G207" s="55">
        <v>0.58333333333333304</v>
      </c>
    </row>
    <row r="208" spans="1:7" x14ac:dyDescent="0.25">
      <c r="A208" s="46">
        <f>'daily data'!$B$2</f>
        <v>45734</v>
      </c>
      <c r="B208" s="45" t="s">
        <v>259</v>
      </c>
      <c r="C208" s="56" t="str">
        <f>IF('Hourly Flows'!S18="","",'Hourly Flows'!S18)</f>
        <v/>
      </c>
      <c r="D208" s="45" t="s">
        <v>258</v>
      </c>
      <c r="E208" s="45" t="s">
        <v>260</v>
      </c>
      <c r="F208" s="45" t="s">
        <v>220</v>
      </c>
      <c r="G208" s="55">
        <v>0.625</v>
      </c>
    </row>
    <row r="209" spans="1:7" x14ac:dyDescent="0.25">
      <c r="A209" s="46">
        <f>'daily data'!$B$2</f>
        <v>45734</v>
      </c>
      <c r="B209" s="45" t="s">
        <v>259</v>
      </c>
      <c r="C209" s="56" t="str">
        <f>IF('Hourly Flows'!S19="","",'Hourly Flows'!S19)</f>
        <v/>
      </c>
      <c r="D209" s="45" t="s">
        <v>258</v>
      </c>
      <c r="E209" s="45" t="s">
        <v>260</v>
      </c>
      <c r="F209" s="45" t="s">
        <v>220</v>
      </c>
      <c r="G209" s="55">
        <v>0.66666666666666696</v>
      </c>
    </row>
    <row r="210" spans="1:7" x14ac:dyDescent="0.25">
      <c r="A210" s="46">
        <f>'daily data'!$B$2</f>
        <v>45734</v>
      </c>
      <c r="B210" s="45" t="s">
        <v>259</v>
      </c>
      <c r="C210" s="56" t="str">
        <f>IF('Hourly Flows'!S20="","",'Hourly Flows'!S20)</f>
        <v/>
      </c>
      <c r="D210" s="45" t="s">
        <v>258</v>
      </c>
      <c r="E210" s="45" t="s">
        <v>260</v>
      </c>
      <c r="F210" s="45" t="s">
        <v>220</v>
      </c>
      <c r="G210" s="55">
        <v>0.70833333333333304</v>
      </c>
    </row>
    <row r="211" spans="1:7" x14ac:dyDescent="0.25">
      <c r="A211" s="46">
        <f>'daily data'!$B$2</f>
        <v>45734</v>
      </c>
      <c r="B211" s="45" t="s">
        <v>259</v>
      </c>
      <c r="C211" s="56" t="str">
        <f>IF('Hourly Flows'!S21="","",'Hourly Flows'!S21)</f>
        <v/>
      </c>
      <c r="D211" s="45" t="s">
        <v>258</v>
      </c>
      <c r="E211" s="45" t="s">
        <v>260</v>
      </c>
      <c r="F211" s="45" t="s">
        <v>220</v>
      </c>
      <c r="G211" s="55">
        <v>0.75</v>
      </c>
    </row>
    <row r="212" spans="1:7" x14ac:dyDescent="0.25">
      <c r="A212" s="46">
        <f>'daily data'!$B$2</f>
        <v>45734</v>
      </c>
      <c r="B212" s="45" t="s">
        <v>259</v>
      </c>
      <c r="C212" s="56" t="str">
        <f>IF('Hourly Flows'!S22="","",'Hourly Flows'!S22)</f>
        <v/>
      </c>
      <c r="D212" s="45" t="s">
        <v>258</v>
      </c>
      <c r="E212" s="45" t="s">
        <v>260</v>
      </c>
      <c r="F212" s="45" t="s">
        <v>220</v>
      </c>
      <c r="G212" s="55">
        <v>0.79166666666666696</v>
      </c>
    </row>
    <row r="213" spans="1:7" x14ac:dyDescent="0.25">
      <c r="A213" s="46">
        <f>'daily data'!$B$2</f>
        <v>45734</v>
      </c>
      <c r="B213" s="45" t="s">
        <v>259</v>
      </c>
      <c r="C213" s="56" t="str">
        <f>IF('Hourly Flows'!S23="","",'Hourly Flows'!S23)</f>
        <v/>
      </c>
      <c r="D213" s="45" t="s">
        <v>258</v>
      </c>
      <c r="E213" s="45" t="s">
        <v>260</v>
      </c>
      <c r="F213" s="45" t="s">
        <v>220</v>
      </c>
      <c r="G213" s="55">
        <v>0.83333333333333304</v>
      </c>
    </row>
    <row r="214" spans="1:7" x14ac:dyDescent="0.25">
      <c r="A214" s="46">
        <f>'daily data'!$B$2</f>
        <v>45734</v>
      </c>
      <c r="B214" s="45" t="s">
        <v>259</v>
      </c>
      <c r="C214" s="56" t="str">
        <f>IF('Hourly Flows'!S24="","",'Hourly Flows'!S24)</f>
        <v/>
      </c>
      <c r="D214" s="45" t="s">
        <v>258</v>
      </c>
      <c r="E214" s="45" t="s">
        <v>260</v>
      </c>
      <c r="F214" s="45" t="s">
        <v>220</v>
      </c>
      <c r="G214" s="55">
        <v>0.875</v>
      </c>
    </row>
    <row r="215" spans="1:7" x14ac:dyDescent="0.25">
      <c r="A215" s="46">
        <f>'daily data'!$B$2</f>
        <v>45734</v>
      </c>
      <c r="B215" s="45" t="s">
        <v>259</v>
      </c>
      <c r="C215" s="56" t="str">
        <f>IF('Hourly Flows'!S25="","",'Hourly Flows'!S25)</f>
        <v/>
      </c>
      <c r="D215" s="45" t="s">
        <v>258</v>
      </c>
      <c r="E215" s="45" t="s">
        <v>260</v>
      </c>
      <c r="F215" s="45" t="s">
        <v>220</v>
      </c>
      <c r="G215" s="55">
        <v>0.91666666666666696</v>
      </c>
    </row>
    <row r="216" spans="1:7" x14ac:dyDescent="0.25">
      <c r="A216" s="46">
        <f>'daily data'!$B$2</f>
        <v>45734</v>
      </c>
      <c r="B216" s="45" t="s">
        <v>259</v>
      </c>
      <c r="C216" s="56" t="str">
        <f>IF('Hourly Flows'!S26="","",'Hourly Flows'!S26)</f>
        <v/>
      </c>
      <c r="D216" s="45" t="s">
        <v>258</v>
      </c>
      <c r="E216" s="45" t="s">
        <v>260</v>
      </c>
      <c r="F216" s="45" t="s">
        <v>221</v>
      </c>
      <c r="G216" s="55">
        <v>0.95833333333333304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Hourly Flows</vt:lpstr>
      <vt:lpstr>Clarifier Flows</vt:lpstr>
      <vt:lpstr>daily data</vt:lpstr>
      <vt:lpstr>Hourly Data</vt:lpstr>
      <vt:lpstr>Data</vt:lpstr>
      <vt:lpstr>'Clarifier Flows'!Print_Area</vt:lpstr>
      <vt:lpstr>'Hourly Flows'!Print_Area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controlroom</dc:creator>
  <cp:lastModifiedBy>BENNETT, GEORGE</cp:lastModifiedBy>
  <cp:lastPrinted>2025-03-19T04:24:51Z</cp:lastPrinted>
  <dcterms:created xsi:type="dcterms:W3CDTF">2020-06-29T15:56:21Z</dcterms:created>
  <dcterms:modified xsi:type="dcterms:W3CDTF">2025-03-20T03:26:29Z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4376f5-a622-4e53-a591-0432f32c2e47_Enabled">
    <vt:lpwstr>true</vt:lpwstr>
  </property>
  <property fmtid="{D5CDD505-2E9C-101B-9397-08002B2CF9AE}" pid="3" name="MSIP_Label_b34376f5-a622-4e53-a591-0432f32c2e47_SetDate">
    <vt:lpwstr>2021-05-11T13:09:52Z</vt:lpwstr>
  </property>
  <property fmtid="{D5CDD505-2E9C-101B-9397-08002B2CF9AE}" pid="4" name="MSIP_Label_b34376f5-a622-4e53-a591-0432f32c2e47_Method">
    <vt:lpwstr>Standard</vt:lpwstr>
  </property>
  <property fmtid="{D5CDD505-2E9C-101B-9397-08002B2CF9AE}" pid="5" name="MSIP_Label_b34376f5-a622-4e53-a591-0432f32c2e47_Name">
    <vt:lpwstr>b34376f5-a622-4e53-a591-0432f32c2e47</vt:lpwstr>
  </property>
  <property fmtid="{D5CDD505-2E9C-101B-9397-08002B2CF9AE}" pid="6" name="MSIP_Label_b34376f5-a622-4e53-a591-0432f32c2e47_SiteId">
    <vt:lpwstr>41647561-6537-4423-96a9-859e89f8919f</vt:lpwstr>
  </property>
  <property fmtid="{D5CDD505-2E9C-101B-9397-08002B2CF9AE}" pid="7" name="MSIP_Label_b34376f5-a622-4e53-a591-0432f32c2e47_ActionId">
    <vt:lpwstr>4526601f-b1f9-45ac-b130-d886c2746128</vt:lpwstr>
  </property>
  <property fmtid="{D5CDD505-2E9C-101B-9397-08002B2CF9AE}" pid="8" name="MSIP_Label_b34376f5-a622-4e53-a591-0432f32c2e47_ContentBits">
    <vt:lpwstr>0</vt:lpwstr>
  </property>
</Properties>
</file>