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680" yWindow="400" windowWidth="22380" windowHeight="16160" tabRatio="500"/>
  </bookViews>
  <sheets>
    <sheet name="Sheet1" sheetId="1" r:id="rId1"/>
  </sheets>
  <definedNames>
    <definedName name="_xlnm._FilterDatabase" localSheetId="0" hidden="1">Sheet1!$A$1:$H$34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Y2" i="1"/>
  <c r="X2" i="1"/>
  <c r="W2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S35" i="1"/>
  <c r="T35" i="1"/>
  <c r="U35" i="1"/>
  <c r="V35" i="1"/>
  <c r="W35" i="1"/>
  <c r="X35" i="1"/>
  <c r="Y3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C3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D16" i="1"/>
  <c r="D17" i="1"/>
  <c r="D18" i="1"/>
  <c r="D20" i="1"/>
  <c r="D21" i="1"/>
  <c r="D28" i="1"/>
  <c r="D29" i="1"/>
  <c r="D35" i="1"/>
  <c r="E16" i="1"/>
  <c r="E17" i="1"/>
  <c r="E35" i="1"/>
  <c r="F35" i="1"/>
  <c r="G16" i="1"/>
  <c r="G17" i="1"/>
  <c r="G35" i="1"/>
  <c r="H15" i="1"/>
  <c r="H17" i="1"/>
  <c r="H21" i="1"/>
  <c r="H25" i="1"/>
  <c r="H30" i="1"/>
  <c r="H35" i="1"/>
  <c r="I35" i="1"/>
  <c r="J35" i="1"/>
  <c r="K35" i="1"/>
  <c r="L35" i="1"/>
  <c r="M35" i="1"/>
  <c r="N35" i="1"/>
  <c r="O35" i="1"/>
</calcChain>
</file>

<file path=xl/sharedStrings.xml><?xml version="1.0" encoding="utf-8"?>
<sst xmlns="http://schemas.openxmlformats.org/spreadsheetml/2006/main" count="26" uniqueCount="26">
  <si>
    <t>Start</t>
  </si>
  <si>
    <t>End</t>
  </si>
  <si>
    <t>Overall number of taxis</t>
  </si>
  <si>
    <t>DEP_Check-in time (s)</t>
  </si>
  <si>
    <t>DEP_Boardkarte time (s)</t>
  </si>
  <si>
    <t>DEP_Security Check-in</t>
  </si>
  <si>
    <t>DEP_Security Check-in time (s)</t>
  </si>
  <si>
    <t>DEP_Overall queue time (s)</t>
  </si>
  <si>
    <t>ARR_Check-out w/o Luggage</t>
  </si>
  <si>
    <t>ARR_Check-out w/ Luggage</t>
  </si>
  <si>
    <t>Busses enter parking</t>
  </si>
  <si>
    <t>Busses leave parking</t>
  </si>
  <si>
    <t>ARR_People taking taxi</t>
  </si>
  <si>
    <t>DEP_People exiting taxi</t>
  </si>
  <si>
    <t>DEP_Check-in</t>
  </si>
  <si>
    <t>DEP_Check-in %</t>
  </si>
  <si>
    <t>SUM</t>
  </si>
  <si>
    <t>DEP_Security Check-in %</t>
  </si>
  <si>
    <t>ARR_Check-out w/o Luggage %</t>
  </si>
  <si>
    <t>ARR_Check-out w/ Luggage %</t>
  </si>
  <si>
    <t>Busses enter parking %</t>
  </si>
  <si>
    <t>Busses leave parking %</t>
  </si>
  <si>
    <t>Overall number of taxis %</t>
  </si>
  <si>
    <t>ARR_People taking taxi %</t>
  </si>
  <si>
    <t>DEP_People exiting taxi %</t>
  </si>
  <si>
    <t>*Percentages expressed per column (each column adds up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</si>
</sst>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20" fontId="0" fillId="2" borderId="1" xfId="0" applyNumberFormat="1" applyFill="1" applyBorder="1"/>
    <xf numFmtId="20" fontId="1" fillId="2" borderId="1" xfId="0" applyNumberFormat="1" applyFont="1" applyFill="1" applyBorder="1"/>
    <xf numFmtId="2" fontId="0" fillId="0" borderId="1" xfId="0" applyNumberFormat="1" applyBorder="1"/>
    <xf numFmtId="0" fontId="4" fillId="3" borderId="1" xfId="0" applyFont="1" applyFill="1" applyBorder="1"/>
    <xf numFmtId="0" fontId="6" fillId="4" borderId="1" xfId="0" applyFont="1" applyFill="1" applyBorder="1"/>
    <xf numFmtId="0" fontId="4" fillId="3" borderId="2" xfId="0" applyFont="1" applyFill="1" applyBorder="1"/>
    <xf numFmtId="0" fontId="5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workbookViewId="0">
      <selection activeCell="E15" sqref="E15"/>
    </sheetView>
  </sheetViews>
  <sheetFormatPr baseColWidth="10" defaultRowHeight="15" x14ac:dyDescent="0"/>
  <cols>
    <col min="14" max="14" width="15.6640625" bestFit="1" customWidth="1"/>
    <col min="15" max="15" width="16.83203125" bestFit="1" customWidth="1"/>
    <col min="16" max="16" width="1.6640625" customWidth="1"/>
  </cols>
  <sheetData>
    <row r="1" spans="1:25" s="8" customFormat="1">
      <c r="A1" s="5" t="s">
        <v>0</v>
      </c>
      <c r="B1" s="5" t="s">
        <v>1</v>
      </c>
      <c r="C1" s="5" t="s">
        <v>14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2</v>
      </c>
      <c r="N1" s="7" t="s">
        <v>12</v>
      </c>
      <c r="O1" s="7" t="s">
        <v>13</v>
      </c>
      <c r="Q1" s="5" t="s">
        <v>15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>
      <c r="A2" s="2">
        <v>0.33333333333333331</v>
      </c>
      <c r="B2" s="2">
        <v>0.34375</v>
      </c>
      <c r="C2" s="1">
        <v>0</v>
      </c>
      <c r="D2" s="1"/>
      <c r="E2" s="1"/>
      <c r="F2" s="1">
        <v>19</v>
      </c>
      <c r="G2" s="1"/>
      <c r="H2" s="1"/>
      <c r="I2" s="1">
        <v>25</v>
      </c>
      <c r="J2" s="1">
        <v>178</v>
      </c>
      <c r="K2" s="1"/>
      <c r="L2" s="1"/>
      <c r="M2" s="1"/>
      <c r="N2" s="1"/>
      <c r="O2" s="1"/>
      <c r="Q2" s="4">
        <f t="shared" ref="Q2:Q34" si="0">C2*100/$C$35</f>
        <v>0</v>
      </c>
      <c r="R2" s="4">
        <f>F2*100/$F$35</f>
        <v>0.48805548420241457</v>
      </c>
      <c r="S2" s="4">
        <f>I2*100/$I$35</f>
        <v>1.1520737327188939</v>
      </c>
      <c r="T2" s="4">
        <f>J2*100/$J$35</f>
        <v>15.046491969568892</v>
      </c>
      <c r="U2" s="4">
        <f>K2*100/$K$35</f>
        <v>0</v>
      </c>
      <c r="V2" s="4">
        <f>L2*100/$L$35</f>
        <v>0</v>
      </c>
      <c r="W2" s="4">
        <f>M2*100/$M$35</f>
        <v>0</v>
      </c>
      <c r="X2" s="4">
        <f>N2*100/$N$35</f>
        <v>0</v>
      </c>
      <c r="Y2" s="4">
        <f>O2*100/$O$35</f>
        <v>0</v>
      </c>
    </row>
    <row r="3" spans="1:25">
      <c r="A3" s="3">
        <v>0.34375</v>
      </c>
      <c r="B3" s="3">
        <v>0.35416666666666669</v>
      </c>
      <c r="C3" s="1">
        <v>0</v>
      </c>
      <c r="D3" s="1"/>
      <c r="E3" s="1"/>
      <c r="F3" s="1">
        <v>20</v>
      </c>
      <c r="G3" s="1"/>
      <c r="H3" s="1"/>
      <c r="I3" s="1">
        <v>35</v>
      </c>
      <c r="J3" s="1">
        <v>179</v>
      </c>
      <c r="K3" s="1">
        <v>4</v>
      </c>
      <c r="L3" s="1">
        <v>4</v>
      </c>
      <c r="M3" s="1">
        <v>25</v>
      </c>
      <c r="N3" s="1">
        <v>27</v>
      </c>
      <c r="O3" s="1">
        <v>2</v>
      </c>
      <c r="Q3" s="4">
        <f t="shared" si="0"/>
        <v>0</v>
      </c>
      <c r="R3" s="4">
        <f t="shared" ref="R3:R34" si="1">F3*100/$F$35</f>
        <v>0.51374261494991014</v>
      </c>
      <c r="S3" s="4">
        <f t="shared" ref="S3:S34" si="2">I3*100/$I$35</f>
        <v>1.6129032258064515</v>
      </c>
      <c r="T3" s="4">
        <f t="shared" ref="T3:T34" si="3">J3*100/$J$35</f>
        <v>15.131022823330516</v>
      </c>
      <c r="U3" s="4">
        <f t="shared" ref="U3:U34" si="4">K3*100/$K$35</f>
        <v>7.1428571428571432</v>
      </c>
      <c r="V3" s="4">
        <f t="shared" ref="V3:V34" si="5">L3*100/$L$35</f>
        <v>8.8888888888888893</v>
      </c>
      <c r="W3" s="4">
        <f t="shared" ref="W3:W34" si="6">M3*100/$M$35</f>
        <v>10.729613733905579</v>
      </c>
      <c r="X3" s="4">
        <f t="shared" ref="X3:X34" si="7">N3*100/$N$35</f>
        <v>8.2317073170731714</v>
      </c>
      <c r="Y3" s="4">
        <f t="shared" ref="Y3:Y34" si="8">O3*100/$O$35</f>
        <v>1.015228426395939</v>
      </c>
    </row>
    <row r="4" spans="1:25">
      <c r="A4" s="3">
        <v>0.35416666666666669</v>
      </c>
      <c r="B4" s="3">
        <v>0.36458333333333331</v>
      </c>
      <c r="C4" s="1">
        <v>0</v>
      </c>
      <c r="D4" s="1"/>
      <c r="E4" s="1"/>
      <c r="F4" s="1">
        <v>64</v>
      </c>
      <c r="G4" s="1"/>
      <c r="H4" s="1"/>
      <c r="I4" s="1">
        <v>56</v>
      </c>
      <c r="J4" s="1">
        <v>181</v>
      </c>
      <c r="K4" s="1">
        <v>3</v>
      </c>
      <c r="L4" s="1">
        <v>3</v>
      </c>
      <c r="M4" s="1">
        <v>4</v>
      </c>
      <c r="N4" s="1">
        <v>9</v>
      </c>
      <c r="O4" s="1">
        <v>1</v>
      </c>
      <c r="Q4" s="4">
        <f t="shared" si="0"/>
        <v>0</v>
      </c>
      <c r="R4" s="4">
        <f t="shared" si="1"/>
        <v>1.6439763678397123</v>
      </c>
      <c r="S4" s="4">
        <f t="shared" si="2"/>
        <v>2.5806451612903225</v>
      </c>
      <c r="T4" s="4">
        <f t="shared" si="3"/>
        <v>15.300084530853761</v>
      </c>
      <c r="U4" s="4">
        <f t="shared" si="4"/>
        <v>5.3571428571428568</v>
      </c>
      <c r="V4" s="4">
        <f t="shared" si="5"/>
        <v>6.666666666666667</v>
      </c>
      <c r="W4" s="4">
        <f t="shared" si="6"/>
        <v>1.7167381974248928</v>
      </c>
      <c r="X4" s="4">
        <f t="shared" si="7"/>
        <v>2.7439024390243905</v>
      </c>
      <c r="Y4" s="4">
        <f t="shared" si="8"/>
        <v>0.50761421319796951</v>
      </c>
    </row>
    <row r="5" spans="1:25">
      <c r="A5" s="3">
        <v>0.36458333333333331</v>
      </c>
      <c r="B5" s="3">
        <v>0.375</v>
      </c>
      <c r="C5" s="1">
        <v>0</v>
      </c>
      <c r="D5" s="1"/>
      <c r="E5" s="1"/>
      <c r="F5" s="1">
        <v>50</v>
      </c>
      <c r="G5" s="1"/>
      <c r="H5" s="1"/>
      <c r="I5" s="1">
        <v>127</v>
      </c>
      <c r="J5" s="1">
        <v>169</v>
      </c>
      <c r="K5" s="1">
        <v>5</v>
      </c>
      <c r="L5" s="1">
        <v>2</v>
      </c>
      <c r="M5" s="1">
        <v>18</v>
      </c>
      <c r="N5" s="1">
        <v>36</v>
      </c>
      <c r="O5" s="1"/>
      <c r="Q5" s="4">
        <f t="shared" si="0"/>
        <v>0</v>
      </c>
      <c r="R5" s="4">
        <f t="shared" si="1"/>
        <v>1.2843565373747752</v>
      </c>
      <c r="S5" s="4">
        <f t="shared" si="2"/>
        <v>5.8525345622119813</v>
      </c>
      <c r="T5" s="4">
        <f t="shared" si="3"/>
        <v>14.285714285714286</v>
      </c>
      <c r="U5" s="4">
        <f t="shared" si="4"/>
        <v>8.9285714285714288</v>
      </c>
      <c r="V5" s="4">
        <f t="shared" si="5"/>
        <v>4.4444444444444446</v>
      </c>
      <c r="W5" s="4">
        <f t="shared" si="6"/>
        <v>7.7253218884120169</v>
      </c>
      <c r="X5" s="4">
        <f t="shared" si="7"/>
        <v>10.975609756097562</v>
      </c>
      <c r="Y5" s="4">
        <f t="shared" si="8"/>
        <v>0</v>
      </c>
    </row>
    <row r="6" spans="1:25">
      <c r="A6" s="3">
        <v>0.375</v>
      </c>
      <c r="B6" s="3">
        <v>0.38541666666666669</v>
      </c>
      <c r="C6" s="1">
        <v>0</v>
      </c>
      <c r="D6" s="1"/>
      <c r="E6" s="1"/>
      <c r="F6" s="1">
        <v>64</v>
      </c>
      <c r="G6" s="1"/>
      <c r="H6" s="1"/>
      <c r="I6" s="1">
        <v>210</v>
      </c>
      <c r="J6" s="1">
        <v>142</v>
      </c>
      <c r="K6" s="1">
        <v>7</v>
      </c>
      <c r="L6" s="1">
        <v>3</v>
      </c>
      <c r="M6" s="1">
        <v>9</v>
      </c>
      <c r="N6" s="1">
        <v>32</v>
      </c>
      <c r="O6" s="1">
        <v>2</v>
      </c>
      <c r="Q6" s="4">
        <f t="shared" si="0"/>
        <v>0</v>
      </c>
      <c r="R6" s="4">
        <f t="shared" si="1"/>
        <v>1.6439763678397123</v>
      </c>
      <c r="S6" s="4">
        <f t="shared" si="2"/>
        <v>9.67741935483871</v>
      </c>
      <c r="T6" s="4">
        <f t="shared" si="3"/>
        <v>12.003381234150465</v>
      </c>
      <c r="U6" s="4">
        <f t="shared" si="4"/>
        <v>12.5</v>
      </c>
      <c r="V6" s="4">
        <f t="shared" si="5"/>
        <v>6.666666666666667</v>
      </c>
      <c r="W6" s="4">
        <f t="shared" si="6"/>
        <v>3.8626609442060085</v>
      </c>
      <c r="X6" s="4">
        <f t="shared" si="7"/>
        <v>9.7560975609756095</v>
      </c>
      <c r="Y6" s="4">
        <f t="shared" si="8"/>
        <v>1.015228426395939</v>
      </c>
    </row>
    <row r="7" spans="1:25">
      <c r="A7" s="3">
        <v>0.38541666666666669</v>
      </c>
      <c r="B7" s="3">
        <v>0.39583333333333331</v>
      </c>
      <c r="C7" s="1">
        <v>0</v>
      </c>
      <c r="D7" s="1"/>
      <c r="E7" s="1"/>
      <c r="F7" s="1">
        <v>15</v>
      </c>
      <c r="G7" s="1"/>
      <c r="H7" s="1"/>
      <c r="I7" s="1">
        <v>302</v>
      </c>
      <c r="J7" s="1">
        <v>106</v>
      </c>
      <c r="K7" s="1">
        <v>5</v>
      </c>
      <c r="L7" s="1">
        <v>6</v>
      </c>
      <c r="M7" s="1">
        <v>11</v>
      </c>
      <c r="N7" s="1">
        <v>27</v>
      </c>
      <c r="O7" s="1"/>
      <c r="Q7" s="4">
        <f t="shared" si="0"/>
        <v>0</v>
      </c>
      <c r="R7" s="4">
        <f t="shared" si="1"/>
        <v>0.38530696121243257</v>
      </c>
      <c r="S7" s="4">
        <f t="shared" si="2"/>
        <v>13.91705069124424</v>
      </c>
      <c r="T7" s="4">
        <f t="shared" si="3"/>
        <v>8.9602704987320365</v>
      </c>
      <c r="U7" s="4">
        <f t="shared" si="4"/>
        <v>8.9285714285714288</v>
      </c>
      <c r="V7" s="4">
        <f t="shared" si="5"/>
        <v>13.333333333333334</v>
      </c>
      <c r="W7" s="4">
        <f t="shared" si="6"/>
        <v>4.7210300429184553</v>
      </c>
      <c r="X7" s="4">
        <f t="shared" si="7"/>
        <v>8.2317073170731714</v>
      </c>
      <c r="Y7" s="4">
        <f t="shared" si="8"/>
        <v>0</v>
      </c>
    </row>
    <row r="8" spans="1:25">
      <c r="A8" s="3">
        <v>0.39583333333333331</v>
      </c>
      <c r="B8" s="3">
        <v>0.40625</v>
      </c>
      <c r="C8" s="1">
        <v>0</v>
      </c>
      <c r="D8" s="1"/>
      <c r="E8" s="1"/>
      <c r="F8" s="1">
        <v>22</v>
      </c>
      <c r="G8" s="1"/>
      <c r="H8" s="1"/>
      <c r="I8" s="1">
        <v>324</v>
      </c>
      <c r="J8" s="1">
        <v>40</v>
      </c>
      <c r="K8" s="1">
        <v>2</v>
      </c>
      <c r="L8" s="1">
        <v>3</v>
      </c>
      <c r="M8" s="1">
        <v>20</v>
      </c>
      <c r="N8" s="1">
        <v>36</v>
      </c>
      <c r="O8" s="1">
        <v>3</v>
      </c>
      <c r="Q8" s="4">
        <f t="shared" si="0"/>
        <v>0</v>
      </c>
      <c r="R8" s="4">
        <f t="shared" si="1"/>
        <v>0.56511687644490105</v>
      </c>
      <c r="S8" s="4">
        <f t="shared" si="2"/>
        <v>14.930875576036867</v>
      </c>
      <c r="T8" s="4">
        <f t="shared" si="3"/>
        <v>3.3812341504649197</v>
      </c>
      <c r="U8" s="4">
        <f t="shared" si="4"/>
        <v>3.5714285714285716</v>
      </c>
      <c r="V8" s="4">
        <f t="shared" si="5"/>
        <v>6.666666666666667</v>
      </c>
      <c r="W8" s="4">
        <f t="shared" si="6"/>
        <v>8.5836909871244629</v>
      </c>
      <c r="X8" s="4">
        <f t="shared" si="7"/>
        <v>10.975609756097562</v>
      </c>
      <c r="Y8" s="4">
        <f t="shared" si="8"/>
        <v>1.5228426395939085</v>
      </c>
    </row>
    <row r="9" spans="1:25">
      <c r="A9" s="3">
        <v>0.40625</v>
      </c>
      <c r="B9" s="3">
        <v>0.41666666666666669</v>
      </c>
      <c r="C9" s="1">
        <v>0</v>
      </c>
      <c r="D9" s="1"/>
      <c r="E9" s="1"/>
      <c r="F9" s="1">
        <v>0</v>
      </c>
      <c r="G9" s="1"/>
      <c r="H9" s="1"/>
      <c r="I9" s="1">
        <v>391</v>
      </c>
      <c r="J9" s="1">
        <v>50</v>
      </c>
      <c r="K9" s="1"/>
      <c r="L9" s="1"/>
      <c r="M9" s="1">
        <v>19</v>
      </c>
      <c r="N9" s="1">
        <v>52</v>
      </c>
      <c r="O9" s="1">
        <v>7</v>
      </c>
      <c r="Q9" s="4">
        <f t="shared" si="0"/>
        <v>0</v>
      </c>
      <c r="R9" s="4">
        <f t="shared" si="1"/>
        <v>0</v>
      </c>
      <c r="S9" s="4">
        <f t="shared" si="2"/>
        <v>18.018433179723502</v>
      </c>
      <c r="T9" s="4">
        <f t="shared" si="3"/>
        <v>4.2265426880811496</v>
      </c>
      <c r="U9" s="4">
        <f t="shared" si="4"/>
        <v>0</v>
      </c>
      <c r="V9" s="4">
        <f t="shared" si="5"/>
        <v>0</v>
      </c>
      <c r="W9" s="4">
        <f t="shared" si="6"/>
        <v>8.1545064377682408</v>
      </c>
      <c r="X9" s="4">
        <f t="shared" si="7"/>
        <v>15.853658536585366</v>
      </c>
      <c r="Y9" s="4">
        <f t="shared" si="8"/>
        <v>3.5532994923857868</v>
      </c>
    </row>
    <row r="10" spans="1:25">
      <c r="A10" s="3">
        <v>0.41666666666666669</v>
      </c>
      <c r="B10" s="3">
        <v>0.42708333333333331</v>
      </c>
      <c r="C10" s="1">
        <v>0</v>
      </c>
      <c r="D10" s="1"/>
      <c r="E10" s="1"/>
      <c r="F10" s="1">
        <v>35</v>
      </c>
      <c r="G10" s="1"/>
      <c r="H10" s="1"/>
      <c r="I10" s="1">
        <v>214</v>
      </c>
      <c r="J10" s="1">
        <v>26</v>
      </c>
      <c r="K10" s="1"/>
      <c r="L10" s="1"/>
      <c r="M10" s="1">
        <v>16</v>
      </c>
      <c r="N10" s="1">
        <v>17</v>
      </c>
      <c r="O10" s="1"/>
      <c r="Q10" s="4">
        <f t="shared" si="0"/>
        <v>0</v>
      </c>
      <c r="R10" s="4">
        <f t="shared" si="1"/>
        <v>0.89904957616234271</v>
      </c>
      <c r="S10" s="4">
        <f t="shared" si="2"/>
        <v>9.8617511520737331</v>
      </c>
      <c r="T10" s="4">
        <f t="shared" si="3"/>
        <v>2.197802197802198</v>
      </c>
      <c r="U10" s="4">
        <f t="shared" si="4"/>
        <v>0</v>
      </c>
      <c r="V10" s="4">
        <f t="shared" si="5"/>
        <v>0</v>
      </c>
      <c r="W10" s="4">
        <f t="shared" si="6"/>
        <v>6.866952789699571</v>
      </c>
      <c r="X10" s="4">
        <f t="shared" si="7"/>
        <v>5.1829268292682924</v>
      </c>
      <c r="Y10" s="4">
        <f t="shared" si="8"/>
        <v>0</v>
      </c>
    </row>
    <row r="11" spans="1:25">
      <c r="A11" s="3">
        <v>0.42708333333333331</v>
      </c>
      <c r="B11" s="3">
        <v>0.4375</v>
      </c>
      <c r="C11" s="1">
        <v>0</v>
      </c>
      <c r="D11" s="1"/>
      <c r="E11" s="1"/>
      <c r="F11" s="1">
        <v>131</v>
      </c>
      <c r="G11" s="1"/>
      <c r="H11" s="1"/>
      <c r="I11" s="1">
        <v>297</v>
      </c>
      <c r="J11" s="1">
        <v>63</v>
      </c>
      <c r="K11" s="1"/>
      <c r="L11" s="1"/>
      <c r="M11" s="1">
        <v>10</v>
      </c>
      <c r="N11" s="1">
        <v>37</v>
      </c>
      <c r="O11" s="1"/>
      <c r="Q11" s="4">
        <f t="shared" si="0"/>
        <v>0</v>
      </c>
      <c r="R11" s="4">
        <f t="shared" si="1"/>
        <v>3.3650141279219112</v>
      </c>
      <c r="S11" s="4">
        <f t="shared" si="2"/>
        <v>13.686635944700461</v>
      </c>
      <c r="T11" s="4">
        <f t="shared" si="3"/>
        <v>5.3254437869822482</v>
      </c>
      <c r="U11" s="4">
        <f t="shared" si="4"/>
        <v>0</v>
      </c>
      <c r="V11" s="4">
        <f t="shared" si="5"/>
        <v>0</v>
      </c>
      <c r="W11" s="4">
        <f t="shared" si="6"/>
        <v>4.2918454935622314</v>
      </c>
      <c r="X11" s="4">
        <f t="shared" si="7"/>
        <v>11.280487804878049</v>
      </c>
      <c r="Y11" s="4">
        <f t="shared" si="8"/>
        <v>0</v>
      </c>
    </row>
    <row r="12" spans="1:25">
      <c r="A12" s="3">
        <v>0.4375</v>
      </c>
      <c r="B12" s="3">
        <v>0.44791666666666669</v>
      </c>
      <c r="C12" s="1">
        <v>0</v>
      </c>
      <c r="D12" s="1"/>
      <c r="E12" s="1"/>
      <c r="F12" s="1">
        <v>81</v>
      </c>
      <c r="G12" s="1"/>
      <c r="H12" s="1"/>
      <c r="I12" s="1">
        <v>104</v>
      </c>
      <c r="J12" s="1">
        <v>15</v>
      </c>
      <c r="K12" s="1"/>
      <c r="L12" s="1"/>
      <c r="M12" s="1">
        <v>4</v>
      </c>
      <c r="N12" s="1">
        <v>15</v>
      </c>
      <c r="O12" s="1"/>
      <c r="Q12" s="4">
        <f t="shared" si="0"/>
        <v>0</v>
      </c>
      <c r="R12" s="4">
        <f t="shared" si="1"/>
        <v>2.0806575905471361</v>
      </c>
      <c r="S12" s="4">
        <f t="shared" si="2"/>
        <v>4.7926267281105988</v>
      </c>
      <c r="T12" s="4">
        <f t="shared" si="3"/>
        <v>1.2679628064243449</v>
      </c>
      <c r="U12" s="4">
        <f t="shared" si="4"/>
        <v>0</v>
      </c>
      <c r="V12" s="4">
        <f t="shared" si="5"/>
        <v>0</v>
      </c>
      <c r="W12" s="4">
        <f t="shared" si="6"/>
        <v>1.7167381974248928</v>
      </c>
      <c r="X12" s="4">
        <f t="shared" si="7"/>
        <v>4.5731707317073171</v>
      </c>
      <c r="Y12" s="4">
        <f t="shared" si="8"/>
        <v>0</v>
      </c>
    </row>
    <row r="13" spans="1:25">
      <c r="A13" s="3">
        <v>0.44791666666666669</v>
      </c>
      <c r="B13" s="3">
        <v>0.45833333333333331</v>
      </c>
      <c r="C13" s="1">
        <v>0</v>
      </c>
      <c r="D13" s="1"/>
      <c r="E13" s="1"/>
      <c r="F13" s="1">
        <v>76</v>
      </c>
      <c r="G13" s="1"/>
      <c r="H13" s="1"/>
      <c r="I13" s="1">
        <v>55</v>
      </c>
      <c r="J13" s="1">
        <v>13</v>
      </c>
      <c r="K13" s="1"/>
      <c r="L13" s="1"/>
      <c r="M13" s="1">
        <v>11</v>
      </c>
      <c r="N13" s="1">
        <v>18</v>
      </c>
      <c r="O13" s="1"/>
      <c r="Q13" s="4">
        <f t="shared" si="0"/>
        <v>0</v>
      </c>
      <c r="R13" s="4">
        <f t="shared" si="1"/>
        <v>1.9522219368096583</v>
      </c>
      <c r="S13" s="4">
        <f t="shared" si="2"/>
        <v>2.5345622119815667</v>
      </c>
      <c r="T13" s="4">
        <f t="shared" si="3"/>
        <v>1.098901098901099</v>
      </c>
      <c r="U13" s="4">
        <f t="shared" si="4"/>
        <v>0</v>
      </c>
      <c r="V13" s="4">
        <f t="shared" si="5"/>
        <v>0</v>
      </c>
      <c r="W13" s="4">
        <f t="shared" si="6"/>
        <v>4.7210300429184553</v>
      </c>
      <c r="X13" s="4">
        <f t="shared" si="7"/>
        <v>5.4878048780487809</v>
      </c>
      <c r="Y13" s="4">
        <f t="shared" si="8"/>
        <v>0</v>
      </c>
    </row>
    <row r="14" spans="1:25">
      <c r="A14" s="3">
        <v>0.45833333333333331</v>
      </c>
      <c r="B14" s="3">
        <v>0.46875</v>
      </c>
      <c r="C14" s="1">
        <v>0</v>
      </c>
      <c r="D14" s="1"/>
      <c r="E14" s="1"/>
      <c r="F14" s="1">
        <v>82</v>
      </c>
      <c r="G14" s="1"/>
      <c r="H14" s="1"/>
      <c r="I14" s="1">
        <v>24</v>
      </c>
      <c r="J14" s="1">
        <v>15</v>
      </c>
      <c r="K14" s="1"/>
      <c r="L14" s="1"/>
      <c r="M14" s="1">
        <v>4</v>
      </c>
      <c r="N14" s="1">
        <v>1</v>
      </c>
      <c r="O14" s="1"/>
      <c r="Q14" s="4">
        <f t="shared" si="0"/>
        <v>0</v>
      </c>
      <c r="R14" s="4">
        <f t="shared" si="1"/>
        <v>2.1063447212946316</v>
      </c>
      <c r="S14" s="4">
        <f t="shared" si="2"/>
        <v>1.1059907834101383</v>
      </c>
      <c r="T14" s="4">
        <f t="shared" si="3"/>
        <v>1.2679628064243449</v>
      </c>
      <c r="U14" s="4">
        <f t="shared" si="4"/>
        <v>0</v>
      </c>
      <c r="V14" s="4">
        <f t="shared" si="5"/>
        <v>0</v>
      </c>
      <c r="W14" s="4">
        <f t="shared" si="6"/>
        <v>1.7167381974248928</v>
      </c>
      <c r="X14" s="4">
        <f t="shared" si="7"/>
        <v>0.3048780487804878</v>
      </c>
      <c r="Y14" s="4">
        <f t="shared" si="8"/>
        <v>0</v>
      </c>
    </row>
    <row r="15" spans="1:25">
      <c r="A15" s="3">
        <v>0.46875</v>
      </c>
      <c r="B15" s="3">
        <v>0.47916666666666669</v>
      </c>
      <c r="C15" s="1">
        <v>295</v>
      </c>
      <c r="D15" s="1"/>
      <c r="E15" s="1"/>
      <c r="F15" s="1">
        <v>210</v>
      </c>
      <c r="G15" s="1">
        <v>40</v>
      </c>
      <c r="H15" s="1">
        <f>25*60</f>
        <v>1500</v>
      </c>
      <c r="I15" s="1">
        <v>6</v>
      </c>
      <c r="J15" s="1">
        <v>5</v>
      </c>
      <c r="K15" s="1">
        <v>3</v>
      </c>
      <c r="L15" s="1">
        <v>3</v>
      </c>
      <c r="M15" s="1">
        <v>1</v>
      </c>
      <c r="N15" s="1"/>
      <c r="O15" s="1"/>
      <c r="Q15" s="4">
        <f t="shared" si="0"/>
        <v>9.0546347452424794</v>
      </c>
      <c r="R15" s="4">
        <f t="shared" si="1"/>
        <v>5.3942974569740558</v>
      </c>
      <c r="S15" s="4">
        <f t="shared" si="2"/>
        <v>0.27649769585253459</v>
      </c>
      <c r="T15" s="4">
        <f t="shared" si="3"/>
        <v>0.42265426880811496</v>
      </c>
      <c r="U15" s="4">
        <f t="shared" si="4"/>
        <v>5.3571428571428568</v>
      </c>
      <c r="V15" s="4">
        <f t="shared" si="5"/>
        <v>6.666666666666667</v>
      </c>
      <c r="W15" s="4">
        <f t="shared" si="6"/>
        <v>0.42918454935622319</v>
      </c>
      <c r="X15" s="4">
        <f t="shared" si="7"/>
        <v>0</v>
      </c>
      <c r="Y15" s="4">
        <f t="shared" si="8"/>
        <v>0</v>
      </c>
    </row>
    <row r="16" spans="1:25">
      <c r="A16" s="3">
        <v>0.47916666666666669</v>
      </c>
      <c r="B16" s="3">
        <v>0.48958333333333331</v>
      </c>
      <c r="C16" s="1">
        <v>191</v>
      </c>
      <c r="D16" s="1">
        <f>2*60+44</f>
        <v>164</v>
      </c>
      <c r="E16" s="1">
        <f>AVERAGE(56,(3*60+16),(60+24),(43))</f>
        <v>94.75</v>
      </c>
      <c r="F16" s="1">
        <v>136</v>
      </c>
      <c r="G16" s="1">
        <f>AVERAGE((120+25),(76),127)</f>
        <v>116</v>
      </c>
      <c r="H16" s="1"/>
      <c r="I16" s="1">
        <v>0</v>
      </c>
      <c r="J16" s="1">
        <v>1</v>
      </c>
      <c r="K16" s="1"/>
      <c r="L16" s="1">
        <v>1</v>
      </c>
      <c r="M16" s="1"/>
      <c r="N16" s="1"/>
      <c r="O16" s="1"/>
      <c r="Q16" s="4">
        <f t="shared" si="0"/>
        <v>5.8624923265807247</v>
      </c>
      <c r="R16" s="4">
        <f t="shared" si="1"/>
        <v>3.4934497816593888</v>
      </c>
      <c r="S16" s="4">
        <f t="shared" si="2"/>
        <v>0</v>
      </c>
      <c r="T16" s="4">
        <f t="shared" si="3"/>
        <v>8.453085376162299E-2</v>
      </c>
      <c r="U16" s="4">
        <f t="shared" si="4"/>
        <v>0</v>
      </c>
      <c r="V16" s="4">
        <f t="shared" si="5"/>
        <v>2.2222222222222223</v>
      </c>
      <c r="W16" s="4">
        <f t="shared" si="6"/>
        <v>0</v>
      </c>
      <c r="X16" s="4">
        <f t="shared" si="7"/>
        <v>0</v>
      </c>
      <c r="Y16" s="4">
        <f t="shared" si="8"/>
        <v>0</v>
      </c>
    </row>
    <row r="17" spans="1:25">
      <c r="A17" s="3">
        <v>0.48958333333333331</v>
      </c>
      <c r="B17" s="3">
        <v>0.5</v>
      </c>
      <c r="C17" s="1">
        <v>252</v>
      </c>
      <c r="D17" s="1">
        <f>AVERAGE((60+47),(120+13),(60+53),(120+59))</f>
        <v>133</v>
      </c>
      <c r="E17" s="1">
        <f>AVERAGE(64,67,36,26)</f>
        <v>48.25</v>
      </c>
      <c r="F17" s="1">
        <v>147</v>
      </c>
      <c r="G17" s="1">
        <f>AVERAGE(83,71,59,120,50)</f>
        <v>76.599999999999994</v>
      </c>
      <c r="H17" s="1">
        <f>23*60</f>
        <v>1380</v>
      </c>
      <c r="I17" s="1">
        <v>0</v>
      </c>
      <c r="J17" s="1">
        <v>0</v>
      </c>
      <c r="K17" s="1"/>
      <c r="L17" s="1"/>
      <c r="M17" s="1"/>
      <c r="N17" s="1"/>
      <c r="O17" s="1"/>
      <c r="Q17" s="4">
        <f t="shared" si="0"/>
        <v>7.7348066298342539</v>
      </c>
      <c r="R17" s="4">
        <f t="shared" si="1"/>
        <v>3.776008219881839</v>
      </c>
      <c r="S17" s="4">
        <f t="shared" si="2"/>
        <v>0</v>
      </c>
      <c r="T17" s="4">
        <f t="shared" si="3"/>
        <v>0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</row>
    <row r="18" spans="1:25">
      <c r="A18" s="3">
        <v>0.5</v>
      </c>
      <c r="B18" s="3">
        <v>0.51041666666666663</v>
      </c>
      <c r="C18" s="1">
        <v>273</v>
      </c>
      <c r="D18" s="1">
        <f>AVERAGE((60),(60*6+58),(120+49),(5*60),(120))</f>
        <v>213.4</v>
      </c>
      <c r="E18" s="1"/>
      <c r="F18" s="1">
        <v>256</v>
      </c>
      <c r="G18" s="1"/>
      <c r="H18" s="1"/>
      <c r="I18" s="1">
        <v>0</v>
      </c>
      <c r="J18" s="1">
        <v>0</v>
      </c>
      <c r="K18" s="1"/>
      <c r="L18" s="1"/>
      <c r="M18" s="1"/>
      <c r="N18" s="1"/>
      <c r="O18" s="1"/>
      <c r="Q18" s="4">
        <f t="shared" si="0"/>
        <v>8.3793738489871092</v>
      </c>
      <c r="R18" s="4">
        <f t="shared" si="1"/>
        <v>6.5759054713588494</v>
      </c>
      <c r="S18" s="4">
        <f t="shared" si="2"/>
        <v>0</v>
      </c>
      <c r="T18" s="4">
        <f t="shared" si="3"/>
        <v>0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</row>
    <row r="19" spans="1:25">
      <c r="A19" s="3">
        <v>0.51041666666666663</v>
      </c>
      <c r="B19" s="3">
        <v>0.52083333333333337</v>
      </c>
      <c r="C19" s="1">
        <v>254</v>
      </c>
      <c r="F19" s="1">
        <v>247</v>
      </c>
      <c r="G19" s="1"/>
      <c r="H19" s="1"/>
      <c r="I19" s="1">
        <v>0</v>
      </c>
      <c r="J19" s="1">
        <v>0</v>
      </c>
      <c r="K19" s="1">
        <v>3</v>
      </c>
      <c r="L19" s="1"/>
      <c r="M19" s="1"/>
      <c r="N19" s="1"/>
      <c r="O19" s="1"/>
      <c r="Q19" s="4">
        <f t="shared" si="0"/>
        <v>7.796193984039288</v>
      </c>
      <c r="R19" s="4">
        <f t="shared" si="1"/>
        <v>6.3447212946313893</v>
      </c>
      <c r="S19" s="4">
        <f t="shared" si="2"/>
        <v>0</v>
      </c>
      <c r="T19" s="4">
        <f t="shared" si="3"/>
        <v>0</v>
      </c>
      <c r="U19" s="4">
        <f t="shared" si="4"/>
        <v>5.3571428571428568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</row>
    <row r="20" spans="1:25">
      <c r="A20" s="3">
        <v>0.52083333333333337</v>
      </c>
      <c r="B20" s="3">
        <v>0.53125</v>
      </c>
      <c r="C20" s="1">
        <v>236</v>
      </c>
      <c r="D20" s="1">
        <f>60*6+27</f>
        <v>387</v>
      </c>
      <c r="E20" s="1"/>
      <c r="F20" s="1">
        <v>240</v>
      </c>
      <c r="G20" s="1"/>
      <c r="H20" s="1"/>
      <c r="I20" s="1">
        <v>0</v>
      </c>
      <c r="J20" s="1">
        <v>0</v>
      </c>
      <c r="K20" s="1"/>
      <c r="L20" s="1">
        <v>2</v>
      </c>
      <c r="M20" s="1">
        <v>11</v>
      </c>
      <c r="N20" s="1"/>
      <c r="O20" s="1">
        <v>27</v>
      </c>
      <c r="Q20" s="4">
        <f t="shared" si="0"/>
        <v>7.2437077961939842</v>
      </c>
      <c r="R20" s="4">
        <f t="shared" si="1"/>
        <v>6.1649113793989212</v>
      </c>
      <c r="S20" s="4">
        <f t="shared" si="2"/>
        <v>0</v>
      </c>
      <c r="T20" s="4">
        <f t="shared" si="3"/>
        <v>0</v>
      </c>
      <c r="U20" s="4">
        <f t="shared" si="4"/>
        <v>0</v>
      </c>
      <c r="V20" s="4">
        <f t="shared" si="5"/>
        <v>4.4444444444444446</v>
      </c>
      <c r="W20" s="4">
        <f t="shared" si="6"/>
        <v>4.7210300429184553</v>
      </c>
      <c r="X20" s="4">
        <f t="shared" si="7"/>
        <v>0</v>
      </c>
      <c r="Y20" s="4">
        <f t="shared" si="8"/>
        <v>13.705583756345177</v>
      </c>
    </row>
    <row r="21" spans="1:25">
      <c r="A21" s="3">
        <v>0.53125</v>
      </c>
      <c r="B21" s="3">
        <v>0.54166666666666663</v>
      </c>
      <c r="C21" s="1">
        <v>183</v>
      </c>
      <c r="D21" s="1">
        <f>120+37</f>
        <v>157</v>
      </c>
      <c r="E21" s="1"/>
      <c r="F21" s="1">
        <v>246</v>
      </c>
      <c r="G21" s="1">
        <v>50</v>
      </c>
      <c r="H21" s="1">
        <f>38*60</f>
        <v>2280</v>
      </c>
      <c r="I21" s="1">
        <v>0</v>
      </c>
      <c r="J21" s="1">
        <v>0</v>
      </c>
      <c r="K21" s="1">
        <v>1</v>
      </c>
      <c r="L21" s="1"/>
      <c r="M21" s="1">
        <v>6</v>
      </c>
      <c r="N21" s="1">
        <v>10</v>
      </c>
      <c r="O21" s="1">
        <v>14</v>
      </c>
      <c r="Q21" s="4">
        <f t="shared" si="0"/>
        <v>5.6169429097605894</v>
      </c>
      <c r="R21" s="4">
        <f t="shared" si="1"/>
        <v>6.3190341638838943</v>
      </c>
      <c r="S21" s="4">
        <f t="shared" si="2"/>
        <v>0</v>
      </c>
      <c r="T21" s="4">
        <f t="shared" si="3"/>
        <v>0</v>
      </c>
      <c r="U21" s="4">
        <f t="shared" si="4"/>
        <v>1.7857142857142858</v>
      </c>
      <c r="V21" s="4">
        <f t="shared" si="5"/>
        <v>0</v>
      </c>
      <c r="W21" s="4">
        <f t="shared" si="6"/>
        <v>2.5751072961373391</v>
      </c>
      <c r="X21" s="4">
        <f t="shared" si="7"/>
        <v>3.0487804878048781</v>
      </c>
      <c r="Y21" s="4">
        <f t="shared" si="8"/>
        <v>7.1065989847715736</v>
      </c>
    </row>
    <row r="22" spans="1:25">
      <c r="A22" s="3">
        <v>0.54166666666666663</v>
      </c>
      <c r="B22" s="3">
        <v>0.55208333333333337</v>
      </c>
      <c r="C22" s="1">
        <v>235</v>
      </c>
      <c r="D22" s="1"/>
      <c r="E22" s="1"/>
      <c r="F22" s="1">
        <v>251</v>
      </c>
      <c r="G22" s="1"/>
      <c r="H22" s="1"/>
      <c r="I22" s="1">
        <v>0</v>
      </c>
      <c r="J22" s="1">
        <v>0</v>
      </c>
      <c r="K22" s="1">
        <v>1</v>
      </c>
      <c r="L22" s="1"/>
      <c r="M22" s="1">
        <v>13</v>
      </c>
      <c r="N22" s="1"/>
      <c r="O22" s="1">
        <v>33</v>
      </c>
      <c r="Q22" s="4">
        <f t="shared" si="0"/>
        <v>7.2130141190914667</v>
      </c>
      <c r="R22" s="4">
        <f t="shared" si="1"/>
        <v>6.4474698176213714</v>
      </c>
      <c r="S22" s="4">
        <f t="shared" si="2"/>
        <v>0</v>
      </c>
      <c r="T22" s="4">
        <f t="shared" si="3"/>
        <v>0</v>
      </c>
      <c r="U22" s="4">
        <f t="shared" si="4"/>
        <v>1.7857142857142858</v>
      </c>
      <c r="V22" s="4">
        <f t="shared" si="5"/>
        <v>0</v>
      </c>
      <c r="W22" s="4">
        <f t="shared" si="6"/>
        <v>5.5793991416309012</v>
      </c>
      <c r="X22" s="4">
        <f t="shared" si="7"/>
        <v>0</v>
      </c>
      <c r="Y22" s="4">
        <f t="shared" si="8"/>
        <v>16.751269035532996</v>
      </c>
    </row>
    <row r="23" spans="1:25">
      <c r="A23" s="3">
        <v>0.55208333333333337</v>
      </c>
      <c r="B23" s="3">
        <v>0.5625</v>
      </c>
      <c r="C23" s="1">
        <v>236</v>
      </c>
      <c r="D23" s="1"/>
      <c r="E23" s="1"/>
      <c r="F23" s="1">
        <v>247</v>
      </c>
      <c r="G23" s="1"/>
      <c r="H23" s="1"/>
      <c r="I23" s="1">
        <v>0</v>
      </c>
      <c r="J23" s="1">
        <v>0</v>
      </c>
      <c r="K23" s="1">
        <v>2</v>
      </c>
      <c r="L23" s="1">
        <v>1</v>
      </c>
      <c r="M23" s="1">
        <v>4</v>
      </c>
      <c r="N23" s="1"/>
      <c r="O23" s="1">
        <v>12</v>
      </c>
      <c r="Q23" s="4">
        <f t="shared" si="0"/>
        <v>7.2437077961939842</v>
      </c>
      <c r="R23" s="4">
        <f t="shared" si="1"/>
        <v>6.3447212946313893</v>
      </c>
      <c r="S23" s="4">
        <f t="shared" si="2"/>
        <v>0</v>
      </c>
      <c r="T23" s="4">
        <f t="shared" si="3"/>
        <v>0</v>
      </c>
      <c r="U23" s="4">
        <f t="shared" si="4"/>
        <v>3.5714285714285716</v>
      </c>
      <c r="V23" s="4">
        <f t="shared" si="5"/>
        <v>2.2222222222222223</v>
      </c>
      <c r="W23" s="4">
        <f t="shared" si="6"/>
        <v>1.7167381974248928</v>
      </c>
      <c r="X23" s="4">
        <f t="shared" si="7"/>
        <v>0</v>
      </c>
      <c r="Y23" s="4">
        <f t="shared" si="8"/>
        <v>6.0913705583756341</v>
      </c>
    </row>
    <row r="24" spans="1:25">
      <c r="A24" s="3">
        <v>0.5625</v>
      </c>
      <c r="B24" s="3">
        <v>0.57291666666666663</v>
      </c>
      <c r="C24" s="1">
        <v>284</v>
      </c>
      <c r="D24" s="1"/>
      <c r="E24" s="1"/>
      <c r="F24" s="1">
        <v>243</v>
      </c>
      <c r="G24" s="1"/>
      <c r="H24" s="1"/>
      <c r="I24" s="1">
        <v>0</v>
      </c>
      <c r="J24" s="1">
        <v>0</v>
      </c>
      <c r="K24" s="1">
        <v>3</v>
      </c>
      <c r="L24" s="1">
        <v>2</v>
      </c>
      <c r="M24" s="1">
        <v>12</v>
      </c>
      <c r="N24" s="1">
        <v>2</v>
      </c>
      <c r="O24" s="1">
        <v>25</v>
      </c>
      <c r="Q24" s="4">
        <f t="shared" si="0"/>
        <v>8.7170042971147943</v>
      </c>
      <c r="R24" s="4">
        <f t="shared" si="1"/>
        <v>6.2419727716414073</v>
      </c>
      <c r="S24" s="4">
        <f t="shared" si="2"/>
        <v>0</v>
      </c>
      <c r="T24" s="4">
        <f t="shared" si="3"/>
        <v>0</v>
      </c>
      <c r="U24" s="4">
        <f t="shared" si="4"/>
        <v>5.3571428571428568</v>
      </c>
      <c r="V24" s="4">
        <f t="shared" si="5"/>
        <v>4.4444444444444446</v>
      </c>
      <c r="W24" s="4">
        <f t="shared" si="6"/>
        <v>5.1502145922746783</v>
      </c>
      <c r="X24" s="4">
        <f t="shared" si="7"/>
        <v>0.6097560975609756</v>
      </c>
      <c r="Y24" s="4">
        <f t="shared" si="8"/>
        <v>12.690355329949238</v>
      </c>
    </row>
    <row r="25" spans="1:25">
      <c r="A25" s="3">
        <v>0.57291666666666663</v>
      </c>
      <c r="B25" s="3">
        <v>0.58333333333333337</v>
      </c>
      <c r="C25" s="1">
        <v>201</v>
      </c>
      <c r="D25" s="1"/>
      <c r="E25" s="1"/>
      <c r="F25" s="1">
        <v>211</v>
      </c>
      <c r="G25" s="1">
        <v>43</v>
      </c>
      <c r="H25" s="1">
        <f>47*60</f>
        <v>2820</v>
      </c>
      <c r="I25" s="1">
        <v>0</v>
      </c>
      <c r="J25" s="1">
        <v>0</v>
      </c>
      <c r="K25" s="1"/>
      <c r="L25" s="1">
        <v>2</v>
      </c>
      <c r="M25" s="1">
        <v>10</v>
      </c>
      <c r="N25" s="1">
        <v>1</v>
      </c>
      <c r="O25" s="1">
        <v>1</v>
      </c>
      <c r="Q25" s="4">
        <f t="shared" si="0"/>
        <v>6.1694290976058932</v>
      </c>
      <c r="R25" s="4">
        <f t="shared" si="1"/>
        <v>5.4199845877215518</v>
      </c>
      <c r="S25" s="4">
        <f t="shared" si="2"/>
        <v>0</v>
      </c>
      <c r="T25" s="4">
        <f t="shared" si="3"/>
        <v>0</v>
      </c>
      <c r="U25" s="4">
        <f t="shared" si="4"/>
        <v>0</v>
      </c>
      <c r="V25" s="4">
        <f t="shared" si="5"/>
        <v>4.4444444444444446</v>
      </c>
      <c r="W25" s="4">
        <f t="shared" si="6"/>
        <v>4.2918454935622314</v>
      </c>
      <c r="X25" s="4">
        <f t="shared" si="7"/>
        <v>0.3048780487804878</v>
      </c>
      <c r="Y25" s="4">
        <f t="shared" si="8"/>
        <v>0.50761421319796951</v>
      </c>
    </row>
    <row r="26" spans="1:25">
      <c r="A26" s="3">
        <v>0.58333333333333337</v>
      </c>
      <c r="B26" s="3">
        <v>0.59375</v>
      </c>
      <c r="C26" s="1">
        <v>172</v>
      </c>
      <c r="D26" s="1"/>
      <c r="E26" s="1"/>
      <c r="F26" s="1">
        <v>168</v>
      </c>
      <c r="G26" s="1"/>
      <c r="H26" s="1"/>
      <c r="I26" s="1">
        <v>0</v>
      </c>
      <c r="J26" s="1">
        <v>0</v>
      </c>
      <c r="K26" s="1">
        <v>4</v>
      </c>
      <c r="L26" s="1">
        <v>1</v>
      </c>
      <c r="M26" s="1">
        <v>3</v>
      </c>
      <c r="N26" s="1">
        <v>4</v>
      </c>
      <c r="O26" s="1">
        <v>10</v>
      </c>
      <c r="Q26" s="4">
        <f t="shared" si="0"/>
        <v>5.2793124616329035</v>
      </c>
      <c r="R26" s="4">
        <f t="shared" si="1"/>
        <v>4.3154379655792452</v>
      </c>
      <c r="S26" s="4">
        <f t="shared" si="2"/>
        <v>0</v>
      </c>
      <c r="T26" s="4">
        <f t="shared" si="3"/>
        <v>0</v>
      </c>
      <c r="U26" s="4">
        <f t="shared" si="4"/>
        <v>7.1428571428571432</v>
      </c>
      <c r="V26" s="4">
        <f t="shared" si="5"/>
        <v>2.2222222222222223</v>
      </c>
      <c r="W26" s="4">
        <f t="shared" si="6"/>
        <v>1.2875536480686696</v>
      </c>
      <c r="X26" s="4">
        <f t="shared" si="7"/>
        <v>1.2195121951219512</v>
      </c>
      <c r="Y26" s="4">
        <f t="shared" si="8"/>
        <v>5.0761421319796955</v>
      </c>
    </row>
    <row r="27" spans="1:25">
      <c r="A27" s="3">
        <v>0.59375</v>
      </c>
      <c r="B27" s="3">
        <v>0.60416666666666663</v>
      </c>
      <c r="C27" s="1">
        <v>145</v>
      </c>
      <c r="D27" s="1"/>
      <c r="E27" s="1"/>
      <c r="F27" s="1">
        <v>200</v>
      </c>
      <c r="G27" s="1"/>
      <c r="H27" s="1"/>
      <c r="I27" s="1">
        <v>0</v>
      </c>
      <c r="J27" s="1">
        <v>0</v>
      </c>
      <c r="K27" s="1">
        <v>4</v>
      </c>
      <c r="L27" s="1">
        <v>1</v>
      </c>
      <c r="M27" s="1">
        <v>3</v>
      </c>
      <c r="N27" s="1"/>
      <c r="O27" s="1">
        <v>7</v>
      </c>
      <c r="Q27" s="4">
        <f t="shared" si="0"/>
        <v>4.4505831798649478</v>
      </c>
      <c r="R27" s="4">
        <f t="shared" si="1"/>
        <v>5.1374261494991007</v>
      </c>
      <c r="S27" s="4">
        <f t="shared" si="2"/>
        <v>0</v>
      </c>
      <c r="T27" s="4">
        <f t="shared" si="3"/>
        <v>0</v>
      </c>
      <c r="U27" s="4">
        <f t="shared" si="4"/>
        <v>7.1428571428571432</v>
      </c>
      <c r="V27" s="4">
        <f t="shared" si="5"/>
        <v>2.2222222222222223</v>
      </c>
      <c r="W27" s="4">
        <f t="shared" si="6"/>
        <v>1.2875536480686696</v>
      </c>
      <c r="X27" s="4">
        <f t="shared" si="7"/>
        <v>0</v>
      </c>
      <c r="Y27" s="4">
        <f t="shared" si="8"/>
        <v>3.5532994923857868</v>
      </c>
    </row>
    <row r="28" spans="1:25">
      <c r="A28" s="3">
        <v>0.60416666666666663</v>
      </c>
      <c r="B28" s="3">
        <v>0.61458333333333337</v>
      </c>
      <c r="C28" s="1">
        <v>119</v>
      </c>
      <c r="D28" s="1">
        <f>60*4</f>
        <v>240</v>
      </c>
      <c r="E28" s="1">
        <v>74</v>
      </c>
      <c r="F28" s="1">
        <v>199</v>
      </c>
      <c r="G28" s="1">
        <v>87</v>
      </c>
      <c r="H28" s="1"/>
      <c r="I28" s="1">
        <v>0</v>
      </c>
      <c r="J28" s="1">
        <v>0</v>
      </c>
      <c r="K28" s="1">
        <v>3</v>
      </c>
      <c r="L28" s="1">
        <v>3</v>
      </c>
      <c r="M28" s="1">
        <v>6</v>
      </c>
      <c r="N28" s="1"/>
      <c r="O28" s="1">
        <v>17</v>
      </c>
      <c r="Q28" s="4">
        <f t="shared" si="0"/>
        <v>3.6525475751995091</v>
      </c>
      <c r="R28" s="4">
        <f t="shared" si="1"/>
        <v>5.1117390187516056</v>
      </c>
      <c r="S28" s="4">
        <f t="shared" si="2"/>
        <v>0</v>
      </c>
      <c r="T28" s="4">
        <f t="shared" si="3"/>
        <v>0</v>
      </c>
      <c r="U28" s="4">
        <f t="shared" si="4"/>
        <v>5.3571428571428568</v>
      </c>
      <c r="V28" s="4">
        <f t="shared" si="5"/>
        <v>6.666666666666667</v>
      </c>
      <c r="W28" s="4">
        <f t="shared" si="6"/>
        <v>2.5751072961373391</v>
      </c>
      <c r="X28" s="4">
        <f t="shared" si="7"/>
        <v>0</v>
      </c>
      <c r="Y28" s="4">
        <f t="shared" si="8"/>
        <v>8.6294416243654819</v>
      </c>
    </row>
    <row r="29" spans="1:25">
      <c r="A29" s="3">
        <v>0.61458333333333337</v>
      </c>
      <c r="B29" s="3">
        <v>0.625</v>
      </c>
      <c r="C29" s="1">
        <v>105</v>
      </c>
      <c r="D29" s="1">
        <f>60+21</f>
        <v>81</v>
      </c>
      <c r="E29" s="1">
        <v>33</v>
      </c>
      <c r="F29" s="1">
        <v>130</v>
      </c>
      <c r="G29" s="1">
        <v>35</v>
      </c>
      <c r="H29" s="1"/>
      <c r="I29" s="1">
        <v>0</v>
      </c>
      <c r="J29" s="1">
        <v>0</v>
      </c>
      <c r="K29" s="1"/>
      <c r="L29" s="1">
        <v>4</v>
      </c>
      <c r="M29" s="1">
        <v>8</v>
      </c>
      <c r="N29" s="1">
        <v>2</v>
      </c>
      <c r="O29" s="1">
        <v>21</v>
      </c>
      <c r="Q29" s="4">
        <f t="shared" si="0"/>
        <v>3.2228360957642725</v>
      </c>
      <c r="R29" s="4">
        <f t="shared" si="1"/>
        <v>3.3393269971744157</v>
      </c>
      <c r="S29" s="4">
        <f t="shared" si="2"/>
        <v>0</v>
      </c>
      <c r="T29" s="4">
        <f t="shared" si="3"/>
        <v>0</v>
      </c>
      <c r="U29" s="4">
        <f t="shared" si="4"/>
        <v>0</v>
      </c>
      <c r="V29" s="4">
        <f t="shared" si="5"/>
        <v>8.8888888888888893</v>
      </c>
      <c r="W29" s="4">
        <f t="shared" si="6"/>
        <v>3.4334763948497855</v>
      </c>
      <c r="X29" s="4">
        <f t="shared" si="7"/>
        <v>0.6097560975609756</v>
      </c>
      <c r="Y29" s="4">
        <f t="shared" si="8"/>
        <v>10.659898477157361</v>
      </c>
    </row>
    <row r="30" spans="1:25">
      <c r="A30" s="3">
        <v>0.625</v>
      </c>
      <c r="B30" s="3">
        <v>0.63541666666666663</v>
      </c>
      <c r="C30" s="1">
        <v>40</v>
      </c>
      <c r="D30" s="1">
        <v>75</v>
      </c>
      <c r="E30" s="1">
        <v>11</v>
      </c>
      <c r="F30" s="1">
        <v>75</v>
      </c>
      <c r="G30" s="1">
        <v>100</v>
      </c>
      <c r="H30" s="1">
        <f>15*60</f>
        <v>900</v>
      </c>
      <c r="I30" s="1">
        <v>0</v>
      </c>
      <c r="J30" s="1">
        <v>0</v>
      </c>
      <c r="K30" s="1">
        <v>2</v>
      </c>
      <c r="L30" s="1">
        <v>1</v>
      </c>
      <c r="M30" s="1">
        <v>5</v>
      </c>
      <c r="N30" s="1">
        <v>2</v>
      </c>
      <c r="O30" s="1">
        <v>15</v>
      </c>
      <c r="Q30" s="4">
        <f t="shared" si="0"/>
        <v>1.2277470841006752</v>
      </c>
      <c r="R30" s="4">
        <f t="shared" si="1"/>
        <v>1.9265348060621628</v>
      </c>
      <c r="S30" s="4">
        <f t="shared" si="2"/>
        <v>0</v>
      </c>
      <c r="T30" s="4">
        <f t="shared" si="3"/>
        <v>0</v>
      </c>
      <c r="U30" s="4">
        <f t="shared" si="4"/>
        <v>3.5714285714285716</v>
      </c>
      <c r="V30" s="4">
        <f t="shared" si="5"/>
        <v>2.2222222222222223</v>
      </c>
      <c r="W30" s="4">
        <f t="shared" si="6"/>
        <v>2.1459227467811157</v>
      </c>
      <c r="X30" s="4">
        <f t="shared" si="7"/>
        <v>0.6097560975609756</v>
      </c>
      <c r="Y30" s="4">
        <f t="shared" si="8"/>
        <v>7.6142131979695433</v>
      </c>
    </row>
    <row r="31" spans="1:25">
      <c r="A31" s="3">
        <v>0.63541666666666663</v>
      </c>
      <c r="B31" s="3">
        <v>0.64583333333333337</v>
      </c>
      <c r="C31" s="1">
        <v>37</v>
      </c>
      <c r="D31" s="1"/>
      <c r="E31" s="1"/>
      <c r="F31" s="1">
        <v>28</v>
      </c>
      <c r="G31" s="1"/>
      <c r="H31" s="1"/>
      <c r="I31" s="1">
        <v>0</v>
      </c>
      <c r="J31" s="1">
        <v>0</v>
      </c>
      <c r="K31" s="1">
        <v>3</v>
      </c>
      <c r="L31" s="1">
        <v>2</v>
      </c>
      <c r="M31" s="1"/>
      <c r="N31" s="1"/>
      <c r="O31" s="1"/>
      <c r="Q31" s="4">
        <f t="shared" si="0"/>
        <v>1.1356660527931246</v>
      </c>
      <c r="R31" s="4">
        <f t="shared" si="1"/>
        <v>0.71923966092987413</v>
      </c>
      <c r="S31" s="4">
        <f t="shared" si="2"/>
        <v>0</v>
      </c>
      <c r="T31" s="4">
        <f t="shared" si="3"/>
        <v>0</v>
      </c>
      <c r="U31" s="4">
        <f t="shared" si="4"/>
        <v>5.3571428571428568</v>
      </c>
      <c r="V31" s="4">
        <f t="shared" si="5"/>
        <v>4.4444444444444446</v>
      </c>
      <c r="W31" s="4">
        <f t="shared" si="6"/>
        <v>0</v>
      </c>
      <c r="X31" s="4">
        <f t="shared" si="7"/>
        <v>0</v>
      </c>
      <c r="Y31" s="4">
        <f t="shared" si="8"/>
        <v>0</v>
      </c>
    </row>
    <row r="32" spans="1:25">
      <c r="A32" s="3">
        <v>0.64583333333333337</v>
      </c>
      <c r="B32" s="3">
        <v>0.65625</v>
      </c>
      <c r="C32" s="1">
        <v>0</v>
      </c>
      <c r="D32" s="1"/>
      <c r="E32" s="1"/>
      <c r="F32" s="1">
        <v>0</v>
      </c>
      <c r="G32" s="1"/>
      <c r="H32" s="1"/>
      <c r="I32" s="1">
        <v>0</v>
      </c>
      <c r="J32" s="1">
        <v>0</v>
      </c>
      <c r="K32" s="1">
        <v>1</v>
      </c>
      <c r="L32" s="1">
        <v>1</v>
      </c>
      <c r="M32" s="1"/>
      <c r="N32" s="1"/>
      <c r="O32" s="1"/>
      <c r="Q32" s="4">
        <f t="shared" si="0"/>
        <v>0</v>
      </c>
      <c r="R32" s="4">
        <f t="shared" si="1"/>
        <v>0</v>
      </c>
      <c r="S32" s="4">
        <f t="shared" si="2"/>
        <v>0</v>
      </c>
      <c r="T32" s="4">
        <f t="shared" si="3"/>
        <v>0</v>
      </c>
      <c r="U32" s="4">
        <f t="shared" si="4"/>
        <v>1.7857142857142858</v>
      </c>
      <c r="V32" s="4">
        <f t="shared" si="5"/>
        <v>2.2222222222222223</v>
      </c>
      <c r="W32" s="4">
        <f t="shared" si="6"/>
        <v>0</v>
      </c>
      <c r="X32" s="4">
        <f t="shared" si="7"/>
        <v>0</v>
      </c>
      <c r="Y32" s="4">
        <f t="shared" si="8"/>
        <v>0</v>
      </c>
    </row>
    <row r="33" spans="1:25">
      <c r="A33" s="3">
        <v>0.65625</v>
      </c>
      <c r="B33" s="3">
        <v>0.66666666666666663</v>
      </c>
      <c r="C33" s="1">
        <v>0</v>
      </c>
      <c r="D33" s="1"/>
      <c r="E33" s="1"/>
      <c r="F33" s="1">
        <v>0</v>
      </c>
      <c r="G33" s="1"/>
      <c r="H33" s="1"/>
      <c r="I33" s="1">
        <v>0</v>
      </c>
      <c r="J33" s="1">
        <v>0</v>
      </c>
      <c r="K33" s="1"/>
      <c r="L33" s="1"/>
      <c r="M33" s="1"/>
      <c r="N33" s="1"/>
      <c r="O33" s="1"/>
      <c r="Q33" s="4">
        <f t="shared" si="0"/>
        <v>0</v>
      </c>
      <c r="R33" s="4">
        <f t="shared" si="1"/>
        <v>0</v>
      </c>
      <c r="S33" s="4">
        <f t="shared" si="2"/>
        <v>0</v>
      </c>
      <c r="T33" s="4">
        <f t="shared" si="3"/>
        <v>0</v>
      </c>
      <c r="U33" s="4">
        <f t="shared" si="4"/>
        <v>0</v>
      </c>
      <c r="V33" s="4">
        <f t="shared" si="5"/>
        <v>0</v>
      </c>
      <c r="W33" s="4">
        <f t="shared" si="6"/>
        <v>0</v>
      </c>
      <c r="X33" s="4">
        <f t="shared" si="7"/>
        <v>0</v>
      </c>
      <c r="Y33" s="4">
        <f t="shared" si="8"/>
        <v>0</v>
      </c>
    </row>
    <row r="34" spans="1:25">
      <c r="A34" s="2">
        <v>0.66666666666666663</v>
      </c>
      <c r="B34" s="2">
        <v>0.67708333333333337</v>
      </c>
      <c r="C34" s="1">
        <v>0</v>
      </c>
      <c r="D34" s="1"/>
      <c r="E34" s="1"/>
      <c r="F34" s="1">
        <v>0</v>
      </c>
      <c r="G34" s="1"/>
      <c r="H34" s="1"/>
      <c r="I34" s="1">
        <v>0</v>
      </c>
      <c r="J34" s="1">
        <v>0</v>
      </c>
      <c r="K34" s="1"/>
      <c r="L34" s="1"/>
      <c r="M34" s="1"/>
      <c r="N34" s="1"/>
      <c r="O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4">
        <f t="shared" si="4"/>
        <v>0</v>
      </c>
      <c r="V34" s="4">
        <f t="shared" si="5"/>
        <v>0</v>
      </c>
      <c r="W34" s="4">
        <f t="shared" si="6"/>
        <v>0</v>
      </c>
      <c r="X34" s="4">
        <f t="shared" si="7"/>
        <v>0</v>
      </c>
      <c r="Y34" s="4">
        <f t="shared" si="8"/>
        <v>0</v>
      </c>
    </row>
    <row r="35" spans="1:25" hidden="1">
      <c r="A35" t="s">
        <v>16</v>
      </c>
      <c r="C35">
        <f t="shared" ref="C35:O35" si="9">SUM(C2:C34)</f>
        <v>3258</v>
      </c>
      <c r="D35">
        <f t="shared" si="9"/>
        <v>1450.4</v>
      </c>
      <c r="E35">
        <f t="shared" si="9"/>
        <v>261</v>
      </c>
      <c r="F35">
        <f t="shared" si="9"/>
        <v>3893</v>
      </c>
      <c r="G35">
        <f t="shared" si="9"/>
        <v>547.6</v>
      </c>
      <c r="H35">
        <f t="shared" si="9"/>
        <v>8880</v>
      </c>
      <c r="I35">
        <f t="shared" si="9"/>
        <v>2170</v>
      </c>
      <c r="J35">
        <f t="shared" si="9"/>
        <v>1183</v>
      </c>
      <c r="K35">
        <f t="shared" si="9"/>
        <v>56</v>
      </c>
      <c r="L35">
        <f t="shared" si="9"/>
        <v>45</v>
      </c>
      <c r="M35">
        <f t="shared" si="9"/>
        <v>233</v>
      </c>
      <c r="N35">
        <f t="shared" si="9"/>
        <v>328</v>
      </c>
      <c r="O35">
        <f t="shared" si="9"/>
        <v>197</v>
      </c>
      <c r="Q35">
        <f>SUM(Q2:Q34)</f>
        <v>100.00000000000001</v>
      </c>
      <c r="R35">
        <f>SUM(R2:R34)</f>
        <v>100.00000000000001</v>
      </c>
      <c r="S35">
        <f t="shared" ref="S35:Y35" si="10">SUM(S2:S34)</f>
        <v>100.00000000000001</v>
      </c>
      <c r="T35">
        <f t="shared" si="10"/>
        <v>100.00000000000001</v>
      </c>
      <c r="U35">
        <f t="shared" si="10"/>
        <v>100</v>
      </c>
      <c r="V35">
        <f t="shared" si="10"/>
        <v>100.00000000000001</v>
      </c>
      <c r="W35">
        <f t="shared" si="10"/>
        <v>99.999999999999986</v>
      </c>
      <c r="X35">
        <f t="shared" si="10"/>
        <v>100.00000000000003</v>
      </c>
      <c r="Y35">
        <f t="shared" si="10"/>
        <v>100</v>
      </c>
    </row>
    <row r="36" spans="1:25">
      <c r="Q36" t="s">
        <v>25</v>
      </c>
    </row>
  </sheetData>
  <conditionalFormatting sqref="I2:J34 F2:F3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{C3E67549-A3A7-8641-8F36-6D6941D0DADE}</x14:id>
        </ext>
      </extLst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C2:E18 C19 C20:E3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{ECDCD38E-0762-9D48-8294-F49DF62651D7}</x14:id>
        </ext>
      </extLst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G2:G3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{98534129-CB37-9E48-BC21-FA92FC0FCCA8}</x14:id>
        </ext>
      </extLst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H2:H3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{02BC9F69-E68A-6848-BB3B-CC4B0EC4FB31}</x14:id>
        </ext>
      </extLst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K2:L34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{03A45B3C-DA86-7F42-A659-F382F54344B2}</x14:id>
        </ext>
      </extLst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M2:O3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{C40F58F4-9AD5-2649-A511-F21F4D87E512}</x14:id>
        </ext>
      </extLst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M2:O3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{B0CA24BD-60D9-5641-81A3-BA0940C82B39}</x14:id>
        </ext>
      </extLst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Q2:Y3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{3E3A0819-90C7-714F-9A30-5B0AE770A9CD}</x14:id>
        </ext>
      </extLst>
    </cfRule>
    <cfRule type="colorScale" priority="32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E67549-A3A7-8641-8F36-6D6941D0D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I2:J34 F2:F34</xm:sqref>
        </x14:conditionalFormatting>
        <x14:conditionalFormatting xmlns:xm="http://schemas.microsoft.com/office/excel/2006/main">
          <x14:cfRule type="dataBar" id="{ECDCD38E-0762-9D48-8294-F49DF6265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C2:E18 C19 C20:E34</xm:sqref>
        </x14:conditionalFormatting>
        <x14:conditionalFormatting xmlns:xm="http://schemas.microsoft.com/office/excel/2006/main">
          <x14:cfRule type="dataBar" id="{98534129-CB37-9E48-BC21-FA92FC0FC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02BC9F69-E68A-6848-BB3B-CC4B0EC4F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03A45B3C-DA86-7F42-A659-F382F5434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K2:L34</xm:sqref>
        </x14:conditionalFormatting>
        <x14:conditionalFormatting xmlns:xm="http://schemas.microsoft.com/office/excel/2006/main">
          <x14:cfRule type="dataBar" id="{C40F58F4-9AD5-2649-A511-F21F4D87E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M2:O34</xm:sqref>
        </x14:conditionalFormatting>
        <x14:conditionalFormatting xmlns:xm="http://schemas.microsoft.com/office/excel/2006/main">
          <x14:cfRule type="dataBar" id="{B0CA24BD-60D9-5641-81A3-BA0940C82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M2:O34</xm:sqref>
        </x14:conditionalFormatting>
        <x14:conditionalFormatting xmlns:xm="http://schemas.microsoft.com/office/excel/2006/main">
          <x14:cfRule type="dataBar" id="{3E3A0819-90C7-714F-9A30-5B0AE770A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Q2:Y34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 Baeza</dc:creator>
  <cp:lastModifiedBy>Jesús López Baeza</cp:lastModifiedBy>
  <dcterms:created xsi:type="dcterms:W3CDTF">2018-11-12T15:09:50Z</dcterms:created>
  <dcterms:modified xsi:type="dcterms:W3CDTF">2018-11-13T15:26:37Z</dcterms:modified>
</cp:coreProperties>
</file>