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rpal\Documents\GitHub\bdit_volumes\"/>
    </mc:Choice>
  </mc:AlternateContent>
  <bookViews>
    <workbookView xWindow="0" yWindow="0" windowWidth="28800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" i="1"/>
  <c r="D10" i="1" l="1"/>
  <c r="D7" i="1" l="1"/>
  <c r="E6" i="1"/>
  <c r="D20" i="1" l="1"/>
  <c r="D14" i="1"/>
  <c r="C20" i="1"/>
  <c r="C14" i="1"/>
  <c r="C22" i="1" l="1"/>
  <c r="D22" i="1" s="1"/>
</calcChain>
</file>

<file path=xl/sharedStrings.xml><?xml version="1.0" encoding="utf-8"?>
<sst xmlns="http://schemas.openxmlformats.org/spreadsheetml/2006/main" count="35" uniqueCount="30">
  <si>
    <t>Automatic Traffic Recorders (ATRs)</t>
  </si>
  <si>
    <t>Case</t>
  </si>
  <si>
    <t>Method</t>
  </si>
  <si>
    <t>Number</t>
  </si>
  <si>
    <t>Est. Accuracy</t>
  </si>
  <si>
    <t>Match fnode/tnode in FLOW to TCL to/from intersections</t>
  </si>
  <si>
    <t>Match either frnode or tnode from FLOW and direction
Choose longest qualifying segment</t>
  </si>
  <si>
    <t>Use Hausdorff distance between FLOW geometry and CL geometry</t>
  </si>
  <si>
    <t>9a</t>
  </si>
  <si>
    <t>9b</t>
  </si>
  <si>
    <t>Geometry match failed - manual match</t>
  </si>
  <si>
    <t>Match to CL intersection, check azimuth/approach</t>
  </si>
  <si>
    <t>Find closest line segment + check segment direction</t>
  </si>
  <si>
    <t>Match Street Name + Number</t>
  </si>
  <si>
    <t>Turning Movement Counts (TMCs)</t>
  </si>
  <si>
    <t>Match fnode or tnode to centreline intersection</t>
  </si>
  <si>
    <t>Spatially match to cloest intersection within 30m</t>
  </si>
  <si>
    <t>Create 15m buffer around point
Create records for all possible combinations of of sideofint + direction</t>
  </si>
  <si>
    <t>ATR Total</t>
  </si>
  <si>
    <t>TMC Total</t>
  </si>
  <si>
    <t>Comflation Accuracy</t>
  </si>
  <si>
    <t>Total</t>
  </si>
  <si>
    <t>Check</t>
  </si>
  <si>
    <t>check all</t>
  </si>
  <si>
    <t>Doesn’t exist in TCL boundary</t>
  </si>
  <si>
    <t>random sample of 71 (assumed response distribution of 95%, 5% MOE, 95% LOC)</t>
  </si>
  <si>
    <t>will manually assign</t>
  </si>
  <si>
    <t>random sample of 95 (assumed response distribution of 90%, 5% MOE, 95% LOC)</t>
  </si>
  <si>
    <t>random sample of 135 intersections (assumed repsonse distribution of 85%, 5% MOE, 95% LOC)</t>
  </si>
  <si>
    <t>random sample of 130 (assumed response distribution of 85%, 5% MOE, 95% 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</si>
</sst>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0" fontId="0" fillId="2" borderId="0" xfId="0" applyFill="1" applyAlignment="1">
      <alignment wrapText="1"/>
    </xf>
    <xf numFmtId="3" fontId="1" fillId="0" borderId="0" xfId="0" applyNumberFormat="1" applyFont="1" applyAlignment="1">
      <alignment horizontal="left" wrapText="1"/>
    </xf>
    <xf numFmtId="0" fontId="2" fillId="0" borderId="0" xfId="0" applyFont="1" applyAlignment="1"/>
    <xf numFmtId="0" fontId="0" fillId="2" borderId="0" xfId="0" applyFill="1" applyAlignment="1"/>
    <xf numFmtId="0" fontId="0" fillId="0" borderId="0" xfId="0" quotePrefix="1" applyAlignment="1"/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0" fontId="1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D10" sqref="D10"/>
    </sheetView>
  </sheetViews>
  <sheetFormatPr defaultRowHeight="12.75" x14ac:dyDescent="0.2"/>
  <cols>
    <col min="1" max="1" width="10.140625" style="3" bestFit="1" customWidth="1"/>
    <col min="2" max="2" width="61.7109375" style="3" customWidth="1"/>
    <col min="3" max="3" width="9.140625" style="8"/>
    <col min="4" max="4" width="15.7109375" style="3" customWidth="1"/>
    <col min="5" max="5" width="84.140625" style="3" bestFit="1" customWidth="1"/>
    <col min="6" max="16384" width="9.140625" style="3"/>
  </cols>
  <sheetData>
    <row r="2" spans="1:10" ht="15.75" x14ac:dyDescent="0.25">
      <c r="A2" s="14" t="s">
        <v>20</v>
      </c>
      <c r="B2" s="1"/>
      <c r="C2" s="7"/>
      <c r="D2" s="1"/>
    </row>
    <row r="3" spans="1:10" x14ac:dyDescent="0.2">
      <c r="A3" s="4"/>
      <c r="B3" s="1"/>
      <c r="C3" s="7"/>
      <c r="D3" s="1"/>
    </row>
    <row r="4" spans="1:10" x14ac:dyDescent="0.2">
      <c r="A4" s="4" t="s">
        <v>1</v>
      </c>
      <c r="B4" s="4" t="s">
        <v>2</v>
      </c>
      <c r="C4" s="13" t="s">
        <v>3</v>
      </c>
      <c r="D4" s="4" t="s">
        <v>4</v>
      </c>
      <c r="E4" s="4" t="s">
        <v>22</v>
      </c>
    </row>
    <row r="5" spans="1:10" x14ac:dyDescent="0.2">
      <c r="A5" s="19" t="s">
        <v>0</v>
      </c>
      <c r="B5" s="19"/>
      <c r="C5" s="19"/>
      <c r="D5" s="19"/>
      <c r="E5" s="15"/>
    </row>
    <row r="6" spans="1:10" x14ac:dyDescent="0.2">
      <c r="A6" s="5">
        <v>1</v>
      </c>
      <c r="B6" s="5" t="s">
        <v>5</v>
      </c>
      <c r="C6" s="7">
        <v>17842</v>
      </c>
      <c r="D6" s="17">
        <f>73/73</f>
        <v>1</v>
      </c>
      <c r="E6" s="3" t="str">
        <f xml:space="preserve"> "random sample of 73 (assumed response distribution of 95%, 5% margin of error, 95% LOC)"</f>
        <v>random sample of 73 (assumed response distribution of 95%, 5% margin of error, 95% LOC)</v>
      </c>
    </row>
    <row r="7" spans="1:10" ht="25.5" x14ac:dyDescent="0.2">
      <c r="A7" s="5">
        <v>2</v>
      </c>
      <c r="B7" s="5" t="s">
        <v>6</v>
      </c>
      <c r="C7" s="7">
        <v>1968</v>
      </c>
      <c r="D7" s="17">
        <f>71/74</f>
        <v>0.95945945945945943</v>
      </c>
      <c r="E7" s="3" t="s">
        <v>25</v>
      </c>
    </row>
    <row r="8" spans="1:10" x14ac:dyDescent="0.2">
      <c r="A8" s="5">
        <v>11</v>
      </c>
      <c r="B8" s="5" t="s">
        <v>24</v>
      </c>
      <c r="C8" s="7">
        <v>44</v>
      </c>
      <c r="D8" s="17">
        <v>1</v>
      </c>
    </row>
    <row r="9" spans="1:10" x14ac:dyDescent="0.2">
      <c r="A9" s="5">
        <v>12</v>
      </c>
      <c r="B9" s="5" t="s">
        <v>7</v>
      </c>
      <c r="C9" s="7">
        <v>380</v>
      </c>
      <c r="D9" s="17">
        <f>115/121</f>
        <v>0.95041322314049592</v>
      </c>
      <c r="E9" s="3" t="s">
        <v>29</v>
      </c>
    </row>
    <row r="10" spans="1:10" x14ac:dyDescent="0.2">
      <c r="A10" s="5">
        <v>3</v>
      </c>
      <c r="B10" s="5" t="s">
        <v>11</v>
      </c>
      <c r="C10" s="7">
        <v>300</v>
      </c>
      <c r="D10" s="17">
        <f>87/95</f>
        <v>0.91578947368421049</v>
      </c>
      <c r="E10" s="3" t="s">
        <v>27</v>
      </c>
    </row>
    <row r="11" spans="1:10" x14ac:dyDescent="0.2">
      <c r="A11" s="5">
        <v>4</v>
      </c>
      <c r="B11" s="5" t="s">
        <v>12</v>
      </c>
      <c r="C11" s="7">
        <v>128</v>
      </c>
      <c r="D11" s="17">
        <v>1</v>
      </c>
      <c r="E11" s="3" t="s">
        <v>23</v>
      </c>
      <c r="J11" s="2"/>
    </row>
    <row r="12" spans="1:10" x14ac:dyDescent="0.2">
      <c r="A12" s="5">
        <v>5</v>
      </c>
      <c r="B12" s="5" t="s">
        <v>13</v>
      </c>
      <c r="C12" s="7">
        <v>48</v>
      </c>
      <c r="D12" s="17">
        <v>1</v>
      </c>
      <c r="E12" s="3" t="s">
        <v>23</v>
      </c>
    </row>
    <row r="13" spans="1:10" x14ac:dyDescent="0.2">
      <c r="A13" s="5" t="s">
        <v>8</v>
      </c>
      <c r="B13" s="5" t="s">
        <v>10</v>
      </c>
      <c r="C13" s="7">
        <v>60</v>
      </c>
      <c r="D13" s="17">
        <v>1</v>
      </c>
      <c r="E13" s="16" t="s">
        <v>26</v>
      </c>
    </row>
    <row r="14" spans="1:10" x14ac:dyDescent="0.2">
      <c r="A14" s="10" t="s">
        <v>18</v>
      </c>
      <c r="B14" s="10"/>
      <c r="C14" s="11">
        <f>SUM(C6:C13)</f>
        <v>20770</v>
      </c>
      <c r="D14" s="18">
        <f>SUMPRODUCT(C6:C13, D6:D13)/C14</f>
        <v>0.99403515084809191</v>
      </c>
    </row>
    <row r="15" spans="1:10" x14ac:dyDescent="0.2">
      <c r="A15" s="19" t="s">
        <v>14</v>
      </c>
      <c r="B15" s="19"/>
      <c r="C15" s="19"/>
      <c r="D15" s="12"/>
      <c r="E15" s="15"/>
    </row>
    <row r="16" spans="1:10" x14ac:dyDescent="0.2">
      <c r="A16" s="5">
        <v>6</v>
      </c>
      <c r="B16" s="6" t="s">
        <v>15</v>
      </c>
      <c r="C16" s="8">
        <v>4664</v>
      </c>
      <c r="D16" s="17">
        <v>0.9</v>
      </c>
      <c r="E16" s="3" t="s">
        <v>28</v>
      </c>
    </row>
    <row r="17" spans="1:5" x14ac:dyDescent="0.2">
      <c r="A17" s="5">
        <v>7</v>
      </c>
      <c r="B17" s="6" t="s">
        <v>16</v>
      </c>
      <c r="C17" s="8">
        <v>114</v>
      </c>
      <c r="D17" s="17">
        <v>1</v>
      </c>
      <c r="E17" s="3" t="s">
        <v>23</v>
      </c>
    </row>
    <row r="18" spans="1:5" ht="25.5" x14ac:dyDescent="0.2">
      <c r="A18" s="5">
        <v>8</v>
      </c>
      <c r="B18" s="5" t="s">
        <v>17</v>
      </c>
      <c r="C18" s="8">
        <v>98</v>
      </c>
      <c r="D18" s="17">
        <v>1</v>
      </c>
      <c r="E18" s="3" t="s">
        <v>23</v>
      </c>
    </row>
    <row r="19" spans="1:5" x14ac:dyDescent="0.2">
      <c r="A19" s="5" t="s">
        <v>9</v>
      </c>
      <c r="B19" s="6" t="s">
        <v>10</v>
      </c>
      <c r="C19" s="8">
        <v>40</v>
      </c>
      <c r="D19" s="17">
        <v>1</v>
      </c>
      <c r="E19" s="16" t="s">
        <v>26</v>
      </c>
    </row>
    <row r="20" spans="1:5" x14ac:dyDescent="0.2">
      <c r="A20" s="2" t="s">
        <v>19</v>
      </c>
      <c r="B20" s="2"/>
      <c r="C20" s="9">
        <f>SUM(C16:C19)</f>
        <v>4916</v>
      </c>
      <c r="D20" s="18">
        <f>SUMPRODUCT(C16:C19,D16:D19)/C20</f>
        <v>0.90512611879576899</v>
      </c>
    </row>
    <row r="22" spans="1:5" x14ac:dyDescent="0.2">
      <c r="A22" s="2" t="s">
        <v>21</v>
      </c>
      <c r="C22" s="9">
        <f>C20+C14</f>
        <v>25686</v>
      </c>
      <c r="D22" s="18">
        <f>(C20*D20+C14*D14)/C22</f>
        <v>0.97701900191212609</v>
      </c>
    </row>
  </sheetData>
  <mergeCells count="2">
    <mergeCell ref="A5:D5"/>
    <mergeCell ref="A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Harpalani</dc:creator>
  <cp:lastModifiedBy>Aakash Harpalani</cp:lastModifiedBy>
  <dcterms:created xsi:type="dcterms:W3CDTF">2017-01-12T19:25:56Z</dcterms:created>
  <dcterms:modified xsi:type="dcterms:W3CDTF">2017-02-02T18:44:40Z</dcterms:modified>
</cp:coreProperties>
</file>