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0" windowWidth="15480" windowHeight="5595" tabRatio="906"/>
  </bookViews>
  <sheets>
    <sheet name="Appendix 2" sheetId="6364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J41" i="6364"/>
  <c r="J37"/>
  <c r="J35"/>
  <c r="J32"/>
  <c r="J27"/>
  <c r="J28"/>
  <c r="J29"/>
  <c r="J26"/>
  <c r="J25"/>
  <c r="J24"/>
  <c r="J22"/>
  <c r="J13"/>
  <c r="J14"/>
  <c r="J15"/>
  <c r="J16"/>
  <c r="J17"/>
  <c r="J18"/>
  <c r="J19"/>
  <c r="J12"/>
  <c r="K29" l="1"/>
  <c r="L29" s="1"/>
  <c r="L35" s="1"/>
  <c r="K12"/>
  <c r="L12" s="1"/>
  <c r="L22" s="1"/>
  <c r="K22"/>
  <c r="L37" l="1"/>
  <c r="K35"/>
  <c r="K37" s="1"/>
  <c r="H35" l="1"/>
  <c r="E35"/>
  <c r="G41"/>
  <c r="F41"/>
  <c r="I41" s="1"/>
  <c r="G35"/>
  <c r="F35"/>
  <c r="D35"/>
  <c r="I32"/>
  <c r="I29"/>
  <c r="I28"/>
  <c r="I25"/>
  <c r="I24"/>
  <c r="H22"/>
  <c r="G22"/>
  <c r="F22"/>
  <c r="E22"/>
  <c r="D22"/>
  <c r="I19"/>
  <c r="I18"/>
  <c r="I17"/>
  <c r="I16"/>
  <c r="I15"/>
  <c r="I14"/>
  <c r="I13"/>
  <c r="I12"/>
  <c r="D37" l="1"/>
  <c r="I22"/>
  <c r="G37"/>
  <c r="H37"/>
  <c r="F37"/>
  <c r="I35"/>
  <c r="I37" s="1"/>
  <c r="E37"/>
  <c r="D6" i="6316" l="1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F9" i="6316"/>
  <c r="G9" s="1"/>
  <c r="E8"/>
  <c r="F7"/>
  <c r="G7" s="1"/>
  <c r="D7" i="6330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F17"/>
  <c r="K16" i="6333"/>
  <c r="E261" i="6339"/>
  <c r="E263"/>
  <c r="D10" i="6330"/>
  <c r="U6" i="6342"/>
  <c r="P28"/>
  <c r="E26" i="6330"/>
  <c r="D9" i="6344" l="1"/>
  <c r="C9"/>
  <c r="E16" i="6330"/>
  <c r="E21" s="1"/>
  <c r="E23" s="1"/>
  <c r="B3" i="6344"/>
  <c r="D45" i="6333"/>
  <c r="J7" i="6330"/>
  <c r="J9" s="1"/>
  <c r="G45" i="6333"/>
  <c r="J45" s="1"/>
  <c r="K45" s="1"/>
  <c r="F10" i="6330"/>
  <c r="G10" s="1"/>
  <c r="H10" s="1"/>
  <c r="D9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E17" i="6330" l="1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0"/>
  <c r="E22"/>
  <c r="F20"/>
  <c r="F7"/>
  <c r="D25"/>
  <c r="E27"/>
  <c r="E28"/>
  <c r="F25"/>
  <c r="F27" s="1"/>
  <c r="F23"/>
  <c r="F22"/>
  <c r="F18"/>
  <c r="F17"/>
  <c r="F28" l="1"/>
  <c r="F9"/>
  <c r="G7"/>
  <c r="H7" s="1"/>
  <c r="I11" l="1"/>
  <c r="F11"/>
  <c r="F12" s="1"/>
  <c r="F13" s="1"/>
  <c r="E11"/>
  <c r="E12" s="1"/>
  <c r="E13" s="1"/>
  <c r="G9"/>
  <c r="H9" s="1"/>
  <c r="B9" i="6344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<sst xmlns="http://schemas.openxmlformats.org/spreadsheetml/2006/main" count="681" uniqueCount="541">
  <si>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</si>
  <si>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</si>
  <si>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</si>
  <si>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</si>
  <si>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</si>
  <si>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</si>
  <si>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</si>
  <si>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</si>
  <si>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</si>
  <si>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</si>
  <si>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</si>
  <si>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</si>
  <si>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</si>
  <si>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</si>
  <si>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</si>
  <si>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</si>
  <si>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</si>
  <si>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</si>
  <si>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</si>
  <si>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</si>
  <si>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</si>
  <si>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</si>
  <si>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</si>
  <si>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</si>
  <si>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</si>
  <si>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</si>
  <si>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</si>
  <si>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</si>
  <si>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</si>
  <si>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</si>
  <si>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</si>
  <si>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</si>
  <si>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</si>
  <si>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</si>
  <si>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</si>
  <si>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</si>
  <si>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</si>
  <si>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</si>
  <si>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</si>
  <si>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</si>
  <si>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</si>
  <si>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</si>
  <si>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</si>
  <si>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</si>
  <si>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</si>
  <si>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</si>
  <si>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</si>
  <si>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</si>
  <si>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</si>
  <si>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</si>
  <si>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</si>
  <si>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</si>
  <si>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</si>
  <si>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</si>
  <si>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</si>
  <si>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</si>
  <si>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</si>
  <si>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</si>
  <si>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</si>
  <si>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</si>
  <si>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</si>
  <si>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</si>
  <si>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</si>
  <si>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</si>
  <si>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</si>
  <si>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</si>
  <si>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</si>
  <si>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</si>
  <si>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</si>
  <si>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</si>
  <si>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</si>
  <si>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</si>
  <si>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</si>
  <si>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</si>
  <si>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</si>
  <si>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</si>
  <si>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</si>
  <si>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</si>
  <si>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</si>
  <si>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</si>
  <si>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</si>
  <si>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</si>
  <si>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</si>
  <si>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</si>
  <si>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</si>
  <si>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</si>
  <si>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</si>
  <si>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</si>
  <si>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</si>
  <si>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</si>
  <si>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</si>
  <si>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</si>
  <si>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</si>
  <si>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</si>
  <si>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</si>
  <si>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</si>
  <si>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</si>
  <si>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</si>
  <si>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</si>
  <si>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</si>
  <si>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</si>
  <si>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</si>
  <si>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</si>
  <si>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</si>
  <si>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</si>
  <si>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</si>
  <si>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</si>
  <si>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</si>
  <si>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</si>
  <si>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</si>
  <si>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</si>
  <si>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</si>
  <si>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</si>
  <si>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</si>
  <si>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</si>
  <si>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</si>
  <si>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</si>
  <si>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</si>
  <si>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</si>
  <si>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</si>
  <si>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</si>
  <si>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</si>
  <si>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</si>
  <si>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</si>
  <si>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</si>
  <si>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</si>
  <si>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</si>
  <si>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</si>
  <si>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</si>
  <si>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</si>
  <si>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</si>
  <si>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</si>
  <si>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</si>
  <si>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</si>
  <si>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</si>
  <si>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</si>
  <si>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</si>
  <si>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</si>
  <si>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</si>
  <si>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</si>
  <si>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</si>
  <si>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</si>
  <si>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</si>
  <si>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</si>
  <si>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</si>
  <si>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</si>
  <si>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</si>
  <si>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</si>
  <si>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</si>
  <si>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</si>
  <si>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</si>
  <si>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</si>
  <si>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</si>
  <si>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</si>
  <si>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</si>
  <si>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</si>
  <si>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</si>
  <si>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</si>
  <si>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</si>
  <si>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</si>
  <si>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</si>
  <si>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</si>
  <si>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</si>
  <si>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</si>
  <si>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</si>
  <si>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</si>
  <si>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</si>
  <si>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</si>
  <si>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</si>
  <si>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</si>
  <si>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</si>
  <si>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</si>
  <si>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</si>
  <si>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</si>
  <si>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</si>
  <si>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</si>
  <si>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</si>
  <si>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</si>
  <si>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</si>
  <si>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</si>
  <si>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</si>
  <si>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</si>
  <si>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</si>
  <si>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</si>
  <si>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</si>
  <si>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</si>
  <si>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</si>
  <si>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</si>
  <si>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</si>
  <si>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</si>
  <si>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</si>
  <si>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</si>
  <si>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</si>
  <si>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</si>
  <si>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</si>
  <si>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</si>
  <si>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</si>
  <si>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</si>
  <si>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</si>
  <si>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</si>
  <si>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</si>
  <si>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</si>
  <si>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</si>
  <si>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</si>
  <si>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</si>
  <si>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</si>
  <si>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</si>
  <si>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</si>
  <si>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</si>
  <si>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</si>
  <si>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</si>
  <si>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</si>
  <si>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</si>
  <si>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</si>
  <si>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</si>
  <si>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</si>
  <si>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</si>
  <si>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</si>
  <si>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</si>
  <si>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</si>
  <si>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</si>
  <si>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</si>
  <si>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</si>
  <si>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</si>
  <si>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</si>
  <si>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</si>
  <si>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</si>
  <si>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</si>
  <si>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</si>
  <si>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</si>
  <si>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</si>
  <si>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</si>
  <si>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</si>
  <si>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</si>
  <si>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</si>
  <si>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</si>
  <si>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</si>
  <si>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</si>
  <si>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</si>
  <si>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</si>
  <si>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</si>
  <si>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</si>
  <si>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</si>
  <si>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</si>
  <si>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</si>
  <si>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</si>
  <si>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</si>
  <si>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</si>
  <si>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</si>
  <si>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</si>
  <si>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</si>
  <si>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</si>
  <si>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</si>
  <si>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</si>
  <si>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</si>
  <si>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</si>
  <si>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</si>
  <si>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</si>
  <si>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</si>
  <si>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</si>
  <si>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</si>
  <si>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</si>
  <si>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</si>
  <si>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</si>
  <si>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</si>
  <si>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</si>
  <si>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</si>
  <si>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</si>
  <si>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</si>
  <si>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</si>
  <si>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</si>
  <si>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</si>
  <si>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</si>
  <si>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</si>
  <si>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</si>
  <si>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</si>
  <si>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</si>
  <si>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</si>
  <si>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</si>
  <si>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</si>
  <si>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</si>
  <si>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</si>
  <si>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</si>
  <si>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</si>
  <si>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</si>
  <si>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</si>
  <si>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</si>
  <si>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</si>
  <si>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</si>
  <si>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</si>
  <si>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</si>
  <si>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</si>
  <si>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</si>
  <si>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</si>
  <si>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</si>
  <si>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</si>
  <si>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</si>
  <si>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</si>
  <si>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</si>
  <si>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</si>
  <si>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</si>
  <si>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</si>
  <si>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</si>
  <si>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</si>
  <si>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</si>
  <si>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</si>
  <si>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</si>
  <si>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</si>
  <si>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</si>
  <si>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</si>
  <si>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</si>
  <si>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</si>
  <si>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</si>
  <si>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</si>
  <si>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</si>
  <si>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</si>
  <si>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</si>
  <si>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</si>
  <si>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</si>
  <si>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</si>
  <si>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</si>
  <si>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</si>
  <si>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</si>
  <si>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</si>
  <si>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</si>
  <si>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</si>
  <si>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</si>
  <si>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</si>
  <si>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</si>
  <si>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</si>
  <si>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</si>
  <si>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</si>
  <si>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</si>
  <si>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</si>
  <si>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</si>
  <si>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</si>
  <si>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</si>
  <si>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</si>
  <si>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</si>
  <si>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</si>
  <si>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</si>
  <si>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</si>
  <si>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</si>
  <si>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</si>
  <si>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</si>
  <si>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</si>
  <si>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</si>
  <si>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</si>
  <si>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</si>
  <si>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</si>
  <si>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</si>
  <si>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</si>
  <si>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</si>
  <si>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</si>
  <si>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</si>
  <si>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</si>
  <si>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</si>
  <si>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</si>
  <si>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</si>
  <si>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</si>
  <si>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</si>
  <si>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</si>
  <si>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</si>
  <si>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</si>
  <si>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</si>
  <si>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</si>
  <si>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</si>
  <si>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</si>
  <si>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</si>
  <si>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</si>
  <si>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</si>
  <si>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</si>
  <si>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</si>
  <si>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</si>
  <si>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</si>
  <si>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</si>
  <si>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</si>
  <si>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</si>
  <si>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</si>
  <si>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</si>
  <si>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</si>
  <si>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</si>
  <si>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</si>
  <si>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</si>
  <si>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</si>
  <si>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</si>
  <si>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</si>
  <si>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</si>
  <si>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</si>
  <si>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</si>
  <si>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</si>
  <si>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</si>
  <si>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</si>
  <si>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</si>
  <si>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</si>
  <si>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</si>
  <si>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</si>
  <si>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</si>
  <si>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</si>
  <si>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</si>
  <si>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</si>
  <si>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</si>
  <si>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</si>
  <si>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</si>
  <si>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</si>
  <si>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</si>
  <si>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</si>
  <si>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</si>
  <si>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</si>
  <si>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</si>
  <si>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</si>
  <si>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</si>
  <si>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</si>
  <si>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</si>
  <si>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</si>
  <si>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</si>
  <si>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</si>
  <si>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</si>
  <si>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</si>
  <si>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</si>
  <si>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</si>
  <si>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</si>
  <si>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</si>
  <si>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</si>
  <si>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</si>
  <si>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</si>
  <si>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</si>
  <si>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</si>
  <si>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</si>
  <si>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</si>
  <si>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</si>
  <si>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</si>
  <si>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</si>
  <si>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</si>
  <si>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</si>
  <si>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</si>
  <si>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</si>
  <si>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</si>
  <si>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</si>
  <si>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</si>
  <si>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</si>
  <si>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</si>
  <si>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</si>
  <si>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</si>
  <si>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</si>
  <si>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</si>
  <si>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</si>
  <si>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</si>
  <si>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</si>
  <si>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</si>
  <si>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</si>
  <si>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</si>
  <si>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</si>
  <si>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</si>
  <si>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</si>
  <si>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</si>
  <si>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</si>
  <si>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</si>
  <si>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</si>
  <si>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</si>
  <si>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</si>
  <si>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</si>
  <si>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</si>
  <si>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</si>
  <si>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</si>
  <si>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</si>
  <si>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</si>
  <si>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</si>
  <si>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</si>
  <si>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</si>
  <si>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</si>
  <si>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</si>
  <si>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</si>
  <si>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</si>
  <si>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</si>
  <si>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</si>
  <si>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</si>
  <si>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</si>
  <si>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</si>
  <si>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</si>
  <si>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</si>
  <si>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</si>
  <si>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</si>
  <si>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</si>
  <si>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</si>
  <si>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</si>
  <si>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</si>
  <si>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</si>
  <si>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</si>
  <si>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</si>
  <si>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</si>
  <si>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</si>
  <si>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</si>
  <si>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</si>
  <si>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</si>
  <si>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</si>
  <si>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</si>
  <si>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</si>
  <si>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</si>
  <si>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</si>
  <si>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</si>
  <si>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</si>
  <si>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</si>
  <si>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</si>
  <si>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</si>
  <si>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</si>
  <si>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</si>
  <si>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</si>
  <si>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</si>
  <si>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</si>
  <si>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</si>
  <si>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</si>
  <si>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</si>
  <si>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</si>
  <si>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</si>
  <si>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</si>
  <si>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</si>
  <si>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</si>
  <si>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</si>
  <si>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</si>
  <si>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</si>
  <si>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</si>
  <si>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</si>
  <si>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</si>
  <si>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</si>
  <si>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</si>
  <si>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</si>
  <si>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</si>
  <si>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</si>
  <si>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</si>
  <si>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</si>
  <si>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</si>
  <si>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</si>
  <si>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</si>
  <si>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2010</t>
  </si>
  <si>
    <t>2011</t>
  </si>
  <si>
    <t>2011 Change from</t>
  </si>
  <si>
    <t>Actual</t>
  </si>
  <si>
    <t>2012</t>
  </si>
  <si>
    <t>2013</t>
  </si>
  <si>
    <t>Category of Expense</t>
  </si>
</sst>
</file>

<file path=xl/styles.xml><?xml version="1.0" encoding="utf-8"?>
<styleSheet xmlns="http://schemas.openxmlformats.org/spreadsheetml/2006/main">
  <numFmts count="20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7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  <xf numFmtId="0" fontId="1" fillId="0" borderId="0"/>
  </cellStyleXfs>
  <cellXfs count="487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3" fillId="0" borderId="3" xfId="4" quotePrefix="1" applyFont="1" applyFill="1" applyBorder="1" applyAlignment="1" applyProtection="1">
      <alignment horizontal="center"/>
    </xf>
    <xf numFmtId="181" fontId="3" fillId="2" borderId="3" xfId="4" quotePrefix="1" applyFont="1" applyFill="1" applyBorder="1" applyAlignment="1" applyProtection="1">
      <alignment horizontal="center"/>
    </xf>
    <xf numFmtId="181" fontId="3" fillId="0" borderId="87" xfId="4" quotePrefix="1" applyFont="1" applyFill="1" applyBorder="1" applyAlignment="1" applyProtection="1">
      <alignment horizontal="center"/>
    </xf>
    <xf numFmtId="167" fontId="4" fillId="5" borderId="3" xfId="4" applyNumberFormat="1" applyFont="1" applyFill="1" applyBorder="1" applyAlignment="1" applyProtection="1">
      <alignment horizontal="center"/>
    </xf>
    <xf numFmtId="167" fontId="4" fillId="5" borderId="32" xfId="4" applyNumberFormat="1" applyFont="1" applyFill="1" applyBorder="1" applyAlignment="1" applyProtection="1">
      <alignment horizontal="center"/>
    </xf>
    <xf numFmtId="167" fontId="4" fillId="5" borderId="29" xfId="4" applyNumberFormat="1" applyFont="1" applyFill="1" applyBorder="1" applyAlignment="1" applyProtection="1">
      <alignment horizontal="center" vertical="center"/>
    </xf>
    <xf numFmtId="176" fontId="4" fillId="2" borderId="109" xfId="1" applyNumberFormat="1" applyFont="1" applyFill="1" applyBorder="1" applyAlignment="1" applyProtection="1">
      <alignment horizontal="center"/>
    </xf>
    <xf numFmtId="176" fontId="4" fillId="2" borderId="110" xfId="1" applyNumberFormat="1" applyFont="1" applyFill="1" applyBorder="1" applyAlignment="1" applyProtection="1">
      <alignment horizontal="center"/>
    </xf>
    <xf numFmtId="181" fontId="2" fillId="0" borderId="19" xfId="4" applyFont="1" applyBorder="1" applyProtection="1"/>
    <xf numFmtId="175" fontId="3" fillId="0" borderId="112" xfId="4" applyNumberFormat="1" applyFont="1" applyFill="1" applyBorder="1" applyAlignment="1" applyProtection="1">
      <alignment horizontal="center"/>
    </xf>
    <xf numFmtId="181" fontId="3" fillId="0" borderId="111" xfId="4" applyFont="1" applyFill="1" applyBorder="1" applyAlignment="1" applyProtection="1">
      <alignment horizontal="center"/>
    </xf>
    <xf numFmtId="181" fontId="3" fillId="0" borderId="113" xfId="4" applyFont="1" applyFill="1" applyBorder="1" applyAlignment="1" applyProtection="1">
      <alignment horizontal="center"/>
    </xf>
    <xf numFmtId="181" fontId="3" fillId="0" borderId="30" xfId="4" applyFont="1" applyFill="1" applyBorder="1" applyAlignment="1" applyProtection="1">
      <alignment horizontal="center"/>
    </xf>
    <xf numFmtId="181" fontId="3" fillId="2" borderId="30" xfId="4" applyFont="1" applyFill="1" applyBorder="1" applyAlignment="1" applyProtection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2" fillId="0" borderId="0" xfId="4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10" fillId="0" borderId="0" xfId="4" applyFont="1" applyBorder="1" applyAlignment="1">
      <alignment horizontal="center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99"/>
      <color rgb="FF66CC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2:L42"/>
  <sheetViews>
    <sheetView showGridLines="0" tabSelected="1" zoomScale="90" zoomScaleNormal="90" workbookViewId="0">
      <selection activeCell="D25" sqref="D25"/>
    </sheetView>
  </sheetViews>
  <sheetFormatPr defaultRowHeight="12.75"/>
  <cols>
    <col min="2" max="2" width="9.140625" customWidth="1"/>
    <col min="3" max="3" width="30.7109375" customWidth="1"/>
    <col min="7" max="7" width="9.7109375" customWidth="1"/>
    <col min="8" max="8" width="12.5703125" customWidth="1"/>
    <col min="10" max="10" width="9.140625" customWidth="1"/>
    <col min="11" max="11" width="10.5703125" customWidth="1"/>
  </cols>
  <sheetData>
    <row r="2" spans="2:12" ht="15.75">
      <c r="B2" s="449" t="s">
        <v>188</v>
      </c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2:12" ht="15.75">
      <c r="B3" s="450" t="s">
        <v>44</v>
      </c>
      <c r="C3" s="450"/>
      <c r="D3" s="450"/>
      <c r="E3" s="450"/>
      <c r="F3" s="450"/>
      <c r="G3" s="450"/>
      <c r="H3" s="450"/>
      <c r="I3" s="450"/>
      <c r="J3" s="450"/>
      <c r="K3" s="450"/>
      <c r="L3" s="450"/>
    </row>
    <row r="4" spans="2:12">
      <c r="B4" s="451" t="s">
        <v>0</v>
      </c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2:12" ht="13.5" thickBot="1"/>
    <row r="6" spans="2:12">
      <c r="B6" s="45"/>
      <c r="C6" s="46" t="s">
        <v>12</v>
      </c>
      <c r="D6" s="47"/>
      <c r="E6" s="47"/>
      <c r="F6" s="48"/>
      <c r="G6" s="103"/>
      <c r="H6" s="103"/>
      <c r="I6" s="104"/>
      <c r="J6" s="252"/>
      <c r="K6" s="263"/>
      <c r="L6" s="276"/>
    </row>
    <row r="7" spans="2:12">
      <c r="B7" s="49"/>
      <c r="C7" s="50"/>
      <c r="D7" s="66"/>
      <c r="E7" s="66"/>
      <c r="F7" s="432"/>
      <c r="G7" s="433"/>
      <c r="H7" s="433"/>
      <c r="I7" s="446" t="s">
        <v>536</v>
      </c>
      <c r="J7" s="446"/>
      <c r="K7" s="264"/>
      <c r="L7" s="277"/>
    </row>
    <row r="8" spans="2:12" ht="15.75">
      <c r="B8" s="49"/>
      <c r="C8" s="440" t="s">
        <v>540</v>
      </c>
      <c r="D8" s="441">
        <v>2008</v>
      </c>
      <c r="E8" s="66">
        <v>2009</v>
      </c>
      <c r="F8" s="432" t="s">
        <v>534</v>
      </c>
      <c r="G8" s="433" t="s">
        <v>534</v>
      </c>
      <c r="H8" s="433" t="s">
        <v>535</v>
      </c>
      <c r="I8" s="447" t="s">
        <v>525</v>
      </c>
      <c r="J8" s="447"/>
      <c r="K8" s="434" t="s">
        <v>538</v>
      </c>
      <c r="L8" s="434" t="s">
        <v>539</v>
      </c>
    </row>
    <row r="9" spans="2:12">
      <c r="B9" s="44"/>
      <c r="C9" s="51"/>
      <c r="D9" s="442" t="s">
        <v>537</v>
      </c>
      <c r="E9" s="443" t="s">
        <v>537</v>
      </c>
      <c r="F9" s="444" t="s">
        <v>20</v>
      </c>
      <c r="G9" s="445" t="s">
        <v>537</v>
      </c>
      <c r="H9" s="445" t="s">
        <v>17</v>
      </c>
      <c r="I9" s="448" t="s">
        <v>20</v>
      </c>
      <c r="J9" s="448"/>
      <c r="K9" s="266" t="s">
        <v>22</v>
      </c>
      <c r="L9" s="266" t="s">
        <v>22</v>
      </c>
    </row>
    <row r="10" spans="2:12">
      <c r="B10" s="52"/>
      <c r="C10" s="53"/>
      <c r="D10" s="72" t="s">
        <v>1</v>
      </c>
      <c r="E10" s="72" t="s">
        <v>1</v>
      </c>
      <c r="F10" s="73" t="s">
        <v>1</v>
      </c>
      <c r="G10" s="107" t="s">
        <v>1</v>
      </c>
      <c r="H10" s="107" t="s">
        <v>1</v>
      </c>
      <c r="I10" s="108" t="s">
        <v>1</v>
      </c>
      <c r="J10" s="253" t="s">
        <v>2</v>
      </c>
      <c r="K10" s="267" t="s">
        <v>1</v>
      </c>
      <c r="L10" s="267" t="s">
        <v>1</v>
      </c>
    </row>
    <row r="11" spans="2:12">
      <c r="B11" s="54"/>
      <c r="C11" s="55"/>
      <c r="D11" s="89"/>
      <c r="E11" s="89"/>
      <c r="F11" s="90"/>
      <c r="G11" s="109"/>
      <c r="H11" s="109"/>
      <c r="I11" s="110"/>
      <c r="J11" s="254"/>
      <c r="K11" s="268"/>
      <c r="L11" s="278"/>
    </row>
    <row r="12" spans="2:12">
      <c r="B12" s="54"/>
      <c r="C12" s="158" t="s">
        <v>23</v>
      </c>
      <c r="D12" s="91">
        <v>35483.699999999997</v>
      </c>
      <c r="E12" s="91">
        <v>36163.9</v>
      </c>
      <c r="F12" s="92">
        <v>37386</v>
      </c>
      <c r="G12" s="111">
        <v>36512.300000000003</v>
      </c>
      <c r="H12" s="435">
        <v>37769.1</v>
      </c>
      <c r="I12" s="112">
        <f>H12-F12</f>
        <v>383.09999999999854</v>
      </c>
      <c r="J12" s="255">
        <f>IF(F12=0,"n/a",I12/F12)</f>
        <v>1.0247151340073786E-2</v>
      </c>
      <c r="K12" s="268">
        <f>H12+1232.7</f>
        <v>39001.799999999996</v>
      </c>
      <c r="L12" s="272">
        <f>K12+347.6</f>
        <v>39349.399999999994</v>
      </c>
    </row>
    <row r="13" spans="2:12">
      <c r="B13" s="54"/>
      <c r="C13" s="158" t="s">
        <v>24</v>
      </c>
      <c r="D13" s="91">
        <v>213.1</v>
      </c>
      <c r="E13" s="91">
        <v>185.6</v>
      </c>
      <c r="F13" s="92">
        <v>276.10000000000002</v>
      </c>
      <c r="G13" s="111">
        <v>218.2</v>
      </c>
      <c r="H13" s="435">
        <v>228</v>
      </c>
      <c r="I13" s="112">
        <f t="shared" ref="I13:I19" si="0">H13-F13</f>
        <v>-48.100000000000023</v>
      </c>
      <c r="J13" s="255">
        <f t="shared" ref="J13:J19" si="1">IF(F13=0,"n/a",I13/F13)</f>
        <v>-0.17421224194132567</v>
      </c>
      <c r="K13" s="268">
        <v>228</v>
      </c>
      <c r="L13" s="268">
        <v>228</v>
      </c>
    </row>
    <row r="14" spans="2:12">
      <c r="B14" s="54"/>
      <c r="C14" s="158" t="s">
        <v>25</v>
      </c>
      <c r="D14" s="91">
        <v>85.6</v>
      </c>
      <c r="E14" s="91">
        <v>84.8</v>
      </c>
      <c r="F14" s="92">
        <v>130.5</v>
      </c>
      <c r="G14" s="111">
        <v>91.1</v>
      </c>
      <c r="H14" s="435">
        <v>95</v>
      </c>
      <c r="I14" s="112">
        <f t="shared" si="0"/>
        <v>-35.5</v>
      </c>
      <c r="J14" s="255">
        <f t="shared" si="1"/>
        <v>-0.27203065134099619</v>
      </c>
      <c r="K14" s="268">
        <v>95</v>
      </c>
      <c r="L14" s="268">
        <v>95</v>
      </c>
    </row>
    <row r="15" spans="2:12">
      <c r="B15" s="54"/>
      <c r="C15" s="158" t="s">
        <v>26</v>
      </c>
      <c r="D15" s="91">
        <v>2769.8</v>
      </c>
      <c r="E15" s="91">
        <v>3125.9</v>
      </c>
      <c r="F15" s="92">
        <v>4186.8</v>
      </c>
      <c r="G15" s="111">
        <v>3828.8</v>
      </c>
      <c r="H15" s="435">
        <v>3765.7</v>
      </c>
      <c r="I15" s="112">
        <f t="shared" si="0"/>
        <v>-421.10000000000036</v>
      </c>
      <c r="J15" s="255">
        <f t="shared" si="1"/>
        <v>-0.10057800706983862</v>
      </c>
      <c r="K15" s="268">
        <v>3765.7</v>
      </c>
      <c r="L15" s="268">
        <v>3765.7</v>
      </c>
    </row>
    <row r="16" spans="2:12">
      <c r="B16" s="54"/>
      <c r="C16" s="158" t="s">
        <v>27</v>
      </c>
      <c r="D16" s="91"/>
      <c r="E16" s="91">
        <v>23.3</v>
      </c>
      <c r="F16" s="92"/>
      <c r="G16" s="111"/>
      <c r="H16" s="435"/>
      <c r="I16" s="112">
        <f t="shared" si="0"/>
        <v>0</v>
      </c>
      <c r="J16" s="255" t="str">
        <f t="shared" si="1"/>
        <v>n/a</v>
      </c>
      <c r="K16" s="268"/>
      <c r="L16" s="268"/>
    </row>
    <row r="17" spans="2:12">
      <c r="B17" s="54"/>
      <c r="C17" s="158" t="s">
        <v>28</v>
      </c>
      <c r="D17" s="91">
        <v>159.19999999999999</v>
      </c>
      <c r="E17" s="91">
        <v>74.7</v>
      </c>
      <c r="F17" s="92">
        <v>74.8</v>
      </c>
      <c r="G17" s="111">
        <v>73.400000000000006</v>
      </c>
      <c r="H17" s="435">
        <v>73.400000000000006</v>
      </c>
      <c r="I17" s="112">
        <f t="shared" si="0"/>
        <v>-1.3999999999999915</v>
      </c>
      <c r="J17" s="255">
        <f t="shared" si="1"/>
        <v>-1.8716577540106839E-2</v>
      </c>
      <c r="K17" s="268">
        <v>73.400000000000006</v>
      </c>
      <c r="L17" s="268">
        <v>73.400000000000006</v>
      </c>
    </row>
    <row r="18" spans="2:12">
      <c r="B18" s="54"/>
      <c r="C18" s="158" t="s">
        <v>29</v>
      </c>
      <c r="D18" s="91"/>
      <c r="E18" s="91">
        <v>1.5</v>
      </c>
      <c r="F18" s="92"/>
      <c r="G18" s="111"/>
      <c r="H18" s="435"/>
      <c r="I18" s="112">
        <f t="shared" si="0"/>
        <v>0</v>
      </c>
      <c r="J18" s="255" t="str">
        <f t="shared" si="1"/>
        <v>n/a</v>
      </c>
      <c r="K18" s="268"/>
      <c r="L18" s="268"/>
    </row>
    <row r="19" spans="2:12">
      <c r="B19" s="54"/>
      <c r="C19" s="158" t="s">
        <v>30</v>
      </c>
      <c r="D19" s="91">
        <v>556.4</v>
      </c>
      <c r="E19" s="91">
        <v>617.70000000000005</v>
      </c>
      <c r="F19" s="92">
        <v>828.3</v>
      </c>
      <c r="G19" s="111">
        <v>405.5</v>
      </c>
      <c r="H19" s="435">
        <v>541.6</v>
      </c>
      <c r="I19" s="112">
        <f t="shared" si="0"/>
        <v>-286.69999999999993</v>
      </c>
      <c r="J19" s="255">
        <f t="shared" si="1"/>
        <v>-0.34613062899915481</v>
      </c>
      <c r="K19" s="268">
        <v>541.6</v>
      </c>
      <c r="L19" s="268">
        <v>541.6</v>
      </c>
    </row>
    <row r="20" spans="2:12">
      <c r="B20" s="54"/>
      <c r="C20" s="158" t="s">
        <v>435</v>
      </c>
      <c r="D20" s="91"/>
      <c r="E20" s="91"/>
      <c r="F20" s="92"/>
      <c r="G20" s="111"/>
      <c r="H20" s="435"/>
      <c r="I20" s="112"/>
      <c r="J20" s="255"/>
      <c r="K20" s="268"/>
      <c r="L20" s="272"/>
    </row>
    <row r="21" spans="2:12">
      <c r="B21" s="54"/>
      <c r="C21" s="55"/>
      <c r="D21" s="93"/>
      <c r="E21" s="93"/>
      <c r="F21" s="94"/>
      <c r="G21" s="113"/>
      <c r="H21" s="436"/>
      <c r="I21" s="114"/>
      <c r="J21" s="256"/>
      <c r="K21" s="269"/>
      <c r="L21" s="279"/>
    </row>
    <row r="22" spans="2:12">
      <c r="B22" s="56" t="s">
        <v>31</v>
      </c>
      <c r="C22" s="77"/>
      <c r="D22" s="95">
        <f>SUM(D12:D21)</f>
        <v>39267.799999999996</v>
      </c>
      <c r="E22" s="95">
        <f>SUM(E12:E21)</f>
        <v>40277.4</v>
      </c>
      <c r="F22" s="96">
        <f>SUM(F12:F20)</f>
        <v>42882.500000000007</v>
      </c>
      <c r="G22" s="115">
        <f>SUM(G12:G20)</f>
        <v>41129.300000000003</v>
      </c>
      <c r="H22" s="437">
        <f>SUM(H12:H20)</f>
        <v>42472.799999999996</v>
      </c>
      <c r="I22" s="116">
        <f>SUM(I12:I20)</f>
        <v>-409.70000000000175</v>
      </c>
      <c r="J22" s="257">
        <f>IF(F22=0,"n/a",I22/E22)</f>
        <v>-1.0171957474911533E-2</v>
      </c>
      <c r="K22" s="270">
        <f>SUM(K12:K20)</f>
        <v>43705.499999999993</v>
      </c>
      <c r="L22" s="270">
        <f>SUM(L12:L20)</f>
        <v>44053.099999999991</v>
      </c>
    </row>
    <row r="23" spans="2:12">
      <c r="B23" s="54"/>
      <c r="C23" s="55"/>
      <c r="D23" s="91"/>
      <c r="E23" s="91"/>
      <c r="F23" s="94"/>
      <c r="G23" s="111"/>
      <c r="H23" s="435"/>
      <c r="I23" s="112"/>
      <c r="J23" s="255"/>
      <c r="K23" s="268"/>
      <c r="L23" s="272"/>
    </row>
    <row r="24" spans="2:12">
      <c r="B24" s="54"/>
      <c r="C24" s="158" t="s">
        <v>32</v>
      </c>
      <c r="D24" s="91">
        <v>2644.7</v>
      </c>
      <c r="E24" s="91">
        <v>3250.8</v>
      </c>
      <c r="F24" s="92">
        <v>3489.7</v>
      </c>
      <c r="G24" s="111">
        <v>3519.7</v>
      </c>
      <c r="H24" s="435">
        <v>3481.9</v>
      </c>
      <c r="I24" s="112">
        <f>H24-F24</f>
        <v>-7.7999999999997272</v>
      </c>
      <c r="J24" s="255">
        <f>IF(F24=0,"n/a",I24/F24)</f>
        <v>-2.2351491532222618E-3</v>
      </c>
      <c r="K24" s="268">
        <v>3481.9</v>
      </c>
      <c r="L24" s="268">
        <v>3481.9</v>
      </c>
    </row>
    <row r="25" spans="2:12">
      <c r="B25" s="54"/>
      <c r="C25" s="158" t="s">
        <v>33</v>
      </c>
      <c r="D25" s="91"/>
      <c r="E25" s="91">
        <v>20</v>
      </c>
      <c r="F25" s="92">
        <v>19.7</v>
      </c>
      <c r="G25" s="111"/>
      <c r="H25" s="435">
        <v>19.7</v>
      </c>
      <c r="I25" s="112">
        <f t="shared" ref="I25:I32" si="2">H25-F25</f>
        <v>0</v>
      </c>
      <c r="J25" s="255">
        <f>IF(F25=0,"n/a",I25/F25)</f>
        <v>0</v>
      </c>
      <c r="K25" s="268">
        <v>19.7</v>
      </c>
      <c r="L25" s="268">
        <v>19.7</v>
      </c>
    </row>
    <row r="26" spans="2:12">
      <c r="B26" s="54"/>
      <c r="C26" s="158" t="s">
        <v>34</v>
      </c>
      <c r="D26" s="91"/>
      <c r="E26" s="91"/>
      <c r="F26" s="92">
        <v>274.7</v>
      </c>
      <c r="G26" s="111">
        <v>213.2</v>
      </c>
      <c r="H26" s="435">
        <v>274.7</v>
      </c>
      <c r="I26" s="112"/>
      <c r="J26" s="255">
        <f>IF(F26=0,"n/a",I26/F26)</f>
        <v>0</v>
      </c>
      <c r="K26" s="268">
        <v>274.7</v>
      </c>
      <c r="L26" s="268">
        <v>274.7</v>
      </c>
    </row>
    <row r="27" spans="2:12">
      <c r="B27" s="54"/>
      <c r="C27" s="158" t="s">
        <v>35</v>
      </c>
      <c r="D27" s="91"/>
      <c r="E27" s="91"/>
      <c r="F27" s="92"/>
      <c r="G27" s="111"/>
      <c r="H27" s="435"/>
      <c r="I27" s="112"/>
      <c r="J27" s="255" t="str">
        <f t="shared" ref="J27:J29" si="3">IF(F27=0,"n/a",I27/F27)</f>
        <v>n/a</v>
      </c>
      <c r="K27" s="268"/>
      <c r="L27" s="268"/>
    </row>
    <row r="28" spans="2:12">
      <c r="B28" s="54"/>
      <c r="C28" s="158" t="s">
        <v>36</v>
      </c>
      <c r="D28" s="91">
        <v>32.299999999999997</v>
      </c>
      <c r="E28" s="91">
        <v>15.9</v>
      </c>
      <c r="F28" s="92">
        <v>15.9</v>
      </c>
      <c r="G28" s="111">
        <v>15.9</v>
      </c>
      <c r="H28" s="435">
        <v>15.9</v>
      </c>
      <c r="I28" s="112">
        <f t="shared" si="2"/>
        <v>0</v>
      </c>
      <c r="J28" s="255">
        <f t="shared" si="3"/>
        <v>0</v>
      </c>
      <c r="K28" s="268">
        <v>15.9</v>
      </c>
      <c r="L28" s="268">
        <v>15.9</v>
      </c>
    </row>
    <row r="29" spans="2:12">
      <c r="B29" s="54"/>
      <c r="C29" s="158" t="s">
        <v>37</v>
      </c>
      <c r="D29" s="91"/>
      <c r="E29" s="91"/>
      <c r="F29" s="92">
        <v>1685.8</v>
      </c>
      <c r="G29" s="111">
        <v>300</v>
      </c>
      <c r="H29" s="435">
        <v>2456.4</v>
      </c>
      <c r="I29" s="112">
        <f t="shared" si="2"/>
        <v>770.60000000000014</v>
      </c>
      <c r="J29" s="255">
        <f t="shared" si="3"/>
        <v>0.45711235021948043</v>
      </c>
      <c r="K29" s="268">
        <f>786.4+H29</f>
        <v>3242.8</v>
      </c>
      <c r="L29" s="268">
        <f>K29-715</f>
        <v>2527.8000000000002</v>
      </c>
    </row>
    <row r="30" spans="2:12">
      <c r="B30" s="54"/>
      <c r="C30" s="158" t="s">
        <v>38</v>
      </c>
      <c r="D30" s="91"/>
      <c r="E30" s="91"/>
      <c r="F30" s="92"/>
      <c r="G30" s="111"/>
      <c r="H30" s="435"/>
      <c r="I30" s="112"/>
      <c r="J30" s="255"/>
      <c r="K30" s="268"/>
      <c r="L30" s="268"/>
    </row>
    <row r="31" spans="2:12">
      <c r="B31" s="54"/>
      <c r="C31" s="158" t="s">
        <v>39</v>
      </c>
      <c r="D31" s="91"/>
      <c r="E31" s="91"/>
      <c r="F31" s="92"/>
      <c r="G31" s="111"/>
      <c r="H31" s="435"/>
      <c r="I31" s="112"/>
      <c r="J31" s="255"/>
      <c r="K31" s="268"/>
      <c r="L31" s="268"/>
    </row>
    <row r="32" spans="2:12">
      <c r="B32" s="54"/>
      <c r="C32" s="158" t="s">
        <v>40</v>
      </c>
      <c r="D32" s="91">
        <v>72.099999999999994</v>
      </c>
      <c r="E32" s="91">
        <v>195.9</v>
      </c>
      <c r="F32" s="92">
        <v>29.3</v>
      </c>
      <c r="G32" s="111">
        <v>26.5</v>
      </c>
      <c r="H32" s="435">
        <v>29.3</v>
      </c>
      <c r="I32" s="112">
        <f t="shared" si="2"/>
        <v>0</v>
      </c>
      <c r="J32" s="255">
        <f>IF(F32=0,"n/a",I32/F32)</f>
        <v>0</v>
      </c>
      <c r="K32" s="268">
        <v>29.3</v>
      </c>
      <c r="L32" s="268">
        <v>29.3</v>
      </c>
    </row>
    <row r="33" spans="2:12">
      <c r="B33" s="54"/>
      <c r="C33" s="158" t="s">
        <v>435</v>
      </c>
      <c r="D33" s="91"/>
      <c r="E33" s="91"/>
      <c r="F33" s="92"/>
      <c r="G33" s="111"/>
      <c r="H33" s="435"/>
      <c r="I33" s="112"/>
      <c r="J33" s="255"/>
      <c r="K33" s="268"/>
      <c r="L33" s="272"/>
    </row>
    <row r="34" spans="2:12">
      <c r="B34" s="54"/>
      <c r="C34" s="55"/>
      <c r="D34" s="93"/>
      <c r="E34" s="93"/>
      <c r="F34" s="94"/>
      <c r="G34" s="113"/>
      <c r="H34" s="113"/>
      <c r="I34" s="117" t="s">
        <v>12</v>
      </c>
      <c r="J34" s="258"/>
      <c r="K34" s="269"/>
      <c r="L34" s="279"/>
    </row>
    <row r="35" spans="2:12">
      <c r="B35" s="56" t="s">
        <v>41</v>
      </c>
      <c r="C35" s="77"/>
      <c r="D35" s="95">
        <f>SUM(D24:D34)</f>
        <v>2749.1</v>
      </c>
      <c r="E35" s="95">
        <f>SUM(E24:E34)</f>
        <v>3482.6000000000004</v>
      </c>
      <c r="F35" s="96">
        <f>SUM(F24:F33)</f>
        <v>5515.0999999999995</v>
      </c>
      <c r="G35" s="115">
        <f>SUM(G24:G33)</f>
        <v>4075.2999999999997</v>
      </c>
      <c r="H35" s="115">
        <f>SUM(H24:H33)</f>
        <v>6277.9000000000005</v>
      </c>
      <c r="I35" s="118">
        <f>SUM(I24:I33)</f>
        <v>762.80000000000041</v>
      </c>
      <c r="J35" s="439">
        <f>IF(F35=0,"n/a",I35/F35)</f>
        <v>0.13831118202752452</v>
      </c>
      <c r="K35" s="271">
        <f>SUM(K24:K33)</f>
        <v>7064.3</v>
      </c>
      <c r="L35" s="271">
        <f>SUM(L24:L33)</f>
        <v>6349.3</v>
      </c>
    </row>
    <row r="36" spans="2:12">
      <c r="B36" s="54"/>
      <c r="C36" s="55"/>
      <c r="D36" s="91"/>
      <c r="E36" s="91"/>
      <c r="F36" s="92"/>
      <c r="G36" s="111"/>
      <c r="H36" s="111"/>
      <c r="I36" s="112"/>
      <c r="J36" s="255"/>
      <c r="K36" s="268"/>
      <c r="L36" s="272"/>
    </row>
    <row r="37" spans="2:12">
      <c r="B37" s="54" t="s">
        <v>42</v>
      </c>
      <c r="C37" s="55"/>
      <c r="D37" s="91">
        <f t="shared" ref="D37:I37" si="4">D22-D35</f>
        <v>36518.699999999997</v>
      </c>
      <c r="E37" s="91">
        <f t="shared" si="4"/>
        <v>36794.800000000003</v>
      </c>
      <c r="F37" s="91">
        <f t="shared" si="4"/>
        <v>37367.400000000009</v>
      </c>
      <c r="G37" s="123">
        <f t="shared" si="4"/>
        <v>37054</v>
      </c>
      <c r="H37" s="123">
        <f>H22-H35</f>
        <v>36194.899999999994</v>
      </c>
      <c r="I37" s="125">
        <f t="shared" si="4"/>
        <v>-1172.5000000000023</v>
      </c>
      <c r="J37" s="438">
        <f>IF(F37=0,"n/a",I37/F37)</f>
        <v>-3.1377617923644727E-2</v>
      </c>
      <c r="K37" s="272">
        <f>K22-K35</f>
        <v>36641.19999999999</v>
      </c>
      <c r="L37" s="272">
        <f>L22-L35</f>
        <v>37703.799999999988</v>
      </c>
    </row>
    <row r="38" spans="2:12">
      <c r="B38" s="57"/>
      <c r="C38" s="79"/>
      <c r="D38" s="97"/>
      <c r="E38" s="97"/>
      <c r="F38" s="98"/>
      <c r="G38" s="119"/>
      <c r="H38" s="119"/>
      <c r="I38" s="120"/>
      <c r="J38" s="260"/>
      <c r="K38" s="273"/>
      <c r="L38" s="280"/>
    </row>
    <row r="39" spans="2:12" ht="13.5" thickBot="1">
      <c r="B39" s="58"/>
      <c r="C39" s="81"/>
      <c r="D39" s="99"/>
      <c r="E39" s="99"/>
      <c r="F39" s="100"/>
      <c r="G39" s="121"/>
      <c r="H39" s="121"/>
      <c r="I39" s="122"/>
      <c r="J39" s="261"/>
      <c r="K39" s="274"/>
      <c r="L39" s="281"/>
    </row>
    <row r="40" spans="2:12">
      <c r="B40" s="59"/>
      <c r="C40" s="82"/>
      <c r="D40" s="91"/>
      <c r="E40" s="91"/>
      <c r="F40" s="92"/>
      <c r="G40" s="111"/>
      <c r="H40" s="111"/>
      <c r="I40" s="112"/>
      <c r="J40" s="255"/>
      <c r="K40" s="268"/>
      <c r="L40" s="272"/>
    </row>
    <row r="41" spans="2:12">
      <c r="B41" s="60" t="s">
        <v>43</v>
      </c>
      <c r="C41" s="83"/>
      <c r="D41" s="101">
        <v>398</v>
      </c>
      <c r="E41" s="101">
        <v>406</v>
      </c>
      <c r="F41" s="102">
        <f>552-135</f>
        <v>417</v>
      </c>
      <c r="G41" s="123">
        <f>522-135</f>
        <v>387</v>
      </c>
      <c r="H41" s="123">
        <v>409</v>
      </c>
      <c r="I41" s="112">
        <f>H41-F41</f>
        <v>-8</v>
      </c>
      <c r="J41" s="255">
        <f>IF(F41=0,"n/a",I41/F41)</f>
        <v>-1.9184652278177457E-2</v>
      </c>
      <c r="K41" s="268">
        <v>409</v>
      </c>
      <c r="L41" s="272">
        <v>406</v>
      </c>
    </row>
    <row r="42" spans="2:12" ht="13.5" thickBot="1">
      <c r="B42" s="61"/>
      <c r="C42" s="62"/>
      <c r="D42" s="99"/>
      <c r="E42" s="99"/>
      <c r="F42" s="100"/>
      <c r="G42" s="121"/>
      <c r="H42" s="121"/>
      <c r="I42" s="124"/>
      <c r="J42" s="262"/>
      <c r="K42" s="275"/>
      <c r="L42" s="282"/>
    </row>
  </sheetData>
  <mergeCells count="6">
    <mergeCell ref="I7:J7"/>
    <mergeCell ref="I8:J8"/>
    <mergeCell ref="I9:J9"/>
    <mergeCell ref="B2:L2"/>
    <mergeCell ref="B3:L3"/>
    <mergeCell ref="B4:L4"/>
  </mergeCells>
  <pageMargins left="0.7" right="0.7" top="0.75" bottom="0.75" header="0.3" footer="0.3"/>
  <pageSetup scale="90" orientation="landscape" r:id="rId1"/>
  <ignoredErrors>
    <ignoredError sqref="K8:L8 F8:H8" numberStoredAsText="1"/>
    <ignoredError sqref="J22 J35:J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452" t="s">
        <v>457</v>
      </c>
      <c r="E1" s="453"/>
      <c r="F1" s="454" t="s">
        <v>458</v>
      </c>
      <c r="G1" s="456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455"/>
      <c r="G2" s="457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462" t="s">
        <v>523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338"/>
    </row>
    <row r="2" spans="1:21" ht="22.5" customHeight="1" thickBot="1">
      <c r="A2" s="464"/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338"/>
    </row>
    <row r="3" spans="1:21" s="341" customFormat="1" ht="30.75" customHeight="1">
      <c r="A3" s="340" t="s">
        <v>471</v>
      </c>
      <c r="B3" s="461" t="s">
        <v>522</v>
      </c>
      <c r="C3" s="460"/>
      <c r="D3" s="458" t="s">
        <v>501</v>
      </c>
      <c r="E3" s="466"/>
      <c r="F3" s="461" t="s">
        <v>500</v>
      </c>
      <c r="G3" s="460"/>
      <c r="H3" s="461" t="s">
        <v>260</v>
      </c>
      <c r="I3" s="460"/>
      <c r="J3" s="458" t="s">
        <v>500</v>
      </c>
      <c r="K3" s="466"/>
      <c r="L3" s="461" t="s">
        <v>260</v>
      </c>
      <c r="M3" s="460"/>
      <c r="N3" s="461" t="s">
        <v>472</v>
      </c>
      <c r="O3" s="460"/>
      <c r="P3" s="458" t="s">
        <v>473</v>
      </c>
      <c r="Q3" s="460"/>
      <c r="R3" s="458" t="s">
        <v>474</v>
      </c>
      <c r="S3" s="459"/>
      <c r="T3" s="458" t="s">
        <v>475</v>
      </c>
      <c r="U3" s="460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467"/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</row>
    <row r="2" spans="1:13" ht="26.25" customHeight="1">
      <c r="A2" s="469" t="s">
        <v>511</v>
      </c>
      <c r="B2" s="469"/>
      <c r="C2" s="469"/>
      <c r="D2" s="469"/>
      <c r="E2" s="469"/>
      <c r="F2" s="469"/>
      <c r="G2" s="469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470" t="s">
        <v>516</v>
      </c>
      <c r="C10" s="471"/>
      <c r="D10" s="471"/>
      <c r="E10" s="471"/>
      <c r="F10" s="471"/>
      <c r="G10" s="471"/>
    </row>
    <row r="11" spans="1:13">
      <c r="B11" s="472"/>
      <c r="C11" s="472"/>
      <c r="D11" s="472"/>
      <c r="E11" s="472"/>
      <c r="F11" s="472"/>
      <c r="G11" s="472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474" t="s">
        <v>8</v>
      </c>
      <c r="B4" s="475" t="s">
        <v>261</v>
      </c>
      <c r="C4" s="474" t="s">
        <v>47</v>
      </c>
      <c r="D4" s="474"/>
      <c r="E4" s="474" t="s">
        <v>508</v>
      </c>
      <c r="F4" s="474"/>
      <c r="G4" s="473" t="s">
        <v>509</v>
      </c>
      <c r="H4" s="473" t="s">
        <v>510</v>
      </c>
    </row>
    <row r="5" spans="1:22" ht="48" customHeight="1">
      <c r="A5" s="474"/>
      <c r="B5" s="476"/>
      <c r="C5" s="167">
        <v>2011</v>
      </c>
      <c r="D5" s="167">
        <v>2012</v>
      </c>
      <c r="E5" s="167">
        <v>2011</v>
      </c>
      <c r="F5" s="167">
        <v>2012</v>
      </c>
      <c r="G5" s="473"/>
      <c r="H5" s="473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467"/>
      <c r="B1" s="467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</row>
    <row r="2" spans="1:14" ht="26.25" customHeight="1">
      <c r="A2" s="12"/>
      <c r="B2" s="12"/>
      <c r="C2" s="483" t="s">
        <v>517</v>
      </c>
      <c r="D2" s="483"/>
      <c r="E2" s="483"/>
      <c r="F2" s="483"/>
      <c r="G2" s="483"/>
      <c r="H2" s="483"/>
      <c r="I2" s="483"/>
      <c r="J2" s="483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481" t="s">
        <v>518</v>
      </c>
      <c r="E4" s="484" t="s">
        <v>519</v>
      </c>
      <c r="F4" s="484" t="s">
        <v>520</v>
      </c>
      <c r="G4" s="477" t="s">
        <v>521</v>
      </c>
      <c r="H4" s="478"/>
      <c r="I4" s="231" t="s">
        <v>7</v>
      </c>
      <c r="J4" s="232"/>
    </row>
    <row r="5" spans="1:14" s="19" customFormat="1" ht="15" customHeight="1">
      <c r="C5" s="233"/>
      <c r="D5" s="482"/>
      <c r="E5" s="485"/>
      <c r="F5" s="485"/>
      <c r="G5" s="479"/>
      <c r="H5" s="480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28"/>
    </row>
    <row r="2" spans="2:12" ht="20.25">
      <c r="B2" s="449" t="s">
        <v>13</v>
      </c>
      <c r="C2" s="449"/>
      <c r="D2" s="449"/>
      <c r="E2" s="449"/>
      <c r="F2" s="449"/>
      <c r="G2" s="449"/>
      <c r="H2" s="449"/>
      <c r="I2" s="449"/>
      <c r="J2" s="449"/>
      <c r="K2" s="449"/>
      <c r="L2" s="63"/>
    </row>
    <row r="3" spans="2:12" ht="20.25">
      <c r="B3" s="450" t="s">
        <v>44</v>
      </c>
      <c r="C3" s="450"/>
      <c r="D3" s="450"/>
      <c r="E3" s="450"/>
      <c r="F3" s="450"/>
      <c r="G3" s="450"/>
      <c r="H3" s="450"/>
      <c r="I3" s="450"/>
      <c r="J3" s="450"/>
      <c r="K3" s="450"/>
      <c r="L3" s="29"/>
    </row>
    <row r="4" spans="2:12" ht="15.75">
      <c r="B4" s="451" t="s">
        <v>15</v>
      </c>
      <c r="C4" s="451"/>
      <c r="D4" s="451"/>
      <c r="E4" s="451"/>
      <c r="F4" s="451"/>
      <c r="G4" s="451"/>
      <c r="H4" s="451"/>
      <c r="I4" s="451"/>
      <c r="J4" s="451"/>
      <c r="K4" s="451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446" t="s">
        <v>16</v>
      </c>
      <c r="I11" s="446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447" t="s">
        <v>525</v>
      </c>
      <c r="I12" s="447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448" t="s">
        <v>20</v>
      </c>
      <c r="I13" s="448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Appendix 2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Outlooks!Print_Area</vt:lpstr>
      <vt:lpstr>'Table 2 2010 Variance Review'!Print_Area</vt:lpstr>
      <vt:lpstr>'Table3 2011 Rec''d Base Bud CM'!Print_Area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2011-07-04T15:31:18Z</cp:lastPrinted>
  <dcterms:created xsi:type="dcterms:W3CDTF">2004-10-07T19:14:42Z</dcterms:created>
  <dcterms:modified xsi:type="dcterms:W3CDTF">2011-07-04T15:40:26Z</dcterms:modified>
</cp:coreProperties>
</file>