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9095" windowHeight="9930"/>
  </bookViews>
  <sheets>
    <sheet name="311" sheetId="1" r:id="rId1"/>
  </sheets>
  <externalReferences>
    <externalReference r:id="rId2"/>
  </externalReferences>
  <definedNames>
    <definedName name="_xlnm.Print_Area" localSheetId="0">'311'!$B$1:$L$38</definedName>
  </definedNames>
  <calcPr calcId="125725"/>
</workbook>
</file>

<file path=xl/calcChain.xml><?xml version="1.0" encoding="utf-8"?>
<calcChain xmlns="http://schemas.openxmlformats.org/spreadsheetml/2006/main">
  <c r="L6" i="1"/>
  <c r="H37"/>
  <c r="K37" s="1"/>
  <c r="L37" s="1"/>
  <c r="F37"/>
  <c r="K31"/>
  <c r="I31"/>
  <c r="H31"/>
  <c r="G31"/>
  <c r="F31"/>
  <c r="E31"/>
  <c r="J31" s="1"/>
  <c r="D31"/>
  <c r="L26"/>
  <c r="K26"/>
  <c r="J26"/>
  <c r="I26"/>
  <c r="L21"/>
  <c r="L31" s="1"/>
  <c r="K21"/>
  <c r="J21"/>
  <c r="I21"/>
  <c r="F19"/>
  <c r="F33" s="1"/>
  <c r="E19"/>
  <c r="E33" s="1"/>
  <c r="D19"/>
  <c r="D33" s="1"/>
  <c r="K17"/>
  <c r="L17" s="1"/>
  <c r="I17"/>
  <c r="J17" s="1"/>
  <c r="K15"/>
  <c r="L15" s="1"/>
  <c r="I15"/>
  <c r="J15" s="1"/>
  <c r="K13"/>
  <c r="L13" s="1"/>
  <c r="O13" s="1"/>
  <c r="I13"/>
  <c r="J13" s="1"/>
  <c r="H13"/>
  <c r="L12"/>
  <c r="K12"/>
  <c r="J12"/>
  <c r="I12"/>
  <c r="L11"/>
  <c r="K11"/>
  <c r="J11"/>
  <c r="I11"/>
  <c r="H10"/>
  <c r="K10" s="1"/>
  <c r="G10"/>
  <c r="G19" s="1"/>
  <c r="G33" s="1"/>
  <c r="K19" l="1"/>
  <c r="N10"/>
  <c r="L10"/>
  <c r="N13"/>
  <c r="H19"/>
  <c r="H33" s="1"/>
  <c r="I10"/>
  <c r="I37"/>
  <c r="J37" s="1"/>
  <c r="L19" l="1"/>
  <c r="O10"/>
  <c r="K33"/>
  <c r="N33" s="1"/>
  <c r="N19"/>
  <c r="I19"/>
  <c r="J10"/>
  <c r="I33" l="1"/>
  <c r="J19"/>
  <c r="J33" s="1"/>
  <c r="L33"/>
  <c r="O33" s="1"/>
  <c r="O19"/>
</calcChain>
</file>

<file path=xl/sharedStrings.xml><?xml version="1.0" encoding="utf-8"?>
<sst xmlns="http://schemas.openxmlformats.org/spreadsheetml/2006/main" count="52" uniqueCount="38">
  <si>
    <t>(In $000s)</t>
  </si>
  <si>
    <t xml:space="preserve"> </t>
  </si>
  <si>
    <t>2011</t>
  </si>
  <si>
    <t>2012</t>
  </si>
  <si>
    <t>2012 Change from</t>
  </si>
  <si>
    <t>Actual</t>
  </si>
  <si>
    <t>Budget</t>
  </si>
  <si>
    <t>Projected</t>
  </si>
  <si>
    <t>2011 Approved</t>
  </si>
  <si>
    <t>Outlook</t>
  </si>
  <si>
    <t>Category of Expense</t>
  </si>
  <si>
    <t xml:space="preserve">Budget </t>
  </si>
  <si>
    <t>$</t>
  </si>
  <si>
    <t>%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</si>
  <si>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</si>
  <si>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</si>
  <si>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</si>
  <si>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</si>
  <si>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</si>
  <si>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</si>
  <si>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</si>
  <si>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</si>
  <si>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</si>
  <si>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</si>
  <si>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</si>
  <si>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</si>
  <si>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</si>
  <si>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</si>
  <si>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</si>
  <si>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</si>
  <si>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</si>
  <si>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</si>
  <si>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>TOTAL REVENUE</t>
  </si>
  <si>
    <t>TOTAL NET EXPENDITURES</t>
  </si>
  <si>
    <t>APPROVED POSITIONS</t>
  </si>
  <si>
    <t>Linked to Table 1</t>
  </si>
  <si>
    <t>Program Summary By Expenditure Category</t>
  </si>
  <si>
    <t>311 Toronto</t>
  </si>
</sst>
</file>

<file path=xl/styles.xml><?xml version="1.0" encoding="utf-8"?>
<styleSheet xmlns="http://schemas.openxmlformats.org/spreadsheetml/2006/main">
  <numFmts count="12">
    <numFmt numFmtId="43" formatCode="_(* #,##0.00_);_(* \(#,##0.00\);_(* &quot;-&quot;??_);_(@_)"/>
    <numFmt numFmtId="164" formatCode="[$-409]mmmm\ d\,\ yyyy;@"/>
    <numFmt numFmtId="165" formatCode="_-* #,##0.0_-;\-* #,##0.0_-;_-* &quot;-&quot;??_-;_-@_-"/>
    <numFmt numFmtId="166" formatCode="0_)"/>
    <numFmt numFmtId="167" formatCode="#,##0.0_);\(#,##0.0\);_-@_-"/>
    <numFmt numFmtId="168" formatCode="#,##0.0_);[Red]\(#,##0.0\)"/>
    <numFmt numFmtId="169" formatCode="_(* #,##0.0_);_(* \(#,##0.0\);_(* &quot;-&quot;?_);_(@_)"/>
    <numFmt numFmtId="170" formatCode="0.0%;[Red]\(0.0%\)"/>
    <numFmt numFmtId="171" formatCode="#,##0.0;[Red]\(#,##0.0\)"/>
    <numFmt numFmtId="172" formatCode="0.0%"/>
    <numFmt numFmtId="173" formatCode="0.0"/>
    <numFmt numFmtId="174" formatCode="0.00000000000"/>
  </numFmts>
  <fonts count="8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6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4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4" fillId="0" borderId="0"/>
  </cellStyleXfs>
  <cellXfs count="127">
    <xf numFmtId="0" fontId="0" fillId="0" borderId="0" xfId="0"/>
    <xf numFmtId="164" fontId="2" fillId="0" borderId="0" xfId="0" applyNumberFormat="1" applyFont="1"/>
    <xf numFmtId="1" fontId="5" fillId="0" borderId="0" xfId="2" applyNumberFormat="1" applyFont="1" applyFill="1" applyBorder="1" applyAlignment="1" applyProtection="1"/>
    <xf numFmtId="164" fontId="3" fillId="0" borderId="0" xfId="2" applyFont="1" applyFill="1" applyAlignment="1" applyProtection="1">
      <alignment horizontal="centerContinuous"/>
    </xf>
    <xf numFmtId="164" fontId="3" fillId="2" borderId="0" xfId="2" applyFont="1" applyFill="1" applyAlignment="1" applyProtection="1">
      <alignment horizontal="centerContinuous"/>
    </xf>
    <xf numFmtId="164" fontId="2" fillId="2" borderId="0" xfId="0" applyNumberFormat="1" applyFont="1" applyFill="1"/>
    <xf numFmtId="164" fontId="6" fillId="0" borderId="1" xfId="2" applyFont="1" applyFill="1" applyBorder="1" applyProtection="1"/>
    <xf numFmtId="164" fontId="6" fillId="2" borderId="2" xfId="2" applyFont="1" applyFill="1" applyBorder="1" applyProtection="1"/>
    <xf numFmtId="164" fontId="6" fillId="2" borderId="3" xfId="2" applyFont="1" applyFill="1" applyBorder="1" applyProtection="1"/>
    <xf numFmtId="164" fontId="6" fillId="2" borderId="4" xfId="2" applyFont="1" applyFill="1" applyBorder="1" applyProtection="1"/>
    <xf numFmtId="164" fontId="6" fillId="3" borderId="4" xfId="2" applyFont="1" applyFill="1" applyBorder="1" applyProtection="1"/>
    <xf numFmtId="164" fontId="6" fillId="3" borderId="5" xfId="2" applyFont="1" applyFill="1" applyBorder="1" applyAlignment="1" applyProtection="1">
      <alignment horizontal="left"/>
    </xf>
    <xf numFmtId="165" fontId="6" fillId="3" borderId="5" xfId="1" applyNumberFormat="1" applyFont="1" applyFill="1" applyBorder="1" applyProtection="1"/>
    <xf numFmtId="165" fontId="6" fillId="2" borderId="6" xfId="1" applyNumberFormat="1" applyFont="1" applyFill="1" applyBorder="1" applyProtection="1"/>
    <xf numFmtId="164" fontId="6" fillId="2" borderId="6" xfId="2" applyFont="1" applyFill="1" applyBorder="1" applyProtection="1"/>
    <xf numFmtId="164" fontId="6" fillId="2" borderId="0" xfId="2" applyFont="1" applyFill="1" applyBorder="1" applyProtection="1"/>
    <xf numFmtId="164" fontId="6" fillId="0" borderId="7" xfId="2" applyFont="1" applyBorder="1" applyProtection="1"/>
    <xf numFmtId="164" fontId="6" fillId="2" borderId="8" xfId="2" applyFont="1" applyFill="1" applyBorder="1" applyProtection="1"/>
    <xf numFmtId="166" fontId="6" fillId="2" borderId="9" xfId="2" applyNumberFormat="1" applyFont="1" applyFill="1" applyBorder="1" applyAlignment="1" applyProtection="1">
      <alignment horizontal="center"/>
    </xf>
    <xf numFmtId="164" fontId="6" fillId="2" borderId="10" xfId="2" quotePrefix="1" applyFont="1" applyFill="1" applyBorder="1" applyAlignment="1" applyProtection="1">
      <alignment horizontal="center"/>
    </xf>
    <xf numFmtId="164" fontId="6" fillId="3" borderId="10" xfId="2" quotePrefix="1" applyFont="1" applyFill="1" applyBorder="1" applyAlignment="1" applyProtection="1">
      <alignment horizontal="center"/>
    </xf>
    <xf numFmtId="1" fontId="6" fillId="2" borderId="11" xfId="2" quotePrefix="1" applyNumberFormat="1" applyFont="1" applyFill="1" applyBorder="1" applyAlignment="1" applyProtection="1">
      <alignment horizontal="center"/>
    </xf>
    <xf numFmtId="166" fontId="6" fillId="2" borderId="0" xfId="2" applyNumberFormat="1" applyFont="1" applyFill="1" applyBorder="1" applyAlignment="1" applyProtection="1">
      <alignment horizontal="center"/>
    </xf>
    <xf numFmtId="164" fontId="6" fillId="3" borderId="10" xfId="2" applyFont="1" applyFill="1" applyBorder="1" applyAlignment="1" applyProtection="1">
      <alignment horizontal="center"/>
    </xf>
    <xf numFmtId="164" fontId="6" fillId="2" borderId="0" xfId="2" applyFont="1" applyFill="1" applyBorder="1" applyAlignment="1" applyProtection="1">
      <alignment horizontal="center"/>
    </xf>
    <xf numFmtId="164" fontId="6" fillId="0" borderId="7" xfId="2" applyFont="1" applyFill="1" applyBorder="1" applyProtection="1"/>
    <xf numFmtId="164" fontId="6" fillId="0" borderId="16" xfId="2" applyFont="1" applyFill="1" applyBorder="1" applyProtection="1"/>
    <xf numFmtId="164" fontId="7" fillId="2" borderId="17" xfId="2" applyFont="1" applyFill="1" applyBorder="1" applyProtection="1"/>
    <xf numFmtId="164" fontId="6" fillId="2" borderId="12" xfId="2" applyFont="1" applyFill="1" applyBorder="1" applyAlignment="1" applyProtection="1">
      <alignment horizontal="center" vertical="center"/>
    </xf>
    <xf numFmtId="164" fontId="6" fillId="2" borderId="13" xfId="2" applyFont="1" applyFill="1" applyBorder="1" applyAlignment="1" applyProtection="1">
      <alignment horizontal="center" vertical="center"/>
    </xf>
    <xf numFmtId="164" fontId="6" fillId="3" borderId="13" xfId="2" applyFont="1" applyFill="1" applyBorder="1" applyAlignment="1" applyProtection="1">
      <alignment horizontal="center" vertical="center"/>
    </xf>
    <xf numFmtId="164" fontId="6" fillId="3" borderId="14" xfId="2" applyFont="1" applyFill="1" applyBorder="1" applyAlignment="1" applyProtection="1">
      <alignment horizontal="center" vertical="center"/>
    </xf>
    <xf numFmtId="165" fontId="6" fillId="3" borderId="14" xfId="1" applyNumberFormat="1" applyFont="1" applyFill="1" applyBorder="1" applyAlignment="1" applyProtection="1">
      <alignment horizontal="center" vertical="center"/>
    </xf>
    <xf numFmtId="164" fontId="6" fillId="2" borderId="15" xfId="2" applyFont="1" applyFill="1" applyBorder="1" applyAlignment="1" applyProtection="1">
      <alignment horizontal="center" vertical="center"/>
    </xf>
    <xf numFmtId="164" fontId="6" fillId="2" borderId="0" xfId="2" applyFont="1" applyFill="1" applyBorder="1" applyAlignment="1" applyProtection="1">
      <alignment horizontal="center" vertical="center"/>
    </xf>
    <xf numFmtId="167" fontId="6" fillId="0" borderId="7" xfId="2" applyNumberFormat="1" applyFont="1" applyFill="1" applyBorder="1" applyProtection="1"/>
    <xf numFmtId="167" fontId="6" fillId="2" borderId="8" xfId="2" applyNumberFormat="1" applyFont="1" applyFill="1" applyBorder="1" applyProtection="1"/>
    <xf numFmtId="167" fontId="2" fillId="2" borderId="9" xfId="2" applyNumberFormat="1" applyFont="1" applyFill="1" applyBorder="1" applyAlignment="1" applyProtection="1">
      <alignment horizontal="center"/>
    </xf>
    <xf numFmtId="167" fontId="2" fillId="2" borderId="10" xfId="2" applyNumberFormat="1" applyFont="1" applyFill="1" applyBorder="1" applyAlignment="1" applyProtection="1">
      <alignment horizontal="center"/>
    </xf>
    <xf numFmtId="167" fontId="2" fillId="3" borderId="10" xfId="2" applyNumberFormat="1" applyFont="1" applyFill="1" applyBorder="1" applyAlignment="1" applyProtection="1">
      <alignment horizontal="center"/>
    </xf>
    <xf numFmtId="167" fontId="2" fillId="3" borderId="18" xfId="2" applyNumberFormat="1" applyFont="1" applyFill="1" applyBorder="1" applyAlignment="1" applyProtection="1">
      <alignment horizontal="center"/>
    </xf>
    <xf numFmtId="167" fontId="2" fillId="3" borderId="0" xfId="1" applyNumberFormat="1" applyFont="1" applyFill="1" applyBorder="1" applyAlignment="1" applyProtection="1">
      <alignment horizontal="center"/>
    </xf>
    <xf numFmtId="168" fontId="2" fillId="2" borderId="11" xfId="1" applyNumberFormat="1" applyFont="1" applyFill="1" applyBorder="1" applyAlignment="1" applyProtection="1">
      <alignment horizontal="center"/>
    </xf>
    <xf numFmtId="167" fontId="2" fillId="2" borderId="11" xfId="2" applyNumberFormat="1" applyFont="1" applyFill="1" applyBorder="1" applyAlignment="1" applyProtection="1">
      <alignment horizontal="center"/>
    </xf>
    <xf numFmtId="167" fontId="2" fillId="2" borderId="0" xfId="2" applyNumberFormat="1" applyFont="1" applyFill="1" applyBorder="1" applyProtection="1"/>
    <xf numFmtId="167" fontId="2" fillId="2" borderId="8" xfId="2" applyNumberFormat="1" applyFont="1" applyFill="1" applyBorder="1" applyProtection="1"/>
    <xf numFmtId="169" fontId="2" fillId="2" borderId="9" xfId="2" applyNumberFormat="1" applyFont="1" applyFill="1" applyBorder="1" applyAlignment="1" applyProtection="1">
      <alignment horizontal="right"/>
    </xf>
    <xf numFmtId="169" fontId="2" fillId="2" borderId="10" xfId="2" applyNumberFormat="1" applyFont="1" applyFill="1" applyBorder="1" applyAlignment="1" applyProtection="1">
      <alignment horizontal="right"/>
    </xf>
    <xf numFmtId="169" fontId="2" fillId="3" borderId="10" xfId="2" applyNumberFormat="1" applyFont="1" applyFill="1" applyBorder="1" applyAlignment="1" applyProtection="1">
      <alignment horizontal="right"/>
    </xf>
    <xf numFmtId="169" fontId="2" fillId="3" borderId="18" xfId="2" applyNumberFormat="1" applyFont="1" applyFill="1" applyBorder="1" applyAlignment="1" applyProtection="1">
      <alignment horizontal="right"/>
    </xf>
    <xf numFmtId="170" fontId="2" fillId="3" borderId="0" xfId="1" applyNumberFormat="1" applyFont="1" applyFill="1" applyBorder="1" applyAlignment="1" applyProtection="1">
      <alignment horizontal="right"/>
    </xf>
    <xf numFmtId="169" fontId="2" fillId="2" borderId="11" xfId="1" applyNumberFormat="1" applyFont="1" applyFill="1" applyBorder="1" applyAlignment="1" applyProtection="1">
      <alignment horizontal="right"/>
    </xf>
    <xf numFmtId="169" fontId="2" fillId="2" borderId="11" xfId="2" applyNumberFormat="1" applyFont="1" applyFill="1" applyBorder="1" applyAlignment="1" applyProtection="1">
      <alignment horizontal="right"/>
    </xf>
    <xf numFmtId="171" fontId="2" fillId="2" borderId="0" xfId="2" applyNumberFormat="1" applyFont="1" applyFill="1" applyBorder="1" applyProtection="1"/>
    <xf numFmtId="2" fontId="2" fillId="2" borderId="0" xfId="0" applyNumberFormat="1" applyFont="1" applyFill="1"/>
    <xf numFmtId="172" fontId="2" fillId="3" borderId="0" xfId="1" applyNumberFormat="1" applyFont="1" applyFill="1" applyBorder="1" applyAlignment="1" applyProtection="1">
      <alignment horizontal="right"/>
    </xf>
    <xf numFmtId="169" fontId="2" fillId="2" borderId="19" xfId="2" applyNumberFormat="1" applyFont="1" applyFill="1" applyBorder="1" applyAlignment="1" applyProtection="1">
      <alignment horizontal="right"/>
    </xf>
    <xf numFmtId="169" fontId="2" fillId="2" borderId="20" xfId="2" applyNumberFormat="1" applyFont="1" applyFill="1" applyBorder="1" applyAlignment="1" applyProtection="1">
      <alignment horizontal="right"/>
    </xf>
    <xf numFmtId="169" fontId="2" fillId="3" borderId="20" xfId="2" applyNumberFormat="1" applyFont="1" applyFill="1" applyBorder="1" applyAlignment="1" applyProtection="1">
      <alignment horizontal="right"/>
    </xf>
    <xf numFmtId="169" fontId="2" fillId="3" borderId="21" xfId="2" applyNumberFormat="1" applyFont="1" applyFill="1" applyBorder="1" applyAlignment="1" applyProtection="1">
      <alignment horizontal="right"/>
    </xf>
    <xf numFmtId="172" fontId="2" fillId="3" borderId="22" xfId="1" applyNumberFormat="1" applyFont="1" applyFill="1" applyBorder="1" applyAlignment="1" applyProtection="1">
      <alignment horizontal="right"/>
    </xf>
    <xf numFmtId="169" fontId="2" fillId="2" borderId="23" xfId="1" applyNumberFormat="1" applyFont="1" applyFill="1" applyBorder="1" applyAlignment="1" applyProtection="1">
      <alignment horizontal="right"/>
    </xf>
    <xf numFmtId="169" fontId="2" fillId="2" borderId="23" xfId="2" applyNumberFormat="1" applyFont="1" applyFill="1" applyBorder="1" applyAlignment="1" applyProtection="1">
      <alignment horizontal="right"/>
    </xf>
    <xf numFmtId="167" fontId="6" fillId="0" borderId="7" xfId="2" applyNumberFormat="1" applyFont="1" applyFill="1" applyBorder="1" applyAlignment="1" applyProtection="1">
      <alignment vertical="center"/>
    </xf>
    <xf numFmtId="167" fontId="6" fillId="2" borderId="8" xfId="2" applyNumberFormat="1" applyFont="1" applyFill="1" applyBorder="1" applyAlignment="1" applyProtection="1">
      <alignment vertical="center"/>
    </xf>
    <xf numFmtId="169" fontId="2" fillId="2" borderId="12" xfId="2" applyNumberFormat="1" applyFont="1" applyFill="1" applyBorder="1" applyAlignment="1" applyProtection="1">
      <alignment horizontal="right" vertical="center"/>
    </xf>
    <xf numFmtId="169" fontId="2" fillId="2" borderId="13" xfId="2" applyNumberFormat="1" applyFont="1" applyFill="1" applyBorder="1" applyAlignment="1" applyProtection="1">
      <alignment horizontal="right" vertical="center"/>
    </xf>
    <xf numFmtId="169" fontId="2" fillId="3" borderId="13" xfId="2" applyNumberFormat="1" applyFont="1" applyFill="1" applyBorder="1" applyAlignment="1" applyProtection="1">
      <alignment horizontal="right" vertical="center"/>
    </xf>
    <xf numFmtId="169" fontId="2" fillId="3" borderId="24" xfId="2" applyNumberFormat="1" applyFont="1" applyFill="1" applyBorder="1" applyAlignment="1" applyProtection="1">
      <alignment horizontal="right"/>
    </xf>
    <xf numFmtId="170" fontId="2" fillId="3" borderId="25" xfId="1" applyNumberFormat="1" applyFont="1" applyFill="1" applyBorder="1" applyAlignment="1" applyProtection="1">
      <alignment horizontal="right"/>
    </xf>
    <xf numFmtId="169" fontId="2" fillId="2" borderId="15" xfId="2" applyNumberFormat="1" applyFont="1" applyFill="1" applyBorder="1" applyAlignment="1" applyProtection="1">
      <alignment horizontal="right" vertical="center"/>
    </xf>
    <xf numFmtId="171" fontId="2" fillId="2" borderId="0" xfId="2" applyNumberFormat="1" applyFont="1" applyFill="1" applyBorder="1" applyAlignment="1" applyProtection="1">
      <alignment vertical="center"/>
    </xf>
    <xf numFmtId="169" fontId="2" fillId="3" borderId="26" xfId="2" applyNumberFormat="1" applyFont="1" applyFill="1" applyBorder="1" applyAlignment="1" applyProtection="1">
      <alignment horizontal="right"/>
    </xf>
    <xf numFmtId="172" fontId="2" fillId="3" borderId="27" xfId="1" applyNumberFormat="1" applyFont="1" applyFill="1" applyBorder="1" applyAlignment="1" applyProtection="1">
      <alignment horizontal="right"/>
    </xf>
    <xf numFmtId="169" fontId="2" fillId="3" borderId="28" xfId="2" applyNumberFormat="1" applyFont="1" applyFill="1" applyBorder="1" applyAlignment="1" applyProtection="1">
      <alignment horizontal="right"/>
    </xf>
    <xf numFmtId="169" fontId="2" fillId="2" borderId="15" xfId="1" applyNumberFormat="1" applyFont="1" applyFill="1" applyBorder="1" applyAlignment="1" applyProtection="1">
      <alignment horizontal="right" vertical="center"/>
    </xf>
    <xf numFmtId="169" fontId="2" fillId="3" borderId="10" xfId="2" applyNumberFormat="1" applyFont="1" applyFill="1" applyBorder="1" applyAlignment="1" applyProtection="1">
      <alignment horizontal="right" vertical="center"/>
    </xf>
    <xf numFmtId="169" fontId="2" fillId="3" borderId="29" xfId="2" applyNumberFormat="1" applyFont="1" applyFill="1" applyBorder="1" applyAlignment="1" applyProtection="1">
      <alignment horizontal="right"/>
    </xf>
    <xf numFmtId="172" fontId="2" fillId="3" borderId="30" xfId="1" applyNumberFormat="1" applyFont="1" applyFill="1" applyBorder="1" applyAlignment="1" applyProtection="1">
      <alignment horizontal="right"/>
    </xf>
    <xf numFmtId="167" fontId="6" fillId="0" borderId="7" xfId="2" applyNumberFormat="1" applyFont="1" applyFill="1" applyBorder="1" applyAlignment="1" applyProtection="1">
      <alignment vertical="top"/>
    </xf>
    <xf numFmtId="167" fontId="6" fillId="2" borderId="8" xfId="2" applyNumberFormat="1" applyFont="1" applyFill="1" applyBorder="1" applyAlignment="1" applyProtection="1">
      <alignment vertical="top"/>
    </xf>
    <xf numFmtId="169" fontId="2" fillId="2" borderId="9" xfId="2" applyNumberFormat="1" applyFont="1" applyFill="1" applyBorder="1" applyAlignment="1" applyProtection="1">
      <alignment horizontal="right" vertical="top"/>
    </xf>
    <xf numFmtId="169" fontId="2" fillId="2" borderId="10" xfId="2" applyNumberFormat="1" applyFont="1" applyFill="1" applyBorder="1" applyAlignment="1" applyProtection="1">
      <alignment horizontal="right" vertical="top"/>
    </xf>
    <xf numFmtId="169" fontId="2" fillId="3" borderId="10" xfId="2" applyNumberFormat="1" applyFont="1" applyFill="1" applyBorder="1" applyAlignment="1" applyProtection="1">
      <alignment horizontal="right" vertical="top"/>
    </xf>
    <xf numFmtId="169" fontId="2" fillId="3" borderId="18" xfId="2" applyNumberFormat="1" applyFont="1" applyFill="1" applyBorder="1" applyAlignment="1" applyProtection="1">
      <alignment horizontal="right" vertical="top"/>
    </xf>
    <xf numFmtId="172" fontId="2" fillId="3" borderId="30" xfId="1" applyNumberFormat="1" applyFont="1" applyFill="1" applyBorder="1" applyAlignment="1" applyProtection="1">
      <alignment horizontal="right" vertical="top"/>
    </xf>
    <xf numFmtId="169" fontId="2" fillId="2" borderId="11" xfId="1" applyNumberFormat="1" applyFont="1" applyFill="1" applyBorder="1" applyAlignment="1" applyProtection="1">
      <alignment horizontal="right" vertical="top"/>
    </xf>
    <xf numFmtId="169" fontId="2" fillId="2" borderId="11" xfId="2" applyNumberFormat="1" applyFont="1" applyFill="1" applyBorder="1" applyAlignment="1" applyProtection="1">
      <alignment horizontal="right" vertical="top"/>
    </xf>
    <xf numFmtId="171" fontId="2" fillId="2" borderId="0" xfId="2" applyNumberFormat="1" applyFont="1" applyFill="1" applyBorder="1" applyAlignment="1" applyProtection="1">
      <alignment vertical="top"/>
    </xf>
    <xf numFmtId="167" fontId="6" fillId="0" borderId="31" xfId="2" quotePrefix="1" applyNumberFormat="1" applyFont="1" applyFill="1" applyBorder="1" applyProtection="1"/>
    <xf numFmtId="167" fontId="6" fillId="2" borderId="32" xfId="2" applyNumberFormat="1" applyFont="1" applyFill="1" applyBorder="1" applyProtection="1"/>
    <xf numFmtId="169" fontId="2" fillId="2" borderId="33" xfId="2" applyNumberFormat="1" applyFont="1" applyFill="1" applyBorder="1" applyAlignment="1" applyProtection="1">
      <alignment horizontal="right"/>
    </xf>
    <xf numFmtId="169" fontId="2" fillId="2" borderId="34" xfId="2" applyNumberFormat="1" applyFont="1" applyFill="1" applyBorder="1" applyAlignment="1" applyProtection="1">
      <alignment horizontal="right"/>
    </xf>
    <xf numFmtId="169" fontId="2" fillId="3" borderId="34" xfId="2" applyNumberFormat="1" applyFont="1" applyFill="1" applyBorder="1" applyAlignment="1" applyProtection="1">
      <alignment horizontal="right"/>
    </xf>
    <xf numFmtId="169" fontId="2" fillId="3" borderId="35" xfId="2" applyNumberFormat="1" applyFont="1" applyFill="1" applyBorder="1" applyAlignment="1" applyProtection="1">
      <alignment horizontal="right"/>
    </xf>
    <xf numFmtId="172" fontId="2" fillId="3" borderId="36" xfId="1" applyNumberFormat="1" applyFont="1" applyFill="1" applyBorder="1" applyAlignment="1" applyProtection="1">
      <alignment horizontal="right"/>
    </xf>
    <xf numFmtId="169" fontId="2" fillId="2" borderId="37" xfId="1" applyNumberFormat="1" applyFont="1" applyFill="1" applyBorder="1" applyAlignment="1" applyProtection="1">
      <alignment horizontal="right"/>
    </xf>
    <xf numFmtId="169" fontId="2" fillId="2" borderId="37" xfId="2" applyNumberFormat="1" applyFont="1" applyFill="1" applyBorder="1" applyAlignment="1" applyProtection="1">
      <alignment horizontal="right"/>
    </xf>
    <xf numFmtId="167" fontId="6" fillId="0" borderId="1" xfId="2" applyNumberFormat="1" applyFont="1" applyFill="1" applyBorder="1" applyProtection="1"/>
    <xf numFmtId="167" fontId="6" fillId="2" borderId="8" xfId="2" applyNumberFormat="1" applyFont="1" applyFill="1" applyBorder="1" applyAlignment="1" applyProtection="1"/>
    <xf numFmtId="167" fontId="6" fillId="0" borderId="7" xfId="2" quotePrefix="1" applyNumberFormat="1" applyFont="1" applyFill="1" applyBorder="1" applyAlignment="1" applyProtection="1">
      <alignment vertical="center"/>
    </xf>
    <xf numFmtId="167" fontId="2" fillId="2" borderId="8" xfId="2" applyNumberFormat="1" applyFont="1" applyFill="1" applyBorder="1" applyAlignment="1" applyProtection="1">
      <alignment vertical="center"/>
    </xf>
    <xf numFmtId="169" fontId="2" fillId="2" borderId="9" xfId="2" applyNumberFormat="1" applyFont="1" applyFill="1" applyBorder="1" applyAlignment="1" applyProtection="1">
      <alignment horizontal="right" vertical="center"/>
    </xf>
    <xf numFmtId="169" fontId="2" fillId="2" borderId="10" xfId="2" applyNumberFormat="1" applyFont="1" applyFill="1" applyBorder="1" applyAlignment="1" applyProtection="1">
      <alignment horizontal="right" vertical="center"/>
    </xf>
    <xf numFmtId="167" fontId="6" fillId="0" borderId="31" xfId="2" applyNumberFormat="1" applyFont="1" applyFill="1" applyBorder="1" applyProtection="1"/>
    <xf numFmtId="167" fontId="2" fillId="2" borderId="32" xfId="2" applyNumberFormat="1" applyFont="1" applyFill="1" applyBorder="1" applyProtection="1"/>
    <xf numFmtId="171" fontId="2" fillId="2" borderId="33" xfId="2" applyNumberFormat="1" applyFont="1" applyFill="1" applyBorder="1" applyAlignment="1" applyProtection="1">
      <alignment horizontal="center"/>
    </xf>
    <xf numFmtId="171" fontId="2" fillId="2" borderId="34" xfId="2" applyNumberFormat="1" applyFont="1" applyFill="1" applyBorder="1" applyAlignment="1" applyProtection="1">
      <alignment horizontal="center"/>
    </xf>
    <xf numFmtId="171" fontId="2" fillId="3" borderId="34" xfId="2" applyNumberFormat="1" applyFont="1" applyFill="1" applyBorder="1" applyAlignment="1" applyProtection="1">
      <alignment horizontal="center"/>
    </xf>
    <xf numFmtId="171" fontId="2" fillId="3" borderId="38" xfId="2" applyNumberFormat="1" applyFont="1" applyFill="1" applyBorder="1" applyAlignment="1" applyProtection="1">
      <alignment horizontal="center"/>
    </xf>
    <xf numFmtId="170" fontId="2" fillId="3" borderId="35" xfId="1" applyNumberFormat="1" applyFont="1" applyFill="1" applyBorder="1" applyAlignment="1" applyProtection="1">
      <alignment horizontal="center"/>
    </xf>
    <xf numFmtId="169" fontId="2" fillId="2" borderId="39" xfId="1" applyNumberFormat="1" applyFont="1" applyFill="1" applyBorder="1" applyAlignment="1" applyProtection="1">
      <alignment horizontal="center"/>
    </xf>
    <xf numFmtId="169" fontId="2" fillId="2" borderId="39" xfId="2" applyNumberFormat="1" applyFont="1" applyFill="1" applyBorder="1" applyAlignment="1" applyProtection="1">
      <alignment horizontal="center"/>
    </xf>
    <xf numFmtId="173" fontId="2" fillId="2" borderId="0" xfId="0" applyNumberFormat="1" applyFont="1" applyFill="1"/>
    <xf numFmtId="174" fontId="2" fillId="2" borderId="0" xfId="0" applyNumberFormat="1" applyFont="1" applyFill="1"/>
    <xf numFmtId="164" fontId="2" fillId="0" borderId="0" xfId="0" applyNumberFormat="1" applyFont="1" applyFill="1"/>
    <xf numFmtId="164" fontId="3" fillId="0" borderId="0" xfId="2" applyFont="1" applyFill="1" applyBorder="1" applyAlignment="1" applyProtection="1">
      <alignment horizontal="center"/>
    </xf>
    <xf numFmtId="166" fontId="6" fillId="3" borderId="0" xfId="2" applyNumberFormat="1" applyFont="1" applyFill="1" applyBorder="1" applyAlignment="1" applyProtection="1">
      <alignment horizontal="center"/>
    </xf>
    <xf numFmtId="164" fontId="6" fillId="3" borderId="0" xfId="2" applyFont="1" applyFill="1" applyBorder="1" applyAlignment="1" applyProtection="1">
      <alignment horizontal="center"/>
      <protection locked="0"/>
    </xf>
    <xf numFmtId="164" fontId="3" fillId="0" borderId="0" xfId="0" applyNumberFormat="1" applyFont="1" applyAlignment="1">
      <alignment horizontal="center"/>
    </xf>
    <xf numFmtId="164" fontId="6" fillId="0" borderId="0" xfId="2" applyFont="1" applyFill="1" applyBorder="1" applyAlignment="1" applyProtection="1">
      <alignment horizontal="center"/>
    </xf>
    <xf numFmtId="164" fontId="6" fillId="2" borderId="40" xfId="2" applyFont="1" applyFill="1" applyBorder="1" applyAlignment="1" applyProtection="1">
      <alignment horizontal="center"/>
    </xf>
    <xf numFmtId="164" fontId="6" fillId="2" borderId="41" xfId="2" applyFont="1" applyFill="1" applyBorder="1" applyAlignment="1" applyProtection="1">
      <alignment horizontal="center"/>
    </xf>
    <xf numFmtId="164" fontId="6" fillId="2" borderId="42" xfId="2" applyFont="1" applyFill="1" applyBorder="1" applyAlignment="1" applyProtection="1">
      <alignment horizontal="center"/>
    </xf>
    <xf numFmtId="164" fontId="6" fillId="3" borderId="42" xfId="2" applyFont="1" applyFill="1" applyBorder="1" applyAlignment="1" applyProtection="1">
      <alignment horizontal="center"/>
    </xf>
    <xf numFmtId="164" fontId="6" fillId="3" borderId="43" xfId="2" applyFont="1" applyFill="1" applyBorder="1" applyAlignment="1" applyProtection="1">
      <alignment horizontal="center"/>
      <protection locked="0"/>
    </xf>
    <xf numFmtId="1" fontId="6" fillId="2" borderId="44" xfId="2" applyNumberFormat="1" applyFont="1" applyFill="1" applyBorder="1" applyAlignment="1" applyProtection="1">
      <alignment horizontal="center"/>
    </xf>
  </cellXfs>
  <cellStyles count="3">
    <cellStyle name="Comma" xfId="1" builtinId="3"/>
    <cellStyle name="Normal" xfId="0" builtinId="0"/>
    <cellStyle name="Normal_pgm summary by serv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ad-shared/it1/FIN/DRAFT/User%20Folder/RBudhu/2012/2012%20Operating/311%20Toronto/Budget%20Committee/Notes%20for%20Printing/to%20josie/Final%20for%20printing/2012%20Operating%20BC-Chart%20311%20Toronto%20Excel%20Charts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 1-2012 Rec' Budget"/>
      <sheetName val="Table 2 - 2012 Recd Base Budget"/>
      <sheetName val="Table 3 -2012 Staff Complement "/>
      <sheetName val="Table 4 - Rec'd Service Changes"/>
      <sheetName val="Table 5 - New  Enhanced"/>
      <sheetName val="Appendix 1 - Performance"/>
      <sheetName val="Appendix 1 - 2011 Var Review"/>
      <sheetName val="Appendix 2 - Budget by Category"/>
      <sheetName val="Appendix 5a- Specific Reserves"/>
      <sheetName val="Appendix 5b - Corporate Res"/>
      <sheetName val="WS 1 -Rec'd Base Changes "/>
      <sheetName val="WS 2- Service Changes"/>
      <sheetName val="Library Material"/>
      <sheetName val="Operating Impact"/>
      <sheetName val="Table 2 2010 Variance Review"/>
      <sheetName val="Outlooks"/>
      <sheetName val="Table3 2011 Rec'd Base Bud CM"/>
      <sheetName val="Staff Complement"/>
      <sheetName val="Appendix D - Expenditures"/>
      <sheetName val="Sheet1"/>
    </sheetNames>
    <sheetDataSet>
      <sheetData sheetId="0">
        <row r="9">
          <cell r="C9">
            <v>196</v>
          </cell>
          <cell r="G9">
            <v>182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31"/>
  <sheetViews>
    <sheetView tabSelected="1" workbookViewId="0">
      <selection activeCell="G33" sqref="G33"/>
    </sheetView>
  </sheetViews>
  <sheetFormatPr defaultRowHeight="12.75"/>
  <cols>
    <col min="1" max="1" width="5.140625" style="1" customWidth="1"/>
    <col min="2" max="2" width="3" style="1" customWidth="1"/>
    <col min="3" max="3" width="30.140625" style="1" customWidth="1"/>
    <col min="4" max="5" width="10.28515625" style="1" bestFit="1" customWidth="1"/>
    <col min="6" max="6" width="10.7109375" style="1" bestFit="1" customWidth="1"/>
    <col min="7" max="8" width="12.7109375" style="1" customWidth="1"/>
    <col min="9" max="10" width="9.140625" style="1"/>
    <col min="11" max="11" width="11.28515625" style="115" customWidth="1"/>
    <col min="12" max="12" width="11.140625" style="115" customWidth="1"/>
    <col min="13" max="13" width="3.85546875" style="1" customWidth="1"/>
    <col min="14" max="14" width="10.5703125" style="1" hidden="1" customWidth="1"/>
    <col min="15" max="15" width="0" style="1" hidden="1" customWidth="1"/>
    <col min="16" max="16384" width="9.140625" style="1"/>
  </cols>
  <sheetData>
    <row r="1" spans="2:17" ht="20.25">
      <c r="B1" s="119" t="s">
        <v>37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2"/>
    </row>
    <row r="2" spans="2:17" ht="15.75">
      <c r="B2" s="116" t="s">
        <v>36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3"/>
    </row>
    <row r="3" spans="2:17" ht="16.5" thickBot="1">
      <c r="B3" s="120" t="s">
        <v>0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4"/>
      <c r="N3" s="5"/>
      <c r="O3" s="5"/>
      <c r="P3" s="5"/>
      <c r="Q3" s="5"/>
    </row>
    <row r="4" spans="2:17">
      <c r="B4" s="6"/>
      <c r="C4" s="7" t="s">
        <v>1</v>
      </c>
      <c r="D4" s="8"/>
      <c r="E4" s="8"/>
      <c r="F4" s="9"/>
      <c r="G4" s="10"/>
      <c r="H4" s="10"/>
      <c r="I4" s="11"/>
      <c r="J4" s="12"/>
      <c r="K4" s="13"/>
      <c r="L4" s="14"/>
      <c r="M4" s="15"/>
      <c r="N4" s="5"/>
      <c r="O4" s="5"/>
      <c r="P4" s="5"/>
      <c r="Q4" s="5"/>
    </row>
    <row r="5" spans="2:17">
      <c r="B5" s="16"/>
      <c r="C5" s="17"/>
      <c r="D5" s="18"/>
      <c r="E5" s="18"/>
      <c r="F5" s="19"/>
      <c r="G5" s="20" t="s">
        <v>2</v>
      </c>
      <c r="H5" s="23" t="s">
        <v>1</v>
      </c>
      <c r="I5" s="117" t="s">
        <v>4</v>
      </c>
      <c r="J5" s="117"/>
      <c r="K5" s="21"/>
      <c r="L5" s="21"/>
      <c r="M5" s="22"/>
      <c r="N5" s="5"/>
      <c r="O5" s="5"/>
      <c r="P5" s="5"/>
      <c r="Q5" s="5"/>
    </row>
    <row r="6" spans="2:17">
      <c r="B6" s="16"/>
      <c r="C6" s="17"/>
      <c r="D6" s="18">
        <v>2009</v>
      </c>
      <c r="E6" s="18">
        <v>2010</v>
      </c>
      <c r="F6" s="19" t="s">
        <v>2</v>
      </c>
      <c r="G6" s="23" t="s">
        <v>7</v>
      </c>
      <c r="H6" s="20" t="s">
        <v>3</v>
      </c>
      <c r="I6" s="118" t="s">
        <v>8</v>
      </c>
      <c r="J6" s="118"/>
      <c r="K6" s="21">
        <v>2013</v>
      </c>
      <c r="L6" s="21">
        <f>K6+1</f>
        <v>2014</v>
      </c>
      <c r="M6" s="24"/>
      <c r="N6" s="5"/>
      <c r="O6" s="5"/>
      <c r="P6" s="5"/>
      <c r="Q6" s="5"/>
    </row>
    <row r="7" spans="2:17">
      <c r="B7" s="25"/>
      <c r="C7" s="17" t="s">
        <v>10</v>
      </c>
      <c r="D7" s="121" t="s">
        <v>5</v>
      </c>
      <c r="E7" s="122" t="s">
        <v>5</v>
      </c>
      <c r="F7" s="123" t="s">
        <v>6</v>
      </c>
      <c r="G7" s="124" t="s">
        <v>5</v>
      </c>
      <c r="H7" s="124" t="s">
        <v>11</v>
      </c>
      <c r="I7" s="125" t="s">
        <v>6</v>
      </c>
      <c r="J7" s="125"/>
      <c r="K7" s="126" t="s">
        <v>9</v>
      </c>
      <c r="L7" s="126" t="s">
        <v>9</v>
      </c>
      <c r="M7" s="24"/>
      <c r="N7" s="5"/>
      <c r="O7" s="5"/>
      <c r="P7" s="5"/>
      <c r="Q7" s="5"/>
    </row>
    <row r="8" spans="2:17">
      <c r="B8" s="26"/>
      <c r="C8" s="27"/>
      <c r="D8" s="28" t="s">
        <v>12</v>
      </c>
      <c r="E8" s="28" t="s">
        <v>12</v>
      </c>
      <c r="F8" s="29" t="s">
        <v>12</v>
      </c>
      <c r="G8" s="30" t="s">
        <v>12</v>
      </c>
      <c r="H8" s="30" t="s">
        <v>12</v>
      </c>
      <c r="I8" s="31" t="s">
        <v>12</v>
      </c>
      <c r="J8" s="32" t="s">
        <v>13</v>
      </c>
      <c r="K8" s="33" t="s">
        <v>12</v>
      </c>
      <c r="L8" s="33" t="s">
        <v>12</v>
      </c>
      <c r="M8" s="34"/>
      <c r="N8" s="5"/>
      <c r="O8" s="5"/>
      <c r="P8" s="5"/>
      <c r="Q8" s="5"/>
    </row>
    <row r="9" spans="2:17" ht="6.75" customHeight="1">
      <c r="B9" s="35"/>
      <c r="C9" s="36"/>
      <c r="D9" s="37"/>
      <c r="E9" s="37"/>
      <c r="F9" s="38"/>
      <c r="G9" s="39"/>
      <c r="H9" s="39"/>
      <c r="I9" s="40"/>
      <c r="J9" s="41"/>
      <c r="K9" s="42"/>
      <c r="L9" s="43"/>
      <c r="M9" s="44"/>
      <c r="N9" s="5"/>
      <c r="O9" s="5"/>
      <c r="P9" s="5"/>
      <c r="Q9" s="5"/>
    </row>
    <row r="10" spans="2:17">
      <c r="B10" s="35"/>
      <c r="C10" s="45" t="s">
        <v>14</v>
      </c>
      <c r="D10" s="46">
        <v>9800</v>
      </c>
      <c r="E10" s="46">
        <v>13059.4</v>
      </c>
      <c r="F10" s="47">
        <v>16795.400000000001</v>
      </c>
      <c r="G10" s="48">
        <f>16795.4-2975.8</f>
        <v>13819.600000000002</v>
      </c>
      <c r="H10" s="48">
        <f>16996.2-17-70-70-200-280-150</f>
        <v>16209.2</v>
      </c>
      <c r="I10" s="49">
        <f>H10-F10</f>
        <v>-586.20000000000073</v>
      </c>
      <c r="J10" s="50">
        <f t="shared" ref="J10:J19" si="0">IF(E10=0,"n/a",I10/F10)</f>
        <v>-3.4902413756147554E-2</v>
      </c>
      <c r="K10" s="51">
        <f>+H10-31+51+68.8+108.8+154.1+48.4</f>
        <v>16609.3</v>
      </c>
      <c r="L10" s="52">
        <f>+K10+540.5+65.4+43.1+17.7</f>
        <v>17276</v>
      </c>
      <c r="M10" s="53"/>
      <c r="N10" s="54">
        <f>+K10-H10</f>
        <v>400.09999999999854</v>
      </c>
      <c r="O10" s="54">
        <f>+L10-K10</f>
        <v>666.70000000000073</v>
      </c>
      <c r="P10" s="54"/>
      <c r="Q10" s="5"/>
    </row>
    <row r="11" spans="2:17">
      <c r="B11" s="35"/>
      <c r="C11" s="45" t="s">
        <v>15</v>
      </c>
      <c r="D11" s="46">
        <v>19.899999999999999</v>
      </c>
      <c r="E11" s="46">
        <v>15.5</v>
      </c>
      <c r="F11" s="47">
        <v>58.5</v>
      </c>
      <c r="G11" s="48">
        <v>58.5</v>
      </c>
      <c r="H11" s="48">
        <v>20.7</v>
      </c>
      <c r="I11" s="49">
        <f t="shared" ref="I11:I17" si="1">H11-F11</f>
        <v>-37.799999999999997</v>
      </c>
      <c r="J11" s="50">
        <f t="shared" si="0"/>
        <v>-0.64615384615384608</v>
      </c>
      <c r="K11" s="51">
        <f t="shared" ref="K11:K17" si="2">+H11</f>
        <v>20.7</v>
      </c>
      <c r="L11" s="52">
        <f t="shared" ref="L11:L17" si="3">+K11</f>
        <v>20.7</v>
      </c>
      <c r="M11" s="53"/>
      <c r="N11" s="54"/>
      <c r="O11" s="54"/>
      <c r="P11" s="54"/>
      <c r="Q11" s="5"/>
    </row>
    <row r="12" spans="2:17">
      <c r="B12" s="35"/>
      <c r="C12" s="45" t="s">
        <v>16</v>
      </c>
      <c r="D12" s="46">
        <v>9.8000000000000007</v>
      </c>
      <c r="E12" s="46">
        <v>45.8</v>
      </c>
      <c r="F12" s="47">
        <v>11.4</v>
      </c>
      <c r="G12" s="48">
        <v>11.4</v>
      </c>
      <c r="H12" s="48">
        <v>23.8</v>
      </c>
      <c r="I12" s="49">
        <f t="shared" si="1"/>
        <v>12.4</v>
      </c>
      <c r="J12" s="55">
        <f t="shared" si="0"/>
        <v>1.0877192982456141</v>
      </c>
      <c r="K12" s="51">
        <f t="shared" si="2"/>
        <v>23.8</v>
      </c>
      <c r="L12" s="52">
        <f t="shared" si="3"/>
        <v>23.8</v>
      </c>
      <c r="M12" s="53"/>
      <c r="N12" s="54"/>
      <c r="O12" s="54"/>
      <c r="P12" s="54"/>
      <c r="Q12" s="5"/>
    </row>
    <row r="13" spans="2:17">
      <c r="B13" s="35"/>
      <c r="C13" s="45" t="s">
        <v>17</v>
      </c>
      <c r="D13" s="46">
        <v>540.29999999999995</v>
      </c>
      <c r="E13" s="46">
        <v>1728</v>
      </c>
      <c r="F13" s="47">
        <v>2001.2</v>
      </c>
      <c r="G13" s="48">
        <v>1946.2</v>
      </c>
      <c r="H13" s="48">
        <f>1894.8-130-55</f>
        <v>1709.8</v>
      </c>
      <c r="I13" s="49">
        <f t="shared" si="1"/>
        <v>-291.40000000000009</v>
      </c>
      <c r="J13" s="50">
        <f t="shared" si="0"/>
        <v>-0.14561263242054773</v>
      </c>
      <c r="K13" s="51">
        <f>+H13+102</f>
        <v>1811.8</v>
      </c>
      <c r="L13" s="52">
        <f t="shared" si="3"/>
        <v>1811.8</v>
      </c>
      <c r="M13" s="53"/>
      <c r="N13" s="54">
        <f t="shared" ref="N13:N33" si="4">+K13-H13</f>
        <v>102</v>
      </c>
      <c r="O13" s="54">
        <f t="shared" ref="O13:O33" si="5">+L13-K13</f>
        <v>0</v>
      </c>
      <c r="P13" s="54"/>
      <c r="Q13" s="5"/>
    </row>
    <row r="14" spans="2:17">
      <c r="B14" s="35"/>
      <c r="C14" s="45" t="s">
        <v>18</v>
      </c>
      <c r="D14" s="46"/>
      <c r="E14" s="46"/>
      <c r="F14" s="47"/>
      <c r="G14" s="48"/>
      <c r="H14" s="48"/>
      <c r="I14" s="49"/>
      <c r="J14" s="55"/>
      <c r="K14" s="51"/>
      <c r="L14" s="52"/>
      <c r="M14" s="53"/>
      <c r="N14" s="54"/>
      <c r="O14" s="54"/>
      <c r="P14" s="54"/>
      <c r="Q14" s="5"/>
    </row>
    <row r="15" spans="2:17">
      <c r="B15" s="35"/>
      <c r="C15" s="45" t="s">
        <v>19</v>
      </c>
      <c r="D15" s="46">
        <v>21</v>
      </c>
      <c r="E15" s="46">
        <v>21.4</v>
      </c>
      <c r="F15" s="47">
        <v>22.2</v>
      </c>
      <c r="G15" s="48">
        <v>22.2</v>
      </c>
      <c r="H15" s="48">
        <v>22.2</v>
      </c>
      <c r="I15" s="49">
        <f t="shared" si="1"/>
        <v>0</v>
      </c>
      <c r="J15" s="55">
        <f t="shared" si="0"/>
        <v>0</v>
      </c>
      <c r="K15" s="51">
        <f t="shared" si="2"/>
        <v>22.2</v>
      </c>
      <c r="L15" s="52">
        <f t="shared" si="3"/>
        <v>22.2</v>
      </c>
      <c r="M15" s="53"/>
      <c r="N15" s="54"/>
      <c r="O15" s="54"/>
      <c r="P15" s="54"/>
      <c r="Q15" s="5"/>
    </row>
    <row r="16" spans="2:17">
      <c r="B16" s="35"/>
      <c r="C16" s="45" t="s">
        <v>20</v>
      </c>
      <c r="D16" s="46">
        <v>0.6</v>
      </c>
      <c r="E16" s="46">
        <v>0.8</v>
      </c>
      <c r="F16" s="47"/>
      <c r="G16" s="48"/>
      <c r="H16" s="48"/>
      <c r="I16" s="49"/>
      <c r="J16" s="55"/>
      <c r="K16" s="51"/>
      <c r="L16" s="52"/>
      <c r="M16" s="53"/>
      <c r="N16" s="54"/>
      <c r="O16" s="54"/>
      <c r="P16" s="54"/>
      <c r="Q16" s="5"/>
    </row>
    <row r="17" spans="2:17">
      <c r="B17" s="35"/>
      <c r="C17" s="45" t="s">
        <v>21</v>
      </c>
      <c r="D17" s="46">
        <v>1173.0999999999999</v>
      </c>
      <c r="E17" s="46">
        <v>180.9</v>
      </c>
      <c r="F17" s="47">
        <v>258.89999999999998</v>
      </c>
      <c r="G17" s="48">
        <v>258.89999999999998</v>
      </c>
      <c r="H17" s="48">
        <v>262.39999999999998</v>
      </c>
      <c r="I17" s="49">
        <f t="shared" si="1"/>
        <v>3.5</v>
      </c>
      <c r="J17" s="55">
        <f t="shared" si="0"/>
        <v>1.3518733101583625E-2</v>
      </c>
      <c r="K17" s="51">
        <f t="shared" si="2"/>
        <v>262.39999999999998</v>
      </c>
      <c r="L17" s="52">
        <f t="shared" si="3"/>
        <v>262.39999999999998</v>
      </c>
      <c r="M17" s="53"/>
      <c r="N17" s="54"/>
      <c r="O17" s="54"/>
      <c r="P17" s="54"/>
      <c r="Q17" s="5"/>
    </row>
    <row r="18" spans="2:17">
      <c r="B18" s="35"/>
      <c r="C18" s="36"/>
      <c r="D18" s="56"/>
      <c r="E18" s="56"/>
      <c r="F18" s="57"/>
      <c r="G18" s="58"/>
      <c r="H18" s="58"/>
      <c r="I18" s="59"/>
      <c r="J18" s="60"/>
      <c r="K18" s="61"/>
      <c r="L18" s="62"/>
      <c r="M18" s="53"/>
      <c r="N18" s="54"/>
      <c r="O18" s="54"/>
      <c r="P18" s="54"/>
      <c r="Q18" s="5"/>
    </row>
    <row r="19" spans="2:17">
      <c r="B19" s="63" t="s">
        <v>22</v>
      </c>
      <c r="C19" s="64"/>
      <c r="D19" s="65">
        <f>SUM(D10:D18)</f>
        <v>11564.699999999999</v>
      </c>
      <c r="E19" s="65">
        <f>SUM(E10:E18)</f>
        <v>15051.799999999997</v>
      </c>
      <c r="F19" s="66">
        <f>SUM(F10:F17)</f>
        <v>19147.600000000006</v>
      </c>
      <c r="G19" s="67">
        <f>SUM(G10:G17)</f>
        <v>16116.800000000003</v>
      </c>
      <c r="H19" s="67">
        <f>SUM(H10:H17)</f>
        <v>18248.100000000002</v>
      </c>
      <c r="I19" s="68">
        <f>SUM(I10:I17)</f>
        <v>-899.5000000000008</v>
      </c>
      <c r="J19" s="69">
        <f t="shared" si="0"/>
        <v>-4.6977166851198092E-2</v>
      </c>
      <c r="K19" s="70">
        <f>SUM(K9:K17)</f>
        <v>18750.2</v>
      </c>
      <c r="L19" s="70">
        <f>SUM(L10:L17)</f>
        <v>19416.900000000001</v>
      </c>
      <c r="M19" s="71"/>
      <c r="N19" s="54">
        <f t="shared" si="4"/>
        <v>502.09999999999854</v>
      </c>
      <c r="O19" s="54">
        <f t="shared" si="5"/>
        <v>666.70000000000073</v>
      </c>
      <c r="P19" s="54"/>
      <c r="Q19" s="5"/>
    </row>
    <row r="20" spans="2:17">
      <c r="B20" s="35"/>
      <c r="C20" s="36"/>
      <c r="D20" s="46"/>
      <c r="E20" s="46"/>
      <c r="F20" s="57"/>
      <c r="G20" s="48"/>
      <c r="H20" s="48"/>
      <c r="I20" s="49"/>
      <c r="J20" s="55"/>
      <c r="K20" s="51"/>
      <c r="L20" s="52"/>
      <c r="M20" s="53"/>
      <c r="N20" s="54"/>
      <c r="O20" s="54"/>
      <c r="P20" s="54"/>
      <c r="Q20" s="5"/>
    </row>
    <row r="21" spans="2:17">
      <c r="B21" s="35"/>
      <c r="C21" s="45" t="s">
        <v>23</v>
      </c>
      <c r="D21" s="46">
        <v>3898.3</v>
      </c>
      <c r="E21" s="46">
        <v>4274.6000000000004</v>
      </c>
      <c r="F21" s="47">
        <v>5107.8999999999996</v>
      </c>
      <c r="G21" s="48">
        <v>5107.8999999999996</v>
      </c>
      <c r="H21" s="48">
        <v>5260.8</v>
      </c>
      <c r="I21" s="49">
        <f>H21-F21</f>
        <v>152.90000000000055</v>
      </c>
      <c r="J21" s="55">
        <f>IF(E21=0,"n/a",I21/F21)</f>
        <v>2.9934023767105966E-2</v>
      </c>
      <c r="K21" s="51">
        <f t="shared" ref="K21:K26" si="6">+H21</f>
        <v>5260.8</v>
      </c>
      <c r="L21" s="52">
        <f t="shared" ref="L21:L26" si="7">+K21</f>
        <v>5260.8</v>
      </c>
      <c r="M21" s="53"/>
      <c r="N21" s="54"/>
      <c r="O21" s="54"/>
      <c r="P21" s="54"/>
      <c r="Q21" s="5"/>
    </row>
    <row r="22" spans="2:17">
      <c r="B22" s="35"/>
      <c r="C22" s="45" t="s">
        <v>24</v>
      </c>
      <c r="D22" s="46">
        <v>20</v>
      </c>
      <c r="E22" s="46"/>
      <c r="F22" s="47"/>
      <c r="G22" s="48"/>
      <c r="H22" s="48"/>
      <c r="I22" s="49"/>
      <c r="J22" s="55"/>
      <c r="K22" s="51"/>
      <c r="L22" s="52"/>
      <c r="M22" s="53"/>
      <c r="N22" s="54"/>
      <c r="O22" s="54"/>
      <c r="P22" s="54"/>
      <c r="Q22" s="5"/>
    </row>
    <row r="23" spans="2:17">
      <c r="B23" s="35"/>
      <c r="C23" s="45" t="s">
        <v>25</v>
      </c>
      <c r="D23" s="46"/>
      <c r="E23" s="46">
        <v>32.9</v>
      </c>
      <c r="F23" s="47"/>
      <c r="G23" s="48"/>
      <c r="H23" s="48"/>
      <c r="I23" s="49"/>
      <c r="J23" s="55"/>
      <c r="K23" s="51"/>
      <c r="L23" s="52"/>
      <c r="M23" s="53"/>
      <c r="N23" s="54"/>
      <c r="O23" s="54"/>
      <c r="P23" s="54"/>
      <c r="Q23" s="5"/>
    </row>
    <row r="24" spans="2:17">
      <c r="B24" s="35"/>
      <c r="C24" s="45" t="s">
        <v>26</v>
      </c>
      <c r="D24" s="46"/>
      <c r="E24" s="46"/>
      <c r="F24" s="47"/>
      <c r="G24" s="48"/>
      <c r="H24" s="48"/>
      <c r="I24" s="49"/>
      <c r="J24" s="55"/>
      <c r="K24" s="51"/>
      <c r="L24" s="52"/>
      <c r="M24" s="53"/>
      <c r="N24" s="54"/>
      <c r="O24" s="54"/>
      <c r="P24" s="54"/>
      <c r="Q24" s="5"/>
    </row>
    <row r="25" spans="2:17">
      <c r="B25" s="35"/>
      <c r="C25" s="45" t="s">
        <v>27</v>
      </c>
      <c r="D25" s="46">
        <v>0.1</v>
      </c>
      <c r="E25" s="46"/>
      <c r="F25" s="47"/>
      <c r="G25" s="48"/>
      <c r="H25" s="48"/>
      <c r="I25" s="49"/>
      <c r="J25" s="55"/>
      <c r="K25" s="51"/>
      <c r="L25" s="52"/>
      <c r="M25" s="53"/>
      <c r="N25" s="54"/>
      <c r="O25" s="54"/>
      <c r="P25" s="54"/>
      <c r="Q25" s="5"/>
    </row>
    <row r="26" spans="2:17">
      <c r="B26" s="35"/>
      <c r="C26" s="45" t="s">
        <v>28</v>
      </c>
      <c r="D26" s="46">
        <v>2170.1999999999998</v>
      </c>
      <c r="E26" s="46">
        <v>2067.6</v>
      </c>
      <c r="F26" s="47">
        <v>4402.1000000000004</v>
      </c>
      <c r="G26" s="48">
        <v>2205.3000000000002</v>
      </c>
      <c r="H26" s="48">
        <v>3158.6</v>
      </c>
      <c r="I26" s="49">
        <f t="shared" ref="I26" si="8">H26-F26</f>
        <v>-1243.5000000000005</v>
      </c>
      <c r="J26" s="50">
        <f t="shared" ref="J26" si="9">IF(E26=0,"n/a",I26/F26)</f>
        <v>-0.2824788169282843</v>
      </c>
      <c r="K26" s="51">
        <f t="shared" si="6"/>
        <v>3158.6</v>
      </c>
      <c r="L26" s="52">
        <f t="shared" si="7"/>
        <v>3158.6</v>
      </c>
      <c r="M26" s="53"/>
      <c r="N26" s="54"/>
      <c r="O26" s="54"/>
      <c r="P26" s="54"/>
      <c r="Q26" s="5"/>
    </row>
    <row r="27" spans="2:17">
      <c r="B27" s="35"/>
      <c r="C27" s="45" t="s">
        <v>29</v>
      </c>
      <c r="D27" s="46"/>
      <c r="E27" s="46"/>
      <c r="F27" s="47"/>
      <c r="G27" s="48"/>
      <c r="H27" s="48"/>
      <c r="I27" s="49"/>
      <c r="J27" s="55"/>
      <c r="K27" s="51"/>
      <c r="L27" s="52"/>
      <c r="M27" s="53"/>
      <c r="N27" s="54"/>
      <c r="O27" s="54"/>
      <c r="P27" s="54"/>
      <c r="Q27" s="5"/>
    </row>
    <row r="28" spans="2:17">
      <c r="B28" s="35"/>
      <c r="C28" s="45" t="s">
        <v>30</v>
      </c>
      <c r="D28" s="46"/>
      <c r="E28" s="46">
        <v>4.4000000000000004</v>
      </c>
      <c r="F28" s="47"/>
      <c r="G28" s="48"/>
      <c r="H28" s="48"/>
      <c r="I28" s="49"/>
      <c r="J28" s="55"/>
      <c r="K28" s="51"/>
      <c r="L28" s="52"/>
      <c r="M28" s="53"/>
      <c r="N28" s="54"/>
      <c r="O28" s="54"/>
      <c r="P28" s="54"/>
      <c r="Q28" s="5"/>
    </row>
    <row r="29" spans="2:17">
      <c r="B29" s="35"/>
      <c r="C29" s="45" t="s">
        <v>31</v>
      </c>
      <c r="D29" s="46"/>
      <c r="E29" s="46"/>
      <c r="F29" s="47"/>
      <c r="G29" s="48"/>
      <c r="H29" s="48"/>
      <c r="I29" s="49"/>
      <c r="J29" s="55"/>
      <c r="K29" s="51"/>
      <c r="L29" s="52"/>
      <c r="M29" s="53"/>
      <c r="N29" s="54"/>
      <c r="O29" s="54"/>
      <c r="P29" s="54"/>
      <c r="Q29" s="5"/>
    </row>
    <row r="30" spans="2:17">
      <c r="B30" s="35"/>
      <c r="C30" s="36"/>
      <c r="D30" s="56"/>
      <c r="E30" s="56"/>
      <c r="F30" s="57"/>
      <c r="G30" s="58"/>
      <c r="H30" s="58"/>
      <c r="I30" s="72" t="s">
        <v>1</v>
      </c>
      <c r="J30" s="73"/>
      <c r="K30" s="61"/>
      <c r="L30" s="62"/>
      <c r="M30" s="53"/>
      <c r="N30" s="54"/>
      <c r="O30" s="54"/>
      <c r="P30" s="54"/>
      <c r="Q30" s="5"/>
    </row>
    <row r="31" spans="2:17">
      <c r="B31" s="63" t="s">
        <v>32</v>
      </c>
      <c r="C31" s="64"/>
      <c r="D31" s="65">
        <f>SUM(D21:D30)</f>
        <v>6088.6</v>
      </c>
      <c r="E31" s="65">
        <f>SUM(E21:E30)</f>
        <v>6379.5</v>
      </c>
      <c r="F31" s="66">
        <f>SUM(F21:F29)</f>
        <v>9510</v>
      </c>
      <c r="G31" s="67">
        <f>SUM(G21:G29)</f>
        <v>7313.2</v>
      </c>
      <c r="H31" s="67">
        <f>SUM(H21:H29)</f>
        <v>8419.4</v>
      </c>
      <c r="I31" s="74">
        <f>SUM(I21:I29)</f>
        <v>-1090.5999999999999</v>
      </c>
      <c r="J31" s="69">
        <f t="shared" ref="J31" si="10">IF(E31=0,"n/a",I31/F31)</f>
        <v>-0.11467928496319663</v>
      </c>
      <c r="K31" s="75">
        <f>SUM(K21:K29)</f>
        <v>8419.4</v>
      </c>
      <c r="L31" s="70">
        <f>SUM(L21:L29)</f>
        <v>8419.4</v>
      </c>
      <c r="M31" s="71"/>
      <c r="N31" s="54"/>
      <c r="O31" s="54"/>
      <c r="P31" s="54"/>
      <c r="Q31" s="5"/>
    </row>
    <row r="32" spans="2:17">
      <c r="B32" s="35"/>
      <c r="C32" s="36"/>
      <c r="D32" s="46"/>
      <c r="E32" s="46"/>
      <c r="F32" s="47"/>
      <c r="G32" s="48"/>
      <c r="H32" s="48"/>
      <c r="I32" s="49"/>
      <c r="J32" s="55"/>
      <c r="K32" s="51"/>
      <c r="L32" s="52"/>
      <c r="M32" s="53"/>
      <c r="N32" s="54"/>
      <c r="O32" s="54"/>
      <c r="P32" s="54"/>
      <c r="Q32" s="5"/>
    </row>
    <row r="33" spans="2:17">
      <c r="B33" s="35" t="s">
        <v>33</v>
      </c>
      <c r="C33" s="36"/>
      <c r="D33" s="46">
        <f t="shared" ref="D33:L33" si="11">D19-D31</f>
        <v>5476.0999999999985</v>
      </c>
      <c r="E33" s="46">
        <f t="shared" si="11"/>
        <v>8672.2999999999975</v>
      </c>
      <c r="F33" s="46">
        <f t="shared" si="11"/>
        <v>9637.6000000000058</v>
      </c>
      <c r="G33" s="76">
        <f t="shared" si="11"/>
        <v>8803.6000000000022</v>
      </c>
      <c r="H33" s="76">
        <f t="shared" si="11"/>
        <v>9828.7000000000025</v>
      </c>
      <c r="I33" s="77">
        <f t="shared" si="11"/>
        <v>191.09999999999911</v>
      </c>
      <c r="J33" s="78">
        <f>IF(J19="n/a","n/a",J19-J31)</f>
        <v>6.7702118111998527E-2</v>
      </c>
      <c r="K33" s="52">
        <f t="shared" si="11"/>
        <v>10330.800000000001</v>
      </c>
      <c r="L33" s="52">
        <f t="shared" si="11"/>
        <v>10997.500000000002</v>
      </c>
      <c r="M33" s="53"/>
      <c r="N33" s="54">
        <f t="shared" si="4"/>
        <v>502.09999999999854</v>
      </c>
      <c r="O33" s="54">
        <f t="shared" si="5"/>
        <v>666.70000000000073</v>
      </c>
      <c r="P33" s="54"/>
      <c r="Q33" s="5"/>
    </row>
    <row r="34" spans="2:17">
      <c r="B34" s="79"/>
      <c r="C34" s="80"/>
      <c r="D34" s="81"/>
      <c r="E34" s="81"/>
      <c r="F34" s="82"/>
      <c r="G34" s="83"/>
      <c r="H34" s="83"/>
      <c r="I34" s="84"/>
      <c r="J34" s="85"/>
      <c r="K34" s="86"/>
      <c r="L34" s="87"/>
      <c r="M34" s="88"/>
      <c r="N34" s="54"/>
      <c r="O34" s="54"/>
      <c r="P34" s="54"/>
      <c r="Q34" s="5"/>
    </row>
    <row r="35" spans="2:17" ht="6" customHeight="1" thickBot="1">
      <c r="B35" s="89"/>
      <c r="C35" s="90"/>
      <c r="D35" s="91"/>
      <c r="E35" s="91"/>
      <c r="F35" s="92"/>
      <c r="G35" s="93"/>
      <c r="H35" s="93"/>
      <c r="I35" s="94"/>
      <c r="J35" s="95"/>
      <c r="K35" s="96"/>
      <c r="L35" s="97"/>
      <c r="M35" s="53"/>
      <c r="N35" s="54"/>
      <c r="O35" s="54"/>
      <c r="P35" s="54"/>
      <c r="Q35" s="5"/>
    </row>
    <row r="36" spans="2:17">
      <c r="B36" s="98"/>
      <c r="C36" s="99"/>
      <c r="D36" s="46"/>
      <c r="E36" s="46"/>
      <c r="F36" s="47"/>
      <c r="G36" s="48"/>
      <c r="H36" s="48"/>
      <c r="I36" s="49"/>
      <c r="J36" s="55"/>
      <c r="K36" s="51"/>
      <c r="L36" s="52"/>
      <c r="M36" s="53"/>
      <c r="N36" s="54"/>
      <c r="O36" s="54"/>
      <c r="P36" s="54"/>
      <c r="Q36" s="5"/>
    </row>
    <row r="37" spans="2:17">
      <c r="B37" s="100" t="s">
        <v>34</v>
      </c>
      <c r="C37" s="101"/>
      <c r="D37" s="102">
        <v>188.5</v>
      </c>
      <c r="E37" s="102">
        <v>181.5</v>
      </c>
      <c r="F37" s="103">
        <f>'[1]Table 1-2012 Rec'' Budget'!C9</f>
        <v>196</v>
      </c>
      <c r="G37" s="76">
        <v>172</v>
      </c>
      <c r="H37" s="76">
        <f>'[1]Table 1-2012 Rec'' Budget'!G9</f>
        <v>182</v>
      </c>
      <c r="I37" s="49">
        <f t="shared" ref="I37" si="12">H37-F37</f>
        <v>-14</v>
      </c>
      <c r="J37" s="50">
        <f t="shared" ref="J37" si="13">IF(E37=0,"n/a",I37/F37)</f>
        <v>-7.1428571428571425E-2</v>
      </c>
      <c r="K37" s="51">
        <f>+H37</f>
        <v>182</v>
      </c>
      <c r="L37" s="52">
        <f>+K37</f>
        <v>182</v>
      </c>
      <c r="M37" s="53"/>
      <c r="N37" s="54" t="s">
        <v>35</v>
      </c>
      <c r="O37" s="54"/>
      <c r="P37" s="54"/>
      <c r="Q37" s="5"/>
    </row>
    <row r="38" spans="2:17" ht="13.5" thickBot="1">
      <c r="B38" s="104"/>
      <c r="C38" s="105"/>
      <c r="D38" s="106"/>
      <c r="E38" s="106"/>
      <c r="F38" s="107"/>
      <c r="G38" s="108"/>
      <c r="H38" s="108"/>
      <c r="I38" s="109"/>
      <c r="J38" s="110"/>
      <c r="K38" s="111"/>
      <c r="L38" s="112"/>
      <c r="M38" s="53"/>
      <c r="N38" s="54"/>
      <c r="O38" s="54"/>
      <c r="P38" s="54"/>
      <c r="Q38" s="5"/>
    </row>
    <row r="39" spans="2:17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2:17">
      <c r="C40" s="5"/>
      <c r="D40" s="5"/>
      <c r="E40" s="5"/>
      <c r="F40" s="5"/>
      <c r="G40" s="5"/>
      <c r="H40" s="5"/>
      <c r="I40" s="5"/>
      <c r="J40" s="5"/>
      <c r="K40" s="113"/>
      <c r="L40" s="114"/>
      <c r="M40" s="5"/>
      <c r="N40" s="5"/>
      <c r="O40" s="5"/>
      <c r="P40" s="5"/>
      <c r="Q40" s="5"/>
    </row>
    <row r="41" spans="2:17">
      <c r="C41" s="5"/>
      <c r="D41" s="5"/>
      <c r="E41" s="5"/>
      <c r="F41" s="5"/>
      <c r="G41" s="5"/>
      <c r="H41" s="5"/>
      <c r="I41" s="5"/>
      <c r="J41" s="5"/>
      <c r="K41" s="114"/>
      <c r="L41" s="5"/>
      <c r="M41" s="5"/>
      <c r="N41" s="5"/>
      <c r="O41" s="5"/>
      <c r="P41" s="5"/>
      <c r="Q41" s="5"/>
    </row>
    <row r="42" spans="2:17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2:17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2:17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2:17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2:17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2:17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2:17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3:17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3:17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3:17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3:17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3:17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3:17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3:17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3:17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3:17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3:17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3:17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3:17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3:17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3:17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3:17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3:17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3:17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3:17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3:17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3:17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3:17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3:17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3:17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3:17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3:17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3:17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3:17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3:17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3:17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3:17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3:17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3:17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3:17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3:17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3:17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3:17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3:17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3:17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3:17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3:17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3:17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3:17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3:17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spans="3:17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spans="3:17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3:17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spans="3:17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spans="3:17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spans="3:17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spans="3:17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3:17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3:17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3:17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spans="3:17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spans="3:17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spans="3:17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spans="3:17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spans="3:17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spans="3:17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spans="3:17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spans="3:17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spans="3:17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spans="3:17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spans="3:17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spans="3:17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spans="3:17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spans="3:17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spans="3:17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spans="3:17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spans="3:17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spans="3:17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spans="3:17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spans="3:17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spans="3:17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 spans="3:17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spans="3:17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spans="3:17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spans="3:17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spans="3:17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 spans="3:17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 spans="3:17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 spans="3:17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spans="3:17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</sheetData>
  <mergeCells count="6">
    <mergeCell ref="I7:J7"/>
    <mergeCell ref="B2:L2"/>
    <mergeCell ref="I5:J5"/>
    <mergeCell ref="I6:J6"/>
    <mergeCell ref="B1:L1"/>
    <mergeCell ref="B3:L3"/>
  </mergeCells>
  <printOptions horizontalCentered="1"/>
  <pageMargins left="0.7" right="0.7" top="0.75" bottom="0.75" header="0.3" footer="0.3"/>
  <pageSetup scale="85" orientation="landscape" r:id="rId1"/>
  <ignoredErrors>
    <ignoredError sqref="G5 H6 F6" numberStoredAsText="1"/>
    <ignoredError sqref="J31:J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311</vt:lpstr>
      <vt:lpstr>'311'!Print_Area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rbudhu</dc:creator>
  <cp:lastModifiedBy>RSAWH</cp:lastModifiedBy>
  <cp:lastPrinted>2012-07-31T18:50:32Z</cp:lastPrinted>
  <dcterms:created xsi:type="dcterms:W3CDTF">2011-11-28T13:51:13Z</dcterms:created>
  <dcterms:modified xsi:type="dcterms:W3CDTF">2012-07-31T18:51:06Z</dcterms:modified>
</cp:coreProperties>
</file>