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Appendix 2 - Budget by Category" sheetId="6349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externalReferences>
    <externalReference r:id="rId9"/>
  </externalReferences>
  <definedNames>
    <definedName name="_xlnm._FilterDatabase" localSheetId="4" hidden="1">Outlooks!#REF!</definedName>
    <definedName name="_xlnm.Print_Area" localSheetId="0">'Appendix 2 - Budget by Category'!$B$1:$L$38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Category'!$4:$8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L6" i="6349"/>
  <c r="F10"/>
  <c r="G10"/>
  <c r="L29" l="1"/>
  <c r="L13"/>
  <c r="L12"/>
  <c r="L17"/>
  <c r="L16"/>
  <c r="L15"/>
  <c r="L14"/>
  <c r="L10"/>
  <c r="L11"/>
  <c r="K13"/>
  <c r="K12"/>
  <c r="K11"/>
  <c r="K29"/>
  <c r="K10"/>
  <c r="K17"/>
  <c r="F37"/>
  <c r="I37" s="1"/>
  <c r="J37" s="1"/>
  <c r="L31"/>
  <c r="K31"/>
  <c r="H31"/>
  <c r="G31"/>
  <c r="F31"/>
  <c r="E31"/>
  <c r="D31"/>
  <c r="I29"/>
  <c r="J29" s="1"/>
  <c r="J28"/>
  <c r="I28"/>
  <c r="J27"/>
  <c r="I27"/>
  <c r="J26"/>
  <c r="I26"/>
  <c r="J25"/>
  <c r="I25"/>
  <c r="J24"/>
  <c r="I24"/>
  <c r="J23"/>
  <c r="I23"/>
  <c r="J22"/>
  <c r="I22"/>
  <c r="J21"/>
  <c r="I21"/>
  <c r="I31" s="1"/>
  <c r="J31" s="1"/>
  <c r="H19"/>
  <c r="H33" s="1"/>
  <c r="G19"/>
  <c r="G33" s="1"/>
  <c r="F19"/>
  <c r="F33" s="1"/>
  <c r="E19"/>
  <c r="D19"/>
  <c r="D33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I19" s="1"/>
  <c r="I33" s="1"/>
  <c r="L19" l="1"/>
  <c r="K19"/>
  <c r="J19"/>
  <c r="J33" s="1"/>
  <c r="J10"/>
  <c r="E33"/>
  <c r="L33" l="1"/>
  <c r="K33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E8" i="6316"/>
  <c r="F7"/>
  <c r="G7" s="1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D9" i="6344"/>
  <c r="C9"/>
  <c r="F17" i="6341"/>
  <c r="K16" i="6333"/>
  <c r="E261" i="6339"/>
  <c r="E263"/>
  <c r="D10" i="6330"/>
  <c r="U6" i="6342"/>
  <c r="P28"/>
  <c r="E26" i="6330"/>
  <c r="D7" l="1"/>
  <c r="B9" i="6344"/>
  <c r="E16" i="6330"/>
  <c r="E21" s="1"/>
  <c r="E23" s="1"/>
  <c r="B3" i="6344"/>
  <c r="D45" i="6333"/>
  <c r="D9" i="6330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G45" i="6333" l="1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<sst xmlns="http://schemas.openxmlformats.org/spreadsheetml/2006/main" count="683" uniqueCount="542">
  <si>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</si>
  <si>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</si>
  <si>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</si>
  <si>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</si>
  <si>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</si>
  <si>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</si>
  <si>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</si>
  <si>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</si>
  <si>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</si>
  <si>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</si>
  <si>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</si>
  <si>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</si>
  <si>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</si>
  <si>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</si>
  <si>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</si>
  <si>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</si>
  <si>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</si>
  <si>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</si>
  <si>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</si>
  <si>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</si>
  <si>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</si>
  <si>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</si>
  <si>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</si>
  <si>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</si>
  <si>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</si>
  <si>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</si>
  <si>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</si>
  <si>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</si>
  <si>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</si>
  <si>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</si>
  <si>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</si>
  <si>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</si>
  <si>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</si>
  <si>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</si>
  <si>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</si>
  <si>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</si>
  <si>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</si>
  <si>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</si>
  <si>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</si>
  <si>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</si>
  <si>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</si>
  <si>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</si>
  <si>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</si>
  <si>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</si>
  <si>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</si>
  <si>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</si>
  <si>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</si>
  <si>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</si>
  <si>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</si>
  <si>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</si>
  <si>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</si>
  <si>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</si>
  <si>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</si>
  <si>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</si>
  <si>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</si>
  <si>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</si>
  <si>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</si>
  <si>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</si>
  <si>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</si>
  <si>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</si>
  <si>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</si>
  <si>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</si>
  <si>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</si>
  <si>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</si>
  <si>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</si>
  <si>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</si>
  <si>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</si>
  <si>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</si>
  <si>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</si>
  <si>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</si>
  <si>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</si>
  <si>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</si>
  <si>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</si>
  <si>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</si>
  <si>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</si>
  <si>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</si>
  <si>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</si>
  <si>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</si>
  <si>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</si>
  <si>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</si>
  <si>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</si>
  <si>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</si>
  <si>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</si>
  <si>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</si>
  <si>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</si>
  <si>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</si>
  <si>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</si>
  <si>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</si>
  <si>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</si>
  <si>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</si>
  <si>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</si>
  <si>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</si>
  <si>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</si>
  <si>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</si>
  <si>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</si>
  <si>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</si>
  <si>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</si>
  <si>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</si>
  <si>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</si>
  <si>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</si>
  <si>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</si>
  <si>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</si>
  <si>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</si>
  <si>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</si>
  <si>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</si>
  <si>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</si>
  <si>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</si>
  <si>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</si>
  <si>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</si>
  <si>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</si>
  <si>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</si>
  <si>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</si>
  <si>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</si>
  <si>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</si>
  <si>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</si>
  <si>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</si>
  <si>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</si>
  <si>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</si>
  <si>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</si>
  <si>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</si>
  <si>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</si>
  <si>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</si>
  <si>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</si>
  <si>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</si>
  <si>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</si>
  <si>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</si>
  <si>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</si>
  <si>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</si>
  <si>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</si>
  <si>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</si>
  <si>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</si>
  <si>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</si>
  <si>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</si>
  <si>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</si>
  <si>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</si>
  <si>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</si>
  <si>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</si>
  <si>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</si>
  <si>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</si>
  <si>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</si>
  <si>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</si>
  <si>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</si>
  <si>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</si>
  <si>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</si>
  <si>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</si>
  <si>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</si>
  <si>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</si>
  <si>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</si>
  <si>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</si>
  <si>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</si>
  <si>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</si>
  <si>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</si>
  <si>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</si>
  <si>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</si>
  <si>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</si>
  <si>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</si>
  <si>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</si>
  <si>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</si>
  <si>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</si>
  <si>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</si>
  <si>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</si>
  <si>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</si>
  <si>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</si>
  <si>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</si>
  <si>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</si>
  <si>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</si>
  <si>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</si>
  <si>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</si>
  <si>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</si>
  <si>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</si>
  <si>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</si>
  <si>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</si>
  <si>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</si>
  <si>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</si>
  <si>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</si>
  <si>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</si>
  <si>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</si>
  <si>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</si>
  <si>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</si>
  <si>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</si>
  <si>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</si>
  <si>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</si>
  <si>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</si>
  <si>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</si>
  <si>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</si>
  <si>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</si>
  <si>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</si>
  <si>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</si>
  <si>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</si>
  <si>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</si>
  <si>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</si>
  <si>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</si>
  <si>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</si>
  <si>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</si>
  <si>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</si>
  <si>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</si>
  <si>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</si>
  <si>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</si>
  <si>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</si>
  <si>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</si>
  <si>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</si>
  <si>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</si>
  <si>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</si>
  <si>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</si>
  <si>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</si>
  <si>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</si>
  <si>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</si>
  <si>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</si>
  <si>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</si>
  <si>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</si>
  <si>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</si>
  <si>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</si>
  <si>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</si>
  <si>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</si>
  <si>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</si>
  <si>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</si>
  <si>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</si>
  <si>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</si>
  <si>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</si>
  <si>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</si>
  <si>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</si>
  <si>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</si>
  <si>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</si>
  <si>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</si>
  <si>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</si>
  <si>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</si>
  <si>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</si>
  <si>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</si>
  <si>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</si>
  <si>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</si>
  <si>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</si>
  <si>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</si>
  <si>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</si>
  <si>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</si>
  <si>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</si>
  <si>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</si>
  <si>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</si>
  <si>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</si>
  <si>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</si>
  <si>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</si>
  <si>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</si>
  <si>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</si>
  <si>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</si>
  <si>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</si>
  <si>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</si>
  <si>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</si>
  <si>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</si>
  <si>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</si>
  <si>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</si>
  <si>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</si>
  <si>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</si>
  <si>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</si>
  <si>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</si>
  <si>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</si>
  <si>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</si>
  <si>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</si>
  <si>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</si>
  <si>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</si>
  <si>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</si>
  <si>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</si>
  <si>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</si>
  <si>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</si>
  <si>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</si>
  <si>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</si>
  <si>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</si>
  <si>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</si>
  <si>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</si>
  <si>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</si>
  <si>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</si>
  <si>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</si>
  <si>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</si>
  <si>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</si>
  <si>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</si>
  <si>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</si>
  <si>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</si>
  <si>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</si>
  <si>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</si>
  <si>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</si>
  <si>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</si>
  <si>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</si>
  <si>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</si>
  <si>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</si>
  <si>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</si>
  <si>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</si>
  <si>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</si>
  <si>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</si>
  <si>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</si>
  <si>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</si>
  <si>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</si>
  <si>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</si>
  <si>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</si>
  <si>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</si>
  <si>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</si>
  <si>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</si>
  <si>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</si>
  <si>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</si>
  <si>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</si>
  <si>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</si>
  <si>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</si>
  <si>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</si>
  <si>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</si>
  <si>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</si>
  <si>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</si>
  <si>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</si>
  <si>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</si>
  <si>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</si>
  <si>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</si>
  <si>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</si>
  <si>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</si>
  <si>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</si>
  <si>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</si>
  <si>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</si>
  <si>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</si>
  <si>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</si>
  <si>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</si>
  <si>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</si>
  <si>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</si>
  <si>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</si>
  <si>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</si>
  <si>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</si>
  <si>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</si>
  <si>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</si>
  <si>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</si>
  <si>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</si>
  <si>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</si>
  <si>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</si>
  <si>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</si>
  <si>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</si>
  <si>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</si>
  <si>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</si>
  <si>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</si>
  <si>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</si>
  <si>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</si>
  <si>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</si>
  <si>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</si>
  <si>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</si>
  <si>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</si>
  <si>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</si>
  <si>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</si>
  <si>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</si>
  <si>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</si>
  <si>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</si>
  <si>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</si>
  <si>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</si>
  <si>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</si>
  <si>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</si>
  <si>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</si>
  <si>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</si>
  <si>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</si>
  <si>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</si>
  <si>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</si>
  <si>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</si>
  <si>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</si>
  <si>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</si>
  <si>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</si>
  <si>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</si>
  <si>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</si>
  <si>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</si>
  <si>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</si>
  <si>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</si>
  <si>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</si>
  <si>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</si>
  <si>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</si>
  <si>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</si>
  <si>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</si>
  <si>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</si>
  <si>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</si>
  <si>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</si>
  <si>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</si>
  <si>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</si>
  <si>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</si>
  <si>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</si>
  <si>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</si>
  <si>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</si>
  <si>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</si>
  <si>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</si>
  <si>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</si>
  <si>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</si>
  <si>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</si>
  <si>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</si>
  <si>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</si>
  <si>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</si>
  <si>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</si>
  <si>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</si>
  <si>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</si>
  <si>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</si>
  <si>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</si>
  <si>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</si>
  <si>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</si>
  <si>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</si>
  <si>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</si>
  <si>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</si>
  <si>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</si>
  <si>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</si>
  <si>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</si>
  <si>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</si>
  <si>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</si>
  <si>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</si>
  <si>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</si>
  <si>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</si>
  <si>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</si>
  <si>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</si>
  <si>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</si>
  <si>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</si>
  <si>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</si>
  <si>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</si>
  <si>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</si>
  <si>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</si>
  <si>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</si>
  <si>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</si>
  <si>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</si>
  <si>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</si>
  <si>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</si>
  <si>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</si>
  <si>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</si>
  <si>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</si>
  <si>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</si>
  <si>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</si>
  <si>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</si>
  <si>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</si>
  <si>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</si>
  <si>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</si>
  <si>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</si>
  <si>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</si>
  <si>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</si>
  <si>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</si>
  <si>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</si>
  <si>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</si>
  <si>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</si>
  <si>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</si>
  <si>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</si>
  <si>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</si>
  <si>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</si>
  <si>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</si>
  <si>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</si>
  <si>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</si>
  <si>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</si>
  <si>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</si>
  <si>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</si>
  <si>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</si>
  <si>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</si>
  <si>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</si>
  <si>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</si>
  <si>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</si>
  <si>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</si>
  <si>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</si>
  <si>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</si>
  <si>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</si>
  <si>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</si>
  <si>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</si>
  <si>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</si>
  <si>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</si>
  <si>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</si>
  <si>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</si>
  <si>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</si>
  <si>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</si>
  <si>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</si>
  <si>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</si>
  <si>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</si>
  <si>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</si>
  <si>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</si>
  <si>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</si>
  <si>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</si>
  <si>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</si>
  <si>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</si>
  <si>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</si>
  <si>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</si>
  <si>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</si>
  <si>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</si>
  <si>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</si>
  <si>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</si>
  <si>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</si>
  <si>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</si>
  <si>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</si>
  <si>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</si>
  <si>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</si>
  <si>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</si>
  <si>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</si>
  <si>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</si>
  <si>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</si>
  <si>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</si>
  <si>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</si>
  <si>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</si>
  <si>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</si>
  <si>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</si>
  <si>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</si>
  <si>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</si>
  <si>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</si>
  <si>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</si>
  <si>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</si>
  <si>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</si>
  <si>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</si>
  <si>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</si>
  <si>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</si>
  <si>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</si>
  <si>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</si>
  <si>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</si>
  <si>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</si>
  <si>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</si>
  <si>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</si>
  <si>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</si>
  <si>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</si>
  <si>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</si>
  <si>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</si>
  <si>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</si>
  <si>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</si>
  <si>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</si>
  <si>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</si>
  <si>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</si>
  <si>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</si>
  <si>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</si>
  <si>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</si>
  <si>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</si>
  <si>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</si>
  <si>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</si>
  <si>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</si>
  <si>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</si>
  <si>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</si>
  <si>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</si>
  <si>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</si>
  <si>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</si>
  <si>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</si>
  <si>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</si>
  <si>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</si>
  <si>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</si>
  <si>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</si>
  <si>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</si>
  <si>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</si>
  <si>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</si>
  <si>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</si>
  <si>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</si>
  <si>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</si>
  <si>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</si>
  <si>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</si>
  <si>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Actual</t>
  </si>
  <si>
    <t>2011</t>
  </si>
  <si>
    <t>2012</t>
  </si>
  <si>
    <t xml:space="preserve">Budget </t>
  </si>
  <si>
    <t>2012 Change from</t>
  </si>
  <si>
    <t>2011 Approved</t>
  </si>
  <si>
    <t>Category of Expense</t>
  </si>
  <si>
    <t>Parking Tags Enforcement &amp; Operations</t>
  </si>
</sst>
</file>

<file path=xl/styles.xml><?xml version="1.0" encoding="utf-8"?>
<styleSheet xmlns="http://schemas.openxmlformats.org/spreadsheetml/2006/main">
  <numFmts count="20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</cellStyleXfs>
  <cellXfs count="580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4" fillId="5" borderId="0" xfId="0" applyFont="1" applyFill="1"/>
    <xf numFmtId="181" fontId="3" fillId="5" borderId="21" xfId="4" applyFont="1" applyFill="1" applyBorder="1" applyProtection="1"/>
    <xf numFmtId="181" fontId="3" fillId="5" borderId="22" xfId="4" applyFont="1" applyFill="1" applyBorder="1" applyProtection="1"/>
    <xf numFmtId="175" fontId="3" fillId="5" borderId="27" xfId="4" applyNumberFormat="1" applyFont="1" applyFill="1" applyBorder="1" applyAlignment="1" applyProtection="1">
      <alignment horizontal="center"/>
    </xf>
    <xf numFmtId="181" fontId="3" fillId="5" borderId="3" xfId="4" quotePrefix="1" applyFont="1" applyFill="1" applyBorder="1" applyAlignment="1" applyProtection="1">
      <alignment horizontal="center"/>
    </xf>
    <xf numFmtId="181" fontId="3" fillId="5" borderId="28" xfId="4" applyFont="1" applyFill="1" applyBorder="1" applyAlignment="1" applyProtection="1">
      <alignment horizontal="center" vertical="center"/>
    </xf>
    <xf numFmtId="181" fontId="3" fillId="5" borderId="29" xfId="4" applyFont="1" applyFill="1" applyBorder="1" applyAlignment="1" applyProtection="1">
      <alignment horizontal="center" vertical="center"/>
    </xf>
    <xf numFmtId="172" fontId="4" fillId="5" borderId="27" xfId="4" applyNumberFormat="1" applyFont="1" applyFill="1" applyBorder="1" applyAlignment="1" applyProtection="1">
      <alignment horizontal="center"/>
    </xf>
    <xf numFmtId="172" fontId="4" fillId="5" borderId="3" xfId="4" applyNumberFormat="1" applyFont="1" applyFill="1" applyBorder="1" applyAlignment="1" applyProtection="1">
      <alignment horizontal="center"/>
    </xf>
    <xf numFmtId="169" fontId="4" fillId="5" borderId="0" xfId="0" applyNumberFormat="1" applyFont="1" applyFill="1"/>
    <xf numFmtId="181" fontId="2" fillId="5" borderId="0" xfId="4" applyFont="1" applyFill="1" applyAlignment="1" applyProtection="1">
      <alignment horizontal="centerContinuous"/>
    </xf>
    <xf numFmtId="181" fontId="3" fillId="5" borderId="18" xfId="4" applyFont="1" applyFill="1" applyBorder="1" applyProtection="1"/>
    <xf numFmtId="168" fontId="3" fillId="5" borderId="86" xfId="1" applyNumberFormat="1" applyFont="1" applyFill="1" applyBorder="1" applyProtection="1"/>
    <xf numFmtId="181" fontId="3" fillId="5" borderId="86" xfId="4" applyFont="1" applyFill="1" applyBorder="1" applyProtection="1"/>
    <xf numFmtId="181" fontId="3" fillId="5" borderId="0" xfId="4" applyFont="1" applyFill="1" applyBorder="1" applyProtection="1"/>
    <xf numFmtId="181" fontId="3" fillId="5" borderId="19" xfId="4" applyFont="1" applyFill="1" applyBorder="1" applyProtection="1"/>
    <xf numFmtId="175" fontId="3" fillId="5" borderId="0" xfId="4" applyNumberFormat="1" applyFont="1" applyFill="1" applyBorder="1" applyAlignment="1" applyProtection="1">
      <alignment horizontal="center"/>
    </xf>
    <xf numFmtId="1" fontId="3" fillId="5" borderId="87" xfId="4" quotePrefix="1" applyNumberFormat="1" applyFont="1" applyFill="1" applyBorder="1" applyAlignment="1" applyProtection="1">
      <alignment horizontal="center"/>
    </xf>
    <xf numFmtId="181" fontId="3" fillId="5" borderId="0" xfId="4" applyFont="1" applyFill="1" applyBorder="1" applyAlignment="1" applyProtection="1">
      <alignment horizontal="center"/>
    </xf>
    <xf numFmtId="181" fontId="15" fillId="5" borderId="24" xfId="4" applyFont="1" applyFill="1" applyBorder="1" applyProtection="1"/>
    <xf numFmtId="181" fontId="3" fillId="5" borderId="88" xfId="4" applyFont="1" applyFill="1" applyBorder="1" applyAlignment="1" applyProtection="1">
      <alignment horizontal="center" vertical="center"/>
    </xf>
    <xf numFmtId="181" fontId="3" fillId="5" borderId="0" xfId="4" applyFont="1" applyFill="1" applyBorder="1" applyAlignment="1" applyProtection="1">
      <alignment horizontal="center" vertical="center"/>
    </xf>
    <xf numFmtId="172" fontId="3" fillId="5" borderId="19" xfId="4" applyNumberFormat="1" applyFont="1" applyFill="1" applyBorder="1" applyProtection="1"/>
    <xf numFmtId="171" fontId="4" fillId="5" borderId="87" xfId="1" applyNumberFormat="1" applyFont="1" applyFill="1" applyBorder="1" applyAlignment="1" applyProtection="1">
      <alignment horizontal="center"/>
    </xf>
    <xf numFmtId="172" fontId="4" fillId="5" borderId="87" xfId="4" applyNumberFormat="1" applyFont="1" applyFill="1" applyBorder="1" applyAlignment="1" applyProtection="1">
      <alignment horizontal="center"/>
    </xf>
    <xf numFmtId="172" fontId="4" fillId="5" borderId="0" xfId="4" applyNumberFormat="1" applyFont="1" applyFill="1" applyBorder="1" applyProtection="1"/>
    <xf numFmtId="172" fontId="4" fillId="5" borderId="19" xfId="4" applyNumberFormat="1" applyFont="1" applyFill="1" applyBorder="1" applyProtection="1"/>
    <xf numFmtId="167" fontId="4" fillId="5" borderId="0" xfId="4" applyNumberFormat="1" applyFont="1" applyFill="1" applyBorder="1" applyProtection="1"/>
    <xf numFmtId="172" fontId="3" fillId="5" borderId="19" xfId="4" applyNumberFormat="1" applyFont="1" applyFill="1" applyBorder="1" applyAlignment="1" applyProtection="1">
      <alignment vertical="center"/>
    </xf>
    <xf numFmtId="167" fontId="4" fillId="5" borderId="0" xfId="4" applyNumberFormat="1" applyFont="1" applyFill="1" applyBorder="1" applyAlignment="1" applyProtection="1">
      <alignment vertical="center"/>
    </xf>
    <xf numFmtId="172" fontId="3" fillId="5" borderId="19" xfId="4" applyNumberFormat="1" applyFont="1" applyFill="1" applyBorder="1" applyAlignment="1" applyProtection="1">
      <alignment vertical="top"/>
    </xf>
    <xf numFmtId="167" fontId="4" fillId="5" borderId="0" xfId="4" applyNumberFormat="1" applyFont="1" applyFill="1" applyBorder="1" applyAlignment="1" applyProtection="1">
      <alignment vertical="top"/>
    </xf>
    <xf numFmtId="172" fontId="3" fillId="5" borderId="26" xfId="4" applyNumberFormat="1" applyFont="1" applyFill="1" applyBorder="1" applyProtection="1"/>
    <xf numFmtId="167" fontId="4" fillId="5" borderId="33" xfId="4" applyNumberFormat="1" applyFont="1" applyFill="1" applyBorder="1" applyAlignment="1" applyProtection="1">
      <alignment horizontal="center"/>
    </xf>
    <xf numFmtId="167" fontId="4" fillId="5" borderId="34" xfId="4" applyNumberFormat="1" applyFont="1" applyFill="1" applyBorder="1" applyAlignment="1" applyProtection="1">
      <alignment horizontal="center"/>
    </xf>
    <xf numFmtId="172" fontId="3" fillId="5" borderId="19" xfId="4" applyNumberFormat="1" applyFont="1" applyFill="1" applyBorder="1" applyAlignment="1" applyProtection="1"/>
    <xf numFmtId="172" fontId="4" fillId="5" borderId="19" xfId="4" applyNumberFormat="1" applyFont="1" applyFill="1" applyBorder="1" applyAlignment="1" applyProtection="1">
      <alignment vertical="center"/>
    </xf>
    <xf numFmtId="172" fontId="4" fillId="5" borderId="26" xfId="4" applyNumberFormat="1" applyFont="1" applyFill="1" applyBorder="1" applyProtection="1"/>
    <xf numFmtId="180" fontId="4" fillId="5" borderId="0" xfId="0" applyNumberFormat="1" applyFont="1" applyFill="1"/>
    <xf numFmtId="174" fontId="4" fillId="5" borderId="27" xfId="4" applyNumberFormat="1" applyFont="1" applyFill="1" applyBorder="1" applyAlignment="1" applyProtection="1">
      <alignment horizontal="center"/>
    </xf>
    <xf numFmtId="174" fontId="4" fillId="5" borderId="3" xfId="4" applyNumberFormat="1" applyFont="1" applyFill="1" applyBorder="1" applyAlignment="1" applyProtection="1">
      <alignment horizontal="center"/>
    </xf>
    <xf numFmtId="174" fontId="4" fillId="5" borderId="31" xfId="4" applyNumberFormat="1" applyFont="1" applyFill="1" applyBorder="1" applyAlignment="1" applyProtection="1">
      <alignment horizontal="center"/>
    </xf>
    <xf numFmtId="174" fontId="4" fillId="5" borderId="32" xfId="4" applyNumberFormat="1" applyFont="1" applyFill="1" applyBorder="1" applyAlignment="1" applyProtection="1">
      <alignment horizontal="center"/>
    </xf>
    <xf numFmtId="174" fontId="4" fillId="5" borderId="28" xfId="4" applyNumberFormat="1" applyFont="1" applyFill="1" applyBorder="1" applyAlignment="1" applyProtection="1">
      <alignment horizontal="center" vertical="center"/>
    </xf>
    <xf numFmtId="174" fontId="4" fillId="5" borderId="29" xfId="4" applyNumberFormat="1" applyFont="1" applyFill="1" applyBorder="1" applyAlignment="1" applyProtection="1">
      <alignment horizontal="center" vertical="center"/>
    </xf>
    <xf numFmtId="174" fontId="4" fillId="5" borderId="27" xfId="4" applyNumberFormat="1" applyFont="1" applyFill="1" applyBorder="1" applyAlignment="1" applyProtection="1">
      <alignment horizontal="center" vertical="top"/>
    </xf>
    <xf numFmtId="174" fontId="4" fillId="5" borderId="3" xfId="4" applyNumberFormat="1" applyFont="1" applyFill="1" applyBorder="1" applyAlignment="1" applyProtection="1">
      <alignment horizontal="center" vertical="top"/>
    </xf>
    <xf numFmtId="174" fontId="4" fillId="5" borderId="33" xfId="4" applyNumberFormat="1" applyFont="1" applyFill="1" applyBorder="1" applyAlignment="1" applyProtection="1">
      <alignment horizontal="center"/>
    </xf>
    <xf numFmtId="174" fontId="4" fillId="5" borderId="34" xfId="4" applyNumberFormat="1" applyFont="1" applyFill="1" applyBorder="1" applyAlignment="1" applyProtection="1">
      <alignment horizontal="center"/>
    </xf>
    <xf numFmtId="174" fontId="4" fillId="5" borderId="27" xfId="4" applyNumberFormat="1" applyFont="1" applyFill="1" applyBorder="1" applyAlignment="1" applyProtection="1">
      <alignment horizontal="center" vertical="center"/>
    </xf>
    <xf numFmtId="174" fontId="4" fillId="5" borderId="3" xfId="4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/>
    </xf>
    <xf numFmtId="174" fontId="4" fillId="5" borderId="87" xfId="4" applyNumberFormat="1" applyFont="1" applyFill="1" applyBorder="1" applyAlignment="1" applyProtection="1">
      <alignment horizontal="center"/>
    </xf>
    <xf numFmtId="174" fontId="4" fillId="5" borderId="89" xfId="1" applyNumberFormat="1" applyFont="1" applyFill="1" applyBorder="1" applyAlignment="1" applyProtection="1">
      <alignment horizontal="center"/>
    </xf>
    <xf numFmtId="174" fontId="4" fillId="5" borderId="89" xfId="4" applyNumberFormat="1" applyFont="1" applyFill="1" applyBorder="1" applyAlignment="1" applyProtection="1">
      <alignment horizontal="center"/>
    </xf>
    <xf numFmtId="174" fontId="4" fillId="5" borderId="88" xfId="4" applyNumberFormat="1" applyFont="1" applyFill="1" applyBorder="1" applyAlignment="1" applyProtection="1">
      <alignment horizontal="center" vertical="center"/>
    </xf>
    <xf numFmtId="174" fontId="4" fillId="5" borderId="88" xfId="1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 vertical="top"/>
    </xf>
    <xf numFmtId="174" fontId="4" fillId="5" borderId="87" xfId="4" applyNumberFormat="1" applyFont="1" applyFill="1" applyBorder="1" applyAlignment="1" applyProtection="1">
      <alignment horizontal="center" vertical="top"/>
    </xf>
    <xf numFmtId="174" fontId="4" fillId="5" borderId="90" xfId="1" applyNumberFormat="1" applyFont="1" applyFill="1" applyBorder="1" applyAlignment="1" applyProtection="1">
      <alignment horizontal="center"/>
    </xf>
    <xf numFmtId="174" fontId="4" fillId="5" borderId="90" xfId="4" applyNumberFormat="1" applyFont="1" applyFill="1" applyBorder="1" applyAlignment="1" applyProtection="1">
      <alignment horizontal="center"/>
    </xf>
    <xf numFmtId="174" fontId="4" fillId="5" borderId="91" xfId="1" applyNumberFormat="1" applyFont="1" applyFill="1" applyBorder="1" applyAlignment="1" applyProtection="1">
      <alignment horizontal="center"/>
    </xf>
    <xf numFmtId="174" fontId="4" fillId="5" borderId="91" xfId="4" applyNumberFormat="1" applyFont="1" applyFill="1" applyBorder="1" applyAlignment="1" applyProtection="1">
      <alignment horizontal="center"/>
    </xf>
    <xf numFmtId="181" fontId="3" fillId="6" borderId="22" xfId="4" applyFont="1" applyFill="1" applyBorder="1" applyProtection="1"/>
    <xf numFmtId="181" fontId="3" fillId="6" borderId="17" xfId="4" applyFont="1" applyFill="1" applyBorder="1" applyAlignment="1" applyProtection="1">
      <alignment horizontal="left"/>
    </xf>
    <xf numFmtId="168" fontId="3" fillId="6" borderId="17" xfId="1" applyNumberFormat="1" applyFont="1" applyFill="1" applyBorder="1" applyProtection="1"/>
    <xf numFmtId="181" fontId="3" fillId="6" borderId="3" xfId="4" quotePrefix="1" applyFont="1" applyFill="1" applyBorder="1" applyAlignment="1" applyProtection="1">
      <alignment horizontal="center"/>
    </xf>
    <xf numFmtId="181" fontId="3" fillId="6" borderId="3" xfId="4" applyFont="1" applyFill="1" applyBorder="1" applyAlignment="1" applyProtection="1">
      <alignment horizontal="center"/>
    </xf>
    <xf numFmtId="181" fontId="3" fillId="6" borderId="29" xfId="4" applyFont="1" applyFill="1" applyBorder="1" applyAlignment="1" applyProtection="1">
      <alignment horizontal="center" vertical="center"/>
    </xf>
    <xf numFmtId="181" fontId="3" fillId="6" borderId="35" xfId="4" applyFont="1" applyFill="1" applyBorder="1" applyAlignment="1" applyProtection="1">
      <alignment horizontal="center" vertical="center"/>
    </xf>
    <xf numFmtId="168" fontId="3" fillId="6" borderId="35" xfId="1" applyNumberFormat="1" applyFont="1" applyFill="1" applyBorder="1" applyAlignment="1" applyProtection="1">
      <alignment horizontal="center" vertical="center"/>
    </xf>
    <xf numFmtId="172" fontId="4" fillId="6" borderId="3" xfId="4" applyNumberFormat="1" applyFont="1" applyFill="1" applyBorder="1" applyAlignment="1" applyProtection="1">
      <alignment horizontal="center"/>
    </xf>
    <xf numFmtId="172" fontId="4" fillId="6" borderId="36" xfId="4" applyNumberFormat="1" applyFont="1" applyFill="1" applyBorder="1" applyAlignment="1" applyProtection="1">
      <alignment horizontal="center"/>
    </xf>
    <xf numFmtId="172" fontId="4" fillId="6" borderId="0" xfId="1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/>
    </xf>
    <xf numFmtId="174" fontId="4" fillId="6" borderId="36" xfId="4" applyNumberFormat="1" applyFont="1" applyFill="1" applyBorder="1" applyAlignment="1" applyProtection="1">
      <alignment horizontal="center"/>
    </xf>
    <xf numFmtId="173" fontId="4" fillId="6" borderId="0" xfId="1" applyNumberFormat="1" applyFont="1" applyFill="1" applyBorder="1" applyAlignment="1" applyProtection="1">
      <alignment horizontal="center"/>
    </xf>
    <xf numFmtId="174" fontId="4" fillId="6" borderId="32" xfId="4" applyNumberFormat="1" applyFont="1" applyFill="1" applyBorder="1" applyAlignment="1" applyProtection="1">
      <alignment horizontal="center"/>
    </xf>
    <xf numFmtId="174" fontId="4" fillId="6" borderId="37" xfId="4" applyNumberFormat="1" applyFont="1" applyFill="1" applyBorder="1" applyAlignment="1" applyProtection="1">
      <alignment horizontal="center"/>
    </xf>
    <xf numFmtId="173" fontId="4" fillId="6" borderId="81" xfId="1" applyNumberFormat="1" applyFont="1" applyFill="1" applyBorder="1" applyAlignment="1" applyProtection="1">
      <alignment horizontal="center"/>
    </xf>
    <xf numFmtId="174" fontId="4" fillId="6" borderId="29" xfId="4" applyNumberFormat="1" applyFont="1" applyFill="1" applyBorder="1" applyAlignment="1" applyProtection="1">
      <alignment horizontal="center" vertical="center"/>
    </xf>
    <xf numFmtId="174" fontId="4" fillId="6" borderId="38" xfId="4" applyNumberFormat="1" applyFont="1" applyFill="1" applyBorder="1" applyAlignment="1" applyProtection="1">
      <alignment horizontal="center"/>
    </xf>
    <xf numFmtId="173" fontId="4" fillId="6" borderId="82" xfId="1" applyNumberFormat="1" applyFont="1" applyFill="1" applyBorder="1" applyAlignment="1" applyProtection="1">
      <alignment horizontal="center"/>
    </xf>
    <xf numFmtId="174" fontId="4" fillId="6" borderId="39" xfId="4" applyNumberFormat="1" applyFont="1" applyFill="1" applyBorder="1" applyAlignment="1" applyProtection="1">
      <alignment horizontal="center"/>
    </xf>
    <xf numFmtId="173" fontId="4" fillId="6" borderId="83" xfId="1" applyNumberFormat="1" applyFont="1" applyFill="1" applyBorder="1" applyAlignment="1" applyProtection="1">
      <alignment horizontal="center"/>
    </xf>
    <xf numFmtId="174" fontId="4" fillId="6" borderId="40" xfId="4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 vertical="center"/>
    </xf>
    <xf numFmtId="174" fontId="4" fillId="6" borderId="42" xfId="4" applyNumberFormat="1" applyFont="1" applyFill="1" applyBorder="1" applyAlignment="1" applyProtection="1">
      <alignment horizontal="center"/>
    </xf>
    <xf numFmtId="173" fontId="4" fillId="6" borderId="84" xfId="1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 vertical="top"/>
    </xf>
    <xf numFmtId="174" fontId="4" fillId="6" borderId="36" xfId="4" applyNumberFormat="1" applyFont="1" applyFill="1" applyBorder="1" applyAlignment="1" applyProtection="1">
      <alignment horizontal="center" vertical="top"/>
    </xf>
    <xf numFmtId="173" fontId="4" fillId="6" borderId="84" xfId="1" applyNumberFormat="1" applyFont="1" applyFill="1" applyBorder="1" applyAlignment="1" applyProtection="1">
      <alignment horizontal="center" vertical="top"/>
    </xf>
    <xf numFmtId="174" fontId="4" fillId="6" borderId="34" xfId="4" applyNumberFormat="1" applyFont="1" applyFill="1" applyBorder="1" applyAlignment="1" applyProtection="1">
      <alignment horizontal="center"/>
    </xf>
    <xf numFmtId="174" fontId="4" fillId="6" borderId="15" xfId="4" applyNumberFormat="1" applyFont="1" applyFill="1" applyBorder="1" applyAlignment="1" applyProtection="1">
      <alignment horizontal="center"/>
    </xf>
    <xf numFmtId="173" fontId="4" fillId="6" borderId="85" xfId="1" applyNumberFormat="1" applyFont="1" applyFill="1" applyBorder="1" applyAlignment="1" applyProtection="1">
      <alignment horizontal="center"/>
    </xf>
    <xf numFmtId="167" fontId="4" fillId="6" borderId="34" xfId="4" applyNumberFormat="1" applyFont="1" applyFill="1" applyBorder="1" applyAlignment="1" applyProtection="1">
      <alignment horizontal="center"/>
    </xf>
    <xf numFmtId="167" fontId="4" fillId="6" borderId="41" xfId="4" applyNumberFormat="1" applyFont="1" applyFill="1" applyBorder="1" applyAlignment="1" applyProtection="1">
      <alignment horizontal="center"/>
    </xf>
    <xf numFmtId="176" fontId="4" fillId="6" borderId="15" xfId="1" applyNumberFormat="1" applyFont="1" applyFill="1" applyBorder="1" applyAlignment="1" applyProtection="1">
      <alignment horizontal="center"/>
    </xf>
    <xf numFmtId="181" fontId="3" fillId="5" borderId="109" xfId="4" applyFont="1" applyFill="1" applyBorder="1" applyAlignment="1" applyProtection="1">
      <alignment horizontal="center"/>
    </xf>
    <xf numFmtId="181" fontId="3" fillId="5" borderId="110" xfId="4" applyFont="1" applyFill="1" applyBorder="1" applyAlignment="1" applyProtection="1">
      <alignment horizontal="center"/>
    </xf>
    <xf numFmtId="181" fontId="3" fillId="5" borderId="30" xfId="4" applyFont="1" applyFill="1" applyBorder="1" applyAlignment="1" applyProtection="1">
      <alignment horizontal="center"/>
    </xf>
    <xf numFmtId="181" fontId="3" fillId="6" borderId="30" xfId="4" applyFont="1" applyFill="1" applyBorder="1" applyAlignment="1" applyProtection="1">
      <alignment horizontal="center"/>
    </xf>
    <xf numFmtId="1" fontId="3" fillId="5" borderId="111" xfId="4" applyNumberFormat="1" applyFont="1" applyFill="1" applyBorder="1" applyAlignment="1" applyProtection="1">
      <alignment horizontal="center"/>
    </xf>
    <xf numFmtId="181" fontId="3" fillId="6" borderId="7" xfId="4" applyFont="1" applyFill="1" applyBorder="1" applyAlignment="1" applyProtection="1">
      <alignment horizontal="center"/>
      <protection locked="0"/>
    </xf>
    <xf numFmtId="181" fontId="2" fillId="0" borderId="0" xfId="4" applyFont="1" applyFill="1" applyBorder="1" applyAlignment="1" applyProtection="1">
      <alignment horizontal="center"/>
    </xf>
    <xf numFmtId="175" fontId="3" fillId="6" borderId="0" xfId="4" applyNumberFormat="1" applyFont="1" applyFill="1" applyBorder="1" applyAlignment="1" applyProtection="1">
      <alignment horizontal="center"/>
    </xf>
    <xf numFmtId="181" fontId="3" fillId="6" borderId="0" xfId="4" applyFont="1" applyFill="1" applyBorder="1" applyAlignment="1" applyProtection="1">
      <alignment horizontal="center"/>
      <protection locked="0"/>
    </xf>
    <xf numFmtId="181" fontId="2" fillId="0" borderId="0" xfId="0" applyFont="1" applyAlignment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10" fillId="0" borderId="0" xfId="4" applyFont="1" applyBorder="1" applyAlignment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</cellXfs>
  <cellStyles count="6">
    <cellStyle name="Comma" xfId="1" builtinId="3"/>
    <cellStyle name="Comma_Worksheet in Book6" xfId="2"/>
    <cellStyle name="Currency" xfId="3" builtinId="4"/>
    <cellStyle name="Normal" xfId="0" builtinId="0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carey\LOCALS~1\Temp\XPgrpwise\2012%20Operating%20BC%20Excel%20Charts_PTags%20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2 Rec' Budget"/>
      <sheetName val="Table 2 - 2012 Recd Base Budget"/>
      <sheetName val="Table 3 -2012 Staff Complement "/>
      <sheetName val="Table 4 - Rec'd Service Changes"/>
      <sheetName val="Table 5 - New  Enhanced"/>
      <sheetName val="Appendix 1 - Performance"/>
      <sheetName val="Appendix 1 - 2011 Var Review"/>
      <sheetName val="Appendix 2 - Budget by Category"/>
      <sheetName val="Appendix 5a- Specific Reserves"/>
      <sheetName val="Appendix 5b - Corporate Res"/>
      <sheetName val="WS 1 -Rec'd Base Changes "/>
      <sheetName val="WS 2- Service Changes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</sheetNames>
    <sheetDataSet>
      <sheetData sheetId="0" refreshError="1">
        <row r="9">
          <cell r="C9">
            <v>395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Q131"/>
  <sheetViews>
    <sheetView showGridLines="0" tabSelected="1" workbookViewId="0">
      <selection activeCell="H34" sqref="H34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6384" width="9.140625" style="3"/>
  </cols>
  <sheetData>
    <row r="1" spans="2:17" ht="20.25">
      <c r="B1" s="539" t="s">
        <v>541</v>
      </c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63"/>
    </row>
    <row r="2" spans="2:17" ht="15.75">
      <c r="B2" s="536" t="s">
        <v>44</v>
      </c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30"/>
    </row>
    <row r="3" spans="2:17" ht="16.5" thickBot="1">
      <c r="B3" s="540" t="s">
        <v>0</v>
      </c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442"/>
      <c r="N3" s="432"/>
      <c r="O3" s="432"/>
      <c r="P3" s="432"/>
      <c r="Q3" s="432"/>
    </row>
    <row r="4" spans="2:17">
      <c r="B4" s="45"/>
      <c r="C4" s="443" t="s">
        <v>12</v>
      </c>
      <c r="D4" s="433"/>
      <c r="E4" s="433"/>
      <c r="F4" s="434"/>
      <c r="G4" s="495"/>
      <c r="H4" s="495"/>
      <c r="I4" s="496"/>
      <c r="J4" s="497"/>
      <c r="K4" s="444"/>
      <c r="L4" s="445"/>
      <c r="M4" s="446"/>
      <c r="N4" s="432"/>
      <c r="O4" s="432"/>
      <c r="P4" s="432"/>
      <c r="Q4" s="432"/>
    </row>
    <row r="5" spans="2:17">
      <c r="B5" s="49"/>
      <c r="C5" s="447"/>
      <c r="D5" s="435"/>
      <c r="E5" s="435"/>
      <c r="F5" s="436"/>
      <c r="G5" s="498" t="s">
        <v>535</v>
      </c>
      <c r="H5" s="499" t="s">
        <v>12</v>
      </c>
      <c r="I5" s="537" t="s">
        <v>538</v>
      </c>
      <c r="J5" s="537"/>
      <c r="K5" s="449"/>
      <c r="L5" s="449"/>
      <c r="M5" s="448"/>
      <c r="N5" s="432"/>
      <c r="O5" s="432"/>
      <c r="P5" s="432"/>
      <c r="Q5" s="432"/>
    </row>
    <row r="6" spans="2:17">
      <c r="B6" s="49"/>
      <c r="C6" s="447"/>
      <c r="D6" s="435">
        <v>2009</v>
      </c>
      <c r="E6" s="435">
        <v>2010</v>
      </c>
      <c r="F6" s="436" t="s">
        <v>535</v>
      </c>
      <c r="G6" s="499" t="s">
        <v>18</v>
      </c>
      <c r="H6" s="498" t="s">
        <v>536</v>
      </c>
      <c r="I6" s="538" t="s">
        <v>539</v>
      </c>
      <c r="J6" s="538"/>
      <c r="K6" s="449">
        <v>2013</v>
      </c>
      <c r="L6" s="449">
        <f>K6+1</f>
        <v>2014</v>
      </c>
      <c r="M6" s="450"/>
      <c r="N6" s="432"/>
      <c r="O6" s="432"/>
      <c r="P6" s="432"/>
      <c r="Q6" s="432"/>
    </row>
    <row r="7" spans="2:17">
      <c r="B7" s="44"/>
      <c r="C7" s="447" t="s">
        <v>540</v>
      </c>
      <c r="D7" s="530" t="s">
        <v>534</v>
      </c>
      <c r="E7" s="531" t="s">
        <v>534</v>
      </c>
      <c r="F7" s="532" t="s">
        <v>20</v>
      </c>
      <c r="G7" s="533" t="s">
        <v>534</v>
      </c>
      <c r="H7" s="533" t="s">
        <v>537</v>
      </c>
      <c r="I7" s="535" t="s">
        <v>20</v>
      </c>
      <c r="J7" s="535"/>
      <c r="K7" s="534" t="s">
        <v>22</v>
      </c>
      <c r="L7" s="534" t="s">
        <v>22</v>
      </c>
      <c r="M7" s="450"/>
      <c r="N7" s="432"/>
      <c r="O7" s="432"/>
      <c r="P7" s="432"/>
      <c r="Q7" s="432"/>
    </row>
    <row r="8" spans="2:17">
      <c r="B8" s="52"/>
      <c r="C8" s="451"/>
      <c r="D8" s="437" t="s">
        <v>1</v>
      </c>
      <c r="E8" s="437" t="s">
        <v>1</v>
      </c>
      <c r="F8" s="438" t="s">
        <v>1</v>
      </c>
      <c r="G8" s="500" t="s">
        <v>1</v>
      </c>
      <c r="H8" s="500" t="s">
        <v>1</v>
      </c>
      <c r="I8" s="501" t="s">
        <v>1</v>
      </c>
      <c r="J8" s="502" t="s">
        <v>2</v>
      </c>
      <c r="K8" s="452" t="s">
        <v>1</v>
      </c>
      <c r="L8" s="452" t="s">
        <v>1</v>
      </c>
      <c r="M8" s="453"/>
      <c r="N8" s="432"/>
      <c r="O8" s="432"/>
      <c r="P8" s="432"/>
      <c r="Q8" s="432"/>
    </row>
    <row r="9" spans="2:17" ht="6.75" customHeight="1">
      <c r="B9" s="54"/>
      <c r="C9" s="454"/>
      <c r="D9" s="439"/>
      <c r="E9" s="439"/>
      <c r="F9" s="440"/>
      <c r="G9" s="503"/>
      <c r="H9" s="503"/>
      <c r="I9" s="504"/>
      <c r="J9" s="505"/>
      <c r="K9" s="455"/>
      <c r="L9" s="456"/>
      <c r="M9" s="457"/>
      <c r="N9" s="432"/>
      <c r="O9" s="432"/>
      <c r="P9" s="432"/>
      <c r="Q9" s="432"/>
    </row>
    <row r="10" spans="2:17">
      <c r="B10" s="54"/>
      <c r="C10" s="458" t="s">
        <v>23</v>
      </c>
      <c r="D10" s="471">
        <v>31467.1</v>
      </c>
      <c r="E10" s="471">
        <v>34533.300000000003</v>
      </c>
      <c r="F10" s="472">
        <f>34396.2+920</f>
        <v>35316.199999999997</v>
      </c>
      <c r="G10" s="506">
        <f>34396.2+1700+3.2</f>
        <v>36099.399999999994</v>
      </c>
      <c r="H10" s="506">
        <v>36334.400000000001</v>
      </c>
      <c r="I10" s="507">
        <f>H10-F10</f>
        <v>1018.2000000000044</v>
      </c>
      <c r="J10" s="508">
        <f>IF(E10=0,"n/a",I10/F10)</f>
        <v>2.8830961428466383E-2</v>
      </c>
      <c r="K10" s="483">
        <f>+H10+244+900</f>
        <v>37478.400000000001</v>
      </c>
      <c r="L10" s="484">
        <f>+K10+1047</f>
        <v>38525.4</v>
      </c>
      <c r="M10" s="459"/>
      <c r="N10" s="432"/>
      <c r="O10" s="432"/>
      <c r="P10" s="432"/>
      <c r="Q10" s="432"/>
    </row>
    <row r="11" spans="2:17">
      <c r="B11" s="54"/>
      <c r="C11" s="458" t="s">
        <v>24</v>
      </c>
      <c r="D11" s="471">
        <v>1217.2</v>
      </c>
      <c r="E11" s="471">
        <v>1479.5</v>
      </c>
      <c r="F11" s="472">
        <v>1354.9</v>
      </c>
      <c r="G11" s="506">
        <v>1354.9</v>
      </c>
      <c r="H11" s="506">
        <v>1594</v>
      </c>
      <c r="I11" s="507">
        <f t="shared" ref="I11:I17" si="0">H11-F11</f>
        <v>239.09999999999991</v>
      </c>
      <c r="J11" s="508">
        <f t="shared" ref="J11:J17" si="1">IF(E11=0,"n/a",I11/F11)</f>
        <v>0.17647058823529405</v>
      </c>
      <c r="K11" s="483">
        <f>H11*(1.03)</f>
        <v>1641.82</v>
      </c>
      <c r="L11" s="484">
        <f>+K11*1.03</f>
        <v>1691.0745999999999</v>
      </c>
      <c r="M11" s="459"/>
      <c r="N11" s="432"/>
      <c r="O11" s="432"/>
      <c r="P11" s="432"/>
      <c r="Q11" s="432"/>
    </row>
    <row r="12" spans="2:17">
      <c r="B12" s="54"/>
      <c r="C12" s="458" t="s">
        <v>25</v>
      </c>
      <c r="D12" s="471">
        <v>63.4</v>
      </c>
      <c r="E12" s="471">
        <v>64</v>
      </c>
      <c r="F12" s="472">
        <v>96.2</v>
      </c>
      <c r="G12" s="506">
        <v>96.2</v>
      </c>
      <c r="H12" s="506">
        <v>94.2</v>
      </c>
      <c r="I12" s="507">
        <f t="shared" si="0"/>
        <v>-2</v>
      </c>
      <c r="J12" s="508">
        <f t="shared" si="1"/>
        <v>-2.0790020790020788E-2</v>
      </c>
      <c r="K12" s="483">
        <f>H12*(1.03)</f>
        <v>97.02600000000001</v>
      </c>
      <c r="L12" s="484">
        <f t="shared" ref="L12" si="2">+K12*1.03</f>
        <v>99.936780000000013</v>
      </c>
      <c r="M12" s="459"/>
      <c r="N12" s="432"/>
      <c r="O12" s="432"/>
      <c r="P12" s="432"/>
      <c r="Q12" s="432"/>
    </row>
    <row r="13" spans="2:17">
      <c r="B13" s="54"/>
      <c r="C13" s="458" t="s">
        <v>26</v>
      </c>
      <c r="D13" s="471">
        <v>7651.2</v>
      </c>
      <c r="E13" s="471">
        <v>7183.5</v>
      </c>
      <c r="F13" s="472">
        <v>7396.6</v>
      </c>
      <c r="G13" s="506">
        <v>7396.6</v>
      </c>
      <c r="H13" s="506">
        <v>7375.6</v>
      </c>
      <c r="I13" s="507">
        <f t="shared" si="0"/>
        <v>-21</v>
      </c>
      <c r="J13" s="508">
        <f t="shared" si="1"/>
        <v>-2.8391423086282885E-3</v>
      </c>
      <c r="K13" s="483">
        <f>H13*(1.02)-48.2</f>
        <v>7474.9120000000003</v>
      </c>
      <c r="L13" s="484">
        <f>+K13*1.03-124.4</f>
        <v>7574.7593600000009</v>
      </c>
      <c r="M13" s="459"/>
      <c r="N13" s="432"/>
      <c r="O13" s="432"/>
      <c r="P13" s="432"/>
      <c r="Q13" s="432"/>
    </row>
    <row r="14" spans="2:17">
      <c r="B14" s="54"/>
      <c r="C14" s="458" t="s">
        <v>27</v>
      </c>
      <c r="D14" s="471">
        <v>434</v>
      </c>
      <c r="E14" s="471">
        <v>434</v>
      </c>
      <c r="F14" s="472">
        <v>534</v>
      </c>
      <c r="G14" s="506">
        <v>534</v>
      </c>
      <c r="H14" s="506">
        <v>534</v>
      </c>
      <c r="I14" s="507">
        <f t="shared" si="0"/>
        <v>0</v>
      </c>
      <c r="J14" s="508">
        <f t="shared" si="1"/>
        <v>0</v>
      </c>
      <c r="K14" s="483">
        <v>534</v>
      </c>
      <c r="L14" s="484">
        <f t="shared" ref="L14:L17" si="3">+K14</f>
        <v>534</v>
      </c>
      <c r="M14" s="459"/>
      <c r="N14" s="432"/>
      <c r="O14" s="432"/>
      <c r="P14" s="432"/>
      <c r="Q14" s="432"/>
    </row>
    <row r="15" spans="2:17">
      <c r="B15" s="54"/>
      <c r="C15" s="458" t="s">
        <v>28</v>
      </c>
      <c r="D15" s="471">
        <v>169</v>
      </c>
      <c r="E15" s="471">
        <v>169</v>
      </c>
      <c r="F15" s="472">
        <v>169</v>
      </c>
      <c r="G15" s="506">
        <v>169</v>
      </c>
      <c r="H15" s="506">
        <v>169</v>
      </c>
      <c r="I15" s="507">
        <f t="shared" si="0"/>
        <v>0</v>
      </c>
      <c r="J15" s="508">
        <f t="shared" si="1"/>
        <v>0</v>
      </c>
      <c r="K15" s="483">
        <v>169</v>
      </c>
      <c r="L15" s="484">
        <f t="shared" si="3"/>
        <v>169</v>
      </c>
      <c r="M15" s="459"/>
      <c r="N15" s="432"/>
      <c r="O15" s="432"/>
      <c r="P15" s="432"/>
      <c r="Q15" s="432"/>
    </row>
    <row r="16" spans="2:17">
      <c r="B16" s="54"/>
      <c r="C16" s="458" t="s">
        <v>29</v>
      </c>
      <c r="D16" s="471">
        <v>265</v>
      </c>
      <c r="E16" s="471">
        <v>265</v>
      </c>
      <c r="F16" s="472">
        <v>265</v>
      </c>
      <c r="G16" s="506">
        <v>265</v>
      </c>
      <c r="H16" s="506">
        <v>265</v>
      </c>
      <c r="I16" s="507">
        <f t="shared" si="0"/>
        <v>0</v>
      </c>
      <c r="J16" s="508">
        <f t="shared" si="1"/>
        <v>0</v>
      </c>
      <c r="K16" s="483">
        <v>265</v>
      </c>
      <c r="L16" s="484">
        <f t="shared" si="3"/>
        <v>265</v>
      </c>
      <c r="M16" s="459"/>
      <c r="N16" s="432"/>
      <c r="O16" s="432"/>
      <c r="P16" s="432"/>
      <c r="Q16" s="432"/>
    </row>
    <row r="17" spans="2:17">
      <c r="B17" s="54"/>
      <c r="C17" s="458" t="s">
        <v>30</v>
      </c>
      <c r="D17" s="471">
        <v>7280.4</v>
      </c>
      <c r="E17" s="471">
        <v>10491.3</v>
      </c>
      <c r="F17" s="472">
        <v>10936.6</v>
      </c>
      <c r="G17" s="506">
        <v>10936.6</v>
      </c>
      <c r="H17" s="506">
        <v>11451.3</v>
      </c>
      <c r="I17" s="507">
        <f t="shared" si="0"/>
        <v>514.69999999999891</v>
      </c>
      <c r="J17" s="508">
        <f t="shared" si="1"/>
        <v>4.7062158257593668E-2</v>
      </c>
      <c r="K17" s="483">
        <f>+H17</f>
        <v>11451.3</v>
      </c>
      <c r="L17" s="484">
        <f t="shared" si="3"/>
        <v>11451.3</v>
      </c>
      <c r="M17" s="459"/>
      <c r="N17" s="432"/>
      <c r="O17" s="432"/>
      <c r="P17" s="432"/>
      <c r="Q17" s="432"/>
    </row>
    <row r="18" spans="2:17">
      <c r="B18" s="54"/>
      <c r="C18" s="454"/>
      <c r="D18" s="473"/>
      <c r="E18" s="473"/>
      <c r="F18" s="474"/>
      <c r="G18" s="509"/>
      <c r="H18" s="509"/>
      <c r="I18" s="510"/>
      <c r="J18" s="511"/>
      <c r="K18" s="485"/>
      <c r="L18" s="486"/>
      <c r="M18" s="459"/>
      <c r="N18" s="432"/>
      <c r="O18" s="432"/>
      <c r="P18" s="432"/>
      <c r="Q18" s="432"/>
    </row>
    <row r="19" spans="2:17">
      <c r="B19" s="56" t="s">
        <v>31</v>
      </c>
      <c r="C19" s="460"/>
      <c r="D19" s="475">
        <f>SUM(D10:D18)</f>
        <v>48547.3</v>
      </c>
      <c r="E19" s="475">
        <f>SUM(E10:E18)</f>
        <v>54619.600000000006</v>
      </c>
      <c r="F19" s="476">
        <f>SUM(F10:F17)</f>
        <v>56068.499999999993</v>
      </c>
      <c r="G19" s="512">
        <f>SUM(G10:G17)</f>
        <v>56851.69999999999</v>
      </c>
      <c r="H19" s="512">
        <f>SUM(H10:H17)</f>
        <v>57817.5</v>
      </c>
      <c r="I19" s="513">
        <f>SUM(I10:I17)</f>
        <v>1749.0000000000032</v>
      </c>
      <c r="J19" s="514">
        <f>IF(E19=0,"n/a",I19/E19)</f>
        <v>3.2021472145530229E-2</v>
      </c>
      <c r="K19" s="487">
        <f>SUM(K9:K17)</f>
        <v>59111.457999999999</v>
      </c>
      <c r="L19" s="487">
        <f>SUM(L10:L17)</f>
        <v>60310.470740000004</v>
      </c>
      <c r="M19" s="461"/>
      <c r="N19" s="432"/>
      <c r="O19" s="432"/>
      <c r="P19" s="432"/>
      <c r="Q19" s="432"/>
    </row>
    <row r="20" spans="2:17">
      <c r="B20" s="54"/>
      <c r="C20" s="454"/>
      <c r="D20" s="471"/>
      <c r="E20" s="471"/>
      <c r="F20" s="474"/>
      <c r="G20" s="506" t="s">
        <v>12</v>
      </c>
      <c r="H20" s="506"/>
      <c r="I20" s="507"/>
      <c r="J20" s="508"/>
      <c r="K20" s="483" t="s">
        <v>12</v>
      </c>
      <c r="L20" s="484" t="s">
        <v>12</v>
      </c>
      <c r="M20" s="459"/>
      <c r="N20" s="432"/>
      <c r="O20" s="432"/>
      <c r="P20" s="432"/>
      <c r="Q20" s="432"/>
    </row>
    <row r="21" spans="2:17">
      <c r="B21" s="54"/>
      <c r="C21" s="458" t="s">
        <v>32</v>
      </c>
      <c r="D21" s="471"/>
      <c r="E21" s="471"/>
      <c r="F21" s="472"/>
      <c r="G21" s="506"/>
      <c r="H21" s="506"/>
      <c r="I21" s="507">
        <f>H21-F21</f>
        <v>0</v>
      </c>
      <c r="J21" s="508" t="str">
        <f>IF(E21=0,"n/a",I21/F21)</f>
        <v>n/a</v>
      </c>
      <c r="K21" s="483"/>
      <c r="L21" s="484"/>
      <c r="M21" s="459"/>
      <c r="N21" s="432"/>
      <c r="O21" s="432"/>
      <c r="P21" s="432"/>
      <c r="Q21" s="432"/>
    </row>
    <row r="22" spans="2:17">
      <c r="B22" s="54"/>
      <c r="C22" s="458" t="s">
        <v>33</v>
      </c>
      <c r="D22" s="471"/>
      <c r="E22" s="471"/>
      <c r="F22" s="472"/>
      <c r="G22" s="506"/>
      <c r="H22" s="506"/>
      <c r="I22" s="507">
        <f t="shared" ref="I22:I29" si="4">H22-F22</f>
        <v>0</v>
      </c>
      <c r="J22" s="508" t="str">
        <f t="shared" ref="J22:J29" si="5">IF(E22=0,"n/a",I22/F22)</f>
        <v>n/a</v>
      </c>
      <c r="K22" s="483"/>
      <c r="L22" s="484"/>
      <c r="M22" s="459"/>
      <c r="N22" s="432"/>
      <c r="O22" s="432"/>
      <c r="P22" s="432"/>
      <c r="Q22" s="432"/>
    </row>
    <row r="23" spans="2:17">
      <c r="B23" s="54"/>
      <c r="C23" s="458" t="s">
        <v>34</v>
      </c>
      <c r="D23" s="471"/>
      <c r="E23" s="471"/>
      <c r="F23" s="472"/>
      <c r="G23" s="506"/>
      <c r="H23" s="506"/>
      <c r="I23" s="507">
        <f t="shared" si="4"/>
        <v>0</v>
      </c>
      <c r="J23" s="508" t="str">
        <f t="shared" si="5"/>
        <v>n/a</v>
      </c>
      <c r="K23" s="483"/>
      <c r="L23" s="484"/>
      <c r="M23" s="459"/>
      <c r="N23" s="432"/>
      <c r="O23" s="432"/>
      <c r="P23" s="432"/>
      <c r="Q23" s="432"/>
    </row>
    <row r="24" spans="2:17">
      <c r="B24" s="54"/>
      <c r="C24" s="458" t="s">
        <v>35</v>
      </c>
      <c r="D24" s="471"/>
      <c r="E24" s="471"/>
      <c r="F24" s="472"/>
      <c r="G24" s="506"/>
      <c r="H24" s="506"/>
      <c r="I24" s="507">
        <f t="shared" si="4"/>
        <v>0</v>
      </c>
      <c r="J24" s="508" t="str">
        <f t="shared" si="5"/>
        <v>n/a</v>
      </c>
      <c r="K24" s="483"/>
      <c r="L24" s="484"/>
      <c r="M24" s="459"/>
      <c r="N24" s="432"/>
      <c r="O24" s="432"/>
      <c r="P24" s="432"/>
      <c r="Q24" s="432"/>
    </row>
    <row r="25" spans="2:17">
      <c r="B25" s="54"/>
      <c r="C25" s="458" t="s">
        <v>36</v>
      </c>
      <c r="D25" s="471"/>
      <c r="E25" s="471"/>
      <c r="F25" s="472"/>
      <c r="G25" s="506"/>
      <c r="H25" s="506"/>
      <c r="I25" s="507">
        <f t="shared" si="4"/>
        <v>0</v>
      </c>
      <c r="J25" s="508" t="str">
        <f t="shared" si="5"/>
        <v>n/a</v>
      </c>
      <c r="K25" s="483"/>
      <c r="L25" s="484"/>
      <c r="M25" s="459"/>
      <c r="N25" s="432"/>
      <c r="O25" s="432"/>
      <c r="P25" s="432"/>
      <c r="Q25" s="432"/>
    </row>
    <row r="26" spans="2:17">
      <c r="B26" s="54"/>
      <c r="C26" s="458" t="s">
        <v>37</v>
      </c>
      <c r="D26" s="471"/>
      <c r="E26" s="471"/>
      <c r="F26" s="472"/>
      <c r="G26" s="506"/>
      <c r="H26" s="506"/>
      <c r="I26" s="507">
        <f t="shared" si="4"/>
        <v>0</v>
      </c>
      <c r="J26" s="508" t="str">
        <f t="shared" si="5"/>
        <v>n/a</v>
      </c>
      <c r="K26" s="483"/>
      <c r="L26" s="484"/>
      <c r="M26" s="459"/>
      <c r="N26" s="432"/>
      <c r="O26" s="432"/>
      <c r="P26" s="432"/>
      <c r="Q26" s="432"/>
    </row>
    <row r="27" spans="2:17">
      <c r="B27" s="54"/>
      <c r="C27" s="458" t="s">
        <v>38</v>
      </c>
      <c r="D27" s="471"/>
      <c r="E27" s="471"/>
      <c r="F27" s="472"/>
      <c r="G27" s="506"/>
      <c r="H27" s="506"/>
      <c r="I27" s="507">
        <f t="shared" si="4"/>
        <v>0</v>
      </c>
      <c r="J27" s="508" t="str">
        <f t="shared" si="5"/>
        <v>n/a</v>
      </c>
      <c r="K27" s="483"/>
      <c r="L27" s="484"/>
      <c r="M27" s="459"/>
      <c r="N27" s="432"/>
      <c r="O27" s="432"/>
      <c r="P27" s="432"/>
      <c r="Q27" s="432"/>
    </row>
    <row r="28" spans="2:17">
      <c r="B28" s="54"/>
      <c r="C28" s="458" t="s">
        <v>39</v>
      </c>
      <c r="D28" s="471"/>
      <c r="E28" s="471"/>
      <c r="F28" s="472"/>
      <c r="G28" s="506"/>
      <c r="H28" s="506"/>
      <c r="I28" s="507">
        <f t="shared" si="4"/>
        <v>0</v>
      </c>
      <c r="J28" s="508" t="str">
        <f t="shared" si="5"/>
        <v>n/a</v>
      </c>
      <c r="K28" s="483"/>
      <c r="L28" s="484"/>
      <c r="M28" s="459"/>
      <c r="N28" s="432"/>
      <c r="O28" s="432"/>
      <c r="P28" s="432"/>
      <c r="Q28" s="432"/>
    </row>
    <row r="29" spans="2:17">
      <c r="B29" s="54"/>
      <c r="C29" s="458" t="s">
        <v>40</v>
      </c>
      <c r="D29" s="471">
        <v>93423.4</v>
      </c>
      <c r="E29" s="471">
        <v>80898.600000000006</v>
      </c>
      <c r="F29" s="472">
        <v>77066.399999999994</v>
      </c>
      <c r="G29" s="506">
        <v>77761.399999999994</v>
      </c>
      <c r="H29" s="506">
        <v>80649.399999999994</v>
      </c>
      <c r="I29" s="507">
        <f t="shared" si="4"/>
        <v>3583</v>
      </c>
      <c r="J29" s="508">
        <f t="shared" si="5"/>
        <v>4.6492375406143274E-2</v>
      </c>
      <c r="K29" s="483">
        <f>+H29+500</f>
        <v>81149.399999999994</v>
      </c>
      <c r="L29" s="484">
        <f>+K29</f>
        <v>81149.399999999994</v>
      </c>
      <c r="M29" s="459"/>
      <c r="N29" s="432"/>
      <c r="O29" s="432"/>
      <c r="P29" s="432"/>
      <c r="Q29" s="432"/>
    </row>
    <row r="30" spans="2:17">
      <c r="B30" s="54"/>
      <c r="C30" s="454"/>
      <c r="D30" s="473"/>
      <c r="E30" s="473"/>
      <c r="F30" s="474"/>
      <c r="G30" s="509"/>
      <c r="H30" s="509"/>
      <c r="I30" s="515" t="s">
        <v>12</v>
      </c>
      <c r="J30" s="516"/>
      <c r="K30" s="485"/>
      <c r="L30" s="486"/>
      <c r="M30" s="459"/>
      <c r="N30" s="432"/>
      <c r="O30" s="432"/>
      <c r="P30" s="432"/>
      <c r="Q30" s="432"/>
    </row>
    <row r="31" spans="2:17">
      <c r="B31" s="56" t="s">
        <v>41</v>
      </c>
      <c r="C31" s="460"/>
      <c r="D31" s="475">
        <f>SUM(D21:D30)</f>
        <v>93423.4</v>
      </c>
      <c r="E31" s="475">
        <f>SUM(E21:E30)</f>
        <v>80898.600000000006</v>
      </c>
      <c r="F31" s="476">
        <f>SUM(F21:F29)</f>
        <v>77066.399999999994</v>
      </c>
      <c r="G31" s="512">
        <f>SUM(G21:G29)</f>
        <v>77761.399999999994</v>
      </c>
      <c r="H31" s="512">
        <f>SUM(H21:H29)</f>
        <v>80649.399999999994</v>
      </c>
      <c r="I31" s="517">
        <f>SUM(I21:I29)</f>
        <v>3583</v>
      </c>
      <c r="J31" s="514">
        <f>IF(E31=0,"n/a",I31/E31)</f>
        <v>4.4290012435320263E-2</v>
      </c>
      <c r="K31" s="488">
        <f>SUM(K21:K29)</f>
        <v>81149.399999999994</v>
      </c>
      <c r="L31" s="487">
        <f>SUM(L21:L29)</f>
        <v>81149.399999999994</v>
      </c>
      <c r="M31" s="461"/>
      <c r="N31" s="432"/>
      <c r="O31" s="432"/>
      <c r="P31" s="432"/>
      <c r="Q31" s="432"/>
    </row>
    <row r="32" spans="2:17">
      <c r="B32" s="54"/>
      <c r="C32" s="454"/>
      <c r="D32" s="471"/>
      <c r="E32" s="471"/>
      <c r="F32" s="472"/>
      <c r="G32" s="506"/>
      <c r="H32" s="506"/>
      <c r="I32" s="507"/>
      <c r="J32" s="508"/>
      <c r="K32" s="483"/>
      <c r="L32" s="484"/>
      <c r="M32" s="459"/>
      <c r="N32" s="432"/>
      <c r="O32" s="432"/>
      <c r="P32" s="432"/>
      <c r="Q32" s="432"/>
    </row>
    <row r="33" spans="2:17">
      <c r="B33" s="54" t="s">
        <v>42</v>
      </c>
      <c r="C33" s="454"/>
      <c r="D33" s="471">
        <f t="shared" ref="D33:L33" si="6">D19-D31</f>
        <v>-44876.099999999991</v>
      </c>
      <c r="E33" s="471">
        <f t="shared" si="6"/>
        <v>-26279</v>
      </c>
      <c r="F33" s="471">
        <f t="shared" si="6"/>
        <v>-20997.9</v>
      </c>
      <c r="G33" s="518">
        <f t="shared" si="6"/>
        <v>-20909.700000000004</v>
      </c>
      <c r="H33" s="518">
        <f t="shared" si="6"/>
        <v>-22831.899999999994</v>
      </c>
      <c r="I33" s="519">
        <f t="shared" si="6"/>
        <v>-1833.9999999999968</v>
      </c>
      <c r="J33" s="520">
        <f>IF(J19="n/a","n/a",J19-J31)</f>
        <v>-1.2268540289790034E-2</v>
      </c>
      <c r="K33" s="484">
        <f t="shared" si="6"/>
        <v>-22037.941999999995</v>
      </c>
      <c r="L33" s="484">
        <f t="shared" si="6"/>
        <v>-20838.92925999999</v>
      </c>
      <c r="M33" s="459"/>
      <c r="N33" s="432"/>
      <c r="O33" s="432"/>
      <c r="P33" s="432"/>
      <c r="Q33" s="432"/>
    </row>
    <row r="34" spans="2:17">
      <c r="B34" s="57"/>
      <c r="C34" s="462"/>
      <c r="D34" s="477"/>
      <c r="E34" s="477"/>
      <c r="F34" s="478"/>
      <c r="G34" s="521"/>
      <c r="H34" s="521"/>
      <c r="I34" s="522"/>
      <c r="J34" s="523"/>
      <c r="K34" s="489"/>
      <c r="L34" s="490"/>
      <c r="M34" s="463"/>
      <c r="N34" s="432"/>
      <c r="O34" s="432"/>
      <c r="P34" s="432"/>
      <c r="Q34" s="432"/>
    </row>
    <row r="35" spans="2:17" ht="6" customHeight="1" thickBot="1">
      <c r="B35" s="58"/>
      <c r="C35" s="464"/>
      <c r="D35" s="479"/>
      <c r="E35" s="479"/>
      <c r="F35" s="480"/>
      <c r="G35" s="524"/>
      <c r="H35" s="524"/>
      <c r="I35" s="525"/>
      <c r="J35" s="526"/>
      <c r="K35" s="491"/>
      <c r="L35" s="492"/>
      <c r="M35" s="459"/>
      <c r="N35" s="432"/>
      <c r="O35" s="432"/>
      <c r="P35" s="432"/>
      <c r="Q35" s="432"/>
    </row>
    <row r="36" spans="2:17">
      <c r="B36" s="59"/>
      <c r="C36" s="467"/>
      <c r="D36" s="471"/>
      <c r="E36" s="471"/>
      <c r="F36" s="472"/>
      <c r="G36" s="506"/>
      <c r="H36" s="506"/>
      <c r="I36" s="507"/>
      <c r="J36" s="508"/>
      <c r="K36" s="483"/>
      <c r="L36" s="484"/>
      <c r="M36" s="459"/>
      <c r="N36" s="432"/>
      <c r="O36" s="432"/>
      <c r="P36" s="432"/>
      <c r="Q36" s="432"/>
    </row>
    <row r="37" spans="2:17">
      <c r="B37" s="60" t="s">
        <v>43</v>
      </c>
      <c r="C37" s="468"/>
      <c r="D37" s="481">
        <v>395</v>
      </c>
      <c r="E37" s="481">
        <v>395</v>
      </c>
      <c r="F37" s="482">
        <f>'[1]Table 1-2012 Rec'' Budget'!C9</f>
        <v>395</v>
      </c>
      <c r="G37" s="518">
        <v>395</v>
      </c>
      <c r="H37" s="518">
        <v>394</v>
      </c>
      <c r="I37" s="507">
        <f t="shared" ref="I37" si="7">H37-F37</f>
        <v>-1</v>
      </c>
      <c r="J37" s="508">
        <f>IF(E37=0,"n/a",I37/F37)</f>
        <v>-2.5316455696202532E-3</v>
      </c>
      <c r="K37" s="483">
        <v>394</v>
      </c>
      <c r="L37" s="484">
        <v>394</v>
      </c>
      <c r="M37" s="459"/>
      <c r="N37" s="432" t="s">
        <v>12</v>
      </c>
      <c r="O37" s="432"/>
      <c r="P37" s="432"/>
      <c r="Q37" s="432"/>
    </row>
    <row r="38" spans="2:17" ht="13.5" thickBot="1">
      <c r="B38" s="61"/>
      <c r="C38" s="469"/>
      <c r="D38" s="465"/>
      <c r="E38" s="465"/>
      <c r="F38" s="466"/>
      <c r="G38" s="527"/>
      <c r="H38" s="527"/>
      <c r="I38" s="528"/>
      <c r="J38" s="529"/>
      <c r="K38" s="493"/>
      <c r="L38" s="494"/>
      <c r="M38" s="459"/>
      <c r="N38" s="432"/>
      <c r="O38" s="432"/>
      <c r="P38" s="432"/>
      <c r="Q38" s="432"/>
    </row>
    <row r="39" spans="2:17">
      <c r="C39" s="432"/>
      <c r="D39" s="432"/>
      <c r="E39" s="432"/>
      <c r="F39" s="432"/>
      <c r="G39" s="432"/>
      <c r="H39" s="432"/>
      <c r="I39" s="432"/>
      <c r="J39" s="432"/>
      <c r="K39" s="432"/>
      <c r="L39" s="432"/>
      <c r="M39" s="432"/>
      <c r="N39" s="432"/>
      <c r="O39" s="432"/>
      <c r="P39" s="432"/>
      <c r="Q39" s="432"/>
    </row>
    <row r="40" spans="2:17">
      <c r="C40" s="432"/>
      <c r="D40" s="432"/>
      <c r="E40" s="432"/>
      <c r="F40" s="432"/>
      <c r="G40" s="432"/>
      <c r="H40" s="432"/>
      <c r="I40" s="432"/>
      <c r="J40" s="432"/>
      <c r="K40" s="441"/>
      <c r="L40" s="470"/>
      <c r="M40" s="432"/>
      <c r="N40" s="432"/>
      <c r="O40" s="432"/>
      <c r="P40" s="432"/>
      <c r="Q40" s="432"/>
    </row>
    <row r="41" spans="2:17">
      <c r="C41" s="432"/>
      <c r="D41" s="432"/>
      <c r="E41" s="432"/>
      <c r="F41" s="432"/>
      <c r="G41" s="432"/>
      <c r="H41" s="432"/>
      <c r="I41" s="432"/>
      <c r="J41" s="432"/>
      <c r="K41" s="470"/>
      <c r="L41" s="432"/>
      <c r="M41" s="432"/>
      <c r="N41" s="432"/>
      <c r="O41" s="432"/>
      <c r="P41" s="432"/>
      <c r="Q41" s="432"/>
    </row>
    <row r="42" spans="2:17"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</row>
    <row r="43" spans="2:17">
      <c r="C43" s="432"/>
      <c r="D43" s="432"/>
      <c r="E43" s="432"/>
      <c r="F43" s="432"/>
      <c r="G43" s="432"/>
      <c r="H43" s="432"/>
      <c r="I43" s="432"/>
      <c r="J43" s="432"/>
      <c r="K43" s="432"/>
      <c r="L43" s="432"/>
      <c r="M43" s="432"/>
      <c r="N43" s="432"/>
      <c r="O43" s="432"/>
      <c r="P43" s="432"/>
      <c r="Q43" s="432"/>
    </row>
    <row r="44" spans="2:17"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</row>
    <row r="45" spans="2:17"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</row>
    <row r="46" spans="2:17"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</row>
    <row r="47" spans="2:17"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</row>
    <row r="48" spans="2:17"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</row>
    <row r="49" spans="3:17"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</row>
    <row r="50" spans="3:17"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</row>
    <row r="51" spans="3:17"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  <row r="131" spans="3:17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5" right="0.75" top="1" bottom="1" header="0.5" footer="0.5"/>
  <pageSetup scale="86" orientation="landscape" r:id="rId1"/>
  <headerFooter alignWithMargins="0"/>
  <ignoredErrors>
    <ignoredError sqref="F6:H6 G5:H5" numberStoredAsText="1"/>
    <ignoredError sqref="J31:J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41" t="s">
        <v>457</v>
      </c>
      <c r="E1" s="542"/>
      <c r="F1" s="543" t="s">
        <v>458</v>
      </c>
      <c r="G1" s="545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44"/>
      <c r="G2" s="546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51" t="s">
        <v>523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338"/>
    </row>
    <row r="2" spans="1:21" ht="22.5" customHeight="1" thickBot="1">
      <c r="A2" s="553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338"/>
    </row>
    <row r="3" spans="1:21" s="341" customFormat="1" ht="30.75" customHeight="1">
      <c r="A3" s="340" t="s">
        <v>471</v>
      </c>
      <c r="B3" s="550" t="s">
        <v>522</v>
      </c>
      <c r="C3" s="549"/>
      <c r="D3" s="547" t="s">
        <v>501</v>
      </c>
      <c r="E3" s="555"/>
      <c r="F3" s="550" t="s">
        <v>500</v>
      </c>
      <c r="G3" s="549"/>
      <c r="H3" s="550" t="s">
        <v>260</v>
      </c>
      <c r="I3" s="549"/>
      <c r="J3" s="547" t="s">
        <v>500</v>
      </c>
      <c r="K3" s="555"/>
      <c r="L3" s="550" t="s">
        <v>260</v>
      </c>
      <c r="M3" s="549"/>
      <c r="N3" s="550" t="s">
        <v>472</v>
      </c>
      <c r="O3" s="549"/>
      <c r="P3" s="547" t="s">
        <v>473</v>
      </c>
      <c r="Q3" s="549"/>
      <c r="R3" s="547" t="s">
        <v>474</v>
      </c>
      <c r="S3" s="548"/>
      <c r="T3" s="547" t="s">
        <v>475</v>
      </c>
      <c r="U3" s="549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56"/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</row>
    <row r="2" spans="1:13" ht="26.25" customHeight="1">
      <c r="A2" s="558" t="s">
        <v>511</v>
      </c>
      <c r="B2" s="558"/>
      <c r="C2" s="558"/>
      <c r="D2" s="558"/>
      <c r="E2" s="558"/>
      <c r="F2" s="558"/>
      <c r="G2" s="558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59" t="s">
        <v>516</v>
      </c>
      <c r="C10" s="560"/>
      <c r="D10" s="560"/>
      <c r="E10" s="560"/>
      <c r="F10" s="560"/>
      <c r="G10" s="560"/>
    </row>
    <row r="11" spans="1:13">
      <c r="B11" s="561"/>
      <c r="C11" s="561"/>
      <c r="D11" s="561"/>
      <c r="E11" s="561"/>
      <c r="F11" s="561"/>
      <c r="G11" s="561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63" t="s">
        <v>8</v>
      </c>
      <c r="B4" s="564" t="s">
        <v>261</v>
      </c>
      <c r="C4" s="563" t="s">
        <v>47</v>
      </c>
      <c r="D4" s="563"/>
      <c r="E4" s="563" t="s">
        <v>508</v>
      </c>
      <c r="F4" s="563"/>
      <c r="G4" s="562" t="s">
        <v>509</v>
      </c>
      <c r="H4" s="562" t="s">
        <v>510</v>
      </c>
    </row>
    <row r="5" spans="1:22" ht="48" customHeight="1">
      <c r="A5" s="563"/>
      <c r="B5" s="565"/>
      <c r="C5" s="167">
        <v>2011</v>
      </c>
      <c r="D5" s="167">
        <v>2012</v>
      </c>
      <c r="E5" s="167">
        <v>2011</v>
      </c>
      <c r="F5" s="167">
        <v>2012</v>
      </c>
      <c r="G5" s="562"/>
      <c r="H5" s="562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56"/>
      <c r="B1" s="556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</row>
    <row r="2" spans="1:14" ht="26.25" customHeight="1">
      <c r="A2" s="12"/>
      <c r="B2" s="12"/>
      <c r="C2" s="572" t="s">
        <v>517</v>
      </c>
      <c r="D2" s="572"/>
      <c r="E2" s="572"/>
      <c r="F2" s="572"/>
      <c r="G2" s="572"/>
      <c r="H2" s="572"/>
      <c r="I2" s="572"/>
      <c r="J2" s="572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70" t="s">
        <v>518</v>
      </c>
      <c r="E4" s="573" t="s">
        <v>519</v>
      </c>
      <c r="F4" s="573" t="s">
        <v>520</v>
      </c>
      <c r="G4" s="566" t="s">
        <v>521</v>
      </c>
      <c r="H4" s="567"/>
      <c r="I4" s="231" t="s">
        <v>7</v>
      </c>
      <c r="J4" s="232"/>
    </row>
    <row r="5" spans="1:14" s="19" customFormat="1" ht="15" customHeight="1">
      <c r="C5" s="233"/>
      <c r="D5" s="571"/>
      <c r="E5" s="574"/>
      <c r="F5" s="574"/>
      <c r="G5" s="568"/>
      <c r="H5" s="569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28"/>
    </row>
    <row r="2" spans="2:12" ht="20.25">
      <c r="B2" s="576" t="s">
        <v>13</v>
      </c>
      <c r="C2" s="576"/>
      <c r="D2" s="576"/>
      <c r="E2" s="576"/>
      <c r="F2" s="576"/>
      <c r="G2" s="576"/>
      <c r="H2" s="576"/>
      <c r="I2" s="576"/>
      <c r="J2" s="576"/>
      <c r="K2" s="576"/>
      <c r="L2" s="63"/>
    </row>
    <row r="3" spans="2:12" ht="20.25">
      <c r="B3" s="536" t="s">
        <v>44</v>
      </c>
      <c r="C3" s="536"/>
      <c r="D3" s="536"/>
      <c r="E3" s="536"/>
      <c r="F3" s="536"/>
      <c r="G3" s="536"/>
      <c r="H3" s="536"/>
      <c r="I3" s="536"/>
      <c r="J3" s="536"/>
      <c r="K3" s="536"/>
      <c r="L3" s="29"/>
    </row>
    <row r="4" spans="2:12" ht="15.75">
      <c r="B4" s="540" t="s">
        <v>15</v>
      </c>
      <c r="C4" s="540"/>
      <c r="D4" s="540"/>
      <c r="E4" s="540"/>
      <c r="F4" s="540"/>
      <c r="G4" s="540"/>
      <c r="H4" s="540"/>
      <c r="I4" s="540"/>
      <c r="J4" s="540"/>
      <c r="K4" s="540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78" t="s">
        <v>16</v>
      </c>
      <c r="I11" s="578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79" t="s">
        <v>525</v>
      </c>
      <c r="I12" s="579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75" t="s">
        <v>20</v>
      </c>
      <c r="I13" s="575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'Appendix 2 - Budget by Category'!Print_Titles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2011-11-28T17:07:34Z</cp:lastPrinted>
  <dcterms:created xsi:type="dcterms:W3CDTF">2004-10-07T19:14:42Z</dcterms:created>
  <dcterms:modified xsi:type="dcterms:W3CDTF">2012-08-01T15:23:32Z</dcterms:modified>
</cp:coreProperties>
</file>