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50" windowHeight="11460"/>
  </bookViews>
  <sheets>
    <sheet name="SSHA_" sheetId="3" r:id="rId1"/>
  </sheets>
  <externalReferences>
    <externalReference r:id="rId2"/>
  </externalReferences>
  <definedNames>
    <definedName name="_xlnm.Print_Area" localSheetId="0">SSHA_!$A$1:$K$38</definedName>
  </definedNames>
  <calcPr calcId="125725"/>
</workbook>
</file>

<file path=xl/calcChain.xml><?xml version="1.0" encoding="utf-8"?>
<calcChain xmlns="http://schemas.openxmlformats.org/spreadsheetml/2006/main">
  <c r="G29" i="3"/>
  <c r="G28"/>
  <c r="G25"/>
  <c r="G17"/>
  <c r="F37"/>
  <c r="E37"/>
  <c r="H37" s="1"/>
  <c r="D37"/>
  <c r="C37"/>
  <c r="K29"/>
  <c r="J29"/>
  <c r="F29"/>
  <c r="E29"/>
  <c r="D29"/>
  <c r="C29"/>
  <c r="F28"/>
  <c r="E28"/>
  <c r="D28"/>
  <c r="C28"/>
  <c r="K27"/>
  <c r="J27"/>
  <c r="G27"/>
  <c r="F27"/>
  <c r="E27"/>
  <c r="H27" s="1"/>
  <c r="D27"/>
  <c r="C27"/>
  <c r="K26"/>
  <c r="J26"/>
  <c r="G26"/>
  <c r="F26"/>
  <c r="E26"/>
  <c r="D26"/>
  <c r="C26"/>
  <c r="K25"/>
  <c r="J25"/>
  <c r="F25"/>
  <c r="E25"/>
  <c r="D25"/>
  <c r="C25"/>
  <c r="K24"/>
  <c r="J24"/>
  <c r="G24"/>
  <c r="F24"/>
  <c r="E24"/>
  <c r="D24"/>
  <c r="C24"/>
  <c r="F23"/>
  <c r="E23"/>
  <c r="D23"/>
  <c r="C23"/>
  <c r="K22"/>
  <c r="K31" s="1"/>
  <c r="J22"/>
  <c r="J31" s="1"/>
  <c r="G31"/>
  <c r="F22"/>
  <c r="F31" s="1"/>
  <c r="E22"/>
  <c r="E31" s="1"/>
  <c r="D22"/>
  <c r="D31" s="1"/>
  <c r="C22"/>
  <c r="C31" s="1"/>
  <c r="F18"/>
  <c r="E18"/>
  <c r="D18"/>
  <c r="C18"/>
  <c r="F17"/>
  <c r="E17"/>
  <c r="D17"/>
  <c r="C17"/>
  <c r="G16"/>
  <c r="F16"/>
  <c r="E16"/>
  <c r="D16"/>
  <c r="C16"/>
  <c r="K15"/>
  <c r="J15"/>
  <c r="G15"/>
  <c r="F15"/>
  <c r="E15"/>
  <c r="I15" s="1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D20" l="1"/>
  <c r="D33" s="1"/>
  <c r="F20"/>
  <c r="F33" s="1"/>
  <c r="J20"/>
  <c r="J33" s="1"/>
  <c r="H12"/>
  <c r="I12" s="1"/>
  <c r="H14"/>
  <c r="I14" s="1"/>
  <c r="H16"/>
  <c r="I16" s="1"/>
  <c r="H18"/>
  <c r="I18" s="1"/>
  <c r="H23"/>
  <c r="I23" s="1"/>
  <c r="H25"/>
  <c r="I25" s="1"/>
  <c r="H29"/>
  <c r="I29" s="1"/>
  <c r="C20"/>
  <c r="C33" s="1"/>
  <c r="E20"/>
  <c r="H11"/>
  <c r="K20"/>
  <c r="K33" s="1"/>
  <c r="H13"/>
  <c r="I13" s="1"/>
  <c r="H15"/>
  <c r="H17"/>
  <c r="I24"/>
  <c r="H24"/>
  <c r="I26"/>
  <c r="H26"/>
  <c r="I28"/>
  <c r="H28"/>
  <c r="E33"/>
  <c r="I17"/>
  <c r="I11"/>
  <c r="G20"/>
  <c r="G33" s="1"/>
  <c r="H22"/>
  <c r="H31" s="1"/>
  <c r="I27"/>
  <c r="I37"/>
  <c r="H20" l="1"/>
  <c r="I20" s="1"/>
  <c r="I31"/>
  <c r="I22"/>
  <c r="H33" l="1"/>
  <c r="I33" s="1"/>
</calcChain>
</file>

<file path=xl/sharedStrings.xml><?xml version="1.0" encoding="utf-8"?>
<sst xmlns="http://schemas.openxmlformats.org/spreadsheetml/2006/main" count="44" uniqueCount="32">
  <si>
    <t xml:space="preserve"> </t>
  </si>
  <si>
    <t>Change from</t>
  </si>
  <si>
    <t>Projected</t>
  </si>
  <si>
    <t>2011 Approved</t>
  </si>
  <si>
    <t>Actuals</t>
  </si>
  <si>
    <t>Budget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</si>
  <si>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</si>
  <si>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</si>
  <si>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</si>
  <si>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</si>
  <si>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</si>
  <si>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</si>
  <si>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</si>
  <si>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</si>
  <si>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</si>
  <si>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</si>
  <si>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</si>
  <si>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</si>
  <si>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</si>
  <si>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</si>
  <si>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</si>
  <si>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</si>
  <si>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</si>
  <si>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</si>
  <si>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Reserve/Res Funds</t>
  </si>
  <si>
    <t>Other Revenues</t>
  </si>
  <si>
    <t>TOTAL REVENUE</t>
  </si>
  <si>
    <t>TOTAL NET EXPENDITURES</t>
  </si>
  <si>
    <t>APPROVED POSITIONS</t>
  </si>
  <si>
    <t>(In $000s)</t>
  </si>
  <si>
    <t>Program Summary By Expenditure Category</t>
  </si>
  <si>
    <t>Shelter, Support &amp; Housing Administration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</si>
</sst>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-* #,##0.0_-;\-* #,##0.0_-;_-* &quot;-&quot;??_-;_-@_-"/>
    <numFmt numFmtId="165" formatCode="0_)"/>
    <numFmt numFmtId="166" formatCode="#,##0.0_);\(#,##0.0\);_-@_-"/>
    <numFmt numFmtId="167" formatCode="#,##0.0_);[Red]\(#,##0.0\)"/>
    <numFmt numFmtId="168" formatCode="#,##0.0;[Red]\(#,##0.0\)"/>
    <numFmt numFmtId="169" formatCode="0.0%;[Red]\(0.0%\)"/>
    <numFmt numFmtId="170" formatCode="[$-409]mmmm\ d\,\ yyyy;@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3">
    <xf numFmtId="0" fontId="0" fillId="0" borderId="0" xfId="0"/>
    <xf numFmtId="0" fontId="3" fillId="0" borderId="0" xfId="2" applyFont="1" applyProtection="1"/>
    <xf numFmtId="165" fontId="4" fillId="0" borderId="5" xfId="2" applyNumberFormat="1" applyFont="1" applyFill="1" applyBorder="1" applyAlignment="1" applyProtection="1">
      <alignment horizontal="center"/>
    </xf>
    <xf numFmtId="0" fontId="4" fillId="0" borderId="5" xfId="2" applyFont="1" applyFill="1" applyBorder="1" applyAlignment="1" applyProtection="1">
      <alignment horizontal="center"/>
    </xf>
    <xf numFmtId="0" fontId="3" fillId="0" borderId="5" xfId="2" applyFont="1" applyBorder="1" applyProtection="1"/>
    <xf numFmtId="166" fontId="3" fillId="0" borderId="0" xfId="2" applyNumberFormat="1" applyFont="1" applyProtection="1"/>
    <xf numFmtId="166" fontId="6" fillId="2" borderId="0" xfId="2" applyNumberFormat="1" applyFont="1" applyFill="1" applyProtection="1"/>
    <xf numFmtId="166" fontId="3" fillId="0" borderId="0" xfId="2" applyNumberFormat="1" applyFont="1" applyBorder="1" applyProtection="1"/>
    <xf numFmtId="0" fontId="5" fillId="0" borderId="0" xfId="2" applyFont="1" applyFill="1" applyProtection="1"/>
    <xf numFmtId="164" fontId="5" fillId="0" borderId="0" xfId="1" applyNumberFormat="1" applyFont="1" applyFill="1" applyProtection="1"/>
    <xf numFmtId="0" fontId="3" fillId="0" borderId="0" xfId="2" applyFont="1" applyProtection="1">
      <protection locked="0"/>
    </xf>
    <xf numFmtId="164" fontId="3" fillId="0" borderId="0" xfId="1" applyNumberFormat="1" applyFont="1" applyProtection="1">
      <protection locked="0"/>
    </xf>
    <xf numFmtId="166" fontId="3" fillId="0" borderId="0" xfId="1" applyNumberFormat="1" applyFont="1" applyProtection="1"/>
    <xf numFmtId="166" fontId="7" fillId="0" borderId="0" xfId="2" applyNumberFormat="1" applyFont="1" applyProtection="1"/>
    <xf numFmtId="164" fontId="3" fillId="0" borderId="0" xfId="1" applyNumberFormat="1" applyFont="1" applyProtection="1"/>
    <xf numFmtId="0" fontId="5" fillId="0" borderId="0" xfId="2" applyFont="1" applyProtection="1"/>
    <xf numFmtId="0" fontId="7" fillId="0" borderId="2" xfId="2" applyFont="1" applyFill="1" applyBorder="1" applyProtection="1"/>
    <xf numFmtId="0" fontId="7" fillId="0" borderId="3" xfId="2" applyFont="1" applyFill="1" applyBorder="1" applyProtection="1"/>
    <xf numFmtId="0" fontId="7" fillId="0" borderId="8" xfId="2" applyFont="1" applyFill="1" applyBorder="1" applyProtection="1"/>
    <xf numFmtId="0" fontId="7" fillId="0" borderId="9" xfId="2" applyFont="1" applyFill="1" applyBorder="1" applyProtection="1"/>
    <xf numFmtId="164" fontId="7" fillId="0" borderId="12" xfId="1" applyNumberFormat="1" applyFont="1" applyFill="1" applyBorder="1" applyProtection="1"/>
    <xf numFmtId="0" fontId="7" fillId="0" borderId="12" xfId="2" applyFont="1" applyFill="1" applyBorder="1" applyProtection="1"/>
    <xf numFmtId="0" fontId="7" fillId="0" borderId="5" xfId="2" applyFont="1" applyFill="1" applyBorder="1" applyProtection="1"/>
    <xf numFmtId="0" fontId="7" fillId="0" borderId="0" xfId="2" applyFont="1" applyFill="1" applyBorder="1" applyProtection="1"/>
    <xf numFmtId="165" fontId="7" fillId="0" borderId="13" xfId="2" applyNumberFormat="1" applyFont="1" applyFill="1" applyBorder="1" applyAlignment="1" applyProtection="1">
      <alignment horizontal="center"/>
    </xf>
    <xf numFmtId="165" fontId="7" fillId="0" borderId="14" xfId="2" applyNumberFormat="1" applyFont="1" applyFill="1" applyBorder="1" applyAlignment="1" applyProtection="1">
      <alignment horizontal="center"/>
    </xf>
    <xf numFmtId="165" fontId="7" fillId="0" borderId="17" xfId="2" applyNumberFormat="1" applyFont="1" applyFill="1" applyBorder="1" applyAlignment="1" applyProtection="1">
      <alignment horizontal="centerContinuous"/>
    </xf>
    <xf numFmtId="165" fontId="7" fillId="0" borderId="17" xfId="2" applyNumberFormat="1" applyFont="1" applyFill="1" applyBorder="1" applyAlignment="1" applyProtection="1">
      <alignment horizontal="center"/>
    </xf>
    <xf numFmtId="0" fontId="7" fillId="0" borderId="13" xfId="2" applyFont="1" applyFill="1" applyBorder="1" applyAlignment="1" applyProtection="1">
      <alignment horizontal="center"/>
    </xf>
    <xf numFmtId="0" fontId="7" fillId="0" borderId="14" xfId="2" applyFont="1" applyFill="1" applyBorder="1" applyAlignment="1" applyProtection="1">
      <alignment horizontal="center"/>
    </xf>
    <xf numFmtId="0" fontId="7" fillId="0" borderId="17" xfId="2" applyFont="1" applyFill="1" applyBorder="1" applyAlignment="1" applyProtection="1">
      <alignment horizontal="center"/>
    </xf>
    <xf numFmtId="0" fontId="7" fillId="0" borderId="18" xfId="2" applyFont="1" applyFill="1" applyBorder="1" applyAlignment="1" applyProtection="1">
      <alignment horizontal="center"/>
    </xf>
    <xf numFmtId="0" fontId="7" fillId="0" borderId="19" xfId="2" applyFont="1" applyFill="1" applyBorder="1" applyAlignment="1" applyProtection="1">
      <alignment horizontal="center"/>
    </xf>
    <xf numFmtId="0" fontId="7" fillId="0" borderId="24" xfId="2" applyFont="1" applyFill="1" applyBorder="1" applyAlignment="1" applyProtection="1">
      <alignment horizontal="center"/>
    </xf>
    <xf numFmtId="0" fontId="7" fillId="0" borderId="25" xfId="2" applyFont="1" applyFill="1" applyBorder="1" applyProtection="1"/>
    <xf numFmtId="0" fontId="6" fillId="0" borderId="20" xfId="2" applyFont="1" applyFill="1" applyBorder="1" applyProtection="1"/>
    <xf numFmtId="166" fontId="7" fillId="0" borderId="5" xfId="2" applyNumberFormat="1" applyFont="1" applyFill="1" applyBorder="1" applyProtection="1"/>
    <xf numFmtId="166" fontId="7" fillId="0" borderId="0" xfId="2" applyNumberFormat="1" applyFont="1" applyFill="1" applyBorder="1" applyProtection="1"/>
    <xf numFmtId="166" fontId="3" fillId="0" borderId="13" xfId="2" applyNumberFormat="1" applyFont="1" applyFill="1" applyBorder="1" applyProtection="1"/>
    <xf numFmtId="166" fontId="3" fillId="0" borderId="14" xfId="2" applyNumberFormat="1" applyFont="1" applyFill="1" applyBorder="1" applyProtection="1"/>
    <xf numFmtId="167" fontId="3" fillId="0" borderId="6" xfId="1" applyNumberFormat="1" applyFont="1" applyFill="1" applyBorder="1" applyAlignment="1" applyProtection="1">
      <alignment horizontal="right"/>
    </xf>
    <xf numFmtId="166" fontId="3" fillId="0" borderId="17" xfId="2" applyNumberFormat="1" applyFont="1" applyFill="1" applyBorder="1" applyProtection="1"/>
    <xf numFmtId="168" fontId="3" fillId="0" borderId="13" xfId="2" applyNumberFormat="1" applyFont="1" applyFill="1" applyBorder="1" applyProtection="1"/>
    <xf numFmtId="168" fontId="3" fillId="0" borderId="14" xfId="2" applyNumberFormat="1" applyFont="1" applyFill="1" applyBorder="1" applyProtection="1"/>
    <xf numFmtId="168" fontId="3" fillId="0" borderId="0" xfId="2" applyNumberFormat="1" applyFont="1" applyFill="1" applyBorder="1" applyProtection="1"/>
    <xf numFmtId="168" fontId="3" fillId="0" borderId="17" xfId="2" applyNumberFormat="1" applyFont="1" applyFill="1" applyBorder="1" applyProtection="1"/>
    <xf numFmtId="168" fontId="3" fillId="0" borderId="27" xfId="2" applyNumberFormat="1" applyFont="1" applyFill="1" applyBorder="1" applyProtection="1"/>
    <xf numFmtId="168" fontId="3" fillId="0" borderId="28" xfId="2" applyNumberFormat="1" applyFont="1" applyFill="1" applyBorder="1" applyProtection="1"/>
    <xf numFmtId="167" fontId="3" fillId="0" borderId="32" xfId="1" applyNumberFormat="1" applyFont="1" applyFill="1" applyBorder="1" applyAlignment="1" applyProtection="1">
      <alignment horizontal="right"/>
    </xf>
    <xf numFmtId="168" fontId="3" fillId="0" borderId="33" xfId="2" applyNumberFormat="1" applyFont="1" applyFill="1" applyBorder="1" applyProtection="1"/>
    <xf numFmtId="166" fontId="7" fillId="0" borderId="5" xfId="2" applyNumberFormat="1" applyFont="1" applyFill="1" applyBorder="1" applyAlignment="1" applyProtection="1">
      <alignment vertical="center"/>
    </xf>
    <xf numFmtId="166" fontId="7" fillId="0" borderId="0" xfId="2" applyNumberFormat="1" applyFont="1" applyFill="1" applyBorder="1" applyAlignment="1" applyProtection="1">
      <alignment vertical="center"/>
    </xf>
    <xf numFmtId="168" fontId="3" fillId="0" borderId="18" xfId="2" applyNumberFormat="1" applyFont="1" applyFill="1" applyBorder="1" applyAlignment="1" applyProtection="1">
      <alignment vertical="center"/>
    </xf>
    <xf numFmtId="168" fontId="3" fillId="0" borderId="19" xfId="2" applyNumberFormat="1" applyFont="1" applyFill="1" applyBorder="1" applyAlignment="1" applyProtection="1">
      <alignment vertical="center"/>
    </xf>
    <xf numFmtId="168" fontId="3" fillId="0" borderId="24" xfId="2" applyNumberFormat="1" applyFont="1" applyFill="1" applyBorder="1" applyAlignment="1" applyProtection="1">
      <alignment vertical="center"/>
    </xf>
    <xf numFmtId="168" fontId="3" fillId="0" borderId="16" xfId="2" applyNumberFormat="1" applyFont="1" applyFill="1" applyBorder="1" applyProtection="1"/>
    <xf numFmtId="167" fontId="3" fillId="0" borderId="23" xfId="1" applyNumberFormat="1" applyFont="1" applyFill="1" applyBorder="1" applyAlignment="1" applyProtection="1">
      <alignment horizontal="right" vertical="center"/>
    </xf>
    <xf numFmtId="166" fontId="7" fillId="0" borderId="5" xfId="2" applyNumberFormat="1" applyFont="1" applyFill="1" applyBorder="1" applyAlignment="1" applyProtection="1">
      <alignment vertical="top"/>
    </xf>
    <xf numFmtId="166" fontId="7" fillId="0" borderId="0" xfId="2" applyNumberFormat="1" applyFont="1" applyFill="1" applyBorder="1" applyAlignment="1" applyProtection="1">
      <alignment vertical="top"/>
    </xf>
    <xf numFmtId="168" fontId="3" fillId="0" borderId="13" xfId="2" applyNumberFormat="1" applyFont="1" applyFill="1" applyBorder="1" applyAlignment="1" applyProtection="1">
      <alignment vertical="top"/>
    </xf>
    <xf numFmtId="168" fontId="3" fillId="0" borderId="14" xfId="2" applyNumberFormat="1" applyFont="1" applyFill="1" applyBorder="1" applyAlignment="1" applyProtection="1">
      <alignment vertical="top"/>
    </xf>
    <xf numFmtId="167" fontId="3" fillId="0" borderId="6" xfId="1" applyNumberFormat="1" applyFont="1" applyFill="1" applyBorder="1" applyAlignment="1" applyProtection="1">
      <alignment horizontal="right" vertical="top"/>
    </xf>
    <xf numFmtId="168" fontId="3" fillId="0" borderId="17" xfId="2" applyNumberFormat="1" applyFont="1" applyFill="1" applyBorder="1" applyAlignment="1" applyProtection="1">
      <alignment vertical="top"/>
    </xf>
    <xf numFmtId="166" fontId="7" fillId="0" borderId="38" xfId="2" quotePrefix="1" applyNumberFormat="1" applyFont="1" applyFill="1" applyBorder="1" applyProtection="1"/>
    <xf numFmtId="166" fontId="7" fillId="0" borderId="1" xfId="2" applyNumberFormat="1" applyFont="1" applyFill="1" applyBorder="1" applyProtection="1"/>
    <xf numFmtId="168" fontId="3" fillId="0" borderId="39" xfId="2" applyNumberFormat="1" applyFont="1" applyFill="1" applyBorder="1" applyProtection="1"/>
    <xf numFmtId="168" fontId="3" fillId="0" borderId="40" xfId="2" applyNumberFormat="1" applyFont="1" applyFill="1" applyBorder="1" applyProtection="1"/>
    <xf numFmtId="167" fontId="3" fillId="0" borderId="7" xfId="1" applyNumberFormat="1" applyFont="1" applyFill="1" applyBorder="1" applyAlignment="1" applyProtection="1">
      <alignment horizontal="right"/>
    </xf>
    <xf numFmtId="168" fontId="3" fillId="0" borderId="43" xfId="2" applyNumberFormat="1" applyFont="1" applyFill="1" applyBorder="1" applyProtection="1"/>
    <xf numFmtId="166" fontId="7" fillId="0" borderId="2" xfId="2" applyNumberFormat="1" applyFont="1" applyFill="1" applyBorder="1" applyProtection="1"/>
    <xf numFmtId="166" fontId="7" fillId="0" borderId="0" xfId="2" applyNumberFormat="1" applyFont="1" applyFill="1" applyBorder="1" applyAlignment="1" applyProtection="1"/>
    <xf numFmtId="166" fontId="7" fillId="0" borderId="5" xfId="2" quotePrefix="1" applyNumberFormat="1" applyFont="1" applyFill="1" applyBorder="1" applyAlignment="1" applyProtection="1">
      <alignment vertical="center"/>
    </xf>
    <xf numFmtId="166" fontId="3" fillId="0" borderId="0" xfId="2" applyNumberFormat="1" applyFont="1" applyFill="1" applyBorder="1" applyAlignment="1" applyProtection="1">
      <alignment vertical="center"/>
    </xf>
    <xf numFmtId="168" fontId="3" fillId="0" borderId="13" xfId="2" applyNumberFormat="1" applyFont="1" applyFill="1" applyBorder="1" applyAlignment="1" applyProtection="1">
      <alignment horizontal="right" vertical="center"/>
    </xf>
    <xf numFmtId="168" fontId="3" fillId="0" borderId="14" xfId="2" applyNumberFormat="1" applyFont="1" applyFill="1" applyBorder="1" applyAlignment="1" applyProtection="1">
      <alignment vertical="center"/>
    </xf>
    <xf numFmtId="167" fontId="3" fillId="0" borderId="6" xfId="1" applyNumberFormat="1" applyFont="1" applyFill="1" applyBorder="1" applyAlignment="1" applyProtection="1">
      <alignment horizontal="right" vertical="center"/>
    </xf>
    <xf numFmtId="168" fontId="3" fillId="0" borderId="17" xfId="2" applyNumberFormat="1" applyFont="1" applyFill="1" applyBorder="1" applyAlignment="1" applyProtection="1">
      <alignment vertical="center"/>
    </xf>
    <xf numFmtId="166" fontId="7" fillId="0" borderId="38" xfId="2" applyNumberFormat="1" applyFont="1" applyFill="1" applyBorder="1" applyProtection="1"/>
    <xf numFmtId="166" fontId="3" fillId="0" borderId="1" xfId="2" applyNumberFormat="1" applyFont="1" applyFill="1" applyBorder="1" applyProtection="1"/>
    <xf numFmtId="0" fontId="7" fillId="3" borderId="10" xfId="2" applyFont="1" applyFill="1" applyBorder="1" applyProtection="1"/>
    <xf numFmtId="0" fontId="7" fillId="3" borderId="11" xfId="2" applyFont="1" applyFill="1" applyBorder="1" applyAlignment="1" applyProtection="1">
      <alignment horizontal="left"/>
    </xf>
    <xf numFmtId="164" fontId="7" fillId="3" borderId="4" xfId="1" applyNumberFormat="1" applyFont="1" applyFill="1" applyBorder="1" applyProtection="1"/>
    <xf numFmtId="0" fontId="7" fillId="3" borderId="15" xfId="2" applyFont="1" applyFill="1" applyBorder="1" applyAlignment="1" applyProtection="1">
      <alignment horizontal="centerContinuous"/>
    </xf>
    <xf numFmtId="0" fontId="7" fillId="3" borderId="15" xfId="2" applyFont="1" applyFill="1" applyBorder="1" applyAlignment="1" applyProtection="1">
      <alignment horizontal="center"/>
    </xf>
    <xf numFmtId="0" fontId="7" fillId="3" borderId="21" xfId="2" applyFont="1" applyFill="1" applyBorder="1" applyAlignment="1" applyProtection="1">
      <alignment horizontal="center"/>
    </xf>
    <xf numFmtId="0" fontId="7" fillId="3" borderId="22" xfId="2" applyFont="1" applyFill="1" applyBorder="1" applyAlignment="1" applyProtection="1">
      <alignment horizontal="center"/>
    </xf>
    <xf numFmtId="164" fontId="7" fillId="3" borderId="23" xfId="1" applyNumberFormat="1" applyFont="1" applyFill="1" applyBorder="1" applyAlignment="1" applyProtection="1">
      <alignment horizontal="center"/>
    </xf>
    <xf numFmtId="166" fontId="3" fillId="3" borderId="15" xfId="2" applyNumberFormat="1" applyFont="1" applyFill="1" applyBorder="1" applyProtection="1"/>
    <xf numFmtId="166" fontId="3" fillId="3" borderId="26" xfId="2" applyNumberFormat="1" applyFont="1" applyFill="1" applyBorder="1" applyProtection="1"/>
    <xf numFmtId="166" fontId="3" fillId="3" borderId="6" xfId="1" applyNumberFormat="1" applyFont="1" applyFill="1" applyBorder="1" applyAlignment="1" applyProtection="1">
      <alignment horizontal="right"/>
    </xf>
    <xf numFmtId="168" fontId="3" fillId="3" borderId="15" xfId="2" applyNumberFormat="1" applyFont="1" applyFill="1" applyBorder="1" applyProtection="1"/>
    <xf numFmtId="168" fontId="3" fillId="3" borderId="26" xfId="2" applyNumberFormat="1" applyFont="1" applyFill="1" applyBorder="1" applyProtection="1"/>
    <xf numFmtId="169" fontId="3" fillId="3" borderId="6" xfId="1" applyNumberFormat="1" applyFont="1" applyFill="1" applyBorder="1" applyAlignment="1" applyProtection="1">
      <alignment horizontal="right"/>
    </xf>
    <xf numFmtId="168" fontId="3" fillId="3" borderId="30" xfId="2" applyNumberFormat="1" applyFont="1" applyFill="1" applyBorder="1" applyProtection="1"/>
    <xf numFmtId="168" fontId="3" fillId="3" borderId="31" xfId="2" applyNumberFormat="1" applyFont="1" applyFill="1" applyBorder="1" applyProtection="1"/>
    <xf numFmtId="169" fontId="3" fillId="3" borderId="32" xfId="1" applyNumberFormat="1" applyFont="1" applyFill="1" applyBorder="1" applyAlignment="1" applyProtection="1">
      <alignment horizontal="right"/>
    </xf>
    <xf numFmtId="168" fontId="3" fillId="3" borderId="21" xfId="2" applyNumberFormat="1" applyFont="1" applyFill="1" applyBorder="1" applyAlignment="1" applyProtection="1">
      <alignment vertical="center"/>
    </xf>
    <xf numFmtId="168" fontId="3" fillId="3" borderId="34" xfId="2" applyNumberFormat="1" applyFont="1" applyFill="1" applyBorder="1" applyAlignment="1" applyProtection="1">
      <alignment vertical="center"/>
    </xf>
    <xf numFmtId="169" fontId="3" fillId="3" borderId="23" xfId="1" applyNumberFormat="1" applyFont="1" applyFill="1" applyBorder="1" applyAlignment="1" applyProtection="1">
      <alignment horizontal="right" vertical="center"/>
    </xf>
    <xf numFmtId="168" fontId="3" fillId="3" borderId="15" xfId="2" applyNumberFormat="1" applyFont="1" applyFill="1" applyBorder="1" applyAlignment="1" applyProtection="1">
      <alignment vertical="top"/>
    </xf>
    <xf numFmtId="168" fontId="3" fillId="3" borderId="26" xfId="2" applyNumberFormat="1" applyFont="1" applyFill="1" applyBorder="1" applyAlignment="1" applyProtection="1">
      <alignment vertical="top"/>
    </xf>
    <xf numFmtId="169" fontId="3" fillId="3" borderId="37" xfId="1" applyNumberFormat="1" applyFont="1" applyFill="1" applyBorder="1" applyAlignment="1" applyProtection="1">
      <alignment horizontal="right" vertical="top"/>
    </xf>
    <xf numFmtId="168" fontId="3" fillId="3" borderId="41" xfId="2" applyNumberFormat="1" applyFont="1" applyFill="1" applyBorder="1" applyProtection="1"/>
    <xf numFmtId="168" fontId="3" fillId="3" borderId="1" xfId="2" applyNumberFormat="1" applyFont="1" applyFill="1" applyBorder="1" applyProtection="1"/>
    <xf numFmtId="169" fontId="3" fillId="3" borderId="42" xfId="1" applyNumberFormat="1" applyFont="1" applyFill="1" applyBorder="1" applyAlignment="1" applyProtection="1">
      <alignment horizontal="right"/>
    </xf>
    <xf numFmtId="168" fontId="3" fillId="3" borderId="15" xfId="2" applyNumberFormat="1" applyFont="1" applyFill="1" applyBorder="1" applyAlignment="1" applyProtection="1">
      <alignment vertical="center"/>
    </xf>
    <xf numFmtId="168" fontId="3" fillId="3" borderId="26" xfId="2" applyNumberFormat="1" applyFont="1" applyFill="1" applyBorder="1" applyAlignment="1" applyProtection="1">
      <alignment vertical="center"/>
    </xf>
    <xf numFmtId="169" fontId="3" fillId="3" borderId="6" xfId="1" applyNumberFormat="1" applyFont="1" applyFill="1" applyBorder="1" applyAlignment="1" applyProtection="1">
      <alignment horizontal="right" vertical="center"/>
    </xf>
    <xf numFmtId="168" fontId="3" fillId="3" borderId="44" xfId="2" applyNumberFormat="1" applyFont="1" applyFill="1" applyBorder="1" applyProtection="1"/>
    <xf numFmtId="169" fontId="3" fillId="3" borderId="7" xfId="1" applyNumberFormat="1" applyFont="1" applyFill="1" applyBorder="1" applyAlignment="1" applyProtection="1">
      <alignment horizontal="right"/>
    </xf>
    <xf numFmtId="0" fontId="7" fillId="3" borderId="3" xfId="2" applyFont="1" applyFill="1" applyBorder="1" applyProtection="1"/>
    <xf numFmtId="165" fontId="7" fillId="3" borderId="0" xfId="2" applyNumberFormat="1" applyFont="1" applyFill="1" applyBorder="1" applyAlignment="1" applyProtection="1">
      <alignment horizontal="center"/>
    </xf>
    <xf numFmtId="0" fontId="7" fillId="3" borderId="0" xfId="2" applyFont="1" applyFill="1" applyBorder="1" applyAlignment="1" applyProtection="1">
      <alignment horizontal="center"/>
    </xf>
    <xf numFmtId="0" fontId="7" fillId="3" borderId="20" xfId="2" applyFont="1" applyFill="1" applyBorder="1" applyAlignment="1" applyProtection="1">
      <alignment horizontal="center"/>
    </xf>
    <xf numFmtId="166" fontId="3" fillId="3" borderId="0" xfId="2" applyNumberFormat="1" applyFont="1" applyFill="1" applyBorder="1" applyProtection="1"/>
    <xf numFmtId="168" fontId="3" fillId="3" borderId="0" xfId="2" applyNumberFormat="1" applyFont="1" applyFill="1" applyBorder="1" applyProtection="1"/>
    <xf numFmtId="168" fontId="3" fillId="3" borderId="29" xfId="2" applyNumberFormat="1" applyFont="1" applyFill="1" applyBorder="1" applyProtection="1"/>
    <xf numFmtId="168" fontId="3" fillId="3" borderId="22" xfId="2" applyNumberFormat="1" applyFont="1" applyFill="1" applyBorder="1" applyAlignment="1" applyProtection="1">
      <alignment vertical="center"/>
    </xf>
    <xf numFmtId="168" fontId="3" fillId="3" borderId="35" xfId="2" applyNumberFormat="1" applyFont="1" applyFill="1" applyBorder="1" applyProtection="1"/>
    <xf numFmtId="168" fontId="3" fillId="3" borderId="36" xfId="2" applyNumberFormat="1" applyFont="1" applyFill="1" applyBorder="1" applyProtection="1"/>
    <xf numFmtId="168" fontId="3" fillId="3" borderId="20" xfId="2" applyNumberFormat="1" applyFont="1" applyFill="1" applyBorder="1" applyAlignment="1" applyProtection="1">
      <alignment vertical="center"/>
    </xf>
    <xf numFmtId="168" fontId="3" fillId="3" borderId="0" xfId="2" applyNumberFormat="1" applyFont="1" applyFill="1" applyBorder="1" applyAlignment="1" applyProtection="1">
      <alignment vertical="top"/>
    </xf>
    <xf numFmtId="168" fontId="3" fillId="3" borderId="0" xfId="2" applyNumberFormat="1" applyFont="1" applyFill="1" applyBorder="1" applyAlignment="1" applyProtection="1">
      <alignment vertical="center"/>
    </xf>
    <xf numFmtId="170" fontId="7" fillId="0" borderId="0" xfId="2" applyNumberFormat="1" applyFont="1" applyFill="1" applyBorder="1" applyAlignment="1" applyProtection="1">
      <alignment horizontal="center"/>
    </xf>
    <xf numFmtId="165" fontId="7" fillId="3" borderId="16" xfId="2" applyNumberFormat="1" applyFont="1" applyFill="1" applyBorder="1" applyAlignment="1" applyProtection="1">
      <alignment horizontal="center"/>
    </xf>
    <xf numFmtId="165" fontId="7" fillId="3" borderId="6" xfId="2" applyNumberFormat="1" applyFont="1" applyFill="1" applyBorder="1" applyAlignment="1" applyProtection="1">
      <alignment horizontal="center"/>
    </xf>
    <xf numFmtId="0" fontId="7" fillId="3" borderId="16" xfId="2" applyFont="1" applyFill="1" applyBorder="1" applyAlignment="1" applyProtection="1">
      <alignment horizontal="center"/>
    </xf>
    <xf numFmtId="0" fontId="7" fillId="3" borderId="6" xfId="2" applyFont="1" applyFill="1" applyBorder="1" applyAlignment="1" applyProtection="1">
      <alignment horizontal="center"/>
    </xf>
    <xf numFmtId="0" fontId="7" fillId="3" borderId="22" xfId="2" applyFont="1" applyFill="1" applyBorder="1" applyAlignment="1" applyProtection="1">
      <alignment horizontal="center"/>
    </xf>
    <xf numFmtId="0" fontId="7" fillId="3" borderId="23" xfId="2" applyFont="1" applyFill="1" applyBorder="1" applyAlignment="1" applyProtection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0" xfId="2" applyNumberFormat="1" applyFont="1" applyFill="1" applyBorder="1" applyAlignment="1" applyProtection="1">
      <alignment horizontal="center"/>
    </xf>
    <xf numFmtId="170" fontId="7" fillId="0" borderId="0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ear_2012\SSHA\Ops\Budget%20Committee\7Nov%20-%20SSHA%20-%20Forms006,007,009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6 Program by Service"/>
      <sheetName val="007 Program by Expenditure"/>
      <sheetName val="008 Service 1  by Activity"/>
      <sheetName val="008 Serv 2 by Act"/>
      <sheetName val="008 Serv 3 by Act"/>
      <sheetName val="008 Serv 4 by Act"/>
      <sheetName val="008 Serv 5 by Act"/>
      <sheetName val="008 Serv 6 by Act"/>
      <sheetName val="009 Service 1  by Expenditure"/>
      <sheetName val="009 Serv 2 by Exp"/>
      <sheetName val="009 Serv 3 by Exp"/>
      <sheetName val="009 Serv 4 by Exp"/>
      <sheetName val="009 Serv 5 by Expe"/>
      <sheetName val="009 Serv 6 by Exp"/>
      <sheetName val="009 Serv 7 by Exp"/>
      <sheetName val="Data-Pos"/>
      <sheetName val="Data-Fin"/>
      <sheetName val="009 Serv 8 by Exp"/>
    </sheetNames>
    <sheetDataSet>
      <sheetData sheetId="0">
        <row r="1">
          <cell r="K1" t="str">
            <v>2012 Operating Budget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7">
          <cell r="C17">
            <v>1848.98651</v>
          </cell>
          <cell r="D17">
            <v>2144.6492199999998</v>
          </cell>
          <cell r="E17">
            <v>2292.5709999999999</v>
          </cell>
          <cell r="F17">
            <v>2231.5</v>
          </cell>
        </row>
        <row r="18">
          <cell r="C18">
            <v>20.783840000000001</v>
          </cell>
          <cell r="D18">
            <v>19.116890000000001</v>
          </cell>
          <cell r="E18">
            <v>34.431739999999998</v>
          </cell>
          <cell r="F18">
            <v>10.1</v>
          </cell>
        </row>
        <row r="19">
          <cell r="C19">
            <v>5.52529</v>
          </cell>
          <cell r="D19">
            <v>10.95561</v>
          </cell>
          <cell r="E19">
            <v>6.6028700000000002</v>
          </cell>
          <cell r="F19">
            <v>1.8</v>
          </cell>
        </row>
        <row r="20">
          <cell r="C20">
            <v>132.63005999999999</v>
          </cell>
          <cell r="D20">
            <v>99.840069999999997</v>
          </cell>
          <cell r="E20">
            <v>58.716239999999999</v>
          </cell>
          <cell r="F20">
            <v>47.8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0.57718999999999998</v>
          </cell>
          <cell r="D22">
            <v>0.58804999999999996</v>
          </cell>
          <cell r="E22">
            <v>0.61085</v>
          </cell>
          <cell r="F22">
            <v>0.61085</v>
          </cell>
          <cell r="G22">
            <v>0.61085</v>
          </cell>
        </row>
        <row r="23">
          <cell r="C23">
            <v>0</v>
          </cell>
          <cell r="D23">
            <v>0</v>
          </cell>
          <cell r="E23">
            <v>48</v>
          </cell>
          <cell r="F23">
            <v>0</v>
          </cell>
        </row>
        <row r="24">
          <cell r="C24">
            <v>301.12445000000002</v>
          </cell>
          <cell r="D24">
            <v>118.86548000000001</v>
          </cell>
          <cell r="E24">
            <v>198.74299999999999</v>
          </cell>
          <cell r="F24">
            <v>198.74299999999999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J28">
            <v>0</v>
          </cell>
          <cell r="K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J32">
            <v>0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113.84139</v>
          </cell>
          <cell r="D35">
            <v>220.00962000000001</v>
          </cell>
          <cell r="E35">
            <v>220</v>
          </cell>
          <cell r="F35">
            <v>220</v>
          </cell>
          <cell r="J35">
            <v>220</v>
          </cell>
          <cell r="K35">
            <v>220</v>
          </cell>
        </row>
        <row r="43">
          <cell r="C43">
            <v>21</v>
          </cell>
          <cell r="D43">
            <v>21</v>
          </cell>
          <cell r="E43">
            <v>21</v>
          </cell>
          <cell r="F43">
            <v>21</v>
          </cell>
        </row>
      </sheetData>
      <sheetData sheetId="9">
        <row r="17">
          <cell r="C17">
            <v>4165.8083299999998</v>
          </cell>
          <cell r="D17">
            <v>5159.7730799999999</v>
          </cell>
          <cell r="E17">
            <v>6017.1279999999997</v>
          </cell>
          <cell r="F17">
            <v>5302.1</v>
          </cell>
        </row>
        <row r="18">
          <cell r="C18">
            <v>12.021229999999999</v>
          </cell>
          <cell r="D18">
            <v>10.56582</v>
          </cell>
          <cell r="E18">
            <v>31.8767</v>
          </cell>
          <cell r="F18">
            <v>12.6</v>
          </cell>
        </row>
        <row r="19">
          <cell r="C19">
            <v>11.73992</v>
          </cell>
          <cell r="D19">
            <v>5.0715199999999996</v>
          </cell>
          <cell r="E19">
            <v>9.9648299999999992</v>
          </cell>
          <cell r="F19">
            <v>1.3</v>
          </cell>
        </row>
        <row r="20">
          <cell r="C20">
            <v>493.84672999999998</v>
          </cell>
          <cell r="D20">
            <v>485.35381999999998</v>
          </cell>
          <cell r="E20">
            <v>561.74472000000003</v>
          </cell>
          <cell r="F20">
            <v>523.79999999999995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165.90951999999999</v>
          </cell>
          <cell r="D22">
            <v>169.03194999999999</v>
          </cell>
          <cell r="E22">
            <v>175.58704</v>
          </cell>
          <cell r="F22">
            <v>353.1</v>
          </cell>
          <cell r="G22">
            <v>175.58704</v>
          </cell>
        </row>
        <row r="23">
          <cell r="C23">
            <v>590473.72534</v>
          </cell>
          <cell r="D23">
            <v>601528.47734999994</v>
          </cell>
          <cell r="E23">
            <v>653326.2790000001</v>
          </cell>
          <cell r="F23">
            <v>601957.80000000005</v>
          </cell>
        </row>
        <row r="24">
          <cell r="C24">
            <v>256.35034000000002</v>
          </cell>
          <cell r="D24">
            <v>110.47351</v>
          </cell>
          <cell r="E24">
            <v>127.34455</v>
          </cell>
          <cell r="F24">
            <v>131.5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15</v>
          </cell>
          <cell r="J28">
            <v>20</v>
          </cell>
          <cell r="K28">
            <v>20</v>
          </cell>
        </row>
        <row r="29">
          <cell r="C29">
            <v>86963.125620000006</v>
          </cell>
          <cell r="D29">
            <v>191057.73430000001</v>
          </cell>
          <cell r="E29">
            <v>238872.337</v>
          </cell>
          <cell r="F29">
            <v>198054.6</v>
          </cell>
        </row>
        <row r="30">
          <cell r="C30">
            <v>172590.57699999999</v>
          </cell>
          <cell r="D30">
            <v>168833.57199999999</v>
          </cell>
          <cell r="E30">
            <v>162476.04</v>
          </cell>
          <cell r="F30">
            <v>162476.04</v>
          </cell>
          <cell r="G30">
            <v>161285.894</v>
          </cell>
          <cell r="J30">
            <v>161285.894</v>
          </cell>
          <cell r="K30">
            <v>161285.894</v>
          </cell>
        </row>
        <row r="31">
          <cell r="C31">
            <v>53001.999960000001</v>
          </cell>
          <cell r="D31">
            <v>39750.999960000001</v>
          </cell>
          <cell r="E31">
            <v>26501</v>
          </cell>
          <cell r="F31">
            <v>26501</v>
          </cell>
          <cell r="J31">
            <v>13249</v>
          </cell>
          <cell r="K31">
            <v>13249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116.2</v>
          </cell>
          <cell r="G32">
            <v>0</v>
          </cell>
          <cell r="J32">
            <v>0</v>
          </cell>
          <cell r="K32">
            <v>0</v>
          </cell>
        </row>
        <row r="33">
          <cell r="C33">
            <v>758.07595000000003</v>
          </cell>
          <cell r="D33">
            <v>1043.67769</v>
          </cell>
          <cell r="E33">
            <v>1204.328</v>
          </cell>
          <cell r="F33">
            <v>790.1</v>
          </cell>
          <cell r="G33">
            <v>288.44299999999998</v>
          </cell>
          <cell r="J33">
            <v>288.39999999999998</v>
          </cell>
          <cell r="K33">
            <v>288.39999999999998</v>
          </cell>
        </row>
        <row r="34">
          <cell r="C34">
            <v>84047.563970000003</v>
          </cell>
          <cell r="D34">
            <v>74.902979999999999</v>
          </cell>
          <cell r="E34">
            <v>7628.2570000000005</v>
          </cell>
          <cell r="F34">
            <v>1008.3</v>
          </cell>
        </row>
        <row r="35">
          <cell r="C35">
            <v>350.1</v>
          </cell>
          <cell r="D35">
            <v>704.16940999999997</v>
          </cell>
          <cell r="E35">
            <v>122.8</v>
          </cell>
          <cell r="F35">
            <v>177.6</v>
          </cell>
          <cell r="J35">
            <v>0</v>
          </cell>
          <cell r="K35">
            <v>0</v>
          </cell>
        </row>
        <row r="43">
          <cell r="C43">
            <v>55</v>
          </cell>
          <cell r="D43">
            <v>60</v>
          </cell>
          <cell r="E43">
            <v>60</v>
          </cell>
          <cell r="F43">
            <v>60</v>
          </cell>
        </row>
      </sheetData>
      <sheetData sheetId="10">
        <row r="17">
          <cell r="C17">
            <v>41686.005839999998</v>
          </cell>
          <cell r="D17">
            <v>46090.61477</v>
          </cell>
          <cell r="E17">
            <v>45447.553</v>
          </cell>
          <cell r="F17">
            <v>48609.224999999999</v>
          </cell>
        </row>
        <row r="18">
          <cell r="C18">
            <v>3750.7296000000001</v>
          </cell>
          <cell r="D18">
            <v>3713.8267999999998</v>
          </cell>
          <cell r="E18">
            <v>4798.7691500000001</v>
          </cell>
          <cell r="F18">
            <v>4333.5420000000004</v>
          </cell>
        </row>
        <row r="19">
          <cell r="C19">
            <v>203.36517000000001</v>
          </cell>
          <cell r="D19">
            <v>275.95184999999998</v>
          </cell>
          <cell r="E19">
            <v>312.43466000000001</v>
          </cell>
          <cell r="F19">
            <v>99.222999999999999</v>
          </cell>
        </row>
        <row r="20">
          <cell r="C20">
            <v>62239.091090000002</v>
          </cell>
          <cell r="D20">
            <v>61342.38536</v>
          </cell>
          <cell r="E20">
            <v>63090.589390000001</v>
          </cell>
          <cell r="F20">
            <v>61387.330999999998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920.72085000000004</v>
          </cell>
          <cell r="D22">
            <v>936.85380999999995</v>
          </cell>
          <cell r="E22">
            <v>962.72262000000001</v>
          </cell>
          <cell r="F22">
            <v>962.72299999999996</v>
          </cell>
          <cell r="G22">
            <v>962.72262000000001</v>
          </cell>
        </row>
        <row r="23">
          <cell r="C23">
            <v>9941.9986700000009</v>
          </cell>
          <cell r="D23">
            <v>9012.8273700000009</v>
          </cell>
          <cell r="E23">
            <v>9635.4869999999992</v>
          </cell>
          <cell r="F23">
            <v>8442.4609999999993</v>
          </cell>
        </row>
        <row r="24">
          <cell r="C24">
            <v>2911.7161500000002</v>
          </cell>
          <cell r="D24">
            <v>329.89895999999999</v>
          </cell>
          <cell r="E24">
            <v>558.56736999999998</v>
          </cell>
          <cell r="F24">
            <v>523.01599999999996</v>
          </cell>
        </row>
        <row r="28">
          <cell r="C28">
            <v>21.088539999999998</v>
          </cell>
          <cell r="D28">
            <v>32.470010000000002</v>
          </cell>
          <cell r="E28">
            <v>6.18</v>
          </cell>
          <cell r="F28">
            <v>24.263999999999999</v>
          </cell>
          <cell r="J28">
            <v>6</v>
          </cell>
          <cell r="K28">
            <v>6</v>
          </cell>
        </row>
        <row r="29">
          <cell r="C29">
            <v>65146.98446</v>
          </cell>
          <cell r="D29">
            <v>62450.954980000002</v>
          </cell>
          <cell r="E29">
            <v>66417.958259999999</v>
          </cell>
          <cell r="F29">
            <v>62373.877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</row>
        <row r="32">
          <cell r="C32">
            <v>925.35942999999997</v>
          </cell>
          <cell r="D32">
            <v>936.63855000000001</v>
          </cell>
          <cell r="E32">
            <v>922.4</v>
          </cell>
          <cell r="F32">
            <v>889.21199999999999</v>
          </cell>
          <cell r="G32">
            <v>922.4</v>
          </cell>
          <cell r="J32">
            <v>922.4</v>
          </cell>
          <cell r="K32">
            <v>922.4</v>
          </cell>
        </row>
        <row r="33">
          <cell r="C33">
            <v>0</v>
          </cell>
          <cell r="D33">
            <v>81.101209999999995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94.195480000000003</v>
          </cell>
          <cell r="D35">
            <v>78.897670000000005</v>
          </cell>
          <cell r="E35">
            <v>35.965000000000003</v>
          </cell>
          <cell r="F35">
            <v>80.278999999999996</v>
          </cell>
          <cell r="J35">
            <v>36.965000000000003</v>
          </cell>
          <cell r="K35">
            <v>36.965000000000003</v>
          </cell>
        </row>
        <row r="43">
          <cell r="C43">
            <v>560.80999999999995</v>
          </cell>
          <cell r="D43">
            <v>560.70000000000005</v>
          </cell>
          <cell r="E43">
            <v>560.5</v>
          </cell>
          <cell r="F43">
            <v>560.5</v>
          </cell>
        </row>
      </sheetData>
      <sheetData sheetId="11">
        <row r="17">
          <cell r="C17">
            <v>7334.26883</v>
          </cell>
          <cell r="D17">
            <v>8795.1679999999997</v>
          </cell>
          <cell r="E17">
            <v>9962.866</v>
          </cell>
          <cell r="F17">
            <v>9322.5</v>
          </cell>
        </row>
        <row r="18">
          <cell r="C18">
            <v>88.977069999999998</v>
          </cell>
          <cell r="D18">
            <v>34.598979999999997</v>
          </cell>
          <cell r="E18">
            <v>48.156239999999997</v>
          </cell>
          <cell r="F18">
            <v>35.299999999999997</v>
          </cell>
        </row>
        <row r="19">
          <cell r="C19">
            <v>99.530029999999996</v>
          </cell>
          <cell r="D19">
            <v>15.731199999999999</v>
          </cell>
          <cell r="E19">
            <v>43.005740000000003</v>
          </cell>
          <cell r="F19">
            <v>68.5</v>
          </cell>
        </row>
        <row r="20">
          <cell r="C20">
            <v>1739.63996</v>
          </cell>
          <cell r="D20">
            <v>985.78608999999994</v>
          </cell>
          <cell r="E20">
            <v>1175.97957</v>
          </cell>
          <cell r="F20">
            <v>1063.9000000000001</v>
          </cell>
        </row>
        <row r="21">
          <cell r="C21">
            <v>278.78500000000003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16.77712</v>
          </cell>
          <cell r="D22">
            <v>16.787980000000001</v>
          </cell>
          <cell r="E22">
            <v>16.810780000000001</v>
          </cell>
          <cell r="F22">
            <v>618</v>
          </cell>
          <cell r="G22">
            <v>16.810780000000001</v>
          </cell>
        </row>
        <row r="23">
          <cell r="C23">
            <v>30368.294569999998</v>
          </cell>
          <cell r="D23">
            <v>31775.432949999999</v>
          </cell>
          <cell r="E23">
            <v>31713.599999999999</v>
          </cell>
          <cell r="F23">
            <v>31291.3</v>
          </cell>
        </row>
        <row r="24">
          <cell r="C24">
            <v>751.36042999999995</v>
          </cell>
          <cell r="D24">
            <v>288.45064000000002</v>
          </cell>
          <cell r="E24">
            <v>316.6694</v>
          </cell>
          <cell r="F24">
            <v>324.60000000000002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J28">
            <v>0</v>
          </cell>
          <cell r="K28">
            <v>0</v>
          </cell>
        </row>
        <row r="29">
          <cell r="C29">
            <v>14446.735000000001</v>
          </cell>
          <cell r="D29">
            <v>14306.700849999999</v>
          </cell>
          <cell r="E29">
            <v>14807.263000000001</v>
          </cell>
          <cell r="F29">
            <v>14324.2</v>
          </cell>
        </row>
        <row r="30">
          <cell r="C30">
            <v>19427.722659999999</v>
          </cell>
          <cell r="D30">
            <v>18271.91043</v>
          </cell>
          <cell r="E30">
            <v>17858.804599999999</v>
          </cell>
          <cell r="F30">
            <v>18239.8</v>
          </cell>
          <cell r="G30">
            <v>17946.535599999999</v>
          </cell>
          <cell r="J30">
            <v>17946.535599999999</v>
          </cell>
          <cell r="K30">
            <v>17946.535599999999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</row>
        <row r="32">
          <cell r="C32">
            <v>0.09</v>
          </cell>
          <cell r="D32">
            <v>1.5259999999999999E-2</v>
          </cell>
          <cell r="E32">
            <v>0</v>
          </cell>
          <cell r="F32">
            <v>0</v>
          </cell>
          <cell r="G32">
            <v>0</v>
          </cell>
          <cell r="J32">
            <v>0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-49.690469999999998</v>
          </cell>
          <cell r="D35">
            <v>1789.9596100000001</v>
          </cell>
          <cell r="E35">
            <v>2419.1999999999998</v>
          </cell>
          <cell r="F35">
            <v>2495.4</v>
          </cell>
          <cell r="J35">
            <v>2404.1999999999998</v>
          </cell>
          <cell r="K35">
            <v>2404.1999999999998</v>
          </cell>
        </row>
        <row r="43">
          <cell r="C43">
            <v>113.03</v>
          </cell>
          <cell r="D43">
            <v>113</v>
          </cell>
          <cell r="E43">
            <v>113</v>
          </cell>
          <cell r="F43">
            <v>113</v>
          </cell>
        </row>
      </sheetData>
      <sheetData sheetId="12"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35654.877390000001</v>
          </cell>
          <cell r="D23">
            <v>59803.212</v>
          </cell>
          <cell r="E23">
            <v>90422.9</v>
          </cell>
          <cell r="F23">
            <v>90422.9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J28">
            <v>0</v>
          </cell>
          <cell r="K28">
            <v>0</v>
          </cell>
        </row>
        <row r="29">
          <cell r="C29">
            <v>10017.870419999999</v>
          </cell>
          <cell r="D29">
            <v>49307.748</v>
          </cell>
          <cell r="E29">
            <v>54141.722999999998</v>
          </cell>
          <cell r="F29">
            <v>66111.3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J32">
            <v>0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25637.007389999999</v>
          </cell>
          <cell r="D34">
            <v>10495.464</v>
          </cell>
          <cell r="E34">
            <v>36281.199999999997</v>
          </cell>
          <cell r="F34">
            <v>24311.599999999999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  <cell r="K35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</sheetData>
      <sheetData sheetId="13">
        <row r="17">
          <cell r="C17">
            <v>233.02206000000001</v>
          </cell>
          <cell r="D17">
            <v>226.68853999999999</v>
          </cell>
          <cell r="E17">
            <v>310.41800000000001</v>
          </cell>
          <cell r="F17">
            <v>230.8</v>
          </cell>
        </row>
        <row r="18">
          <cell r="C18">
            <v>9.2386900000000001</v>
          </cell>
          <cell r="D18">
            <v>4.1077300000000001</v>
          </cell>
          <cell r="E18">
            <v>11.37528</v>
          </cell>
          <cell r="F18">
            <v>11.6</v>
          </cell>
        </row>
        <row r="19">
          <cell r="C19">
            <v>1.2273799999999999</v>
          </cell>
          <cell r="D19">
            <v>0</v>
          </cell>
          <cell r="E19">
            <v>8.0143299999999993</v>
          </cell>
          <cell r="F19">
            <v>8.0143299999999993</v>
          </cell>
        </row>
        <row r="20">
          <cell r="C20">
            <v>4.4300199999999998</v>
          </cell>
          <cell r="D20">
            <v>6.6875900000000001</v>
          </cell>
          <cell r="E20">
            <v>25.929919999999999</v>
          </cell>
          <cell r="F20">
            <v>12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9.6210000000000004E-2</v>
          </cell>
          <cell r="D22">
            <v>9.8019999999999996E-2</v>
          </cell>
          <cell r="E22">
            <v>0.10181999999999999</v>
          </cell>
          <cell r="F22">
            <v>0.10181999999999999</v>
          </cell>
          <cell r="G22">
            <v>0.10181999999999999</v>
          </cell>
        </row>
        <row r="23">
          <cell r="C23">
            <v>0</v>
          </cell>
          <cell r="D23">
            <v>0</v>
          </cell>
          <cell r="E23">
            <v>30.7</v>
          </cell>
          <cell r="F23">
            <v>30.7</v>
          </cell>
        </row>
        <row r="24">
          <cell r="C24">
            <v>13.577730000000001</v>
          </cell>
          <cell r="D24">
            <v>5.28247</v>
          </cell>
          <cell r="E24">
            <v>21.4</v>
          </cell>
          <cell r="F24">
            <v>21.4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J28">
            <v>0</v>
          </cell>
          <cell r="K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J32">
            <v>0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-0.05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  <cell r="K35">
            <v>0</v>
          </cell>
        </row>
        <row r="43">
          <cell r="C43">
            <v>3</v>
          </cell>
          <cell r="D43">
            <v>3</v>
          </cell>
          <cell r="E43">
            <v>3</v>
          </cell>
          <cell r="F43">
            <v>3</v>
          </cell>
        </row>
      </sheetData>
      <sheetData sheetId="14">
        <row r="17">
          <cell r="C17">
            <v>454.00900000000001</v>
          </cell>
          <cell r="D17">
            <v>480.55937999999998</v>
          </cell>
          <cell r="E17">
            <v>690.42700000000002</v>
          </cell>
          <cell r="F17">
            <v>704.31500000000005</v>
          </cell>
        </row>
        <row r="18">
          <cell r="C18">
            <v>191.24572000000001</v>
          </cell>
          <cell r="D18">
            <v>7.1338600000000003</v>
          </cell>
          <cell r="E18">
            <v>51.15701</v>
          </cell>
          <cell r="F18">
            <v>10.958</v>
          </cell>
        </row>
        <row r="19">
          <cell r="C19">
            <v>9.4389099999999999</v>
          </cell>
          <cell r="D19">
            <v>8.1211400000000005</v>
          </cell>
          <cell r="E19">
            <v>4.9466700000000001</v>
          </cell>
          <cell r="F19">
            <v>23.613</v>
          </cell>
        </row>
        <row r="20">
          <cell r="C20">
            <v>433.10773999999998</v>
          </cell>
          <cell r="D20">
            <v>81.022229999999993</v>
          </cell>
          <cell r="E20">
            <v>311.42845999999997</v>
          </cell>
          <cell r="F20">
            <v>125.60899999999999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0.28855999999999998</v>
          </cell>
          <cell r="D22">
            <v>0.29398999999999997</v>
          </cell>
          <cell r="E22">
            <v>0.30538999999999999</v>
          </cell>
          <cell r="F22">
            <v>0.30499999999999999</v>
          </cell>
          <cell r="G22">
            <v>0.30538999999999999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9.8730100000000007</v>
          </cell>
          <cell r="D24">
            <v>9.2149800000000006</v>
          </cell>
          <cell r="E24">
            <v>4.3402000000000003</v>
          </cell>
          <cell r="F24">
            <v>8.5000000000000006E-2</v>
          </cell>
        </row>
        <row r="28">
          <cell r="C28">
            <v>6.2</v>
          </cell>
          <cell r="D28">
            <v>0</v>
          </cell>
          <cell r="E28">
            <v>0</v>
          </cell>
          <cell r="F28">
            <v>0</v>
          </cell>
          <cell r="J28">
            <v>0</v>
          </cell>
          <cell r="K28">
            <v>0</v>
          </cell>
        </row>
        <row r="29">
          <cell r="C29">
            <v>688.79768000000001</v>
          </cell>
          <cell r="D29">
            <v>298.56274999999999</v>
          </cell>
          <cell r="E29">
            <v>531.57600000000002</v>
          </cell>
          <cell r="F29">
            <v>406.64800000000002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J32">
            <v>0</v>
          </cell>
          <cell r="K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2.25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  <cell r="K35">
            <v>0</v>
          </cell>
        </row>
        <row r="43">
          <cell r="C43">
            <v>6</v>
          </cell>
          <cell r="D43">
            <v>6</v>
          </cell>
          <cell r="E43">
            <v>6</v>
          </cell>
          <cell r="F43">
            <v>6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4"/>
  <sheetViews>
    <sheetView tabSelected="1" workbookViewId="0">
      <selection activeCell="G14" sqref="G14"/>
    </sheetView>
  </sheetViews>
  <sheetFormatPr defaultColWidth="9.7109375" defaultRowHeight="12.75"/>
  <cols>
    <col min="1" max="1" width="3.5703125" style="1" customWidth="1"/>
    <col min="2" max="2" width="33.140625" style="1" customWidth="1"/>
    <col min="3" max="6" width="9.85546875" style="1" customWidth="1"/>
    <col min="7" max="7" width="12.140625" style="1" bestFit="1" customWidth="1"/>
    <col min="8" max="8" width="9.85546875" style="1" customWidth="1"/>
    <col min="9" max="9" width="8.42578125" style="14" bestFit="1" customWidth="1"/>
    <col min="10" max="10" width="9.85546875" style="14" customWidth="1"/>
    <col min="11" max="11" width="9.85546875" style="1" customWidth="1"/>
    <col min="12" max="16384" width="9.7109375" style="1"/>
  </cols>
  <sheetData>
    <row r="1" spans="1:12" ht="15.75" customHeight="1">
      <c r="A1" s="130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2" ht="18.75" customHeight="1">
      <c r="A2" s="131" t="s">
        <v>30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2" ht="15.75" customHeight="1">
      <c r="A3" s="132" t="s">
        <v>29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2" ht="8.25" customHeight="1" thickBo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</row>
    <row r="5" spans="1:12">
      <c r="A5" s="16"/>
      <c r="B5" s="17" t="s">
        <v>0</v>
      </c>
      <c r="C5" s="18"/>
      <c r="D5" s="18"/>
      <c r="E5" s="19"/>
      <c r="F5" s="110"/>
      <c r="G5" s="79"/>
      <c r="H5" s="80"/>
      <c r="I5" s="81"/>
      <c r="J5" s="20"/>
      <c r="K5" s="21"/>
    </row>
    <row r="6" spans="1:12">
      <c r="A6" s="22"/>
      <c r="B6" s="23"/>
      <c r="C6" s="24"/>
      <c r="D6" s="24"/>
      <c r="E6" s="25"/>
      <c r="F6" s="111">
        <v>2011</v>
      </c>
      <c r="G6" s="82"/>
      <c r="H6" s="124" t="s">
        <v>1</v>
      </c>
      <c r="I6" s="125"/>
      <c r="J6" s="26"/>
      <c r="K6" s="27"/>
      <c r="L6" s="2"/>
    </row>
    <row r="7" spans="1:12">
      <c r="A7" s="22"/>
      <c r="B7" s="23"/>
      <c r="C7" s="28">
        <v>2009</v>
      </c>
      <c r="D7" s="28">
        <v>2010</v>
      </c>
      <c r="E7" s="29">
        <v>2011</v>
      </c>
      <c r="F7" s="112" t="s">
        <v>2</v>
      </c>
      <c r="G7" s="83">
        <v>2012</v>
      </c>
      <c r="H7" s="126" t="s">
        <v>3</v>
      </c>
      <c r="I7" s="127"/>
      <c r="J7" s="30">
        <v>2013</v>
      </c>
      <c r="K7" s="30">
        <v>2014</v>
      </c>
      <c r="L7" s="3"/>
    </row>
    <row r="8" spans="1:12">
      <c r="A8" s="22"/>
      <c r="B8" s="23"/>
      <c r="C8" s="31" t="s">
        <v>4</v>
      </c>
      <c r="D8" s="31" t="s">
        <v>4</v>
      </c>
      <c r="E8" s="32" t="s">
        <v>5</v>
      </c>
      <c r="F8" s="113" t="s">
        <v>4</v>
      </c>
      <c r="G8" s="84" t="s">
        <v>5</v>
      </c>
      <c r="H8" s="128" t="s">
        <v>5</v>
      </c>
      <c r="I8" s="129"/>
      <c r="J8" s="33" t="s">
        <v>6</v>
      </c>
      <c r="K8" s="33" t="s">
        <v>6</v>
      </c>
      <c r="L8" s="3"/>
    </row>
    <row r="9" spans="1:12" ht="15" customHeight="1">
      <c r="A9" s="34"/>
      <c r="B9" s="35"/>
      <c r="C9" s="31" t="s">
        <v>7</v>
      </c>
      <c r="D9" s="31" t="s">
        <v>7</v>
      </c>
      <c r="E9" s="32" t="s">
        <v>7</v>
      </c>
      <c r="F9" s="113" t="s">
        <v>7</v>
      </c>
      <c r="G9" s="84" t="s">
        <v>7</v>
      </c>
      <c r="H9" s="85" t="s">
        <v>7</v>
      </c>
      <c r="I9" s="86" t="s">
        <v>8</v>
      </c>
      <c r="J9" s="33" t="s">
        <v>7</v>
      </c>
      <c r="K9" s="33" t="s">
        <v>7</v>
      </c>
      <c r="L9" s="4"/>
    </row>
    <row r="10" spans="1:12" s="5" customFormat="1" ht="8.25" customHeight="1">
      <c r="A10" s="36"/>
      <c r="B10" s="37"/>
      <c r="C10" s="38"/>
      <c r="D10" s="38"/>
      <c r="E10" s="39"/>
      <c r="F10" s="114"/>
      <c r="G10" s="87"/>
      <c r="H10" s="88"/>
      <c r="I10" s="89"/>
      <c r="J10" s="40"/>
      <c r="K10" s="41"/>
    </row>
    <row r="11" spans="1:12" s="5" customFormat="1" ht="15" customHeight="1">
      <c r="A11" s="36"/>
      <c r="B11" s="37" t="s">
        <v>9</v>
      </c>
      <c r="C11" s="42">
        <f>'[1]009 Service 1  by Expenditure'!C17+'[1]009 Serv 2 by Exp'!C17+'[1]009 Serv 3 by Exp'!C17+'[1]009 Serv 4 by Exp'!C17+'[1]009 Serv 5 by Expe'!C17+'[1]009 Serv 6 by Exp'!C17+'[1]009 Serv 7 by Exp'!C17</f>
        <v>55722.100570000002</v>
      </c>
      <c r="D11" s="42">
        <f>'[1]009 Service 1  by Expenditure'!D17+'[1]009 Serv 2 by Exp'!D17+'[1]009 Serv 3 by Exp'!D17+'[1]009 Serv 4 by Exp'!D17+'[1]009 Serv 5 by Expe'!D17+'[1]009 Serv 6 by Exp'!D17+'[1]009 Serv 7 by Exp'!D17</f>
        <v>62897.452989999998</v>
      </c>
      <c r="E11" s="43">
        <f>'[1]009 Service 1  by Expenditure'!E17+'[1]009 Serv 2 by Exp'!E17+'[1]009 Serv 3 by Exp'!E17+'[1]009 Serv 4 by Exp'!E17+'[1]009 Serv 5 by Expe'!E17+'[1]009 Serv 6 by Exp'!E17+'[1]009 Serv 7 by Exp'!E17+0.2</f>
        <v>64721.163</v>
      </c>
      <c r="F11" s="115">
        <f>'[1]009 Service 1  by Expenditure'!F17+'[1]009 Serv 2 by Exp'!F17+'[1]009 Serv 3 by Exp'!F17+'[1]009 Serv 4 by Exp'!F17+'[1]009 Serv 5 by Expe'!F17+'[1]009 Serv 6 by Exp'!F17+'[1]009 Serv 7 by Exp'!F17</f>
        <v>66400.44</v>
      </c>
      <c r="G11" s="90">
        <v>63731.1</v>
      </c>
      <c r="H11" s="91">
        <f>G11-E11</f>
        <v>-990.06300000000192</v>
      </c>
      <c r="I11" s="92">
        <f>IF(E11=0,"n/a",H11/E11)</f>
        <v>-1.5297361081104213E-2</v>
      </c>
      <c r="J11" s="40">
        <v>64343.1</v>
      </c>
      <c r="K11" s="45">
        <v>64550.1</v>
      </c>
      <c r="L11" s="6"/>
    </row>
    <row r="12" spans="1:12" s="5" customFormat="1" ht="15" customHeight="1">
      <c r="A12" s="36"/>
      <c r="B12" s="37" t="s">
        <v>10</v>
      </c>
      <c r="C12" s="42">
        <f>'[1]009 Service 1  by Expenditure'!C18+'[1]009 Serv 2 by Exp'!C18+'[1]009 Serv 3 by Exp'!C18+'[1]009 Serv 4 by Exp'!C18+'[1]009 Serv 5 by Expe'!C18+'[1]009 Serv 6 by Exp'!C18+'[1]009 Serv 7 by Exp'!C18</f>
        <v>4072.9961499999999</v>
      </c>
      <c r="D12" s="42">
        <f>'[1]009 Service 1  by Expenditure'!D18+'[1]009 Serv 2 by Exp'!D18+'[1]009 Serv 3 by Exp'!D18+'[1]009 Serv 4 by Exp'!D18+'[1]009 Serv 5 by Expe'!D18+'[1]009 Serv 6 by Exp'!D18+'[1]009 Serv 7 by Exp'!D18</f>
        <v>3789.3500800000002</v>
      </c>
      <c r="E12" s="43">
        <f>'[1]009 Service 1  by Expenditure'!E18+'[1]009 Serv 2 by Exp'!E18+'[1]009 Serv 3 by Exp'!E18+'[1]009 Serv 4 by Exp'!E18+'[1]009 Serv 5 by Expe'!E18+'[1]009 Serv 6 by Exp'!E18+'[1]009 Serv 7 by Exp'!E18</f>
        <v>4975.7661200000002</v>
      </c>
      <c r="F12" s="115">
        <f>'[1]009 Service 1  by Expenditure'!F18+'[1]009 Serv 2 by Exp'!F18+'[1]009 Serv 3 by Exp'!F18+'[1]009 Serv 4 by Exp'!F18+'[1]009 Serv 5 by Expe'!F18+'[1]009 Serv 6 by Exp'!F18+'[1]009 Serv 7 by Exp'!F18</f>
        <v>4414.1000000000004</v>
      </c>
      <c r="G12" s="90">
        <v>4835</v>
      </c>
      <c r="H12" s="91">
        <f t="shared" ref="H12:H18" si="0">G12-E12</f>
        <v>-140.76612000000023</v>
      </c>
      <c r="I12" s="92">
        <f t="shared" ref="I12:I18" si="1">IF(E12=0,"n/a",H12/E12)</f>
        <v>-2.829034094552664E-2</v>
      </c>
      <c r="J12" s="40">
        <v>4835</v>
      </c>
      <c r="K12" s="45">
        <v>4835</v>
      </c>
      <c r="L12" s="6"/>
    </row>
    <row r="13" spans="1:12" s="5" customFormat="1" ht="15" customHeight="1">
      <c r="A13" s="36"/>
      <c r="B13" s="37" t="s">
        <v>11</v>
      </c>
      <c r="C13" s="42">
        <f>'[1]009 Service 1  by Expenditure'!C19+'[1]009 Serv 2 by Exp'!C19+'[1]009 Serv 3 by Exp'!C19+'[1]009 Serv 4 by Exp'!C19+'[1]009 Serv 5 by Expe'!C19+'[1]009 Serv 6 by Exp'!C19+'[1]009 Serv 7 by Exp'!C19</f>
        <v>330.82670000000002</v>
      </c>
      <c r="D13" s="42">
        <f>'[1]009 Service 1  by Expenditure'!D19+'[1]009 Serv 2 by Exp'!D19+'[1]009 Serv 3 by Exp'!D19+'[1]009 Serv 4 by Exp'!D19+'[1]009 Serv 5 by Expe'!D19+'[1]009 Serv 6 by Exp'!D19+'[1]009 Serv 7 by Exp'!D19</f>
        <v>315.83132000000001</v>
      </c>
      <c r="E13" s="43">
        <f>'[1]009 Service 1  by Expenditure'!E19+'[1]009 Serv 2 by Exp'!E19+'[1]009 Serv 3 by Exp'!E19+'[1]009 Serv 4 by Exp'!E19+'[1]009 Serv 5 by Expe'!E19+'[1]009 Serv 6 by Exp'!E19+'[1]009 Serv 7 by Exp'!E19</f>
        <v>384.96909999999997</v>
      </c>
      <c r="F13" s="115">
        <f>'[1]009 Service 1  by Expenditure'!F19+'[1]009 Serv 2 by Exp'!F19+'[1]009 Serv 3 by Exp'!F19+'[1]009 Serv 4 by Exp'!F19+'[1]009 Serv 5 by Expe'!F19+'[1]009 Serv 6 by Exp'!F19+'[1]009 Serv 7 by Exp'!F19</f>
        <v>202.45032999999998</v>
      </c>
      <c r="G13" s="90">
        <v>300</v>
      </c>
      <c r="H13" s="91">
        <f t="shared" si="0"/>
        <v>-84.969099999999969</v>
      </c>
      <c r="I13" s="92">
        <f t="shared" si="1"/>
        <v>-0.2207166757020238</v>
      </c>
      <c r="J13" s="40">
        <v>300</v>
      </c>
      <c r="K13" s="45">
        <v>300</v>
      </c>
      <c r="L13" s="6"/>
    </row>
    <row r="14" spans="1:12" s="5" customFormat="1" ht="15" customHeight="1">
      <c r="A14" s="36"/>
      <c r="B14" s="37" t="s">
        <v>12</v>
      </c>
      <c r="C14" s="42">
        <f>'[1]009 Service 1  by Expenditure'!C20+'[1]009 Serv 2 by Exp'!C20+'[1]009 Serv 3 by Exp'!C20+'[1]009 Serv 4 by Exp'!C20+'[1]009 Serv 5 by Expe'!C20+'[1]009 Serv 6 by Exp'!C20+'[1]009 Serv 7 by Exp'!C20</f>
        <v>65042.745600000002</v>
      </c>
      <c r="D14" s="42">
        <f>'[1]009 Service 1  by Expenditure'!D20+'[1]009 Serv 2 by Exp'!D20+'[1]009 Serv 3 by Exp'!D20+'[1]009 Serv 4 by Exp'!D20+'[1]009 Serv 5 by Expe'!D20+'[1]009 Serv 6 by Exp'!D20+'[1]009 Serv 7 by Exp'!D20</f>
        <v>63001.075160000008</v>
      </c>
      <c r="E14" s="43">
        <f>'[1]009 Service 1  by Expenditure'!E20+'[1]009 Serv 2 by Exp'!E20+'[1]009 Serv 3 by Exp'!E20+'[1]009 Serv 4 by Exp'!E20+'[1]009 Serv 5 by Expe'!E20+'[1]009 Serv 6 by Exp'!E20+'[1]009 Serv 7 by Exp'!E20</f>
        <v>65224.388300000006</v>
      </c>
      <c r="F14" s="115">
        <f>'[1]009 Service 1  by Expenditure'!F20+'[1]009 Serv 2 by Exp'!F20+'[1]009 Serv 3 by Exp'!F20+'[1]009 Serv 4 by Exp'!F20+'[1]009 Serv 5 by Expe'!F20+'[1]009 Serv 6 by Exp'!F20+'[1]009 Serv 7 by Exp'!F20</f>
        <v>63160.439999999995</v>
      </c>
      <c r="G14" s="90">
        <v>65187.1</v>
      </c>
      <c r="H14" s="91">
        <f t="shared" si="0"/>
        <v>-37.288300000007439</v>
      </c>
      <c r="I14" s="92">
        <f t="shared" si="1"/>
        <v>-5.7169259799723468E-4</v>
      </c>
      <c r="J14" s="40">
        <v>65187.1</v>
      </c>
      <c r="K14" s="45">
        <v>65187.1</v>
      </c>
      <c r="L14" s="6"/>
    </row>
    <row r="15" spans="1:12" s="5" customFormat="1" ht="15" customHeight="1">
      <c r="A15" s="36"/>
      <c r="B15" s="37" t="s">
        <v>13</v>
      </c>
      <c r="C15" s="42">
        <f>'[1]009 Service 1  by Expenditure'!C21+'[1]009 Serv 2 by Exp'!C21+'[1]009 Serv 3 by Exp'!C21+'[1]009 Serv 4 by Exp'!C21+'[1]009 Serv 5 by Expe'!C21+'[1]009 Serv 6 by Exp'!C21+'[1]009 Serv 7 by Exp'!C21</f>
        <v>278.78500000000003</v>
      </c>
      <c r="D15" s="42">
        <f>'[1]009 Service 1  by Expenditure'!D21+'[1]009 Serv 2 by Exp'!D21+'[1]009 Serv 3 by Exp'!D21+'[1]009 Serv 4 by Exp'!D21+'[1]009 Serv 5 by Expe'!D21+'[1]009 Serv 6 by Exp'!D21+'[1]009 Serv 7 by Exp'!D21</f>
        <v>0</v>
      </c>
      <c r="E15" s="43">
        <f>'[1]009 Service 1  by Expenditure'!E21+'[1]009 Serv 2 by Exp'!E21+'[1]009 Serv 3 by Exp'!E21+'[1]009 Serv 4 by Exp'!E21+'[1]009 Serv 5 by Expe'!E21+'[1]009 Serv 6 by Exp'!E21+'[1]009 Serv 7 by Exp'!E21</f>
        <v>0</v>
      </c>
      <c r="F15" s="115">
        <f>'[1]009 Service 1  by Expenditure'!F21+'[1]009 Serv 2 by Exp'!F21+'[1]009 Serv 3 by Exp'!F21+'[1]009 Serv 4 by Exp'!F21+'[1]009 Serv 5 by Expe'!F21+'[1]009 Serv 6 by Exp'!F21+'[1]009 Serv 7 by Exp'!F21</f>
        <v>0</v>
      </c>
      <c r="G15" s="90">
        <f>'[1]009 Service 1  by Expenditure'!G21+'[1]009 Serv 2 by Exp'!G21+'[1]009 Serv 3 by Exp'!G21+'[1]009 Serv 4 by Exp'!G21+'[1]009 Serv 5 by Expe'!G21+'[1]009 Serv 6 by Exp'!G21+'[1]009 Serv 7 by Exp'!G21</f>
        <v>0</v>
      </c>
      <c r="H15" s="91">
        <f t="shared" si="0"/>
        <v>0</v>
      </c>
      <c r="I15" s="92" t="str">
        <f t="shared" si="1"/>
        <v>n/a</v>
      </c>
      <c r="J15" s="40">
        <f>'[1]009 Service 1  by Expenditure'!J21+'[1]009 Serv 2 by Exp'!J21+'[1]009 Serv 3 by Exp'!J21+'[1]009 Serv 4 by Exp'!J21+'[1]009 Serv 5 by Expe'!J21+'[1]009 Serv 6 by Exp'!J21+'[1]009 Serv 7 by Exp'!J21</f>
        <v>0</v>
      </c>
      <c r="K15" s="45">
        <f>'[1]009 Service 1  by Expenditure'!K21+'[1]009 Serv 2 by Exp'!K21+'[1]009 Serv 3 by Exp'!K21+'[1]009 Serv 4 by Exp'!K21+'[1]009 Serv 5 by Expe'!K21+'[1]009 Serv 6 by Exp'!K21+'[1]009 Serv 7 by Exp'!K21</f>
        <v>0</v>
      </c>
      <c r="L15" s="6"/>
    </row>
    <row r="16" spans="1:12" s="5" customFormat="1" ht="15" customHeight="1">
      <c r="A16" s="36"/>
      <c r="B16" s="37" t="s">
        <v>14</v>
      </c>
      <c r="C16" s="42">
        <f>'[1]009 Service 1  by Expenditure'!C22+'[1]009 Serv 2 by Exp'!C22+'[1]009 Serv 3 by Exp'!C22+'[1]009 Serv 4 by Exp'!C22+'[1]009 Serv 5 by Expe'!C22+'[1]009 Serv 6 by Exp'!C22+'[1]009 Serv 7 by Exp'!C22</f>
        <v>1104.3694499999999</v>
      </c>
      <c r="D16" s="42">
        <f>'[1]009 Service 1  by Expenditure'!D22+'[1]009 Serv 2 by Exp'!D22+'[1]009 Serv 3 by Exp'!D22+'[1]009 Serv 4 by Exp'!D22+'[1]009 Serv 5 by Expe'!D22+'[1]009 Serv 6 by Exp'!D22+'[1]009 Serv 7 by Exp'!D22</f>
        <v>1123.6537999999998</v>
      </c>
      <c r="E16" s="43">
        <f>'[1]009 Service 1  by Expenditure'!E22+'[1]009 Serv 2 by Exp'!E22+'[1]009 Serv 3 by Exp'!E22+'[1]009 Serv 4 by Exp'!E22+'[1]009 Serv 5 by Expe'!E22+'[1]009 Serv 6 by Exp'!E22+'[1]009 Serv 7 by Exp'!E22</f>
        <v>1156.1385</v>
      </c>
      <c r="F16" s="115">
        <f>'[1]009 Service 1  by Expenditure'!F22+'[1]009 Serv 2 by Exp'!F22+'[1]009 Serv 3 by Exp'!F22+'[1]009 Serv 4 by Exp'!F22+'[1]009 Serv 5 by Expe'!F22+'[1]009 Serv 6 by Exp'!F22+'[1]009 Serv 7 by Exp'!F22</f>
        <v>1934.84067</v>
      </c>
      <c r="G16" s="90">
        <f>'[1]009 Service 1  by Expenditure'!G22+'[1]009 Serv 2 by Exp'!G22+'[1]009 Serv 3 by Exp'!G22+'[1]009 Serv 4 by Exp'!G22+'[1]009 Serv 5 by Expe'!G22+'[1]009 Serv 6 by Exp'!G22+'[1]009 Serv 7 by Exp'!G22</f>
        <v>1156.1385</v>
      </c>
      <c r="H16" s="91">
        <f t="shared" si="0"/>
        <v>0</v>
      </c>
      <c r="I16" s="92">
        <f t="shared" si="1"/>
        <v>0</v>
      </c>
      <c r="J16" s="40">
        <v>1156.0999999999999</v>
      </c>
      <c r="K16" s="45">
        <v>1156.0999999999999</v>
      </c>
      <c r="L16" s="6"/>
    </row>
    <row r="17" spans="1:12" s="5" customFormat="1" ht="15" customHeight="1">
      <c r="A17" s="36"/>
      <c r="B17" s="37" t="s">
        <v>15</v>
      </c>
      <c r="C17" s="42">
        <f>'[1]009 Service 1  by Expenditure'!C23+'[1]009 Serv 2 by Exp'!C23+'[1]009 Serv 3 by Exp'!C23+'[1]009 Serv 4 by Exp'!C23+'[1]009 Serv 5 by Expe'!C23+'[1]009 Serv 6 by Exp'!C23+'[1]009 Serv 7 by Exp'!C23</f>
        <v>666438.89597000007</v>
      </c>
      <c r="D17" s="42">
        <f>'[1]009 Service 1  by Expenditure'!D23+'[1]009 Serv 2 by Exp'!D23+'[1]009 Serv 3 by Exp'!D23+'[1]009 Serv 4 by Exp'!D23+'[1]009 Serv 5 by Expe'!D23+'[1]009 Serv 6 by Exp'!D23+'[1]009 Serv 7 by Exp'!D23</f>
        <v>702119.94967</v>
      </c>
      <c r="E17" s="43">
        <f>'[1]009 Service 1  by Expenditure'!E23+'[1]009 Serv 2 by Exp'!E23+'[1]009 Serv 3 by Exp'!E23+'[1]009 Serv 4 by Exp'!E23+'[1]009 Serv 5 by Expe'!E23+'[1]009 Serv 6 by Exp'!E23+'[1]009 Serv 7 by Exp'!E23</f>
        <v>785176.96600000001</v>
      </c>
      <c r="F17" s="115">
        <f>'[1]009 Service 1  by Expenditure'!F23+'[1]009 Serv 2 by Exp'!F23+'[1]009 Serv 3 by Exp'!F23+'[1]009 Serv 4 by Exp'!F23+'[1]009 Serv 5 by Expe'!F23+'[1]009 Serv 6 by Exp'!F23+'[1]009 Serv 7 by Exp'!F23</f>
        <v>732145.16100000008</v>
      </c>
      <c r="G17" s="90">
        <f>654884.768+9</f>
        <v>654893.76800000004</v>
      </c>
      <c r="H17" s="91">
        <f t="shared" si="0"/>
        <v>-130283.19799999997</v>
      </c>
      <c r="I17" s="92">
        <f t="shared" si="1"/>
        <v>-0.16592845134481438</v>
      </c>
      <c r="J17" s="40">
        <v>658618.80000000005</v>
      </c>
      <c r="K17" s="45">
        <v>665935.80000000005</v>
      </c>
      <c r="L17" s="6"/>
    </row>
    <row r="18" spans="1:12" s="5" customFormat="1" ht="15" customHeight="1">
      <c r="A18" s="36"/>
      <c r="B18" s="37" t="s">
        <v>16</v>
      </c>
      <c r="C18" s="42">
        <f>'[1]009 Service 1  by Expenditure'!C24+'[1]009 Serv 2 by Exp'!C24+'[1]009 Serv 3 by Exp'!C24+'[1]009 Serv 4 by Exp'!C24+'[1]009 Serv 5 by Expe'!C24+'[1]009 Serv 6 by Exp'!C24+'[1]009 Serv 7 by Exp'!C24</f>
        <v>4244.0021100000004</v>
      </c>
      <c r="D18" s="42">
        <f>'[1]009 Service 1  by Expenditure'!D24+'[1]009 Serv 2 by Exp'!D24+'[1]009 Serv 3 by Exp'!D24+'[1]009 Serv 4 by Exp'!D24+'[1]009 Serv 5 by Expe'!D24+'[1]009 Serv 6 by Exp'!D24+'[1]009 Serv 7 by Exp'!D24</f>
        <v>862.18603999999993</v>
      </c>
      <c r="E18" s="43">
        <f>'[1]009 Service 1  by Expenditure'!E24+'[1]009 Serv 2 by Exp'!E24+'[1]009 Serv 3 by Exp'!E24+'[1]009 Serv 4 by Exp'!E24+'[1]009 Serv 5 by Expe'!E24+'[1]009 Serv 6 by Exp'!E24+'[1]009 Serv 7 by Exp'!E24</f>
        <v>1227.0645200000001</v>
      </c>
      <c r="F18" s="115">
        <f>'[1]009 Service 1  by Expenditure'!F24+'[1]009 Serv 2 by Exp'!F24+'[1]009 Serv 3 by Exp'!F24+'[1]009 Serv 4 by Exp'!F24+'[1]009 Serv 5 by Expe'!F24+'[1]009 Serv 6 by Exp'!F24+'[1]009 Serv 7 by Exp'!F24</f>
        <v>1199.3440000000001</v>
      </c>
      <c r="G18" s="90">
        <v>1133.5</v>
      </c>
      <c r="H18" s="91">
        <f t="shared" si="0"/>
        <v>-93.56452000000013</v>
      </c>
      <c r="I18" s="92">
        <f t="shared" si="1"/>
        <v>-7.6250692995344788E-2</v>
      </c>
      <c r="J18" s="40">
        <v>1133.5</v>
      </c>
      <c r="K18" s="45">
        <v>1133.5</v>
      </c>
      <c r="L18" s="6"/>
    </row>
    <row r="19" spans="1:12" s="5" customFormat="1" ht="12.75" customHeight="1">
      <c r="A19" s="36"/>
      <c r="B19" s="37"/>
      <c r="C19" s="46"/>
      <c r="D19" s="46"/>
      <c r="E19" s="47"/>
      <c r="F19" s="116"/>
      <c r="G19" s="93"/>
      <c r="H19" s="94"/>
      <c r="I19" s="95"/>
      <c r="J19" s="48"/>
      <c r="K19" s="49"/>
    </row>
    <row r="20" spans="1:12" s="5" customFormat="1" ht="20.25" customHeight="1">
      <c r="A20" s="50" t="s">
        <v>17</v>
      </c>
      <c r="B20" s="51"/>
      <c r="C20" s="52">
        <f t="shared" ref="C20:H20" si="2">SUM(C11:C18)</f>
        <v>797234.72155000013</v>
      </c>
      <c r="D20" s="52">
        <f t="shared" si="2"/>
        <v>834109.49905999994</v>
      </c>
      <c r="E20" s="53">
        <f t="shared" si="2"/>
        <v>922866.45554</v>
      </c>
      <c r="F20" s="117">
        <f t="shared" si="2"/>
        <v>869456.77600000007</v>
      </c>
      <c r="G20" s="96">
        <f t="shared" si="2"/>
        <v>791236.60649999999</v>
      </c>
      <c r="H20" s="97">
        <f t="shared" si="2"/>
        <v>-131629.84904</v>
      </c>
      <c r="I20" s="98">
        <f>IF(E20=0,"n/a",H20/E20)</f>
        <v>-0.1426315240410152</v>
      </c>
      <c r="J20" s="52">
        <f>SUM(J11:J18)</f>
        <v>795573.60000000009</v>
      </c>
      <c r="K20" s="54">
        <f>SUM(K11:K18)</f>
        <v>803097.60000000009</v>
      </c>
    </row>
    <row r="21" spans="1:12" s="5" customFormat="1" ht="12.75" customHeight="1">
      <c r="A21" s="36"/>
      <c r="B21" s="37"/>
      <c r="C21" s="46"/>
      <c r="D21" s="46"/>
      <c r="E21" s="55"/>
      <c r="F21" s="118"/>
      <c r="G21" s="90"/>
      <c r="H21" s="91"/>
      <c r="I21" s="92"/>
      <c r="J21" s="40"/>
      <c r="K21" s="45"/>
    </row>
    <row r="22" spans="1:12" s="5" customFormat="1" ht="15" customHeight="1">
      <c r="A22" s="36"/>
      <c r="B22" s="37" t="s">
        <v>18</v>
      </c>
      <c r="C22" s="42">
        <f>'[1]009 Service 1  by Expenditure'!C28+'[1]009 Serv 2 by Exp'!C28+'[1]009 Serv 3 by Exp'!C28+'[1]009 Serv 4 by Exp'!C28+'[1]009 Serv 5 by Expe'!C28+'[1]009 Serv 6 by Exp'!C28+'[1]009 Serv 7 by Exp'!C28</f>
        <v>27.288539999999998</v>
      </c>
      <c r="D22" s="42">
        <f>'[1]009 Service 1  by Expenditure'!D28+'[1]009 Serv 2 by Exp'!D28+'[1]009 Serv 3 by Exp'!D28+'[1]009 Serv 4 by Exp'!D28+'[1]009 Serv 5 by Expe'!D28+'[1]009 Serv 6 by Exp'!D28+'[1]009 Serv 7 by Exp'!D28</f>
        <v>32.470010000000002</v>
      </c>
      <c r="E22" s="44">
        <f>'[1]009 Service 1  by Expenditure'!E28+'[1]009 Serv 2 by Exp'!E28+'[1]009 Serv 3 by Exp'!E28+'[1]009 Serv 4 by Exp'!E28+'[1]009 Serv 5 by Expe'!E28+'[1]009 Serv 6 by Exp'!E28+'[1]009 Serv 7 by Exp'!E28+0.1</f>
        <v>6.2799999999999994</v>
      </c>
      <c r="F22" s="119">
        <f>'[1]009 Service 1  by Expenditure'!F28+'[1]009 Serv 2 by Exp'!F28+'[1]009 Serv 3 by Exp'!F28+'[1]009 Serv 4 by Exp'!F28+'[1]009 Serv 5 by Expe'!F28+'[1]009 Serv 6 by Exp'!F28+'[1]009 Serv 7 by Exp'!F28</f>
        <v>39.263999999999996</v>
      </c>
      <c r="G22" s="90">
        <v>26</v>
      </c>
      <c r="H22" s="91">
        <f>G22-E22</f>
        <v>19.72</v>
      </c>
      <c r="I22" s="92">
        <f>IF(E22=0,"n/a",H22/E22)</f>
        <v>3.1401273885350318</v>
      </c>
      <c r="J22" s="40">
        <f>'[1]009 Service 1  by Expenditure'!J28+'[1]009 Serv 2 by Exp'!J28+'[1]009 Serv 3 by Exp'!J28+'[1]009 Serv 4 by Exp'!J28+'[1]009 Serv 5 by Expe'!J28+'[1]009 Serv 6 by Exp'!J28+'[1]009 Serv 7 by Exp'!J28</f>
        <v>26</v>
      </c>
      <c r="K22" s="45">
        <f>'[1]009 Service 1  by Expenditure'!K28+'[1]009 Serv 2 by Exp'!K28+'[1]009 Serv 3 by Exp'!K28+'[1]009 Serv 4 by Exp'!K28+'[1]009 Serv 5 by Expe'!K28+'[1]009 Serv 6 by Exp'!K28+'[1]009 Serv 7 by Exp'!K28</f>
        <v>26</v>
      </c>
      <c r="L22" s="6"/>
    </row>
    <row r="23" spans="1:12" s="5" customFormat="1" ht="15" customHeight="1">
      <c r="A23" s="36"/>
      <c r="B23" s="37" t="s">
        <v>19</v>
      </c>
      <c r="C23" s="42">
        <f>'[1]009 Service 1  by Expenditure'!C29+'[1]009 Serv 2 by Exp'!C29+'[1]009 Serv 3 by Exp'!C29+'[1]009 Serv 4 by Exp'!C29+'[1]009 Serv 5 by Expe'!C29+'[1]009 Serv 6 by Exp'!C29+'[1]009 Serv 7 by Exp'!C29</f>
        <v>177263.51317999998</v>
      </c>
      <c r="D23" s="42">
        <f>'[1]009 Service 1  by Expenditure'!D29+'[1]009 Serv 2 by Exp'!D29+'[1]009 Serv 3 by Exp'!D29+'[1]009 Serv 4 by Exp'!D29+'[1]009 Serv 5 by Expe'!D29+'[1]009 Serv 6 by Exp'!D29+'[1]009 Serv 7 by Exp'!D29</f>
        <v>317421.70088000002</v>
      </c>
      <c r="E23" s="44">
        <f>'[1]009 Service 1  by Expenditure'!E29+'[1]009 Serv 2 by Exp'!E29+'[1]009 Serv 3 by Exp'!E29+'[1]009 Serv 4 by Exp'!E29+'[1]009 Serv 5 by Expe'!E29+'[1]009 Serv 6 by Exp'!E29+'[1]009 Serv 7 by Exp'!E29</f>
        <v>374770.85725999996</v>
      </c>
      <c r="F23" s="119">
        <f>'[1]009 Service 1  by Expenditure'!F29+'[1]009 Serv 2 by Exp'!F29+'[1]009 Serv 3 by Exp'!F29+'[1]009 Serv 4 by Exp'!F29+'[1]009 Serv 5 by Expe'!F29+'[1]009 Serv 6 by Exp'!F29+'[1]009 Serv 7 by Exp'!F29</f>
        <v>341270.625</v>
      </c>
      <c r="G23" s="90">
        <v>185847.704</v>
      </c>
      <c r="H23" s="91">
        <f t="shared" ref="H23:H29" si="3">G23-E23</f>
        <v>-188923.15325999996</v>
      </c>
      <c r="I23" s="92">
        <f t="shared" ref="I23:I29" si="4">IF(E23=0,"n/a",H23/E23)</f>
        <v>-0.50410310620532905</v>
      </c>
      <c r="J23" s="40">
        <v>288225.3</v>
      </c>
      <c r="K23" s="45">
        <v>289825.3</v>
      </c>
      <c r="L23" s="6"/>
    </row>
    <row r="24" spans="1:12" s="5" customFormat="1" ht="15" customHeight="1">
      <c r="A24" s="36"/>
      <c r="B24" s="37" t="s">
        <v>20</v>
      </c>
      <c r="C24" s="42">
        <f>'[1]009 Service 1  by Expenditure'!C30+'[1]009 Serv 2 by Exp'!C30+'[1]009 Serv 3 by Exp'!C30+'[1]009 Serv 4 by Exp'!C30+'[1]009 Serv 5 by Expe'!C30+'[1]009 Serv 6 by Exp'!C30+'[1]009 Serv 7 by Exp'!C30</f>
        <v>192018.29965999999</v>
      </c>
      <c r="D24" s="42">
        <f>'[1]009 Service 1  by Expenditure'!D30+'[1]009 Serv 2 by Exp'!D30+'[1]009 Serv 3 by Exp'!D30+'[1]009 Serv 4 by Exp'!D30+'[1]009 Serv 5 by Expe'!D30+'[1]009 Serv 6 by Exp'!D30+'[1]009 Serv 7 by Exp'!D30</f>
        <v>187105.48242999997</v>
      </c>
      <c r="E24" s="44">
        <f>'[1]009 Service 1  by Expenditure'!E30+'[1]009 Serv 2 by Exp'!E30+'[1]009 Serv 3 by Exp'!E30+'[1]009 Serv 4 by Exp'!E30+'[1]009 Serv 5 by Expe'!E30+'[1]009 Serv 6 by Exp'!E30+'[1]009 Serv 7 by Exp'!E30</f>
        <v>180334.84460000001</v>
      </c>
      <c r="F24" s="119">
        <f>'[1]009 Service 1  by Expenditure'!F30+'[1]009 Serv 2 by Exp'!F30+'[1]009 Serv 3 by Exp'!F30+'[1]009 Serv 4 by Exp'!F30+'[1]009 Serv 5 by Expe'!F30+'[1]009 Serv 6 by Exp'!F30+'[1]009 Serv 7 by Exp'!F30</f>
        <v>180715.84</v>
      </c>
      <c r="G24" s="90">
        <f>'[1]009 Service 1  by Expenditure'!G30+'[1]009 Serv 2 by Exp'!G30+'[1]009 Serv 3 by Exp'!G30+'[1]009 Serv 4 by Exp'!G30+'[1]009 Serv 5 by Expe'!G30+'[1]009 Serv 6 by Exp'!G30+'[1]009 Serv 7 by Exp'!G30</f>
        <v>179232.4296</v>
      </c>
      <c r="H24" s="91">
        <f t="shared" si="3"/>
        <v>-1102.4150000000081</v>
      </c>
      <c r="I24" s="92">
        <f t="shared" si="4"/>
        <v>-6.1131557932981306E-3</v>
      </c>
      <c r="J24" s="40">
        <f>'[1]009 Service 1  by Expenditure'!J30+'[1]009 Serv 2 by Exp'!J30+'[1]009 Serv 3 by Exp'!J30+'[1]009 Serv 4 by Exp'!J30+'[1]009 Serv 5 by Expe'!J30+'[1]009 Serv 6 by Exp'!J30+'[1]009 Serv 7 by Exp'!J30</f>
        <v>179232.4296</v>
      </c>
      <c r="K24" s="45">
        <f>'[1]009 Service 1  by Expenditure'!K30+'[1]009 Serv 2 by Exp'!K30+'[1]009 Serv 3 by Exp'!K30+'[1]009 Serv 4 by Exp'!K30+'[1]009 Serv 5 by Expe'!K30+'[1]009 Serv 6 by Exp'!K30+'[1]009 Serv 7 by Exp'!K30</f>
        <v>179232.4296</v>
      </c>
      <c r="L24" s="6"/>
    </row>
    <row r="25" spans="1:12" s="5" customFormat="1" ht="15" customHeight="1">
      <c r="A25" s="36"/>
      <c r="B25" s="37" t="s">
        <v>21</v>
      </c>
      <c r="C25" s="42">
        <f>'[1]009 Service 1  by Expenditure'!C31+'[1]009 Serv 2 by Exp'!C31+'[1]009 Serv 3 by Exp'!C31+'[1]009 Serv 4 by Exp'!C31+'[1]009 Serv 5 by Expe'!C31+'[1]009 Serv 6 by Exp'!C31+'[1]009 Serv 7 by Exp'!C31</f>
        <v>53001.999960000001</v>
      </c>
      <c r="D25" s="42">
        <f>'[1]009 Service 1  by Expenditure'!D31+'[1]009 Serv 2 by Exp'!D31+'[1]009 Serv 3 by Exp'!D31+'[1]009 Serv 4 by Exp'!D31+'[1]009 Serv 5 by Expe'!D31+'[1]009 Serv 6 by Exp'!D31+'[1]009 Serv 7 by Exp'!D31</f>
        <v>39750.999960000001</v>
      </c>
      <c r="E25" s="44">
        <f>'[1]009 Service 1  by Expenditure'!E31+'[1]009 Serv 2 by Exp'!E31+'[1]009 Serv 3 by Exp'!E31+'[1]009 Serv 4 by Exp'!E31+'[1]009 Serv 5 by Expe'!E31+'[1]009 Serv 6 by Exp'!E31+'[1]009 Serv 7 by Exp'!E31</f>
        <v>26501</v>
      </c>
      <c r="F25" s="119">
        <f>'[1]009 Service 1  by Expenditure'!F31+'[1]009 Serv 2 by Exp'!F31+'[1]009 Serv 3 by Exp'!F31+'[1]009 Serv 4 by Exp'!F31+'[1]009 Serv 5 by Expe'!F31+'[1]009 Serv 6 by Exp'!F31+'[1]009 Serv 7 by Exp'!F31</f>
        <v>26501</v>
      </c>
      <c r="G25" s="90">
        <f>13249+22835.6+77851</f>
        <v>113935.6</v>
      </c>
      <c r="H25" s="91">
        <f t="shared" si="3"/>
        <v>87434.6</v>
      </c>
      <c r="I25" s="92">
        <f t="shared" si="4"/>
        <v>3.2992943662503302</v>
      </c>
      <c r="J25" s="40">
        <f>'[1]009 Service 1  by Expenditure'!J31+'[1]009 Serv 2 by Exp'!J31+'[1]009 Serv 3 by Exp'!J31+'[1]009 Serv 4 by Exp'!J31+'[1]009 Serv 5 by Expe'!J31+'[1]009 Serv 6 by Exp'!J31+'[1]009 Serv 7 by Exp'!J31</f>
        <v>13249</v>
      </c>
      <c r="K25" s="45">
        <f>'[1]009 Service 1  by Expenditure'!K31+'[1]009 Serv 2 by Exp'!K31+'[1]009 Serv 3 by Exp'!K31+'[1]009 Serv 4 by Exp'!K31+'[1]009 Serv 5 by Expe'!K31+'[1]009 Serv 6 by Exp'!K31+'[1]009 Serv 7 by Exp'!K31</f>
        <v>13249</v>
      </c>
      <c r="L25" s="6"/>
    </row>
    <row r="26" spans="1:12" s="5" customFormat="1" ht="15" customHeight="1">
      <c r="A26" s="36"/>
      <c r="B26" s="37" t="s">
        <v>22</v>
      </c>
      <c r="C26" s="42">
        <f>'[1]009 Service 1  by Expenditure'!C32+'[1]009 Serv 2 by Exp'!C32+'[1]009 Serv 3 by Exp'!C32+'[1]009 Serv 4 by Exp'!C32+'[1]009 Serv 5 by Expe'!C32+'[1]009 Serv 6 by Exp'!C32+'[1]009 Serv 7 by Exp'!C32</f>
        <v>925.44943000000001</v>
      </c>
      <c r="D26" s="42">
        <f>'[1]009 Service 1  by Expenditure'!D32+'[1]009 Serv 2 by Exp'!D32+'[1]009 Serv 3 by Exp'!D32+'[1]009 Serv 4 by Exp'!D32+'[1]009 Serv 5 by Expe'!D32+'[1]009 Serv 6 by Exp'!D32+'[1]009 Serv 7 by Exp'!D32</f>
        <v>936.65381000000002</v>
      </c>
      <c r="E26" s="44">
        <f>'[1]009 Service 1  by Expenditure'!E32+'[1]009 Serv 2 by Exp'!E32+'[1]009 Serv 3 by Exp'!E32+'[1]009 Serv 4 by Exp'!E32+'[1]009 Serv 5 by Expe'!E32+'[1]009 Serv 6 by Exp'!E32+'[1]009 Serv 7 by Exp'!E32</f>
        <v>922.4</v>
      </c>
      <c r="F26" s="119">
        <f>'[1]009 Service 1  by Expenditure'!F32+'[1]009 Serv 2 by Exp'!F32+'[1]009 Serv 3 by Exp'!F32+'[1]009 Serv 4 by Exp'!F32+'[1]009 Serv 5 by Expe'!F32+'[1]009 Serv 6 by Exp'!F32+'[1]009 Serv 7 by Exp'!F32</f>
        <v>1005.412</v>
      </c>
      <c r="G26" s="90">
        <f>'[1]009 Service 1  by Expenditure'!G32+'[1]009 Serv 2 by Exp'!G32+'[1]009 Serv 3 by Exp'!G32+'[1]009 Serv 4 by Exp'!G32+'[1]009 Serv 5 by Expe'!G32+'[1]009 Serv 6 by Exp'!G32+'[1]009 Serv 7 by Exp'!G32</f>
        <v>922.4</v>
      </c>
      <c r="H26" s="91">
        <f t="shared" si="3"/>
        <v>0</v>
      </c>
      <c r="I26" s="92">
        <f t="shared" si="4"/>
        <v>0</v>
      </c>
      <c r="J26" s="40">
        <f>'[1]009 Service 1  by Expenditure'!J32+'[1]009 Serv 2 by Exp'!J32+'[1]009 Serv 3 by Exp'!J32+'[1]009 Serv 4 by Exp'!J32+'[1]009 Serv 5 by Expe'!J32+'[1]009 Serv 6 by Exp'!J32+'[1]009 Serv 7 by Exp'!J32</f>
        <v>922.4</v>
      </c>
      <c r="K26" s="45">
        <f>'[1]009 Service 1  by Expenditure'!K32+'[1]009 Serv 2 by Exp'!K32+'[1]009 Serv 3 by Exp'!K32+'[1]009 Serv 4 by Exp'!K32+'[1]009 Serv 5 by Expe'!K32+'[1]009 Serv 6 by Exp'!K32+'[1]009 Serv 7 by Exp'!K32</f>
        <v>922.4</v>
      </c>
      <c r="L26" s="6"/>
    </row>
    <row r="27" spans="1:12" s="5" customFormat="1" ht="15" customHeight="1">
      <c r="A27" s="36"/>
      <c r="B27" s="37" t="s">
        <v>23</v>
      </c>
      <c r="C27" s="42">
        <f>'[1]009 Service 1  by Expenditure'!C33+'[1]009 Serv 2 by Exp'!C33+'[1]009 Serv 3 by Exp'!C33+'[1]009 Serv 4 by Exp'!C33+'[1]009 Serv 5 by Expe'!C33+'[1]009 Serv 6 by Exp'!C33+'[1]009 Serv 7 by Exp'!C33</f>
        <v>758.07595000000003</v>
      </c>
      <c r="D27" s="42">
        <f>'[1]009 Service 1  by Expenditure'!D33+'[1]009 Serv 2 by Exp'!D33+'[1]009 Serv 3 by Exp'!D33+'[1]009 Serv 4 by Exp'!D33+'[1]009 Serv 5 by Expe'!D33+'[1]009 Serv 6 by Exp'!D33+'[1]009 Serv 7 by Exp'!D33</f>
        <v>1124.7789</v>
      </c>
      <c r="E27" s="44">
        <f>'[1]009 Service 1  by Expenditure'!E33+'[1]009 Serv 2 by Exp'!E33+'[1]009 Serv 3 by Exp'!E33+'[1]009 Serv 4 by Exp'!E33+'[1]009 Serv 5 by Expe'!E33+'[1]009 Serv 6 by Exp'!E33+'[1]009 Serv 7 by Exp'!E33</f>
        <v>1204.328</v>
      </c>
      <c r="F27" s="119">
        <f>'[1]009 Service 1  by Expenditure'!F33+'[1]009 Serv 2 by Exp'!F33+'[1]009 Serv 3 by Exp'!F33+'[1]009 Serv 4 by Exp'!F33+'[1]009 Serv 5 by Expe'!F33+'[1]009 Serv 6 by Exp'!F33+'[1]009 Serv 7 by Exp'!F33</f>
        <v>790.1</v>
      </c>
      <c r="G27" s="90">
        <f>'[1]009 Service 1  by Expenditure'!G33+'[1]009 Serv 2 by Exp'!G33+'[1]009 Serv 3 by Exp'!G33+'[1]009 Serv 4 by Exp'!G33+'[1]009 Serv 5 by Expe'!G33+'[1]009 Serv 6 by Exp'!G33+'[1]009 Serv 7 by Exp'!G33</f>
        <v>288.44299999999998</v>
      </c>
      <c r="H27" s="91">
        <f t="shared" si="3"/>
        <v>-915.88499999999999</v>
      </c>
      <c r="I27" s="92">
        <f t="shared" si="4"/>
        <v>-0.76049464929819788</v>
      </c>
      <c r="J27" s="40">
        <f>'[1]009 Service 1  by Expenditure'!J33+'[1]009 Serv 2 by Exp'!J33+'[1]009 Serv 3 by Exp'!J33+'[1]009 Serv 4 by Exp'!J33+'[1]009 Serv 5 by Expe'!J33+'[1]009 Serv 6 by Exp'!J33+'[1]009 Serv 7 by Exp'!J33</f>
        <v>288.39999999999998</v>
      </c>
      <c r="K27" s="45">
        <f>'[1]009 Service 1  by Expenditure'!K33+'[1]009 Serv 2 by Exp'!K33+'[1]009 Serv 3 by Exp'!K33+'[1]009 Serv 4 by Exp'!K33+'[1]009 Serv 5 by Expe'!K33+'[1]009 Serv 6 by Exp'!K33+'[1]009 Serv 7 by Exp'!K33</f>
        <v>288.39999999999998</v>
      </c>
      <c r="L27" s="6"/>
    </row>
    <row r="28" spans="1:12" s="5" customFormat="1" ht="15" customHeight="1">
      <c r="A28" s="36"/>
      <c r="B28" s="37" t="s">
        <v>24</v>
      </c>
      <c r="C28" s="42">
        <f>'[1]009 Service 1  by Expenditure'!C34+'[1]009 Serv 2 by Exp'!C34+'[1]009 Serv 3 by Exp'!C34+'[1]009 Serv 4 by Exp'!C34+'[1]009 Serv 5 by Expe'!C34+'[1]009 Serv 6 by Exp'!C34+'[1]009 Serv 7 by Exp'!C34</f>
        <v>109684.57136</v>
      </c>
      <c r="D28" s="42">
        <f>'[1]009 Service 1  by Expenditure'!D34+'[1]009 Serv 2 by Exp'!D34+'[1]009 Serv 3 by Exp'!D34+'[1]009 Serv 4 by Exp'!D34+'[1]009 Serv 5 by Expe'!D34+'[1]009 Serv 6 by Exp'!D34+'[1]009 Serv 7 by Exp'!D34</f>
        <v>10570.366980000001</v>
      </c>
      <c r="E28" s="44">
        <f>'[1]009 Service 1  by Expenditure'!E34+'[1]009 Serv 2 by Exp'!E34+'[1]009 Serv 3 by Exp'!E34+'[1]009 Serv 4 by Exp'!E34+'[1]009 Serv 5 by Expe'!E34+'[1]009 Serv 6 by Exp'!E34+'[1]009 Serv 7 by Exp'!E34</f>
        <v>43909.456999999995</v>
      </c>
      <c r="F28" s="119">
        <f>'[1]009 Service 1  by Expenditure'!F34+'[1]009 Serv 2 by Exp'!F34+'[1]009 Serv 3 by Exp'!F34+'[1]009 Serv 4 by Exp'!F34+'[1]009 Serv 5 by Expe'!F34+'[1]009 Serv 6 by Exp'!F34+'[1]009 Serv 7 by Exp'!F34</f>
        <v>25319.899999999998</v>
      </c>
      <c r="G28" s="90">
        <f>25019.568+8201.861+1308.332</f>
        <v>34529.761000000006</v>
      </c>
      <c r="H28" s="91">
        <f t="shared" si="3"/>
        <v>-9379.695999999989</v>
      </c>
      <c r="I28" s="92">
        <f t="shared" si="4"/>
        <v>-0.21361448400511968</v>
      </c>
      <c r="J28" s="40">
        <v>13387.8</v>
      </c>
      <c r="K28" s="45">
        <v>13387.8</v>
      </c>
      <c r="L28" s="6"/>
    </row>
    <row r="29" spans="1:12" s="5" customFormat="1" ht="15" customHeight="1">
      <c r="A29" s="36"/>
      <c r="B29" s="37" t="s">
        <v>25</v>
      </c>
      <c r="C29" s="42">
        <f>'[1]009 Service 1  by Expenditure'!C35+'[1]009 Serv 2 by Exp'!C35+'[1]009 Serv 3 by Exp'!C35+'[1]009 Serv 4 by Exp'!C35+'[1]009 Serv 5 by Expe'!C35+'[1]009 Serv 6 by Exp'!C35+'[1]009 Serv 7 by Exp'!C35</f>
        <v>510.64640000000003</v>
      </c>
      <c r="D29" s="42">
        <f>'[1]009 Service 1  by Expenditure'!D35+'[1]009 Serv 2 by Exp'!D35+'[1]009 Serv 3 by Exp'!D35+'[1]009 Serv 4 by Exp'!D35+'[1]009 Serv 5 by Expe'!D35+'[1]009 Serv 6 by Exp'!D35+'[1]009 Serv 7 by Exp'!D35</f>
        <v>2793.0363100000004</v>
      </c>
      <c r="E29" s="44">
        <f>'[1]009 Service 1  by Expenditure'!E35+'[1]009 Serv 2 by Exp'!E35+'[1]009 Serv 3 by Exp'!E35+'[1]009 Serv 4 by Exp'!E35+'[1]009 Serv 5 by Expe'!E35+'[1]009 Serv 6 by Exp'!E35+'[1]009 Serv 7 by Exp'!E35</f>
        <v>2797.9649999999997</v>
      </c>
      <c r="F29" s="119">
        <f>'[1]009 Service 1  by Expenditure'!F35+'[1]009 Serv 2 by Exp'!F35+'[1]009 Serv 3 by Exp'!F35+'[1]009 Serv 4 by Exp'!F35+'[1]009 Serv 5 by Expe'!F35+'[1]009 Serv 6 by Exp'!F35+'[1]009 Serv 7 by Exp'!F35</f>
        <v>2973.279</v>
      </c>
      <c r="G29" s="90">
        <f>37.065+2619.2+5</f>
        <v>2661.2649999999999</v>
      </c>
      <c r="H29" s="91">
        <f t="shared" si="3"/>
        <v>-136.69999999999982</v>
      </c>
      <c r="I29" s="92">
        <f t="shared" si="4"/>
        <v>-4.8856937095353173E-2</v>
      </c>
      <c r="J29" s="40">
        <f>'[1]009 Service 1  by Expenditure'!J35+'[1]009 Serv 2 by Exp'!J35+'[1]009 Serv 3 by Exp'!J35+'[1]009 Serv 4 by Exp'!J35+'[1]009 Serv 5 by Expe'!J35+'[1]009 Serv 6 by Exp'!J35+'[1]009 Serv 7 by Exp'!J35</f>
        <v>2661.165</v>
      </c>
      <c r="K29" s="45">
        <f>'[1]009 Service 1  by Expenditure'!K35+'[1]009 Serv 2 by Exp'!K35+'[1]009 Serv 3 by Exp'!K35+'[1]009 Serv 4 by Exp'!K35+'[1]009 Serv 5 by Expe'!K35+'[1]009 Serv 6 by Exp'!K35+'[1]009 Serv 7 by Exp'!K35</f>
        <v>2661.165</v>
      </c>
      <c r="L29" s="6"/>
    </row>
    <row r="30" spans="1:12" s="5" customFormat="1" ht="12.75" customHeight="1">
      <c r="A30" s="36"/>
      <c r="B30" s="37"/>
      <c r="C30" s="46"/>
      <c r="D30" s="46"/>
      <c r="E30" s="47"/>
      <c r="F30" s="116"/>
      <c r="G30" s="93"/>
      <c r="H30" s="94"/>
      <c r="I30" s="95"/>
      <c r="J30" s="48"/>
      <c r="K30" s="49"/>
    </row>
    <row r="31" spans="1:12" s="7" customFormat="1" ht="20.25" customHeight="1">
      <c r="A31" s="50" t="s">
        <v>26</v>
      </c>
      <c r="B31" s="51"/>
      <c r="C31" s="52">
        <f t="shared" ref="C31:H31" si="5">SUM(C22:C29)</f>
        <v>534189.84447999997</v>
      </c>
      <c r="D31" s="52">
        <f t="shared" si="5"/>
        <v>559735.4892800001</v>
      </c>
      <c r="E31" s="53">
        <f t="shared" si="5"/>
        <v>630447.13185999996</v>
      </c>
      <c r="F31" s="120">
        <f t="shared" si="5"/>
        <v>578615.42000000004</v>
      </c>
      <c r="G31" s="96">
        <f t="shared" si="5"/>
        <v>517443.6026000001</v>
      </c>
      <c r="H31" s="97">
        <f t="shared" si="5"/>
        <v>-113003.52925999994</v>
      </c>
      <c r="I31" s="98">
        <f>IF(E31=0,"n/a",H31/E31)</f>
        <v>-0.17924346634206598</v>
      </c>
      <c r="J31" s="56">
        <f>SUM(J22:J29)</f>
        <v>497992.49459999998</v>
      </c>
      <c r="K31" s="54">
        <f>SUM(K22:K29)</f>
        <v>499592.49459999998</v>
      </c>
    </row>
    <row r="32" spans="1:12" s="5" customFormat="1" ht="12.75" customHeight="1">
      <c r="A32" s="36"/>
      <c r="B32" s="37"/>
      <c r="C32" s="42"/>
      <c r="D32" s="42"/>
      <c r="E32" s="43"/>
      <c r="F32" s="115"/>
      <c r="G32" s="90"/>
      <c r="H32" s="91"/>
      <c r="I32" s="92"/>
      <c r="J32" s="40"/>
      <c r="K32" s="45"/>
    </row>
    <row r="33" spans="1:11" s="7" customFormat="1" ht="20.25" customHeight="1">
      <c r="A33" s="36" t="s">
        <v>27</v>
      </c>
      <c r="B33" s="37"/>
      <c r="C33" s="42">
        <f t="shared" ref="C33:H33" si="6">C20-C31</f>
        <v>263044.87707000016</v>
      </c>
      <c r="D33" s="42">
        <f t="shared" si="6"/>
        <v>274374.00977999985</v>
      </c>
      <c r="E33" s="43">
        <f t="shared" si="6"/>
        <v>292419.32368000003</v>
      </c>
      <c r="F33" s="115">
        <f t="shared" si="6"/>
        <v>290841.35600000003</v>
      </c>
      <c r="G33" s="90">
        <f t="shared" si="6"/>
        <v>273793.00389999989</v>
      </c>
      <c r="H33" s="91">
        <f t="shared" si="6"/>
        <v>-18626.319780000063</v>
      </c>
      <c r="I33" s="92">
        <f>IF(E33=0,"n/a",H33/E33)</f>
        <v>-6.3697294507059313E-2</v>
      </c>
      <c r="J33" s="40">
        <f>J20-J31</f>
        <v>297581.10540000012</v>
      </c>
      <c r="K33" s="45">
        <f>K20-K31</f>
        <v>303505.10540000012</v>
      </c>
    </row>
    <row r="34" spans="1:11" s="5" customFormat="1" ht="9.75" customHeight="1">
      <c r="A34" s="57"/>
      <c r="B34" s="58"/>
      <c r="C34" s="59"/>
      <c r="D34" s="59"/>
      <c r="E34" s="60"/>
      <c r="F34" s="121"/>
      <c r="G34" s="99"/>
      <c r="H34" s="100"/>
      <c r="I34" s="101"/>
      <c r="J34" s="61"/>
      <c r="K34" s="62"/>
    </row>
    <row r="35" spans="1:11" s="5" customFormat="1" ht="13.5" thickBot="1">
      <c r="A35" s="63"/>
      <c r="B35" s="64"/>
      <c r="C35" s="65"/>
      <c r="D35" s="65"/>
      <c r="E35" s="66"/>
      <c r="F35" s="103"/>
      <c r="G35" s="102"/>
      <c r="H35" s="103"/>
      <c r="I35" s="104"/>
      <c r="J35" s="67"/>
      <c r="K35" s="68"/>
    </row>
    <row r="36" spans="1:11" s="5" customFormat="1" ht="6" customHeight="1">
      <c r="A36" s="69"/>
      <c r="B36" s="70"/>
      <c r="C36" s="42"/>
      <c r="D36" s="42"/>
      <c r="E36" s="43"/>
      <c r="F36" s="115"/>
      <c r="G36" s="90"/>
      <c r="H36" s="91"/>
      <c r="I36" s="92"/>
      <c r="J36" s="40"/>
      <c r="K36" s="45"/>
    </row>
    <row r="37" spans="1:11" s="5" customFormat="1" ht="20.25" customHeight="1">
      <c r="A37" s="71" t="s">
        <v>28</v>
      </c>
      <c r="B37" s="72"/>
      <c r="C37" s="73">
        <f>'[1]009 Service 1  by Expenditure'!C43+'[1]009 Serv 2 by Exp'!C43+'[1]009 Serv 3 by Exp'!C43+'[1]009 Serv 4 by Exp'!C43+'[1]009 Serv 5 by Expe'!C43+'[1]009 Serv 6 by Exp'!C43+'[1]009 Serv 7 by Exp'!C43</f>
        <v>758.83999999999992</v>
      </c>
      <c r="D37" s="73">
        <f>'[1]009 Service 1  by Expenditure'!D43+'[1]009 Serv 2 by Exp'!D43+'[1]009 Serv 3 by Exp'!D43+'[1]009 Serv 4 by Exp'!D43+'[1]009 Serv 5 by Expe'!D43+'[1]009 Serv 6 by Exp'!D43+'[1]009 Serv 7 by Exp'!D43</f>
        <v>763.7</v>
      </c>
      <c r="E37" s="74">
        <f>'[1]009 Service 1  by Expenditure'!E43+'[1]009 Serv 2 by Exp'!E43+'[1]009 Serv 3 by Exp'!E43+'[1]009 Serv 4 by Exp'!E43+'[1]009 Serv 5 by Expe'!E43+'[1]009 Serv 6 by Exp'!E43+'[1]009 Serv 7 by Exp'!E43</f>
        <v>763.5</v>
      </c>
      <c r="F37" s="122">
        <f>'[1]009 Service 1  by Expenditure'!F43+'[1]009 Serv 2 by Exp'!F43+'[1]009 Serv 3 by Exp'!F43+'[1]009 Serv 4 by Exp'!F43+'[1]009 Serv 5 by Expe'!F43+'[1]009 Serv 6 by Exp'!F43+'[1]009 Serv 7 by Exp'!F43</f>
        <v>763.5</v>
      </c>
      <c r="G37" s="105">
        <v>739.4</v>
      </c>
      <c r="H37" s="106">
        <f>G37-E37</f>
        <v>-24.100000000000023</v>
      </c>
      <c r="I37" s="107">
        <f>IF(E37=0,"n/a",H37/E37)</f>
        <v>-3.1565160445317646E-2</v>
      </c>
      <c r="J37" s="75">
        <v>739.4</v>
      </c>
      <c r="K37" s="76">
        <v>739.4</v>
      </c>
    </row>
    <row r="38" spans="1:11" s="5" customFormat="1" ht="6" customHeight="1" thickBot="1">
      <c r="A38" s="77"/>
      <c r="B38" s="78"/>
      <c r="C38" s="65"/>
      <c r="D38" s="65"/>
      <c r="E38" s="66"/>
      <c r="F38" s="103"/>
      <c r="G38" s="102"/>
      <c r="H38" s="108"/>
      <c r="I38" s="109"/>
      <c r="J38" s="67"/>
      <c r="K38" s="68"/>
    </row>
    <row r="39" spans="1:11">
      <c r="A39" s="8"/>
      <c r="B39" s="8"/>
      <c r="C39" s="8"/>
      <c r="D39" s="8"/>
      <c r="E39" s="8"/>
      <c r="F39" s="8"/>
      <c r="G39" s="8"/>
      <c r="H39" s="8"/>
      <c r="I39" s="9"/>
      <c r="J39" s="9"/>
      <c r="K39" s="8"/>
    </row>
    <row r="40" spans="1:11">
      <c r="A40" s="10"/>
      <c r="B40" s="10"/>
      <c r="C40" s="10"/>
      <c r="D40" s="10"/>
      <c r="E40" s="10"/>
      <c r="F40" s="10"/>
      <c r="G40" s="10"/>
      <c r="H40" s="10"/>
      <c r="I40" s="11"/>
      <c r="J40" s="11"/>
      <c r="K40" s="10"/>
    </row>
    <row r="41" spans="1:11">
      <c r="A41" s="10"/>
      <c r="B41" s="10"/>
      <c r="C41" s="10"/>
      <c r="D41" s="10"/>
      <c r="E41" s="10"/>
      <c r="F41" s="10"/>
      <c r="G41" s="10"/>
      <c r="H41" s="10"/>
      <c r="I41" s="11"/>
      <c r="J41" s="11"/>
      <c r="K41" s="10"/>
    </row>
    <row r="42" spans="1:11">
      <c r="A42" s="10"/>
      <c r="B42" s="10"/>
      <c r="C42" s="10"/>
      <c r="D42" s="10"/>
      <c r="E42" s="10"/>
      <c r="F42" s="10"/>
      <c r="G42" s="10"/>
      <c r="H42" s="10"/>
      <c r="I42" s="11"/>
      <c r="J42" s="11"/>
      <c r="K42" s="10"/>
    </row>
    <row r="43" spans="1:11">
      <c r="A43" s="10"/>
      <c r="B43" s="10"/>
      <c r="C43" s="10"/>
      <c r="D43" s="10"/>
      <c r="E43" s="10"/>
      <c r="F43" s="10"/>
      <c r="G43" s="10"/>
      <c r="H43" s="10"/>
      <c r="I43" s="11"/>
      <c r="J43" s="11"/>
      <c r="K43" s="10"/>
    </row>
    <row r="44" spans="1:11">
      <c r="A44" s="10"/>
      <c r="B44" s="10"/>
      <c r="C44" s="10"/>
      <c r="D44" s="10"/>
      <c r="E44" s="10"/>
      <c r="F44" s="10"/>
      <c r="G44" s="10"/>
      <c r="H44" s="10"/>
      <c r="I44" s="11"/>
      <c r="J44" s="11"/>
      <c r="K44" s="10"/>
    </row>
    <row r="45" spans="1:11">
      <c r="A45" s="10"/>
      <c r="B45" s="10"/>
      <c r="C45" s="10"/>
      <c r="D45" s="10"/>
      <c r="E45" s="10"/>
      <c r="F45" s="10"/>
      <c r="G45" s="10"/>
      <c r="H45" s="10"/>
      <c r="I45" s="11"/>
      <c r="J45" s="11"/>
      <c r="K45" s="10"/>
    </row>
    <row r="46" spans="1:11">
      <c r="A46" s="10"/>
      <c r="B46" s="10"/>
      <c r="C46" s="10"/>
      <c r="D46" s="10"/>
      <c r="E46" s="10"/>
      <c r="F46" s="10"/>
      <c r="G46" s="10"/>
      <c r="H46" s="10"/>
      <c r="I46" s="11"/>
      <c r="J46" s="11"/>
      <c r="K46" s="10"/>
    </row>
    <row r="47" spans="1:11">
      <c r="A47" s="10"/>
      <c r="B47" s="10"/>
      <c r="C47" s="10"/>
      <c r="D47" s="10"/>
      <c r="E47" s="10"/>
      <c r="F47" s="10"/>
      <c r="G47" s="10"/>
      <c r="H47" s="10"/>
      <c r="I47" s="11"/>
      <c r="J47" s="11"/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1"/>
      <c r="J48" s="11"/>
      <c r="K48" s="10"/>
    </row>
    <row r="49" spans="1:1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>
      <c r="I50" s="1"/>
      <c r="J50" s="1"/>
    </row>
    <row r="51" spans="1:11">
      <c r="I51" s="1"/>
      <c r="J51" s="1"/>
    </row>
    <row r="52" spans="1:11">
      <c r="I52" s="1"/>
      <c r="J52" s="1"/>
    </row>
    <row r="53" spans="1:11" s="5" customFormat="1" ht="10.9" customHeight="1"/>
    <row r="54" spans="1:11" s="5" customFormat="1" ht="10.9" customHeight="1"/>
    <row r="55" spans="1:11" s="5" customFormat="1" ht="10.9" customHeight="1"/>
    <row r="56" spans="1:11" s="5" customFormat="1" ht="10.9" customHeight="1"/>
    <row r="57" spans="1:11" s="5" customFormat="1" ht="10.9" customHeight="1"/>
    <row r="58" spans="1:11" s="5" customFormat="1" ht="10.9" customHeight="1"/>
    <row r="59" spans="1:11" s="5" customFormat="1" ht="10.9" customHeight="1"/>
    <row r="60" spans="1:11" s="5" customFormat="1" ht="10.9" customHeight="1"/>
    <row r="61" spans="1:11" s="5" customFormat="1" ht="10.9" customHeight="1"/>
    <row r="62" spans="1:11" s="5" customFormat="1" ht="10.9" customHeight="1"/>
    <row r="63" spans="1:11" s="5" customFormat="1" ht="10.9" customHeight="1"/>
    <row r="64" spans="1:11" s="5" customFormat="1" ht="10.9" customHeight="1"/>
    <row r="65" s="5" customFormat="1" ht="10.9" customHeight="1"/>
    <row r="66" s="5" customFormat="1" ht="10.9" customHeight="1"/>
    <row r="67" s="5" customFormat="1" ht="10.9" customHeight="1"/>
    <row r="68" s="5" customFormat="1" ht="10.9" customHeight="1"/>
    <row r="69" s="5" customFormat="1" ht="10.9" customHeight="1"/>
    <row r="70" s="5" customFormat="1" ht="10.9" customHeight="1"/>
    <row r="71" s="5" customFormat="1" ht="10.9" customHeight="1"/>
    <row r="72" s="5" customFormat="1" ht="10.9" customHeight="1"/>
    <row r="73" s="5" customFormat="1" ht="10.9" customHeight="1"/>
    <row r="74" s="5" customFormat="1" ht="10.9" customHeight="1"/>
    <row r="75" s="5" customFormat="1" ht="10.9" customHeight="1"/>
    <row r="76" s="5" customFormat="1" ht="10.9" customHeight="1"/>
    <row r="77" s="5" customFormat="1" ht="10.9" customHeight="1"/>
    <row r="78" s="5" customFormat="1" ht="10.9" customHeight="1"/>
    <row r="79" s="5" customFormat="1" ht="10.9" customHeight="1"/>
    <row r="80" s="5" customFormat="1" ht="10.9" customHeight="1"/>
    <row r="81" s="5" customFormat="1" ht="10.9" customHeight="1"/>
    <row r="82" s="5" customFormat="1" ht="10.9" customHeight="1"/>
    <row r="83" s="5" customFormat="1" ht="10.9" customHeight="1"/>
    <row r="84" s="5" customFormat="1" ht="10.9" customHeight="1"/>
    <row r="85" s="5" customFormat="1" ht="10.9" customHeight="1"/>
    <row r="86" s="5" customFormat="1" ht="10.9" customHeight="1"/>
    <row r="87" s="5" customFormat="1" ht="10.9" customHeight="1"/>
    <row r="88" s="5" customFormat="1" ht="10.9" customHeight="1"/>
    <row r="89" s="5" customFormat="1" ht="10.9" customHeight="1"/>
    <row r="90" s="5" customFormat="1" ht="10.9" customHeight="1"/>
    <row r="91" s="5" customFormat="1" ht="10.9" customHeight="1"/>
    <row r="92" s="5" customFormat="1" ht="10.9" customHeight="1"/>
    <row r="93" s="5" customFormat="1" ht="10.9" customHeight="1"/>
    <row r="94" s="5" customFormat="1" ht="10.9" customHeight="1"/>
    <row r="95" s="5" customFormat="1" ht="10.9" customHeight="1"/>
    <row r="96" s="5" customFormat="1" ht="10.9" customHeight="1"/>
    <row r="97" spans="9:16" s="5" customFormat="1" ht="10.9" customHeight="1"/>
    <row r="98" spans="9:16" s="5" customFormat="1" ht="10.9" customHeight="1"/>
    <row r="99" spans="9:16" s="5" customFormat="1" ht="10.9" customHeight="1"/>
    <row r="100" spans="9:16" s="5" customFormat="1" ht="10.9" customHeight="1"/>
    <row r="101" spans="9:16" s="5" customFormat="1" ht="10.9" customHeight="1"/>
    <row r="102" spans="9:16" s="5" customFormat="1" ht="10.9" customHeight="1"/>
    <row r="103" spans="9:16" s="5" customFormat="1" ht="10.9" customHeight="1"/>
    <row r="104" spans="9:16" s="5" customFormat="1" ht="10.9" customHeight="1"/>
    <row r="105" spans="9:16" s="5" customFormat="1" ht="10.9" customHeight="1"/>
    <row r="106" spans="9:16" s="5" customFormat="1" ht="10.9" customHeight="1">
      <c r="I106" s="12"/>
      <c r="J106" s="12"/>
    </row>
    <row r="107" spans="9:16" s="5" customFormat="1" ht="10.9" customHeight="1">
      <c r="I107" s="12"/>
      <c r="J107" s="12"/>
    </row>
    <row r="108" spans="9:16" s="5" customFormat="1" ht="10.9" customHeight="1">
      <c r="I108" s="12"/>
      <c r="J108" s="12"/>
    </row>
    <row r="109" spans="9:16" s="5" customFormat="1" ht="10.9" customHeight="1">
      <c r="I109" s="12"/>
      <c r="J109" s="12"/>
    </row>
    <row r="110" spans="9:16" s="5" customFormat="1" ht="10.9" customHeight="1">
      <c r="I110" s="12"/>
      <c r="J110" s="12"/>
    </row>
    <row r="111" spans="9:16" s="5" customFormat="1" ht="10.9" customHeight="1">
      <c r="I111" s="12"/>
      <c r="J111" s="12"/>
    </row>
    <row r="112" spans="9:16" s="5" customFormat="1" ht="10.9" customHeight="1">
      <c r="I112" s="12"/>
      <c r="J112" s="12"/>
      <c r="L112" s="13"/>
      <c r="M112" s="13"/>
      <c r="N112" s="13"/>
      <c r="O112" s="13"/>
      <c r="P112" s="13"/>
    </row>
    <row r="113" spans="1:1" ht="0.95" customHeight="1"/>
    <row r="114" spans="1:1">
      <c r="A114" s="15"/>
    </row>
  </sheetData>
  <mergeCells count="6">
    <mergeCell ref="H6:I6"/>
    <mergeCell ref="H7:I7"/>
    <mergeCell ref="H8:I8"/>
    <mergeCell ref="A1:K1"/>
    <mergeCell ref="A2:K2"/>
    <mergeCell ref="A3:K3"/>
  </mergeCells>
  <printOptions horizontalCentered="1"/>
  <pageMargins left="0.7" right="0.7" top="0.75" bottom="0.75" header="0.3" footer="0.3"/>
  <pageSetup scale="90" orientation="landscape" r:id="rId1"/>
  <ignoredErrors>
    <ignoredError sqref="I20 I31:I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SSHA_</vt:lpstr>
      <vt:lpstr>SSHA_!Print_Area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jforsyt0</dc:creator>
  <cp:lastModifiedBy>RSAWH</cp:lastModifiedBy>
  <cp:lastPrinted>2012-08-01T15:00:08Z</cp:lastPrinted>
  <dcterms:created xsi:type="dcterms:W3CDTF">2011-11-28T17:43:10Z</dcterms:created>
  <dcterms:modified xsi:type="dcterms:W3CDTF">2012-08-01T15:14:07Z</dcterms:modified>
</cp:coreProperties>
</file>