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Projects\Demo-Dashboard\"/>
    </mc:Choice>
  </mc:AlternateContent>
  <bookViews>
    <workbookView xWindow="0" yWindow="0" windowWidth="19200" windowHeight="7215" tabRatio="803"/>
  </bookViews>
  <sheets>
    <sheet name="AVAIL" sheetId="55" r:id="rId1"/>
    <sheet name="02 OCOTBER 2023" sheetId="13" r:id="rId2"/>
    <sheet name="03 OCTOBER 2023" sheetId="29" r:id="rId3"/>
    <sheet name="04 OCTOBER 2023" sheetId="30" r:id="rId4"/>
    <sheet name="05 OCTOBER 2023" sheetId="31" r:id="rId5"/>
    <sheet name="06 OCTOBER 2023" sheetId="32" r:id="rId6"/>
    <sheet name="07 OCTOBER 2023" sheetId="33" r:id="rId7"/>
    <sheet name="08 OCTOBER 2023" sheetId="34" r:id="rId8"/>
    <sheet name="09 OCTOBER 2023" sheetId="35" r:id="rId9"/>
    <sheet name="10 OCTOBER 2023" sheetId="36" r:id="rId10"/>
    <sheet name="11 OCTOBER 2023" sheetId="37" r:id="rId11"/>
    <sheet name="12 OCTOBER 2023" sheetId="38" r:id="rId12"/>
    <sheet name="13 OCTOBER 2023" sheetId="39" r:id="rId13"/>
    <sheet name="14 OCTOBER 2023" sheetId="40" r:id="rId14"/>
    <sheet name="15 OCTOBER 2023 " sheetId="41" r:id="rId15"/>
    <sheet name="16 OCTOBER 2023" sheetId="42" r:id="rId16"/>
    <sheet name="17 OCTOBER 2023" sheetId="43" r:id="rId17"/>
    <sheet name="18 OCTOBER 2023" sheetId="44" r:id="rId18"/>
    <sheet name="19 OCTOBER 2023" sheetId="45" r:id="rId19"/>
    <sheet name="20 OCTOBER 2023" sheetId="46" r:id="rId20"/>
    <sheet name="21 OCTOBERR 2023" sheetId="47" r:id="rId21"/>
    <sheet name="22 OCTOBER 2023" sheetId="48" r:id="rId22"/>
    <sheet name="23 SEPTEMBER 2023" sheetId="49" r:id="rId23"/>
    <sheet name="24 SEPTEMBER 2023 " sheetId="50" r:id="rId24"/>
    <sheet name="25 SEPTEMBER 2023" sheetId="51" r:id="rId25"/>
    <sheet name="26 SEPTEMBER 2023 " sheetId="52" r:id="rId26"/>
    <sheet name="27 SEPTEMBER 2023" sheetId="53" r:id="rId27"/>
    <sheet name="28 SEPTEMBER 2023" sheetId="54" r:id="rId28"/>
    <sheet name=" BREAKDOWN TOTALS" sheetId="26" r:id="rId29"/>
    <sheet name="HOURS TOTALS" sheetId="27" r:id="rId3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63" i="43" l="1"/>
  <c r="AD62" i="43"/>
  <c r="AC62" i="43"/>
  <c r="AC63" i="43" s="1"/>
  <c r="AC60" i="40"/>
  <c r="AC61" i="40" s="1"/>
  <c r="G18" i="55" s="1"/>
  <c r="AC46" i="40"/>
  <c r="AD61" i="40"/>
  <c r="K18" i="55" s="1"/>
  <c r="AD60" i="40"/>
  <c r="AD61" i="39"/>
  <c r="K17" i="55" s="1"/>
  <c r="AD60" i="39"/>
  <c r="AC61" i="39"/>
  <c r="AC60" i="39"/>
  <c r="G17" i="55"/>
  <c r="AC58" i="38"/>
  <c r="AC57" i="38"/>
  <c r="AD57" i="38"/>
  <c r="AD58" i="38" s="1"/>
  <c r="AC58" i="37"/>
  <c r="AC57" i="37"/>
  <c r="AD57" i="37"/>
  <c r="AD58" i="37" s="1"/>
  <c r="AD58" i="36"/>
  <c r="AD57" i="36"/>
  <c r="AC58" i="36"/>
  <c r="AC57" i="36"/>
  <c r="AC58" i="35"/>
  <c r="AC57" i="35"/>
  <c r="AD57" i="35"/>
  <c r="AD58" i="35" s="1"/>
  <c r="AC57" i="34"/>
  <c r="AC58" i="34" s="1"/>
  <c r="AD57" i="34"/>
  <c r="AD58" i="34" s="1"/>
  <c r="AC43" i="32"/>
  <c r="AC58" i="32" s="1"/>
  <c r="AD57" i="32"/>
  <c r="AD58" i="32"/>
  <c r="AC57" i="32"/>
  <c r="AD57" i="33"/>
  <c r="AD58" i="33" s="1"/>
  <c r="AC57" i="33"/>
  <c r="AC58" i="33"/>
  <c r="AC43" i="33"/>
  <c r="AD58" i="31"/>
  <c r="AC58" i="31"/>
  <c r="AC43" i="31"/>
  <c r="AC60" i="30"/>
  <c r="AC43" i="30"/>
  <c r="AC57" i="13"/>
  <c r="AC58" i="13"/>
  <c r="AC43" i="13"/>
  <c r="AC28" i="40"/>
  <c r="AA28" i="40"/>
  <c r="W28" i="40"/>
  <c r="AD28" i="40" s="1"/>
  <c r="V28" i="40"/>
  <c r="L28" i="40"/>
  <c r="I28" i="40"/>
  <c r="AE28" i="40" s="1"/>
  <c r="AA57" i="40"/>
  <c r="AC57" i="40" s="1"/>
  <c r="V57" i="40"/>
  <c r="L57" i="40"/>
  <c r="W57" i="40" s="1"/>
  <c r="AD57" i="40" s="1"/>
  <c r="I57" i="40"/>
  <c r="AE57" i="40" s="1"/>
  <c r="AA54" i="40"/>
  <c r="AC54" i="40" s="1"/>
  <c r="V54" i="40"/>
  <c r="L54" i="40"/>
  <c r="W54" i="40" s="1"/>
  <c r="AD54" i="40" s="1"/>
  <c r="I54" i="40"/>
  <c r="AE54" i="40" s="1"/>
  <c r="AA16" i="47"/>
  <c r="AC16" i="47" s="1"/>
  <c r="V16" i="47"/>
  <c r="L16" i="47"/>
  <c r="I16" i="47"/>
  <c r="AE16" i="47" s="1"/>
  <c r="AA16" i="46"/>
  <c r="AC16" i="46" s="1"/>
  <c r="V16" i="46"/>
  <c r="L16" i="46"/>
  <c r="I16" i="46"/>
  <c r="AE16" i="46" s="1"/>
  <c r="AA16" i="45"/>
  <c r="AC16" i="45" s="1"/>
  <c r="W16" i="45"/>
  <c r="AD16" i="45" s="1"/>
  <c r="V16" i="45"/>
  <c r="L16" i="45"/>
  <c r="I16" i="45"/>
  <c r="AE16" i="45" s="1"/>
  <c r="AA16" i="44"/>
  <c r="AC16" i="44" s="1"/>
  <c r="V16" i="44"/>
  <c r="L16" i="44"/>
  <c r="I16" i="44"/>
  <c r="AE16" i="44" s="1"/>
  <c r="AA16" i="43"/>
  <c r="AC16" i="43" s="1"/>
  <c r="V16" i="43"/>
  <c r="L16" i="43"/>
  <c r="W16" i="43" s="1"/>
  <c r="I16" i="43"/>
  <c r="AE16" i="43" s="1"/>
  <c r="AA15" i="42"/>
  <c r="AC15" i="42" s="1"/>
  <c r="V15" i="42"/>
  <c r="L15" i="42"/>
  <c r="I15" i="42"/>
  <c r="AE15" i="42" s="1"/>
  <c r="AA15" i="41"/>
  <c r="AC15" i="41" s="1"/>
  <c r="V15" i="41"/>
  <c r="L15" i="41"/>
  <c r="I15" i="41"/>
  <c r="AE15" i="41" s="1"/>
  <c r="AC15" i="40"/>
  <c r="AA15" i="40"/>
  <c r="V15" i="40"/>
  <c r="L15" i="40"/>
  <c r="W15" i="40" s="1"/>
  <c r="AD15" i="40" s="1"/>
  <c r="I15" i="40"/>
  <c r="AE15" i="40" s="1"/>
  <c r="AA10" i="47"/>
  <c r="AC10" i="47" s="1"/>
  <c r="V10" i="47"/>
  <c r="L10" i="47"/>
  <c r="I10" i="47"/>
  <c r="AE10" i="47" s="1"/>
  <c r="AC10" i="46"/>
  <c r="AA10" i="46"/>
  <c r="V10" i="46"/>
  <c r="L10" i="46"/>
  <c r="W10" i="46" s="1"/>
  <c r="I10" i="46"/>
  <c r="AE10" i="46" s="1"/>
  <c r="AA10" i="45"/>
  <c r="AC10" i="45" s="1"/>
  <c r="V10" i="45"/>
  <c r="L10" i="45"/>
  <c r="I10" i="45"/>
  <c r="AE10" i="45" s="1"/>
  <c r="AA10" i="44"/>
  <c r="AC10" i="44" s="1"/>
  <c r="V10" i="44"/>
  <c r="L10" i="44"/>
  <c r="I10" i="44"/>
  <c r="AE10" i="44" s="1"/>
  <c r="AA10" i="43"/>
  <c r="AC10" i="43" s="1"/>
  <c r="V10" i="43"/>
  <c r="L10" i="43"/>
  <c r="I10" i="43"/>
  <c r="AE10" i="43" s="1"/>
  <c r="AA10" i="42"/>
  <c r="AC10" i="42" s="1"/>
  <c r="V10" i="42"/>
  <c r="L10" i="42"/>
  <c r="I10" i="42"/>
  <c r="AE10" i="42" s="1"/>
  <c r="AA10" i="41"/>
  <c r="AC10" i="41" s="1"/>
  <c r="V10" i="41"/>
  <c r="L10" i="41"/>
  <c r="I10" i="41"/>
  <c r="AE10" i="41" s="1"/>
  <c r="AA10" i="40"/>
  <c r="AC10" i="40" s="1"/>
  <c r="V10" i="40"/>
  <c r="L10" i="40"/>
  <c r="I10" i="40"/>
  <c r="AE10" i="40" s="1"/>
  <c r="AA8" i="47"/>
  <c r="AC8" i="47" s="1"/>
  <c r="V8" i="47"/>
  <c r="L8" i="47"/>
  <c r="I8" i="47"/>
  <c r="AE8" i="47" s="1"/>
  <c r="AA8" i="46"/>
  <c r="AC8" i="46" s="1"/>
  <c r="V8" i="46"/>
  <c r="L8" i="46"/>
  <c r="W8" i="46" s="1"/>
  <c r="AD8" i="46" s="1"/>
  <c r="I8" i="46"/>
  <c r="AE8" i="46" s="1"/>
  <c r="AA8" i="45"/>
  <c r="AC8" i="45" s="1"/>
  <c r="V8" i="45"/>
  <c r="L8" i="45"/>
  <c r="I8" i="45"/>
  <c r="AE8" i="45" s="1"/>
  <c r="AA8" i="44"/>
  <c r="AC8" i="44" s="1"/>
  <c r="V8" i="44"/>
  <c r="L8" i="44"/>
  <c r="I8" i="44"/>
  <c r="AE8" i="44" s="1"/>
  <c r="AC8" i="43"/>
  <c r="AA8" i="43"/>
  <c r="V8" i="43"/>
  <c r="L8" i="43"/>
  <c r="I8" i="43"/>
  <c r="AE8" i="43" s="1"/>
  <c r="AA8" i="42"/>
  <c r="AC8" i="42" s="1"/>
  <c r="V8" i="42"/>
  <c r="L8" i="42"/>
  <c r="I8" i="42"/>
  <c r="AE8" i="42" s="1"/>
  <c r="AA8" i="41"/>
  <c r="AC8" i="41" s="1"/>
  <c r="V8" i="41"/>
  <c r="L8" i="41"/>
  <c r="I8" i="41"/>
  <c r="AE8" i="41" s="1"/>
  <c r="AA8" i="40"/>
  <c r="AC8" i="40" s="1"/>
  <c r="V8" i="40"/>
  <c r="L8" i="40"/>
  <c r="I8" i="40"/>
  <c r="AE8" i="40" s="1"/>
  <c r="AA5" i="47"/>
  <c r="AC5" i="47" s="1"/>
  <c r="V5" i="47"/>
  <c r="L5" i="47"/>
  <c r="I5" i="47"/>
  <c r="AE5" i="47" s="1"/>
  <c r="AA5" i="46"/>
  <c r="AC5" i="46" s="1"/>
  <c r="V5" i="46"/>
  <c r="L5" i="46"/>
  <c r="I5" i="46"/>
  <c r="AE5" i="46" s="1"/>
  <c r="AA5" i="45"/>
  <c r="AC5" i="45" s="1"/>
  <c r="V5" i="45"/>
  <c r="L5" i="45"/>
  <c r="I5" i="45"/>
  <c r="AE5" i="45" s="1"/>
  <c r="AA5" i="44"/>
  <c r="AC5" i="44" s="1"/>
  <c r="V5" i="44"/>
  <c r="L5" i="44"/>
  <c r="W5" i="44" s="1"/>
  <c r="AD5" i="44" s="1"/>
  <c r="I5" i="44"/>
  <c r="AE5" i="44" s="1"/>
  <c r="AA5" i="43"/>
  <c r="AC5" i="43" s="1"/>
  <c r="V5" i="43"/>
  <c r="L5" i="43"/>
  <c r="W5" i="43" s="1"/>
  <c r="I5" i="43"/>
  <c r="AE5" i="43" s="1"/>
  <c r="AA5" i="42"/>
  <c r="AC5" i="42" s="1"/>
  <c r="V5" i="42"/>
  <c r="L5" i="42"/>
  <c r="I5" i="42"/>
  <c r="AE5" i="42" s="1"/>
  <c r="AA5" i="41"/>
  <c r="AC5" i="41" s="1"/>
  <c r="V5" i="41"/>
  <c r="L5" i="41"/>
  <c r="I5" i="41"/>
  <c r="AE5" i="41" s="1"/>
  <c r="AA5" i="40"/>
  <c r="AC5" i="40" s="1"/>
  <c r="V5" i="40"/>
  <c r="L5" i="40"/>
  <c r="I5" i="40"/>
  <c r="AE5" i="40" s="1"/>
  <c r="AE81" i="48"/>
  <c r="AD81" i="48"/>
  <c r="AA81" i="48"/>
  <c r="AC81" i="48" s="1"/>
  <c r="W81" i="48"/>
  <c r="V81" i="48"/>
  <c r="S81" i="48"/>
  <c r="L81" i="48"/>
  <c r="I81" i="48"/>
  <c r="AC78" i="48"/>
  <c r="AA78" i="48"/>
  <c r="W78" i="48"/>
  <c r="AD78" i="48" s="1"/>
  <c r="V78" i="48"/>
  <c r="S78" i="48"/>
  <c r="AE78" i="48" s="1"/>
  <c r="L78" i="48"/>
  <c r="I78" i="48"/>
  <c r="AE75" i="48"/>
  <c r="AC75" i="48"/>
  <c r="AA75" i="48"/>
  <c r="V75" i="48"/>
  <c r="S75" i="48"/>
  <c r="L75" i="48"/>
  <c r="W75" i="48" s="1"/>
  <c r="AD75" i="48" s="1"/>
  <c r="I75" i="48"/>
  <c r="AE74" i="48"/>
  <c r="AA74" i="48"/>
  <c r="AC74" i="48" s="1"/>
  <c r="V74" i="48"/>
  <c r="W74" i="48" s="1"/>
  <c r="AD74" i="48" s="1"/>
  <c r="S74" i="48"/>
  <c r="L74" i="48"/>
  <c r="I74" i="48"/>
  <c r="AD71" i="48"/>
  <c r="AA71" i="48"/>
  <c r="AC71" i="48" s="1"/>
  <c r="W71" i="48"/>
  <c r="V71" i="48"/>
  <c r="S71" i="48"/>
  <c r="L71" i="48"/>
  <c r="I71" i="48"/>
  <c r="AE71" i="48" s="1"/>
  <c r="AE68" i="48"/>
  <c r="AC68" i="48"/>
  <c r="AA68" i="48"/>
  <c r="W68" i="48"/>
  <c r="AD68" i="48" s="1"/>
  <c r="V68" i="48"/>
  <c r="S68" i="48"/>
  <c r="L68" i="48"/>
  <c r="I68" i="48"/>
  <c r="AC65" i="48"/>
  <c r="AA65" i="48"/>
  <c r="V65" i="48"/>
  <c r="S65" i="48"/>
  <c r="L65" i="48"/>
  <c r="W65" i="48" s="1"/>
  <c r="AD65" i="48" s="1"/>
  <c r="I65" i="48"/>
  <c r="AE64" i="48"/>
  <c r="AA64" i="48"/>
  <c r="AC64" i="48" s="1"/>
  <c r="V64" i="48"/>
  <c r="W64" i="48" s="1"/>
  <c r="AD64" i="48" s="1"/>
  <c r="S64" i="48"/>
  <c r="L64" i="48"/>
  <c r="I64" i="48"/>
  <c r="AE63" i="48"/>
  <c r="AD63" i="48"/>
  <c r="AA63" i="48"/>
  <c r="AC63" i="48" s="1"/>
  <c r="W63" i="48"/>
  <c r="V63" i="48"/>
  <c r="S63" i="48"/>
  <c r="AE65" i="48" s="1"/>
  <c r="L63" i="48"/>
  <c r="I63" i="48"/>
  <c r="AC60" i="48"/>
  <c r="AA60" i="48"/>
  <c r="W60" i="48"/>
  <c r="AD60" i="48" s="1"/>
  <c r="V60" i="48"/>
  <c r="S60" i="48"/>
  <c r="AE60" i="48" s="1"/>
  <c r="L60" i="48"/>
  <c r="I60" i="48"/>
  <c r="AC59" i="48"/>
  <c r="AA59" i="48"/>
  <c r="V59" i="48"/>
  <c r="S59" i="48"/>
  <c r="AE59" i="48" s="1"/>
  <c r="L59" i="48"/>
  <c r="W59" i="48" s="1"/>
  <c r="AD59" i="48" s="1"/>
  <c r="I59" i="48"/>
  <c r="AE58" i="48"/>
  <c r="AA58" i="48"/>
  <c r="AC58" i="48" s="1"/>
  <c r="V58" i="48"/>
  <c r="W58" i="48" s="1"/>
  <c r="AD58" i="48" s="1"/>
  <c r="L58" i="48"/>
  <c r="I58" i="48"/>
  <c r="AE57" i="48"/>
  <c r="AC57" i="48"/>
  <c r="AA57" i="48"/>
  <c r="V57" i="48"/>
  <c r="W57" i="48" s="1"/>
  <c r="AD57" i="48" s="1"/>
  <c r="S57" i="48"/>
  <c r="L57" i="48"/>
  <c r="I57" i="48"/>
  <c r="AA56" i="48"/>
  <c r="AC56" i="48" s="1"/>
  <c r="V56" i="48"/>
  <c r="S56" i="48"/>
  <c r="AE56" i="48" s="1"/>
  <c r="L56" i="48"/>
  <c r="W56" i="48" s="1"/>
  <c r="AD56" i="48" s="1"/>
  <c r="I56" i="48"/>
  <c r="AA55" i="48"/>
  <c r="AC55" i="48" s="1"/>
  <c r="V55" i="48"/>
  <c r="L55" i="48"/>
  <c r="W55" i="48" s="1"/>
  <c r="AD55" i="48" s="1"/>
  <c r="I55" i="48"/>
  <c r="AE55" i="48" s="1"/>
  <c r="AE54" i="48"/>
  <c r="AC54" i="48"/>
  <c r="AA54" i="48"/>
  <c r="V54" i="48"/>
  <c r="S54" i="48"/>
  <c r="L54" i="48"/>
  <c r="W54" i="48" s="1"/>
  <c r="AD54" i="48" s="1"/>
  <c r="I54" i="48"/>
  <c r="AA53" i="48"/>
  <c r="AC53" i="48" s="1"/>
  <c r="V53" i="48"/>
  <c r="W53" i="48" s="1"/>
  <c r="AD53" i="48" s="1"/>
  <c r="S53" i="48"/>
  <c r="AE53" i="48" s="1"/>
  <c r="L53" i="48"/>
  <c r="I53" i="48"/>
  <c r="AA52" i="48"/>
  <c r="AC52" i="48" s="1"/>
  <c r="W52" i="48"/>
  <c r="AD52" i="48" s="1"/>
  <c r="V52" i="48"/>
  <c r="S52" i="48"/>
  <c r="AE52" i="48" s="1"/>
  <c r="L52" i="48"/>
  <c r="I52" i="48"/>
  <c r="AE51" i="48"/>
  <c r="AA51" i="48"/>
  <c r="AC51" i="48" s="1"/>
  <c r="V51" i="48"/>
  <c r="S51" i="48"/>
  <c r="L51" i="48"/>
  <c r="W51" i="48" s="1"/>
  <c r="AD51" i="48" s="1"/>
  <c r="I51" i="48"/>
  <c r="AE50" i="48"/>
  <c r="AA50" i="48"/>
  <c r="AC50" i="48" s="1"/>
  <c r="V50" i="48"/>
  <c r="S50" i="48"/>
  <c r="L50" i="48"/>
  <c r="W50" i="48" s="1"/>
  <c r="AD50" i="48" s="1"/>
  <c r="I50" i="48"/>
  <c r="AA49" i="48"/>
  <c r="AC49" i="48" s="1"/>
  <c r="V49" i="48"/>
  <c r="W49" i="48" s="1"/>
  <c r="AD49" i="48" s="1"/>
  <c r="S49" i="48"/>
  <c r="AE49" i="48" s="1"/>
  <c r="L49" i="48"/>
  <c r="I49" i="48"/>
  <c r="AE47" i="48"/>
  <c r="AA47" i="48"/>
  <c r="AC47" i="48" s="1"/>
  <c r="W47" i="48"/>
  <c r="AD47" i="48" s="1"/>
  <c r="V47" i="48"/>
  <c r="S47" i="48"/>
  <c r="L47" i="48"/>
  <c r="I47" i="48"/>
  <c r="AA46" i="48"/>
  <c r="AC46" i="48" s="1"/>
  <c r="V46" i="48"/>
  <c r="S46" i="48"/>
  <c r="L46" i="48"/>
  <c r="W46" i="48" s="1"/>
  <c r="AD46" i="48" s="1"/>
  <c r="I46" i="48"/>
  <c r="AE45" i="48"/>
  <c r="AA45" i="48"/>
  <c r="AC45" i="48" s="1"/>
  <c r="V45" i="48"/>
  <c r="S45" i="48"/>
  <c r="L45" i="48"/>
  <c r="W45" i="48" s="1"/>
  <c r="AD45" i="48" s="1"/>
  <c r="I45" i="48"/>
  <c r="AA44" i="48"/>
  <c r="AC44" i="48" s="1"/>
  <c r="V44" i="48"/>
  <c r="W44" i="48" s="1"/>
  <c r="AD44" i="48" s="1"/>
  <c r="S44" i="48"/>
  <c r="L44" i="48"/>
  <c r="I44" i="48"/>
  <c r="AE43" i="48"/>
  <c r="AA43" i="48"/>
  <c r="AC43" i="48" s="1"/>
  <c r="W43" i="48"/>
  <c r="AD43" i="48" s="1"/>
  <c r="V43" i="48"/>
  <c r="S43" i="48"/>
  <c r="AE46" i="48" s="1"/>
  <c r="L43" i="48"/>
  <c r="I43" i="48"/>
  <c r="AE42" i="48"/>
  <c r="AA42" i="48"/>
  <c r="AC42" i="48" s="1"/>
  <c r="V42" i="48"/>
  <c r="S42" i="48"/>
  <c r="L42" i="48"/>
  <c r="W42" i="48" s="1"/>
  <c r="AD42" i="48" s="1"/>
  <c r="I42" i="48"/>
  <c r="AE41" i="48"/>
  <c r="AA41" i="48"/>
  <c r="AC41" i="48" s="1"/>
  <c r="V41" i="48"/>
  <c r="S41" i="48"/>
  <c r="AE44" i="48" s="1"/>
  <c r="L41" i="48"/>
  <c r="W41" i="48" s="1"/>
  <c r="AD41" i="48" s="1"/>
  <c r="I41" i="48"/>
  <c r="AA40" i="48"/>
  <c r="AC40" i="48" s="1"/>
  <c r="V40" i="48"/>
  <c r="W40" i="48" s="1"/>
  <c r="AD40" i="48" s="1"/>
  <c r="S40" i="48"/>
  <c r="L40" i="48"/>
  <c r="I40" i="48"/>
  <c r="AE39" i="48"/>
  <c r="AA39" i="48"/>
  <c r="AC39" i="48" s="1"/>
  <c r="W39" i="48"/>
  <c r="AD39" i="48" s="1"/>
  <c r="V39" i="48"/>
  <c r="S39" i="48"/>
  <c r="AE40" i="48" s="1"/>
  <c r="L39" i="48"/>
  <c r="I39" i="48"/>
  <c r="AE38" i="48"/>
  <c r="AA38" i="48"/>
  <c r="AC38" i="48" s="1"/>
  <c r="V38" i="48"/>
  <c r="S38" i="48"/>
  <c r="L38" i="48"/>
  <c r="W38" i="48" s="1"/>
  <c r="AD38" i="48" s="1"/>
  <c r="I38" i="48"/>
  <c r="AE37" i="48"/>
  <c r="AA37" i="48"/>
  <c r="AC37" i="48" s="1"/>
  <c r="V37" i="48"/>
  <c r="L37" i="48"/>
  <c r="W37" i="48" s="1"/>
  <c r="AD37" i="48" s="1"/>
  <c r="I37" i="48"/>
  <c r="AC36" i="48"/>
  <c r="AA36" i="48"/>
  <c r="W36" i="48"/>
  <c r="AD36" i="48" s="1"/>
  <c r="V36" i="48"/>
  <c r="L36" i="48"/>
  <c r="I36" i="48"/>
  <c r="AE36" i="48" s="1"/>
  <c r="AC35" i="48"/>
  <c r="AA35" i="48"/>
  <c r="V35" i="48"/>
  <c r="S35" i="48"/>
  <c r="L35" i="48"/>
  <c r="W35" i="48" s="1"/>
  <c r="AD35" i="48" s="1"/>
  <c r="I35" i="48"/>
  <c r="AC34" i="48"/>
  <c r="AA34" i="48"/>
  <c r="V34" i="48"/>
  <c r="W34" i="48" s="1"/>
  <c r="AD34" i="48" s="1"/>
  <c r="S34" i="48"/>
  <c r="AE35" i="48" s="1"/>
  <c r="L34" i="48"/>
  <c r="I34" i="48"/>
  <c r="AE33" i="48"/>
  <c r="AC33" i="48"/>
  <c r="AA33" i="48"/>
  <c r="V33" i="48"/>
  <c r="W33" i="48" s="1"/>
  <c r="AD33" i="48" s="1"/>
  <c r="S33" i="48"/>
  <c r="L33" i="48"/>
  <c r="I33" i="48"/>
  <c r="AE34" i="48" s="1"/>
  <c r="AA32" i="48"/>
  <c r="AC32" i="48" s="1"/>
  <c r="V32" i="48"/>
  <c r="S32" i="48"/>
  <c r="L32" i="48"/>
  <c r="W32" i="48" s="1"/>
  <c r="AD32" i="48" s="1"/>
  <c r="I32" i="48"/>
  <c r="AE31" i="48"/>
  <c r="AC31" i="48"/>
  <c r="AA31" i="48"/>
  <c r="V31" i="48"/>
  <c r="S31" i="48"/>
  <c r="AE32" i="48" s="1"/>
  <c r="L31" i="48"/>
  <c r="W31" i="48" s="1"/>
  <c r="AD31" i="48" s="1"/>
  <c r="I31" i="48"/>
  <c r="AE30" i="48"/>
  <c r="AC30" i="48"/>
  <c r="AA30" i="48"/>
  <c r="V30" i="48"/>
  <c r="L30" i="48"/>
  <c r="W30" i="48" s="1"/>
  <c r="AD30" i="48" s="1"/>
  <c r="I30" i="48"/>
  <c r="AE25" i="48"/>
  <c r="AA25" i="48"/>
  <c r="AC25" i="48" s="1"/>
  <c r="AC26" i="48" s="1"/>
  <c r="V25" i="48"/>
  <c r="S25" i="48"/>
  <c r="L25" i="48"/>
  <c r="W25" i="48" s="1"/>
  <c r="AD25" i="48" s="1"/>
  <c r="I25" i="48"/>
  <c r="AE24" i="48"/>
  <c r="AE22" i="48"/>
  <c r="AA22" i="48"/>
  <c r="AC22" i="48" s="1"/>
  <c r="V22" i="48"/>
  <c r="S22" i="48"/>
  <c r="L22" i="48"/>
  <c r="W22" i="48" s="1"/>
  <c r="AD22" i="48" s="1"/>
  <c r="I22" i="48"/>
  <c r="AA21" i="48"/>
  <c r="AC21" i="48" s="1"/>
  <c r="AC27" i="48" s="1"/>
  <c r="V21" i="48"/>
  <c r="W21" i="48" s="1"/>
  <c r="AD21" i="48" s="1"/>
  <c r="S21" i="48"/>
  <c r="AE21" i="48" s="1"/>
  <c r="L21" i="48"/>
  <c r="I21" i="48"/>
  <c r="AA20" i="48"/>
  <c r="AC20" i="48" s="1"/>
  <c r="W20" i="48"/>
  <c r="AD20" i="48" s="1"/>
  <c r="V20" i="48"/>
  <c r="S20" i="48"/>
  <c r="AE20" i="48" s="1"/>
  <c r="L20" i="48"/>
  <c r="I20" i="48"/>
  <c r="AA19" i="48"/>
  <c r="AC19" i="48" s="1"/>
  <c r="V19" i="48"/>
  <c r="S19" i="48"/>
  <c r="L19" i="48"/>
  <c r="W19" i="48" s="1"/>
  <c r="AD19" i="48" s="1"/>
  <c r="I19" i="48"/>
  <c r="AE19" i="48" s="1"/>
  <c r="AE17" i="48"/>
  <c r="AA17" i="48"/>
  <c r="AC17" i="48" s="1"/>
  <c r="V17" i="48"/>
  <c r="S17" i="48"/>
  <c r="L17" i="48"/>
  <c r="W17" i="48" s="1"/>
  <c r="AD17" i="48" s="1"/>
  <c r="I17" i="48"/>
  <c r="AE16" i="48"/>
  <c r="AA16" i="48"/>
  <c r="AC16" i="48" s="1"/>
  <c r="V16" i="48"/>
  <c r="L16" i="48"/>
  <c r="W16" i="48" s="1"/>
  <c r="AD16" i="48" s="1"/>
  <c r="I16" i="48"/>
  <c r="AE15" i="48"/>
  <c r="AC13" i="48"/>
  <c r="AA13" i="48"/>
  <c r="W13" i="48"/>
  <c r="AD13" i="48" s="1"/>
  <c r="V13" i="48"/>
  <c r="S13" i="48"/>
  <c r="AE13" i="48" s="1"/>
  <c r="L13" i="48"/>
  <c r="I13" i="48"/>
  <c r="AC12" i="48"/>
  <c r="AA12" i="48"/>
  <c r="V12" i="48"/>
  <c r="S12" i="48"/>
  <c r="AE12" i="48" s="1"/>
  <c r="L12" i="48"/>
  <c r="W12" i="48" s="1"/>
  <c r="AD12" i="48" s="1"/>
  <c r="I12" i="48"/>
  <c r="AA11" i="48"/>
  <c r="AC11" i="48" s="1"/>
  <c r="V11" i="48"/>
  <c r="W11" i="48" s="1"/>
  <c r="AD11" i="48" s="1"/>
  <c r="S11" i="48"/>
  <c r="L11" i="48"/>
  <c r="I11" i="48"/>
  <c r="AE11" i="48" s="1"/>
  <c r="AE10" i="48"/>
  <c r="AD10" i="48"/>
  <c r="AA10" i="48"/>
  <c r="AC10" i="48" s="1"/>
  <c r="W10" i="48"/>
  <c r="V10" i="48"/>
  <c r="L10" i="48"/>
  <c r="I10" i="48"/>
  <c r="AE9" i="48"/>
  <c r="AA9" i="48"/>
  <c r="AC9" i="48" s="1"/>
  <c r="V9" i="48"/>
  <c r="W9" i="48" s="1"/>
  <c r="AD9" i="48" s="1"/>
  <c r="S9" i="48"/>
  <c r="L9" i="48"/>
  <c r="I9" i="48"/>
  <c r="AA8" i="48"/>
  <c r="AC8" i="48" s="1"/>
  <c r="V8" i="48"/>
  <c r="L8" i="48"/>
  <c r="W8" i="48" s="1"/>
  <c r="AD8" i="48" s="1"/>
  <c r="I8" i="48"/>
  <c r="AE8" i="48" s="1"/>
  <c r="AE7" i="48"/>
  <c r="AA7" i="48"/>
  <c r="AC7" i="48" s="1"/>
  <c r="V7" i="48"/>
  <c r="S7" i="48"/>
  <c r="L7" i="48"/>
  <c r="W7" i="48" s="1"/>
  <c r="AD7" i="48" s="1"/>
  <c r="I7" i="48"/>
  <c r="AA6" i="48"/>
  <c r="AC6" i="48" s="1"/>
  <c r="V6" i="48"/>
  <c r="W6" i="48" s="1"/>
  <c r="AD6" i="48" s="1"/>
  <c r="S6" i="48"/>
  <c r="AE6" i="48" s="1"/>
  <c r="L6" i="48"/>
  <c r="I6" i="48"/>
  <c r="AE5" i="48"/>
  <c r="AA5" i="48"/>
  <c r="AC5" i="48" s="1"/>
  <c r="AC14" i="48" s="1"/>
  <c r="W5" i="48"/>
  <c r="AD5" i="48" s="1"/>
  <c r="V5" i="48"/>
  <c r="L5" i="48"/>
  <c r="I5" i="48"/>
  <c r="AE83" i="47"/>
  <c r="AA83" i="47"/>
  <c r="AC83" i="47" s="1"/>
  <c r="V83" i="47"/>
  <c r="S83" i="47"/>
  <c r="L83" i="47"/>
  <c r="I83" i="47"/>
  <c r="AA80" i="47"/>
  <c r="AC80" i="47" s="1"/>
  <c r="V80" i="47"/>
  <c r="S80" i="47"/>
  <c r="L80" i="47"/>
  <c r="W80" i="47" s="1"/>
  <c r="I80" i="47"/>
  <c r="AE77" i="47"/>
  <c r="AA77" i="47"/>
  <c r="AC77" i="47" s="1"/>
  <c r="V77" i="47"/>
  <c r="S77" i="47"/>
  <c r="L77" i="47"/>
  <c r="I77" i="47"/>
  <c r="AE76" i="47"/>
  <c r="AA76" i="47"/>
  <c r="AC76" i="47" s="1"/>
  <c r="V76" i="47"/>
  <c r="S76" i="47"/>
  <c r="L76" i="47"/>
  <c r="I76" i="47"/>
  <c r="AA73" i="47"/>
  <c r="AC73" i="47" s="1"/>
  <c r="V73" i="47"/>
  <c r="S73" i="47"/>
  <c r="L73" i="47"/>
  <c r="I73" i="47"/>
  <c r="AE73" i="47" s="1"/>
  <c r="AE70" i="47"/>
  <c r="AA70" i="47"/>
  <c r="AC70" i="47" s="1"/>
  <c r="V70" i="47"/>
  <c r="S70" i="47"/>
  <c r="L70" i="47"/>
  <c r="I70" i="47"/>
  <c r="AA67" i="47"/>
  <c r="AC67" i="47" s="1"/>
  <c r="V67" i="47"/>
  <c r="S67" i="47"/>
  <c r="L67" i="47"/>
  <c r="I67" i="47"/>
  <c r="AE66" i="47"/>
  <c r="AA66" i="47"/>
  <c r="AC66" i="47" s="1"/>
  <c r="V66" i="47"/>
  <c r="S66" i="47"/>
  <c r="L66" i="47"/>
  <c r="I66" i="47"/>
  <c r="AE65" i="47"/>
  <c r="AA65" i="47"/>
  <c r="V65" i="47"/>
  <c r="S65" i="47"/>
  <c r="L65" i="47"/>
  <c r="I65" i="47"/>
  <c r="AE61" i="47"/>
  <c r="AA61" i="47"/>
  <c r="AC61" i="47" s="1"/>
  <c r="V61" i="47"/>
  <c r="W61" i="47" s="1"/>
  <c r="S61" i="47"/>
  <c r="L61" i="47"/>
  <c r="I61" i="47"/>
  <c r="AA60" i="47"/>
  <c r="AC60" i="47" s="1"/>
  <c r="V60" i="47"/>
  <c r="S60" i="47"/>
  <c r="L60" i="47"/>
  <c r="I60" i="47"/>
  <c r="AA59" i="47"/>
  <c r="AC59" i="47" s="1"/>
  <c r="V59" i="47"/>
  <c r="L59" i="47"/>
  <c r="I59" i="47"/>
  <c r="AE59" i="47" s="1"/>
  <c r="AA58" i="47"/>
  <c r="AC58" i="47" s="1"/>
  <c r="V58" i="47"/>
  <c r="S58" i="47"/>
  <c r="L58" i="47"/>
  <c r="I58" i="47"/>
  <c r="AA57" i="47"/>
  <c r="AC57" i="47" s="1"/>
  <c r="V57" i="47"/>
  <c r="S57" i="47"/>
  <c r="AE57" i="47" s="1"/>
  <c r="L57" i="47"/>
  <c r="W57" i="47" s="1"/>
  <c r="I57" i="47"/>
  <c r="AA56" i="47"/>
  <c r="AC56" i="47" s="1"/>
  <c r="V56" i="47"/>
  <c r="L56" i="47"/>
  <c r="I56" i="47"/>
  <c r="AE56" i="47" s="1"/>
  <c r="AA55" i="47"/>
  <c r="AC55" i="47" s="1"/>
  <c r="V55" i="47"/>
  <c r="S55" i="47"/>
  <c r="L55" i="47"/>
  <c r="I55" i="47"/>
  <c r="AA54" i="47"/>
  <c r="AC54" i="47" s="1"/>
  <c r="V54" i="47"/>
  <c r="S54" i="47"/>
  <c r="L54" i="47"/>
  <c r="I54" i="47"/>
  <c r="AA53" i="47"/>
  <c r="AC53" i="47" s="1"/>
  <c r="V53" i="47"/>
  <c r="S53" i="47"/>
  <c r="L53" i="47"/>
  <c r="I53" i="47"/>
  <c r="AA52" i="47"/>
  <c r="AC52" i="47" s="1"/>
  <c r="V52" i="47"/>
  <c r="S52" i="47"/>
  <c r="L52" i="47"/>
  <c r="I52" i="47"/>
  <c r="AA51" i="47"/>
  <c r="AC51" i="47" s="1"/>
  <c r="V51" i="47"/>
  <c r="S51" i="47"/>
  <c r="L51" i="47"/>
  <c r="I51" i="47"/>
  <c r="AA50" i="47"/>
  <c r="AC50" i="47" s="1"/>
  <c r="AC62" i="47" s="1"/>
  <c r="V50" i="47"/>
  <c r="S50" i="47"/>
  <c r="L50" i="47"/>
  <c r="I50" i="47"/>
  <c r="AA47" i="47"/>
  <c r="AC47" i="47" s="1"/>
  <c r="V47" i="47"/>
  <c r="S47" i="47"/>
  <c r="L47" i="47"/>
  <c r="I47" i="47"/>
  <c r="AA46" i="47"/>
  <c r="AC46" i="47" s="1"/>
  <c r="V46" i="47"/>
  <c r="S46" i="47"/>
  <c r="L46" i="47"/>
  <c r="W46" i="47" s="1"/>
  <c r="AD46" i="47" s="1"/>
  <c r="I46" i="47"/>
  <c r="AA45" i="47"/>
  <c r="AC45" i="47" s="1"/>
  <c r="V45" i="47"/>
  <c r="S45" i="47"/>
  <c r="L45" i="47"/>
  <c r="W45" i="47" s="1"/>
  <c r="I45" i="47"/>
  <c r="AA44" i="47"/>
  <c r="AC44" i="47" s="1"/>
  <c r="V44" i="47"/>
  <c r="S44" i="47"/>
  <c r="L44" i="47"/>
  <c r="I44" i="47"/>
  <c r="AA43" i="47"/>
  <c r="AC43" i="47" s="1"/>
  <c r="V43" i="47"/>
  <c r="S43" i="47"/>
  <c r="L43" i="47"/>
  <c r="I43" i="47"/>
  <c r="AA42" i="47"/>
  <c r="AC42" i="47" s="1"/>
  <c r="V42" i="47"/>
  <c r="S42" i="47"/>
  <c r="L42" i="47"/>
  <c r="I42" i="47"/>
  <c r="AA41" i="47"/>
  <c r="AC41" i="47" s="1"/>
  <c r="V41" i="47"/>
  <c r="S41" i="47"/>
  <c r="L41" i="47"/>
  <c r="I41" i="47"/>
  <c r="AA40" i="47"/>
  <c r="AC40" i="47" s="1"/>
  <c r="V40" i="47"/>
  <c r="S40" i="47"/>
  <c r="L40" i="47"/>
  <c r="I40" i="47"/>
  <c r="AA39" i="47"/>
  <c r="AC39" i="47" s="1"/>
  <c r="V39" i="47"/>
  <c r="S39" i="47"/>
  <c r="L39" i="47"/>
  <c r="W39" i="47" s="1"/>
  <c r="AD39" i="47" s="1"/>
  <c r="I39" i="47"/>
  <c r="AA38" i="47"/>
  <c r="AC38" i="47" s="1"/>
  <c r="V38" i="47"/>
  <c r="S38" i="47"/>
  <c r="L38" i="47"/>
  <c r="I38" i="47"/>
  <c r="AA37" i="47"/>
  <c r="AC37" i="47" s="1"/>
  <c r="V37" i="47"/>
  <c r="L37" i="47"/>
  <c r="I37" i="47"/>
  <c r="AE38" i="47" s="1"/>
  <c r="AA36" i="47"/>
  <c r="AC36" i="47" s="1"/>
  <c r="V36" i="47"/>
  <c r="L36" i="47"/>
  <c r="I36" i="47"/>
  <c r="AE36" i="47" s="1"/>
  <c r="AA35" i="47"/>
  <c r="AC35" i="47" s="1"/>
  <c r="V35" i="47"/>
  <c r="S35" i="47"/>
  <c r="L35" i="47"/>
  <c r="I35" i="47"/>
  <c r="AA34" i="47"/>
  <c r="AC34" i="47" s="1"/>
  <c r="V34" i="47"/>
  <c r="S34" i="47"/>
  <c r="L34" i="47"/>
  <c r="I34" i="47"/>
  <c r="AA33" i="47"/>
  <c r="AC33" i="47" s="1"/>
  <c r="V33" i="47"/>
  <c r="S33" i="47"/>
  <c r="L33" i="47"/>
  <c r="I33" i="47"/>
  <c r="AA32" i="47"/>
  <c r="AC32" i="47" s="1"/>
  <c r="V32" i="47"/>
  <c r="S32" i="47"/>
  <c r="L32" i="47"/>
  <c r="I32" i="47"/>
  <c r="AE31" i="47"/>
  <c r="AA31" i="47"/>
  <c r="AC31" i="47" s="1"/>
  <c r="V31" i="47"/>
  <c r="S31" i="47"/>
  <c r="L31" i="47"/>
  <c r="I31" i="47"/>
  <c r="AA30" i="47"/>
  <c r="AC30" i="47" s="1"/>
  <c r="V30" i="47"/>
  <c r="L30" i="47"/>
  <c r="W30" i="47" s="1"/>
  <c r="I30" i="47"/>
  <c r="AE30" i="47" s="1"/>
  <c r="AA25" i="47"/>
  <c r="AC25" i="47" s="1"/>
  <c r="AC26" i="47" s="1"/>
  <c r="V25" i="47"/>
  <c r="S25" i="47"/>
  <c r="L25" i="47"/>
  <c r="I25" i="47"/>
  <c r="AE24" i="47"/>
  <c r="AA22" i="47"/>
  <c r="AC22" i="47" s="1"/>
  <c r="V22" i="47"/>
  <c r="S22" i="47"/>
  <c r="L22" i="47"/>
  <c r="I22" i="47"/>
  <c r="AE22" i="47" s="1"/>
  <c r="AA21" i="47"/>
  <c r="AC21" i="47" s="1"/>
  <c r="V21" i="47"/>
  <c r="S21" i="47"/>
  <c r="L21" i="47"/>
  <c r="I21" i="47"/>
  <c r="AA20" i="47"/>
  <c r="AC20" i="47" s="1"/>
  <c r="V20" i="47"/>
  <c r="S20" i="47"/>
  <c r="L20" i="47"/>
  <c r="I20" i="47"/>
  <c r="AA19" i="47"/>
  <c r="AC19" i="47" s="1"/>
  <c r="V19" i="47"/>
  <c r="S19" i="47"/>
  <c r="L19" i="47"/>
  <c r="I19" i="47"/>
  <c r="AA17" i="47"/>
  <c r="AC17" i="47" s="1"/>
  <c r="V17" i="47"/>
  <c r="S17" i="47"/>
  <c r="L17" i="47"/>
  <c r="I17" i="47"/>
  <c r="AE15" i="47"/>
  <c r="AA13" i="47"/>
  <c r="AC13" i="47" s="1"/>
  <c r="V13" i="47"/>
  <c r="S13" i="47"/>
  <c r="L13" i="47"/>
  <c r="I13" i="47"/>
  <c r="AA12" i="47"/>
  <c r="AC12" i="47" s="1"/>
  <c r="V12" i="47"/>
  <c r="S12" i="47"/>
  <c r="L12" i="47"/>
  <c r="I12" i="47"/>
  <c r="AA11" i="47"/>
  <c r="AC11" i="47" s="1"/>
  <c r="V11" i="47"/>
  <c r="S11" i="47"/>
  <c r="L11" i="47"/>
  <c r="I11" i="47"/>
  <c r="AA9" i="47"/>
  <c r="AC9" i="47" s="1"/>
  <c r="V9" i="47"/>
  <c r="S9" i="47"/>
  <c r="L9" i="47"/>
  <c r="I9" i="47"/>
  <c r="AA7" i="47"/>
  <c r="AC7" i="47" s="1"/>
  <c r="V7" i="47"/>
  <c r="S7" i="47"/>
  <c r="L7" i="47"/>
  <c r="I7" i="47"/>
  <c r="AE7" i="47" s="1"/>
  <c r="AA6" i="47"/>
  <c r="AC6" i="47" s="1"/>
  <c r="V6" i="47"/>
  <c r="S6" i="47"/>
  <c r="L6" i="47"/>
  <c r="I6" i="47"/>
  <c r="AE84" i="46"/>
  <c r="AA84" i="46"/>
  <c r="AC84" i="46" s="1"/>
  <c r="V84" i="46"/>
  <c r="S84" i="46"/>
  <c r="L84" i="46"/>
  <c r="I84" i="46"/>
  <c r="AA81" i="46"/>
  <c r="AC81" i="46" s="1"/>
  <c r="V81" i="46"/>
  <c r="S81" i="46"/>
  <c r="L81" i="46"/>
  <c r="W81" i="46" s="1"/>
  <c r="AD81" i="46" s="1"/>
  <c r="I81" i="46"/>
  <c r="AE78" i="46"/>
  <c r="AA78" i="46"/>
  <c r="AC78" i="46" s="1"/>
  <c r="V78" i="46"/>
  <c r="S78" i="46"/>
  <c r="L78" i="46"/>
  <c r="I78" i="46"/>
  <c r="AE77" i="46"/>
  <c r="AA77" i="46"/>
  <c r="AC77" i="46" s="1"/>
  <c r="V77" i="46"/>
  <c r="S77" i="46"/>
  <c r="L77" i="46"/>
  <c r="I77" i="46"/>
  <c r="AA74" i="46"/>
  <c r="AC74" i="46" s="1"/>
  <c r="V74" i="46"/>
  <c r="S74" i="46"/>
  <c r="L74" i="46"/>
  <c r="I74" i="46"/>
  <c r="AE74" i="46" s="1"/>
  <c r="AE71" i="46"/>
  <c r="AA71" i="46"/>
  <c r="AC71" i="46" s="1"/>
  <c r="V71" i="46"/>
  <c r="S71" i="46"/>
  <c r="L71" i="46"/>
  <c r="W71" i="46" s="1"/>
  <c r="AD71" i="46" s="1"/>
  <c r="I71" i="46"/>
  <c r="AA68" i="46"/>
  <c r="AC68" i="46" s="1"/>
  <c r="V68" i="46"/>
  <c r="S68" i="46"/>
  <c r="L68" i="46"/>
  <c r="I68" i="46"/>
  <c r="AE67" i="46"/>
  <c r="AA67" i="46"/>
  <c r="AC67" i="46" s="1"/>
  <c r="V67" i="46"/>
  <c r="W67" i="46" s="1"/>
  <c r="S67" i="46"/>
  <c r="L67" i="46"/>
  <c r="I67" i="46"/>
  <c r="AE66" i="46"/>
  <c r="AA66" i="46"/>
  <c r="AC66" i="46" s="1"/>
  <c r="V66" i="46"/>
  <c r="S66" i="46"/>
  <c r="AE68" i="46" s="1"/>
  <c r="L66" i="46"/>
  <c r="I66" i="46"/>
  <c r="AA61" i="46"/>
  <c r="AC61" i="46" s="1"/>
  <c r="V61" i="46"/>
  <c r="S61" i="46"/>
  <c r="L61" i="46"/>
  <c r="I61" i="46"/>
  <c r="AA60" i="46"/>
  <c r="AC60" i="46" s="1"/>
  <c r="V60" i="46"/>
  <c r="S60" i="46"/>
  <c r="AE60" i="46" s="1"/>
  <c r="L60" i="46"/>
  <c r="I60" i="46"/>
  <c r="AA59" i="46"/>
  <c r="AC59" i="46" s="1"/>
  <c r="V59" i="46"/>
  <c r="L59" i="46"/>
  <c r="I59" i="46"/>
  <c r="AE59" i="46" s="1"/>
  <c r="AA58" i="46"/>
  <c r="AC58" i="46" s="1"/>
  <c r="V58" i="46"/>
  <c r="S58" i="46"/>
  <c r="AE58" i="46" s="1"/>
  <c r="L58" i="46"/>
  <c r="I58" i="46"/>
  <c r="AA57" i="46"/>
  <c r="AC57" i="46" s="1"/>
  <c r="V57" i="46"/>
  <c r="S57" i="46"/>
  <c r="L57" i="46"/>
  <c r="I57" i="46"/>
  <c r="AA56" i="46"/>
  <c r="AC56" i="46" s="1"/>
  <c r="V56" i="46"/>
  <c r="L56" i="46"/>
  <c r="I56" i="46"/>
  <c r="AE56" i="46" s="1"/>
  <c r="AA55" i="46"/>
  <c r="AC55" i="46" s="1"/>
  <c r="V55" i="46"/>
  <c r="S55" i="46"/>
  <c r="L55" i="46"/>
  <c r="W55" i="46" s="1"/>
  <c r="AD55" i="46" s="1"/>
  <c r="I55" i="46"/>
  <c r="AA54" i="46"/>
  <c r="AC54" i="46" s="1"/>
  <c r="V54" i="46"/>
  <c r="W54" i="46" s="1"/>
  <c r="S54" i="46"/>
  <c r="AE54" i="46" s="1"/>
  <c r="L54" i="46"/>
  <c r="I54" i="46"/>
  <c r="AA53" i="46"/>
  <c r="AC53" i="46" s="1"/>
  <c r="V53" i="46"/>
  <c r="S53" i="46"/>
  <c r="L53" i="46"/>
  <c r="W53" i="46" s="1"/>
  <c r="AD53" i="46" s="1"/>
  <c r="I53" i="46"/>
  <c r="AC52" i="46"/>
  <c r="AA52" i="46"/>
  <c r="V52" i="46"/>
  <c r="S52" i="46"/>
  <c r="AE52" i="46" s="1"/>
  <c r="L52" i="46"/>
  <c r="I52" i="46"/>
  <c r="AA51" i="46"/>
  <c r="AC51" i="46" s="1"/>
  <c r="V51" i="46"/>
  <c r="S51" i="46"/>
  <c r="L51" i="46"/>
  <c r="W51" i="46" s="1"/>
  <c r="AD51" i="46" s="1"/>
  <c r="I51" i="46"/>
  <c r="AA50" i="46"/>
  <c r="AC50" i="46" s="1"/>
  <c r="AC62" i="46" s="1"/>
  <c r="V50" i="46"/>
  <c r="S50" i="46"/>
  <c r="L50" i="46"/>
  <c r="I50" i="46"/>
  <c r="AA47" i="46"/>
  <c r="AC47" i="46" s="1"/>
  <c r="V47" i="46"/>
  <c r="S47" i="46"/>
  <c r="L47" i="46"/>
  <c r="W47" i="46" s="1"/>
  <c r="AD47" i="46" s="1"/>
  <c r="I47" i="46"/>
  <c r="AA46" i="46"/>
  <c r="AC46" i="46" s="1"/>
  <c r="V46" i="46"/>
  <c r="S46" i="46"/>
  <c r="L46" i="46"/>
  <c r="I46" i="46"/>
  <c r="AA45" i="46"/>
  <c r="AC45" i="46" s="1"/>
  <c r="V45" i="46"/>
  <c r="S45" i="46"/>
  <c r="L45" i="46"/>
  <c r="W45" i="46" s="1"/>
  <c r="I45" i="46"/>
  <c r="AA44" i="46"/>
  <c r="AC44" i="46" s="1"/>
  <c r="V44" i="46"/>
  <c r="S44" i="46"/>
  <c r="L44" i="46"/>
  <c r="I44" i="46"/>
  <c r="AA43" i="46"/>
  <c r="AC43" i="46" s="1"/>
  <c r="V43" i="46"/>
  <c r="S43" i="46"/>
  <c r="L43" i="46"/>
  <c r="I43" i="46"/>
  <c r="AA42" i="46"/>
  <c r="AC42" i="46" s="1"/>
  <c r="V42" i="46"/>
  <c r="S42" i="46"/>
  <c r="L42" i="46"/>
  <c r="I42" i="46"/>
  <c r="AA41" i="46"/>
  <c r="AC41" i="46" s="1"/>
  <c r="V41" i="46"/>
  <c r="S41" i="46"/>
  <c r="L41" i="46"/>
  <c r="W41" i="46" s="1"/>
  <c r="AD41" i="46" s="1"/>
  <c r="I41" i="46"/>
  <c r="AA40" i="46"/>
  <c r="AC40" i="46" s="1"/>
  <c r="V40" i="46"/>
  <c r="W40" i="46" s="1"/>
  <c r="S40" i="46"/>
  <c r="L40" i="46"/>
  <c r="I40" i="46"/>
  <c r="AA39" i="46"/>
  <c r="AC39" i="46" s="1"/>
  <c r="V39" i="46"/>
  <c r="S39" i="46"/>
  <c r="L39" i="46"/>
  <c r="W39" i="46" s="1"/>
  <c r="AD39" i="46" s="1"/>
  <c r="I39" i="46"/>
  <c r="AA38" i="46"/>
  <c r="AC38" i="46" s="1"/>
  <c r="V38" i="46"/>
  <c r="S38" i="46"/>
  <c r="L38" i="46"/>
  <c r="I38" i="46"/>
  <c r="AA37" i="46"/>
  <c r="AC37" i="46" s="1"/>
  <c r="V37" i="46"/>
  <c r="L37" i="46"/>
  <c r="I37" i="46"/>
  <c r="AE38" i="46" s="1"/>
  <c r="AE36" i="46"/>
  <c r="AC36" i="46"/>
  <c r="AA36" i="46"/>
  <c r="V36" i="46"/>
  <c r="L36" i="46"/>
  <c r="W36" i="46" s="1"/>
  <c r="AD36" i="46" s="1"/>
  <c r="I36" i="46"/>
  <c r="AA35" i="46"/>
  <c r="AC35" i="46" s="1"/>
  <c r="V35" i="46"/>
  <c r="S35" i="46"/>
  <c r="L35" i="46"/>
  <c r="W35" i="46" s="1"/>
  <c r="AD35" i="46" s="1"/>
  <c r="I35" i="46"/>
  <c r="AA34" i="46"/>
  <c r="AC34" i="46" s="1"/>
  <c r="V34" i="46"/>
  <c r="W34" i="46" s="1"/>
  <c r="AD34" i="46" s="1"/>
  <c r="S34" i="46"/>
  <c r="AE35" i="46" s="1"/>
  <c r="L34" i="46"/>
  <c r="I34" i="46"/>
  <c r="AA33" i="46"/>
  <c r="AC33" i="46" s="1"/>
  <c r="V33" i="46"/>
  <c r="S33" i="46"/>
  <c r="L33" i="46"/>
  <c r="W33" i="46" s="1"/>
  <c r="I33" i="46"/>
  <c r="AA32" i="46"/>
  <c r="AC32" i="46" s="1"/>
  <c r="V32" i="46"/>
  <c r="S32" i="46"/>
  <c r="AE33" i="46" s="1"/>
  <c r="L32" i="46"/>
  <c r="I32" i="46"/>
  <c r="AE31" i="46"/>
  <c r="AA31" i="46"/>
  <c r="AC31" i="46" s="1"/>
  <c r="V31" i="46"/>
  <c r="S31" i="46"/>
  <c r="AE32" i="46" s="1"/>
  <c r="L31" i="46"/>
  <c r="W31" i="46" s="1"/>
  <c r="I31" i="46"/>
  <c r="AA30" i="46"/>
  <c r="AC30" i="46" s="1"/>
  <c r="V30" i="46"/>
  <c r="L30" i="46"/>
  <c r="W30" i="46" s="1"/>
  <c r="I30" i="46"/>
  <c r="AE30" i="46" s="1"/>
  <c r="AA25" i="46"/>
  <c r="AC25" i="46" s="1"/>
  <c r="AC26" i="46" s="1"/>
  <c r="V25" i="46"/>
  <c r="S25" i="46"/>
  <c r="L25" i="46"/>
  <c r="I25" i="46"/>
  <c r="AE24" i="46"/>
  <c r="AA22" i="46"/>
  <c r="AC22" i="46" s="1"/>
  <c r="V22" i="46"/>
  <c r="S22" i="46"/>
  <c r="L22" i="46"/>
  <c r="I22" i="46"/>
  <c r="AA21" i="46"/>
  <c r="AC21" i="46" s="1"/>
  <c r="V21" i="46"/>
  <c r="S21" i="46"/>
  <c r="L21" i="46"/>
  <c r="I21" i="46"/>
  <c r="AA20" i="46"/>
  <c r="AC20" i="46" s="1"/>
  <c r="V20" i="46"/>
  <c r="S20" i="46"/>
  <c r="L20" i="46"/>
  <c r="W20" i="46" s="1"/>
  <c r="I20" i="46"/>
  <c r="AA19" i="46"/>
  <c r="AC19" i="46" s="1"/>
  <c r="V19" i="46"/>
  <c r="S19" i="46"/>
  <c r="L19" i="46"/>
  <c r="I19" i="46"/>
  <c r="AA17" i="46"/>
  <c r="AC17" i="46" s="1"/>
  <c r="V17" i="46"/>
  <c r="S17" i="46"/>
  <c r="L17" i="46"/>
  <c r="I17" i="46"/>
  <c r="AE17" i="46" s="1"/>
  <c r="AE15" i="46"/>
  <c r="AC13" i="46"/>
  <c r="AA13" i="46"/>
  <c r="V13" i="46"/>
  <c r="S13" i="46"/>
  <c r="AE13" i="46" s="1"/>
  <c r="L13" i="46"/>
  <c r="I13" i="46"/>
  <c r="AA12" i="46"/>
  <c r="AC12" i="46" s="1"/>
  <c r="V12" i="46"/>
  <c r="S12" i="46"/>
  <c r="L12" i="46"/>
  <c r="I12" i="46"/>
  <c r="AA11" i="46"/>
  <c r="AC11" i="46" s="1"/>
  <c r="V11" i="46"/>
  <c r="S11" i="46"/>
  <c r="AE11" i="46" s="1"/>
  <c r="L11" i="46"/>
  <c r="I11" i="46"/>
  <c r="AA9" i="46"/>
  <c r="AC9" i="46" s="1"/>
  <c r="V9" i="46"/>
  <c r="S9" i="46"/>
  <c r="AE9" i="46" s="1"/>
  <c r="L9" i="46"/>
  <c r="I9" i="46"/>
  <c r="AA7" i="46"/>
  <c r="AC7" i="46" s="1"/>
  <c r="V7" i="46"/>
  <c r="S7" i="46"/>
  <c r="AE7" i="46" s="1"/>
  <c r="L7" i="46"/>
  <c r="I7" i="46"/>
  <c r="AA6" i="46"/>
  <c r="AC6" i="46" s="1"/>
  <c r="V6" i="46"/>
  <c r="S6" i="46"/>
  <c r="L6" i="46"/>
  <c r="I6" i="46"/>
  <c r="AE6" i="46" s="1"/>
  <c r="AE84" i="45"/>
  <c r="AA84" i="45"/>
  <c r="AC84" i="45" s="1"/>
  <c r="V84" i="45"/>
  <c r="W84" i="45" s="1"/>
  <c r="AD84" i="45" s="1"/>
  <c r="S84" i="45"/>
  <c r="L84" i="45"/>
  <c r="I84" i="45"/>
  <c r="AA81" i="45"/>
  <c r="AC81" i="45" s="1"/>
  <c r="V81" i="45"/>
  <c r="S81" i="45"/>
  <c r="L81" i="45"/>
  <c r="I81" i="45"/>
  <c r="AE78" i="45"/>
  <c r="AA78" i="45"/>
  <c r="AC78" i="45" s="1"/>
  <c r="V78" i="45"/>
  <c r="S78" i="45"/>
  <c r="L78" i="45"/>
  <c r="I78" i="45"/>
  <c r="AE77" i="45"/>
  <c r="AA77" i="45"/>
  <c r="AC77" i="45" s="1"/>
  <c r="V77" i="45"/>
  <c r="S77" i="45"/>
  <c r="L77" i="45"/>
  <c r="I77" i="45"/>
  <c r="AA74" i="45"/>
  <c r="AC74" i="45" s="1"/>
  <c r="V74" i="45"/>
  <c r="S74" i="45"/>
  <c r="L74" i="45"/>
  <c r="I74" i="45"/>
  <c r="AE74" i="45" s="1"/>
  <c r="AE71" i="45"/>
  <c r="AA71" i="45"/>
  <c r="AC71" i="45" s="1"/>
  <c r="V71" i="45"/>
  <c r="S71" i="45"/>
  <c r="L71" i="45"/>
  <c r="W71" i="45" s="1"/>
  <c r="I71" i="45"/>
  <c r="AA68" i="45"/>
  <c r="AC68" i="45" s="1"/>
  <c r="V68" i="45"/>
  <c r="S68" i="45"/>
  <c r="L68" i="45"/>
  <c r="I68" i="45"/>
  <c r="AE67" i="45"/>
  <c r="AA67" i="45"/>
  <c r="AC67" i="45" s="1"/>
  <c r="V67" i="45"/>
  <c r="S67" i="45"/>
  <c r="L67" i="45"/>
  <c r="W67" i="45" s="1"/>
  <c r="I67" i="45"/>
  <c r="AE66" i="45"/>
  <c r="AA66" i="45"/>
  <c r="AC66" i="45" s="1"/>
  <c r="V66" i="45"/>
  <c r="S66" i="45"/>
  <c r="L66" i="45"/>
  <c r="I66" i="45"/>
  <c r="AA61" i="45"/>
  <c r="AC61" i="45" s="1"/>
  <c r="V61" i="45"/>
  <c r="S61" i="45"/>
  <c r="L61" i="45"/>
  <c r="I61" i="45"/>
  <c r="AA60" i="45"/>
  <c r="AC60" i="45" s="1"/>
  <c r="V60" i="45"/>
  <c r="S60" i="45"/>
  <c r="L60" i="45"/>
  <c r="I60" i="45"/>
  <c r="AA59" i="45"/>
  <c r="AC59" i="45" s="1"/>
  <c r="V59" i="45"/>
  <c r="L59" i="45"/>
  <c r="I59" i="45"/>
  <c r="AE59" i="45" s="1"/>
  <c r="AE58" i="45"/>
  <c r="AA58" i="45"/>
  <c r="AC58" i="45" s="1"/>
  <c r="V58" i="45"/>
  <c r="S58" i="45"/>
  <c r="L58" i="45"/>
  <c r="I58" i="45"/>
  <c r="AA57" i="45"/>
  <c r="V57" i="45"/>
  <c r="S57" i="45"/>
  <c r="L57" i="45"/>
  <c r="I57" i="45"/>
  <c r="AA56" i="45"/>
  <c r="AC56" i="45" s="1"/>
  <c r="V56" i="45"/>
  <c r="L56" i="45"/>
  <c r="I56" i="45"/>
  <c r="AE56" i="45" s="1"/>
  <c r="AA55" i="45"/>
  <c r="AC55" i="45" s="1"/>
  <c r="V55" i="45"/>
  <c r="S55" i="45"/>
  <c r="L55" i="45"/>
  <c r="I55" i="45"/>
  <c r="AA54" i="45"/>
  <c r="AC54" i="45" s="1"/>
  <c r="V54" i="45"/>
  <c r="S54" i="45"/>
  <c r="AE54" i="45" s="1"/>
  <c r="L54" i="45"/>
  <c r="I54" i="45"/>
  <c r="AA53" i="45"/>
  <c r="AC53" i="45" s="1"/>
  <c r="V53" i="45"/>
  <c r="W53" i="45" s="1"/>
  <c r="AD53" i="45" s="1"/>
  <c r="S53" i="45"/>
  <c r="L53" i="45"/>
  <c r="I53" i="45"/>
  <c r="AA52" i="45"/>
  <c r="AC52" i="45" s="1"/>
  <c r="V52" i="45"/>
  <c r="S52" i="45"/>
  <c r="L52" i="45"/>
  <c r="I52" i="45"/>
  <c r="AA51" i="45"/>
  <c r="AC51" i="45" s="1"/>
  <c r="V51" i="45"/>
  <c r="S51" i="45"/>
  <c r="AE51" i="45" s="1"/>
  <c r="L51" i="45"/>
  <c r="I51" i="45"/>
  <c r="AA50" i="45"/>
  <c r="AC50" i="45" s="1"/>
  <c r="V50" i="45"/>
  <c r="S50" i="45"/>
  <c r="AE50" i="45" s="1"/>
  <c r="L50" i="45"/>
  <c r="I50" i="45"/>
  <c r="AA47" i="45"/>
  <c r="AC47" i="45" s="1"/>
  <c r="V47" i="45"/>
  <c r="W47" i="45" s="1"/>
  <c r="S47" i="45"/>
  <c r="L47" i="45"/>
  <c r="I47" i="45"/>
  <c r="AA46" i="45"/>
  <c r="AC46" i="45" s="1"/>
  <c r="V46" i="45"/>
  <c r="S46" i="45"/>
  <c r="L46" i="45"/>
  <c r="I46" i="45"/>
  <c r="AA45" i="45"/>
  <c r="AC45" i="45" s="1"/>
  <c r="V45" i="45"/>
  <c r="S45" i="45"/>
  <c r="L45" i="45"/>
  <c r="I45" i="45"/>
  <c r="AA44" i="45"/>
  <c r="AC44" i="45" s="1"/>
  <c r="V44" i="45"/>
  <c r="S44" i="45"/>
  <c r="AE45" i="45" s="1"/>
  <c r="L44" i="45"/>
  <c r="I44" i="45"/>
  <c r="AA43" i="45"/>
  <c r="AC43" i="45" s="1"/>
  <c r="V43" i="45"/>
  <c r="W43" i="45" s="1"/>
  <c r="AD43" i="45" s="1"/>
  <c r="S43" i="45"/>
  <c r="L43" i="45"/>
  <c r="I43" i="45"/>
  <c r="AA42" i="45"/>
  <c r="AC42" i="45" s="1"/>
  <c r="V42" i="45"/>
  <c r="S42" i="45"/>
  <c r="L42" i="45"/>
  <c r="I42" i="45"/>
  <c r="AA41" i="45"/>
  <c r="AC41" i="45" s="1"/>
  <c r="V41" i="45"/>
  <c r="S41" i="45"/>
  <c r="L41" i="45"/>
  <c r="I41" i="45"/>
  <c r="AA40" i="45"/>
  <c r="AC40" i="45" s="1"/>
  <c r="V40" i="45"/>
  <c r="S40" i="45"/>
  <c r="AE41" i="45" s="1"/>
  <c r="L40" i="45"/>
  <c r="W40" i="45" s="1"/>
  <c r="AD40" i="45" s="1"/>
  <c r="I40" i="45"/>
  <c r="AA39" i="45"/>
  <c r="AC39" i="45" s="1"/>
  <c r="V39" i="45"/>
  <c r="S39" i="45"/>
  <c r="L39" i="45"/>
  <c r="W39" i="45" s="1"/>
  <c r="I39" i="45"/>
  <c r="AA38" i="45"/>
  <c r="AC38" i="45" s="1"/>
  <c r="V38" i="45"/>
  <c r="S38" i="45"/>
  <c r="L38" i="45"/>
  <c r="I38" i="45"/>
  <c r="AA37" i="45"/>
  <c r="AC37" i="45" s="1"/>
  <c r="V37" i="45"/>
  <c r="L37" i="45"/>
  <c r="I37" i="45"/>
  <c r="AE37" i="45" s="1"/>
  <c r="AA36" i="45"/>
  <c r="AC36" i="45" s="1"/>
  <c r="V36" i="45"/>
  <c r="L36" i="45"/>
  <c r="I36" i="45"/>
  <c r="AE36" i="45" s="1"/>
  <c r="AA35" i="45"/>
  <c r="AC35" i="45" s="1"/>
  <c r="V35" i="45"/>
  <c r="W35" i="45" s="1"/>
  <c r="AD35" i="45" s="1"/>
  <c r="S35" i="45"/>
  <c r="L35" i="45"/>
  <c r="I35" i="45"/>
  <c r="AA34" i="45"/>
  <c r="AC34" i="45" s="1"/>
  <c r="V34" i="45"/>
  <c r="S34" i="45"/>
  <c r="L34" i="45"/>
  <c r="I34" i="45"/>
  <c r="AA33" i="45"/>
  <c r="AC33" i="45" s="1"/>
  <c r="V33" i="45"/>
  <c r="S33" i="45"/>
  <c r="L33" i="45"/>
  <c r="I33" i="45"/>
  <c r="AA32" i="45"/>
  <c r="AC32" i="45" s="1"/>
  <c r="V32" i="45"/>
  <c r="W32" i="45" s="1"/>
  <c r="S32" i="45"/>
  <c r="AE33" i="45" s="1"/>
  <c r="L32" i="45"/>
  <c r="I32" i="45"/>
  <c r="AE31" i="45"/>
  <c r="AA31" i="45"/>
  <c r="AC31" i="45" s="1"/>
  <c r="W31" i="45"/>
  <c r="V31" i="45"/>
  <c r="S31" i="45"/>
  <c r="L31" i="45"/>
  <c r="I31" i="45"/>
  <c r="AA30" i="45"/>
  <c r="AC30" i="45" s="1"/>
  <c r="V30" i="45"/>
  <c r="L30" i="45"/>
  <c r="I30" i="45"/>
  <c r="AE30" i="45" s="1"/>
  <c r="AA25" i="45"/>
  <c r="AC25" i="45" s="1"/>
  <c r="AC26" i="45" s="1"/>
  <c r="V25" i="45"/>
  <c r="S25" i="45"/>
  <c r="AE25" i="45" s="1"/>
  <c r="L25" i="45"/>
  <c r="I25" i="45"/>
  <c r="AE24" i="45"/>
  <c r="AA22" i="45"/>
  <c r="AC22" i="45" s="1"/>
  <c r="V22" i="45"/>
  <c r="S22" i="45"/>
  <c r="L22" i="45"/>
  <c r="I22" i="45"/>
  <c r="AA21" i="45"/>
  <c r="AC21" i="45" s="1"/>
  <c r="V21" i="45"/>
  <c r="S21" i="45"/>
  <c r="AE21" i="45" s="1"/>
  <c r="L21" i="45"/>
  <c r="I21" i="45"/>
  <c r="AA20" i="45"/>
  <c r="AC20" i="45" s="1"/>
  <c r="V20" i="45"/>
  <c r="S20" i="45"/>
  <c r="AE20" i="45" s="1"/>
  <c r="L20" i="45"/>
  <c r="I20" i="45"/>
  <c r="AA19" i="45"/>
  <c r="AC19" i="45" s="1"/>
  <c r="V19" i="45"/>
  <c r="S19" i="45"/>
  <c r="L19" i="45"/>
  <c r="I19" i="45"/>
  <c r="AA17" i="45"/>
  <c r="AC17" i="45" s="1"/>
  <c r="V17" i="45"/>
  <c r="S17" i="45"/>
  <c r="L17" i="45"/>
  <c r="W17" i="45" s="1"/>
  <c r="I17" i="45"/>
  <c r="AE15" i="45"/>
  <c r="AA13" i="45"/>
  <c r="AC13" i="45" s="1"/>
  <c r="V13" i="45"/>
  <c r="S13" i="45"/>
  <c r="L13" i="45"/>
  <c r="I13" i="45"/>
  <c r="AA12" i="45"/>
  <c r="AC12" i="45" s="1"/>
  <c r="V12" i="45"/>
  <c r="S12" i="45"/>
  <c r="L12" i="45"/>
  <c r="I12" i="45"/>
  <c r="AC11" i="45"/>
  <c r="AA11" i="45"/>
  <c r="V11" i="45"/>
  <c r="S11" i="45"/>
  <c r="L11" i="45"/>
  <c r="I11" i="45"/>
  <c r="AA9" i="45"/>
  <c r="AC9" i="45" s="1"/>
  <c r="V9" i="45"/>
  <c r="S9" i="45"/>
  <c r="L9" i="45"/>
  <c r="I9" i="45"/>
  <c r="AA7" i="45"/>
  <c r="AC7" i="45" s="1"/>
  <c r="V7" i="45"/>
  <c r="S7" i="45"/>
  <c r="AE7" i="45" s="1"/>
  <c r="L7" i="45"/>
  <c r="I7" i="45"/>
  <c r="AA6" i="45"/>
  <c r="AC6" i="45" s="1"/>
  <c r="V6" i="45"/>
  <c r="S6" i="45"/>
  <c r="AE6" i="45" s="1"/>
  <c r="L6" i="45"/>
  <c r="I6" i="45"/>
  <c r="AA22" i="44"/>
  <c r="AC22" i="44" s="1"/>
  <c r="V22" i="44"/>
  <c r="S22" i="44"/>
  <c r="L22" i="44"/>
  <c r="I22" i="44"/>
  <c r="AA13" i="44"/>
  <c r="AC13" i="44" s="1"/>
  <c r="V13" i="44"/>
  <c r="S13" i="44"/>
  <c r="L13" i="44"/>
  <c r="I13" i="44"/>
  <c r="AA13" i="43"/>
  <c r="AC13" i="43" s="1"/>
  <c r="V13" i="43"/>
  <c r="S13" i="43"/>
  <c r="L13" i="43"/>
  <c r="I13" i="43"/>
  <c r="AA22" i="43"/>
  <c r="AC22" i="43" s="1"/>
  <c r="V22" i="43"/>
  <c r="S22" i="43"/>
  <c r="L22" i="43"/>
  <c r="I22" i="43"/>
  <c r="AE84" i="44"/>
  <c r="AA84" i="44"/>
  <c r="AC84" i="44" s="1"/>
  <c r="V84" i="44"/>
  <c r="W84" i="44" s="1"/>
  <c r="S84" i="44"/>
  <c r="L84" i="44"/>
  <c r="I84" i="44"/>
  <c r="AA81" i="44"/>
  <c r="AC81" i="44" s="1"/>
  <c r="V81" i="44"/>
  <c r="S81" i="44"/>
  <c r="L81" i="44"/>
  <c r="I81" i="44"/>
  <c r="AE78" i="44"/>
  <c r="AA78" i="44"/>
  <c r="AC78" i="44" s="1"/>
  <c r="V78" i="44"/>
  <c r="S78" i="44"/>
  <c r="L78" i="44"/>
  <c r="I78" i="44"/>
  <c r="AE77" i="44"/>
  <c r="AA77" i="44"/>
  <c r="AC77" i="44" s="1"/>
  <c r="V77" i="44"/>
  <c r="S77" i="44"/>
  <c r="L77" i="44"/>
  <c r="I77" i="44"/>
  <c r="AA74" i="44"/>
  <c r="AC74" i="44" s="1"/>
  <c r="V74" i="44"/>
  <c r="S74" i="44"/>
  <c r="L74" i="44"/>
  <c r="I74" i="44"/>
  <c r="AE74" i="44" s="1"/>
  <c r="AE71" i="44"/>
  <c r="AA71" i="44"/>
  <c r="AC71" i="44" s="1"/>
  <c r="V71" i="44"/>
  <c r="S71" i="44"/>
  <c r="L71" i="44"/>
  <c r="I71" i="44"/>
  <c r="AA68" i="44"/>
  <c r="AC68" i="44" s="1"/>
  <c r="V68" i="44"/>
  <c r="S68" i="44"/>
  <c r="L68" i="44"/>
  <c r="W68" i="44" s="1"/>
  <c r="AD68" i="44" s="1"/>
  <c r="I68" i="44"/>
  <c r="AE67" i="44"/>
  <c r="AA67" i="44"/>
  <c r="AC67" i="44" s="1"/>
  <c r="V67" i="44"/>
  <c r="S67" i="44"/>
  <c r="L67" i="44"/>
  <c r="I67" i="44"/>
  <c r="AE66" i="44"/>
  <c r="AA66" i="44"/>
  <c r="AC66" i="44" s="1"/>
  <c r="V66" i="44"/>
  <c r="S66" i="44"/>
  <c r="L66" i="44"/>
  <c r="W66" i="44" s="1"/>
  <c r="AD66" i="44" s="1"/>
  <c r="I66" i="44"/>
  <c r="AA61" i="44"/>
  <c r="AC61" i="44" s="1"/>
  <c r="V61" i="44"/>
  <c r="S61" i="44"/>
  <c r="L61" i="44"/>
  <c r="I61" i="44"/>
  <c r="AA60" i="44"/>
  <c r="AC60" i="44" s="1"/>
  <c r="V60" i="44"/>
  <c r="S60" i="44"/>
  <c r="L60" i="44"/>
  <c r="W60" i="44" s="1"/>
  <c r="AD60" i="44" s="1"/>
  <c r="I60" i="44"/>
  <c r="AA59" i="44"/>
  <c r="AC59" i="44" s="1"/>
  <c r="V59" i="44"/>
  <c r="L59" i="44"/>
  <c r="I59" i="44"/>
  <c r="AE59" i="44" s="1"/>
  <c r="AA58" i="44"/>
  <c r="AC58" i="44" s="1"/>
  <c r="V58" i="44"/>
  <c r="S58" i="44"/>
  <c r="AE58" i="44" s="1"/>
  <c r="L58" i="44"/>
  <c r="W58" i="44" s="1"/>
  <c r="AD58" i="44" s="1"/>
  <c r="I58" i="44"/>
  <c r="AA57" i="44"/>
  <c r="AC57" i="44" s="1"/>
  <c r="V57" i="44"/>
  <c r="S57" i="44"/>
  <c r="AE57" i="44" s="1"/>
  <c r="L57" i="44"/>
  <c r="I57" i="44"/>
  <c r="AA56" i="44"/>
  <c r="AC56" i="44" s="1"/>
  <c r="V56" i="44"/>
  <c r="L56" i="44"/>
  <c r="I56" i="44"/>
  <c r="AE56" i="44" s="1"/>
  <c r="AA55" i="44"/>
  <c r="AC55" i="44" s="1"/>
  <c r="V55" i="44"/>
  <c r="S55" i="44"/>
  <c r="L55" i="44"/>
  <c r="W55" i="44" s="1"/>
  <c r="I55" i="44"/>
  <c r="AA54" i="44"/>
  <c r="AC54" i="44" s="1"/>
  <c r="V54" i="44"/>
  <c r="S54" i="44"/>
  <c r="L54" i="44"/>
  <c r="I54" i="44"/>
  <c r="AA53" i="44"/>
  <c r="AC53" i="44" s="1"/>
  <c r="V53" i="44"/>
  <c r="S53" i="44"/>
  <c r="L53" i="44"/>
  <c r="W53" i="44" s="1"/>
  <c r="AD53" i="44" s="1"/>
  <c r="I53" i="44"/>
  <c r="AA52" i="44"/>
  <c r="AC52" i="44" s="1"/>
  <c r="V52" i="44"/>
  <c r="S52" i="44"/>
  <c r="AE52" i="44" s="1"/>
  <c r="L52" i="44"/>
  <c r="I52" i="44"/>
  <c r="AA51" i="44"/>
  <c r="AC51" i="44" s="1"/>
  <c r="V51" i="44"/>
  <c r="S51" i="44"/>
  <c r="L51" i="44"/>
  <c r="I51" i="44"/>
  <c r="AA50" i="44"/>
  <c r="AC50" i="44" s="1"/>
  <c r="AC62" i="44" s="1"/>
  <c r="V50" i="44"/>
  <c r="S50" i="44"/>
  <c r="L50" i="44"/>
  <c r="I50" i="44"/>
  <c r="AA47" i="44"/>
  <c r="AC47" i="44" s="1"/>
  <c r="V47" i="44"/>
  <c r="S47" i="44"/>
  <c r="L47" i="44"/>
  <c r="W47" i="44" s="1"/>
  <c r="I47" i="44"/>
  <c r="AA46" i="44"/>
  <c r="AC46" i="44" s="1"/>
  <c r="V46" i="44"/>
  <c r="S46" i="44"/>
  <c r="L46" i="44"/>
  <c r="I46" i="44"/>
  <c r="AA45" i="44"/>
  <c r="AC45" i="44" s="1"/>
  <c r="V45" i="44"/>
  <c r="W45" i="44" s="1"/>
  <c r="S45" i="44"/>
  <c r="L45" i="44"/>
  <c r="I45" i="44"/>
  <c r="AA44" i="44"/>
  <c r="AC44" i="44" s="1"/>
  <c r="V44" i="44"/>
  <c r="S44" i="44"/>
  <c r="L44" i="44"/>
  <c r="I44" i="44"/>
  <c r="AA43" i="44"/>
  <c r="AC43" i="44" s="1"/>
  <c r="V43" i="44"/>
  <c r="S43" i="44"/>
  <c r="L43" i="44"/>
  <c r="I43" i="44"/>
  <c r="AA42" i="44"/>
  <c r="AC42" i="44" s="1"/>
  <c r="V42" i="44"/>
  <c r="S42" i="44"/>
  <c r="AE43" i="44" s="1"/>
  <c r="L42" i="44"/>
  <c r="I42" i="44"/>
  <c r="AA41" i="44"/>
  <c r="AC41" i="44" s="1"/>
  <c r="V41" i="44"/>
  <c r="S41" i="44"/>
  <c r="L41" i="44"/>
  <c r="W41" i="44" s="1"/>
  <c r="AD41" i="44" s="1"/>
  <c r="I41" i="44"/>
  <c r="AA40" i="44"/>
  <c r="AC40" i="44" s="1"/>
  <c r="V40" i="44"/>
  <c r="S40" i="44"/>
  <c r="L40" i="44"/>
  <c r="I40" i="44"/>
  <c r="AA39" i="44"/>
  <c r="AC39" i="44" s="1"/>
  <c r="V39" i="44"/>
  <c r="S39" i="44"/>
  <c r="L39" i="44"/>
  <c r="W39" i="44" s="1"/>
  <c r="AD39" i="44" s="1"/>
  <c r="I39" i="44"/>
  <c r="AA38" i="44"/>
  <c r="AC38" i="44" s="1"/>
  <c r="V38" i="44"/>
  <c r="S38" i="44"/>
  <c r="AE39" i="44" s="1"/>
  <c r="L38" i="44"/>
  <c r="W38" i="44" s="1"/>
  <c r="AD38" i="44" s="1"/>
  <c r="I38" i="44"/>
  <c r="AA37" i="44"/>
  <c r="AC37" i="44" s="1"/>
  <c r="V37" i="44"/>
  <c r="L37" i="44"/>
  <c r="I37" i="44"/>
  <c r="AE37" i="44" s="1"/>
  <c r="AA36" i="44"/>
  <c r="AC36" i="44" s="1"/>
  <c r="V36" i="44"/>
  <c r="L36" i="44"/>
  <c r="I36" i="44"/>
  <c r="AE36" i="44" s="1"/>
  <c r="AA35" i="44"/>
  <c r="AC35" i="44" s="1"/>
  <c r="V35" i="44"/>
  <c r="S35" i="44"/>
  <c r="L35" i="44"/>
  <c r="I35" i="44"/>
  <c r="AA34" i="44"/>
  <c r="AC34" i="44" s="1"/>
  <c r="V34" i="44"/>
  <c r="S34" i="44"/>
  <c r="L34" i="44"/>
  <c r="I34" i="44"/>
  <c r="AA33" i="44"/>
  <c r="AC33" i="44" s="1"/>
  <c r="V33" i="44"/>
  <c r="S33" i="44"/>
  <c r="L33" i="44"/>
  <c r="I33" i="44"/>
  <c r="AA32" i="44"/>
  <c r="AC32" i="44" s="1"/>
  <c r="V32" i="44"/>
  <c r="S32" i="44"/>
  <c r="L32" i="44"/>
  <c r="W32" i="44" s="1"/>
  <c r="AD32" i="44" s="1"/>
  <c r="I32" i="44"/>
  <c r="AE31" i="44"/>
  <c r="AA31" i="44"/>
  <c r="AC31" i="44" s="1"/>
  <c r="V31" i="44"/>
  <c r="S31" i="44"/>
  <c r="L31" i="44"/>
  <c r="I31" i="44"/>
  <c r="AA30" i="44"/>
  <c r="AC30" i="44" s="1"/>
  <c r="AC48" i="44" s="1"/>
  <c r="V30" i="44"/>
  <c r="L30" i="44"/>
  <c r="I30" i="44"/>
  <c r="AE30" i="44" s="1"/>
  <c r="AA25" i="44"/>
  <c r="AC25" i="44" s="1"/>
  <c r="AC26" i="44" s="1"/>
  <c r="V25" i="44"/>
  <c r="S25" i="44"/>
  <c r="AE25" i="44" s="1"/>
  <c r="L25" i="44"/>
  <c r="I25" i="44"/>
  <c r="AE24" i="44"/>
  <c r="AA21" i="44"/>
  <c r="AC21" i="44" s="1"/>
  <c r="V21" i="44"/>
  <c r="S21" i="44"/>
  <c r="AE21" i="44" s="1"/>
  <c r="L21" i="44"/>
  <c r="I21" i="44"/>
  <c r="AA20" i="44"/>
  <c r="AC20" i="44" s="1"/>
  <c r="V20" i="44"/>
  <c r="S20" i="44"/>
  <c r="AE20" i="44" s="1"/>
  <c r="L20" i="44"/>
  <c r="I20" i="44"/>
  <c r="AA19" i="44"/>
  <c r="AC19" i="44" s="1"/>
  <c r="V19" i="44"/>
  <c r="S19" i="44"/>
  <c r="L19" i="44"/>
  <c r="I19" i="44"/>
  <c r="AA17" i="44"/>
  <c r="AC17" i="44" s="1"/>
  <c r="V17" i="44"/>
  <c r="S17" i="44"/>
  <c r="L17" i="44"/>
  <c r="I17" i="44"/>
  <c r="AE15" i="44"/>
  <c r="AA12" i="44"/>
  <c r="AC12" i="44" s="1"/>
  <c r="V12" i="44"/>
  <c r="S12" i="44"/>
  <c r="L12" i="44"/>
  <c r="I12" i="44"/>
  <c r="AA11" i="44"/>
  <c r="AC11" i="44" s="1"/>
  <c r="V11" i="44"/>
  <c r="S11" i="44"/>
  <c r="L11" i="44"/>
  <c r="I11" i="44"/>
  <c r="AA9" i="44"/>
  <c r="AC9" i="44" s="1"/>
  <c r="V9" i="44"/>
  <c r="S9" i="44"/>
  <c r="L9" i="44"/>
  <c r="I9" i="44"/>
  <c r="AA7" i="44"/>
  <c r="AC7" i="44" s="1"/>
  <c r="V7" i="44"/>
  <c r="S7" i="44"/>
  <c r="L7" i="44"/>
  <c r="I7" i="44"/>
  <c r="AA6" i="44"/>
  <c r="AC6" i="44" s="1"/>
  <c r="V6" i="44"/>
  <c r="S6" i="44"/>
  <c r="AE6" i="44" s="1"/>
  <c r="L6" i="44"/>
  <c r="I6" i="44"/>
  <c r="AE84" i="43"/>
  <c r="AA84" i="43"/>
  <c r="AC84" i="43" s="1"/>
  <c r="V84" i="43"/>
  <c r="W84" i="43" s="1"/>
  <c r="AD84" i="43" s="1"/>
  <c r="S84" i="43"/>
  <c r="L84" i="43"/>
  <c r="I84" i="43"/>
  <c r="AA81" i="43"/>
  <c r="AC81" i="43" s="1"/>
  <c r="V81" i="43"/>
  <c r="S81" i="43"/>
  <c r="L81" i="43"/>
  <c r="W81" i="43" s="1"/>
  <c r="I81" i="43"/>
  <c r="AE78" i="43"/>
  <c r="AA78" i="43"/>
  <c r="AC78" i="43" s="1"/>
  <c r="V78" i="43"/>
  <c r="S78" i="43"/>
  <c r="L78" i="43"/>
  <c r="I78" i="43"/>
  <c r="AE77" i="43"/>
  <c r="AA77" i="43"/>
  <c r="AC77" i="43" s="1"/>
  <c r="V77" i="43"/>
  <c r="S77" i="43"/>
  <c r="L77" i="43"/>
  <c r="W77" i="43" s="1"/>
  <c r="I77" i="43"/>
  <c r="AA74" i="43"/>
  <c r="AC74" i="43" s="1"/>
  <c r="V74" i="43"/>
  <c r="S74" i="43"/>
  <c r="L74" i="43"/>
  <c r="I74" i="43"/>
  <c r="AE74" i="43" s="1"/>
  <c r="AE71" i="43"/>
  <c r="AA71" i="43"/>
  <c r="AC71" i="43" s="1"/>
  <c r="V71" i="43"/>
  <c r="S71" i="43"/>
  <c r="L71" i="43"/>
  <c r="I71" i="43"/>
  <c r="AA68" i="43"/>
  <c r="AC68" i="43" s="1"/>
  <c r="V68" i="43"/>
  <c r="S68" i="43"/>
  <c r="L68" i="43"/>
  <c r="I68" i="43"/>
  <c r="AE67" i="43"/>
  <c r="AA67" i="43"/>
  <c r="AC67" i="43" s="1"/>
  <c r="V67" i="43"/>
  <c r="S67" i="43"/>
  <c r="L67" i="43"/>
  <c r="I67" i="43"/>
  <c r="AE66" i="43"/>
  <c r="AA66" i="43"/>
  <c r="AC66" i="43" s="1"/>
  <c r="V66" i="43"/>
  <c r="S66" i="43"/>
  <c r="L66" i="43"/>
  <c r="I66" i="43"/>
  <c r="AA61" i="43"/>
  <c r="AC61" i="43" s="1"/>
  <c r="V61" i="43"/>
  <c r="S61" i="43"/>
  <c r="AE61" i="43" s="1"/>
  <c r="L61" i="43"/>
  <c r="I61" i="43"/>
  <c r="AA60" i="43"/>
  <c r="AC60" i="43" s="1"/>
  <c r="V60" i="43"/>
  <c r="S60" i="43"/>
  <c r="L60" i="43"/>
  <c r="I60" i="43"/>
  <c r="AA59" i="43"/>
  <c r="AC59" i="43" s="1"/>
  <c r="V59" i="43"/>
  <c r="L59" i="43"/>
  <c r="I59" i="43"/>
  <c r="AE59" i="43" s="1"/>
  <c r="AA58" i="43"/>
  <c r="AC58" i="43" s="1"/>
  <c r="V58" i="43"/>
  <c r="S58" i="43"/>
  <c r="L58" i="43"/>
  <c r="I58" i="43"/>
  <c r="AA57" i="43"/>
  <c r="AC57" i="43" s="1"/>
  <c r="V57" i="43"/>
  <c r="S57" i="43"/>
  <c r="L57" i="43"/>
  <c r="I57" i="43"/>
  <c r="AA56" i="43"/>
  <c r="AC56" i="43" s="1"/>
  <c r="V56" i="43"/>
  <c r="L56" i="43"/>
  <c r="I56" i="43"/>
  <c r="AE56" i="43" s="1"/>
  <c r="AA55" i="43"/>
  <c r="AC55" i="43" s="1"/>
  <c r="V55" i="43"/>
  <c r="S55" i="43"/>
  <c r="L55" i="43"/>
  <c r="I55" i="43"/>
  <c r="AA54" i="43"/>
  <c r="AC54" i="43" s="1"/>
  <c r="V54" i="43"/>
  <c r="S54" i="43"/>
  <c r="L54" i="43"/>
  <c r="W54" i="43" s="1"/>
  <c r="I54" i="43"/>
  <c r="AA53" i="43"/>
  <c r="AC53" i="43" s="1"/>
  <c r="V53" i="43"/>
  <c r="S53" i="43"/>
  <c r="L53" i="43"/>
  <c r="I53" i="43"/>
  <c r="AA52" i="43"/>
  <c r="AC52" i="43" s="1"/>
  <c r="V52" i="43"/>
  <c r="S52" i="43"/>
  <c r="L52" i="43"/>
  <c r="W52" i="43" s="1"/>
  <c r="I52" i="43"/>
  <c r="AA51" i="43"/>
  <c r="AC51" i="43" s="1"/>
  <c r="V51" i="43"/>
  <c r="S51" i="43"/>
  <c r="L51" i="43"/>
  <c r="I51" i="43"/>
  <c r="AA50" i="43"/>
  <c r="AC50" i="43" s="1"/>
  <c r="V50" i="43"/>
  <c r="S50" i="43"/>
  <c r="L50" i="43"/>
  <c r="I50" i="43"/>
  <c r="AA47" i="43"/>
  <c r="AC47" i="43" s="1"/>
  <c r="V47" i="43"/>
  <c r="S47" i="43"/>
  <c r="L47" i="43"/>
  <c r="I47" i="43"/>
  <c r="AA46" i="43"/>
  <c r="AC46" i="43" s="1"/>
  <c r="V46" i="43"/>
  <c r="S46" i="43"/>
  <c r="L46" i="43"/>
  <c r="I46" i="43"/>
  <c r="AA45" i="43"/>
  <c r="AC45" i="43" s="1"/>
  <c r="V45" i="43"/>
  <c r="S45" i="43"/>
  <c r="L45" i="43"/>
  <c r="I45" i="43"/>
  <c r="AA44" i="43"/>
  <c r="AC44" i="43" s="1"/>
  <c r="V44" i="43"/>
  <c r="S44" i="43"/>
  <c r="L44" i="43"/>
  <c r="I44" i="43"/>
  <c r="AA43" i="43"/>
  <c r="AC43" i="43" s="1"/>
  <c r="V43" i="43"/>
  <c r="S43" i="43"/>
  <c r="L43" i="43"/>
  <c r="I43" i="43"/>
  <c r="AA42" i="43"/>
  <c r="AC42" i="43" s="1"/>
  <c r="V42" i="43"/>
  <c r="S42" i="43"/>
  <c r="L42" i="43"/>
  <c r="I42" i="43"/>
  <c r="AA41" i="43"/>
  <c r="AC41" i="43" s="1"/>
  <c r="V41" i="43"/>
  <c r="S41" i="43"/>
  <c r="L41" i="43"/>
  <c r="I41" i="43"/>
  <c r="AA40" i="43"/>
  <c r="AC40" i="43" s="1"/>
  <c r="V40" i="43"/>
  <c r="S40" i="43"/>
  <c r="L40" i="43"/>
  <c r="I40" i="43"/>
  <c r="AA39" i="43"/>
  <c r="AC39" i="43" s="1"/>
  <c r="V39" i="43"/>
  <c r="S39" i="43"/>
  <c r="L39" i="43"/>
  <c r="W39" i="43" s="1"/>
  <c r="I39" i="43"/>
  <c r="AA38" i="43"/>
  <c r="AC38" i="43" s="1"/>
  <c r="V38" i="43"/>
  <c r="S38" i="43"/>
  <c r="L38" i="43"/>
  <c r="I38" i="43"/>
  <c r="AA37" i="43"/>
  <c r="AC37" i="43" s="1"/>
  <c r="V37" i="43"/>
  <c r="L37" i="43"/>
  <c r="W37" i="43" s="1"/>
  <c r="I37" i="43"/>
  <c r="AE37" i="43" s="1"/>
  <c r="AA36" i="43"/>
  <c r="AC36" i="43" s="1"/>
  <c r="V36" i="43"/>
  <c r="L36" i="43"/>
  <c r="I36" i="43"/>
  <c r="AE36" i="43" s="1"/>
  <c r="AA35" i="43"/>
  <c r="AC35" i="43" s="1"/>
  <c r="V35" i="43"/>
  <c r="S35" i="43"/>
  <c r="L35" i="43"/>
  <c r="I35" i="43"/>
  <c r="AA34" i="43"/>
  <c r="AC34" i="43" s="1"/>
  <c r="V34" i="43"/>
  <c r="S34" i="43"/>
  <c r="L34" i="43"/>
  <c r="I34" i="43"/>
  <c r="AA33" i="43"/>
  <c r="AC33" i="43" s="1"/>
  <c r="V33" i="43"/>
  <c r="S33" i="43"/>
  <c r="L33" i="43"/>
  <c r="W33" i="43" s="1"/>
  <c r="I33" i="43"/>
  <c r="AA32" i="43"/>
  <c r="AC32" i="43" s="1"/>
  <c r="V32" i="43"/>
  <c r="S32" i="43"/>
  <c r="L32" i="43"/>
  <c r="I32" i="43"/>
  <c r="AE31" i="43"/>
  <c r="AA31" i="43"/>
  <c r="AC31" i="43" s="1"/>
  <c r="V31" i="43"/>
  <c r="W31" i="43" s="1"/>
  <c r="S31" i="43"/>
  <c r="L31" i="43"/>
  <c r="I31" i="43"/>
  <c r="AA30" i="43"/>
  <c r="AC30" i="43" s="1"/>
  <c r="V30" i="43"/>
  <c r="L30" i="43"/>
  <c r="W30" i="43" s="1"/>
  <c r="AD30" i="43" s="1"/>
  <c r="I30" i="43"/>
  <c r="AE30" i="43" s="1"/>
  <c r="AA25" i="43"/>
  <c r="AC25" i="43" s="1"/>
  <c r="AC26" i="43" s="1"/>
  <c r="V25" i="43"/>
  <c r="S25" i="43"/>
  <c r="L25" i="43"/>
  <c r="I25" i="43"/>
  <c r="AE24" i="43"/>
  <c r="AA21" i="43"/>
  <c r="AC21" i="43" s="1"/>
  <c r="V21" i="43"/>
  <c r="S21" i="43"/>
  <c r="L21" i="43"/>
  <c r="I21" i="43"/>
  <c r="AA20" i="43"/>
  <c r="AC20" i="43" s="1"/>
  <c r="V20" i="43"/>
  <c r="S20" i="43"/>
  <c r="L20" i="43"/>
  <c r="I20" i="43"/>
  <c r="AA19" i="43"/>
  <c r="AC19" i="43" s="1"/>
  <c r="V19" i="43"/>
  <c r="S19" i="43"/>
  <c r="L19" i="43"/>
  <c r="I19" i="43"/>
  <c r="AA17" i="43"/>
  <c r="AC17" i="43" s="1"/>
  <c r="V17" i="43"/>
  <c r="S17" i="43"/>
  <c r="L17" i="43"/>
  <c r="I17" i="43"/>
  <c r="AE15" i="43"/>
  <c r="AA12" i="43"/>
  <c r="AC12" i="43" s="1"/>
  <c r="V12" i="43"/>
  <c r="S12" i="43"/>
  <c r="L12" i="43"/>
  <c r="I12" i="43"/>
  <c r="AA11" i="43"/>
  <c r="AC11" i="43" s="1"/>
  <c r="V11" i="43"/>
  <c r="S11" i="43"/>
  <c r="L11" i="43"/>
  <c r="I11" i="43"/>
  <c r="AA9" i="43"/>
  <c r="AC9" i="43" s="1"/>
  <c r="V9" i="43"/>
  <c r="S9" i="43"/>
  <c r="L9" i="43"/>
  <c r="I9" i="43"/>
  <c r="AA7" i="43"/>
  <c r="AC7" i="43" s="1"/>
  <c r="V7" i="43"/>
  <c r="S7" i="43"/>
  <c r="L7" i="43"/>
  <c r="W7" i="43" s="1"/>
  <c r="AD7" i="43" s="1"/>
  <c r="I7" i="43"/>
  <c r="AA6" i="43"/>
  <c r="AC6" i="43" s="1"/>
  <c r="V6" i="43"/>
  <c r="S6" i="43"/>
  <c r="L6" i="43"/>
  <c r="I6" i="43"/>
  <c r="AE82" i="42"/>
  <c r="AA82" i="42"/>
  <c r="AC82" i="42" s="1"/>
  <c r="V82" i="42"/>
  <c r="W82" i="42" s="1"/>
  <c r="AD82" i="42" s="1"/>
  <c r="S82" i="42"/>
  <c r="L82" i="42"/>
  <c r="I82" i="42"/>
  <c r="AA79" i="42"/>
  <c r="AC79" i="42" s="1"/>
  <c r="V79" i="42"/>
  <c r="S79" i="42"/>
  <c r="L79" i="42"/>
  <c r="I79" i="42"/>
  <c r="AE76" i="42"/>
  <c r="AA76" i="42"/>
  <c r="AC76" i="42" s="1"/>
  <c r="V76" i="42"/>
  <c r="S76" i="42"/>
  <c r="L76" i="42"/>
  <c r="W76" i="42" s="1"/>
  <c r="I76" i="42"/>
  <c r="AE75" i="42"/>
  <c r="AA75" i="42"/>
  <c r="AC75" i="42" s="1"/>
  <c r="V75" i="42"/>
  <c r="W75" i="42" s="1"/>
  <c r="S75" i="42"/>
  <c r="L75" i="42"/>
  <c r="I75" i="42"/>
  <c r="AA72" i="42"/>
  <c r="AC72" i="42" s="1"/>
  <c r="V72" i="42"/>
  <c r="S72" i="42"/>
  <c r="L72" i="42"/>
  <c r="W72" i="42" s="1"/>
  <c r="AD72" i="42" s="1"/>
  <c r="I72" i="42"/>
  <c r="AE72" i="42" s="1"/>
  <c r="AE69" i="42"/>
  <c r="AA69" i="42"/>
  <c r="AC69" i="42" s="1"/>
  <c r="V69" i="42"/>
  <c r="S69" i="42"/>
  <c r="L69" i="42"/>
  <c r="I69" i="42"/>
  <c r="AA66" i="42"/>
  <c r="AC66" i="42" s="1"/>
  <c r="V66" i="42"/>
  <c r="S66" i="42"/>
  <c r="L66" i="42"/>
  <c r="I66" i="42"/>
  <c r="AE65" i="42"/>
  <c r="AA65" i="42"/>
  <c r="AC65" i="42" s="1"/>
  <c r="V65" i="42"/>
  <c r="S65" i="42"/>
  <c r="L65" i="42"/>
  <c r="I65" i="42"/>
  <c r="AE64" i="42"/>
  <c r="AA64" i="42"/>
  <c r="AC64" i="42" s="1"/>
  <c r="V64" i="42"/>
  <c r="S64" i="42"/>
  <c r="L64" i="42"/>
  <c r="W64" i="42" s="1"/>
  <c r="AD64" i="42" s="1"/>
  <c r="I64" i="42"/>
  <c r="AA59" i="42"/>
  <c r="AC59" i="42" s="1"/>
  <c r="V59" i="42"/>
  <c r="S59" i="42"/>
  <c r="L59" i="42"/>
  <c r="W59" i="42" s="1"/>
  <c r="I59" i="42"/>
  <c r="AA58" i="42"/>
  <c r="AC58" i="42" s="1"/>
  <c r="V58" i="42"/>
  <c r="S58" i="42"/>
  <c r="L58" i="42"/>
  <c r="I58" i="42"/>
  <c r="AE57" i="42"/>
  <c r="AA57" i="42"/>
  <c r="AC57" i="42" s="1"/>
  <c r="V57" i="42"/>
  <c r="L57" i="42"/>
  <c r="I57" i="42"/>
  <c r="AE56" i="42"/>
  <c r="AA56" i="42"/>
  <c r="AC56" i="42" s="1"/>
  <c r="V56" i="42"/>
  <c r="W56" i="42" s="1"/>
  <c r="AD56" i="42" s="1"/>
  <c r="S56" i="42"/>
  <c r="L56" i="42"/>
  <c r="I56" i="42"/>
  <c r="AA55" i="42"/>
  <c r="AC55" i="42" s="1"/>
  <c r="V55" i="42"/>
  <c r="S55" i="42"/>
  <c r="AE55" i="42" s="1"/>
  <c r="L55" i="42"/>
  <c r="I55" i="42"/>
  <c r="AA54" i="42"/>
  <c r="AC54" i="42" s="1"/>
  <c r="V54" i="42"/>
  <c r="L54" i="42"/>
  <c r="I54" i="42"/>
  <c r="AE54" i="42" s="1"/>
  <c r="AA53" i="42"/>
  <c r="AC53" i="42" s="1"/>
  <c r="V53" i="42"/>
  <c r="S53" i="42"/>
  <c r="L53" i="42"/>
  <c r="I53" i="42"/>
  <c r="AE53" i="42" s="1"/>
  <c r="AA52" i="42"/>
  <c r="AC52" i="42" s="1"/>
  <c r="V52" i="42"/>
  <c r="S52" i="42"/>
  <c r="L52" i="42"/>
  <c r="I52" i="42"/>
  <c r="AA51" i="42"/>
  <c r="AC51" i="42" s="1"/>
  <c r="W51" i="42"/>
  <c r="V51" i="42"/>
  <c r="S51" i="42"/>
  <c r="AE51" i="42" s="1"/>
  <c r="L51" i="42"/>
  <c r="I51" i="42"/>
  <c r="AE50" i="42"/>
  <c r="AA50" i="42"/>
  <c r="AC50" i="42" s="1"/>
  <c r="V50" i="42"/>
  <c r="S50" i="42"/>
  <c r="L50" i="42"/>
  <c r="I50" i="42"/>
  <c r="AE49" i="42"/>
  <c r="AA49" i="42"/>
  <c r="AC49" i="42" s="1"/>
  <c r="V49" i="42"/>
  <c r="S49" i="42"/>
  <c r="L49" i="42"/>
  <c r="W49" i="42" s="1"/>
  <c r="I49" i="42"/>
  <c r="AA48" i="42"/>
  <c r="AC48" i="42" s="1"/>
  <c r="AC60" i="42" s="1"/>
  <c r="V48" i="42"/>
  <c r="W48" i="42" s="1"/>
  <c r="S48" i="42"/>
  <c r="L48" i="42"/>
  <c r="I48" i="42"/>
  <c r="AA45" i="42"/>
  <c r="AC45" i="42" s="1"/>
  <c r="V45" i="42"/>
  <c r="W45" i="42" s="1"/>
  <c r="S45" i="42"/>
  <c r="L45" i="42"/>
  <c r="I45" i="42"/>
  <c r="AA44" i="42"/>
  <c r="AC44" i="42" s="1"/>
  <c r="V44" i="42"/>
  <c r="S44" i="42"/>
  <c r="AE45" i="42" s="1"/>
  <c r="L44" i="42"/>
  <c r="I44" i="42"/>
  <c r="AA43" i="42"/>
  <c r="AC43" i="42" s="1"/>
  <c r="V43" i="42"/>
  <c r="S43" i="42"/>
  <c r="L43" i="42"/>
  <c r="I43" i="42"/>
  <c r="AA42" i="42"/>
  <c r="AC42" i="42" s="1"/>
  <c r="V42" i="42"/>
  <c r="S42" i="42"/>
  <c r="L42" i="42"/>
  <c r="I42" i="42"/>
  <c r="AA41" i="42"/>
  <c r="AC41" i="42" s="1"/>
  <c r="V41" i="42"/>
  <c r="S41" i="42"/>
  <c r="L41" i="42"/>
  <c r="W41" i="42" s="1"/>
  <c r="I41" i="42"/>
  <c r="AA40" i="42"/>
  <c r="AC40" i="42" s="1"/>
  <c r="V40" i="42"/>
  <c r="S40" i="42"/>
  <c r="AE41" i="42" s="1"/>
  <c r="L40" i="42"/>
  <c r="I40" i="42"/>
  <c r="AA39" i="42"/>
  <c r="AC39" i="42" s="1"/>
  <c r="V39" i="42"/>
  <c r="S39" i="42"/>
  <c r="AE42" i="42" s="1"/>
  <c r="L39" i="42"/>
  <c r="W39" i="42" s="1"/>
  <c r="I39" i="42"/>
  <c r="AA38" i="42"/>
  <c r="AC38" i="42" s="1"/>
  <c r="V38" i="42"/>
  <c r="S38" i="42"/>
  <c r="L38" i="42"/>
  <c r="I38" i="42"/>
  <c r="AA37" i="42"/>
  <c r="AC37" i="42" s="1"/>
  <c r="V37" i="42"/>
  <c r="S37" i="42"/>
  <c r="AE38" i="42" s="1"/>
  <c r="L37" i="42"/>
  <c r="W37" i="42" s="1"/>
  <c r="AD37" i="42" s="1"/>
  <c r="I37" i="42"/>
  <c r="AA36" i="42"/>
  <c r="AC36" i="42" s="1"/>
  <c r="V36" i="42"/>
  <c r="S36" i="42"/>
  <c r="AE37" i="42" s="1"/>
  <c r="L36" i="42"/>
  <c r="W36" i="42" s="1"/>
  <c r="I36" i="42"/>
  <c r="AA35" i="42"/>
  <c r="AC35" i="42" s="1"/>
  <c r="V35" i="42"/>
  <c r="L35" i="42"/>
  <c r="I35" i="42"/>
  <c r="AE36" i="42" s="1"/>
  <c r="AA34" i="42"/>
  <c r="AC34" i="42" s="1"/>
  <c r="V34" i="42"/>
  <c r="L34" i="42"/>
  <c r="I34" i="42"/>
  <c r="AE34" i="42" s="1"/>
  <c r="AA33" i="42"/>
  <c r="AC33" i="42" s="1"/>
  <c r="V33" i="42"/>
  <c r="S33" i="42"/>
  <c r="L33" i="42"/>
  <c r="W33" i="42" s="1"/>
  <c r="AD33" i="42" s="1"/>
  <c r="I33" i="42"/>
  <c r="AA32" i="42"/>
  <c r="AC32" i="42" s="1"/>
  <c r="V32" i="42"/>
  <c r="W32" i="42" s="1"/>
  <c r="S32" i="42"/>
  <c r="L32" i="42"/>
  <c r="I32" i="42"/>
  <c r="AA31" i="42"/>
  <c r="AC31" i="42" s="1"/>
  <c r="V31" i="42"/>
  <c r="S31" i="42"/>
  <c r="L31" i="42"/>
  <c r="I31" i="42"/>
  <c r="AE32" i="42" s="1"/>
  <c r="AA30" i="42"/>
  <c r="AC30" i="42" s="1"/>
  <c r="V30" i="42"/>
  <c r="S30" i="42"/>
  <c r="L30" i="42"/>
  <c r="I30" i="42"/>
  <c r="AE29" i="42"/>
  <c r="AA29" i="42"/>
  <c r="AC29" i="42" s="1"/>
  <c r="V29" i="42"/>
  <c r="S29" i="42"/>
  <c r="L29" i="42"/>
  <c r="W29" i="42" s="1"/>
  <c r="AD29" i="42" s="1"/>
  <c r="I29" i="42"/>
  <c r="AA28" i="42"/>
  <c r="AC28" i="42" s="1"/>
  <c r="V28" i="42"/>
  <c r="L28" i="42"/>
  <c r="W28" i="42" s="1"/>
  <c r="AD28" i="42" s="1"/>
  <c r="I28" i="42"/>
  <c r="AE28" i="42" s="1"/>
  <c r="AA23" i="42"/>
  <c r="AC23" i="42" s="1"/>
  <c r="AC24" i="42" s="1"/>
  <c r="V23" i="42"/>
  <c r="S23" i="42"/>
  <c r="AE23" i="42" s="1"/>
  <c r="L23" i="42"/>
  <c r="W23" i="42" s="1"/>
  <c r="I23" i="42"/>
  <c r="AE22" i="42"/>
  <c r="AA20" i="42"/>
  <c r="AC20" i="42" s="1"/>
  <c r="V20" i="42"/>
  <c r="S20" i="42"/>
  <c r="L20" i="42"/>
  <c r="I20" i="42"/>
  <c r="AA19" i="42"/>
  <c r="AC19" i="42" s="1"/>
  <c r="V19" i="42"/>
  <c r="S19" i="42"/>
  <c r="L19" i="42"/>
  <c r="I19" i="42"/>
  <c r="AA18" i="42"/>
  <c r="AC18" i="42" s="1"/>
  <c r="V18" i="42"/>
  <c r="S18" i="42"/>
  <c r="L18" i="42"/>
  <c r="I18" i="42"/>
  <c r="AA16" i="42"/>
  <c r="AC16" i="42" s="1"/>
  <c r="V16" i="42"/>
  <c r="S16" i="42"/>
  <c r="L16" i="42"/>
  <c r="I16" i="42"/>
  <c r="AE16" i="42" s="1"/>
  <c r="AE14" i="42"/>
  <c r="AA12" i="42"/>
  <c r="AC12" i="42" s="1"/>
  <c r="V12" i="42"/>
  <c r="S12" i="42"/>
  <c r="L12" i="42"/>
  <c r="W12" i="42" s="1"/>
  <c r="AD12" i="42" s="1"/>
  <c r="I12" i="42"/>
  <c r="AA11" i="42"/>
  <c r="AC11" i="42" s="1"/>
  <c r="V11" i="42"/>
  <c r="S11" i="42"/>
  <c r="L11" i="42"/>
  <c r="I11" i="42"/>
  <c r="AA9" i="42"/>
  <c r="AC9" i="42" s="1"/>
  <c r="V9" i="42"/>
  <c r="S9" i="42"/>
  <c r="L9" i="42"/>
  <c r="I9" i="42"/>
  <c r="AE9" i="42" s="1"/>
  <c r="AA7" i="42"/>
  <c r="AC7" i="42" s="1"/>
  <c r="V7" i="42"/>
  <c r="S7" i="42"/>
  <c r="AE7" i="42" s="1"/>
  <c r="L7" i="42"/>
  <c r="I7" i="42"/>
  <c r="AA6" i="42"/>
  <c r="AC6" i="42" s="1"/>
  <c r="V6" i="42"/>
  <c r="S6" i="42"/>
  <c r="AE6" i="42" s="1"/>
  <c r="L6" i="42"/>
  <c r="I6" i="42"/>
  <c r="V49" i="40"/>
  <c r="V50" i="40"/>
  <c r="V51" i="40"/>
  <c r="V52" i="40"/>
  <c r="V53" i="40"/>
  <c r="V55" i="40"/>
  <c r="V56" i="40"/>
  <c r="V58" i="40"/>
  <c r="V59" i="40"/>
  <c r="V48" i="40"/>
  <c r="L13" i="55"/>
  <c r="AD65" i="35"/>
  <c r="W9" i="47" l="1"/>
  <c r="W32" i="47"/>
  <c r="W37" i="47"/>
  <c r="AD37" i="47" s="1"/>
  <c r="W65" i="47"/>
  <c r="AE33" i="47"/>
  <c r="AE58" i="47"/>
  <c r="AD80" i="47"/>
  <c r="W40" i="47"/>
  <c r="W47" i="47"/>
  <c r="AD47" i="47" s="1"/>
  <c r="W70" i="47"/>
  <c r="AD70" i="47" s="1"/>
  <c r="AE41" i="47"/>
  <c r="AD45" i="47"/>
  <c r="W33" i="47"/>
  <c r="AD33" i="47" s="1"/>
  <c r="W31" i="47"/>
  <c r="AE34" i="47"/>
  <c r="W43" i="47"/>
  <c r="W16" i="47"/>
  <c r="AE25" i="47"/>
  <c r="AE44" i="47"/>
  <c r="AE55" i="47"/>
  <c r="W35" i="47"/>
  <c r="AD35" i="47" s="1"/>
  <c r="W44" i="47"/>
  <c r="AD44" i="47" s="1"/>
  <c r="AE47" i="47"/>
  <c r="W67" i="47"/>
  <c r="AD67" i="47" s="1"/>
  <c r="W73" i="47"/>
  <c r="AD73" i="47" s="1"/>
  <c r="W83" i="47"/>
  <c r="AD83" i="47" s="1"/>
  <c r="AE13" i="47"/>
  <c r="AE11" i="47"/>
  <c r="AE45" i="47"/>
  <c r="W53" i="47"/>
  <c r="AD53" i="47" s="1"/>
  <c r="AE37" i="47"/>
  <c r="W8" i="47"/>
  <c r="AD8" i="47" s="1"/>
  <c r="AD31" i="47"/>
  <c r="W51" i="47"/>
  <c r="AE32" i="47"/>
  <c r="W58" i="47"/>
  <c r="AD58" i="47" s="1"/>
  <c r="W36" i="47"/>
  <c r="AD36" i="47" s="1"/>
  <c r="AE39" i="47"/>
  <c r="W56" i="47"/>
  <c r="AD56" i="47" s="1"/>
  <c r="AD43" i="47"/>
  <c r="AE46" i="47"/>
  <c r="AE52" i="47"/>
  <c r="AE9" i="47"/>
  <c r="AE21" i="47"/>
  <c r="AE35" i="47"/>
  <c r="W41" i="47"/>
  <c r="AD41" i="47" s="1"/>
  <c r="W52" i="47"/>
  <c r="AD52" i="47" s="1"/>
  <c r="W59" i="47"/>
  <c r="AD59" i="47" s="1"/>
  <c r="AD61" i="47"/>
  <c r="AE22" i="46"/>
  <c r="AE50" i="46"/>
  <c r="AD20" i="46"/>
  <c r="W50" i="46"/>
  <c r="W84" i="46"/>
  <c r="AE12" i="46"/>
  <c r="AE20" i="46"/>
  <c r="AE55" i="46"/>
  <c r="W44" i="46"/>
  <c r="AD44" i="46" s="1"/>
  <c r="AE53" i="46"/>
  <c r="AE51" i="46"/>
  <c r="AE25" i="46"/>
  <c r="AD45" i="46"/>
  <c r="AE19" i="46"/>
  <c r="W61" i="46"/>
  <c r="AD61" i="46" s="1"/>
  <c r="W43" i="46"/>
  <c r="AD43" i="46" s="1"/>
  <c r="AD39" i="45"/>
  <c r="AE55" i="45"/>
  <c r="AE35" i="45"/>
  <c r="AE40" i="45"/>
  <c r="W41" i="45"/>
  <c r="AD41" i="45" s="1"/>
  <c r="W58" i="45"/>
  <c r="AD58" i="45" s="1"/>
  <c r="AE11" i="45"/>
  <c r="AD71" i="45"/>
  <c r="W36" i="45"/>
  <c r="AD36" i="45" s="1"/>
  <c r="AD67" i="45"/>
  <c r="AD32" i="45"/>
  <c r="W56" i="45"/>
  <c r="AD56" i="45" s="1"/>
  <c r="AE22" i="45"/>
  <c r="AE43" i="45"/>
  <c r="AE61" i="45"/>
  <c r="AD17" i="45"/>
  <c r="AD47" i="45"/>
  <c r="W59" i="45"/>
  <c r="AD59" i="45" s="1"/>
  <c r="AE34" i="45"/>
  <c r="AE39" i="45"/>
  <c r="W57" i="45"/>
  <c r="W74" i="45"/>
  <c r="AD74" i="45" s="1"/>
  <c r="W78" i="45"/>
  <c r="AD78" i="45" s="1"/>
  <c r="AE9" i="45"/>
  <c r="W66" i="45"/>
  <c r="AD66" i="45" s="1"/>
  <c r="W68" i="45"/>
  <c r="AD68" i="45" s="1"/>
  <c r="AC63" i="44"/>
  <c r="AE46" i="44"/>
  <c r="W57" i="44"/>
  <c r="AD57" i="44" s="1"/>
  <c r="AE12" i="44"/>
  <c r="W43" i="44"/>
  <c r="AD43" i="44" s="1"/>
  <c r="AE40" i="44"/>
  <c r="W46" i="44"/>
  <c r="AD46" i="44" s="1"/>
  <c r="AE9" i="44"/>
  <c r="AE53" i="44"/>
  <c r="AE45" i="44"/>
  <c r="W10" i="44"/>
  <c r="AD10" i="44" s="1"/>
  <c r="W56" i="44"/>
  <c r="AD56" i="44" s="1"/>
  <c r="W71" i="44"/>
  <c r="AD71" i="44" s="1"/>
  <c r="AE22" i="44"/>
  <c r="AD47" i="44"/>
  <c r="W40" i="44"/>
  <c r="AD40" i="44" s="1"/>
  <c r="W54" i="44"/>
  <c r="W8" i="44"/>
  <c r="AD8" i="44" s="1"/>
  <c r="AE54" i="44"/>
  <c r="AD37" i="43"/>
  <c r="W42" i="43"/>
  <c r="AC48" i="43"/>
  <c r="W38" i="43"/>
  <c r="W43" i="43"/>
  <c r="AE52" i="43"/>
  <c r="AE57" i="43"/>
  <c r="AD16" i="43"/>
  <c r="W10" i="43"/>
  <c r="W55" i="43"/>
  <c r="AD55" i="43" s="1"/>
  <c r="AE81" i="43"/>
  <c r="AD31" i="43"/>
  <c r="W8" i="43"/>
  <c r="W34" i="43"/>
  <c r="AD34" i="43" s="1"/>
  <c r="AD48" i="43" s="1"/>
  <c r="AD32" i="42"/>
  <c r="W15" i="42"/>
  <c r="AD15" i="42" s="1"/>
  <c r="W35" i="42"/>
  <c r="AD35" i="42" s="1"/>
  <c r="AE43" i="42"/>
  <c r="AE66" i="42"/>
  <c r="AE31" i="42"/>
  <c r="AE20" i="42"/>
  <c r="AE58" i="42"/>
  <c r="W5" i="42"/>
  <c r="AD5" i="42" s="1"/>
  <c r="AE12" i="42"/>
  <c r="AD23" i="42"/>
  <c r="AD41" i="42"/>
  <c r="W50" i="42"/>
  <c r="AD50" i="42" s="1"/>
  <c r="W79" i="42"/>
  <c r="AD79" i="42" s="1"/>
  <c r="AE19" i="42"/>
  <c r="W65" i="42"/>
  <c r="AD65" i="42" s="1"/>
  <c r="AE79" i="42"/>
  <c r="AC48" i="47"/>
  <c r="AC63" i="47" s="1"/>
  <c r="AE42" i="47"/>
  <c r="W50" i="47"/>
  <c r="AD50" i="47" s="1"/>
  <c r="W60" i="47"/>
  <c r="AD60" i="47" s="1"/>
  <c r="AD16" i="47"/>
  <c r="AE50" i="47"/>
  <c r="AE60" i="47"/>
  <c r="W76" i="47"/>
  <c r="AD76" i="47" s="1"/>
  <c r="AE80" i="47"/>
  <c r="W10" i="47"/>
  <c r="AD10" i="47" s="1"/>
  <c r="AE17" i="47"/>
  <c r="AD32" i="47"/>
  <c r="AE40" i="47"/>
  <c r="AE54" i="47"/>
  <c r="AE67" i="47"/>
  <c r="AE6" i="47"/>
  <c r="AE12" i="47"/>
  <c r="AE20" i="47"/>
  <c r="AD30" i="47"/>
  <c r="W34" i="47"/>
  <c r="AD34" i="47" s="1"/>
  <c r="W54" i="47"/>
  <c r="AD54" i="47" s="1"/>
  <c r="AD9" i="47"/>
  <c r="AE51" i="47"/>
  <c r="W5" i="47"/>
  <c r="AD5" i="47" s="1"/>
  <c r="AD51" i="47"/>
  <c r="AD57" i="47"/>
  <c r="AD65" i="47"/>
  <c r="W38" i="47"/>
  <c r="AD38" i="47" s="1"/>
  <c r="W55" i="47"/>
  <c r="AD55" i="47" s="1"/>
  <c r="W77" i="47"/>
  <c r="AD77" i="47" s="1"/>
  <c r="AE19" i="47"/>
  <c r="AE53" i="47"/>
  <c r="AD40" i="47"/>
  <c r="W42" i="47"/>
  <c r="AD42" i="47" s="1"/>
  <c r="AE43" i="47"/>
  <c r="W66" i="47"/>
  <c r="AD66" i="47" s="1"/>
  <c r="AC48" i="46"/>
  <c r="AC63" i="46" s="1"/>
  <c r="W37" i="46"/>
  <c r="AD37" i="46" s="1"/>
  <c r="W57" i="46"/>
  <c r="AD57" i="46" s="1"/>
  <c r="W59" i="46"/>
  <c r="AD59" i="46" s="1"/>
  <c r="AE61" i="46"/>
  <c r="W5" i="46"/>
  <c r="AD5" i="46" s="1"/>
  <c r="AE42" i="46"/>
  <c r="W17" i="46"/>
  <c r="AD17" i="46" s="1"/>
  <c r="AD67" i="46"/>
  <c r="AE81" i="46"/>
  <c r="AE46" i="46"/>
  <c r="W77" i="46"/>
  <c r="AD77" i="46" s="1"/>
  <c r="AE37" i="46"/>
  <c r="W32" i="46"/>
  <c r="AD32" i="46" s="1"/>
  <c r="AE39" i="46"/>
  <c r="AE43" i="46"/>
  <c r="AE47" i="46"/>
  <c r="W58" i="46"/>
  <c r="AD58" i="46" s="1"/>
  <c r="W60" i="46"/>
  <c r="AD60" i="46" s="1"/>
  <c r="W38" i="46"/>
  <c r="AD38" i="46" s="1"/>
  <c r="AE41" i="46"/>
  <c r="W42" i="46"/>
  <c r="AD42" i="46" s="1"/>
  <c r="AE45" i="46"/>
  <c r="W46" i="46"/>
  <c r="AD46" i="46" s="1"/>
  <c r="W66" i="46"/>
  <c r="AD66" i="46" s="1"/>
  <c r="W68" i="46"/>
  <c r="AD68" i="46" s="1"/>
  <c r="W13" i="46"/>
  <c r="AD13" i="46" s="1"/>
  <c r="AE21" i="46"/>
  <c r="AD30" i="46"/>
  <c r="W52" i="46"/>
  <c r="AD52" i="46" s="1"/>
  <c r="W74" i="46"/>
  <c r="AD74" i="46" s="1"/>
  <c r="W78" i="46"/>
  <c r="AD78" i="46" s="1"/>
  <c r="AE40" i="46"/>
  <c r="AE57" i="46"/>
  <c r="W56" i="46"/>
  <c r="AD56" i="46" s="1"/>
  <c r="W16" i="46"/>
  <c r="AD16" i="46" s="1"/>
  <c r="W19" i="46"/>
  <c r="AD19" i="46" s="1"/>
  <c r="AE34" i="46"/>
  <c r="AD40" i="46"/>
  <c r="AD50" i="46"/>
  <c r="AD10" i="46"/>
  <c r="AD31" i="46"/>
  <c r="AD33" i="46"/>
  <c r="AD54" i="46"/>
  <c r="AD84" i="46"/>
  <c r="AC48" i="45"/>
  <c r="AE57" i="45"/>
  <c r="AE17" i="45"/>
  <c r="AE38" i="45"/>
  <c r="W81" i="45"/>
  <c r="AD81" i="45" s="1"/>
  <c r="AE32" i="45"/>
  <c r="W33" i="45"/>
  <c r="AD33" i="45" s="1"/>
  <c r="AE46" i="45"/>
  <c r="W45" i="45"/>
  <c r="AD45" i="45" s="1"/>
  <c r="W51" i="45"/>
  <c r="AD51" i="45" s="1"/>
  <c r="AE53" i="45"/>
  <c r="W55" i="45"/>
  <c r="AD55" i="45" s="1"/>
  <c r="W77" i="45"/>
  <c r="AD77" i="45" s="1"/>
  <c r="AE81" i="45"/>
  <c r="W10" i="45"/>
  <c r="AD10" i="45" s="1"/>
  <c r="AD57" i="45"/>
  <c r="AD31" i="45"/>
  <c r="W37" i="45"/>
  <c r="AD37" i="45" s="1"/>
  <c r="AE42" i="45"/>
  <c r="W60" i="45"/>
  <c r="AD60" i="45" s="1"/>
  <c r="AE60" i="45"/>
  <c r="AE68" i="45"/>
  <c r="W8" i="45"/>
  <c r="AD8" i="45" s="1"/>
  <c r="AE12" i="45"/>
  <c r="AE13" i="45"/>
  <c r="AE19" i="45"/>
  <c r="W46" i="45"/>
  <c r="AD46" i="45" s="1"/>
  <c r="W52" i="45"/>
  <c r="AD52" i="45" s="1"/>
  <c r="W5" i="45"/>
  <c r="AD5" i="45" s="1"/>
  <c r="W42" i="45"/>
  <c r="AD42" i="45" s="1"/>
  <c r="W44" i="45"/>
  <c r="AD44" i="45" s="1"/>
  <c r="AE47" i="45"/>
  <c r="W50" i="45"/>
  <c r="AD50" i="45" s="1"/>
  <c r="AE52" i="45"/>
  <c r="W54" i="45"/>
  <c r="AD54" i="45" s="1"/>
  <c r="W30" i="45"/>
  <c r="AD30" i="45" s="1"/>
  <c r="W34" i="45"/>
  <c r="AD34" i="45" s="1"/>
  <c r="W38" i="45"/>
  <c r="AD38" i="45" s="1"/>
  <c r="W61" i="45"/>
  <c r="AD61" i="45" s="1"/>
  <c r="AE13" i="44"/>
  <c r="AE35" i="44"/>
  <c r="AE47" i="44"/>
  <c r="AE55" i="44"/>
  <c r="W77" i="44"/>
  <c r="AD77" i="44" s="1"/>
  <c r="W81" i="44"/>
  <c r="AD81" i="44" s="1"/>
  <c r="AE7" i="44"/>
  <c r="AE81" i="44"/>
  <c r="W51" i="44"/>
  <c r="AD51" i="44" s="1"/>
  <c r="W61" i="44"/>
  <c r="AD61" i="44" s="1"/>
  <c r="AE51" i="44"/>
  <c r="AE41" i="44"/>
  <c r="W35" i="44"/>
  <c r="AD35" i="44" s="1"/>
  <c r="AD54" i="44"/>
  <c r="W59" i="44"/>
  <c r="AD59" i="44" s="1"/>
  <c r="W78" i="44"/>
  <c r="AD78" i="44" s="1"/>
  <c r="W31" i="44"/>
  <c r="AD31" i="44" s="1"/>
  <c r="AE42" i="44"/>
  <c r="AD45" i="44"/>
  <c r="W52" i="44"/>
  <c r="AD52" i="44" s="1"/>
  <c r="W74" i="44"/>
  <c r="AD74" i="44" s="1"/>
  <c r="AD84" i="44"/>
  <c r="W16" i="44"/>
  <c r="AD16" i="44" s="1"/>
  <c r="W47" i="43"/>
  <c r="AD47" i="43" s="1"/>
  <c r="AE22" i="43"/>
  <c r="W59" i="43"/>
  <c r="W66" i="43"/>
  <c r="AD66" i="43" s="1"/>
  <c r="W41" i="43"/>
  <c r="AD41" i="43" s="1"/>
  <c r="AE13" i="43"/>
  <c r="AD8" i="43"/>
  <c r="AD10" i="43"/>
  <c r="AE44" i="43"/>
  <c r="AD39" i="43"/>
  <c r="AD77" i="43"/>
  <c r="AD81" i="43"/>
  <c r="AE40" i="43"/>
  <c r="W53" i="43"/>
  <c r="W58" i="43"/>
  <c r="AD58" i="43" s="1"/>
  <c r="W71" i="43"/>
  <c r="AD71" i="43" s="1"/>
  <c r="W32" i="43"/>
  <c r="AD32" i="43" s="1"/>
  <c r="AD5" i="43"/>
  <c r="AC46" i="42"/>
  <c r="AC61" i="42" s="1"/>
  <c r="W11" i="42"/>
  <c r="AD11" i="42" s="1"/>
  <c r="AE30" i="42"/>
  <c r="W54" i="42"/>
  <c r="AD54" i="42" s="1"/>
  <c r="W8" i="42"/>
  <c r="AD8" i="42" s="1"/>
  <c r="W10" i="42"/>
  <c r="AD10" i="42" s="1"/>
  <c r="AE35" i="42"/>
  <c r="W44" i="42"/>
  <c r="AD44" i="42" s="1"/>
  <c r="AE52" i="42"/>
  <c r="AD59" i="42"/>
  <c r="W40" i="42"/>
  <c r="AD40" i="42" s="1"/>
  <c r="AE48" i="42"/>
  <c r="W52" i="42"/>
  <c r="AD52" i="42" s="1"/>
  <c r="AE59" i="42"/>
  <c r="W69" i="42"/>
  <c r="AD69" i="42" s="1"/>
  <c r="W31" i="42"/>
  <c r="AD31" i="42" s="1"/>
  <c r="AD36" i="42"/>
  <c r="AD48" i="42"/>
  <c r="W55" i="42"/>
  <c r="AD55" i="42" s="1"/>
  <c r="W57" i="42"/>
  <c r="AD57" i="42" s="1"/>
  <c r="AE18" i="42"/>
  <c r="W30" i="42"/>
  <c r="AD30" i="42" s="1"/>
  <c r="W34" i="42"/>
  <c r="AD34" i="42" s="1"/>
  <c r="AE39" i="42"/>
  <c r="W42" i="42"/>
  <c r="AD42" i="42" s="1"/>
  <c r="W53" i="42"/>
  <c r="AD53" i="42" s="1"/>
  <c r="AD75" i="42"/>
  <c r="AE33" i="42"/>
  <c r="W38" i="42"/>
  <c r="AD38" i="42" s="1"/>
  <c r="AE40" i="42"/>
  <c r="AD49" i="42"/>
  <c r="W58" i="42"/>
  <c r="AD58" i="42" s="1"/>
  <c r="W43" i="42"/>
  <c r="AD43" i="42" s="1"/>
  <c r="W66" i="42"/>
  <c r="AD66" i="42" s="1"/>
  <c r="AE11" i="42"/>
  <c r="AD39" i="42"/>
  <c r="AE44" i="42"/>
  <c r="AD45" i="42"/>
  <c r="AD51" i="42"/>
  <c r="AD76" i="42"/>
  <c r="W8" i="41"/>
  <c r="AD8" i="41" s="1"/>
  <c r="W5" i="41"/>
  <c r="AD5" i="41" s="1"/>
  <c r="W15" i="41"/>
  <c r="AD15" i="41" s="1"/>
  <c r="W10" i="41"/>
  <c r="AD10" i="41" s="1"/>
  <c r="W8" i="40"/>
  <c r="AD8" i="40" s="1"/>
  <c r="W5" i="40"/>
  <c r="AD5" i="40" s="1"/>
  <c r="W10" i="40"/>
  <c r="AD10" i="40" s="1"/>
  <c r="AC14" i="45"/>
  <c r="AC23" i="45" s="1"/>
  <c r="AC13" i="42"/>
  <c r="AC21" i="42" s="1"/>
  <c r="AC25" i="42" s="1"/>
  <c r="F20" i="55" s="1"/>
  <c r="W7" i="47"/>
  <c r="AD7" i="47" s="1"/>
  <c r="W6" i="47"/>
  <c r="AD6" i="47" s="1"/>
  <c r="W20" i="47"/>
  <c r="AD20" i="47" s="1"/>
  <c r="W22" i="47"/>
  <c r="AD22" i="47" s="1"/>
  <c r="W13" i="47"/>
  <c r="AD13" i="47" s="1"/>
  <c r="W17" i="47"/>
  <c r="AD17" i="47" s="1"/>
  <c r="W19" i="47"/>
  <c r="AD19" i="47" s="1"/>
  <c r="W21" i="47"/>
  <c r="AD21" i="47" s="1"/>
  <c r="W25" i="47"/>
  <c r="AD25" i="47" s="1"/>
  <c r="W12" i="47"/>
  <c r="AD12" i="47" s="1"/>
  <c r="W11" i="47"/>
  <c r="AD11" i="47" s="1"/>
  <c r="W11" i="46"/>
  <c r="AD11" i="46" s="1"/>
  <c r="W7" i="46"/>
  <c r="AD7" i="46" s="1"/>
  <c r="W12" i="46"/>
  <c r="AD12" i="46" s="1"/>
  <c r="W21" i="46"/>
  <c r="AD21" i="46" s="1"/>
  <c r="W25" i="46"/>
  <c r="AD25" i="46" s="1"/>
  <c r="W6" i="46"/>
  <c r="AD6" i="46" s="1"/>
  <c r="W22" i="46"/>
  <c r="AD22" i="46" s="1"/>
  <c r="W9" i="46"/>
  <c r="AD9" i="46" s="1"/>
  <c r="W9" i="45"/>
  <c r="AD9" i="45" s="1"/>
  <c r="W7" i="45"/>
  <c r="AD7" i="45" s="1"/>
  <c r="W21" i="45"/>
  <c r="AD21" i="45" s="1"/>
  <c r="W25" i="45"/>
  <c r="AD25" i="45" s="1"/>
  <c r="W19" i="45"/>
  <c r="AD19" i="45" s="1"/>
  <c r="W6" i="45"/>
  <c r="AD6" i="45" s="1"/>
  <c r="W20" i="45"/>
  <c r="AD20" i="45" s="1"/>
  <c r="W22" i="45"/>
  <c r="AD22" i="45" s="1"/>
  <c r="W13" i="45"/>
  <c r="AD13" i="45" s="1"/>
  <c r="W11" i="45"/>
  <c r="AD11" i="45" s="1"/>
  <c r="W12" i="45"/>
  <c r="AD12" i="45" s="1"/>
  <c r="W11" i="44"/>
  <c r="AD11" i="44" s="1"/>
  <c r="W21" i="44"/>
  <c r="AD21" i="44" s="1"/>
  <c r="W9" i="44"/>
  <c r="AD9" i="44" s="1"/>
  <c r="W22" i="44"/>
  <c r="AD22" i="44" s="1"/>
  <c r="W7" i="44"/>
  <c r="AD7" i="44" s="1"/>
  <c r="W13" i="44"/>
  <c r="AD13" i="44" s="1"/>
  <c r="W19" i="44"/>
  <c r="AD19" i="44" s="1"/>
  <c r="AD14" i="48"/>
  <c r="AC23" i="48"/>
  <c r="AD23" i="48"/>
  <c r="AD27" i="48"/>
  <c r="AC14" i="47"/>
  <c r="AC23" i="47" s="1"/>
  <c r="AC65" i="47"/>
  <c r="AC14" i="46"/>
  <c r="AE44" i="46"/>
  <c r="AE44" i="45"/>
  <c r="AC57" i="45"/>
  <c r="AC62" i="45" s="1"/>
  <c r="AE60" i="44"/>
  <c r="AE44" i="44"/>
  <c r="AE68" i="44"/>
  <c r="AE19" i="44"/>
  <c r="AE33" i="44"/>
  <c r="W34" i="44"/>
  <c r="AD34" i="44" s="1"/>
  <c r="AE11" i="44"/>
  <c r="W30" i="44"/>
  <c r="AD30" i="44" s="1"/>
  <c r="W36" i="44"/>
  <c r="AD36" i="44" s="1"/>
  <c r="AE61" i="44"/>
  <c r="W42" i="44"/>
  <c r="AD42" i="44" s="1"/>
  <c r="W37" i="44"/>
  <c r="AD37" i="44" s="1"/>
  <c r="W17" i="44"/>
  <c r="AD17" i="44" s="1"/>
  <c r="AE50" i="44"/>
  <c r="W6" i="44"/>
  <c r="AD6" i="44" s="1"/>
  <c r="AE17" i="44"/>
  <c r="W25" i="44"/>
  <c r="AD25" i="44" s="1"/>
  <c r="AE32" i="44"/>
  <c r="AE34" i="44"/>
  <c r="W50" i="44"/>
  <c r="AD50" i="44" s="1"/>
  <c r="W33" i="44"/>
  <c r="AD33" i="44" s="1"/>
  <c r="AE38" i="44"/>
  <c r="W44" i="44"/>
  <c r="AD44" i="44" s="1"/>
  <c r="W67" i="44"/>
  <c r="AD67" i="44" s="1"/>
  <c r="W12" i="44"/>
  <c r="AD12" i="44" s="1"/>
  <c r="W20" i="44"/>
  <c r="AD20" i="44" s="1"/>
  <c r="AC14" i="44"/>
  <c r="AD55" i="44"/>
  <c r="W13" i="43"/>
  <c r="AD13" i="43" s="1"/>
  <c r="AE11" i="43"/>
  <c r="AE50" i="43"/>
  <c r="AE17" i="43"/>
  <c r="AD53" i="43"/>
  <c r="AE33" i="43"/>
  <c r="AE45" i="43"/>
  <c r="AE58" i="43"/>
  <c r="AE12" i="43"/>
  <c r="AE43" i="43"/>
  <c r="W51" i="43"/>
  <c r="AD51" i="43" s="1"/>
  <c r="W67" i="43"/>
  <c r="AD67" i="43" s="1"/>
  <c r="AE21" i="43"/>
  <c r="W40" i="43"/>
  <c r="AD40" i="43" s="1"/>
  <c r="W56" i="43"/>
  <c r="AD56" i="43" s="1"/>
  <c r="AE20" i="43"/>
  <c r="AD33" i="43"/>
  <c r="AE60" i="43"/>
  <c r="W45" i="43"/>
  <c r="AD45" i="43" s="1"/>
  <c r="AE54" i="43"/>
  <c r="AD43" i="43"/>
  <c r="W74" i="43"/>
  <c r="AD74" i="43" s="1"/>
  <c r="W12" i="43"/>
  <c r="AD12" i="43" s="1"/>
  <c r="W11" i="43"/>
  <c r="AD11" i="43" s="1"/>
  <c r="W9" i="43"/>
  <c r="AD9" i="43" s="1"/>
  <c r="W21" i="43"/>
  <c r="AD21" i="43" s="1"/>
  <c r="W22" i="43"/>
  <c r="AD22" i="43" s="1"/>
  <c r="W19" i="43"/>
  <c r="AD19" i="43" s="1"/>
  <c r="W6" i="43"/>
  <c r="AD6" i="43" s="1"/>
  <c r="W20" i="43"/>
  <c r="AD20" i="43" s="1"/>
  <c r="AE53" i="43"/>
  <c r="AE55" i="43"/>
  <c r="AE35" i="43"/>
  <c r="AE51" i="43"/>
  <c r="AE6" i="43"/>
  <c r="AE46" i="43"/>
  <c r="AE68" i="43"/>
  <c r="AE42" i="43"/>
  <c r="W60" i="43"/>
  <c r="AD60" i="43" s="1"/>
  <c r="W68" i="43"/>
  <c r="AD68" i="43" s="1"/>
  <c r="W78" i="43"/>
  <c r="AD78" i="43" s="1"/>
  <c r="AE19" i="43"/>
  <c r="AD52" i="43"/>
  <c r="AD54" i="43"/>
  <c r="W46" i="43"/>
  <c r="AD46" i="43" s="1"/>
  <c r="W50" i="43"/>
  <c r="AD50" i="43" s="1"/>
  <c r="W61" i="43"/>
  <c r="AD61" i="43" s="1"/>
  <c r="AE9" i="43"/>
  <c r="AE34" i="43"/>
  <c r="W35" i="43"/>
  <c r="AD35" i="43" s="1"/>
  <c r="AD42" i="43"/>
  <c r="W44" i="43"/>
  <c r="AD44" i="43" s="1"/>
  <c r="AE47" i="43"/>
  <c r="AC14" i="43"/>
  <c r="AE7" i="43"/>
  <c r="AE32" i="43"/>
  <c r="AD38" i="43"/>
  <c r="W17" i="43"/>
  <c r="AD17" i="43" s="1"/>
  <c r="W25" i="43"/>
  <c r="AD25" i="43" s="1"/>
  <c r="AE39" i="43"/>
  <c r="AE41" i="43"/>
  <c r="W57" i="43"/>
  <c r="AD57" i="43" s="1"/>
  <c r="AD59" i="43"/>
  <c r="AE25" i="43"/>
  <c r="W36" i="43"/>
  <c r="AD36" i="43" s="1"/>
  <c r="W9" i="42"/>
  <c r="AD9" i="42" s="1"/>
  <c r="W6" i="42"/>
  <c r="AD6" i="42" s="1"/>
  <c r="W16" i="42"/>
  <c r="AD16" i="42" s="1"/>
  <c r="W20" i="42"/>
  <c r="AD20" i="42" s="1"/>
  <c r="W19" i="42"/>
  <c r="AD19" i="42" s="1"/>
  <c r="W7" i="42"/>
  <c r="AD7" i="42" s="1"/>
  <c r="AD13" i="42" s="1"/>
  <c r="W18" i="42"/>
  <c r="AD18" i="42" s="1"/>
  <c r="AE38" i="43"/>
  <c r="I63" i="32"/>
  <c r="AE16" i="30"/>
  <c r="AE19" i="30"/>
  <c r="I16" i="31"/>
  <c r="AE16" i="31" s="1"/>
  <c r="I17" i="31"/>
  <c r="AE17" i="31" s="1"/>
  <c r="I18" i="31"/>
  <c r="I19" i="31"/>
  <c r="I20" i="31"/>
  <c r="AA15" i="30"/>
  <c r="AC15" i="30" s="1"/>
  <c r="V15" i="30"/>
  <c r="L15" i="30"/>
  <c r="W15" i="30" s="1"/>
  <c r="AD15" i="30" s="1"/>
  <c r="I15" i="30"/>
  <c r="AE15" i="30" s="1"/>
  <c r="AA18" i="29"/>
  <c r="AC18" i="29" s="1"/>
  <c r="V18" i="29"/>
  <c r="L18" i="29"/>
  <c r="W18" i="29" s="1"/>
  <c r="I18" i="29"/>
  <c r="AE18" i="29" s="1"/>
  <c r="AA15" i="13"/>
  <c r="AC15" i="13" s="1"/>
  <c r="V15" i="13"/>
  <c r="L15" i="13"/>
  <c r="W15" i="13" s="1"/>
  <c r="AD15" i="13" s="1"/>
  <c r="I15" i="13"/>
  <c r="AE15" i="13" s="1"/>
  <c r="I31" i="30"/>
  <c r="AC70" i="30"/>
  <c r="AA64" i="30"/>
  <c r="AA65" i="30"/>
  <c r="AA63" i="30"/>
  <c r="I49" i="30"/>
  <c r="I29" i="30"/>
  <c r="AA69" i="30"/>
  <c r="AC69" i="30" s="1"/>
  <c r="V69" i="30"/>
  <c r="L69" i="30"/>
  <c r="I69" i="30"/>
  <c r="AE69" i="30" s="1"/>
  <c r="I65" i="30"/>
  <c r="AE65" i="30" s="1"/>
  <c r="I17" i="30"/>
  <c r="AE17" i="30" s="1"/>
  <c r="AA19" i="30"/>
  <c r="AC19" i="30" s="1"/>
  <c r="V19" i="30"/>
  <c r="L19" i="30"/>
  <c r="I19" i="30"/>
  <c r="AC71" i="29"/>
  <c r="S66" i="29"/>
  <c r="I66" i="29"/>
  <c r="I52" i="29"/>
  <c r="AE52" i="29" s="1"/>
  <c r="AE25" i="29"/>
  <c r="AE63" i="13"/>
  <c r="AE49" i="13"/>
  <c r="AE31" i="13"/>
  <c r="AA70" i="29"/>
  <c r="AC70" i="29" s="1"/>
  <c r="V70" i="29"/>
  <c r="L70" i="29"/>
  <c r="I70" i="29"/>
  <c r="AE70" i="29" s="1"/>
  <c r="I34" i="29"/>
  <c r="AE34" i="29" s="1"/>
  <c r="I32" i="32"/>
  <c r="AE32" i="32" s="1"/>
  <c r="AA32" i="31"/>
  <c r="AC32" i="31" s="1"/>
  <c r="V32" i="31"/>
  <c r="L32" i="31"/>
  <c r="I32" i="31"/>
  <c r="AE32" i="31" s="1"/>
  <c r="AA32" i="30"/>
  <c r="AC32" i="30" s="1"/>
  <c r="V32" i="30"/>
  <c r="L32" i="30"/>
  <c r="I32" i="30"/>
  <c r="AE32" i="30" s="1"/>
  <c r="AA35" i="29"/>
  <c r="AC35" i="29" s="1"/>
  <c r="V35" i="29"/>
  <c r="L35" i="29"/>
  <c r="I35" i="29"/>
  <c r="AE35" i="29" s="1"/>
  <c r="I32" i="33"/>
  <c r="L32" i="33"/>
  <c r="S32" i="33"/>
  <c r="V32" i="33"/>
  <c r="AA32" i="33"/>
  <c r="AC32" i="33" s="1"/>
  <c r="AA32" i="32"/>
  <c r="AC32" i="32" s="1"/>
  <c r="V32" i="32"/>
  <c r="L32" i="32"/>
  <c r="I32" i="13"/>
  <c r="AE32" i="13" s="1"/>
  <c r="I14" i="29"/>
  <c r="I13" i="29"/>
  <c r="I26" i="29"/>
  <c r="AE26" i="29" s="1"/>
  <c r="I67" i="13"/>
  <c r="AE67" i="13" s="1"/>
  <c r="I49" i="13"/>
  <c r="I63" i="13"/>
  <c r="I62" i="13"/>
  <c r="AE62" i="13" s="1"/>
  <c r="AD62" i="47" l="1"/>
  <c r="AD62" i="46"/>
  <c r="AD48" i="45"/>
  <c r="AD63" i="45" s="1"/>
  <c r="AC63" i="45"/>
  <c r="AD62" i="45"/>
  <c r="AD62" i="44"/>
  <c r="AD60" i="42"/>
  <c r="AD46" i="42"/>
  <c r="AD61" i="42" s="1"/>
  <c r="AD48" i="47"/>
  <c r="AD63" i="47" s="1"/>
  <c r="AD48" i="46"/>
  <c r="AD63" i="46" s="1"/>
  <c r="AD48" i="44"/>
  <c r="AD63" i="44" s="1"/>
  <c r="AD18" i="29"/>
  <c r="AC23" i="46"/>
  <c r="AC27" i="46" s="1"/>
  <c r="F24" i="55" s="1"/>
  <c r="AC27" i="45"/>
  <c r="F23" i="55" s="1"/>
  <c r="AC27" i="47"/>
  <c r="F25" i="55" s="1"/>
  <c r="AC23" i="44"/>
  <c r="AC27" i="44" s="1"/>
  <c r="F22" i="55" s="1"/>
  <c r="AC23" i="43"/>
  <c r="AC27" i="43" s="1"/>
  <c r="F21" i="55" s="1"/>
  <c r="AD14" i="47"/>
  <c r="AD14" i="46"/>
  <c r="AD14" i="45"/>
  <c r="AD23" i="45" s="1"/>
  <c r="AD14" i="44"/>
  <c r="AD14" i="43"/>
  <c r="AD21" i="42"/>
  <c r="AD25" i="42" s="1"/>
  <c r="J20" i="55" s="1"/>
  <c r="W32" i="32"/>
  <c r="AD32" i="32" s="1"/>
  <c r="W32" i="31"/>
  <c r="AD32" i="31" s="1"/>
  <c r="W32" i="33"/>
  <c r="AD32" i="33" s="1"/>
  <c r="W69" i="30"/>
  <c r="AD69" i="30" s="1"/>
  <c r="W19" i="30"/>
  <c r="AD19" i="30" s="1"/>
  <c r="W32" i="30"/>
  <c r="AD32" i="30" s="1"/>
  <c r="W35" i="29"/>
  <c r="AD35" i="29" s="1"/>
  <c r="W70" i="29"/>
  <c r="AD70" i="29" s="1"/>
  <c r="AE66" i="29"/>
  <c r="AD23" i="46" l="1"/>
  <c r="AD27" i="46" s="1"/>
  <c r="J24" i="55" s="1"/>
  <c r="AD27" i="45"/>
  <c r="J23" i="55" s="1"/>
  <c r="AD23" i="47"/>
  <c r="AD27" i="47" s="1"/>
  <c r="J25" i="55" s="1"/>
  <c r="AD23" i="44"/>
  <c r="AD27" i="44" s="1"/>
  <c r="J22" i="55" s="1"/>
  <c r="AD23" i="43"/>
  <c r="AD27" i="43" s="1"/>
  <c r="J21" i="55" s="1"/>
  <c r="AE75" i="54"/>
  <c r="AA75" i="54"/>
  <c r="AC75" i="54" s="1"/>
  <c r="V75" i="54"/>
  <c r="W75" i="54" s="1"/>
  <c r="AD75" i="54" s="1"/>
  <c r="S75" i="54"/>
  <c r="L75" i="54"/>
  <c r="I75" i="54"/>
  <c r="AC72" i="54"/>
  <c r="AA72" i="54"/>
  <c r="V72" i="54"/>
  <c r="S72" i="54"/>
  <c r="AE72" i="54" s="1"/>
  <c r="L72" i="54"/>
  <c r="W72" i="54" s="1"/>
  <c r="AD72" i="54" s="1"/>
  <c r="I72" i="54"/>
  <c r="AE69" i="54"/>
  <c r="AA69" i="54"/>
  <c r="AC69" i="54" s="1"/>
  <c r="V69" i="54"/>
  <c r="S69" i="54"/>
  <c r="L69" i="54"/>
  <c r="W69" i="54" s="1"/>
  <c r="AD69" i="54" s="1"/>
  <c r="I69" i="54"/>
  <c r="AE68" i="54"/>
  <c r="AC68" i="54"/>
  <c r="AA68" i="54"/>
  <c r="W68" i="54"/>
  <c r="AD68" i="54" s="1"/>
  <c r="V68" i="54"/>
  <c r="S68" i="54"/>
  <c r="L68" i="54"/>
  <c r="I68" i="54"/>
  <c r="AE65" i="54"/>
  <c r="AA65" i="54"/>
  <c r="AC65" i="54" s="1"/>
  <c r="V65" i="54"/>
  <c r="S65" i="54"/>
  <c r="L65" i="54"/>
  <c r="W65" i="54" s="1"/>
  <c r="AD65" i="54" s="1"/>
  <c r="I65" i="54"/>
  <c r="AE62" i="54"/>
  <c r="AC62" i="54"/>
  <c r="AA62" i="54"/>
  <c r="V62" i="54"/>
  <c r="S62" i="54"/>
  <c r="L62" i="54"/>
  <c r="W62" i="54" s="1"/>
  <c r="AD62" i="54" s="1"/>
  <c r="I62" i="54"/>
  <c r="AA59" i="54"/>
  <c r="AC59" i="54" s="1"/>
  <c r="V59" i="54"/>
  <c r="S59" i="54"/>
  <c r="L59" i="54"/>
  <c r="W59" i="54" s="1"/>
  <c r="AD59" i="54" s="1"/>
  <c r="I59" i="54"/>
  <c r="AE58" i="54"/>
  <c r="AA58" i="54"/>
  <c r="AC58" i="54" s="1"/>
  <c r="V58" i="54"/>
  <c r="S58" i="54"/>
  <c r="L58" i="54"/>
  <c r="W58" i="54" s="1"/>
  <c r="AD58" i="54" s="1"/>
  <c r="I58" i="54"/>
  <c r="AE57" i="54"/>
  <c r="AA57" i="54"/>
  <c r="AC57" i="54" s="1"/>
  <c r="V57" i="54"/>
  <c r="S57" i="54"/>
  <c r="AE59" i="54" s="1"/>
  <c r="L57" i="54"/>
  <c r="W57" i="54" s="1"/>
  <c r="AD57" i="54" s="1"/>
  <c r="I57" i="54"/>
  <c r="AC54" i="54"/>
  <c r="AA54" i="54"/>
  <c r="V54" i="54"/>
  <c r="S54" i="54"/>
  <c r="AE54" i="54" s="1"/>
  <c r="L54" i="54"/>
  <c r="W54" i="54" s="1"/>
  <c r="AD54" i="54" s="1"/>
  <c r="I54" i="54"/>
  <c r="AA53" i="54"/>
  <c r="AC53" i="54" s="1"/>
  <c r="V53" i="54"/>
  <c r="S53" i="54"/>
  <c r="AE53" i="54" s="1"/>
  <c r="L53" i="54"/>
  <c r="W53" i="54" s="1"/>
  <c r="AD53" i="54" s="1"/>
  <c r="I53" i="54"/>
  <c r="AA52" i="54"/>
  <c r="AC52" i="54" s="1"/>
  <c r="V52" i="54"/>
  <c r="L52" i="54"/>
  <c r="W52" i="54" s="1"/>
  <c r="AD52" i="54" s="1"/>
  <c r="I52" i="54"/>
  <c r="AE52" i="54" s="1"/>
  <c r="AE51" i="54"/>
  <c r="AC51" i="54"/>
  <c r="AA51" i="54"/>
  <c r="V51" i="54"/>
  <c r="S51" i="54"/>
  <c r="L51" i="54"/>
  <c r="W51" i="54" s="1"/>
  <c r="AD51" i="54" s="1"/>
  <c r="I51" i="54"/>
  <c r="AA50" i="54"/>
  <c r="AC50" i="54" s="1"/>
  <c r="V50" i="54"/>
  <c r="S50" i="54"/>
  <c r="AE50" i="54" s="1"/>
  <c r="L50" i="54"/>
  <c r="W50" i="54" s="1"/>
  <c r="AD50" i="54" s="1"/>
  <c r="I50" i="54"/>
  <c r="AA49" i="54"/>
  <c r="AC49" i="54" s="1"/>
  <c r="V49" i="54"/>
  <c r="L49" i="54"/>
  <c r="W49" i="54" s="1"/>
  <c r="AD49" i="54" s="1"/>
  <c r="I49" i="54"/>
  <c r="AE49" i="54" s="1"/>
  <c r="AE48" i="54"/>
  <c r="AA48" i="54"/>
  <c r="AC48" i="54" s="1"/>
  <c r="V48" i="54"/>
  <c r="S48" i="54"/>
  <c r="L48" i="54"/>
  <c r="W48" i="54" s="1"/>
  <c r="AD48" i="54" s="1"/>
  <c r="I48" i="54"/>
  <c r="AA47" i="54"/>
  <c r="AC47" i="54" s="1"/>
  <c r="V47" i="54"/>
  <c r="S47" i="54"/>
  <c r="AE47" i="54" s="1"/>
  <c r="L47" i="54"/>
  <c r="W47" i="54" s="1"/>
  <c r="AD47" i="54" s="1"/>
  <c r="I47" i="54"/>
  <c r="AA46" i="54"/>
  <c r="AC46" i="54" s="1"/>
  <c r="W46" i="54"/>
  <c r="AD46" i="54" s="1"/>
  <c r="V46" i="54"/>
  <c r="S46" i="54"/>
  <c r="AE46" i="54" s="1"/>
  <c r="L46" i="54"/>
  <c r="I46" i="54"/>
  <c r="AA45" i="54"/>
  <c r="AC45" i="54" s="1"/>
  <c r="V45" i="54"/>
  <c r="S45" i="54"/>
  <c r="AE45" i="54" s="1"/>
  <c r="L45" i="54"/>
  <c r="W45" i="54" s="1"/>
  <c r="AD45" i="54" s="1"/>
  <c r="I45" i="54"/>
  <c r="AE44" i="54"/>
  <c r="AA44" i="54"/>
  <c r="AC44" i="54" s="1"/>
  <c r="V44" i="54"/>
  <c r="S44" i="54"/>
  <c r="L44" i="54"/>
  <c r="W44" i="54" s="1"/>
  <c r="AD44" i="54" s="1"/>
  <c r="I44" i="54"/>
  <c r="AA43" i="54"/>
  <c r="AC43" i="54" s="1"/>
  <c r="V43" i="54"/>
  <c r="S43" i="54"/>
  <c r="AE43" i="54" s="1"/>
  <c r="L43" i="54"/>
  <c r="W43" i="54" s="1"/>
  <c r="AD43" i="54" s="1"/>
  <c r="I43" i="54"/>
  <c r="AA41" i="54"/>
  <c r="AC41" i="54" s="1"/>
  <c r="W41" i="54"/>
  <c r="AD41" i="54" s="1"/>
  <c r="V41" i="54"/>
  <c r="S41" i="54"/>
  <c r="L41" i="54"/>
  <c r="I41" i="54"/>
  <c r="AA40" i="54"/>
  <c r="AC40" i="54" s="1"/>
  <c r="V40" i="54"/>
  <c r="S40" i="54"/>
  <c r="AE41" i="54" s="1"/>
  <c r="L40" i="54"/>
  <c r="W40" i="54" s="1"/>
  <c r="AD40" i="54" s="1"/>
  <c r="I40" i="54"/>
  <c r="AE39" i="54"/>
  <c r="AA39" i="54"/>
  <c r="AC39" i="54" s="1"/>
  <c r="V39" i="54"/>
  <c r="S39" i="54"/>
  <c r="L39" i="54"/>
  <c r="W39" i="54" s="1"/>
  <c r="AD39" i="54" s="1"/>
  <c r="I39" i="54"/>
  <c r="AA38" i="54"/>
  <c r="AC38" i="54" s="1"/>
  <c r="V38" i="54"/>
  <c r="W38" i="54" s="1"/>
  <c r="AD38" i="54" s="1"/>
  <c r="S38" i="54"/>
  <c r="L38" i="54"/>
  <c r="I38" i="54"/>
  <c r="AA37" i="54"/>
  <c r="AC37" i="54" s="1"/>
  <c r="W37" i="54"/>
  <c r="AD37" i="54" s="1"/>
  <c r="V37" i="54"/>
  <c r="S37" i="54"/>
  <c r="AE40" i="54" s="1"/>
  <c r="L37" i="54"/>
  <c r="I37" i="54"/>
  <c r="AA36" i="54"/>
  <c r="AC36" i="54" s="1"/>
  <c r="V36" i="54"/>
  <c r="S36" i="54"/>
  <c r="AE37" i="54" s="1"/>
  <c r="L36" i="54"/>
  <c r="W36" i="54" s="1"/>
  <c r="AD36" i="54" s="1"/>
  <c r="I36" i="54"/>
  <c r="AE35" i="54"/>
  <c r="AA35" i="54"/>
  <c r="AC35" i="54" s="1"/>
  <c r="V35" i="54"/>
  <c r="S35" i="54"/>
  <c r="AE36" i="54" s="1"/>
  <c r="L35" i="54"/>
  <c r="W35" i="54" s="1"/>
  <c r="AD35" i="54" s="1"/>
  <c r="I35" i="54"/>
  <c r="AA34" i="54"/>
  <c r="AC34" i="54" s="1"/>
  <c r="V34" i="54"/>
  <c r="S34" i="54"/>
  <c r="L34" i="54"/>
  <c r="W34" i="54" s="1"/>
  <c r="AD34" i="54" s="1"/>
  <c r="I34" i="54"/>
  <c r="AA33" i="54"/>
  <c r="AC33" i="54" s="1"/>
  <c r="W33" i="54"/>
  <c r="AD33" i="54" s="1"/>
  <c r="V33" i="54"/>
  <c r="S33" i="54"/>
  <c r="AE34" i="54" s="1"/>
  <c r="L33" i="54"/>
  <c r="I33" i="54"/>
  <c r="AC32" i="54"/>
  <c r="AA32" i="54"/>
  <c r="V32" i="54"/>
  <c r="S32" i="54"/>
  <c r="AE33" i="54" s="1"/>
  <c r="L32" i="54"/>
  <c r="W32" i="54" s="1"/>
  <c r="AD32" i="54" s="1"/>
  <c r="I32" i="54"/>
  <c r="AE31" i="54"/>
  <c r="AA31" i="54"/>
  <c r="AC31" i="54" s="1"/>
  <c r="V31" i="54"/>
  <c r="L31" i="54"/>
  <c r="W31" i="54" s="1"/>
  <c r="AD31" i="54" s="1"/>
  <c r="I31" i="54"/>
  <c r="AE32" i="54" s="1"/>
  <c r="AC30" i="54"/>
  <c r="AA30" i="54"/>
  <c r="W30" i="54"/>
  <c r="AD30" i="54" s="1"/>
  <c r="V30" i="54"/>
  <c r="L30" i="54"/>
  <c r="I30" i="54"/>
  <c r="AE30" i="54" s="1"/>
  <c r="AA29" i="54"/>
  <c r="AC29" i="54" s="1"/>
  <c r="V29" i="54"/>
  <c r="W29" i="54" s="1"/>
  <c r="AD29" i="54" s="1"/>
  <c r="S29" i="54"/>
  <c r="L29" i="54"/>
  <c r="I29" i="54"/>
  <c r="AA28" i="54"/>
  <c r="AC28" i="54" s="1"/>
  <c r="W28" i="54"/>
  <c r="AD28" i="54" s="1"/>
  <c r="V28" i="54"/>
  <c r="S28" i="54"/>
  <c r="AE29" i="54" s="1"/>
  <c r="L28" i="54"/>
  <c r="I28" i="54"/>
  <c r="AE27" i="54"/>
  <c r="AC27" i="54"/>
  <c r="AA27" i="54"/>
  <c r="V27" i="54"/>
  <c r="S27" i="54"/>
  <c r="AE28" i="54" s="1"/>
  <c r="L27" i="54"/>
  <c r="W27" i="54" s="1"/>
  <c r="AD27" i="54" s="1"/>
  <c r="I27" i="54"/>
  <c r="AA26" i="54"/>
  <c r="AC26" i="54" s="1"/>
  <c r="V26" i="54"/>
  <c r="S26" i="54"/>
  <c r="L26" i="54"/>
  <c r="W26" i="54" s="1"/>
  <c r="AD26" i="54" s="1"/>
  <c r="I26" i="54"/>
  <c r="AE25" i="54"/>
  <c r="AA25" i="54"/>
  <c r="AC25" i="54" s="1"/>
  <c r="V25" i="54"/>
  <c r="S25" i="54"/>
  <c r="AE26" i="54" s="1"/>
  <c r="L25" i="54"/>
  <c r="W25" i="54" s="1"/>
  <c r="AD25" i="54" s="1"/>
  <c r="I25" i="54"/>
  <c r="AA24" i="54"/>
  <c r="AC24" i="54" s="1"/>
  <c r="W24" i="54"/>
  <c r="AD24" i="54" s="1"/>
  <c r="V24" i="54"/>
  <c r="L24" i="54"/>
  <c r="I24" i="54"/>
  <c r="AE24" i="54" s="1"/>
  <c r="AA21" i="54"/>
  <c r="AC21" i="54" s="1"/>
  <c r="V21" i="54"/>
  <c r="S21" i="54"/>
  <c r="AE21" i="54" s="1"/>
  <c r="L21" i="54"/>
  <c r="W21" i="54" s="1"/>
  <c r="AD21" i="54" s="1"/>
  <c r="I21" i="54"/>
  <c r="AE20" i="54"/>
  <c r="AA19" i="54"/>
  <c r="AC19" i="54" s="1"/>
  <c r="V19" i="54"/>
  <c r="S19" i="54"/>
  <c r="AE19" i="54" s="1"/>
  <c r="L19" i="54"/>
  <c r="W19" i="54" s="1"/>
  <c r="AD19" i="54" s="1"/>
  <c r="I19" i="54"/>
  <c r="AA18" i="54"/>
  <c r="AC18" i="54" s="1"/>
  <c r="V18" i="54"/>
  <c r="S18" i="54"/>
  <c r="AE18" i="54" s="1"/>
  <c r="L18" i="54"/>
  <c r="W18" i="54" s="1"/>
  <c r="AD18" i="54" s="1"/>
  <c r="I18" i="54"/>
  <c r="AA17" i="54"/>
  <c r="AC17" i="54" s="1"/>
  <c r="W17" i="54"/>
  <c r="AD17" i="54" s="1"/>
  <c r="V17" i="54"/>
  <c r="S17" i="54"/>
  <c r="AE17" i="54" s="1"/>
  <c r="L17" i="54"/>
  <c r="I17" i="54"/>
  <c r="AE15" i="54"/>
  <c r="AC15" i="54"/>
  <c r="AA15" i="54"/>
  <c r="V15" i="54"/>
  <c r="S15" i="54"/>
  <c r="L15" i="54"/>
  <c r="W15" i="54" s="1"/>
  <c r="AD15" i="54" s="1"/>
  <c r="I15" i="54"/>
  <c r="AA14" i="54"/>
  <c r="AC14" i="54" s="1"/>
  <c r="V14" i="54"/>
  <c r="L14" i="54"/>
  <c r="W14" i="54" s="1"/>
  <c r="AD14" i="54" s="1"/>
  <c r="I14" i="54"/>
  <c r="AE14" i="54" s="1"/>
  <c r="AE13" i="54"/>
  <c r="AA12" i="54"/>
  <c r="AC12" i="54" s="1"/>
  <c r="V12" i="54"/>
  <c r="S12" i="54"/>
  <c r="AE12" i="54" s="1"/>
  <c r="L12" i="54"/>
  <c r="W12" i="54" s="1"/>
  <c r="AD12" i="54" s="1"/>
  <c r="I12" i="54"/>
  <c r="AA11" i="54"/>
  <c r="AC11" i="54" s="1"/>
  <c r="V11" i="54"/>
  <c r="S11" i="54"/>
  <c r="AE11" i="54" s="1"/>
  <c r="L11" i="54"/>
  <c r="W11" i="54" s="1"/>
  <c r="AD11" i="54" s="1"/>
  <c r="I11" i="54"/>
  <c r="AE10" i="54"/>
  <c r="AC10" i="54"/>
  <c r="AA10" i="54"/>
  <c r="V10" i="54"/>
  <c r="L10" i="54"/>
  <c r="W10" i="54" s="1"/>
  <c r="AD10" i="54" s="1"/>
  <c r="I10" i="54"/>
  <c r="AA9" i="54"/>
  <c r="AC9" i="54" s="1"/>
  <c r="W9" i="54"/>
  <c r="AD9" i="54" s="1"/>
  <c r="V9" i="54"/>
  <c r="S9" i="54"/>
  <c r="AE9" i="54" s="1"/>
  <c r="L9" i="54"/>
  <c r="I9" i="54"/>
  <c r="AA8" i="54"/>
  <c r="AC8" i="54" s="1"/>
  <c r="V8" i="54"/>
  <c r="L8" i="54"/>
  <c r="W8" i="54" s="1"/>
  <c r="AD8" i="54" s="1"/>
  <c r="I8" i="54"/>
  <c r="AE8" i="54" s="1"/>
  <c r="AA7" i="54"/>
  <c r="AC7" i="54" s="1"/>
  <c r="V7" i="54"/>
  <c r="S7" i="54"/>
  <c r="AE7" i="54" s="1"/>
  <c r="L7" i="54"/>
  <c r="W7" i="54" s="1"/>
  <c r="AD7" i="54" s="1"/>
  <c r="I7" i="54"/>
  <c r="AC6" i="54"/>
  <c r="AA6" i="54"/>
  <c r="W6" i="54"/>
  <c r="AD6" i="54" s="1"/>
  <c r="V6" i="54"/>
  <c r="S6" i="54"/>
  <c r="AE6" i="54" s="1"/>
  <c r="L6" i="54"/>
  <c r="I6" i="54"/>
  <c r="AA5" i="54"/>
  <c r="AC5" i="54" s="1"/>
  <c r="V5" i="54"/>
  <c r="L5" i="54"/>
  <c r="W5" i="54" s="1"/>
  <c r="AD5" i="54" s="1"/>
  <c r="I5" i="54"/>
  <c r="AE5" i="54" s="1"/>
  <c r="AE75" i="53"/>
  <c r="AA75" i="53"/>
  <c r="AC75" i="53" s="1"/>
  <c r="V75" i="53"/>
  <c r="W75" i="53" s="1"/>
  <c r="AD75" i="53" s="1"/>
  <c r="S75" i="53"/>
  <c r="L75" i="53"/>
  <c r="I75" i="53"/>
  <c r="AC72" i="53"/>
  <c r="AA72" i="53"/>
  <c r="V72" i="53"/>
  <c r="W72" i="53" s="1"/>
  <c r="AD72" i="53" s="1"/>
  <c r="S72" i="53"/>
  <c r="AE72" i="53" s="1"/>
  <c r="L72" i="53"/>
  <c r="I72" i="53"/>
  <c r="AE69" i="53"/>
  <c r="AA69" i="53"/>
  <c r="AC69" i="53" s="1"/>
  <c r="V69" i="53"/>
  <c r="S69" i="53"/>
  <c r="L69" i="53"/>
  <c r="W69" i="53" s="1"/>
  <c r="AD69" i="53" s="1"/>
  <c r="I69" i="53"/>
  <c r="AE68" i="53"/>
  <c r="AA68" i="53"/>
  <c r="AC68" i="53" s="1"/>
  <c r="V68" i="53"/>
  <c r="W68" i="53" s="1"/>
  <c r="AD68" i="53" s="1"/>
  <c r="S68" i="53"/>
  <c r="L68" i="53"/>
  <c r="I68" i="53"/>
  <c r="AA65" i="53"/>
  <c r="AC65" i="53" s="1"/>
  <c r="V65" i="53"/>
  <c r="S65" i="53"/>
  <c r="L65" i="53"/>
  <c r="W65" i="53" s="1"/>
  <c r="AD65" i="53" s="1"/>
  <c r="I65" i="53"/>
  <c r="AE65" i="53" s="1"/>
  <c r="AE62" i="53"/>
  <c r="AC62" i="53"/>
  <c r="AA62" i="53"/>
  <c r="W62" i="53"/>
  <c r="AD62" i="53" s="1"/>
  <c r="V62" i="53"/>
  <c r="S62" i="53"/>
  <c r="L62" i="53"/>
  <c r="I62" i="53"/>
  <c r="AA59" i="53"/>
  <c r="AC59" i="53" s="1"/>
  <c r="V59" i="53"/>
  <c r="S59" i="53"/>
  <c r="L59" i="53"/>
  <c r="W59" i="53" s="1"/>
  <c r="AD59" i="53" s="1"/>
  <c r="I59" i="53"/>
  <c r="AE58" i="53"/>
  <c r="AA58" i="53"/>
  <c r="AC58" i="53" s="1"/>
  <c r="V58" i="53"/>
  <c r="W58" i="53" s="1"/>
  <c r="AD58" i="53" s="1"/>
  <c r="S58" i="53"/>
  <c r="L58" i="53"/>
  <c r="I58" i="53"/>
  <c r="AE57" i="53"/>
  <c r="AA57" i="53"/>
  <c r="AC57" i="53" s="1"/>
  <c r="V57" i="53"/>
  <c r="S57" i="53"/>
  <c r="AE59" i="53" s="1"/>
  <c r="L57" i="53"/>
  <c r="W57" i="53" s="1"/>
  <c r="AD57" i="53" s="1"/>
  <c r="I57" i="53"/>
  <c r="AC54" i="53"/>
  <c r="AA54" i="53"/>
  <c r="W54" i="53"/>
  <c r="AD54" i="53" s="1"/>
  <c r="V54" i="53"/>
  <c r="S54" i="53"/>
  <c r="AE54" i="53" s="1"/>
  <c r="L54" i="53"/>
  <c r="I54" i="53"/>
  <c r="AE53" i="53"/>
  <c r="AA53" i="53"/>
  <c r="AC53" i="53" s="1"/>
  <c r="V53" i="53"/>
  <c r="S53" i="53"/>
  <c r="L53" i="53"/>
  <c r="W53" i="53" s="1"/>
  <c r="AD53" i="53" s="1"/>
  <c r="I53" i="53"/>
  <c r="AE52" i="53"/>
  <c r="AA52" i="53"/>
  <c r="AC52" i="53" s="1"/>
  <c r="V52" i="53"/>
  <c r="L52" i="53"/>
  <c r="W52" i="53" s="1"/>
  <c r="AD52" i="53" s="1"/>
  <c r="I52" i="53"/>
  <c r="AE51" i="53"/>
  <c r="AC51" i="53"/>
  <c r="AA51" i="53"/>
  <c r="V51" i="53"/>
  <c r="S51" i="53"/>
  <c r="L51" i="53"/>
  <c r="W51" i="53" s="1"/>
  <c r="AD51" i="53" s="1"/>
  <c r="I51" i="53"/>
  <c r="AA50" i="53"/>
  <c r="AC50" i="53" s="1"/>
  <c r="V50" i="53"/>
  <c r="S50" i="53"/>
  <c r="AE50" i="53" s="1"/>
  <c r="L50" i="53"/>
  <c r="W50" i="53" s="1"/>
  <c r="AD50" i="53" s="1"/>
  <c r="I50" i="53"/>
  <c r="AA49" i="53"/>
  <c r="AC49" i="53" s="1"/>
  <c r="V49" i="53"/>
  <c r="L49" i="53"/>
  <c r="W49" i="53" s="1"/>
  <c r="AD49" i="53" s="1"/>
  <c r="I49" i="53"/>
  <c r="AE49" i="53" s="1"/>
  <c r="AC48" i="53"/>
  <c r="AA48" i="53"/>
  <c r="V48" i="53"/>
  <c r="S48" i="53"/>
  <c r="L48" i="53"/>
  <c r="W48" i="53" s="1"/>
  <c r="AD48" i="53" s="1"/>
  <c r="I48" i="53"/>
  <c r="AE48" i="53" s="1"/>
  <c r="AA47" i="53"/>
  <c r="AC47" i="53" s="1"/>
  <c r="V47" i="53"/>
  <c r="W47" i="53" s="1"/>
  <c r="AD47" i="53" s="1"/>
  <c r="S47" i="53"/>
  <c r="AE47" i="53" s="1"/>
  <c r="L47" i="53"/>
  <c r="I47" i="53"/>
  <c r="AC46" i="53"/>
  <c r="AA46" i="53"/>
  <c r="W46" i="53"/>
  <c r="AD46" i="53" s="1"/>
  <c r="V46" i="53"/>
  <c r="S46" i="53"/>
  <c r="AE46" i="53" s="1"/>
  <c r="L46" i="53"/>
  <c r="I46" i="53"/>
  <c r="AC45" i="53"/>
  <c r="AA45" i="53"/>
  <c r="V45" i="53"/>
  <c r="S45" i="53"/>
  <c r="AE45" i="53" s="1"/>
  <c r="L45" i="53"/>
  <c r="W45" i="53" s="1"/>
  <c r="AD45" i="53" s="1"/>
  <c r="I45" i="53"/>
  <c r="AC44" i="53"/>
  <c r="AA44" i="53"/>
  <c r="V44" i="53"/>
  <c r="S44" i="53"/>
  <c r="L44" i="53"/>
  <c r="W44" i="53" s="1"/>
  <c r="AD44" i="53" s="1"/>
  <c r="I44" i="53"/>
  <c r="AE44" i="53" s="1"/>
  <c r="AA43" i="53"/>
  <c r="AC43" i="53" s="1"/>
  <c r="V43" i="53"/>
  <c r="W43" i="53" s="1"/>
  <c r="AD43" i="53" s="1"/>
  <c r="S43" i="53"/>
  <c r="AE43" i="53" s="1"/>
  <c r="L43" i="53"/>
  <c r="I43" i="53"/>
  <c r="AE41" i="53"/>
  <c r="AC41" i="53"/>
  <c r="AA41" i="53"/>
  <c r="W41" i="53"/>
  <c r="AD41" i="53" s="1"/>
  <c r="V41" i="53"/>
  <c r="S41" i="53"/>
  <c r="L41" i="53"/>
  <c r="I41" i="53"/>
  <c r="AC40" i="53"/>
  <c r="AA40" i="53"/>
  <c r="V40" i="53"/>
  <c r="S40" i="53"/>
  <c r="L40" i="53"/>
  <c r="W40" i="53" s="1"/>
  <c r="AD40" i="53" s="1"/>
  <c r="I40" i="53"/>
  <c r="AC39" i="53"/>
  <c r="AA39" i="53"/>
  <c r="V39" i="53"/>
  <c r="S39" i="53"/>
  <c r="L39" i="53"/>
  <c r="W39" i="53" s="1"/>
  <c r="AD39" i="53" s="1"/>
  <c r="I39" i="53"/>
  <c r="AA38" i="53"/>
  <c r="AC38" i="53" s="1"/>
  <c r="V38" i="53"/>
  <c r="W38" i="53" s="1"/>
  <c r="AD38" i="53" s="1"/>
  <c r="S38" i="53"/>
  <c r="L38" i="53"/>
  <c r="I38" i="53"/>
  <c r="AE39" i="53" s="1"/>
  <c r="AE37" i="53"/>
  <c r="AC37" i="53"/>
  <c r="AA37" i="53"/>
  <c r="W37" i="53"/>
  <c r="AD37" i="53" s="1"/>
  <c r="V37" i="53"/>
  <c r="S37" i="53"/>
  <c r="AE40" i="53" s="1"/>
  <c r="L37" i="53"/>
  <c r="I37" i="53"/>
  <c r="AC36" i="53"/>
  <c r="AA36" i="53"/>
  <c r="V36" i="53"/>
  <c r="S36" i="53"/>
  <c r="L36" i="53"/>
  <c r="W36" i="53" s="1"/>
  <c r="AD36" i="53" s="1"/>
  <c r="I36" i="53"/>
  <c r="AC35" i="53"/>
  <c r="AA35" i="53"/>
  <c r="V35" i="53"/>
  <c r="S35" i="53"/>
  <c r="AE36" i="53" s="1"/>
  <c r="L35" i="53"/>
  <c r="W35" i="53" s="1"/>
  <c r="AD35" i="53" s="1"/>
  <c r="I35" i="53"/>
  <c r="AA34" i="53"/>
  <c r="AC34" i="53" s="1"/>
  <c r="V34" i="53"/>
  <c r="W34" i="53" s="1"/>
  <c r="AD34" i="53" s="1"/>
  <c r="S34" i="53"/>
  <c r="L34" i="53"/>
  <c r="I34" i="53"/>
  <c r="AE35" i="53" s="1"/>
  <c r="AE33" i="53"/>
  <c r="AC33" i="53"/>
  <c r="AA33" i="53"/>
  <c r="W33" i="53"/>
  <c r="AD33" i="53" s="1"/>
  <c r="V33" i="53"/>
  <c r="S33" i="53"/>
  <c r="AE34" i="53" s="1"/>
  <c r="L33" i="53"/>
  <c r="I33" i="53"/>
  <c r="AC32" i="53"/>
  <c r="AA32" i="53"/>
  <c r="V32" i="53"/>
  <c r="S32" i="53"/>
  <c r="L32" i="53"/>
  <c r="W32" i="53" s="1"/>
  <c r="AD32" i="53" s="1"/>
  <c r="I32" i="53"/>
  <c r="AE31" i="53"/>
  <c r="AC31" i="53"/>
  <c r="AA31" i="53"/>
  <c r="V31" i="53"/>
  <c r="L31" i="53"/>
  <c r="W31" i="53" s="1"/>
  <c r="AD31" i="53" s="1"/>
  <c r="I31" i="53"/>
  <c r="AE32" i="53" s="1"/>
  <c r="AE30" i="53"/>
  <c r="AC30" i="53"/>
  <c r="AA30" i="53"/>
  <c r="W30" i="53"/>
  <c r="AD30" i="53" s="1"/>
  <c r="V30" i="53"/>
  <c r="L30" i="53"/>
  <c r="I30" i="53"/>
  <c r="AD29" i="53"/>
  <c r="AC29" i="53"/>
  <c r="AA29" i="53"/>
  <c r="W29" i="53"/>
  <c r="V29" i="53"/>
  <c r="S29" i="53"/>
  <c r="L29" i="53"/>
  <c r="I29" i="53"/>
  <c r="AA28" i="53"/>
  <c r="AC28" i="53" s="1"/>
  <c r="W28" i="53"/>
  <c r="AD28" i="53" s="1"/>
  <c r="V28" i="53"/>
  <c r="S28" i="53"/>
  <c r="AE29" i="53" s="1"/>
  <c r="L28" i="53"/>
  <c r="I28" i="53"/>
  <c r="AE27" i="53"/>
  <c r="AC27" i="53"/>
  <c r="AA27" i="53"/>
  <c r="V27" i="53"/>
  <c r="S27" i="53"/>
  <c r="L27" i="53"/>
  <c r="W27" i="53" s="1"/>
  <c r="AD27" i="53" s="1"/>
  <c r="I27" i="53"/>
  <c r="AE28" i="53" s="1"/>
  <c r="AA26" i="53"/>
  <c r="AC26" i="53" s="1"/>
  <c r="V26" i="53"/>
  <c r="S26" i="53"/>
  <c r="L26" i="53"/>
  <c r="W26" i="53" s="1"/>
  <c r="AD26" i="53" s="1"/>
  <c r="I26" i="53"/>
  <c r="AE25" i="53"/>
  <c r="AD25" i="53"/>
  <c r="AC25" i="53"/>
  <c r="AA25" i="53"/>
  <c r="W25" i="53"/>
  <c r="V25" i="53"/>
  <c r="S25" i="53"/>
  <c r="AE26" i="53" s="1"/>
  <c r="L25" i="53"/>
  <c r="I25" i="53"/>
  <c r="AA24" i="53"/>
  <c r="AC24" i="53" s="1"/>
  <c r="W24" i="53"/>
  <c r="AD24" i="53" s="1"/>
  <c r="V24" i="53"/>
  <c r="L24" i="53"/>
  <c r="I24" i="53"/>
  <c r="AE24" i="53" s="1"/>
  <c r="AA21" i="53"/>
  <c r="AC21" i="53" s="1"/>
  <c r="V21" i="53"/>
  <c r="W21" i="53" s="1"/>
  <c r="AD21" i="53" s="1"/>
  <c r="S21" i="53"/>
  <c r="AE21" i="53" s="1"/>
  <c r="L21" i="53"/>
  <c r="I21" i="53"/>
  <c r="AE20" i="53"/>
  <c r="AA19" i="53"/>
  <c r="AC19" i="53" s="1"/>
  <c r="V19" i="53"/>
  <c r="S19" i="53"/>
  <c r="AE19" i="53" s="1"/>
  <c r="L19" i="53"/>
  <c r="W19" i="53" s="1"/>
  <c r="AD19" i="53" s="1"/>
  <c r="I19" i="53"/>
  <c r="AD18" i="53"/>
  <c r="AC18" i="53"/>
  <c r="AA18" i="53"/>
  <c r="W18" i="53"/>
  <c r="V18" i="53"/>
  <c r="S18" i="53"/>
  <c r="AE18" i="53" s="1"/>
  <c r="L18" i="53"/>
  <c r="I18" i="53"/>
  <c r="AE17" i="53"/>
  <c r="AA17" i="53"/>
  <c r="AC17" i="53" s="1"/>
  <c r="W17" i="53"/>
  <c r="AD17" i="53" s="1"/>
  <c r="V17" i="53"/>
  <c r="S17" i="53"/>
  <c r="L17" i="53"/>
  <c r="I17" i="53"/>
  <c r="AE15" i="53"/>
  <c r="AA15" i="53"/>
  <c r="AC15" i="53" s="1"/>
  <c r="V15" i="53"/>
  <c r="S15" i="53"/>
  <c r="L15" i="53"/>
  <c r="W15" i="53" s="1"/>
  <c r="AD15" i="53" s="1"/>
  <c r="I15" i="53"/>
  <c r="AA14" i="53"/>
  <c r="AC14" i="53" s="1"/>
  <c r="V14" i="53"/>
  <c r="L14" i="53"/>
  <c r="W14" i="53" s="1"/>
  <c r="AD14" i="53" s="1"/>
  <c r="I14" i="53"/>
  <c r="AE14" i="53" s="1"/>
  <c r="AE13" i="53"/>
  <c r="AD12" i="53"/>
  <c r="AC12" i="53"/>
  <c r="AA12" i="53"/>
  <c r="W12" i="53"/>
  <c r="V12" i="53"/>
  <c r="S12" i="53"/>
  <c r="AE12" i="53" s="1"/>
  <c r="L12" i="53"/>
  <c r="I12" i="53"/>
  <c r="AE11" i="53"/>
  <c r="AA11" i="53"/>
  <c r="AC11" i="53" s="1"/>
  <c r="W11" i="53"/>
  <c r="AD11" i="53" s="1"/>
  <c r="V11" i="53"/>
  <c r="S11" i="53"/>
  <c r="L11" i="53"/>
  <c r="I11" i="53"/>
  <c r="AE10" i="53"/>
  <c r="AA10" i="53"/>
  <c r="AC10" i="53" s="1"/>
  <c r="W10" i="53"/>
  <c r="AD10" i="53" s="1"/>
  <c r="V10" i="53"/>
  <c r="L10" i="53"/>
  <c r="I10" i="53"/>
  <c r="AC9" i="53"/>
  <c r="AA9" i="53"/>
  <c r="W9" i="53"/>
  <c r="AD9" i="53" s="1"/>
  <c r="V9" i="53"/>
  <c r="S9" i="53"/>
  <c r="AE9" i="53" s="1"/>
  <c r="L9" i="53"/>
  <c r="I9" i="53"/>
  <c r="AC8" i="53"/>
  <c r="AA8" i="53"/>
  <c r="V8" i="53"/>
  <c r="W8" i="53" s="1"/>
  <c r="AD8" i="53" s="1"/>
  <c r="L8" i="53"/>
  <c r="I8" i="53"/>
  <c r="AE8" i="53" s="1"/>
  <c r="AC7" i="53"/>
  <c r="AA7" i="53"/>
  <c r="V7" i="53"/>
  <c r="S7" i="53"/>
  <c r="AE7" i="53" s="1"/>
  <c r="L7" i="53"/>
  <c r="W7" i="53" s="1"/>
  <c r="AD7" i="53" s="1"/>
  <c r="I7" i="53"/>
  <c r="AC6" i="53"/>
  <c r="AA6" i="53"/>
  <c r="V6" i="53"/>
  <c r="W6" i="53" s="1"/>
  <c r="AD6" i="53" s="1"/>
  <c r="S6" i="53"/>
  <c r="AE6" i="53" s="1"/>
  <c r="L6" i="53"/>
  <c r="I6" i="53"/>
  <c r="AE5" i="53"/>
  <c r="AA5" i="53"/>
  <c r="AC5" i="53" s="1"/>
  <c r="V5" i="53"/>
  <c r="L5" i="53"/>
  <c r="W5" i="53" s="1"/>
  <c r="AD5" i="53" s="1"/>
  <c r="I5" i="53"/>
  <c r="AE75" i="52"/>
  <c r="AA75" i="52"/>
  <c r="AC75" i="52" s="1"/>
  <c r="V75" i="52"/>
  <c r="W75" i="52" s="1"/>
  <c r="AD75" i="52" s="1"/>
  <c r="S75" i="52"/>
  <c r="L75" i="52"/>
  <c r="I75" i="52"/>
  <c r="AC72" i="52"/>
  <c r="AA72" i="52"/>
  <c r="V72" i="52"/>
  <c r="S72" i="52"/>
  <c r="AE72" i="52" s="1"/>
  <c r="L72" i="52"/>
  <c r="W72" i="52" s="1"/>
  <c r="AD72" i="52" s="1"/>
  <c r="I72" i="52"/>
  <c r="AE69" i="52"/>
  <c r="AA69" i="52"/>
  <c r="AC69" i="52" s="1"/>
  <c r="V69" i="52"/>
  <c r="W69" i="52" s="1"/>
  <c r="AD69" i="52" s="1"/>
  <c r="S69" i="52"/>
  <c r="L69" i="52"/>
  <c r="I69" i="52"/>
  <c r="AE68" i="52"/>
  <c r="AA68" i="52"/>
  <c r="AC68" i="52" s="1"/>
  <c r="V68" i="52"/>
  <c r="S68" i="52"/>
  <c r="L68" i="52"/>
  <c r="W68" i="52" s="1"/>
  <c r="AD68" i="52" s="1"/>
  <c r="I68" i="52"/>
  <c r="AA65" i="52"/>
  <c r="AC65" i="52" s="1"/>
  <c r="V65" i="52"/>
  <c r="W65" i="52" s="1"/>
  <c r="AD65" i="52" s="1"/>
  <c r="S65" i="52"/>
  <c r="L65" i="52"/>
  <c r="I65" i="52"/>
  <c r="AE65" i="52" s="1"/>
  <c r="AE62" i="52"/>
  <c r="AC62" i="52"/>
  <c r="AA62" i="52"/>
  <c r="V62" i="52"/>
  <c r="S62" i="52"/>
  <c r="L62" i="52"/>
  <c r="W62" i="52" s="1"/>
  <c r="AD62" i="52" s="1"/>
  <c r="I62" i="52"/>
  <c r="AA59" i="52"/>
  <c r="AC59" i="52" s="1"/>
  <c r="V59" i="52"/>
  <c r="W59" i="52" s="1"/>
  <c r="AD59" i="52" s="1"/>
  <c r="S59" i="52"/>
  <c r="L59" i="52"/>
  <c r="I59" i="52"/>
  <c r="AE58" i="52"/>
  <c r="AA58" i="52"/>
  <c r="AC58" i="52" s="1"/>
  <c r="V58" i="52"/>
  <c r="S58" i="52"/>
  <c r="L58" i="52"/>
  <c r="W58" i="52" s="1"/>
  <c r="AD58" i="52" s="1"/>
  <c r="I58" i="52"/>
  <c r="AE57" i="52"/>
  <c r="AA57" i="52"/>
  <c r="AC57" i="52" s="1"/>
  <c r="V57" i="52"/>
  <c r="W57" i="52" s="1"/>
  <c r="AD57" i="52" s="1"/>
  <c r="S57" i="52"/>
  <c r="AE59" i="52" s="1"/>
  <c r="L57" i="52"/>
  <c r="I57" i="52"/>
  <c r="AC54" i="52"/>
  <c r="AA54" i="52"/>
  <c r="V54" i="52"/>
  <c r="S54" i="52"/>
  <c r="AE54" i="52" s="1"/>
  <c r="L54" i="52"/>
  <c r="W54" i="52" s="1"/>
  <c r="AD54" i="52" s="1"/>
  <c r="I54" i="52"/>
  <c r="AE53" i="52"/>
  <c r="AA53" i="52"/>
  <c r="AC53" i="52" s="1"/>
  <c r="V53" i="52"/>
  <c r="W53" i="52" s="1"/>
  <c r="AD53" i="52" s="1"/>
  <c r="S53" i="52"/>
  <c r="L53" i="52"/>
  <c r="I53" i="52"/>
  <c r="AA52" i="52"/>
  <c r="AC52" i="52" s="1"/>
  <c r="V52" i="52"/>
  <c r="L52" i="52"/>
  <c r="W52" i="52" s="1"/>
  <c r="AD52" i="52" s="1"/>
  <c r="I52" i="52"/>
  <c r="AE52" i="52" s="1"/>
  <c r="AE51" i="52"/>
  <c r="AA51" i="52"/>
  <c r="AC51" i="52" s="1"/>
  <c r="V51" i="52"/>
  <c r="S51" i="52"/>
  <c r="L51" i="52"/>
  <c r="W51" i="52" s="1"/>
  <c r="AD51" i="52" s="1"/>
  <c r="I51" i="52"/>
  <c r="AA50" i="52"/>
  <c r="AC50" i="52" s="1"/>
  <c r="V50" i="52"/>
  <c r="S50" i="52"/>
  <c r="AE50" i="52" s="1"/>
  <c r="L50" i="52"/>
  <c r="W50" i="52" s="1"/>
  <c r="AD50" i="52" s="1"/>
  <c r="I50" i="52"/>
  <c r="AE49" i="52"/>
  <c r="AA49" i="52"/>
  <c r="AC49" i="52" s="1"/>
  <c r="V49" i="52"/>
  <c r="L49" i="52"/>
  <c r="W49" i="52" s="1"/>
  <c r="AD49" i="52" s="1"/>
  <c r="I49" i="52"/>
  <c r="AC48" i="52"/>
  <c r="AA48" i="52"/>
  <c r="V48" i="52"/>
  <c r="W48" i="52" s="1"/>
  <c r="AD48" i="52" s="1"/>
  <c r="S48" i="52"/>
  <c r="AE48" i="52" s="1"/>
  <c r="L48" i="52"/>
  <c r="I48" i="52"/>
  <c r="AA47" i="52"/>
  <c r="AC47" i="52" s="1"/>
  <c r="V47" i="52"/>
  <c r="S47" i="52"/>
  <c r="AE47" i="52" s="1"/>
  <c r="L47" i="52"/>
  <c r="W47" i="52" s="1"/>
  <c r="AD47" i="52" s="1"/>
  <c r="I47" i="52"/>
  <c r="AC46" i="52"/>
  <c r="AA46" i="52"/>
  <c r="W46" i="52"/>
  <c r="AD46" i="52" s="1"/>
  <c r="V46" i="52"/>
  <c r="S46" i="52"/>
  <c r="AE46" i="52" s="1"/>
  <c r="L46" i="52"/>
  <c r="I46" i="52"/>
  <c r="AC45" i="52"/>
  <c r="AA45" i="52"/>
  <c r="V45" i="52"/>
  <c r="S45" i="52"/>
  <c r="AE45" i="52" s="1"/>
  <c r="L45" i="52"/>
  <c r="W45" i="52" s="1"/>
  <c r="AD45" i="52" s="1"/>
  <c r="I45" i="52"/>
  <c r="AA44" i="52"/>
  <c r="AC44" i="52" s="1"/>
  <c r="V44" i="52"/>
  <c r="S44" i="52"/>
  <c r="AE44" i="52" s="1"/>
  <c r="L44" i="52"/>
  <c r="W44" i="52" s="1"/>
  <c r="AD44" i="52" s="1"/>
  <c r="I44" i="52"/>
  <c r="AA43" i="52"/>
  <c r="AC43" i="52" s="1"/>
  <c r="V43" i="52"/>
  <c r="S43" i="52"/>
  <c r="AE43" i="52" s="1"/>
  <c r="L43" i="52"/>
  <c r="W43" i="52" s="1"/>
  <c r="AD43" i="52" s="1"/>
  <c r="I43" i="52"/>
  <c r="AA41" i="52"/>
  <c r="AC41" i="52" s="1"/>
  <c r="W41" i="52"/>
  <c r="AD41" i="52" s="1"/>
  <c r="V41" i="52"/>
  <c r="S41" i="52"/>
  <c r="L41" i="52"/>
  <c r="I41" i="52"/>
  <c r="AC40" i="52"/>
  <c r="AA40" i="52"/>
  <c r="V40" i="52"/>
  <c r="S40" i="52"/>
  <c r="AE41" i="52" s="1"/>
  <c r="L40" i="52"/>
  <c r="W40" i="52" s="1"/>
  <c r="AD40" i="52" s="1"/>
  <c r="I40" i="52"/>
  <c r="AA39" i="52"/>
  <c r="AC39" i="52" s="1"/>
  <c r="V39" i="52"/>
  <c r="S39" i="52"/>
  <c r="L39" i="52"/>
  <c r="W39" i="52" s="1"/>
  <c r="AD39" i="52" s="1"/>
  <c r="I39" i="52"/>
  <c r="AA38" i="52"/>
  <c r="AC38" i="52" s="1"/>
  <c r="V38" i="52"/>
  <c r="S38" i="52"/>
  <c r="AE39" i="52" s="1"/>
  <c r="L38" i="52"/>
  <c r="W38" i="52" s="1"/>
  <c r="AD38" i="52" s="1"/>
  <c r="I38" i="52"/>
  <c r="AA37" i="52"/>
  <c r="AC37" i="52" s="1"/>
  <c r="W37" i="52"/>
  <c r="AD37" i="52" s="1"/>
  <c r="V37" i="52"/>
  <c r="S37" i="52"/>
  <c r="AE40" i="52" s="1"/>
  <c r="L37" i="52"/>
  <c r="I37" i="52"/>
  <c r="AA36" i="52"/>
  <c r="AC36" i="52" s="1"/>
  <c r="V36" i="52"/>
  <c r="S36" i="52"/>
  <c r="AE37" i="52" s="1"/>
  <c r="L36" i="52"/>
  <c r="W36" i="52" s="1"/>
  <c r="AD36" i="52" s="1"/>
  <c r="I36" i="52"/>
  <c r="AA35" i="52"/>
  <c r="AC35" i="52" s="1"/>
  <c r="V35" i="52"/>
  <c r="S35" i="52"/>
  <c r="AE36" i="52" s="1"/>
  <c r="L35" i="52"/>
  <c r="W35" i="52" s="1"/>
  <c r="AD35" i="52" s="1"/>
  <c r="I35" i="52"/>
  <c r="AA34" i="52"/>
  <c r="AC34" i="52" s="1"/>
  <c r="V34" i="52"/>
  <c r="S34" i="52"/>
  <c r="AE35" i="52" s="1"/>
  <c r="L34" i="52"/>
  <c r="W34" i="52" s="1"/>
  <c r="AD34" i="52" s="1"/>
  <c r="I34" i="52"/>
  <c r="AA33" i="52"/>
  <c r="AC33" i="52" s="1"/>
  <c r="W33" i="52"/>
  <c r="AD33" i="52" s="1"/>
  <c r="V33" i="52"/>
  <c r="S33" i="52"/>
  <c r="AE34" i="52" s="1"/>
  <c r="L33" i="52"/>
  <c r="I33" i="52"/>
  <c r="AA32" i="52"/>
  <c r="AC32" i="52" s="1"/>
  <c r="V32" i="52"/>
  <c r="S32" i="52"/>
  <c r="AE33" i="52" s="1"/>
  <c r="L32" i="52"/>
  <c r="W32" i="52" s="1"/>
  <c r="AD32" i="52" s="1"/>
  <c r="I32" i="52"/>
  <c r="AA31" i="52"/>
  <c r="AC31" i="52" s="1"/>
  <c r="V31" i="52"/>
  <c r="L31" i="52"/>
  <c r="W31" i="52" s="1"/>
  <c r="AD31" i="52" s="1"/>
  <c r="I31" i="52"/>
  <c r="AE31" i="52" s="1"/>
  <c r="AC30" i="52"/>
  <c r="AA30" i="52"/>
  <c r="V30" i="52"/>
  <c r="L30" i="52"/>
  <c r="W30" i="52" s="1"/>
  <c r="AD30" i="52" s="1"/>
  <c r="I30" i="52"/>
  <c r="AE30" i="52" s="1"/>
  <c r="AC29" i="52"/>
  <c r="AA29" i="52"/>
  <c r="V29" i="52"/>
  <c r="S29" i="52"/>
  <c r="L29" i="52"/>
  <c r="W29" i="52" s="1"/>
  <c r="AD29" i="52" s="1"/>
  <c r="I29" i="52"/>
  <c r="AA28" i="52"/>
  <c r="AC28" i="52" s="1"/>
  <c r="W28" i="52"/>
  <c r="AD28" i="52" s="1"/>
  <c r="V28" i="52"/>
  <c r="S28" i="52"/>
  <c r="AE29" i="52" s="1"/>
  <c r="L28" i="52"/>
  <c r="I28" i="52"/>
  <c r="AE27" i="52"/>
  <c r="AA27" i="52"/>
  <c r="AC27" i="52" s="1"/>
  <c r="V27" i="52"/>
  <c r="S27" i="52"/>
  <c r="AE28" i="52" s="1"/>
  <c r="L27" i="52"/>
  <c r="W27" i="52" s="1"/>
  <c r="AD27" i="52" s="1"/>
  <c r="I27" i="52"/>
  <c r="AA26" i="52"/>
  <c r="AC26" i="52" s="1"/>
  <c r="V26" i="52"/>
  <c r="S26" i="52"/>
  <c r="L26" i="52"/>
  <c r="W26" i="52" s="1"/>
  <c r="AD26" i="52" s="1"/>
  <c r="I26" i="52"/>
  <c r="AE25" i="52"/>
  <c r="AA25" i="52"/>
  <c r="AC25" i="52" s="1"/>
  <c r="V25" i="52"/>
  <c r="S25" i="52"/>
  <c r="AE26" i="52" s="1"/>
  <c r="L25" i="52"/>
  <c r="W25" i="52" s="1"/>
  <c r="AD25" i="52" s="1"/>
  <c r="I25" i="52"/>
  <c r="AA24" i="52"/>
  <c r="AC24" i="52" s="1"/>
  <c r="V24" i="52"/>
  <c r="L24" i="52"/>
  <c r="W24" i="52" s="1"/>
  <c r="AD24" i="52" s="1"/>
  <c r="I24" i="52"/>
  <c r="AE24" i="52" s="1"/>
  <c r="AA21" i="52"/>
  <c r="AC21" i="52" s="1"/>
  <c r="V21" i="52"/>
  <c r="S21" i="52"/>
  <c r="AE21" i="52" s="1"/>
  <c r="L21" i="52"/>
  <c r="W21" i="52" s="1"/>
  <c r="AD21" i="52" s="1"/>
  <c r="I21" i="52"/>
  <c r="AE20" i="52"/>
  <c r="AA19" i="52"/>
  <c r="AC19" i="52" s="1"/>
  <c r="V19" i="52"/>
  <c r="W19" i="52" s="1"/>
  <c r="AD19" i="52" s="1"/>
  <c r="S19" i="52"/>
  <c r="AE19" i="52" s="1"/>
  <c r="L19" i="52"/>
  <c r="I19" i="52"/>
  <c r="AA18" i="52"/>
  <c r="AC18" i="52" s="1"/>
  <c r="V18" i="52"/>
  <c r="S18" i="52"/>
  <c r="AE18" i="52" s="1"/>
  <c r="L18" i="52"/>
  <c r="W18" i="52" s="1"/>
  <c r="AD18" i="52" s="1"/>
  <c r="I18" i="52"/>
  <c r="AA17" i="52"/>
  <c r="AC17" i="52" s="1"/>
  <c r="V17" i="52"/>
  <c r="S17" i="52"/>
  <c r="AE17" i="52" s="1"/>
  <c r="L17" i="52"/>
  <c r="W17" i="52" s="1"/>
  <c r="AD17" i="52" s="1"/>
  <c r="I17" i="52"/>
  <c r="AE15" i="52"/>
  <c r="AA15" i="52"/>
  <c r="AC15" i="52" s="1"/>
  <c r="V15" i="52"/>
  <c r="S15" i="52"/>
  <c r="L15" i="52"/>
  <c r="W15" i="52" s="1"/>
  <c r="AD15" i="52" s="1"/>
  <c r="I15" i="52"/>
  <c r="AA14" i="52"/>
  <c r="AC14" i="52" s="1"/>
  <c r="V14" i="52"/>
  <c r="L14" i="52"/>
  <c r="W14" i="52" s="1"/>
  <c r="AD14" i="52" s="1"/>
  <c r="I14" i="52"/>
  <c r="AE14" i="52" s="1"/>
  <c r="AE13" i="52"/>
  <c r="AA12" i="52"/>
  <c r="AC12" i="52" s="1"/>
  <c r="W12" i="52"/>
  <c r="AD12" i="52" s="1"/>
  <c r="V12" i="52"/>
  <c r="S12" i="52"/>
  <c r="AE12" i="52" s="1"/>
  <c r="L12" i="52"/>
  <c r="I12" i="52"/>
  <c r="AC11" i="52"/>
  <c r="AA11" i="52"/>
  <c r="V11" i="52"/>
  <c r="S11" i="52"/>
  <c r="AE11" i="52" s="1"/>
  <c r="L11" i="52"/>
  <c r="W11" i="52" s="1"/>
  <c r="AD11" i="52" s="1"/>
  <c r="I11" i="52"/>
  <c r="AE10" i="52"/>
  <c r="AA10" i="52"/>
  <c r="AC10" i="52" s="1"/>
  <c r="V10" i="52"/>
  <c r="L10" i="52"/>
  <c r="W10" i="52" s="1"/>
  <c r="AD10" i="52" s="1"/>
  <c r="I10" i="52"/>
  <c r="AA9" i="52"/>
  <c r="AC9" i="52" s="1"/>
  <c r="W9" i="52"/>
  <c r="AD9" i="52" s="1"/>
  <c r="V9" i="52"/>
  <c r="S9" i="52"/>
  <c r="AE9" i="52" s="1"/>
  <c r="L9" i="52"/>
  <c r="I9" i="52"/>
  <c r="AA8" i="52"/>
  <c r="AC8" i="52" s="1"/>
  <c r="V8" i="52"/>
  <c r="L8" i="52"/>
  <c r="W8" i="52" s="1"/>
  <c r="AD8" i="52" s="1"/>
  <c r="I8" i="52"/>
  <c r="AE8" i="52" s="1"/>
  <c r="AA7" i="52"/>
  <c r="AC7" i="52" s="1"/>
  <c r="V7" i="52"/>
  <c r="S7" i="52"/>
  <c r="AE7" i="52" s="1"/>
  <c r="L7" i="52"/>
  <c r="W7" i="52" s="1"/>
  <c r="AD7" i="52" s="1"/>
  <c r="I7" i="52"/>
  <c r="AC6" i="52"/>
  <c r="AA6" i="52"/>
  <c r="V6" i="52"/>
  <c r="S6" i="52"/>
  <c r="AE6" i="52" s="1"/>
  <c r="L6" i="52"/>
  <c r="W6" i="52" s="1"/>
  <c r="AD6" i="52" s="1"/>
  <c r="I6" i="52"/>
  <c r="AA5" i="52"/>
  <c r="AC5" i="52" s="1"/>
  <c r="V5" i="52"/>
  <c r="L5" i="52"/>
  <c r="W5" i="52" s="1"/>
  <c r="AD5" i="52" s="1"/>
  <c r="I5" i="52"/>
  <c r="AE5" i="52" s="1"/>
  <c r="AE75" i="51"/>
  <c r="AA75" i="51"/>
  <c r="AC75" i="51" s="1"/>
  <c r="V75" i="51"/>
  <c r="W75" i="51" s="1"/>
  <c r="AD75" i="51" s="1"/>
  <c r="S75" i="51"/>
  <c r="L75" i="51"/>
  <c r="I75" i="51"/>
  <c r="AE72" i="51"/>
  <c r="AC72" i="51"/>
  <c r="AA72" i="51"/>
  <c r="V72" i="51"/>
  <c r="S72" i="51"/>
  <c r="L72" i="51"/>
  <c r="W72" i="51" s="1"/>
  <c r="AD72" i="51" s="1"/>
  <c r="I72" i="51"/>
  <c r="AE69" i="51"/>
  <c r="AA69" i="51"/>
  <c r="AC69" i="51" s="1"/>
  <c r="V69" i="51"/>
  <c r="W69" i="51" s="1"/>
  <c r="AD69" i="51" s="1"/>
  <c r="S69" i="51"/>
  <c r="L69" i="51"/>
  <c r="I69" i="51"/>
  <c r="AE68" i="51"/>
  <c r="AC68" i="51"/>
  <c r="AA68" i="51"/>
  <c r="V68" i="51"/>
  <c r="S68" i="51"/>
  <c r="L68" i="51"/>
  <c r="W68" i="51" s="1"/>
  <c r="AD68" i="51" s="1"/>
  <c r="I68" i="51"/>
  <c r="AE65" i="51"/>
  <c r="AA65" i="51"/>
  <c r="AC65" i="51" s="1"/>
  <c r="V65" i="51"/>
  <c r="S65" i="51"/>
  <c r="L65" i="51"/>
  <c r="W65" i="51" s="1"/>
  <c r="AD65" i="51" s="1"/>
  <c r="I65" i="51"/>
  <c r="AE62" i="51"/>
  <c r="AC62" i="51"/>
  <c r="AA62" i="51"/>
  <c r="V62" i="51"/>
  <c r="S62" i="51"/>
  <c r="L62" i="51"/>
  <c r="W62" i="51" s="1"/>
  <c r="AD62" i="51" s="1"/>
  <c r="I62" i="51"/>
  <c r="AA59" i="51"/>
  <c r="AC59" i="51" s="1"/>
  <c r="V59" i="51"/>
  <c r="W59" i="51" s="1"/>
  <c r="AD59" i="51" s="1"/>
  <c r="S59" i="51"/>
  <c r="L59" i="51"/>
  <c r="I59" i="51"/>
  <c r="AE58" i="51"/>
  <c r="AA58" i="51"/>
  <c r="AC58" i="51" s="1"/>
  <c r="V58" i="51"/>
  <c r="S58" i="51"/>
  <c r="L58" i="51"/>
  <c r="W58" i="51" s="1"/>
  <c r="AD58" i="51" s="1"/>
  <c r="I58" i="51"/>
  <c r="AE57" i="51"/>
  <c r="AA57" i="51"/>
  <c r="AC57" i="51" s="1"/>
  <c r="V57" i="51"/>
  <c r="S57" i="51"/>
  <c r="AE59" i="51" s="1"/>
  <c r="L57" i="51"/>
  <c r="W57" i="51" s="1"/>
  <c r="AD57" i="51" s="1"/>
  <c r="I57" i="51"/>
  <c r="AC54" i="51"/>
  <c r="AA54" i="51"/>
  <c r="V54" i="51"/>
  <c r="S54" i="51"/>
  <c r="AE54" i="51" s="1"/>
  <c r="L54" i="51"/>
  <c r="W54" i="51" s="1"/>
  <c r="AD54" i="51" s="1"/>
  <c r="I54" i="51"/>
  <c r="AA53" i="51"/>
  <c r="AC53" i="51" s="1"/>
  <c r="V53" i="51"/>
  <c r="W53" i="51" s="1"/>
  <c r="AD53" i="51" s="1"/>
  <c r="S53" i="51"/>
  <c r="AE53" i="51" s="1"/>
  <c r="L53" i="51"/>
  <c r="I53" i="51"/>
  <c r="AA52" i="51"/>
  <c r="AC52" i="51" s="1"/>
  <c r="V52" i="51"/>
  <c r="L52" i="51"/>
  <c r="W52" i="51" s="1"/>
  <c r="AD52" i="51" s="1"/>
  <c r="I52" i="51"/>
  <c r="AE52" i="51" s="1"/>
  <c r="AE51" i="51"/>
  <c r="AA51" i="51"/>
  <c r="AC51" i="51" s="1"/>
  <c r="V51" i="51"/>
  <c r="S51" i="51"/>
  <c r="L51" i="51"/>
  <c r="W51" i="51" s="1"/>
  <c r="AD51" i="51" s="1"/>
  <c r="I51" i="51"/>
  <c r="AA50" i="51"/>
  <c r="AC50" i="51" s="1"/>
  <c r="V50" i="51"/>
  <c r="S50" i="51"/>
  <c r="AE50" i="51" s="1"/>
  <c r="L50" i="51"/>
  <c r="W50" i="51" s="1"/>
  <c r="AD50" i="51" s="1"/>
  <c r="I50" i="51"/>
  <c r="AA49" i="51"/>
  <c r="AC49" i="51" s="1"/>
  <c r="V49" i="51"/>
  <c r="L49" i="51"/>
  <c r="W49" i="51" s="1"/>
  <c r="AD49" i="51" s="1"/>
  <c r="I49" i="51"/>
  <c r="AE49" i="51" s="1"/>
  <c r="AA48" i="51"/>
  <c r="AC48" i="51" s="1"/>
  <c r="V48" i="51"/>
  <c r="S48" i="51"/>
  <c r="AE48" i="51" s="1"/>
  <c r="L48" i="51"/>
  <c r="W48" i="51" s="1"/>
  <c r="AD48" i="51" s="1"/>
  <c r="I48" i="51"/>
  <c r="AE47" i="51"/>
  <c r="AA47" i="51"/>
  <c r="AC47" i="51" s="1"/>
  <c r="V47" i="51"/>
  <c r="W47" i="51" s="1"/>
  <c r="AD47" i="51" s="1"/>
  <c r="S47" i="51"/>
  <c r="L47" i="51"/>
  <c r="I47" i="51"/>
  <c r="AA46" i="51"/>
  <c r="AC46" i="51" s="1"/>
  <c r="W46" i="51"/>
  <c r="AD46" i="51" s="1"/>
  <c r="V46" i="51"/>
  <c r="S46" i="51"/>
  <c r="AE46" i="51" s="1"/>
  <c r="L46" i="51"/>
  <c r="I46" i="51"/>
  <c r="AA45" i="51"/>
  <c r="AC45" i="51" s="1"/>
  <c r="V45" i="51"/>
  <c r="S45" i="51"/>
  <c r="AE45" i="51" s="1"/>
  <c r="L45" i="51"/>
  <c r="W45" i="51" s="1"/>
  <c r="AD45" i="51" s="1"/>
  <c r="I45" i="51"/>
  <c r="AA44" i="51"/>
  <c r="AC44" i="51" s="1"/>
  <c r="W44" i="51"/>
  <c r="AD44" i="51" s="1"/>
  <c r="V44" i="51"/>
  <c r="S44" i="51"/>
  <c r="AE44" i="51" s="1"/>
  <c r="L44" i="51"/>
  <c r="I44" i="51"/>
  <c r="AE43" i="51"/>
  <c r="AA43" i="51"/>
  <c r="AC43" i="51" s="1"/>
  <c r="V43" i="51"/>
  <c r="S43" i="51"/>
  <c r="L43" i="51"/>
  <c r="W43" i="51" s="1"/>
  <c r="AD43" i="51" s="1"/>
  <c r="I43" i="51"/>
  <c r="AA41" i="51"/>
  <c r="AC41" i="51" s="1"/>
  <c r="W41" i="51"/>
  <c r="AD41" i="51" s="1"/>
  <c r="V41" i="51"/>
  <c r="S41" i="51"/>
  <c r="L41" i="51"/>
  <c r="I41" i="51"/>
  <c r="AA40" i="51"/>
  <c r="AC40" i="51" s="1"/>
  <c r="V40" i="51"/>
  <c r="S40" i="51"/>
  <c r="AE41" i="51" s="1"/>
  <c r="L40" i="51"/>
  <c r="W40" i="51" s="1"/>
  <c r="AD40" i="51" s="1"/>
  <c r="I40" i="51"/>
  <c r="AA39" i="51"/>
  <c r="AC39" i="51" s="1"/>
  <c r="V39" i="51"/>
  <c r="S39" i="51"/>
  <c r="L39" i="51"/>
  <c r="W39" i="51" s="1"/>
  <c r="AD39" i="51" s="1"/>
  <c r="I39" i="51"/>
  <c r="AE38" i="51"/>
  <c r="AA38" i="51"/>
  <c r="AC38" i="51" s="1"/>
  <c r="V38" i="51"/>
  <c r="S38" i="51"/>
  <c r="AE39" i="51" s="1"/>
  <c r="L38" i="51"/>
  <c r="W38" i="51" s="1"/>
  <c r="AD38" i="51" s="1"/>
  <c r="I38" i="51"/>
  <c r="AA37" i="51"/>
  <c r="AC37" i="51" s="1"/>
  <c r="W37" i="51"/>
  <c r="AD37" i="51" s="1"/>
  <c r="V37" i="51"/>
  <c r="S37" i="51"/>
  <c r="AE40" i="51" s="1"/>
  <c r="L37" i="51"/>
  <c r="I37" i="51"/>
  <c r="AA36" i="51"/>
  <c r="AC36" i="51" s="1"/>
  <c r="V36" i="51"/>
  <c r="S36" i="51"/>
  <c r="AE37" i="51" s="1"/>
  <c r="L36" i="51"/>
  <c r="W36" i="51" s="1"/>
  <c r="AD36" i="51" s="1"/>
  <c r="I36" i="51"/>
  <c r="AA35" i="51"/>
  <c r="AC35" i="51" s="1"/>
  <c r="V35" i="51"/>
  <c r="S35" i="51"/>
  <c r="AE36" i="51" s="1"/>
  <c r="L35" i="51"/>
  <c r="W35" i="51" s="1"/>
  <c r="AD35" i="51" s="1"/>
  <c r="I35" i="51"/>
  <c r="AE34" i="51"/>
  <c r="AA34" i="51"/>
  <c r="AC34" i="51" s="1"/>
  <c r="V34" i="51"/>
  <c r="S34" i="51"/>
  <c r="AE35" i="51" s="1"/>
  <c r="L34" i="51"/>
  <c r="W34" i="51" s="1"/>
  <c r="AD34" i="51" s="1"/>
  <c r="I34" i="51"/>
  <c r="AA33" i="51"/>
  <c r="AC33" i="51" s="1"/>
  <c r="W33" i="51"/>
  <c r="AD33" i="51" s="1"/>
  <c r="V33" i="51"/>
  <c r="S33" i="51"/>
  <c r="L33" i="51"/>
  <c r="I33" i="51"/>
  <c r="AA32" i="51"/>
  <c r="AC32" i="51" s="1"/>
  <c r="V32" i="51"/>
  <c r="S32" i="51"/>
  <c r="AE33" i="51" s="1"/>
  <c r="L32" i="51"/>
  <c r="W32" i="51" s="1"/>
  <c r="AD32" i="51" s="1"/>
  <c r="I32" i="51"/>
  <c r="AA31" i="51"/>
  <c r="AC31" i="51" s="1"/>
  <c r="V31" i="51"/>
  <c r="L31" i="51"/>
  <c r="W31" i="51" s="1"/>
  <c r="AD31" i="51" s="1"/>
  <c r="I31" i="51"/>
  <c r="AE31" i="51" s="1"/>
  <c r="AE30" i="51"/>
  <c r="AC30" i="51"/>
  <c r="AA30" i="51"/>
  <c r="V30" i="51"/>
  <c r="W30" i="51" s="1"/>
  <c r="AD30" i="51" s="1"/>
  <c r="L30" i="51"/>
  <c r="I30" i="51"/>
  <c r="AC29" i="51"/>
  <c r="AA29" i="51"/>
  <c r="V29" i="51"/>
  <c r="S29" i="51"/>
  <c r="L29" i="51"/>
  <c r="W29" i="51" s="1"/>
  <c r="AD29" i="51" s="1"/>
  <c r="I29" i="51"/>
  <c r="AE28" i="51"/>
  <c r="AA28" i="51"/>
  <c r="AC28" i="51" s="1"/>
  <c r="V28" i="51"/>
  <c r="S28" i="51"/>
  <c r="AE29" i="51" s="1"/>
  <c r="L28" i="51"/>
  <c r="W28" i="51" s="1"/>
  <c r="AD28" i="51" s="1"/>
  <c r="I28" i="51"/>
  <c r="AE27" i="51"/>
  <c r="AA27" i="51"/>
  <c r="AC27" i="51" s="1"/>
  <c r="V27" i="51"/>
  <c r="S27" i="51"/>
  <c r="L27" i="51"/>
  <c r="W27" i="51" s="1"/>
  <c r="AD27" i="51" s="1"/>
  <c r="I27" i="51"/>
  <c r="AA26" i="51"/>
  <c r="AC26" i="51" s="1"/>
  <c r="V26" i="51"/>
  <c r="W26" i="51" s="1"/>
  <c r="AD26" i="51" s="1"/>
  <c r="S26" i="51"/>
  <c r="L26" i="51"/>
  <c r="I26" i="51"/>
  <c r="AE25" i="51"/>
  <c r="AC25" i="51"/>
  <c r="AA25" i="51"/>
  <c r="V25" i="51"/>
  <c r="S25" i="51"/>
  <c r="AE26" i="51" s="1"/>
  <c r="L25" i="51"/>
  <c r="W25" i="51" s="1"/>
  <c r="AD25" i="51" s="1"/>
  <c r="I25" i="51"/>
  <c r="AE24" i="51"/>
  <c r="AA24" i="51"/>
  <c r="AC24" i="51" s="1"/>
  <c r="V24" i="51"/>
  <c r="L24" i="51"/>
  <c r="W24" i="51" s="1"/>
  <c r="AD24" i="51" s="1"/>
  <c r="I24" i="51"/>
  <c r="AE21" i="51"/>
  <c r="AD21" i="51"/>
  <c r="AA21" i="51"/>
  <c r="AC21" i="51" s="1"/>
  <c r="W21" i="51"/>
  <c r="V21" i="51"/>
  <c r="S21" i="51"/>
  <c r="L21" i="51"/>
  <c r="I21" i="51"/>
  <c r="AE20" i="51"/>
  <c r="AA19" i="51"/>
  <c r="AC19" i="51" s="1"/>
  <c r="V19" i="51"/>
  <c r="S19" i="51"/>
  <c r="AE19" i="51" s="1"/>
  <c r="L19" i="51"/>
  <c r="W19" i="51" s="1"/>
  <c r="AD19" i="51" s="1"/>
  <c r="I19" i="51"/>
  <c r="AA18" i="51"/>
  <c r="AC18" i="51" s="1"/>
  <c r="V18" i="51"/>
  <c r="S18" i="51"/>
  <c r="AE18" i="51" s="1"/>
  <c r="L18" i="51"/>
  <c r="W18" i="51" s="1"/>
  <c r="AD18" i="51" s="1"/>
  <c r="I18" i="51"/>
  <c r="AA17" i="51"/>
  <c r="AC17" i="51" s="1"/>
  <c r="V17" i="51"/>
  <c r="S17" i="51"/>
  <c r="L17" i="51"/>
  <c r="W17" i="51" s="1"/>
  <c r="AD17" i="51" s="1"/>
  <c r="I17" i="51"/>
  <c r="AE17" i="51" s="1"/>
  <c r="AE15" i="51"/>
  <c r="AA15" i="51"/>
  <c r="AC15" i="51" s="1"/>
  <c r="V15" i="51"/>
  <c r="S15" i="51"/>
  <c r="L15" i="51"/>
  <c r="W15" i="51" s="1"/>
  <c r="AD15" i="51" s="1"/>
  <c r="I15" i="51"/>
  <c r="AA14" i="51"/>
  <c r="AC14" i="51" s="1"/>
  <c r="V14" i="51"/>
  <c r="L14" i="51"/>
  <c r="W14" i="51" s="1"/>
  <c r="AD14" i="51" s="1"/>
  <c r="I14" i="51"/>
  <c r="AE14" i="51" s="1"/>
  <c r="AE13" i="51"/>
  <c r="AA12" i="51"/>
  <c r="AC12" i="51" s="1"/>
  <c r="V12" i="51"/>
  <c r="S12" i="51"/>
  <c r="AE12" i="51" s="1"/>
  <c r="L12" i="51"/>
  <c r="W12" i="51" s="1"/>
  <c r="AD12" i="51" s="1"/>
  <c r="I12" i="51"/>
  <c r="AA11" i="51"/>
  <c r="AC11" i="51" s="1"/>
  <c r="V11" i="51"/>
  <c r="S11" i="51"/>
  <c r="L11" i="51"/>
  <c r="W11" i="51" s="1"/>
  <c r="AD11" i="51" s="1"/>
  <c r="I11" i="51"/>
  <c r="AE11" i="51" s="1"/>
  <c r="AE10" i="51"/>
  <c r="AA10" i="51"/>
  <c r="AC10" i="51" s="1"/>
  <c r="V10" i="51"/>
  <c r="W10" i="51" s="1"/>
  <c r="AD10" i="51" s="1"/>
  <c r="L10" i="51"/>
  <c r="I10" i="51"/>
  <c r="AA9" i="51"/>
  <c r="AC9" i="51" s="1"/>
  <c r="W9" i="51"/>
  <c r="AD9" i="51" s="1"/>
  <c r="V9" i="51"/>
  <c r="S9" i="51"/>
  <c r="AE9" i="51" s="1"/>
  <c r="L9" i="51"/>
  <c r="I9" i="51"/>
  <c r="AA8" i="51"/>
  <c r="AC8" i="51" s="1"/>
  <c r="V8" i="51"/>
  <c r="L8" i="51"/>
  <c r="W8" i="51" s="1"/>
  <c r="AD8" i="51" s="1"/>
  <c r="I8" i="51"/>
  <c r="AE8" i="51" s="1"/>
  <c r="AC7" i="51"/>
  <c r="AA7" i="51"/>
  <c r="V7" i="51"/>
  <c r="S7" i="51"/>
  <c r="L7" i="51"/>
  <c r="W7" i="51" s="1"/>
  <c r="AD7" i="51" s="1"/>
  <c r="I7" i="51"/>
  <c r="AE7" i="51" s="1"/>
  <c r="AC6" i="51"/>
  <c r="AA6" i="51"/>
  <c r="V6" i="51"/>
  <c r="S6" i="51"/>
  <c r="AE6" i="51" s="1"/>
  <c r="L6" i="51"/>
  <c r="W6" i="51" s="1"/>
  <c r="AD6" i="51" s="1"/>
  <c r="I6" i="51"/>
  <c r="AA5" i="51"/>
  <c r="AC5" i="51" s="1"/>
  <c r="V5" i="51"/>
  <c r="W5" i="51" s="1"/>
  <c r="AD5" i="51" s="1"/>
  <c r="L5" i="51"/>
  <c r="I5" i="51"/>
  <c r="AE5" i="51" s="1"/>
  <c r="AE75" i="50"/>
  <c r="AA75" i="50"/>
  <c r="AC75" i="50" s="1"/>
  <c r="V75" i="50"/>
  <c r="W75" i="50" s="1"/>
  <c r="AD75" i="50" s="1"/>
  <c r="S75" i="50"/>
  <c r="L75" i="50"/>
  <c r="I75" i="50"/>
  <c r="AE72" i="50"/>
  <c r="AC72" i="50"/>
  <c r="AA72" i="50"/>
  <c r="V72" i="50"/>
  <c r="S72" i="50"/>
  <c r="L72" i="50"/>
  <c r="W72" i="50" s="1"/>
  <c r="AD72" i="50" s="1"/>
  <c r="I72" i="50"/>
  <c r="AE69" i="50"/>
  <c r="AA69" i="50"/>
  <c r="AC69" i="50" s="1"/>
  <c r="V69" i="50"/>
  <c r="W69" i="50" s="1"/>
  <c r="AD69" i="50" s="1"/>
  <c r="S69" i="50"/>
  <c r="L69" i="50"/>
  <c r="I69" i="50"/>
  <c r="AE68" i="50"/>
  <c r="AA68" i="50"/>
  <c r="AC68" i="50" s="1"/>
  <c r="V68" i="50"/>
  <c r="S68" i="50"/>
  <c r="L68" i="50"/>
  <c r="W68" i="50" s="1"/>
  <c r="AD68" i="50" s="1"/>
  <c r="I68" i="50"/>
  <c r="AA65" i="50"/>
  <c r="AC65" i="50" s="1"/>
  <c r="V65" i="50"/>
  <c r="W65" i="50" s="1"/>
  <c r="AD65" i="50" s="1"/>
  <c r="S65" i="50"/>
  <c r="L65" i="50"/>
  <c r="I65" i="50"/>
  <c r="AE65" i="50" s="1"/>
  <c r="AE62" i="50"/>
  <c r="AC62" i="50"/>
  <c r="AA62" i="50"/>
  <c r="V62" i="50"/>
  <c r="S62" i="50"/>
  <c r="L62" i="50"/>
  <c r="W62" i="50" s="1"/>
  <c r="AD62" i="50" s="1"/>
  <c r="I62" i="50"/>
  <c r="AA59" i="50"/>
  <c r="AC59" i="50" s="1"/>
  <c r="V59" i="50"/>
  <c r="W59" i="50" s="1"/>
  <c r="AD59" i="50" s="1"/>
  <c r="S59" i="50"/>
  <c r="L59" i="50"/>
  <c r="I59" i="50"/>
  <c r="AE58" i="50"/>
  <c r="AA58" i="50"/>
  <c r="AC58" i="50" s="1"/>
  <c r="V58" i="50"/>
  <c r="S58" i="50"/>
  <c r="L58" i="50"/>
  <c r="W58" i="50" s="1"/>
  <c r="AD58" i="50" s="1"/>
  <c r="I58" i="50"/>
  <c r="AE57" i="50"/>
  <c r="AA57" i="50"/>
  <c r="AC57" i="50" s="1"/>
  <c r="V57" i="50"/>
  <c r="S57" i="50"/>
  <c r="AE59" i="50" s="1"/>
  <c r="L57" i="50"/>
  <c r="W57" i="50" s="1"/>
  <c r="AD57" i="50" s="1"/>
  <c r="I57" i="50"/>
  <c r="AE54" i="50"/>
  <c r="AC54" i="50"/>
  <c r="AA54" i="50"/>
  <c r="V54" i="50"/>
  <c r="W54" i="50" s="1"/>
  <c r="AD54" i="50" s="1"/>
  <c r="S54" i="50"/>
  <c r="L54" i="50"/>
  <c r="I54" i="50"/>
  <c r="AA53" i="50"/>
  <c r="AC53" i="50" s="1"/>
  <c r="V53" i="50"/>
  <c r="W53" i="50" s="1"/>
  <c r="AD53" i="50" s="1"/>
  <c r="S53" i="50"/>
  <c r="AE53" i="50" s="1"/>
  <c r="L53" i="50"/>
  <c r="I53" i="50"/>
  <c r="AA52" i="50"/>
  <c r="AC52" i="50" s="1"/>
  <c r="V52" i="50"/>
  <c r="L52" i="50"/>
  <c r="W52" i="50" s="1"/>
  <c r="AD52" i="50" s="1"/>
  <c r="I52" i="50"/>
  <c r="AE52" i="50" s="1"/>
  <c r="AE51" i="50"/>
  <c r="AA51" i="50"/>
  <c r="AC51" i="50" s="1"/>
  <c r="V51" i="50"/>
  <c r="S51" i="50"/>
  <c r="L51" i="50"/>
  <c r="W51" i="50" s="1"/>
  <c r="AD51" i="50" s="1"/>
  <c r="I51" i="50"/>
  <c r="AA50" i="50"/>
  <c r="AC50" i="50" s="1"/>
  <c r="V50" i="50"/>
  <c r="S50" i="50"/>
  <c r="AE50" i="50" s="1"/>
  <c r="L50" i="50"/>
  <c r="W50" i="50" s="1"/>
  <c r="AD50" i="50" s="1"/>
  <c r="I50" i="50"/>
  <c r="AA49" i="50"/>
  <c r="AC49" i="50" s="1"/>
  <c r="V49" i="50"/>
  <c r="L49" i="50"/>
  <c r="W49" i="50" s="1"/>
  <c r="AD49" i="50" s="1"/>
  <c r="I49" i="50"/>
  <c r="AE49" i="50" s="1"/>
  <c r="AA48" i="50"/>
  <c r="AC48" i="50" s="1"/>
  <c r="V48" i="50"/>
  <c r="S48" i="50"/>
  <c r="AE48" i="50" s="1"/>
  <c r="L48" i="50"/>
  <c r="W48" i="50" s="1"/>
  <c r="AD48" i="50" s="1"/>
  <c r="I48" i="50"/>
  <c r="AE47" i="50"/>
  <c r="AA47" i="50"/>
  <c r="AC47" i="50" s="1"/>
  <c r="V47" i="50"/>
  <c r="S47" i="50"/>
  <c r="L47" i="50"/>
  <c r="W47" i="50" s="1"/>
  <c r="AD47" i="50" s="1"/>
  <c r="I47" i="50"/>
  <c r="AA46" i="50"/>
  <c r="AC46" i="50" s="1"/>
  <c r="W46" i="50"/>
  <c r="AD46" i="50" s="1"/>
  <c r="V46" i="50"/>
  <c r="S46" i="50"/>
  <c r="AE46" i="50" s="1"/>
  <c r="L46" i="50"/>
  <c r="I46" i="50"/>
  <c r="AA45" i="50"/>
  <c r="AC45" i="50" s="1"/>
  <c r="V45" i="50"/>
  <c r="S45" i="50"/>
  <c r="AE45" i="50" s="1"/>
  <c r="L45" i="50"/>
  <c r="W45" i="50" s="1"/>
  <c r="AD45" i="50" s="1"/>
  <c r="I45" i="50"/>
  <c r="AA44" i="50"/>
  <c r="AC44" i="50" s="1"/>
  <c r="V44" i="50"/>
  <c r="S44" i="50"/>
  <c r="AE44" i="50" s="1"/>
  <c r="L44" i="50"/>
  <c r="W44" i="50" s="1"/>
  <c r="AD44" i="50" s="1"/>
  <c r="I44" i="50"/>
  <c r="AE43" i="50"/>
  <c r="AA43" i="50"/>
  <c r="AC43" i="50" s="1"/>
  <c r="V43" i="50"/>
  <c r="S43" i="50"/>
  <c r="L43" i="50"/>
  <c r="W43" i="50" s="1"/>
  <c r="AD43" i="50" s="1"/>
  <c r="I43" i="50"/>
  <c r="AA41" i="50"/>
  <c r="AC41" i="50" s="1"/>
  <c r="W41" i="50"/>
  <c r="AD41" i="50" s="1"/>
  <c r="V41" i="50"/>
  <c r="S41" i="50"/>
  <c r="L41" i="50"/>
  <c r="I41" i="50"/>
  <c r="AA40" i="50"/>
  <c r="AC40" i="50" s="1"/>
  <c r="V40" i="50"/>
  <c r="S40" i="50"/>
  <c r="AE41" i="50" s="1"/>
  <c r="L40" i="50"/>
  <c r="W40" i="50" s="1"/>
  <c r="AD40" i="50" s="1"/>
  <c r="I40" i="50"/>
  <c r="AC39" i="50"/>
  <c r="AA39" i="50"/>
  <c r="W39" i="50"/>
  <c r="AD39" i="50" s="1"/>
  <c r="V39" i="50"/>
  <c r="S39" i="50"/>
  <c r="L39" i="50"/>
  <c r="I39" i="50"/>
  <c r="AE38" i="50"/>
  <c r="AA38" i="50"/>
  <c r="AC38" i="50" s="1"/>
  <c r="V38" i="50"/>
  <c r="S38" i="50"/>
  <c r="AE39" i="50" s="1"/>
  <c r="L38" i="50"/>
  <c r="W38" i="50" s="1"/>
  <c r="AD38" i="50" s="1"/>
  <c r="I38" i="50"/>
  <c r="AA37" i="50"/>
  <c r="AC37" i="50" s="1"/>
  <c r="W37" i="50"/>
  <c r="AD37" i="50" s="1"/>
  <c r="V37" i="50"/>
  <c r="S37" i="50"/>
  <c r="AE40" i="50" s="1"/>
  <c r="L37" i="50"/>
  <c r="I37" i="50"/>
  <c r="AA36" i="50"/>
  <c r="AC36" i="50" s="1"/>
  <c r="V36" i="50"/>
  <c r="S36" i="50"/>
  <c r="AE37" i="50" s="1"/>
  <c r="L36" i="50"/>
  <c r="W36" i="50" s="1"/>
  <c r="AD36" i="50" s="1"/>
  <c r="I36" i="50"/>
  <c r="AA35" i="50"/>
  <c r="AC35" i="50" s="1"/>
  <c r="V35" i="50"/>
  <c r="S35" i="50"/>
  <c r="AE36" i="50" s="1"/>
  <c r="L35" i="50"/>
  <c r="W35" i="50" s="1"/>
  <c r="AD35" i="50" s="1"/>
  <c r="I35" i="50"/>
  <c r="AE34" i="50"/>
  <c r="AD34" i="50"/>
  <c r="AA34" i="50"/>
  <c r="AC34" i="50" s="1"/>
  <c r="W34" i="50"/>
  <c r="V34" i="50"/>
  <c r="S34" i="50"/>
  <c r="AE35" i="50" s="1"/>
  <c r="L34" i="50"/>
  <c r="I34" i="50"/>
  <c r="AA33" i="50"/>
  <c r="AC33" i="50" s="1"/>
  <c r="W33" i="50"/>
  <c r="AD33" i="50" s="1"/>
  <c r="V33" i="50"/>
  <c r="S33" i="50"/>
  <c r="L33" i="50"/>
  <c r="I33" i="50"/>
  <c r="AA32" i="50"/>
  <c r="AC32" i="50" s="1"/>
  <c r="V32" i="50"/>
  <c r="S32" i="50"/>
  <c r="AE33" i="50" s="1"/>
  <c r="L32" i="50"/>
  <c r="W32" i="50" s="1"/>
  <c r="AD32" i="50" s="1"/>
  <c r="I32" i="50"/>
  <c r="AA31" i="50"/>
  <c r="AC31" i="50" s="1"/>
  <c r="V31" i="50"/>
  <c r="L31" i="50"/>
  <c r="W31" i="50" s="1"/>
  <c r="AD31" i="50" s="1"/>
  <c r="I31" i="50"/>
  <c r="AE31" i="50" s="1"/>
  <c r="AC30" i="50"/>
  <c r="AA30" i="50"/>
  <c r="V30" i="50"/>
  <c r="L30" i="50"/>
  <c r="W30" i="50" s="1"/>
  <c r="AD30" i="50" s="1"/>
  <c r="I30" i="50"/>
  <c r="AE30" i="50" s="1"/>
  <c r="AA29" i="50"/>
  <c r="AC29" i="50" s="1"/>
  <c r="V29" i="50"/>
  <c r="S29" i="50"/>
  <c r="L29" i="50"/>
  <c r="W29" i="50" s="1"/>
  <c r="AD29" i="50" s="1"/>
  <c r="I29" i="50"/>
  <c r="AA28" i="50"/>
  <c r="AC28" i="50" s="1"/>
  <c r="V28" i="50"/>
  <c r="S28" i="50"/>
  <c r="AE29" i="50" s="1"/>
  <c r="L28" i="50"/>
  <c r="W28" i="50" s="1"/>
  <c r="AD28" i="50" s="1"/>
  <c r="I28" i="50"/>
  <c r="AE27" i="50"/>
  <c r="AA27" i="50"/>
  <c r="AC27" i="50" s="1"/>
  <c r="V27" i="50"/>
  <c r="S27" i="50"/>
  <c r="AE28" i="50" s="1"/>
  <c r="L27" i="50"/>
  <c r="W27" i="50" s="1"/>
  <c r="AD27" i="50" s="1"/>
  <c r="I27" i="50"/>
  <c r="AA26" i="50"/>
  <c r="AC26" i="50" s="1"/>
  <c r="V26" i="50"/>
  <c r="S26" i="50"/>
  <c r="L26" i="50"/>
  <c r="W26" i="50" s="1"/>
  <c r="AD26" i="50" s="1"/>
  <c r="I26" i="50"/>
  <c r="AE25" i="50"/>
  <c r="AA25" i="50"/>
  <c r="AC25" i="50" s="1"/>
  <c r="V25" i="50"/>
  <c r="S25" i="50"/>
  <c r="AE26" i="50" s="1"/>
  <c r="L25" i="50"/>
  <c r="W25" i="50" s="1"/>
  <c r="AD25" i="50" s="1"/>
  <c r="I25" i="50"/>
  <c r="AA24" i="50"/>
  <c r="AC24" i="50" s="1"/>
  <c r="V24" i="50"/>
  <c r="L24" i="50"/>
  <c r="W24" i="50" s="1"/>
  <c r="AD24" i="50" s="1"/>
  <c r="I24" i="50"/>
  <c r="AE24" i="50" s="1"/>
  <c r="AE21" i="50"/>
  <c r="AA21" i="50"/>
  <c r="AC21" i="50" s="1"/>
  <c r="V21" i="50"/>
  <c r="S21" i="50"/>
  <c r="L21" i="50"/>
  <c r="W21" i="50" s="1"/>
  <c r="AD21" i="50" s="1"/>
  <c r="I21" i="50"/>
  <c r="AE20" i="50"/>
  <c r="AA19" i="50"/>
  <c r="AC19" i="50" s="1"/>
  <c r="V19" i="50"/>
  <c r="S19" i="50"/>
  <c r="AE19" i="50" s="1"/>
  <c r="L19" i="50"/>
  <c r="W19" i="50" s="1"/>
  <c r="AD19" i="50" s="1"/>
  <c r="I19" i="50"/>
  <c r="AA18" i="50"/>
  <c r="AC18" i="50" s="1"/>
  <c r="V18" i="50"/>
  <c r="S18" i="50"/>
  <c r="AE18" i="50" s="1"/>
  <c r="L18" i="50"/>
  <c r="W18" i="50" s="1"/>
  <c r="AD18" i="50" s="1"/>
  <c r="I18" i="50"/>
  <c r="AC17" i="50"/>
  <c r="AA17" i="50"/>
  <c r="V17" i="50"/>
  <c r="S17" i="50"/>
  <c r="AE17" i="50" s="1"/>
  <c r="L17" i="50"/>
  <c r="W17" i="50" s="1"/>
  <c r="AD17" i="50" s="1"/>
  <c r="I17" i="50"/>
  <c r="AE15" i="50"/>
  <c r="AA15" i="50"/>
  <c r="AC15" i="50" s="1"/>
  <c r="V15" i="50"/>
  <c r="S15" i="50"/>
  <c r="L15" i="50"/>
  <c r="W15" i="50" s="1"/>
  <c r="AD15" i="50" s="1"/>
  <c r="I15" i="50"/>
  <c r="AA14" i="50"/>
  <c r="AC14" i="50" s="1"/>
  <c r="V14" i="50"/>
  <c r="L14" i="50"/>
  <c r="W14" i="50" s="1"/>
  <c r="AD14" i="50" s="1"/>
  <c r="I14" i="50"/>
  <c r="AE14" i="50" s="1"/>
  <c r="AE13" i="50"/>
  <c r="AA12" i="50"/>
  <c r="AC12" i="50" s="1"/>
  <c r="V12" i="50"/>
  <c r="S12" i="50"/>
  <c r="AE12" i="50" s="1"/>
  <c r="L12" i="50"/>
  <c r="W12" i="50" s="1"/>
  <c r="AD12" i="50" s="1"/>
  <c r="I12" i="50"/>
  <c r="AC11" i="50"/>
  <c r="AA11" i="50"/>
  <c r="V11" i="50"/>
  <c r="S11" i="50"/>
  <c r="AE11" i="50" s="1"/>
  <c r="L11" i="50"/>
  <c r="W11" i="50" s="1"/>
  <c r="AD11" i="50" s="1"/>
  <c r="I11" i="50"/>
  <c r="AE10" i="50"/>
  <c r="AC10" i="50"/>
  <c r="AA10" i="50"/>
  <c r="V10" i="50"/>
  <c r="L10" i="50"/>
  <c r="W10" i="50" s="1"/>
  <c r="AD10" i="50" s="1"/>
  <c r="I10" i="50"/>
  <c r="AA9" i="50"/>
  <c r="AC9" i="50" s="1"/>
  <c r="W9" i="50"/>
  <c r="AD9" i="50" s="1"/>
  <c r="V9" i="50"/>
  <c r="S9" i="50"/>
  <c r="AE9" i="50" s="1"/>
  <c r="L9" i="50"/>
  <c r="I9" i="50"/>
  <c r="AA8" i="50"/>
  <c r="AC8" i="50" s="1"/>
  <c r="V8" i="50"/>
  <c r="L8" i="50"/>
  <c r="W8" i="50" s="1"/>
  <c r="AD8" i="50" s="1"/>
  <c r="I8" i="50"/>
  <c r="AE8" i="50" s="1"/>
  <c r="AA7" i="50"/>
  <c r="AC7" i="50" s="1"/>
  <c r="W7" i="50"/>
  <c r="AD7" i="50" s="1"/>
  <c r="V7" i="50"/>
  <c r="S7" i="50"/>
  <c r="AE7" i="50" s="1"/>
  <c r="L7" i="50"/>
  <c r="I7" i="50"/>
  <c r="AC6" i="50"/>
  <c r="AA6" i="50"/>
  <c r="V6" i="50"/>
  <c r="S6" i="50"/>
  <c r="AE6" i="50" s="1"/>
  <c r="L6" i="50"/>
  <c r="W6" i="50" s="1"/>
  <c r="AD6" i="50" s="1"/>
  <c r="I6" i="50"/>
  <c r="AC5" i="50"/>
  <c r="AA5" i="50"/>
  <c r="V5" i="50"/>
  <c r="W5" i="50" s="1"/>
  <c r="AD5" i="50" s="1"/>
  <c r="L5" i="50"/>
  <c r="I5" i="50"/>
  <c r="AE5" i="50" s="1"/>
  <c r="AE75" i="49"/>
  <c r="AC75" i="49"/>
  <c r="AA75" i="49"/>
  <c r="W75" i="49"/>
  <c r="AD75" i="49" s="1"/>
  <c r="V75" i="49"/>
  <c r="S75" i="49"/>
  <c r="L75" i="49"/>
  <c r="I75" i="49"/>
  <c r="AC72" i="49"/>
  <c r="AA72" i="49"/>
  <c r="V72" i="49"/>
  <c r="S72" i="49"/>
  <c r="AE72" i="49" s="1"/>
  <c r="L72" i="49"/>
  <c r="W72" i="49" s="1"/>
  <c r="AD72" i="49" s="1"/>
  <c r="I72" i="49"/>
  <c r="AE69" i="49"/>
  <c r="AC69" i="49"/>
  <c r="AA69" i="49"/>
  <c r="V69" i="49"/>
  <c r="W69" i="49" s="1"/>
  <c r="AD69" i="49" s="1"/>
  <c r="S69" i="49"/>
  <c r="L69" i="49"/>
  <c r="I69" i="49"/>
  <c r="AE68" i="49"/>
  <c r="AA68" i="49"/>
  <c r="AC68" i="49" s="1"/>
  <c r="V68" i="49"/>
  <c r="S68" i="49"/>
  <c r="L68" i="49"/>
  <c r="W68" i="49" s="1"/>
  <c r="AD68" i="49" s="1"/>
  <c r="I68" i="49"/>
  <c r="AC65" i="49"/>
  <c r="AA65" i="49"/>
  <c r="W65" i="49"/>
  <c r="AD65" i="49" s="1"/>
  <c r="V65" i="49"/>
  <c r="S65" i="49"/>
  <c r="L65" i="49"/>
  <c r="I65" i="49"/>
  <c r="AE65" i="49" s="1"/>
  <c r="AE62" i="49"/>
  <c r="AC62" i="49"/>
  <c r="AA62" i="49"/>
  <c r="V62" i="49"/>
  <c r="S62" i="49"/>
  <c r="L62" i="49"/>
  <c r="W62" i="49" s="1"/>
  <c r="AD62" i="49" s="1"/>
  <c r="I62" i="49"/>
  <c r="AC59" i="49"/>
  <c r="AA59" i="49"/>
  <c r="V59" i="49"/>
  <c r="W59" i="49" s="1"/>
  <c r="AD59" i="49" s="1"/>
  <c r="S59" i="49"/>
  <c r="L59" i="49"/>
  <c r="I59" i="49"/>
  <c r="AE58" i="49"/>
  <c r="AA58" i="49"/>
  <c r="AC58" i="49" s="1"/>
  <c r="V58" i="49"/>
  <c r="S58" i="49"/>
  <c r="L58" i="49"/>
  <c r="W58" i="49" s="1"/>
  <c r="AD58" i="49" s="1"/>
  <c r="I58" i="49"/>
  <c r="AE57" i="49"/>
  <c r="AC57" i="49"/>
  <c r="AA57" i="49"/>
  <c r="W57" i="49"/>
  <c r="AD57" i="49" s="1"/>
  <c r="V57" i="49"/>
  <c r="S57" i="49"/>
  <c r="AE59" i="49" s="1"/>
  <c r="L57" i="49"/>
  <c r="I57" i="49"/>
  <c r="AC54" i="49"/>
  <c r="AA54" i="49"/>
  <c r="V54" i="49"/>
  <c r="S54" i="49"/>
  <c r="AE54" i="49" s="1"/>
  <c r="L54" i="49"/>
  <c r="W54" i="49" s="1"/>
  <c r="AD54" i="49" s="1"/>
  <c r="I54" i="49"/>
  <c r="AC53" i="49"/>
  <c r="AA53" i="49"/>
  <c r="V53" i="49"/>
  <c r="W53" i="49" s="1"/>
  <c r="AD53" i="49" s="1"/>
  <c r="S53" i="49"/>
  <c r="AE53" i="49" s="1"/>
  <c r="L53" i="49"/>
  <c r="I53" i="49"/>
  <c r="AA52" i="49"/>
  <c r="AC52" i="49" s="1"/>
  <c r="V52" i="49"/>
  <c r="L52" i="49"/>
  <c r="W52" i="49" s="1"/>
  <c r="AD52" i="49" s="1"/>
  <c r="I52" i="49"/>
  <c r="AE52" i="49" s="1"/>
  <c r="AE51" i="49"/>
  <c r="AA51" i="49"/>
  <c r="AC51" i="49" s="1"/>
  <c r="V51" i="49"/>
  <c r="S51" i="49"/>
  <c r="L51" i="49"/>
  <c r="W51" i="49" s="1"/>
  <c r="AD51" i="49" s="1"/>
  <c r="I51" i="49"/>
  <c r="AA50" i="49"/>
  <c r="AC50" i="49" s="1"/>
  <c r="V50" i="49"/>
  <c r="S50" i="49"/>
  <c r="AE50" i="49" s="1"/>
  <c r="L50" i="49"/>
  <c r="W50" i="49" s="1"/>
  <c r="AD50" i="49" s="1"/>
  <c r="I50" i="49"/>
  <c r="AA49" i="49"/>
  <c r="AC49" i="49" s="1"/>
  <c r="V49" i="49"/>
  <c r="L49" i="49"/>
  <c r="W49" i="49" s="1"/>
  <c r="AD49" i="49" s="1"/>
  <c r="I49" i="49"/>
  <c r="AE49" i="49" s="1"/>
  <c r="AE48" i="49"/>
  <c r="AA48" i="49"/>
  <c r="AC48" i="49" s="1"/>
  <c r="V48" i="49"/>
  <c r="S48" i="49"/>
  <c r="L48" i="49"/>
  <c r="W48" i="49" s="1"/>
  <c r="AD48" i="49" s="1"/>
  <c r="I48" i="49"/>
  <c r="AE47" i="49"/>
  <c r="AD47" i="49"/>
  <c r="AA47" i="49"/>
  <c r="AC47" i="49" s="1"/>
  <c r="W47" i="49"/>
  <c r="V47" i="49"/>
  <c r="S47" i="49"/>
  <c r="L47" i="49"/>
  <c r="I47" i="49"/>
  <c r="AA46" i="49"/>
  <c r="AC46" i="49" s="1"/>
  <c r="W46" i="49"/>
  <c r="AD46" i="49" s="1"/>
  <c r="V46" i="49"/>
  <c r="S46" i="49"/>
  <c r="AE46" i="49" s="1"/>
  <c r="L46" i="49"/>
  <c r="I46" i="49"/>
  <c r="AA45" i="49"/>
  <c r="AC45" i="49" s="1"/>
  <c r="V45" i="49"/>
  <c r="S45" i="49"/>
  <c r="AE45" i="49" s="1"/>
  <c r="L45" i="49"/>
  <c r="W45" i="49" s="1"/>
  <c r="AD45" i="49" s="1"/>
  <c r="I45" i="49"/>
  <c r="AA44" i="49"/>
  <c r="AC44" i="49" s="1"/>
  <c r="V44" i="49"/>
  <c r="S44" i="49"/>
  <c r="AE44" i="49" s="1"/>
  <c r="L44" i="49"/>
  <c r="W44" i="49" s="1"/>
  <c r="AD44" i="49" s="1"/>
  <c r="I44" i="49"/>
  <c r="AE43" i="49"/>
  <c r="AD43" i="49"/>
  <c r="AA43" i="49"/>
  <c r="AC43" i="49" s="1"/>
  <c r="W43" i="49"/>
  <c r="V43" i="49"/>
  <c r="S43" i="49"/>
  <c r="L43" i="49"/>
  <c r="I43" i="49"/>
  <c r="AA41" i="49"/>
  <c r="AC41" i="49" s="1"/>
  <c r="W41" i="49"/>
  <c r="AD41" i="49" s="1"/>
  <c r="V41" i="49"/>
  <c r="S41" i="49"/>
  <c r="L41" i="49"/>
  <c r="I41" i="49"/>
  <c r="AA40" i="49"/>
  <c r="AC40" i="49" s="1"/>
  <c r="V40" i="49"/>
  <c r="S40" i="49"/>
  <c r="AE41" i="49" s="1"/>
  <c r="L40" i="49"/>
  <c r="W40" i="49" s="1"/>
  <c r="AD40" i="49" s="1"/>
  <c r="I40" i="49"/>
  <c r="AA39" i="49"/>
  <c r="AC39" i="49" s="1"/>
  <c r="V39" i="49"/>
  <c r="S39" i="49"/>
  <c r="L39" i="49"/>
  <c r="W39" i="49" s="1"/>
  <c r="AD39" i="49" s="1"/>
  <c r="I39" i="49"/>
  <c r="AE38" i="49"/>
  <c r="AD38" i="49"/>
  <c r="AA38" i="49"/>
  <c r="AC38" i="49" s="1"/>
  <c r="W38" i="49"/>
  <c r="V38" i="49"/>
  <c r="S38" i="49"/>
  <c r="AE39" i="49" s="1"/>
  <c r="L38" i="49"/>
  <c r="I38" i="49"/>
  <c r="AA37" i="49"/>
  <c r="AC37" i="49" s="1"/>
  <c r="W37" i="49"/>
  <c r="AD37" i="49" s="1"/>
  <c r="V37" i="49"/>
  <c r="S37" i="49"/>
  <c r="AE40" i="49" s="1"/>
  <c r="L37" i="49"/>
  <c r="I37" i="49"/>
  <c r="AA36" i="49"/>
  <c r="AC36" i="49" s="1"/>
  <c r="V36" i="49"/>
  <c r="S36" i="49"/>
  <c r="AE37" i="49" s="1"/>
  <c r="L36" i="49"/>
  <c r="W36" i="49" s="1"/>
  <c r="AD36" i="49" s="1"/>
  <c r="I36" i="49"/>
  <c r="AA35" i="49"/>
  <c r="AC35" i="49" s="1"/>
  <c r="V35" i="49"/>
  <c r="S35" i="49"/>
  <c r="AE36" i="49" s="1"/>
  <c r="L35" i="49"/>
  <c r="W35" i="49" s="1"/>
  <c r="AD35" i="49" s="1"/>
  <c r="I35" i="49"/>
  <c r="AE34" i="49"/>
  <c r="AD34" i="49"/>
  <c r="AA34" i="49"/>
  <c r="AC34" i="49" s="1"/>
  <c r="W34" i="49"/>
  <c r="V34" i="49"/>
  <c r="S34" i="49"/>
  <c r="AE35" i="49" s="1"/>
  <c r="L34" i="49"/>
  <c r="I34" i="49"/>
  <c r="AA33" i="49"/>
  <c r="AC33" i="49" s="1"/>
  <c r="W33" i="49"/>
  <c r="AD33" i="49" s="1"/>
  <c r="V33" i="49"/>
  <c r="S33" i="49"/>
  <c r="L33" i="49"/>
  <c r="I33" i="49"/>
  <c r="AE32" i="49"/>
  <c r="AA32" i="49"/>
  <c r="AC32" i="49" s="1"/>
  <c r="V32" i="49"/>
  <c r="S32" i="49"/>
  <c r="AE33" i="49" s="1"/>
  <c r="L32" i="49"/>
  <c r="W32" i="49" s="1"/>
  <c r="AD32" i="49" s="1"/>
  <c r="I32" i="49"/>
  <c r="AE31" i="49"/>
  <c r="AA31" i="49"/>
  <c r="AC31" i="49" s="1"/>
  <c r="V31" i="49"/>
  <c r="L31" i="49"/>
  <c r="W31" i="49" s="1"/>
  <c r="AD31" i="49" s="1"/>
  <c r="I31" i="49"/>
  <c r="AC30" i="49"/>
  <c r="AA30" i="49"/>
  <c r="V30" i="49"/>
  <c r="W30" i="49" s="1"/>
  <c r="AD30" i="49" s="1"/>
  <c r="L30" i="49"/>
  <c r="I30" i="49"/>
  <c r="AE30" i="49" s="1"/>
  <c r="AC29" i="49"/>
  <c r="AA29" i="49"/>
  <c r="V29" i="49"/>
  <c r="S29" i="49"/>
  <c r="L29" i="49"/>
  <c r="W29" i="49" s="1"/>
  <c r="AD29" i="49" s="1"/>
  <c r="I29" i="49"/>
  <c r="AC28" i="49"/>
  <c r="AA28" i="49"/>
  <c r="V28" i="49"/>
  <c r="S28" i="49"/>
  <c r="AE29" i="49" s="1"/>
  <c r="L28" i="49"/>
  <c r="W28" i="49" s="1"/>
  <c r="AD28" i="49" s="1"/>
  <c r="I28" i="49"/>
  <c r="AE27" i="49"/>
  <c r="AA27" i="49"/>
  <c r="AC27" i="49" s="1"/>
  <c r="V27" i="49"/>
  <c r="S27" i="49"/>
  <c r="L27" i="49"/>
  <c r="W27" i="49" s="1"/>
  <c r="AD27" i="49" s="1"/>
  <c r="I27" i="49"/>
  <c r="AE28" i="49" s="1"/>
  <c r="AA26" i="49"/>
  <c r="AC26" i="49" s="1"/>
  <c r="V26" i="49"/>
  <c r="S26" i="49"/>
  <c r="L26" i="49"/>
  <c r="W26" i="49" s="1"/>
  <c r="AD26" i="49" s="1"/>
  <c r="I26" i="49"/>
  <c r="AE25" i="49"/>
  <c r="AC25" i="49"/>
  <c r="AA25" i="49"/>
  <c r="V25" i="49"/>
  <c r="S25" i="49"/>
  <c r="AE26" i="49" s="1"/>
  <c r="L25" i="49"/>
  <c r="W25" i="49" s="1"/>
  <c r="AD25" i="49" s="1"/>
  <c r="I25" i="49"/>
  <c r="AE24" i="49"/>
  <c r="AC24" i="49"/>
  <c r="AA24" i="49"/>
  <c r="V24" i="49"/>
  <c r="L24" i="49"/>
  <c r="W24" i="49" s="1"/>
  <c r="AD24" i="49" s="1"/>
  <c r="I24" i="49"/>
  <c r="AE21" i="49"/>
  <c r="AD21" i="49"/>
  <c r="AA21" i="49"/>
  <c r="AC21" i="49" s="1"/>
  <c r="W21" i="49"/>
  <c r="V21" i="49"/>
  <c r="S21" i="49"/>
  <c r="L21" i="49"/>
  <c r="I21" i="49"/>
  <c r="AE20" i="49"/>
  <c r="AA19" i="49"/>
  <c r="AC19" i="49" s="1"/>
  <c r="V19" i="49"/>
  <c r="S19" i="49"/>
  <c r="AE19" i="49" s="1"/>
  <c r="L19" i="49"/>
  <c r="W19" i="49" s="1"/>
  <c r="AD19" i="49" s="1"/>
  <c r="I19" i="49"/>
  <c r="AC18" i="49"/>
  <c r="AA18" i="49"/>
  <c r="V18" i="49"/>
  <c r="W18" i="49" s="1"/>
  <c r="AD18" i="49" s="1"/>
  <c r="S18" i="49"/>
  <c r="AE18" i="49" s="1"/>
  <c r="L18" i="49"/>
  <c r="I18" i="49"/>
  <c r="AC17" i="49"/>
  <c r="AA17" i="49"/>
  <c r="V17" i="49"/>
  <c r="S17" i="49"/>
  <c r="L17" i="49"/>
  <c r="W17" i="49" s="1"/>
  <c r="AD17" i="49" s="1"/>
  <c r="I17" i="49"/>
  <c r="AE17" i="49" s="1"/>
  <c r="AE15" i="49"/>
  <c r="AA15" i="49"/>
  <c r="AC15" i="49" s="1"/>
  <c r="V15" i="49"/>
  <c r="W15" i="49" s="1"/>
  <c r="AD15" i="49" s="1"/>
  <c r="S15" i="49"/>
  <c r="L15" i="49"/>
  <c r="I15" i="49"/>
  <c r="AA14" i="49"/>
  <c r="AC14" i="49" s="1"/>
  <c r="V14" i="49"/>
  <c r="L14" i="49"/>
  <c r="W14" i="49" s="1"/>
  <c r="AD14" i="49" s="1"/>
  <c r="I14" i="49"/>
  <c r="AE14" i="49" s="1"/>
  <c r="AE13" i="49"/>
  <c r="AC12" i="49"/>
  <c r="AA12" i="49"/>
  <c r="V12" i="49"/>
  <c r="S12" i="49"/>
  <c r="AE12" i="49" s="1"/>
  <c r="L12" i="49"/>
  <c r="W12" i="49" s="1"/>
  <c r="AD12" i="49" s="1"/>
  <c r="I12" i="49"/>
  <c r="AC11" i="49"/>
  <c r="AA11" i="49"/>
  <c r="V11" i="49"/>
  <c r="S11" i="49"/>
  <c r="AE11" i="49" s="1"/>
  <c r="L11" i="49"/>
  <c r="W11" i="49" s="1"/>
  <c r="AD11" i="49" s="1"/>
  <c r="I11" i="49"/>
  <c r="AE10" i="49"/>
  <c r="AA10" i="49"/>
  <c r="AC10" i="49" s="1"/>
  <c r="V10" i="49"/>
  <c r="L10" i="49"/>
  <c r="W10" i="49" s="1"/>
  <c r="AD10" i="49" s="1"/>
  <c r="I10" i="49"/>
  <c r="AE9" i="49"/>
  <c r="AA9" i="49"/>
  <c r="AC9" i="49" s="1"/>
  <c r="W9" i="49"/>
  <c r="AD9" i="49" s="1"/>
  <c r="V9" i="49"/>
  <c r="S9" i="49"/>
  <c r="L9" i="49"/>
  <c r="I9" i="49"/>
  <c r="AA8" i="49"/>
  <c r="AC8" i="49" s="1"/>
  <c r="V8" i="49"/>
  <c r="L8" i="49"/>
  <c r="W8" i="49" s="1"/>
  <c r="AD8" i="49" s="1"/>
  <c r="I8" i="49"/>
  <c r="AE8" i="49" s="1"/>
  <c r="AC7" i="49"/>
  <c r="AA7" i="49"/>
  <c r="V7" i="49"/>
  <c r="S7" i="49"/>
  <c r="AE7" i="49" s="1"/>
  <c r="L7" i="49"/>
  <c r="W7" i="49" s="1"/>
  <c r="AD7" i="49" s="1"/>
  <c r="I7" i="49"/>
  <c r="AC6" i="49"/>
  <c r="AA6" i="49"/>
  <c r="V6" i="49"/>
  <c r="S6" i="49"/>
  <c r="AE6" i="49" s="1"/>
  <c r="L6" i="49"/>
  <c r="W6" i="49" s="1"/>
  <c r="AD6" i="49" s="1"/>
  <c r="I6" i="49"/>
  <c r="AA5" i="49"/>
  <c r="AC5" i="49" s="1"/>
  <c r="V5" i="49"/>
  <c r="W5" i="49" s="1"/>
  <c r="AD5" i="49" s="1"/>
  <c r="L5" i="49"/>
  <c r="I5" i="49"/>
  <c r="AE5" i="49" s="1"/>
  <c r="AE82" i="41"/>
  <c r="AA82" i="41"/>
  <c r="AC82" i="41" s="1"/>
  <c r="V82" i="41"/>
  <c r="S82" i="41"/>
  <c r="L82" i="41"/>
  <c r="I82" i="41"/>
  <c r="AA79" i="41"/>
  <c r="AC79" i="41" s="1"/>
  <c r="V79" i="41"/>
  <c r="S79" i="41"/>
  <c r="L79" i="41"/>
  <c r="I79" i="41"/>
  <c r="AE76" i="41"/>
  <c r="AA76" i="41"/>
  <c r="AC76" i="41" s="1"/>
  <c r="V76" i="41"/>
  <c r="S76" i="41"/>
  <c r="L76" i="41"/>
  <c r="I76" i="41"/>
  <c r="AE75" i="41"/>
  <c r="AA75" i="41"/>
  <c r="AC75" i="41" s="1"/>
  <c r="V75" i="41"/>
  <c r="S75" i="41"/>
  <c r="L75" i="41"/>
  <c r="W75" i="41" s="1"/>
  <c r="I75" i="41"/>
  <c r="AA72" i="41"/>
  <c r="AC72" i="41" s="1"/>
  <c r="V72" i="41"/>
  <c r="S72" i="41"/>
  <c r="L72" i="41"/>
  <c r="I72" i="41"/>
  <c r="AE72" i="41" s="1"/>
  <c r="AE69" i="41"/>
  <c r="AA69" i="41"/>
  <c r="AC69" i="41" s="1"/>
  <c r="V69" i="41"/>
  <c r="S69" i="41"/>
  <c r="L69" i="41"/>
  <c r="W69" i="41" s="1"/>
  <c r="I69" i="41"/>
  <c r="AA66" i="41"/>
  <c r="AC66" i="41" s="1"/>
  <c r="V66" i="41"/>
  <c r="S66" i="41"/>
  <c r="L66" i="41"/>
  <c r="I66" i="41"/>
  <c r="AE65" i="41"/>
  <c r="AA65" i="41"/>
  <c r="AC65" i="41" s="1"/>
  <c r="V65" i="41"/>
  <c r="S65" i="41"/>
  <c r="L65" i="41"/>
  <c r="I65" i="41"/>
  <c r="AE64" i="41"/>
  <c r="AA64" i="41"/>
  <c r="AC64" i="41" s="1"/>
  <c r="V64" i="41"/>
  <c r="S64" i="41"/>
  <c r="L64" i="41"/>
  <c r="I64" i="41"/>
  <c r="AA59" i="41"/>
  <c r="AC59" i="41" s="1"/>
  <c r="V59" i="41"/>
  <c r="S59" i="41"/>
  <c r="L59" i="41"/>
  <c r="I59" i="41"/>
  <c r="AA58" i="41"/>
  <c r="AC58" i="41" s="1"/>
  <c r="V58" i="41"/>
  <c r="S58" i="41"/>
  <c r="L58" i="41"/>
  <c r="I58" i="41"/>
  <c r="AA57" i="41"/>
  <c r="AC57" i="41" s="1"/>
  <c r="V57" i="41"/>
  <c r="L57" i="41"/>
  <c r="I57" i="41"/>
  <c r="AE57" i="41" s="1"/>
  <c r="AA56" i="41"/>
  <c r="AC56" i="41" s="1"/>
  <c r="V56" i="41"/>
  <c r="S56" i="41"/>
  <c r="L56" i="41"/>
  <c r="I56" i="41"/>
  <c r="AA55" i="41"/>
  <c r="AC55" i="41" s="1"/>
  <c r="V55" i="41"/>
  <c r="S55" i="41"/>
  <c r="L55" i="41"/>
  <c r="I55" i="41"/>
  <c r="AA54" i="41"/>
  <c r="AC54" i="41" s="1"/>
  <c r="V54" i="41"/>
  <c r="L54" i="41"/>
  <c r="I54" i="41"/>
  <c r="AE54" i="41" s="1"/>
  <c r="AA53" i="41"/>
  <c r="AC53" i="41" s="1"/>
  <c r="V53" i="41"/>
  <c r="S53" i="41"/>
  <c r="AE53" i="41" s="1"/>
  <c r="L53" i="41"/>
  <c r="I53" i="41"/>
  <c r="AA52" i="41"/>
  <c r="AC52" i="41" s="1"/>
  <c r="V52" i="41"/>
  <c r="S52" i="41"/>
  <c r="L52" i="41"/>
  <c r="I52" i="41"/>
  <c r="AA51" i="41"/>
  <c r="AC51" i="41" s="1"/>
  <c r="V51" i="41"/>
  <c r="S51" i="41"/>
  <c r="L51" i="41"/>
  <c r="W51" i="41" s="1"/>
  <c r="AD51" i="41" s="1"/>
  <c r="I51" i="41"/>
  <c r="AE51" i="41" s="1"/>
  <c r="AA50" i="41"/>
  <c r="AC50" i="41" s="1"/>
  <c r="V50" i="41"/>
  <c r="S50" i="41"/>
  <c r="L50" i="41"/>
  <c r="I50" i="41"/>
  <c r="AA49" i="41"/>
  <c r="AC49" i="41" s="1"/>
  <c r="V49" i="41"/>
  <c r="S49" i="41"/>
  <c r="AE49" i="41" s="1"/>
  <c r="L49" i="41"/>
  <c r="I49" i="41"/>
  <c r="AA48" i="41"/>
  <c r="AC48" i="41" s="1"/>
  <c r="AC60" i="41" s="1"/>
  <c r="V48" i="41"/>
  <c r="S48" i="41"/>
  <c r="L48" i="41"/>
  <c r="I48" i="41"/>
  <c r="AA45" i="41"/>
  <c r="AC45" i="41" s="1"/>
  <c r="V45" i="41"/>
  <c r="S45" i="41"/>
  <c r="L45" i="41"/>
  <c r="W45" i="41" s="1"/>
  <c r="AD45" i="41" s="1"/>
  <c r="I45" i="41"/>
  <c r="AA44" i="41"/>
  <c r="AC44" i="41" s="1"/>
  <c r="V44" i="41"/>
  <c r="S44" i="41"/>
  <c r="L44" i="41"/>
  <c r="I44" i="41"/>
  <c r="AA43" i="41"/>
  <c r="AC43" i="41" s="1"/>
  <c r="V43" i="41"/>
  <c r="S43" i="41"/>
  <c r="L43" i="41"/>
  <c r="I43" i="41"/>
  <c r="AA42" i="41"/>
  <c r="AC42" i="41" s="1"/>
  <c r="V42" i="41"/>
  <c r="S42" i="41"/>
  <c r="L42" i="41"/>
  <c r="I42" i="41"/>
  <c r="AA41" i="41"/>
  <c r="AC41" i="41" s="1"/>
  <c r="V41" i="41"/>
  <c r="S41" i="41"/>
  <c r="L41" i="41"/>
  <c r="I41" i="41"/>
  <c r="AA40" i="41"/>
  <c r="AC40" i="41" s="1"/>
  <c r="V40" i="41"/>
  <c r="S40" i="41"/>
  <c r="L40" i="41"/>
  <c r="I40" i="41"/>
  <c r="AA39" i="41"/>
  <c r="AC39" i="41" s="1"/>
  <c r="V39" i="41"/>
  <c r="S39" i="41"/>
  <c r="L39" i="41"/>
  <c r="I39" i="41"/>
  <c r="AA38" i="41"/>
  <c r="AC38" i="41" s="1"/>
  <c r="V38" i="41"/>
  <c r="S38" i="41"/>
  <c r="L38" i="41"/>
  <c r="I38" i="41"/>
  <c r="AA37" i="41"/>
  <c r="AC37" i="41" s="1"/>
  <c r="V37" i="41"/>
  <c r="S37" i="41"/>
  <c r="L37" i="41"/>
  <c r="I37" i="41"/>
  <c r="AA36" i="41"/>
  <c r="AC36" i="41" s="1"/>
  <c r="V36" i="41"/>
  <c r="S36" i="41"/>
  <c r="L36" i="41"/>
  <c r="I36" i="41"/>
  <c r="AA35" i="41"/>
  <c r="AC35" i="41" s="1"/>
  <c r="V35" i="41"/>
  <c r="L35" i="41"/>
  <c r="I35" i="41"/>
  <c r="AE36" i="41" s="1"/>
  <c r="AA34" i="41"/>
  <c r="AC34" i="41" s="1"/>
  <c r="V34" i="41"/>
  <c r="L34" i="41"/>
  <c r="I34" i="41"/>
  <c r="AE34" i="41" s="1"/>
  <c r="AA33" i="41"/>
  <c r="AC33" i="41" s="1"/>
  <c r="V33" i="41"/>
  <c r="S33" i="41"/>
  <c r="L33" i="41"/>
  <c r="I33" i="41"/>
  <c r="AA32" i="41"/>
  <c r="AC32" i="41" s="1"/>
  <c r="V32" i="41"/>
  <c r="S32" i="41"/>
  <c r="L32" i="41"/>
  <c r="I32" i="41"/>
  <c r="AA31" i="41"/>
  <c r="AC31" i="41" s="1"/>
  <c r="V31" i="41"/>
  <c r="S31" i="41"/>
  <c r="L31" i="41"/>
  <c r="I31" i="41"/>
  <c r="AA30" i="41"/>
  <c r="AC30" i="41" s="1"/>
  <c r="V30" i="41"/>
  <c r="S30" i="41"/>
  <c r="L30" i="41"/>
  <c r="I30" i="41"/>
  <c r="AE29" i="41"/>
  <c r="AA29" i="41"/>
  <c r="AC29" i="41" s="1"/>
  <c r="V29" i="41"/>
  <c r="S29" i="41"/>
  <c r="L29" i="41"/>
  <c r="I29" i="41"/>
  <c r="AA28" i="41"/>
  <c r="AC28" i="41" s="1"/>
  <c r="V28" i="41"/>
  <c r="L28" i="41"/>
  <c r="I28" i="41"/>
  <c r="AE28" i="41" s="1"/>
  <c r="AA23" i="41"/>
  <c r="AC23" i="41" s="1"/>
  <c r="AC24" i="41" s="1"/>
  <c r="V23" i="41"/>
  <c r="S23" i="41"/>
  <c r="L23" i="41"/>
  <c r="I23" i="41"/>
  <c r="AE22" i="41"/>
  <c r="AA20" i="41"/>
  <c r="AC20" i="41" s="1"/>
  <c r="V20" i="41"/>
  <c r="S20" i="41"/>
  <c r="AE20" i="41" s="1"/>
  <c r="L20" i="41"/>
  <c r="I20" i="41"/>
  <c r="AA19" i="41"/>
  <c r="AC19" i="41" s="1"/>
  <c r="V19" i="41"/>
  <c r="S19" i="41"/>
  <c r="L19" i="41"/>
  <c r="I19" i="41"/>
  <c r="AA18" i="41"/>
  <c r="AC18" i="41" s="1"/>
  <c r="V18" i="41"/>
  <c r="S18" i="41"/>
  <c r="L18" i="41"/>
  <c r="I18" i="41"/>
  <c r="AA16" i="41"/>
  <c r="AC16" i="41" s="1"/>
  <c r="V16" i="41"/>
  <c r="S16" i="41"/>
  <c r="L16" i="41"/>
  <c r="I16" i="41"/>
  <c r="AE14" i="41"/>
  <c r="AA12" i="41"/>
  <c r="AC12" i="41" s="1"/>
  <c r="V12" i="41"/>
  <c r="S12" i="41"/>
  <c r="L12" i="41"/>
  <c r="I12" i="41"/>
  <c r="AA11" i="41"/>
  <c r="AC11" i="41" s="1"/>
  <c r="V11" i="41"/>
  <c r="S11" i="41"/>
  <c r="L11" i="41"/>
  <c r="I11" i="41"/>
  <c r="AA9" i="41"/>
  <c r="AC9" i="41" s="1"/>
  <c r="V9" i="41"/>
  <c r="S9" i="41"/>
  <c r="L9" i="41"/>
  <c r="I9" i="41"/>
  <c r="AA7" i="41"/>
  <c r="AC7" i="41" s="1"/>
  <c r="V7" i="41"/>
  <c r="S7" i="41"/>
  <c r="AE7" i="41" s="1"/>
  <c r="L7" i="41"/>
  <c r="I7" i="41"/>
  <c r="AA6" i="41"/>
  <c r="AC6" i="41" s="1"/>
  <c r="V6" i="41"/>
  <c r="S6" i="41"/>
  <c r="L6" i="41"/>
  <c r="I6" i="41"/>
  <c r="AE82" i="40"/>
  <c r="AA82" i="40"/>
  <c r="AC82" i="40" s="1"/>
  <c r="V82" i="40"/>
  <c r="S82" i="40"/>
  <c r="L82" i="40"/>
  <c r="I82" i="40"/>
  <c r="AA79" i="40"/>
  <c r="AC79" i="40" s="1"/>
  <c r="V79" i="40"/>
  <c r="S79" i="40"/>
  <c r="L79" i="40"/>
  <c r="I79" i="40"/>
  <c r="AE76" i="40"/>
  <c r="AA76" i="40"/>
  <c r="AC76" i="40" s="1"/>
  <c r="V76" i="40"/>
  <c r="S76" i="40"/>
  <c r="L76" i="40"/>
  <c r="I76" i="40"/>
  <c r="AE75" i="40"/>
  <c r="AA75" i="40"/>
  <c r="AC75" i="40" s="1"/>
  <c r="V75" i="40"/>
  <c r="S75" i="40"/>
  <c r="L75" i="40"/>
  <c r="I75" i="40"/>
  <c r="AA72" i="40"/>
  <c r="AC72" i="40" s="1"/>
  <c r="V72" i="40"/>
  <c r="S72" i="40"/>
  <c r="L72" i="40"/>
  <c r="I72" i="40"/>
  <c r="AE72" i="40" s="1"/>
  <c r="AE69" i="40"/>
  <c r="AC69" i="40"/>
  <c r="AA69" i="40"/>
  <c r="V69" i="40"/>
  <c r="S69" i="40"/>
  <c r="L69" i="40"/>
  <c r="I69" i="40"/>
  <c r="AA66" i="40"/>
  <c r="AC66" i="40" s="1"/>
  <c r="V66" i="40"/>
  <c r="S66" i="40"/>
  <c r="L66" i="40"/>
  <c r="I66" i="40"/>
  <c r="AE65" i="40"/>
  <c r="AA65" i="40"/>
  <c r="AC65" i="40" s="1"/>
  <c r="V65" i="40"/>
  <c r="S65" i="40"/>
  <c r="L65" i="40"/>
  <c r="I65" i="40"/>
  <c r="AE64" i="40"/>
  <c r="AA64" i="40"/>
  <c r="AC64" i="40" s="1"/>
  <c r="V64" i="40"/>
  <c r="S64" i="40"/>
  <c r="AE66" i="40" s="1"/>
  <c r="L64" i="40"/>
  <c r="I64" i="40"/>
  <c r="AA59" i="40"/>
  <c r="AC59" i="40" s="1"/>
  <c r="S59" i="40"/>
  <c r="L59" i="40"/>
  <c r="I59" i="40"/>
  <c r="AA58" i="40"/>
  <c r="AC58" i="40" s="1"/>
  <c r="S58" i="40"/>
  <c r="L58" i="40"/>
  <c r="I58" i="40"/>
  <c r="AA56" i="40"/>
  <c r="AC56" i="40" s="1"/>
  <c r="S56" i="40"/>
  <c r="L56" i="40"/>
  <c r="I56" i="40"/>
  <c r="AA55" i="40"/>
  <c r="AC55" i="40" s="1"/>
  <c r="S55" i="40"/>
  <c r="L55" i="40"/>
  <c r="I55" i="40"/>
  <c r="AA53" i="40"/>
  <c r="AC53" i="40" s="1"/>
  <c r="S53" i="40"/>
  <c r="L53" i="40"/>
  <c r="I53" i="40"/>
  <c r="AA52" i="40"/>
  <c r="AC52" i="40" s="1"/>
  <c r="S52" i="40"/>
  <c r="L52" i="40"/>
  <c r="I52" i="40"/>
  <c r="AA51" i="40"/>
  <c r="AC51" i="40" s="1"/>
  <c r="S51" i="40"/>
  <c r="L51" i="40"/>
  <c r="I51" i="40"/>
  <c r="AA50" i="40"/>
  <c r="AC50" i="40" s="1"/>
  <c r="S50" i="40"/>
  <c r="L50" i="40"/>
  <c r="I50" i="40"/>
  <c r="AA49" i="40"/>
  <c r="AC49" i="40" s="1"/>
  <c r="S49" i="40"/>
  <c r="L49" i="40"/>
  <c r="I49" i="40"/>
  <c r="AA48" i="40"/>
  <c r="AC48" i="40" s="1"/>
  <c r="S48" i="40"/>
  <c r="L48" i="40"/>
  <c r="I48" i="40"/>
  <c r="AA45" i="40"/>
  <c r="AC45" i="40" s="1"/>
  <c r="V45" i="40"/>
  <c r="S45" i="40"/>
  <c r="L45" i="40"/>
  <c r="I45" i="40"/>
  <c r="AA44" i="40"/>
  <c r="AC44" i="40" s="1"/>
  <c r="V44" i="40"/>
  <c r="S44" i="40"/>
  <c r="L44" i="40"/>
  <c r="I44" i="40"/>
  <c r="AA43" i="40"/>
  <c r="AC43" i="40" s="1"/>
  <c r="V43" i="40"/>
  <c r="S43" i="40"/>
  <c r="L43" i="40"/>
  <c r="I43" i="40"/>
  <c r="AA42" i="40"/>
  <c r="AC42" i="40" s="1"/>
  <c r="V42" i="40"/>
  <c r="S42" i="40"/>
  <c r="L42" i="40"/>
  <c r="I42" i="40"/>
  <c r="AA41" i="40"/>
  <c r="AC41" i="40" s="1"/>
  <c r="V41" i="40"/>
  <c r="S41" i="40"/>
  <c r="L41" i="40"/>
  <c r="I41" i="40"/>
  <c r="AA40" i="40"/>
  <c r="AC40" i="40" s="1"/>
  <c r="V40" i="40"/>
  <c r="S40" i="40"/>
  <c r="L40" i="40"/>
  <c r="I40" i="40"/>
  <c r="AA39" i="40"/>
  <c r="AC39" i="40" s="1"/>
  <c r="V39" i="40"/>
  <c r="S39" i="40"/>
  <c r="L39" i="40"/>
  <c r="I39" i="40"/>
  <c r="AA38" i="40"/>
  <c r="AC38" i="40" s="1"/>
  <c r="V38" i="40"/>
  <c r="S38" i="40"/>
  <c r="L38" i="40"/>
  <c r="I38" i="40"/>
  <c r="AA37" i="40"/>
  <c r="AC37" i="40" s="1"/>
  <c r="V37" i="40"/>
  <c r="S37" i="40"/>
  <c r="L37" i="40"/>
  <c r="I37" i="40"/>
  <c r="AA36" i="40"/>
  <c r="AC36" i="40" s="1"/>
  <c r="V36" i="40"/>
  <c r="S36" i="40"/>
  <c r="L36" i="40"/>
  <c r="I36" i="40"/>
  <c r="AA35" i="40"/>
  <c r="AC35" i="40" s="1"/>
  <c r="V35" i="40"/>
  <c r="L35" i="40"/>
  <c r="I35" i="40"/>
  <c r="AE35" i="40" s="1"/>
  <c r="AA34" i="40"/>
  <c r="AC34" i="40" s="1"/>
  <c r="V34" i="40"/>
  <c r="L34" i="40"/>
  <c r="I34" i="40"/>
  <c r="AE34" i="40" s="1"/>
  <c r="AA33" i="40"/>
  <c r="AC33" i="40" s="1"/>
  <c r="V33" i="40"/>
  <c r="S33" i="40"/>
  <c r="L33" i="40"/>
  <c r="I33" i="40"/>
  <c r="AA32" i="40"/>
  <c r="AC32" i="40" s="1"/>
  <c r="V32" i="40"/>
  <c r="S32" i="40"/>
  <c r="L32" i="40"/>
  <c r="I32" i="40"/>
  <c r="AA31" i="40"/>
  <c r="AC31" i="40" s="1"/>
  <c r="V31" i="40"/>
  <c r="S31" i="40"/>
  <c r="L31" i="40"/>
  <c r="I31" i="40"/>
  <c r="AA30" i="40"/>
  <c r="AC30" i="40" s="1"/>
  <c r="V30" i="40"/>
  <c r="S30" i="40"/>
  <c r="L30" i="40"/>
  <c r="I30" i="40"/>
  <c r="AE29" i="40"/>
  <c r="AA29" i="40"/>
  <c r="AC29" i="40" s="1"/>
  <c r="V29" i="40"/>
  <c r="S29" i="40"/>
  <c r="L29" i="40"/>
  <c r="I29" i="40"/>
  <c r="AA23" i="40"/>
  <c r="AC23" i="40" s="1"/>
  <c r="AC24" i="40" s="1"/>
  <c r="V23" i="40"/>
  <c r="S23" i="40"/>
  <c r="L23" i="40"/>
  <c r="I23" i="40"/>
  <c r="AE22" i="40"/>
  <c r="AA20" i="40"/>
  <c r="AC20" i="40" s="1"/>
  <c r="V20" i="40"/>
  <c r="S20" i="40"/>
  <c r="L20" i="40"/>
  <c r="I20" i="40"/>
  <c r="AA19" i="40"/>
  <c r="AC19" i="40" s="1"/>
  <c r="V19" i="40"/>
  <c r="S19" i="40"/>
  <c r="L19" i="40"/>
  <c r="I19" i="40"/>
  <c r="AA18" i="40"/>
  <c r="AC18" i="40" s="1"/>
  <c r="V18" i="40"/>
  <c r="S18" i="40"/>
  <c r="L18" i="40"/>
  <c r="I18" i="40"/>
  <c r="AA16" i="40"/>
  <c r="AC16" i="40" s="1"/>
  <c r="V16" i="40"/>
  <c r="S16" i="40"/>
  <c r="L16" i="40"/>
  <c r="I16" i="40"/>
  <c r="AE14" i="40"/>
  <c r="AA12" i="40"/>
  <c r="AC12" i="40" s="1"/>
  <c r="V12" i="40"/>
  <c r="S12" i="40"/>
  <c r="L12" i="40"/>
  <c r="I12" i="40"/>
  <c r="AA11" i="40"/>
  <c r="AC11" i="40" s="1"/>
  <c r="V11" i="40"/>
  <c r="S11" i="40"/>
  <c r="L11" i="40"/>
  <c r="I11" i="40"/>
  <c r="AA9" i="40"/>
  <c r="AC9" i="40" s="1"/>
  <c r="V9" i="40"/>
  <c r="S9" i="40"/>
  <c r="L9" i="40"/>
  <c r="I9" i="40"/>
  <c r="AA7" i="40"/>
  <c r="AC7" i="40" s="1"/>
  <c r="V7" i="40"/>
  <c r="S7" i="40"/>
  <c r="L7" i="40"/>
  <c r="I7" i="40"/>
  <c r="AA6" i="40"/>
  <c r="AC6" i="40" s="1"/>
  <c r="V6" i="40"/>
  <c r="S6" i="40"/>
  <c r="L6" i="40"/>
  <c r="I6" i="40"/>
  <c r="AA54" i="34"/>
  <c r="AC54" i="34" s="1"/>
  <c r="V54" i="34"/>
  <c r="S54" i="34"/>
  <c r="L54" i="34"/>
  <c r="I54" i="34"/>
  <c r="S46" i="33"/>
  <c r="S47" i="33"/>
  <c r="S48" i="33"/>
  <c r="S49" i="33"/>
  <c r="S50" i="33"/>
  <c r="S51" i="33"/>
  <c r="S52" i="33"/>
  <c r="S53" i="33"/>
  <c r="S54" i="33"/>
  <c r="S55" i="33"/>
  <c r="S56" i="33"/>
  <c r="S45" i="33"/>
  <c r="AA54" i="32"/>
  <c r="AC54" i="32" s="1"/>
  <c r="V54" i="32"/>
  <c r="L54" i="32"/>
  <c r="I54" i="32"/>
  <c r="AE54" i="32" s="1"/>
  <c r="AA54" i="31"/>
  <c r="AC54" i="31" s="1"/>
  <c r="V54" i="31"/>
  <c r="L54" i="31"/>
  <c r="I54" i="31"/>
  <c r="AE54" i="31" s="1"/>
  <c r="AA56" i="30"/>
  <c r="AC56" i="30" s="1"/>
  <c r="V56" i="30"/>
  <c r="L56" i="30"/>
  <c r="I56" i="30"/>
  <c r="AE56" i="30" s="1"/>
  <c r="AA57" i="29"/>
  <c r="AC57" i="29" s="1"/>
  <c r="V57" i="29"/>
  <c r="L57" i="29"/>
  <c r="I57" i="29"/>
  <c r="AE57" i="29" s="1"/>
  <c r="AA54" i="35"/>
  <c r="AC54" i="35" s="1"/>
  <c r="V54" i="35"/>
  <c r="L54" i="35"/>
  <c r="I54" i="35"/>
  <c r="AE54" i="35" s="1"/>
  <c r="AA57" i="39"/>
  <c r="AC57" i="39" s="1"/>
  <c r="V57" i="39"/>
  <c r="L57" i="39"/>
  <c r="I57" i="39"/>
  <c r="AE57" i="39" s="1"/>
  <c r="AA54" i="38"/>
  <c r="AC54" i="38" s="1"/>
  <c r="V54" i="38"/>
  <c r="L54" i="38"/>
  <c r="I54" i="38"/>
  <c r="AE54" i="38" s="1"/>
  <c r="AA54" i="37"/>
  <c r="AC54" i="37" s="1"/>
  <c r="V54" i="37"/>
  <c r="L54" i="37"/>
  <c r="W54" i="37" s="1"/>
  <c r="AD54" i="37" s="1"/>
  <c r="I54" i="37"/>
  <c r="AE54" i="37" s="1"/>
  <c r="AA54" i="36"/>
  <c r="AC54" i="36" s="1"/>
  <c r="V54" i="36"/>
  <c r="L54" i="36"/>
  <c r="I54" i="36"/>
  <c r="AE54" i="36" s="1"/>
  <c r="AA54" i="33"/>
  <c r="AC54" i="33" s="1"/>
  <c r="V54" i="33"/>
  <c r="L54" i="33"/>
  <c r="I54" i="33"/>
  <c r="AA51" i="35"/>
  <c r="AC51" i="35" s="1"/>
  <c r="V51" i="35"/>
  <c r="S51" i="35"/>
  <c r="L51" i="35"/>
  <c r="I51" i="35"/>
  <c r="S51" i="34"/>
  <c r="AA54" i="39"/>
  <c r="AC54" i="39" s="1"/>
  <c r="V54" i="39"/>
  <c r="L54" i="39"/>
  <c r="I54" i="39"/>
  <c r="AE54" i="39" s="1"/>
  <c r="AA51" i="38"/>
  <c r="AC51" i="38" s="1"/>
  <c r="V51" i="38"/>
  <c r="L51" i="38"/>
  <c r="I51" i="38"/>
  <c r="AE51" i="38" s="1"/>
  <c r="AA51" i="37"/>
  <c r="AC51" i="37" s="1"/>
  <c r="V51" i="37"/>
  <c r="L51" i="37"/>
  <c r="I51" i="37"/>
  <c r="AE51" i="37" s="1"/>
  <c r="AA51" i="36"/>
  <c r="AC51" i="36" s="1"/>
  <c r="V51" i="36"/>
  <c r="L51" i="36"/>
  <c r="W51" i="36" s="1"/>
  <c r="I51" i="36"/>
  <c r="AE51" i="36" s="1"/>
  <c r="AA51" i="34"/>
  <c r="AC51" i="34" s="1"/>
  <c r="V51" i="34"/>
  <c r="L51" i="34"/>
  <c r="I51" i="34"/>
  <c r="AA51" i="33"/>
  <c r="AC51" i="33" s="1"/>
  <c r="V51" i="33"/>
  <c r="L51" i="33"/>
  <c r="I51" i="33"/>
  <c r="AA51" i="32"/>
  <c r="AC51" i="32" s="1"/>
  <c r="V51" i="32"/>
  <c r="L51" i="32"/>
  <c r="I51" i="32"/>
  <c r="AE51" i="32" s="1"/>
  <c r="AA51" i="31"/>
  <c r="AC51" i="31" s="1"/>
  <c r="V51" i="31"/>
  <c r="L51" i="31"/>
  <c r="I51" i="31"/>
  <c r="AE51" i="31" s="1"/>
  <c r="AA51" i="30"/>
  <c r="AC51" i="30" s="1"/>
  <c r="V51" i="30"/>
  <c r="L51" i="30"/>
  <c r="I51" i="30"/>
  <c r="AE51" i="30" s="1"/>
  <c r="AA54" i="29"/>
  <c r="AC54" i="29" s="1"/>
  <c r="V54" i="29"/>
  <c r="L54" i="29"/>
  <c r="I54" i="29"/>
  <c r="AE54" i="29" s="1"/>
  <c r="AA35" i="39"/>
  <c r="AC35" i="39" s="1"/>
  <c r="V35" i="39"/>
  <c r="L35" i="39"/>
  <c r="I35" i="39"/>
  <c r="AE35" i="39" s="1"/>
  <c r="AA34" i="39"/>
  <c r="AC34" i="39" s="1"/>
  <c r="V34" i="39"/>
  <c r="L34" i="39"/>
  <c r="I34" i="39"/>
  <c r="AE34" i="39" s="1"/>
  <c r="AA35" i="38"/>
  <c r="AC35" i="38" s="1"/>
  <c r="V35" i="38"/>
  <c r="L35" i="38"/>
  <c r="I35" i="38"/>
  <c r="AE35" i="38" s="1"/>
  <c r="AA34" i="38"/>
  <c r="AC34" i="38" s="1"/>
  <c r="V34" i="38"/>
  <c r="L34" i="38"/>
  <c r="I34" i="38"/>
  <c r="AE34" i="38" s="1"/>
  <c r="AA35" i="37"/>
  <c r="AC35" i="37" s="1"/>
  <c r="V35" i="37"/>
  <c r="L35" i="37"/>
  <c r="I35" i="37"/>
  <c r="AE35" i="37" s="1"/>
  <c r="AA34" i="37"/>
  <c r="AC34" i="37" s="1"/>
  <c r="V34" i="37"/>
  <c r="L34" i="37"/>
  <c r="I34" i="37"/>
  <c r="AE34" i="37" s="1"/>
  <c r="AA35" i="36"/>
  <c r="AC35" i="36" s="1"/>
  <c r="V35" i="36"/>
  <c r="L35" i="36"/>
  <c r="W35" i="36" s="1"/>
  <c r="I35" i="36"/>
  <c r="AE35" i="36" s="1"/>
  <c r="AA34" i="36"/>
  <c r="AC34" i="36" s="1"/>
  <c r="V34" i="36"/>
  <c r="L34" i="36"/>
  <c r="W34" i="36" s="1"/>
  <c r="AD34" i="36" s="1"/>
  <c r="I34" i="36"/>
  <c r="AE34" i="36" s="1"/>
  <c r="AA35" i="35"/>
  <c r="AC35" i="35" s="1"/>
  <c r="V35" i="35"/>
  <c r="L35" i="35"/>
  <c r="I35" i="35"/>
  <c r="AE35" i="35" s="1"/>
  <c r="AA34" i="35"/>
  <c r="AC34" i="35" s="1"/>
  <c r="V34" i="35"/>
  <c r="L34" i="35"/>
  <c r="I34" i="35"/>
  <c r="AE34" i="35" s="1"/>
  <c r="AA35" i="34"/>
  <c r="AC35" i="34" s="1"/>
  <c r="V35" i="34"/>
  <c r="S35" i="34"/>
  <c r="L35" i="34"/>
  <c r="I35" i="34"/>
  <c r="AA34" i="34"/>
  <c r="AC34" i="34" s="1"/>
  <c r="V34" i="34"/>
  <c r="S34" i="34"/>
  <c r="L34" i="34"/>
  <c r="I34" i="34"/>
  <c r="S29" i="33"/>
  <c r="S30" i="33"/>
  <c r="S31" i="33"/>
  <c r="S33" i="33"/>
  <c r="S34" i="33"/>
  <c r="S35" i="33"/>
  <c r="AA35" i="33"/>
  <c r="AC35" i="33" s="1"/>
  <c r="V35" i="33"/>
  <c r="L35" i="33"/>
  <c r="I35" i="33"/>
  <c r="AA34" i="33"/>
  <c r="AC34" i="33" s="1"/>
  <c r="V34" i="33"/>
  <c r="L34" i="33"/>
  <c r="W34" i="33" s="1"/>
  <c r="I34" i="33"/>
  <c r="AA35" i="32"/>
  <c r="AC35" i="32" s="1"/>
  <c r="V35" i="32"/>
  <c r="L35" i="32"/>
  <c r="I35" i="32"/>
  <c r="AE35" i="32" s="1"/>
  <c r="AA34" i="32"/>
  <c r="AC34" i="32" s="1"/>
  <c r="V34" i="32"/>
  <c r="L34" i="32"/>
  <c r="I34" i="32"/>
  <c r="AE34" i="32" s="1"/>
  <c r="AA35" i="31"/>
  <c r="AC35" i="31" s="1"/>
  <c r="V35" i="31"/>
  <c r="L35" i="31"/>
  <c r="W35" i="31" s="1"/>
  <c r="AD35" i="31" s="1"/>
  <c r="I35" i="31"/>
  <c r="AE35" i="31" s="1"/>
  <c r="AA34" i="31"/>
  <c r="AC34" i="31" s="1"/>
  <c r="V34" i="31"/>
  <c r="L34" i="31"/>
  <c r="I34" i="31"/>
  <c r="AE34" i="31" s="1"/>
  <c r="AA35" i="30"/>
  <c r="AC35" i="30" s="1"/>
  <c r="V35" i="30"/>
  <c r="L35" i="30"/>
  <c r="I35" i="30"/>
  <c r="AE35" i="30" s="1"/>
  <c r="AA34" i="30"/>
  <c r="AC34" i="30" s="1"/>
  <c r="V34" i="30"/>
  <c r="L34" i="30"/>
  <c r="I34" i="30"/>
  <c r="AE34" i="30" s="1"/>
  <c r="AA38" i="29"/>
  <c r="AC38" i="29" s="1"/>
  <c r="V38" i="29"/>
  <c r="L38" i="29"/>
  <c r="I38" i="29"/>
  <c r="AE38" i="29" s="1"/>
  <c r="AA37" i="29"/>
  <c r="AC37" i="29" s="1"/>
  <c r="V37" i="29"/>
  <c r="L37" i="29"/>
  <c r="I37" i="29"/>
  <c r="AE37" i="29" s="1"/>
  <c r="AA28" i="39"/>
  <c r="AC28" i="39" s="1"/>
  <c r="V28" i="39"/>
  <c r="L28" i="39"/>
  <c r="I28" i="39"/>
  <c r="AE28" i="39" s="1"/>
  <c r="AA28" i="38"/>
  <c r="AC28" i="38" s="1"/>
  <c r="V28" i="38"/>
  <c r="L28" i="38"/>
  <c r="I28" i="38"/>
  <c r="AE28" i="38" s="1"/>
  <c r="AA28" i="37"/>
  <c r="AC28" i="37" s="1"/>
  <c r="V28" i="37"/>
  <c r="L28" i="37"/>
  <c r="I28" i="37"/>
  <c r="AE28" i="37" s="1"/>
  <c r="AA28" i="36"/>
  <c r="AC28" i="36" s="1"/>
  <c r="V28" i="36"/>
  <c r="L28" i="36"/>
  <c r="I28" i="36"/>
  <c r="AE28" i="36" s="1"/>
  <c r="AA28" i="35"/>
  <c r="AC28" i="35" s="1"/>
  <c r="V28" i="35"/>
  <c r="L28" i="35"/>
  <c r="I28" i="35"/>
  <c r="AE28" i="35" s="1"/>
  <c r="AA28" i="34"/>
  <c r="AC28" i="34" s="1"/>
  <c r="V28" i="34"/>
  <c r="S28" i="34"/>
  <c r="L28" i="34"/>
  <c r="I28" i="34"/>
  <c r="S18" i="33"/>
  <c r="S19" i="33"/>
  <c r="S20" i="33"/>
  <c r="S23" i="33"/>
  <c r="S28" i="33"/>
  <c r="AA28" i="33"/>
  <c r="AC28" i="33" s="1"/>
  <c r="V28" i="33"/>
  <c r="L28" i="33"/>
  <c r="I28" i="33"/>
  <c r="AA28" i="32"/>
  <c r="AC28" i="32" s="1"/>
  <c r="V28" i="32"/>
  <c r="L28" i="32"/>
  <c r="I28" i="32"/>
  <c r="AE28" i="32" s="1"/>
  <c r="AA28" i="31"/>
  <c r="AC28" i="31" s="1"/>
  <c r="V28" i="31"/>
  <c r="L28" i="31"/>
  <c r="I28" i="31"/>
  <c r="AE28" i="31" s="1"/>
  <c r="AA28" i="30"/>
  <c r="AC28" i="30" s="1"/>
  <c r="V28" i="30"/>
  <c r="L28" i="30"/>
  <c r="I28" i="30"/>
  <c r="AE28" i="30" s="1"/>
  <c r="AA31" i="29"/>
  <c r="AC31" i="29" s="1"/>
  <c r="V31" i="29"/>
  <c r="L31" i="29"/>
  <c r="I31" i="29"/>
  <c r="AE31" i="29" s="1"/>
  <c r="S17" i="34"/>
  <c r="I17" i="34"/>
  <c r="S16" i="34"/>
  <c r="I16" i="34"/>
  <c r="S17" i="33"/>
  <c r="S16" i="33"/>
  <c r="I16" i="33"/>
  <c r="I17" i="33"/>
  <c r="I18" i="33"/>
  <c r="I19" i="33"/>
  <c r="AA20" i="29"/>
  <c r="AC20" i="29" s="1"/>
  <c r="V20" i="29"/>
  <c r="L20" i="29"/>
  <c r="I20" i="29"/>
  <c r="AE20" i="29" s="1"/>
  <c r="V20" i="13"/>
  <c r="AA15" i="39"/>
  <c r="AC15" i="39" s="1"/>
  <c r="V15" i="39"/>
  <c r="L15" i="39"/>
  <c r="I15" i="39"/>
  <c r="AE15" i="39" s="1"/>
  <c r="AA15" i="38"/>
  <c r="AC15" i="38" s="1"/>
  <c r="V15" i="38"/>
  <c r="L15" i="38"/>
  <c r="I15" i="38"/>
  <c r="AE15" i="38" s="1"/>
  <c r="AA15" i="37"/>
  <c r="AC15" i="37" s="1"/>
  <c r="V15" i="37"/>
  <c r="L15" i="37"/>
  <c r="I15" i="37"/>
  <c r="AE15" i="37" s="1"/>
  <c r="AA15" i="36"/>
  <c r="AC15" i="36" s="1"/>
  <c r="V15" i="36"/>
  <c r="L15" i="36"/>
  <c r="I15" i="36"/>
  <c r="AE15" i="36" s="1"/>
  <c r="AA15" i="35"/>
  <c r="AC15" i="35" s="1"/>
  <c r="V15" i="35"/>
  <c r="L15" i="35"/>
  <c r="W15" i="35" s="1"/>
  <c r="AD15" i="35" s="1"/>
  <c r="I15" i="35"/>
  <c r="AE15" i="35" s="1"/>
  <c r="AA15" i="34"/>
  <c r="AC15" i="34" s="1"/>
  <c r="V15" i="34"/>
  <c r="S15" i="34"/>
  <c r="L15" i="34"/>
  <c r="I15" i="34"/>
  <c r="AA15" i="32"/>
  <c r="AC15" i="32" s="1"/>
  <c r="V15" i="32"/>
  <c r="L15" i="32"/>
  <c r="W15" i="32" s="1"/>
  <c r="I15" i="32"/>
  <c r="AE15" i="32" s="1"/>
  <c r="AA15" i="31"/>
  <c r="AC15" i="31" s="1"/>
  <c r="V15" i="31"/>
  <c r="L15" i="31"/>
  <c r="I15" i="31"/>
  <c r="AE15" i="31" s="1"/>
  <c r="S10" i="33"/>
  <c r="AA10" i="39"/>
  <c r="AC10" i="39" s="1"/>
  <c r="V10" i="39"/>
  <c r="L10" i="39"/>
  <c r="I10" i="39"/>
  <c r="AE10" i="39" s="1"/>
  <c r="AA10" i="38"/>
  <c r="AC10" i="38" s="1"/>
  <c r="V10" i="38"/>
  <c r="L10" i="38"/>
  <c r="I10" i="38"/>
  <c r="AE10" i="38" s="1"/>
  <c r="AA10" i="37"/>
  <c r="AC10" i="37" s="1"/>
  <c r="V10" i="37"/>
  <c r="L10" i="37"/>
  <c r="I10" i="37"/>
  <c r="AE10" i="37" s="1"/>
  <c r="AA10" i="36"/>
  <c r="AC10" i="36" s="1"/>
  <c r="V10" i="36"/>
  <c r="L10" i="36"/>
  <c r="I10" i="36"/>
  <c r="AE10" i="36" s="1"/>
  <c r="AA10" i="35"/>
  <c r="AC10" i="35" s="1"/>
  <c r="V10" i="35"/>
  <c r="L10" i="35"/>
  <c r="I10" i="35"/>
  <c r="AE10" i="35" s="1"/>
  <c r="AA10" i="34"/>
  <c r="AC10" i="34" s="1"/>
  <c r="V10" i="34"/>
  <c r="S10" i="34"/>
  <c r="L10" i="34"/>
  <c r="I10" i="34"/>
  <c r="AA10" i="33"/>
  <c r="AC10" i="33" s="1"/>
  <c r="V10" i="33"/>
  <c r="L10" i="33"/>
  <c r="I10" i="33"/>
  <c r="AA10" i="32"/>
  <c r="AC10" i="32" s="1"/>
  <c r="V10" i="32"/>
  <c r="L10" i="32"/>
  <c r="I10" i="32"/>
  <c r="AE10" i="32" s="1"/>
  <c r="AA10" i="31"/>
  <c r="AC10" i="31" s="1"/>
  <c r="V10" i="31"/>
  <c r="L10" i="31"/>
  <c r="W10" i="31" s="1"/>
  <c r="I10" i="31"/>
  <c r="AE10" i="31" s="1"/>
  <c r="AA10" i="30"/>
  <c r="AC10" i="30" s="1"/>
  <c r="V10" i="30"/>
  <c r="L10" i="30"/>
  <c r="I10" i="30"/>
  <c r="AE10" i="30" s="1"/>
  <c r="AA10" i="13"/>
  <c r="AC10" i="13" s="1"/>
  <c r="V10" i="13"/>
  <c r="L10" i="13"/>
  <c r="I10" i="13"/>
  <c r="AE10" i="13" s="1"/>
  <c r="AA10" i="29"/>
  <c r="AC10" i="29" s="1"/>
  <c r="V10" i="29"/>
  <c r="L10" i="29"/>
  <c r="I10" i="29"/>
  <c r="AE10" i="29" s="1"/>
  <c r="AA8" i="39"/>
  <c r="AC8" i="39" s="1"/>
  <c r="V8" i="39"/>
  <c r="L8" i="39"/>
  <c r="I8" i="39"/>
  <c r="AE8" i="39" s="1"/>
  <c r="AA8" i="38"/>
  <c r="AC8" i="38" s="1"/>
  <c r="V8" i="38"/>
  <c r="L8" i="38"/>
  <c r="I8" i="38"/>
  <c r="AE8" i="38" s="1"/>
  <c r="AA8" i="37"/>
  <c r="AC8" i="37" s="1"/>
  <c r="V8" i="37"/>
  <c r="L8" i="37"/>
  <c r="I8" i="37"/>
  <c r="AE8" i="37" s="1"/>
  <c r="AA8" i="36"/>
  <c r="AC8" i="36" s="1"/>
  <c r="V8" i="36"/>
  <c r="L8" i="36"/>
  <c r="I8" i="36"/>
  <c r="AE8" i="36" s="1"/>
  <c r="AA8" i="35"/>
  <c r="AC8" i="35" s="1"/>
  <c r="V8" i="35"/>
  <c r="L8" i="35"/>
  <c r="I8" i="35"/>
  <c r="AE8" i="35" s="1"/>
  <c r="AA8" i="33"/>
  <c r="AC8" i="33" s="1"/>
  <c r="V8" i="33"/>
  <c r="S8" i="33"/>
  <c r="L8" i="33"/>
  <c r="I8" i="33"/>
  <c r="S6" i="34"/>
  <c r="S7" i="34"/>
  <c r="S8" i="34"/>
  <c r="S9" i="34"/>
  <c r="S11" i="34"/>
  <c r="S12" i="34"/>
  <c r="AA8" i="34"/>
  <c r="AC8" i="34" s="1"/>
  <c r="V8" i="34"/>
  <c r="L8" i="34"/>
  <c r="I8" i="34"/>
  <c r="AA8" i="32"/>
  <c r="AC8" i="32" s="1"/>
  <c r="V8" i="32"/>
  <c r="L8" i="32"/>
  <c r="I8" i="32"/>
  <c r="AE8" i="32" s="1"/>
  <c r="AA8" i="31"/>
  <c r="AC8" i="31" s="1"/>
  <c r="V8" i="31"/>
  <c r="L8" i="31"/>
  <c r="I8" i="31"/>
  <c r="AE8" i="31" s="1"/>
  <c r="AA8" i="30"/>
  <c r="AC8" i="30" s="1"/>
  <c r="V8" i="30"/>
  <c r="L8" i="30"/>
  <c r="I8" i="30"/>
  <c r="AE8" i="30" s="1"/>
  <c r="AA8" i="29"/>
  <c r="AC8" i="29" s="1"/>
  <c r="V8" i="29"/>
  <c r="L8" i="29"/>
  <c r="I8" i="29"/>
  <c r="AE8" i="29" s="1"/>
  <c r="AA5" i="39"/>
  <c r="AC5" i="39" s="1"/>
  <c r="V5" i="39"/>
  <c r="L5" i="39"/>
  <c r="W5" i="39" s="1"/>
  <c r="I5" i="39"/>
  <c r="AE5" i="39" s="1"/>
  <c r="AA5" i="38"/>
  <c r="AC5" i="38" s="1"/>
  <c r="V5" i="38"/>
  <c r="L5" i="38"/>
  <c r="I5" i="38"/>
  <c r="AE5" i="38" s="1"/>
  <c r="AA5" i="37"/>
  <c r="AC5" i="37" s="1"/>
  <c r="V5" i="37"/>
  <c r="L5" i="37"/>
  <c r="W5" i="37" s="1"/>
  <c r="I5" i="37"/>
  <c r="AE5" i="37" s="1"/>
  <c r="AA5" i="36"/>
  <c r="AC5" i="36" s="1"/>
  <c r="V5" i="36"/>
  <c r="L5" i="36"/>
  <c r="I5" i="36"/>
  <c r="AE5" i="36" s="1"/>
  <c r="AA5" i="35"/>
  <c r="AC5" i="35" s="1"/>
  <c r="V5" i="35"/>
  <c r="L5" i="35"/>
  <c r="I5" i="35"/>
  <c r="AE5" i="35" s="1"/>
  <c r="AA5" i="34"/>
  <c r="AC5" i="34" s="1"/>
  <c r="V5" i="34"/>
  <c r="S5" i="34"/>
  <c r="L5" i="34"/>
  <c r="I5" i="34"/>
  <c r="S5" i="33"/>
  <c r="AA5" i="33"/>
  <c r="AC5" i="33" s="1"/>
  <c r="V5" i="33"/>
  <c r="L5" i="33"/>
  <c r="I5" i="33"/>
  <c r="AA5" i="32"/>
  <c r="AC5" i="32" s="1"/>
  <c r="V5" i="32"/>
  <c r="L5" i="32"/>
  <c r="I5" i="32"/>
  <c r="AE5" i="32" s="1"/>
  <c r="AA5" i="31"/>
  <c r="AC5" i="31" s="1"/>
  <c r="V5" i="31"/>
  <c r="L5" i="31"/>
  <c r="I5" i="31"/>
  <c r="AE5" i="31" s="1"/>
  <c r="AA5" i="30"/>
  <c r="AC5" i="30" s="1"/>
  <c r="V5" i="30"/>
  <c r="L5" i="30"/>
  <c r="I5" i="30"/>
  <c r="AE5" i="30" s="1"/>
  <c r="AA5" i="29"/>
  <c r="AC5" i="29" s="1"/>
  <c r="V5" i="29"/>
  <c r="L5" i="29"/>
  <c r="I5" i="29"/>
  <c r="AE5" i="29" s="1"/>
  <c r="S82" i="33"/>
  <c r="S79" i="33"/>
  <c r="S75" i="33"/>
  <c r="S72" i="33"/>
  <c r="S67" i="33"/>
  <c r="S62" i="33"/>
  <c r="S63" i="33"/>
  <c r="S61" i="33"/>
  <c r="S36" i="33"/>
  <c r="S37" i="33"/>
  <c r="S38" i="33"/>
  <c r="S39" i="33"/>
  <c r="S40" i="33"/>
  <c r="S41" i="33"/>
  <c r="S42" i="33"/>
  <c r="S15" i="33"/>
  <c r="S6" i="33"/>
  <c r="S7" i="33"/>
  <c r="S9" i="33"/>
  <c r="S11" i="33"/>
  <c r="S12" i="33"/>
  <c r="AA5" i="13"/>
  <c r="AC5" i="13" s="1"/>
  <c r="V5" i="13"/>
  <c r="L5" i="13"/>
  <c r="I5" i="13"/>
  <c r="AE5" i="13" s="1"/>
  <c r="I9" i="29"/>
  <c r="AE9" i="29" s="1"/>
  <c r="L9" i="29"/>
  <c r="V9" i="29"/>
  <c r="AA9" i="29"/>
  <c r="AC9" i="29" s="1"/>
  <c r="AA15" i="33"/>
  <c r="AC15" i="33" s="1"/>
  <c r="V15" i="33"/>
  <c r="L15" i="33"/>
  <c r="I15" i="33"/>
  <c r="AA6" i="34"/>
  <c r="AC6" i="34" s="1"/>
  <c r="V6" i="34"/>
  <c r="L6" i="34"/>
  <c r="I6" i="34"/>
  <c r="S82" i="32"/>
  <c r="AA7" i="32"/>
  <c r="S79" i="32"/>
  <c r="S75" i="32"/>
  <c r="S72" i="32"/>
  <c r="S67" i="32"/>
  <c r="S62" i="32"/>
  <c r="S61" i="32"/>
  <c r="S56" i="32"/>
  <c r="S46" i="32"/>
  <c r="S47" i="32"/>
  <c r="S48" i="32"/>
  <c r="S49" i="32"/>
  <c r="S50" i="32"/>
  <c r="S52" i="32"/>
  <c r="S53" i="32"/>
  <c r="S55" i="32"/>
  <c r="S45" i="32"/>
  <c r="S29" i="32"/>
  <c r="S30" i="32"/>
  <c r="S31" i="32"/>
  <c r="S33" i="32"/>
  <c r="S36" i="32"/>
  <c r="S37" i="32"/>
  <c r="S38" i="32"/>
  <c r="S39" i="32"/>
  <c r="S40" i="32"/>
  <c r="S41" i="32"/>
  <c r="S42" i="32"/>
  <c r="S23" i="32"/>
  <c r="S18" i="32"/>
  <c r="S19" i="32"/>
  <c r="S20" i="32"/>
  <c r="S7" i="32"/>
  <c r="S9" i="32"/>
  <c r="S11" i="32"/>
  <c r="S12" i="32"/>
  <c r="AA6" i="32"/>
  <c r="AC6" i="32" s="1"/>
  <c r="V6" i="32"/>
  <c r="L6" i="32"/>
  <c r="I6" i="32"/>
  <c r="AA6" i="13"/>
  <c r="AC6" i="13" s="1"/>
  <c r="V6" i="13"/>
  <c r="L6" i="13"/>
  <c r="I6" i="13"/>
  <c r="AE6" i="13" s="1"/>
  <c r="AA6" i="29"/>
  <c r="AC6" i="29" s="1"/>
  <c r="V6" i="29"/>
  <c r="L6" i="29"/>
  <c r="I6" i="29"/>
  <c r="AE6" i="29" s="1"/>
  <c r="AA6" i="30"/>
  <c r="AC6" i="30" s="1"/>
  <c r="V6" i="30"/>
  <c r="L6" i="30"/>
  <c r="I6" i="30"/>
  <c r="AE6" i="30" s="1"/>
  <c r="AA6" i="31"/>
  <c r="AC6" i="31" s="1"/>
  <c r="V6" i="31"/>
  <c r="L6" i="31"/>
  <c r="I6" i="31"/>
  <c r="AE6" i="31" s="1"/>
  <c r="AA6" i="33"/>
  <c r="AC6" i="33" s="1"/>
  <c r="V6" i="33"/>
  <c r="L6" i="33"/>
  <c r="I6" i="33"/>
  <c r="AA6" i="35"/>
  <c r="AC6" i="35" s="1"/>
  <c r="V6" i="35"/>
  <c r="L6" i="35"/>
  <c r="I6" i="35"/>
  <c r="AE6" i="35" s="1"/>
  <c r="AA6" i="36"/>
  <c r="AC6" i="36" s="1"/>
  <c r="V6" i="36"/>
  <c r="L6" i="36"/>
  <c r="I6" i="36"/>
  <c r="AE6" i="36" s="1"/>
  <c r="AA6" i="37"/>
  <c r="AC6" i="37" s="1"/>
  <c r="V6" i="37"/>
  <c r="L6" i="37"/>
  <c r="I6" i="37"/>
  <c r="AE6" i="37" s="1"/>
  <c r="W56" i="41" l="1"/>
  <c r="W30" i="41"/>
  <c r="AD30" i="41" s="1"/>
  <c r="W55" i="41"/>
  <c r="AE41" i="41"/>
  <c r="AE23" i="41"/>
  <c r="W42" i="41"/>
  <c r="AD42" i="41" s="1"/>
  <c r="AE56" i="41"/>
  <c r="W65" i="41"/>
  <c r="AD65" i="41" s="1"/>
  <c r="W59" i="41"/>
  <c r="AD59" i="41" s="1"/>
  <c r="W57" i="41"/>
  <c r="AD57" i="41" s="1"/>
  <c r="AC46" i="41"/>
  <c r="AC61" i="41" s="1"/>
  <c r="AE48" i="41"/>
  <c r="AE58" i="41"/>
  <c r="AE42" i="41"/>
  <c r="W15" i="38"/>
  <c r="AD15" i="38" s="1"/>
  <c r="W5" i="35"/>
  <c r="AD5" i="35" s="1"/>
  <c r="W35" i="35"/>
  <c r="W28" i="35"/>
  <c r="W8" i="34"/>
  <c r="AE51" i="33"/>
  <c r="W6" i="32"/>
  <c r="AE50" i="40"/>
  <c r="AD5" i="39"/>
  <c r="W28" i="39"/>
  <c r="AD28" i="39" s="1"/>
  <c r="W35" i="39"/>
  <c r="AD35" i="39" s="1"/>
  <c r="W34" i="38"/>
  <c r="AD34" i="38" s="1"/>
  <c r="W35" i="38"/>
  <c r="W5" i="38"/>
  <c r="AD5" i="38" s="1"/>
  <c r="W28" i="37"/>
  <c r="AD28" i="37" s="1"/>
  <c r="W10" i="36"/>
  <c r="AD10" i="36" s="1"/>
  <c r="W28" i="36"/>
  <c r="W15" i="36"/>
  <c r="AD15" i="36" s="1"/>
  <c r="AD28" i="36"/>
  <c r="AD35" i="36"/>
  <c r="W9" i="41"/>
  <c r="AD9" i="41" s="1"/>
  <c r="W23" i="41"/>
  <c r="AD23" i="41" s="1"/>
  <c r="W44" i="41"/>
  <c r="AD44" i="41" s="1"/>
  <c r="W66" i="41"/>
  <c r="AD66" i="41" s="1"/>
  <c r="AE38" i="41"/>
  <c r="AE6" i="41"/>
  <c r="AE19" i="41"/>
  <c r="W7" i="41"/>
  <c r="AD7" i="41" s="1"/>
  <c r="AE12" i="41"/>
  <c r="W36" i="41"/>
  <c r="AD36" i="41" s="1"/>
  <c r="W43" i="41"/>
  <c r="AD43" i="41" s="1"/>
  <c r="W31" i="41"/>
  <c r="AD31" i="41" s="1"/>
  <c r="AE9" i="41"/>
  <c r="AE16" i="41"/>
  <c r="AE31" i="41"/>
  <c r="W37" i="41"/>
  <c r="AD37" i="41" s="1"/>
  <c r="W40" i="41"/>
  <c r="AD40" i="41" s="1"/>
  <c r="W58" i="41"/>
  <c r="AD58" i="41" s="1"/>
  <c r="AD69" i="41"/>
  <c r="AE18" i="41"/>
  <c r="W33" i="41"/>
  <c r="AD33" i="41" s="1"/>
  <c r="W38" i="41"/>
  <c r="AD38" i="41" s="1"/>
  <c r="W54" i="41"/>
  <c r="AD54" i="41" s="1"/>
  <c r="W79" i="41"/>
  <c r="AD79" i="41" s="1"/>
  <c r="W52" i="41"/>
  <c r="AD52" i="41" s="1"/>
  <c r="AE30" i="41"/>
  <c r="AE52" i="41"/>
  <c r="AE44" i="41"/>
  <c r="W6" i="41"/>
  <c r="AD6" i="41" s="1"/>
  <c r="W11" i="41"/>
  <c r="AD11" i="41" s="1"/>
  <c r="W39" i="41"/>
  <c r="AD39" i="41" s="1"/>
  <c r="W41" i="41"/>
  <c r="AD41" i="41" s="1"/>
  <c r="W48" i="41"/>
  <c r="AD48" i="41" s="1"/>
  <c r="AE50" i="41"/>
  <c r="W82" i="41"/>
  <c r="AD82" i="41" s="1"/>
  <c r="W64" i="41"/>
  <c r="AD64" i="41" s="1"/>
  <c r="AE35" i="41"/>
  <c r="AE40" i="41"/>
  <c r="AE59" i="41"/>
  <c r="W49" i="41"/>
  <c r="AD49" i="41" s="1"/>
  <c r="AD75" i="41"/>
  <c r="AE11" i="41"/>
  <c r="AE55" i="41"/>
  <c r="AE79" i="41"/>
  <c r="AE37" i="41"/>
  <c r="AE39" i="41"/>
  <c r="W53" i="41"/>
  <c r="AD53" i="41" s="1"/>
  <c r="AE43" i="41"/>
  <c r="AD55" i="41"/>
  <c r="AE33" i="41"/>
  <c r="W34" i="41"/>
  <c r="AD34" i="41" s="1"/>
  <c r="W32" i="41"/>
  <c r="AD32" i="41" s="1"/>
  <c r="AE45" i="41"/>
  <c r="W50" i="41"/>
  <c r="AD50" i="41" s="1"/>
  <c r="AE66" i="41"/>
  <c r="W72" i="41"/>
  <c r="AD72" i="41" s="1"/>
  <c r="AD56" i="41"/>
  <c r="W16" i="41"/>
  <c r="AD16" i="41" s="1"/>
  <c r="W19" i="41"/>
  <c r="AD19" i="41" s="1"/>
  <c r="AC13" i="41"/>
  <c r="W12" i="41"/>
  <c r="AD12" i="41" s="1"/>
  <c r="W29" i="41"/>
  <c r="AD29" i="41" s="1"/>
  <c r="AE32" i="41"/>
  <c r="W35" i="41"/>
  <c r="AD35" i="41" s="1"/>
  <c r="W76" i="41"/>
  <c r="AD76" i="41" s="1"/>
  <c r="W18" i="41"/>
  <c r="AD18" i="41" s="1"/>
  <c r="W20" i="41"/>
  <c r="AD20" i="41" s="1"/>
  <c r="W28" i="41"/>
  <c r="AD28" i="41" s="1"/>
  <c r="W55" i="40"/>
  <c r="W34" i="35"/>
  <c r="AD34" i="35" s="1"/>
  <c r="W51" i="35"/>
  <c r="AD51" i="35" s="1"/>
  <c r="AE5" i="34"/>
  <c r="AE35" i="34"/>
  <c r="AE51" i="34"/>
  <c r="AE34" i="34"/>
  <c r="AE28" i="34"/>
  <c r="W15" i="33"/>
  <c r="W28" i="33"/>
  <c r="AD28" i="33" s="1"/>
  <c r="AE35" i="33"/>
  <c r="W54" i="33"/>
  <c r="AD54" i="33" s="1"/>
  <c r="AE30" i="40"/>
  <c r="AE53" i="40"/>
  <c r="AE23" i="40"/>
  <c r="W9" i="40"/>
  <c r="AE56" i="40"/>
  <c r="AE48" i="40"/>
  <c r="AE19" i="40"/>
  <c r="AE9" i="40"/>
  <c r="W49" i="40"/>
  <c r="AD49" i="40" s="1"/>
  <c r="AE32" i="40"/>
  <c r="AD55" i="40"/>
  <c r="W8" i="39"/>
  <c r="AD8" i="39" s="1"/>
  <c r="W10" i="39"/>
  <c r="AD10" i="39" s="1"/>
  <c r="W10" i="38"/>
  <c r="AD10" i="38" s="1"/>
  <c r="W8" i="38"/>
  <c r="AD8" i="38" s="1"/>
  <c r="W51" i="38"/>
  <c r="AD51" i="38" s="1"/>
  <c r="W28" i="38"/>
  <c r="AD28" i="38" s="1"/>
  <c r="W6" i="37"/>
  <c r="AD6" i="37" s="1"/>
  <c r="W8" i="37"/>
  <c r="AD8" i="37" s="1"/>
  <c r="W15" i="37"/>
  <c r="W35" i="37"/>
  <c r="AD35" i="37" s="1"/>
  <c r="W51" i="37"/>
  <c r="AD51" i="37" s="1"/>
  <c r="W5" i="36"/>
  <c r="AD5" i="36" s="1"/>
  <c r="W54" i="36"/>
  <c r="AD54" i="36" s="1"/>
  <c r="W6" i="36"/>
  <c r="AD6" i="36" s="1"/>
  <c r="AD51" i="36"/>
  <c r="W10" i="35"/>
  <c r="AD10" i="35" s="1"/>
  <c r="AE6" i="34"/>
  <c r="W28" i="32"/>
  <c r="AD28" i="32" s="1"/>
  <c r="AE6" i="33"/>
  <c r="W5" i="33"/>
  <c r="AD5" i="33" s="1"/>
  <c r="AD15" i="32"/>
  <c r="W35" i="32"/>
  <c r="AD35" i="32" s="1"/>
  <c r="AD6" i="32"/>
  <c r="AE49" i="40"/>
  <c r="AE12" i="40"/>
  <c r="AE39" i="40"/>
  <c r="W31" i="40"/>
  <c r="AD31" i="40" s="1"/>
  <c r="AE79" i="40"/>
  <c r="AE37" i="40"/>
  <c r="AC13" i="40"/>
  <c r="AE51" i="40"/>
  <c r="W34" i="40"/>
  <c r="AD34" i="40" s="1"/>
  <c r="AE40" i="40"/>
  <c r="W72" i="40"/>
  <c r="AD72" i="40" s="1"/>
  <c r="AD35" i="35"/>
  <c r="W6" i="35"/>
  <c r="AD6" i="35" s="1"/>
  <c r="W54" i="31"/>
  <c r="AE15" i="34"/>
  <c r="W54" i="34"/>
  <c r="AD54" i="34" s="1"/>
  <c r="W15" i="34"/>
  <c r="AD15" i="34" s="1"/>
  <c r="AE54" i="34"/>
  <c r="W6" i="34"/>
  <c r="AD6" i="34" s="1"/>
  <c r="W5" i="34"/>
  <c r="AD5" i="34" s="1"/>
  <c r="W28" i="34"/>
  <c r="AD28" i="34" s="1"/>
  <c r="W34" i="34"/>
  <c r="AD34" i="34" s="1"/>
  <c r="AE8" i="33"/>
  <c r="AE10" i="33"/>
  <c r="W8" i="32"/>
  <c r="AD8" i="32" s="1"/>
  <c r="W34" i="31"/>
  <c r="AD34" i="31" s="1"/>
  <c r="W28" i="31"/>
  <c r="AD28" i="31" s="1"/>
  <c r="W5" i="31"/>
  <c r="AD5" i="31" s="1"/>
  <c r="AD54" i="31"/>
  <c r="W6" i="31"/>
  <c r="AD6" i="31" s="1"/>
  <c r="W54" i="39"/>
  <c r="AD54" i="39" s="1"/>
  <c r="W34" i="39"/>
  <c r="AD34" i="39" s="1"/>
  <c r="W57" i="39"/>
  <c r="AD57" i="39" s="1"/>
  <c r="W15" i="39"/>
  <c r="AD15" i="39" s="1"/>
  <c r="AD35" i="38"/>
  <c r="W54" i="38"/>
  <c r="AD54" i="38" s="1"/>
  <c r="AD5" i="37"/>
  <c r="W34" i="37"/>
  <c r="AD34" i="37" s="1"/>
  <c r="W10" i="37"/>
  <c r="AD10" i="37" s="1"/>
  <c r="AD15" i="37"/>
  <c r="W8" i="36"/>
  <c r="AD8" i="36" s="1"/>
  <c r="AE51" i="35"/>
  <c r="AD28" i="35"/>
  <c r="W54" i="35"/>
  <c r="AD54" i="35" s="1"/>
  <c r="W8" i="35"/>
  <c r="AD8" i="35" s="1"/>
  <c r="W35" i="34"/>
  <c r="AD35" i="34" s="1"/>
  <c r="W10" i="34"/>
  <c r="AD10" i="34" s="1"/>
  <c r="W51" i="34"/>
  <c r="AD51" i="34" s="1"/>
  <c r="W10" i="33"/>
  <c r="AD10" i="33" s="1"/>
  <c r="AE15" i="33"/>
  <c r="W51" i="33"/>
  <c r="AD51" i="33" s="1"/>
  <c r="W8" i="33"/>
  <c r="AD8" i="33" s="1"/>
  <c r="W6" i="33"/>
  <c r="AD6" i="33" s="1"/>
  <c r="W35" i="33"/>
  <c r="AD35" i="33" s="1"/>
  <c r="W51" i="32"/>
  <c r="AD51" i="32" s="1"/>
  <c r="W10" i="32"/>
  <c r="AD10" i="32" s="1"/>
  <c r="W54" i="32"/>
  <c r="AD54" i="32" s="1"/>
  <c r="W34" i="32"/>
  <c r="AD34" i="32" s="1"/>
  <c r="W5" i="32"/>
  <c r="AD5" i="32" s="1"/>
  <c r="W8" i="31"/>
  <c r="AD8" i="31" s="1"/>
  <c r="W15" i="31"/>
  <c r="AD15" i="31" s="1"/>
  <c r="AD10" i="31"/>
  <c r="W51" i="31"/>
  <c r="AD51" i="31" s="1"/>
  <c r="W28" i="30"/>
  <c r="AD28" i="30" s="1"/>
  <c r="W35" i="30"/>
  <c r="AD35" i="30" s="1"/>
  <c r="W56" i="30"/>
  <c r="AD56" i="30" s="1"/>
  <c r="W34" i="30"/>
  <c r="AD34" i="30" s="1"/>
  <c r="W5" i="30"/>
  <c r="AD5" i="30" s="1"/>
  <c r="W51" i="30"/>
  <c r="AD51" i="30" s="1"/>
  <c r="W8" i="30"/>
  <c r="AD8" i="30" s="1"/>
  <c r="W10" i="30"/>
  <c r="AD10" i="30" s="1"/>
  <c r="W6" i="30"/>
  <c r="AD6" i="30" s="1"/>
  <c r="W5" i="29"/>
  <c r="AD5" i="29" s="1"/>
  <c r="W20" i="29"/>
  <c r="AD20" i="29" s="1"/>
  <c r="W9" i="29"/>
  <c r="AD9" i="29" s="1"/>
  <c r="W54" i="29"/>
  <c r="AD54" i="29" s="1"/>
  <c r="W57" i="29"/>
  <c r="AD57" i="29" s="1"/>
  <c r="W31" i="29"/>
  <c r="AD31" i="29" s="1"/>
  <c r="W38" i="29"/>
  <c r="AD38" i="29" s="1"/>
  <c r="W6" i="29"/>
  <c r="AD6" i="29" s="1"/>
  <c r="W8" i="29"/>
  <c r="AD8" i="29" s="1"/>
  <c r="W37" i="29"/>
  <c r="AD37" i="29" s="1"/>
  <c r="W5" i="13"/>
  <c r="AD5" i="13" s="1"/>
  <c r="W6" i="13"/>
  <c r="AD6" i="13" s="1"/>
  <c r="W10" i="13"/>
  <c r="AD10" i="13" s="1"/>
  <c r="W51" i="40"/>
  <c r="AD51" i="40" s="1"/>
  <c r="W50" i="40"/>
  <c r="AD50" i="40" s="1"/>
  <c r="W48" i="40"/>
  <c r="AD48" i="40" s="1"/>
  <c r="W43" i="40"/>
  <c r="AD43" i="40" s="1"/>
  <c r="W42" i="40"/>
  <c r="AD42" i="40" s="1"/>
  <c r="W39" i="40"/>
  <c r="AD39" i="40" s="1"/>
  <c r="W36" i="40"/>
  <c r="AD36" i="40" s="1"/>
  <c r="W30" i="40"/>
  <c r="AD30" i="40" s="1"/>
  <c r="W16" i="40"/>
  <c r="AD16" i="40" s="1"/>
  <c r="W79" i="40"/>
  <c r="AD79" i="40" s="1"/>
  <c r="W75" i="40"/>
  <c r="AD75" i="40" s="1"/>
  <c r="W76" i="40"/>
  <c r="AD76" i="40" s="1"/>
  <c r="W69" i="40"/>
  <c r="AD69" i="40" s="1"/>
  <c r="W65" i="40"/>
  <c r="AD65" i="40" s="1"/>
  <c r="W64" i="40"/>
  <c r="AD64" i="40" s="1"/>
  <c r="W59" i="40"/>
  <c r="AD59" i="40" s="1"/>
  <c r="W52" i="40"/>
  <c r="AD52" i="40" s="1"/>
  <c r="W58" i="40"/>
  <c r="AD58" i="40" s="1"/>
  <c r="W23" i="40"/>
  <c r="AD23" i="40" s="1"/>
  <c r="W32" i="40"/>
  <c r="AD32" i="40" s="1"/>
  <c r="W37" i="40"/>
  <c r="AD37" i="40" s="1"/>
  <c r="W82" i="40"/>
  <c r="AD82" i="40" s="1"/>
  <c r="W45" i="40"/>
  <c r="AD45" i="40" s="1"/>
  <c r="W11" i="40"/>
  <c r="AD11" i="40" s="1"/>
  <c r="W41" i="40"/>
  <c r="AD41" i="40" s="1"/>
  <c r="AE38" i="54"/>
  <c r="AE38" i="53"/>
  <c r="AE38" i="52"/>
  <c r="AE32" i="52"/>
  <c r="AE32" i="51"/>
  <c r="AE32" i="50"/>
  <c r="W19" i="40"/>
  <c r="AD19" i="40" s="1"/>
  <c r="AE16" i="40"/>
  <c r="W20" i="40"/>
  <c r="AD20" i="40" s="1"/>
  <c r="W6" i="40"/>
  <c r="AD6" i="40" s="1"/>
  <c r="W7" i="40"/>
  <c r="AD7" i="40" s="1"/>
  <c r="W12" i="40"/>
  <c r="AD12" i="40" s="1"/>
  <c r="AD9" i="40"/>
  <c r="W66" i="40"/>
  <c r="AD66" i="40" s="1"/>
  <c r="W44" i="40"/>
  <c r="AD44" i="40" s="1"/>
  <c r="AE31" i="40"/>
  <c r="W35" i="40"/>
  <c r="AD35" i="40" s="1"/>
  <c r="W40" i="40"/>
  <c r="AD40" i="40" s="1"/>
  <c r="W33" i="40"/>
  <c r="AD33" i="40" s="1"/>
  <c r="W38" i="40"/>
  <c r="AD38" i="40" s="1"/>
  <c r="W29" i="40"/>
  <c r="AD29" i="40" s="1"/>
  <c r="W53" i="40"/>
  <c r="AD53" i="40" s="1"/>
  <c r="W56" i="40"/>
  <c r="AD56" i="40" s="1"/>
  <c r="AE52" i="40"/>
  <c r="AE59" i="40"/>
  <c r="AE55" i="40"/>
  <c r="AE58" i="40"/>
  <c r="AE33" i="40"/>
  <c r="AE38" i="40"/>
  <c r="AE45" i="40"/>
  <c r="AE43" i="40"/>
  <c r="AE41" i="40"/>
  <c r="AE44" i="40"/>
  <c r="AE7" i="40"/>
  <c r="AE20" i="40"/>
  <c r="AE6" i="40"/>
  <c r="AE18" i="40"/>
  <c r="W18" i="40"/>
  <c r="AD18" i="40" s="1"/>
  <c r="AE11" i="40"/>
  <c r="AE42" i="40"/>
  <c r="AE36" i="40"/>
  <c r="AE54" i="33"/>
  <c r="AD34" i="33"/>
  <c r="AE34" i="33"/>
  <c r="AE28" i="33"/>
  <c r="AE10" i="34"/>
  <c r="W10" i="29"/>
  <c r="AD10" i="29" s="1"/>
  <c r="AD8" i="34"/>
  <c r="AE8" i="34"/>
  <c r="AE5" i="33"/>
  <c r="AD15" i="33"/>
  <c r="AE6" i="32"/>
  <c r="S82" i="39"/>
  <c r="S79" i="39"/>
  <c r="S76" i="39"/>
  <c r="S75" i="39"/>
  <c r="S72" i="39"/>
  <c r="S69" i="39"/>
  <c r="S66" i="39"/>
  <c r="S65" i="39"/>
  <c r="S64" i="39"/>
  <c r="S59" i="39"/>
  <c r="S58" i="39"/>
  <c r="S56" i="39"/>
  <c r="S55" i="39"/>
  <c r="S53" i="39"/>
  <c r="S52" i="39"/>
  <c r="S51" i="39"/>
  <c r="S50" i="39"/>
  <c r="S49" i="39"/>
  <c r="S48" i="39"/>
  <c r="S45" i="39"/>
  <c r="S44" i="39"/>
  <c r="S43" i="39"/>
  <c r="S42" i="39"/>
  <c r="S41" i="39"/>
  <c r="S40" i="39"/>
  <c r="S39" i="39"/>
  <c r="S38" i="39"/>
  <c r="S37" i="39"/>
  <c r="S36" i="39"/>
  <c r="S33" i="39"/>
  <c r="S32" i="39"/>
  <c r="S31" i="39"/>
  <c r="S30" i="39"/>
  <c r="S29" i="39"/>
  <c r="S23" i="39"/>
  <c r="S20" i="39"/>
  <c r="S19" i="39"/>
  <c r="S18" i="39"/>
  <c r="S16" i="39"/>
  <c r="S12" i="39"/>
  <c r="S11" i="39"/>
  <c r="S9" i="39"/>
  <c r="S7" i="39"/>
  <c r="S6" i="39"/>
  <c r="AD46" i="41" l="1"/>
  <c r="AD61" i="41" s="1"/>
  <c r="AD60" i="41"/>
  <c r="AD46" i="40"/>
  <c r="AC21" i="41"/>
  <c r="AC25" i="41" s="1"/>
  <c r="F19" i="55" s="1"/>
  <c r="AC21" i="40"/>
  <c r="AC25" i="40" s="1"/>
  <c r="F18" i="55" s="1"/>
  <c r="AD13" i="41"/>
  <c r="AD13" i="40"/>
  <c r="AD21" i="41" l="1"/>
  <c r="AD25" i="41" s="1"/>
  <c r="J19" i="55" s="1"/>
  <c r="AD21" i="40"/>
  <c r="AD25" i="40" s="1"/>
  <c r="J18" i="55" s="1"/>
  <c r="AA42" i="13"/>
  <c r="AC42" i="13" s="1"/>
  <c r="V42" i="13"/>
  <c r="S42" i="13"/>
  <c r="L42" i="13"/>
  <c r="I42" i="13"/>
  <c r="AA45" i="29"/>
  <c r="AC45" i="29" s="1"/>
  <c r="V45" i="29"/>
  <c r="S45" i="29"/>
  <c r="L45" i="29"/>
  <c r="I45" i="29"/>
  <c r="AA42" i="30"/>
  <c r="AC42" i="30" s="1"/>
  <c r="V42" i="30"/>
  <c r="S42" i="30"/>
  <c r="L42" i="30"/>
  <c r="W42" i="30" s="1"/>
  <c r="I42" i="30"/>
  <c r="AA42" i="31"/>
  <c r="AC42" i="31" s="1"/>
  <c r="V42" i="31"/>
  <c r="S42" i="31"/>
  <c r="L42" i="31"/>
  <c r="I42" i="31"/>
  <c r="AA42" i="32"/>
  <c r="AC42" i="32" s="1"/>
  <c r="V42" i="32"/>
  <c r="L42" i="32"/>
  <c r="I42" i="32"/>
  <c r="AA42" i="33"/>
  <c r="AC42" i="33" s="1"/>
  <c r="V42" i="33"/>
  <c r="L42" i="33"/>
  <c r="W42" i="33" s="1"/>
  <c r="I42" i="33"/>
  <c r="AA42" i="34"/>
  <c r="AC42" i="34" s="1"/>
  <c r="V42" i="34"/>
  <c r="S42" i="34"/>
  <c r="L42" i="34"/>
  <c r="W42" i="34" s="1"/>
  <c r="I42" i="34"/>
  <c r="AA42" i="35"/>
  <c r="AC42" i="35" s="1"/>
  <c r="V42" i="35"/>
  <c r="S42" i="35"/>
  <c r="L42" i="35"/>
  <c r="I42" i="35"/>
  <c r="AA42" i="36"/>
  <c r="AC42" i="36" s="1"/>
  <c r="V42" i="36"/>
  <c r="S42" i="36"/>
  <c r="L42" i="36"/>
  <c r="I42" i="36"/>
  <c r="AA42" i="37"/>
  <c r="AC42" i="37" s="1"/>
  <c r="V42" i="37"/>
  <c r="S42" i="37"/>
  <c r="L42" i="37"/>
  <c r="I42" i="37"/>
  <c r="AA42" i="38"/>
  <c r="AC42" i="38" s="1"/>
  <c r="V42" i="38"/>
  <c r="S42" i="38"/>
  <c r="L42" i="38"/>
  <c r="W42" i="38" s="1"/>
  <c r="I42" i="38"/>
  <c r="AE43" i="39"/>
  <c r="AA43" i="39"/>
  <c r="AC43" i="39" s="1"/>
  <c r="V43" i="39"/>
  <c r="L43" i="39"/>
  <c r="I43" i="39"/>
  <c r="AA42" i="39"/>
  <c r="AC42" i="39" s="1"/>
  <c r="V42" i="39"/>
  <c r="L42" i="39"/>
  <c r="I42" i="39"/>
  <c r="AA45" i="39"/>
  <c r="AC45" i="39" s="1"/>
  <c r="V45" i="39"/>
  <c r="L45" i="39"/>
  <c r="I45" i="39"/>
  <c r="L41" i="38"/>
  <c r="L40" i="38"/>
  <c r="I8" i="13"/>
  <c r="AE8" i="13" s="1"/>
  <c r="L8" i="13"/>
  <c r="I16" i="13"/>
  <c r="AE16" i="13" s="1"/>
  <c r="I19" i="29"/>
  <c r="AE19" i="29" s="1"/>
  <c r="AE79" i="38"/>
  <c r="AA79" i="38"/>
  <c r="AC79" i="38" s="1"/>
  <c r="V79" i="38"/>
  <c r="S79" i="38"/>
  <c r="L79" i="38"/>
  <c r="I79" i="38"/>
  <c r="AA76" i="38"/>
  <c r="AC76" i="38" s="1"/>
  <c r="V76" i="38"/>
  <c r="S76" i="38"/>
  <c r="L76" i="38"/>
  <c r="I76" i="38"/>
  <c r="AE73" i="38"/>
  <c r="AA73" i="38"/>
  <c r="AC73" i="38" s="1"/>
  <c r="V73" i="38"/>
  <c r="S73" i="38"/>
  <c r="L73" i="38"/>
  <c r="I73" i="38"/>
  <c r="AE72" i="38"/>
  <c r="AA72" i="38"/>
  <c r="AC72" i="38" s="1"/>
  <c r="V72" i="38"/>
  <c r="S72" i="38"/>
  <c r="L72" i="38"/>
  <c r="I72" i="38"/>
  <c r="AA69" i="38"/>
  <c r="AC69" i="38" s="1"/>
  <c r="V69" i="38"/>
  <c r="S69" i="38"/>
  <c r="L69" i="38"/>
  <c r="I69" i="38"/>
  <c r="AE69" i="38" s="1"/>
  <c r="AE66" i="38"/>
  <c r="AA66" i="38"/>
  <c r="AC66" i="38" s="1"/>
  <c r="V66" i="38"/>
  <c r="S66" i="38"/>
  <c r="L66" i="38"/>
  <c r="I66" i="38"/>
  <c r="AA63" i="38"/>
  <c r="AC63" i="38" s="1"/>
  <c r="V63" i="38"/>
  <c r="S63" i="38"/>
  <c r="L63" i="38"/>
  <c r="I63" i="38"/>
  <c r="AE62" i="38"/>
  <c r="AA62" i="38"/>
  <c r="AC62" i="38" s="1"/>
  <c r="V62" i="38"/>
  <c r="S62" i="38"/>
  <c r="L62" i="38"/>
  <c r="I62" i="38"/>
  <c r="AE61" i="38"/>
  <c r="AA61" i="38"/>
  <c r="AC61" i="38" s="1"/>
  <c r="V61" i="38"/>
  <c r="S61" i="38"/>
  <c r="L61" i="38"/>
  <c r="I61" i="38"/>
  <c r="AA56" i="38"/>
  <c r="AC56" i="38" s="1"/>
  <c r="V56" i="38"/>
  <c r="S56" i="38"/>
  <c r="L56" i="38"/>
  <c r="I56" i="38"/>
  <c r="AA55" i="38"/>
  <c r="AC55" i="38" s="1"/>
  <c r="V55" i="38"/>
  <c r="S55" i="38"/>
  <c r="L55" i="38"/>
  <c r="I55" i="38"/>
  <c r="AA53" i="38"/>
  <c r="AC53" i="38" s="1"/>
  <c r="V53" i="38"/>
  <c r="S53" i="38"/>
  <c r="L53" i="38"/>
  <c r="I53" i="38"/>
  <c r="AA52" i="38"/>
  <c r="AC52" i="38" s="1"/>
  <c r="V52" i="38"/>
  <c r="S52" i="38"/>
  <c r="L52" i="38"/>
  <c r="I52" i="38"/>
  <c r="AA50" i="38"/>
  <c r="AC50" i="38" s="1"/>
  <c r="V50" i="38"/>
  <c r="S50" i="38"/>
  <c r="L50" i="38"/>
  <c r="I50" i="38"/>
  <c r="AA49" i="38"/>
  <c r="AC49" i="38" s="1"/>
  <c r="V49" i="38"/>
  <c r="S49" i="38"/>
  <c r="L49" i="38"/>
  <c r="I49" i="38"/>
  <c r="AA48" i="38"/>
  <c r="AC48" i="38" s="1"/>
  <c r="V48" i="38"/>
  <c r="S48" i="38"/>
  <c r="L48" i="38"/>
  <c r="I48" i="38"/>
  <c r="AA47" i="38"/>
  <c r="AC47" i="38" s="1"/>
  <c r="V47" i="38"/>
  <c r="S47" i="38"/>
  <c r="L47" i="38"/>
  <c r="I47" i="38"/>
  <c r="AA46" i="38"/>
  <c r="AC46" i="38" s="1"/>
  <c r="V46" i="38"/>
  <c r="S46" i="38"/>
  <c r="L46" i="38"/>
  <c r="I46" i="38"/>
  <c r="AA45" i="38"/>
  <c r="AC45" i="38" s="1"/>
  <c r="V45" i="38"/>
  <c r="S45" i="38"/>
  <c r="L45" i="38"/>
  <c r="I45" i="38"/>
  <c r="AA41" i="38"/>
  <c r="AC41" i="38" s="1"/>
  <c r="V41" i="38"/>
  <c r="S41" i="38"/>
  <c r="I41" i="38"/>
  <c r="AA40" i="38"/>
  <c r="AC40" i="38" s="1"/>
  <c r="V40" i="38"/>
  <c r="S40" i="38"/>
  <c r="I40" i="38"/>
  <c r="AA39" i="38"/>
  <c r="AC39" i="38" s="1"/>
  <c r="V39" i="38"/>
  <c r="S39" i="38"/>
  <c r="L39" i="38"/>
  <c r="I39" i="38"/>
  <c r="AA38" i="38"/>
  <c r="AC38" i="38" s="1"/>
  <c r="V38" i="38"/>
  <c r="S38" i="38"/>
  <c r="L38" i="38"/>
  <c r="I38" i="38"/>
  <c r="AA37" i="38"/>
  <c r="AC37" i="38" s="1"/>
  <c r="V37" i="38"/>
  <c r="S37" i="38"/>
  <c r="L37" i="38"/>
  <c r="I37" i="38"/>
  <c r="AA36" i="38"/>
  <c r="AC36" i="38" s="1"/>
  <c r="V36" i="38"/>
  <c r="S36" i="38"/>
  <c r="L36" i="38"/>
  <c r="I36" i="38"/>
  <c r="AA33" i="38"/>
  <c r="AC33" i="38" s="1"/>
  <c r="V33" i="38"/>
  <c r="S33" i="38"/>
  <c r="L33" i="38"/>
  <c r="I33" i="38"/>
  <c r="AA32" i="38"/>
  <c r="AC32" i="38" s="1"/>
  <c r="V32" i="38"/>
  <c r="S32" i="38"/>
  <c r="L32" i="38"/>
  <c r="I32" i="38"/>
  <c r="AA31" i="38"/>
  <c r="AC31" i="38" s="1"/>
  <c r="V31" i="38"/>
  <c r="S31" i="38"/>
  <c r="L31" i="38"/>
  <c r="I31" i="38"/>
  <c r="AA30" i="38"/>
  <c r="AC30" i="38" s="1"/>
  <c r="V30" i="38"/>
  <c r="S30" i="38"/>
  <c r="L30" i="38"/>
  <c r="I30" i="38"/>
  <c r="AE29" i="38"/>
  <c r="AA29" i="38"/>
  <c r="AC29" i="38" s="1"/>
  <c r="V29" i="38"/>
  <c r="S29" i="38"/>
  <c r="L29" i="38"/>
  <c r="I29" i="38"/>
  <c r="AA23" i="38"/>
  <c r="AC23" i="38" s="1"/>
  <c r="AC24" i="38" s="1"/>
  <c r="V23" i="38"/>
  <c r="S23" i="38"/>
  <c r="L23" i="38"/>
  <c r="I23" i="38"/>
  <c r="AE22" i="38"/>
  <c r="AA20" i="38"/>
  <c r="AC20" i="38" s="1"/>
  <c r="V20" i="38"/>
  <c r="S20" i="38"/>
  <c r="L20" i="38"/>
  <c r="I20" i="38"/>
  <c r="AA19" i="38"/>
  <c r="AC19" i="38" s="1"/>
  <c r="V19" i="38"/>
  <c r="S19" i="38"/>
  <c r="L19" i="38"/>
  <c r="I19" i="38"/>
  <c r="AA18" i="38"/>
  <c r="AC18" i="38" s="1"/>
  <c r="V18" i="38"/>
  <c r="S18" i="38"/>
  <c r="L18" i="38"/>
  <c r="I18" i="38"/>
  <c r="AA16" i="38"/>
  <c r="AC16" i="38" s="1"/>
  <c r="V16" i="38"/>
  <c r="S16" i="38"/>
  <c r="L16" i="38"/>
  <c r="I16" i="38"/>
  <c r="AE14" i="38"/>
  <c r="AA12" i="38"/>
  <c r="AC12" i="38" s="1"/>
  <c r="V12" i="38"/>
  <c r="S12" i="38"/>
  <c r="L12" i="38"/>
  <c r="I12" i="38"/>
  <c r="AA11" i="38"/>
  <c r="AC11" i="38" s="1"/>
  <c r="V11" i="38"/>
  <c r="S11" i="38"/>
  <c r="L11" i="38"/>
  <c r="I11" i="38"/>
  <c r="AA9" i="38"/>
  <c r="AC9" i="38" s="1"/>
  <c r="V9" i="38"/>
  <c r="S9" i="38"/>
  <c r="L9" i="38"/>
  <c r="I9" i="38"/>
  <c r="AA7" i="38"/>
  <c r="AC7" i="38" s="1"/>
  <c r="V7" i="38"/>
  <c r="S7" i="38"/>
  <c r="L7" i="38"/>
  <c r="I7" i="38"/>
  <c r="AA6" i="38"/>
  <c r="AC6" i="38" s="1"/>
  <c r="V6" i="38"/>
  <c r="L6" i="38"/>
  <c r="I6" i="38"/>
  <c r="AE6" i="38" s="1"/>
  <c r="AE82" i="39"/>
  <c r="AA82" i="39"/>
  <c r="AC82" i="39" s="1"/>
  <c r="V82" i="39"/>
  <c r="L82" i="39"/>
  <c r="I82" i="39"/>
  <c r="AA79" i="39"/>
  <c r="AC79" i="39" s="1"/>
  <c r="V79" i="39"/>
  <c r="L79" i="39"/>
  <c r="I79" i="39"/>
  <c r="AE76" i="39"/>
  <c r="AA76" i="39"/>
  <c r="AC76" i="39" s="1"/>
  <c r="V76" i="39"/>
  <c r="L76" i="39"/>
  <c r="I76" i="39"/>
  <c r="AE75" i="39"/>
  <c r="AA75" i="39"/>
  <c r="AC75" i="39" s="1"/>
  <c r="V75" i="39"/>
  <c r="L75" i="39"/>
  <c r="I75" i="39"/>
  <c r="AA72" i="39"/>
  <c r="AC72" i="39" s="1"/>
  <c r="V72" i="39"/>
  <c r="L72" i="39"/>
  <c r="I72" i="39"/>
  <c r="AE72" i="39" s="1"/>
  <c r="AE69" i="39"/>
  <c r="AA69" i="39"/>
  <c r="AC69" i="39" s="1"/>
  <c r="V69" i="39"/>
  <c r="L69" i="39"/>
  <c r="I69" i="39"/>
  <c r="AA66" i="39"/>
  <c r="AC66" i="39" s="1"/>
  <c r="V66" i="39"/>
  <c r="L66" i="39"/>
  <c r="I66" i="39"/>
  <c r="AE65" i="39"/>
  <c r="AA65" i="39"/>
  <c r="AC65" i="39" s="1"/>
  <c r="V65" i="39"/>
  <c r="L65" i="39"/>
  <c r="I65" i="39"/>
  <c r="AE64" i="39"/>
  <c r="AA64" i="39"/>
  <c r="AC64" i="39" s="1"/>
  <c r="V64" i="39"/>
  <c r="L64" i="39"/>
  <c r="I64" i="39"/>
  <c r="AA59" i="39"/>
  <c r="AC59" i="39" s="1"/>
  <c r="V59" i="39"/>
  <c r="L59" i="39"/>
  <c r="I59" i="39"/>
  <c r="AA58" i="39"/>
  <c r="AC58" i="39" s="1"/>
  <c r="V58" i="39"/>
  <c r="L58" i="39"/>
  <c r="I58" i="39"/>
  <c r="AE58" i="39" s="1"/>
  <c r="AA56" i="39"/>
  <c r="AC56" i="39" s="1"/>
  <c r="V56" i="39"/>
  <c r="L56" i="39"/>
  <c r="I56" i="39"/>
  <c r="AE56" i="39" s="1"/>
  <c r="AA55" i="39"/>
  <c r="AC55" i="39" s="1"/>
  <c r="V55" i="39"/>
  <c r="L55" i="39"/>
  <c r="I55" i="39"/>
  <c r="AE55" i="39" s="1"/>
  <c r="AA53" i="39"/>
  <c r="AC53" i="39" s="1"/>
  <c r="V53" i="39"/>
  <c r="L53" i="39"/>
  <c r="I53" i="39"/>
  <c r="AA52" i="39"/>
  <c r="AC52" i="39" s="1"/>
  <c r="V52" i="39"/>
  <c r="L52" i="39"/>
  <c r="I52" i="39"/>
  <c r="AE52" i="39" s="1"/>
  <c r="AA51" i="39"/>
  <c r="AC51" i="39" s="1"/>
  <c r="V51" i="39"/>
  <c r="L51" i="39"/>
  <c r="I51" i="39"/>
  <c r="AE51" i="39" s="1"/>
  <c r="AA50" i="39"/>
  <c r="AC50" i="39" s="1"/>
  <c r="V50" i="39"/>
  <c r="L50" i="39"/>
  <c r="I50" i="39"/>
  <c r="AA49" i="39"/>
  <c r="AC49" i="39" s="1"/>
  <c r="V49" i="39"/>
  <c r="L49" i="39"/>
  <c r="I49" i="39"/>
  <c r="AE49" i="39" s="1"/>
  <c r="AA48" i="39"/>
  <c r="AC48" i="39" s="1"/>
  <c r="V48" i="39"/>
  <c r="L48" i="39"/>
  <c r="I48" i="39"/>
  <c r="AE48" i="39" s="1"/>
  <c r="AA44" i="39"/>
  <c r="AC44" i="39" s="1"/>
  <c r="V44" i="39"/>
  <c r="L44" i="39"/>
  <c r="I44" i="39"/>
  <c r="AE45" i="39" s="1"/>
  <c r="AA41" i="39"/>
  <c r="AC41" i="39" s="1"/>
  <c r="V41" i="39"/>
  <c r="L41" i="39"/>
  <c r="I41" i="39"/>
  <c r="AA40" i="39"/>
  <c r="AC40" i="39" s="1"/>
  <c r="V40" i="39"/>
  <c r="L40" i="39"/>
  <c r="I40" i="39"/>
  <c r="AA39" i="39"/>
  <c r="AC39" i="39" s="1"/>
  <c r="V39" i="39"/>
  <c r="L39" i="39"/>
  <c r="I39" i="39"/>
  <c r="AA38" i="39"/>
  <c r="AC38" i="39" s="1"/>
  <c r="V38" i="39"/>
  <c r="L38" i="39"/>
  <c r="I38" i="39"/>
  <c r="AE39" i="39" s="1"/>
  <c r="AA37" i="39"/>
  <c r="AC37" i="39" s="1"/>
  <c r="V37" i="39"/>
  <c r="L37" i="39"/>
  <c r="I37" i="39"/>
  <c r="AA36" i="39"/>
  <c r="AC36" i="39" s="1"/>
  <c r="V36" i="39"/>
  <c r="L36" i="39"/>
  <c r="I36" i="39"/>
  <c r="AE36" i="39"/>
  <c r="AA33" i="39"/>
  <c r="AC33" i="39" s="1"/>
  <c r="V33" i="39"/>
  <c r="L33" i="39"/>
  <c r="I33" i="39"/>
  <c r="AA32" i="39"/>
  <c r="AC32" i="39" s="1"/>
  <c r="V32" i="39"/>
  <c r="L32" i="39"/>
  <c r="I32" i="39"/>
  <c r="AE33" i="39" s="1"/>
  <c r="AA31" i="39"/>
  <c r="AC31" i="39" s="1"/>
  <c r="V31" i="39"/>
  <c r="L31" i="39"/>
  <c r="I31" i="39"/>
  <c r="AA30" i="39"/>
  <c r="AC30" i="39" s="1"/>
  <c r="V30" i="39"/>
  <c r="L30" i="39"/>
  <c r="I30" i="39"/>
  <c r="AE31" i="39" s="1"/>
  <c r="AE29" i="39"/>
  <c r="AA29" i="39"/>
  <c r="AC29" i="39" s="1"/>
  <c r="V29" i="39"/>
  <c r="L29" i="39"/>
  <c r="I29" i="39"/>
  <c r="AE30" i="39" s="1"/>
  <c r="AA23" i="39"/>
  <c r="AC23" i="39" s="1"/>
  <c r="AC24" i="39" s="1"/>
  <c r="V23" i="39"/>
  <c r="L23" i="39"/>
  <c r="I23" i="39"/>
  <c r="AE23" i="39" s="1"/>
  <c r="AE22" i="39"/>
  <c r="AA20" i="39"/>
  <c r="AC20" i="39" s="1"/>
  <c r="V20" i="39"/>
  <c r="L20" i="39"/>
  <c r="I20" i="39"/>
  <c r="AE20" i="39" s="1"/>
  <c r="AA19" i="39"/>
  <c r="AC19" i="39" s="1"/>
  <c r="V19" i="39"/>
  <c r="L19" i="39"/>
  <c r="I19" i="39"/>
  <c r="AA18" i="39"/>
  <c r="AC18" i="39" s="1"/>
  <c r="V18" i="39"/>
  <c r="L18" i="39"/>
  <c r="I18" i="39"/>
  <c r="AE18" i="39" s="1"/>
  <c r="AA16" i="39"/>
  <c r="AC16" i="39" s="1"/>
  <c r="V16" i="39"/>
  <c r="L16" i="39"/>
  <c r="I16" i="39"/>
  <c r="AE16" i="39" s="1"/>
  <c r="AE14" i="39"/>
  <c r="AA12" i="39"/>
  <c r="AC12" i="39" s="1"/>
  <c r="V12" i="39"/>
  <c r="L12" i="39"/>
  <c r="I12" i="39"/>
  <c r="AA11" i="39"/>
  <c r="AC11" i="39" s="1"/>
  <c r="V11" i="39"/>
  <c r="L11" i="39"/>
  <c r="I11" i="39"/>
  <c r="AA9" i="39"/>
  <c r="AC9" i="39" s="1"/>
  <c r="V9" i="39"/>
  <c r="L9" i="39"/>
  <c r="I9" i="39"/>
  <c r="AA7" i="39"/>
  <c r="AC7" i="39" s="1"/>
  <c r="V7" i="39"/>
  <c r="L7" i="39"/>
  <c r="I7" i="39"/>
  <c r="AA6" i="39"/>
  <c r="AC6" i="39" s="1"/>
  <c r="V6" i="39"/>
  <c r="L6" i="39"/>
  <c r="I6" i="39"/>
  <c r="AE6" i="39" s="1"/>
  <c r="AE79" i="37"/>
  <c r="AA79" i="37"/>
  <c r="AC79" i="37" s="1"/>
  <c r="V79" i="37"/>
  <c r="S79" i="37"/>
  <c r="L79" i="37"/>
  <c r="I79" i="37"/>
  <c r="AA76" i="37"/>
  <c r="AC76" i="37" s="1"/>
  <c r="V76" i="37"/>
  <c r="S76" i="37"/>
  <c r="L76" i="37"/>
  <c r="I76" i="37"/>
  <c r="AE73" i="37"/>
  <c r="AA73" i="37"/>
  <c r="AC73" i="37" s="1"/>
  <c r="V73" i="37"/>
  <c r="S73" i="37"/>
  <c r="L73" i="37"/>
  <c r="I73" i="37"/>
  <c r="AE72" i="37"/>
  <c r="AA72" i="37"/>
  <c r="AC72" i="37" s="1"/>
  <c r="V72" i="37"/>
  <c r="S72" i="37"/>
  <c r="L72" i="37"/>
  <c r="I72" i="37"/>
  <c r="AA69" i="37"/>
  <c r="AC69" i="37" s="1"/>
  <c r="V69" i="37"/>
  <c r="S69" i="37"/>
  <c r="L69" i="37"/>
  <c r="I69" i="37"/>
  <c r="AE69" i="37" s="1"/>
  <c r="AE66" i="37"/>
  <c r="AA66" i="37"/>
  <c r="AC66" i="37" s="1"/>
  <c r="V66" i="37"/>
  <c r="S66" i="37"/>
  <c r="L66" i="37"/>
  <c r="I66" i="37"/>
  <c r="AA63" i="37"/>
  <c r="AC63" i="37" s="1"/>
  <c r="V63" i="37"/>
  <c r="S63" i="37"/>
  <c r="L63" i="37"/>
  <c r="I63" i="37"/>
  <c r="AE62" i="37"/>
  <c r="AA62" i="37"/>
  <c r="AC62" i="37" s="1"/>
  <c r="V62" i="37"/>
  <c r="S62" i="37"/>
  <c r="L62" i="37"/>
  <c r="I62" i="37"/>
  <c r="AE61" i="37"/>
  <c r="AA61" i="37"/>
  <c r="AC61" i="37" s="1"/>
  <c r="V61" i="37"/>
  <c r="S61" i="37"/>
  <c r="L61" i="37"/>
  <c r="I61" i="37"/>
  <c r="AA56" i="37"/>
  <c r="AC56" i="37" s="1"/>
  <c r="V56" i="37"/>
  <c r="S56" i="37"/>
  <c r="L56" i="37"/>
  <c r="I56" i="37"/>
  <c r="AA55" i="37"/>
  <c r="AC55" i="37" s="1"/>
  <c r="V55" i="37"/>
  <c r="S55" i="37"/>
  <c r="L55" i="37"/>
  <c r="I55" i="37"/>
  <c r="AA53" i="37"/>
  <c r="AC53" i="37" s="1"/>
  <c r="V53" i="37"/>
  <c r="S53" i="37"/>
  <c r="L53" i="37"/>
  <c r="I53" i="37"/>
  <c r="AA52" i="37"/>
  <c r="AC52" i="37" s="1"/>
  <c r="V52" i="37"/>
  <c r="S52" i="37"/>
  <c r="L52" i="37"/>
  <c r="I52" i="37"/>
  <c r="AA50" i="37"/>
  <c r="AC50" i="37" s="1"/>
  <c r="V50" i="37"/>
  <c r="S50" i="37"/>
  <c r="L50" i="37"/>
  <c r="I50" i="37"/>
  <c r="AA49" i="37"/>
  <c r="AC49" i="37" s="1"/>
  <c r="V49" i="37"/>
  <c r="S49" i="37"/>
  <c r="L49" i="37"/>
  <c r="I49" i="37"/>
  <c r="AA48" i="37"/>
  <c r="AC48" i="37" s="1"/>
  <c r="V48" i="37"/>
  <c r="S48" i="37"/>
  <c r="L48" i="37"/>
  <c r="I48" i="37"/>
  <c r="AA47" i="37"/>
  <c r="AC47" i="37" s="1"/>
  <c r="V47" i="37"/>
  <c r="S47" i="37"/>
  <c r="L47" i="37"/>
  <c r="I47" i="37"/>
  <c r="AA46" i="37"/>
  <c r="AC46" i="37" s="1"/>
  <c r="V46" i="37"/>
  <c r="S46" i="37"/>
  <c r="L46" i="37"/>
  <c r="I46" i="37"/>
  <c r="AA45" i="37"/>
  <c r="AC45" i="37" s="1"/>
  <c r="V45" i="37"/>
  <c r="S45" i="37"/>
  <c r="L45" i="37"/>
  <c r="I45" i="37"/>
  <c r="AA41" i="37"/>
  <c r="AC41" i="37" s="1"/>
  <c r="V41" i="37"/>
  <c r="S41" i="37"/>
  <c r="L41" i="37"/>
  <c r="I41" i="37"/>
  <c r="AA40" i="37"/>
  <c r="AC40" i="37" s="1"/>
  <c r="V40" i="37"/>
  <c r="S40" i="37"/>
  <c r="L40" i="37"/>
  <c r="I40" i="37"/>
  <c r="AA39" i="37"/>
  <c r="AC39" i="37" s="1"/>
  <c r="V39" i="37"/>
  <c r="S39" i="37"/>
  <c r="L39" i="37"/>
  <c r="I39" i="37"/>
  <c r="AA38" i="37"/>
  <c r="AC38" i="37" s="1"/>
  <c r="V38" i="37"/>
  <c r="S38" i="37"/>
  <c r="L38" i="37"/>
  <c r="I38" i="37"/>
  <c r="AA37" i="37"/>
  <c r="AC37" i="37" s="1"/>
  <c r="V37" i="37"/>
  <c r="S37" i="37"/>
  <c r="L37" i="37"/>
  <c r="I37" i="37"/>
  <c r="AA36" i="37"/>
  <c r="AC36" i="37" s="1"/>
  <c r="V36" i="37"/>
  <c r="S36" i="37"/>
  <c r="L36" i="37"/>
  <c r="I36" i="37"/>
  <c r="AA33" i="37"/>
  <c r="AC33" i="37" s="1"/>
  <c r="V33" i="37"/>
  <c r="S33" i="37"/>
  <c r="L33" i="37"/>
  <c r="I33" i="37"/>
  <c r="AA32" i="37"/>
  <c r="AC32" i="37" s="1"/>
  <c r="V32" i="37"/>
  <c r="S32" i="37"/>
  <c r="L32" i="37"/>
  <c r="I32" i="37"/>
  <c r="AA31" i="37"/>
  <c r="AC31" i="37" s="1"/>
  <c r="V31" i="37"/>
  <c r="S31" i="37"/>
  <c r="L31" i="37"/>
  <c r="I31" i="37"/>
  <c r="AA30" i="37"/>
  <c r="AC30" i="37" s="1"/>
  <c r="V30" i="37"/>
  <c r="S30" i="37"/>
  <c r="L30" i="37"/>
  <c r="I30" i="37"/>
  <c r="AE29" i="37"/>
  <c r="AA29" i="37"/>
  <c r="AC29" i="37" s="1"/>
  <c r="V29" i="37"/>
  <c r="S29" i="37"/>
  <c r="L29" i="37"/>
  <c r="I29" i="37"/>
  <c r="AA23" i="37"/>
  <c r="AC23" i="37" s="1"/>
  <c r="AC24" i="37" s="1"/>
  <c r="V23" i="37"/>
  <c r="S23" i="37"/>
  <c r="L23" i="37"/>
  <c r="I23" i="37"/>
  <c r="AE22" i="37"/>
  <c r="AA20" i="37"/>
  <c r="AC20" i="37" s="1"/>
  <c r="V20" i="37"/>
  <c r="S20" i="37"/>
  <c r="L20" i="37"/>
  <c r="I20" i="37"/>
  <c r="AA19" i="37"/>
  <c r="AC19" i="37" s="1"/>
  <c r="V19" i="37"/>
  <c r="S19" i="37"/>
  <c r="L19" i="37"/>
  <c r="I19" i="37"/>
  <c r="AA18" i="37"/>
  <c r="AC18" i="37" s="1"/>
  <c r="V18" i="37"/>
  <c r="S18" i="37"/>
  <c r="L18" i="37"/>
  <c r="I18" i="37"/>
  <c r="AA16" i="37"/>
  <c r="AC16" i="37" s="1"/>
  <c r="V16" i="37"/>
  <c r="S16" i="37"/>
  <c r="L16" i="37"/>
  <c r="I16" i="37"/>
  <c r="AE14" i="37"/>
  <c r="AA12" i="37"/>
  <c r="AC12" i="37" s="1"/>
  <c r="V12" i="37"/>
  <c r="S12" i="37"/>
  <c r="L12" i="37"/>
  <c r="I12" i="37"/>
  <c r="AA11" i="37"/>
  <c r="AC11" i="37" s="1"/>
  <c r="V11" i="37"/>
  <c r="S11" i="37"/>
  <c r="L11" i="37"/>
  <c r="I11" i="37"/>
  <c r="AA9" i="37"/>
  <c r="AC9" i="37" s="1"/>
  <c r="V9" i="37"/>
  <c r="S9" i="37"/>
  <c r="L9" i="37"/>
  <c r="I9" i="37"/>
  <c r="AA7" i="37"/>
  <c r="AC7" i="37" s="1"/>
  <c r="V7" i="37"/>
  <c r="S7" i="37"/>
  <c r="L7" i="37"/>
  <c r="I7" i="37"/>
  <c r="AE82" i="34"/>
  <c r="AA82" i="34"/>
  <c r="AC82" i="34" s="1"/>
  <c r="V82" i="34"/>
  <c r="S82" i="34"/>
  <c r="L82" i="34"/>
  <c r="I82" i="34"/>
  <c r="AA79" i="34"/>
  <c r="AC79" i="34" s="1"/>
  <c r="V79" i="34"/>
  <c r="S79" i="34"/>
  <c r="L79" i="34"/>
  <c r="I79" i="34"/>
  <c r="AE75" i="34"/>
  <c r="AA75" i="34"/>
  <c r="AC75" i="34" s="1"/>
  <c r="AC76" i="34" s="1"/>
  <c r="I12" i="55" s="1"/>
  <c r="V75" i="34"/>
  <c r="S75" i="34"/>
  <c r="L75" i="34"/>
  <c r="I75" i="34"/>
  <c r="AA72" i="34"/>
  <c r="AC72" i="34" s="1"/>
  <c r="V72" i="34"/>
  <c r="S72" i="34"/>
  <c r="L72" i="34"/>
  <c r="I72" i="34"/>
  <c r="AE72" i="34" s="1"/>
  <c r="AE67" i="34"/>
  <c r="AA67" i="34"/>
  <c r="AC67" i="34" s="1"/>
  <c r="AC68" i="34" s="1"/>
  <c r="V67" i="34"/>
  <c r="S67" i="34"/>
  <c r="L67" i="34"/>
  <c r="I67" i="34"/>
  <c r="AA63" i="34"/>
  <c r="AC63" i="34" s="1"/>
  <c r="V63" i="34"/>
  <c r="S63" i="34"/>
  <c r="L63" i="34"/>
  <c r="I63" i="34"/>
  <c r="AE62" i="34"/>
  <c r="AA62" i="34"/>
  <c r="AC62" i="34" s="1"/>
  <c r="V62" i="34"/>
  <c r="S62" i="34"/>
  <c r="L62" i="34"/>
  <c r="I62" i="34"/>
  <c r="AE61" i="34"/>
  <c r="AA61" i="34"/>
  <c r="AC61" i="34" s="1"/>
  <c r="AC64" i="34" s="1"/>
  <c r="V61" i="34"/>
  <c r="S61" i="34"/>
  <c r="L61" i="34"/>
  <c r="I61" i="34"/>
  <c r="AA56" i="34"/>
  <c r="AC56" i="34" s="1"/>
  <c r="V56" i="34"/>
  <c r="S56" i="34"/>
  <c r="AE56" i="34" s="1"/>
  <c r="L56" i="34"/>
  <c r="I56" i="34"/>
  <c r="AA55" i="34"/>
  <c r="AC55" i="34" s="1"/>
  <c r="V55" i="34"/>
  <c r="S55" i="34"/>
  <c r="L55" i="34"/>
  <c r="I55" i="34"/>
  <c r="AA53" i="34"/>
  <c r="AC53" i="34" s="1"/>
  <c r="V53" i="34"/>
  <c r="S53" i="34"/>
  <c r="L53" i="34"/>
  <c r="I53" i="34"/>
  <c r="AA52" i="34"/>
  <c r="AC52" i="34" s="1"/>
  <c r="V52" i="34"/>
  <c r="S52" i="34"/>
  <c r="L52" i="34"/>
  <c r="I52" i="34"/>
  <c r="AA50" i="34"/>
  <c r="AC50" i="34" s="1"/>
  <c r="V50" i="34"/>
  <c r="S50" i="34"/>
  <c r="L50" i="34"/>
  <c r="I50" i="34"/>
  <c r="AA49" i="34"/>
  <c r="AC49" i="34" s="1"/>
  <c r="V49" i="34"/>
  <c r="S49" i="34"/>
  <c r="L49" i="34"/>
  <c r="I49" i="34"/>
  <c r="AA48" i="34"/>
  <c r="AC48" i="34" s="1"/>
  <c r="V48" i="34"/>
  <c r="S48" i="34"/>
  <c r="L48" i="34"/>
  <c r="I48" i="34"/>
  <c r="AA47" i="34"/>
  <c r="AC47" i="34" s="1"/>
  <c r="V47" i="34"/>
  <c r="S47" i="34"/>
  <c r="L47" i="34"/>
  <c r="I47" i="34"/>
  <c r="AA46" i="34"/>
  <c r="AC46" i="34" s="1"/>
  <c r="V46" i="34"/>
  <c r="S46" i="34"/>
  <c r="L46" i="34"/>
  <c r="I46" i="34"/>
  <c r="AA45" i="34"/>
  <c r="AC45" i="34" s="1"/>
  <c r="V45" i="34"/>
  <c r="S45" i="34"/>
  <c r="L45" i="34"/>
  <c r="I45" i="34"/>
  <c r="AA41" i="34"/>
  <c r="AC41" i="34" s="1"/>
  <c r="V41" i="34"/>
  <c r="S41" i="34"/>
  <c r="L41" i="34"/>
  <c r="I41" i="34"/>
  <c r="AA40" i="34"/>
  <c r="AC40" i="34" s="1"/>
  <c r="V40" i="34"/>
  <c r="S40" i="34"/>
  <c r="L40" i="34"/>
  <c r="I40" i="34"/>
  <c r="AA39" i="34"/>
  <c r="AC39" i="34" s="1"/>
  <c r="V39" i="34"/>
  <c r="S39" i="34"/>
  <c r="L39" i="34"/>
  <c r="I39" i="34"/>
  <c r="AA38" i="34"/>
  <c r="AC38" i="34" s="1"/>
  <c r="V38" i="34"/>
  <c r="S38" i="34"/>
  <c r="L38" i="34"/>
  <c r="I38" i="34"/>
  <c r="AA37" i="34"/>
  <c r="AC37" i="34" s="1"/>
  <c r="V37" i="34"/>
  <c r="S37" i="34"/>
  <c r="L37" i="34"/>
  <c r="I37" i="34"/>
  <c r="AA36" i="34"/>
  <c r="AC36" i="34" s="1"/>
  <c r="V36" i="34"/>
  <c r="S36" i="34"/>
  <c r="L36" i="34"/>
  <c r="I36" i="34"/>
  <c r="AA33" i="34"/>
  <c r="AC33" i="34" s="1"/>
  <c r="V33" i="34"/>
  <c r="S33" i="34"/>
  <c r="L33" i="34"/>
  <c r="I33" i="34"/>
  <c r="AA32" i="34"/>
  <c r="AC32" i="34" s="1"/>
  <c r="V32" i="34"/>
  <c r="S32" i="34"/>
  <c r="L32" i="34"/>
  <c r="I32" i="34"/>
  <c r="AA31" i="34"/>
  <c r="AC31" i="34" s="1"/>
  <c r="V31" i="34"/>
  <c r="S31" i="34"/>
  <c r="L31" i="34"/>
  <c r="I31" i="34"/>
  <c r="AA30" i="34"/>
  <c r="AC30" i="34" s="1"/>
  <c r="V30" i="34"/>
  <c r="S30" i="34"/>
  <c r="L30" i="34"/>
  <c r="I30" i="34"/>
  <c r="AE29" i="34"/>
  <c r="AA29" i="34"/>
  <c r="AC29" i="34" s="1"/>
  <c r="V29" i="34"/>
  <c r="S29" i="34"/>
  <c r="L29" i="34"/>
  <c r="I29" i="34"/>
  <c r="AA23" i="34"/>
  <c r="AC23" i="34" s="1"/>
  <c r="AC24" i="34" s="1"/>
  <c r="V23" i="34"/>
  <c r="S23" i="34"/>
  <c r="L23" i="34"/>
  <c r="I23" i="34"/>
  <c r="AE22" i="34"/>
  <c r="AA20" i="34"/>
  <c r="AC20" i="34" s="1"/>
  <c r="V20" i="34"/>
  <c r="S20" i="34"/>
  <c r="L20" i="34"/>
  <c r="I20" i="34"/>
  <c r="AA19" i="34"/>
  <c r="AC19" i="34" s="1"/>
  <c r="V19" i="34"/>
  <c r="S19" i="34"/>
  <c r="L19" i="34"/>
  <c r="I19" i="34"/>
  <c r="AA18" i="34"/>
  <c r="AC18" i="34" s="1"/>
  <c r="V18" i="34"/>
  <c r="S18" i="34"/>
  <c r="L18" i="34"/>
  <c r="I18" i="34"/>
  <c r="AE14" i="34"/>
  <c r="AA12" i="34"/>
  <c r="AC12" i="34" s="1"/>
  <c r="V12" i="34"/>
  <c r="L12" i="34"/>
  <c r="I12" i="34"/>
  <c r="AA11" i="34"/>
  <c r="AC11" i="34" s="1"/>
  <c r="V11" i="34"/>
  <c r="L11" i="34"/>
  <c r="I11" i="34"/>
  <c r="AA9" i="34"/>
  <c r="AC9" i="34" s="1"/>
  <c r="V9" i="34"/>
  <c r="L9" i="34"/>
  <c r="I9" i="34"/>
  <c r="AA7" i="34"/>
  <c r="AC7" i="34" s="1"/>
  <c r="V7" i="34"/>
  <c r="L7" i="34"/>
  <c r="I7" i="34"/>
  <c r="AE81" i="35"/>
  <c r="AA81" i="35"/>
  <c r="AC81" i="35" s="1"/>
  <c r="V81" i="35"/>
  <c r="S81" i="35"/>
  <c r="L81" i="35"/>
  <c r="I81" i="35"/>
  <c r="AA78" i="35"/>
  <c r="AC78" i="35" s="1"/>
  <c r="V78" i="35"/>
  <c r="S78" i="35"/>
  <c r="L78" i="35"/>
  <c r="I78" i="35"/>
  <c r="AE74" i="35"/>
  <c r="AA74" i="35"/>
  <c r="AC74" i="35" s="1"/>
  <c r="AC75" i="35" s="1"/>
  <c r="I13" i="55" s="1"/>
  <c r="V74" i="35"/>
  <c r="S74" i="35"/>
  <c r="L74" i="35"/>
  <c r="I74" i="35"/>
  <c r="AA71" i="35"/>
  <c r="AC71" i="35" s="1"/>
  <c r="V71" i="35"/>
  <c r="S71" i="35"/>
  <c r="L71" i="35"/>
  <c r="I71" i="35"/>
  <c r="AE71" i="35" s="1"/>
  <c r="AE68" i="35"/>
  <c r="AA68" i="35"/>
  <c r="AC68" i="35" s="1"/>
  <c r="V68" i="35"/>
  <c r="S68" i="35"/>
  <c r="L68" i="35"/>
  <c r="I68" i="35"/>
  <c r="AA63" i="35"/>
  <c r="AC63" i="35" s="1"/>
  <c r="AC64" i="35" s="1"/>
  <c r="AC65" i="35" s="1"/>
  <c r="H13" i="55" s="1"/>
  <c r="V63" i="35"/>
  <c r="S63" i="35"/>
  <c r="L63" i="35"/>
  <c r="I63" i="35"/>
  <c r="AE62" i="35"/>
  <c r="AA62" i="35"/>
  <c r="AC62" i="35" s="1"/>
  <c r="V62" i="35"/>
  <c r="S62" i="35"/>
  <c r="L62" i="35"/>
  <c r="I62" i="35"/>
  <c r="AE61" i="35"/>
  <c r="AA61" i="35"/>
  <c r="AC61" i="35" s="1"/>
  <c r="V61" i="35"/>
  <c r="S61" i="35"/>
  <c r="L61" i="35"/>
  <c r="I61" i="35"/>
  <c r="AA56" i="35"/>
  <c r="AC56" i="35" s="1"/>
  <c r="V56" i="35"/>
  <c r="S56" i="35"/>
  <c r="L56" i="35"/>
  <c r="I56" i="35"/>
  <c r="AA55" i="35"/>
  <c r="AC55" i="35" s="1"/>
  <c r="V55" i="35"/>
  <c r="S55" i="35"/>
  <c r="L55" i="35"/>
  <c r="I55" i="35"/>
  <c r="AA53" i="35"/>
  <c r="AC53" i="35" s="1"/>
  <c r="V53" i="35"/>
  <c r="S53" i="35"/>
  <c r="L53" i="35"/>
  <c r="I53" i="35"/>
  <c r="AA52" i="35"/>
  <c r="AC52" i="35" s="1"/>
  <c r="V52" i="35"/>
  <c r="S52" i="35"/>
  <c r="L52" i="35"/>
  <c r="I52" i="35"/>
  <c r="AA50" i="35"/>
  <c r="AC50" i="35" s="1"/>
  <c r="V50" i="35"/>
  <c r="S50" i="35"/>
  <c r="L50" i="35"/>
  <c r="I50" i="35"/>
  <c r="AA49" i="35"/>
  <c r="AC49" i="35" s="1"/>
  <c r="V49" i="35"/>
  <c r="S49" i="35"/>
  <c r="L49" i="35"/>
  <c r="I49" i="35"/>
  <c r="AA48" i="35"/>
  <c r="AC48" i="35" s="1"/>
  <c r="V48" i="35"/>
  <c r="S48" i="35"/>
  <c r="L48" i="35"/>
  <c r="I48" i="35"/>
  <c r="AA47" i="35"/>
  <c r="AC47" i="35" s="1"/>
  <c r="V47" i="35"/>
  <c r="S47" i="35"/>
  <c r="L47" i="35"/>
  <c r="I47" i="35"/>
  <c r="AA46" i="35"/>
  <c r="AC46" i="35" s="1"/>
  <c r="V46" i="35"/>
  <c r="S46" i="35"/>
  <c r="L46" i="35"/>
  <c r="I46" i="35"/>
  <c r="AA45" i="35"/>
  <c r="AC45" i="35" s="1"/>
  <c r="V45" i="35"/>
  <c r="S45" i="35"/>
  <c r="L45" i="35"/>
  <c r="I45" i="35"/>
  <c r="AA41" i="35"/>
  <c r="AC41" i="35" s="1"/>
  <c r="V41" i="35"/>
  <c r="S41" i="35"/>
  <c r="L41" i="35"/>
  <c r="I41" i="35"/>
  <c r="AA40" i="35"/>
  <c r="AC40" i="35" s="1"/>
  <c r="V40" i="35"/>
  <c r="S40" i="35"/>
  <c r="L40" i="35"/>
  <c r="I40" i="35"/>
  <c r="AA39" i="35"/>
  <c r="AC39" i="35" s="1"/>
  <c r="V39" i="35"/>
  <c r="S39" i="35"/>
  <c r="L39" i="35"/>
  <c r="I39" i="35"/>
  <c r="AA38" i="35"/>
  <c r="AC38" i="35" s="1"/>
  <c r="V38" i="35"/>
  <c r="S38" i="35"/>
  <c r="L38" i="35"/>
  <c r="I38" i="35"/>
  <c r="AA37" i="35"/>
  <c r="AC37" i="35" s="1"/>
  <c r="V37" i="35"/>
  <c r="S37" i="35"/>
  <c r="L37" i="35"/>
  <c r="I37" i="35"/>
  <c r="AA36" i="35"/>
  <c r="AC36" i="35" s="1"/>
  <c r="V36" i="35"/>
  <c r="S36" i="35"/>
  <c r="L36" i="35"/>
  <c r="I36" i="35"/>
  <c r="AA33" i="35"/>
  <c r="AC33" i="35" s="1"/>
  <c r="V33" i="35"/>
  <c r="S33" i="35"/>
  <c r="L33" i="35"/>
  <c r="I33" i="35"/>
  <c r="AA32" i="35"/>
  <c r="AC32" i="35" s="1"/>
  <c r="V32" i="35"/>
  <c r="S32" i="35"/>
  <c r="L32" i="35"/>
  <c r="I32" i="35"/>
  <c r="AA31" i="35"/>
  <c r="AC31" i="35" s="1"/>
  <c r="V31" i="35"/>
  <c r="S31" i="35"/>
  <c r="L31" i="35"/>
  <c r="I31" i="35"/>
  <c r="AA30" i="35"/>
  <c r="AC30" i="35" s="1"/>
  <c r="V30" i="35"/>
  <c r="S30" i="35"/>
  <c r="L30" i="35"/>
  <c r="I30" i="35"/>
  <c r="AE29" i="35"/>
  <c r="AA29" i="35"/>
  <c r="AC29" i="35" s="1"/>
  <c r="V29" i="35"/>
  <c r="S29" i="35"/>
  <c r="L29" i="35"/>
  <c r="I29" i="35"/>
  <c r="AA23" i="35"/>
  <c r="AC23" i="35" s="1"/>
  <c r="AC24" i="35" s="1"/>
  <c r="V23" i="35"/>
  <c r="S23" i="35"/>
  <c r="L23" i="35"/>
  <c r="I23" i="35"/>
  <c r="AE22" i="35"/>
  <c r="AA20" i="35"/>
  <c r="AC20" i="35" s="1"/>
  <c r="V20" i="35"/>
  <c r="S20" i="35"/>
  <c r="L20" i="35"/>
  <c r="I20" i="35"/>
  <c r="AA19" i="35"/>
  <c r="AC19" i="35" s="1"/>
  <c r="V19" i="35"/>
  <c r="S19" i="35"/>
  <c r="L19" i="35"/>
  <c r="I19" i="35"/>
  <c r="AA18" i="35"/>
  <c r="AC18" i="35" s="1"/>
  <c r="V18" i="35"/>
  <c r="S18" i="35"/>
  <c r="L18" i="35"/>
  <c r="I18" i="35"/>
  <c r="AA16" i="35"/>
  <c r="AC16" i="35" s="1"/>
  <c r="V16" i="35"/>
  <c r="S16" i="35"/>
  <c r="L16" i="35"/>
  <c r="I16" i="35"/>
  <c r="AE14" i="35"/>
  <c r="AA12" i="35"/>
  <c r="AC12" i="35" s="1"/>
  <c r="V12" i="35"/>
  <c r="S12" i="35"/>
  <c r="L12" i="35"/>
  <c r="I12" i="35"/>
  <c r="AA11" i="35"/>
  <c r="AC11" i="35" s="1"/>
  <c r="V11" i="35"/>
  <c r="S11" i="35"/>
  <c r="L11" i="35"/>
  <c r="I11" i="35"/>
  <c r="AA9" i="35"/>
  <c r="AC9" i="35" s="1"/>
  <c r="V9" i="35"/>
  <c r="S9" i="35"/>
  <c r="L9" i="35"/>
  <c r="I9" i="35"/>
  <c r="AA7" i="35"/>
  <c r="AC7" i="35" s="1"/>
  <c r="V7" i="35"/>
  <c r="S7" i="35"/>
  <c r="L7" i="35"/>
  <c r="I7" i="35"/>
  <c r="AE79" i="36"/>
  <c r="AA79" i="36"/>
  <c r="AC79" i="36" s="1"/>
  <c r="V79" i="36"/>
  <c r="S79" i="36"/>
  <c r="L79" i="36"/>
  <c r="I79" i="36"/>
  <c r="AA76" i="36"/>
  <c r="AC76" i="36" s="1"/>
  <c r="V76" i="36"/>
  <c r="S76" i="36"/>
  <c r="L76" i="36"/>
  <c r="I76" i="36"/>
  <c r="AE73" i="36"/>
  <c r="AA73" i="36"/>
  <c r="AC73" i="36" s="1"/>
  <c r="V73" i="36"/>
  <c r="S73" i="36"/>
  <c r="L73" i="36"/>
  <c r="I73" i="36"/>
  <c r="AE72" i="36"/>
  <c r="AA72" i="36"/>
  <c r="AC72" i="36" s="1"/>
  <c r="V72" i="36"/>
  <c r="S72" i="36"/>
  <c r="L72" i="36"/>
  <c r="I72" i="36"/>
  <c r="AA69" i="36"/>
  <c r="AC69" i="36" s="1"/>
  <c r="V69" i="36"/>
  <c r="S69" i="36"/>
  <c r="L69" i="36"/>
  <c r="I69" i="36"/>
  <c r="AE69" i="36" s="1"/>
  <c r="AE66" i="36"/>
  <c r="AA66" i="36"/>
  <c r="AC66" i="36" s="1"/>
  <c r="V66" i="36"/>
  <c r="S66" i="36"/>
  <c r="L66" i="36"/>
  <c r="I66" i="36"/>
  <c r="AA63" i="36"/>
  <c r="AC63" i="36" s="1"/>
  <c r="V63" i="36"/>
  <c r="S63" i="36"/>
  <c r="L63" i="36"/>
  <c r="I63" i="36"/>
  <c r="AE62" i="36"/>
  <c r="AA62" i="36"/>
  <c r="AC62" i="36" s="1"/>
  <c r="V62" i="36"/>
  <c r="S62" i="36"/>
  <c r="L62" i="36"/>
  <c r="I62" i="36"/>
  <c r="AE61" i="36"/>
  <c r="AA61" i="36"/>
  <c r="AC61" i="36" s="1"/>
  <c r="V61" i="36"/>
  <c r="S61" i="36"/>
  <c r="L61" i="36"/>
  <c r="I61" i="36"/>
  <c r="AA56" i="36"/>
  <c r="AC56" i="36" s="1"/>
  <c r="V56" i="36"/>
  <c r="S56" i="36"/>
  <c r="L56" i="36"/>
  <c r="I56" i="36"/>
  <c r="AA55" i="36"/>
  <c r="AC55" i="36" s="1"/>
  <c r="V55" i="36"/>
  <c r="S55" i="36"/>
  <c r="L55" i="36"/>
  <c r="I55" i="36"/>
  <c r="AA53" i="36"/>
  <c r="AC53" i="36" s="1"/>
  <c r="V53" i="36"/>
  <c r="S53" i="36"/>
  <c r="L53" i="36"/>
  <c r="I53" i="36"/>
  <c r="AA52" i="36"/>
  <c r="AC52" i="36" s="1"/>
  <c r="V52" i="36"/>
  <c r="S52" i="36"/>
  <c r="L52" i="36"/>
  <c r="I52" i="36"/>
  <c r="AA50" i="36"/>
  <c r="AC50" i="36" s="1"/>
  <c r="V50" i="36"/>
  <c r="S50" i="36"/>
  <c r="L50" i="36"/>
  <c r="I50" i="36"/>
  <c r="AA49" i="36"/>
  <c r="AC49" i="36" s="1"/>
  <c r="V49" i="36"/>
  <c r="S49" i="36"/>
  <c r="L49" i="36"/>
  <c r="I49" i="36"/>
  <c r="AA48" i="36"/>
  <c r="AC48" i="36" s="1"/>
  <c r="V48" i="36"/>
  <c r="S48" i="36"/>
  <c r="L48" i="36"/>
  <c r="I48" i="36"/>
  <c r="AA47" i="36"/>
  <c r="AC47" i="36" s="1"/>
  <c r="V47" i="36"/>
  <c r="S47" i="36"/>
  <c r="L47" i="36"/>
  <c r="I47" i="36"/>
  <c r="AA46" i="36"/>
  <c r="AC46" i="36" s="1"/>
  <c r="V46" i="36"/>
  <c r="S46" i="36"/>
  <c r="L46" i="36"/>
  <c r="I46" i="36"/>
  <c r="AA45" i="36"/>
  <c r="AC45" i="36" s="1"/>
  <c r="V45" i="36"/>
  <c r="S45" i="36"/>
  <c r="L45" i="36"/>
  <c r="I45" i="36"/>
  <c r="AA41" i="36"/>
  <c r="AC41" i="36" s="1"/>
  <c r="V41" i="36"/>
  <c r="S41" i="36"/>
  <c r="L41" i="36"/>
  <c r="I41" i="36"/>
  <c r="AA40" i="36"/>
  <c r="AC40" i="36" s="1"/>
  <c r="V40" i="36"/>
  <c r="S40" i="36"/>
  <c r="L40" i="36"/>
  <c r="I40" i="36"/>
  <c r="AA39" i="36"/>
  <c r="AC39" i="36" s="1"/>
  <c r="V39" i="36"/>
  <c r="S39" i="36"/>
  <c r="L39" i="36"/>
  <c r="I39" i="36"/>
  <c r="AA38" i="36"/>
  <c r="AC38" i="36" s="1"/>
  <c r="V38" i="36"/>
  <c r="S38" i="36"/>
  <c r="L38" i="36"/>
  <c r="I38" i="36"/>
  <c r="AA37" i="36"/>
  <c r="AC37" i="36" s="1"/>
  <c r="V37" i="36"/>
  <c r="S37" i="36"/>
  <c r="L37" i="36"/>
  <c r="I37" i="36"/>
  <c r="AA36" i="36"/>
  <c r="AC36" i="36" s="1"/>
  <c r="V36" i="36"/>
  <c r="S36" i="36"/>
  <c r="L36" i="36"/>
  <c r="I36" i="36"/>
  <c r="AA33" i="36"/>
  <c r="AC33" i="36" s="1"/>
  <c r="V33" i="36"/>
  <c r="S33" i="36"/>
  <c r="L33" i="36"/>
  <c r="I33" i="36"/>
  <c r="AA32" i="36"/>
  <c r="AC32" i="36" s="1"/>
  <c r="V32" i="36"/>
  <c r="S32" i="36"/>
  <c r="L32" i="36"/>
  <c r="I32" i="36"/>
  <c r="AA31" i="36"/>
  <c r="AC31" i="36" s="1"/>
  <c r="V31" i="36"/>
  <c r="S31" i="36"/>
  <c r="L31" i="36"/>
  <c r="I31" i="36"/>
  <c r="AA30" i="36"/>
  <c r="AC30" i="36" s="1"/>
  <c r="V30" i="36"/>
  <c r="S30" i="36"/>
  <c r="L30" i="36"/>
  <c r="I30" i="36"/>
  <c r="AE29" i="36"/>
  <c r="AA29" i="36"/>
  <c r="AC29" i="36" s="1"/>
  <c r="V29" i="36"/>
  <c r="S29" i="36"/>
  <c r="L29" i="36"/>
  <c r="I29" i="36"/>
  <c r="AA23" i="36"/>
  <c r="AC23" i="36" s="1"/>
  <c r="AC24" i="36" s="1"/>
  <c r="V23" i="36"/>
  <c r="S23" i="36"/>
  <c r="L23" i="36"/>
  <c r="I23" i="36"/>
  <c r="AE22" i="36"/>
  <c r="AA20" i="36"/>
  <c r="AC20" i="36" s="1"/>
  <c r="V20" i="36"/>
  <c r="S20" i="36"/>
  <c r="L20" i="36"/>
  <c r="I20" i="36"/>
  <c r="AA19" i="36"/>
  <c r="AC19" i="36" s="1"/>
  <c r="V19" i="36"/>
  <c r="S19" i="36"/>
  <c r="L19" i="36"/>
  <c r="I19" i="36"/>
  <c r="AA18" i="36"/>
  <c r="AC18" i="36" s="1"/>
  <c r="V18" i="36"/>
  <c r="S18" i="36"/>
  <c r="L18" i="36"/>
  <c r="I18" i="36"/>
  <c r="AA16" i="36"/>
  <c r="AC16" i="36" s="1"/>
  <c r="V16" i="36"/>
  <c r="S16" i="36"/>
  <c r="L16" i="36"/>
  <c r="I16" i="36"/>
  <c r="AE14" i="36"/>
  <c r="AA12" i="36"/>
  <c r="AC12" i="36" s="1"/>
  <c r="V12" i="36"/>
  <c r="S12" i="36"/>
  <c r="L12" i="36"/>
  <c r="I12" i="36"/>
  <c r="AA11" i="36"/>
  <c r="AC11" i="36" s="1"/>
  <c r="V11" i="36"/>
  <c r="S11" i="36"/>
  <c r="L11" i="36"/>
  <c r="I11" i="36"/>
  <c r="AA9" i="36"/>
  <c r="AC9" i="36" s="1"/>
  <c r="V9" i="36"/>
  <c r="S9" i="36"/>
  <c r="L9" i="36"/>
  <c r="I9" i="36"/>
  <c r="AA7" i="36"/>
  <c r="AC7" i="36" s="1"/>
  <c r="V7" i="36"/>
  <c r="S7" i="36"/>
  <c r="L7" i="36"/>
  <c r="I7" i="36"/>
  <c r="AE82" i="33"/>
  <c r="AA82" i="33"/>
  <c r="AC82" i="33" s="1"/>
  <c r="V82" i="33"/>
  <c r="L82" i="33"/>
  <c r="I82" i="33"/>
  <c r="AA79" i="33"/>
  <c r="AC79" i="33" s="1"/>
  <c r="V79" i="33"/>
  <c r="L79" i="33"/>
  <c r="I79" i="33"/>
  <c r="AE75" i="33"/>
  <c r="AA75" i="33"/>
  <c r="AC75" i="33" s="1"/>
  <c r="AC76" i="33" s="1"/>
  <c r="I11" i="55" s="1"/>
  <c r="V75" i="33"/>
  <c r="L75" i="33"/>
  <c r="I75" i="33"/>
  <c r="AA72" i="33"/>
  <c r="AC72" i="33" s="1"/>
  <c r="V72" i="33"/>
  <c r="L72" i="33"/>
  <c r="I72" i="33"/>
  <c r="AE72" i="33" s="1"/>
  <c r="AE67" i="33"/>
  <c r="AA67" i="33"/>
  <c r="AC67" i="33" s="1"/>
  <c r="AC68" i="33" s="1"/>
  <c r="V67" i="33"/>
  <c r="L67" i="33"/>
  <c r="I67" i="33"/>
  <c r="AA63" i="33"/>
  <c r="AC63" i="33" s="1"/>
  <c r="V63" i="33"/>
  <c r="L63" i="33"/>
  <c r="I63" i="33"/>
  <c r="AE62" i="33"/>
  <c r="AA62" i="33"/>
  <c r="AC62" i="33" s="1"/>
  <c r="V62" i="33"/>
  <c r="L62" i="33"/>
  <c r="I62" i="33"/>
  <c r="AE61" i="33"/>
  <c r="AA61" i="33"/>
  <c r="AC61" i="33" s="1"/>
  <c r="V61" i="33"/>
  <c r="L61" i="33"/>
  <c r="I61" i="33"/>
  <c r="AA56" i="33"/>
  <c r="AC56" i="33" s="1"/>
  <c r="V56" i="33"/>
  <c r="L56" i="33"/>
  <c r="I56" i="33"/>
  <c r="AA55" i="33"/>
  <c r="AC55" i="33" s="1"/>
  <c r="V55" i="33"/>
  <c r="L55" i="33"/>
  <c r="I55" i="33"/>
  <c r="AA53" i="33"/>
  <c r="AC53" i="33" s="1"/>
  <c r="V53" i="33"/>
  <c r="L53" i="33"/>
  <c r="I53" i="33"/>
  <c r="AA52" i="33"/>
  <c r="AC52" i="33" s="1"/>
  <c r="V52" i="33"/>
  <c r="L52" i="33"/>
  <c r="I52" i="33"/>
  <c r="AA50" i="33"/>
  <c r="AC50" i="33" s="1"/>
  <c r="V50" i="33"/>
  <c r="L50" i="33"/>
  <c r="I50" i="33"/>
  <c r="AA49" i="33"/>
  <c r="AC49" i="33" s="1"/>
  <c r="V49" i="33"/>
  <c r="L49" i="33"/>
  <c r="I49" i="33"/>
  <c r="AA48" i="33"/>
  <c r="AC48" i="33" s="1"/>
  <c r="V48" i="33"/>
  <c r="L48" i="33"/>
  <c r="I48" i="33"/>
  <c r="AA47" i="33"/>
  <c r="AC47" i="33" s="1"/>
  <c r="V47" i="33"/>
  <c r="L47" i="33"/>
  <c r="I47" i="33"/>
  <c r="AA46" i="33"/>
  <c r="AC46" i="33" s="1"/>
  <c r="V46" i="33"/>
  <c r="L46" i="33"/>
  <c r="I46" i="33"/>
  <c r="AA45" i="33"/>
  <c r="AC45" i="33" s="1"/>
  <c r="V45" i="33"/>
  <c r="L45" i="33"/>
  <c r="I45" i="33"/>
  <c r="AA41" i="33"/>
  <c r="AC41" i="33" s="1"/>
  <c r="V41" i="33"/>
  <c r="L41" i="33"/>
  <c r="I41" i="33"/>
  <c r="AA40" i="33"/>
  <c r="AC40" i="33" s="1"/>
  <c r="V40" i="33"/>
  <c r="L40" i="33"/>
  <c r="I40" i="33"/>
  <c r="AA39" i="33"/>
  <c r="AC39" i="33" s="1"/>
  <c r="V39" i="33"/>
  <c r="L39" i="33"/>
  <c r="I39" i="33"/>
  <c r="AA38" i="33"/>
  <c r="AC38" i="33" s="1"/>
  <c r="V38" i="33"/>
  <c r="L38" i="33"/>
  <c r="I38" i="33"/>
  <c r="AA37" i="33"/>
  <c r="AC37" i="33" s="1"/>
  <c r="V37" i="33"/>
  <c r="L37" i="33"/>
  <c r="I37" i="33"/>
  <c r="AE42" i="33" s="1"/>
  <c r="AA36" i="33"/>
  <c r="AC36" i="33" s="1"/>
  <c r="V36" i="33"/>
  <c r="L36" i="33"/>
  <c r="I36" i="33"/>
  <c r="AA33" i="33"/>
  <c r="AC33" i="33" s="1"/>
  <c r="V33" i="33"/>
  <c r="L33" i="33"/>
  <c r="I33" i="33"/>
  <c r="AA31" i="33"/>
  <c r="AC31" i="33" s="1"/>
  <c r="V31" i="33"/>
  <c r="L31" i="33"/>
  <c r="I31" i="33"/>
  <c r="AE32" i="33" s="1"/>
  <c r="AA30" i="33"/>
  <c r="AC30" i="33" s="1"/>
  <c r="V30" i="33"/>
  <c r="L30" i="33"/>
  <c r="I30" i="33"/>
  <c r="AE31" i="33" s="1"/>
  <c r="AE29" i="33"/>
  <c r="AA29" i="33"/>
  <c r="AC29" i="33" s="1"/>
  <c r="V29" i="33"/>
  <c r="L29" i="33"/>
  <c r="I29" i="33"/>
  <c r="AA23" i="33"/>
  <c r="AC23" i="33" s="1"/>
  <c r="AC24" i="33" s="1"/>
  <c r="V23" i="33"/>
  <c r="L23" i="33"/>
  <c r="I23" i="33"/>
  <c r="AE22" i="33"/>
  <c r="AA20" i="33"/>
  <c r="AC20" i="33" s="1"/>
  <c r="V20" i="33"/>
  <c r="L20" i="33"/>
  <c r="I20" i="33"/>
  <c r="AA19" i="33"/>
  <c r="AC19" i="33" s="1"/>
  <c r="V19" i="33"/>
  <c r="L19" i="33"/>
  <c r="AA18" i="33"/>
  <c r="AC18" i="33" s="1"/>
  <c r="V18" i="33"/>
  <c r="L18" i="33"/>
  <c r="AE14" i="33"/>
  <c r="AA12" i="33"/>
  <c r="AC12" i="33" s="1"/>
  <c r="V12" i="33"/>
  <c r="L12" i="33"/>
  <c r="I12" i="33"/>
  <c r="AA11" i="33"/>
  <c r="AC11" i="33" s="1"/>
  <c r="V11" i="33"/>
  <c r="L11" i="33"/>
  <c r="I11" i="33"/>
  <c r="AA9" i="33"/>
  <c r="AC9" i="33" s="1"/>
  <c r="V9" i="33"/>
  <c r="L9" i="33"/>
  <c r="I9" i="33"/>
  <c r="AA7" i="33"/>
  <c r="AC7" i="33" s="1"/>
  <c r="V7" i="33"/>
  <c r="L7" i="33"/>
  <c r="I7" i="33"/>
  <c r="AA19" i="32"/>
  <c r="AC19" i="32" s="1"/>
  <c r="V19" i="32"/>
  <c r="L19" i="32"/>
  <c r="I19" i="32"/>
  <c r="AE19" i="32" s="1"/>
  <c r="AA19" i="13"/>
  <c r="AC19" i="13" s="1"/>
  <c r="V19" i="13"/>
  <c r="L19" i="13"/>
  <c r="I19" i="13"/>
  <c r="AE19" i="13" s="1"/>
  <c r="AA22" i="29"/>
  <c r="AC22" i="29" s="1"/>
  <c r="V22" i="29"/>
  <c r="S22" i="29"/>
  <c r="AE22" i="29" s="1"/>
  <c r="L22" i="29"/>
  <c r="I22" i="29"/>
  <c r="AA19" i="31"/>
  <c r="AC19" i="31" s="1"/>
  <c r="V19" i="31"/>
  <c r="S19" i="31"/>
  <c r="AE19" i="31" s="1"/>
  <c r="L19" i="31"/>
  <c r="AE82" i="32"/>
  <c r="AA82" i="32"/>
  <c r="AC82" i="32" s="1"/>
  <c r="V82" i="32"/>
  <c r="L82" i="32"/>
  <c r="I82" i="32"/>
  <c r="AA79" i="32"/>
  <c r="AC79" i="32" s="1"/>
  <c r="V79" i="32"/>
  <c r="L79" i="32"/>
  <c r="I79" i="32"/>
  <c r="AE75" i="32"/>
  <c r="AA75" i="32"/>
  <c r="AC75" i="32" s="1"/>
  <c r="AC76" i="32" s="1"/>
  <c r="I10" i="55" s="1"/>
  <c r="V75" i="32"/>
  <c r="L75" i="32"/>
  <c r="I75" i="32"/>
  <c r="AA72" i="32"/>
  <c r="AC72" i="32" s="1"/>
  <c r="V72" i="32"/>
  <c r="L72" i="32"/>
  <c r="I72" i="32"/>
  <c r="AE72" i="32" s="1"/>
  <c r="AE67" i="32"/>
  <c r="AA67" i="32"/>
  <c r="AC67" i="32" s="1"/>
  <c r="AC68" i="32" s="1"/>
  <c r="V67" i="32"/>
  <c r="L67" i="32"/>
  <c r="W67" i="32" s="1"/>
  <c r="I67" i="32"/>
  <c r="AA63" i="32"/>
  <c r="AC63" i="32" s="1"/>
  <c r="V63" i="32"/>
  <c r="L63" i="32"/>
  <c r="AE62" i="32"/>
  <c r="AA62" i="32"/>
  <c r="AC62" i="32" s="1"/>
  <c r="V62" i="32"/>
  <c r="L62" i="32"/>
  <c r="I62" i="32"/>
  <c r="AE61" i="32"/>
  <c r="AA61" i="32"/>
  <c r="AC61" i="32" s="1"/>
  <c r="V61" i="32"/>
  <c r="L61" i="32"/>
  <c r="I61" i="32"/>
  <c r="AA56" i="32"/>
  <c r="AC56" i="32" s="1"/>
  <c r="V56" i="32"/>
  <c r="L56" i="32"/>
  <c r="I56" i="32"/>
  <c r="AA55" i="32"/>
  <c r="AC55" i="32" s="1"/>
  <c r="V55" i="32"/>
  <c r="L55" i="32"/>
  <c r="I55" i="32"/>
  <c r="AA53" i="32"/>
  <c r="AC53" i="32" s="1"/>
  <c r="V53" i="32"/>
  <c r="L53" i="32"/>
  <c r="I53" i="32"/>
  <c r="AA52" i="32"/>
  <c r="AC52" i="32" s="1"/>
  <c r="V52" i="32"/>
  <c r="L52" i="32"/>
  <c r="I52" i="32"/>
  <c r="AA50" i="32"/>
  <c r="AC50" i="32" s="1"/>
  <c r="V50" i="32"/>
  <c r="L50" i="32"/>
  <c r="I50" i="32"/>
  <c r="AA49" i="32"/>
  <c r="AC49" i="32" s="1"/>
  <c r="V49" i="32"/>
  <c r="L49" i="32"/>
  <c r="I49" i="32"/>
  <c r="AA48" i="32"/>
  <c r="AC48" i="32" s="1"/>
  <c r="V48" i="32"/>
  <c r="L48" i="32"/>
  <c r="I48" i="32"/>
  <c r="AE48" i="32" s="1"/>
  <c r="AA47" i="32"/>
  <c r="AC47" i="32" s="1"/>
  <c r="V47" i="32"/>
  <c r="L47" i="32"/>
  <c r="I47" i="32"/>
  <c r="AA46" i="32"/>
  <c r="AC46" i="32" s="1"/>
  <c r="V46" i="32"/>
  <c r="L46" i="32"/>
  <c r="I46" i="32"/>
  <c r="AE46" i="32" s="1"/>
  <c r="AA45" i="32"/>
  <c r="AC45" i="32" s="1"/>
  <c r="V45" i="32"/>
  <c r="L45" i="32"/>
  <c r="I45" i="32"/>
  <c r="AA41" i="32"/>
  <c r="AC41" i="32" s="1"/>
  <c r="V41" i="32"/>
  <c r="L41" i="32"/>
  <c r="I41" i="32"/>
  <c r="AA40" i="32"/>
  <c r="AC40" i="32" s="1"/>
  <c r="V40" i="32"/>
  <c r="L40" i="32"/>
  <c r="I40" i="32"/>
  <c r="AA39" i="32"/>
  <c r="AC39" i="32" s="1"/>
  <c r="V39" i="32"/>
  <c r="L39" i="32"/>
  <c r="I39" i="32"/>
  <c r="AA38" i="32"/>
  <c r="AC38" i="32" s="1"/>
  <c r="V38" i="32"/>
  <c r="L38" i="32"/>
  <c r="I38" i="32"/>
  <c r="AA37" i="32"/>
  <c r="AC37" i="32" s="1"/>
  <c r="V37" i="32"/>
  <c r="L37" i="32"/>
  <c r="I37" i="32"/>
  <c r="AA36" i="32"/>
  <c r="AC36" i="32" s="1"/>
  <c r="V36" i="32"/>
  <c r="L36" i="32"/>
  <c r="I36" i="32"/>
  <c r="AA33" i="32"/>
  <c r="AC33" i="32" s="1"/>
  <c r="V33" i="32"/>
  <c r="L33" i="32"/>
  <c r="I33" i="32"/>
  <c r="AA31" i="32"/>
  <c r="AC31" i="32" s="1"/>
  <c r="V31" i="32"/>
  <c r="L31" i="32"/>
  <c r="I31" i="32"/>
  <c r="AA30" i="32"/>
  <c r="AC30" i="32" s="1"/>
  <c r="V30" i="32"/>
  <c r="L30" i="32"/>
  <c r="I30" i="32"/>
  <c r="AE29" i="32"/>
  <c r="AA29" i="32"/>
  <c r="AC29" i="32" s="1"/>
  <c r="V29" i="32"/>
  <c r="L29" i="32"/>
  <c r="I29" i="32"/>
  <c r="AE30" i="32" s="1"/>
  <c r="AA23" i="32"/>
  <c r="AC23" i="32" s="1"/>
  <c r="AC24" i="32" s="1"/>
  <c r="V23" i="32"/>
  <c r="L23" i="32"/>
  <c r="I23" i="32"/>
  <c r="AA20" i="32"/>
  <c r="AC20" i="32" s="1"/>
  <c r="V20" i="32"/>
  <c r="L20" i="32"/>
  <c r="I20" i="32"/>
  <c r="AA18" i="32"/>
  <c r="AC18" i="32" s="1"/>
  <c r="V18" i="32"/>
  <c r="L18" i="32"/>
  <c r="I18" i="32"/>
  <c r="AE18" i="32" s="1"/>
  <c r="AA12" i="32"/>
  <c r="AC12" i="32" s="1"/>
  <c r="V12" i="32"/>
  <c r="L12" i="32"/>
  <c r="I12" i="32"/>
  <c r="AA11" i="32"/>
  <c r="AC11" i="32" s="1"/>
  <c r="V11" i="32"/>
  <c r="L11" i="32"/>
  <c r="I11" i="32"/>
  <c r="AA9" i="32"/>
  <c r="AC9" i="32" s="1"/>
  <c r="V9" i="32"/>
  <c r="L9" i="32"/>
  <c r="I9" i="32"/>
  <c r="AC7" i="32"/>
  <c r="V7" i="32"/>
  <c r="L7" i="32"/>
  <c r="I7" i="32"/>
  <c r="AE79" i="31"/>
  <c r="AA79" i="31"/>
  <c r="AC79" i="31" s="1"/>
  <c r="V79" i="31"/>
  <c r="S79" i="31"/>
  <c r="L79" i="31"/>
  <c r="I79" i="31"/>
  <c r="AA76" i="31"/>
  <c r="AC76" i="31" s="1"/>
  <c r="V76" i="31"/>
  <c r="S76" i="31"/>
  <c r="L76" i="31"/>
  <c r="I76" i="31"/>
  <c r="AE72" i="31"/>
  <c r="AA72" i="31"/>
  <c r="AC72" i="31" s="1"/>
  <c r="AC73" i="31" s="1"/>
  <c r="V72" i="31"/>
  <c r="S72" i="31"/>
  <c r="L72" i="31"/>
  <c r="I72" i="31"/>
  <c r="AE67" i="31"/>
  <c r="AA67" i="31"/>
  <c r="AC67" i="31" s="1"/>
  <c r="AC68" i="31" s="1"/>
  <c r="V67" i="31"/>
  <c r="S67" i="31"/>
  <c r="L67" i="31"/>
  <c r="I67" i="31"/>
  <c r="AA63" i="31"/>
  <c r="AC63" i="31" s="1"/>
  <c r="V63" i="31"/>
  <c r="L63" i="31"/>
  <c r="I63" i="31"/>
  <c r="AE63" i="31" s="1"/>
  <c r="AA62" i="31"/>
  <c r="AC62" i="31" s="1"/>
  <c r="V62" i="31"/>
  <c r="L62" i="31"/>
  <c r="I62" i="31"/>
  <c r="AE62" i="31" s="1"/>
  <c r="AA61" i="31"/>
  <c r="AC61" i="31" s="1"/>
  <c r="AC64" i="31" s="1"/>
  <c r="V61" i="31"/>
  <c r="S61" i="31"/>
  <c r="AE61" i="31" s="1"/>
  <c r="L61" i="31"/>
  <c r="I61" i="31"/>
  <c r="AA56" i="31"/>
  <c r="AC56" i="31" s="1"/>
  <c r="V56" i="31"/>
  <c r="S56" i="31"/>
  <c r="L56" i="31"/>
  <c r="I56" i="31"/>
  <c r="AA55" i="31"/>
  <c r="AC55" i="31" s="1"/>
  <c r="V55" i="31"/>
  <c r="S55" i="31"/>
  <c r="L55" i="31"/>
  <c r="I55" i="31"/>
  <c r="AA53" i="31"/>
  <c r="AC53" i="31" s="1"/>
  <c r="V53" i="31"/>
  <c r="S53" i="31"/>
  <c r="L53" i="31"/>
  <c r="AA52" i="31"/>
  <c r="AC52" i="31" s="1"/>
  <c r="V52" i="31"/>
  <c r="S52" i="31"/>
  <c r="L52" i="31"/>
  <c r="AA50" i="31"/>
  <c r="AC50" i="31" s="1"/>
  <c r="V50" i="31"/>
  <c r="S50" i="31"/>
  <c r="L50" i="31"/>
  <c r="AA49" i="31"/>
  <c r="AC49" i="31" s="1"/>
  <c r="V49" i="31"/>
  <c r="S49" i="31"/>
  <c r="L49" i="31"/>
  <c r="AA48" i="31"/>
  <c r="AC48" i="31" s="1"/>
  <c r="V48" i="31"/>
  <c r="S48" i="31"/>
  <c r="L48" i="31"/>
  <c r="I48" i="31"/>
  <c r="AA47" i="31"/>
  <c r="AC47" i="31" s="1"/>
  <c r="V47" i="31"/>
  <c r="S47" i="31"/>
  <c r="L47" i="31"/>
  <c r="I47" i="31"/>
  <c r="AA46" i="31"/>
  <c r="AC46" i="31" s="1"/>
  <c r="V46" i="31"/>
  <c r="S46" i="31"/>
  <c r="L46" i="31"/>
  <c r="I46" i="31"/>
  <c r="AA45" i="31"/>
  <c r="AC45" i="31" s="1"/>
  <c r="V45" i="31"/>
  <c r="S45" i="31"/>
  <c r="L45" i="31"/>
  <c r="I45" i="31"/>
  <c r="AA41" i="31"/>
  <c r="AC41" i="31" s="1"/>
  <c r="V41" i="31"/>
  <c r="S41" i="31"/>
  <c r="L41" i="31"/>
  <c r="I41" i="31"/>
  <c r="AA40" i="31"/>
  <c r="AC40" i="31" s="1"/>
  <c r="V40" i="31"/>
  <c r="S40" i="31"/>
  <c r="L40" i="31"/>
  <c r="I40" i="31"/>
  <c r="AA39" i="31"/>
  <c r="AC39" i="31" s="1"/>
  <c r="V39" i="31"/>
  <c r="S39" i="31"/>
  <c r="L39" i="31"/>
  <c r="I39" i="31"/>
  <c r="AA38" i="31"/>
  <c r="AC38" i="31" s="1"/>
  <c r="V38" i="31"/>
  <c r="S38" i="31"/>
  <c r="L38" i="31"/>
  <c r="I38" i="31"/>
  <c r="AA37" i="31"/>
  <c r="AC37" i="31" s="1"/>
  <c r="V37" i="31"/>
  <c r="S37" i="31"/>
  <c r="L37" i="31"/>
  <c r="I37" i="31"/>
  <c r="AA36" i="31"/>
  <c r="AC36" i="31" s="1"/>
  <c r="V36" i="31"/>
  <c r="S36" i="31"/>
  <c r="L36" i="31"/>
  <c r="I36" i="31"/>
  <c r="AE36" i="31"/>
  <c r="AA33" i="31"/>
  <c r="AC33" i="31" s="1"/>
  <c r="V33" i="31"/>
  <c r="S33" i="31"/>
  <c r="L33" i="31"/>
  <c r="I33" i="31"/>
  <c r="AA31" i="31"/>
  <c r="AC31" i="31" s="1"/>
  <c r="V31" i="31"/>
  <c r="S31" i="31"/>
  <c r="L31" i="31"/>
  <c r="I31" i="31"/>
  <c r="AA30" i="31"/>
  <c r="AC30" i="31" s="1"/>
  <c r="V30" i="31"/>
  <c r="S30" i="31"/>
  <c r="L30" i="31"/>
  <c r="I30" i="31"/>
  <c r="AE29" i="31"/>
  <c r="AA29" i="31"/>
  <c r="AC29" i="31" s="1"/>
  <c r="V29" i="31"/>
  <c r="S29" i="31"/>
  <c r="L29" i="31"/>
  <c r="I29" i="31"/>
  <c r="AA23" i="31"/>
  <c r="AC23" i="31" s="1"/>
  <c r="AC24" i="31" s="1"/>
  <c r="V23" i="31"/>
  <c r="S23" i="31"/>
  <c r="L23" i="31"/>
  <c r="I23" i="31"/>
  <c r="AE22" i="31"/>
  <c r="AA20" i="31"/>
  <c r="AC20" i="31" s="1"/>
  <c r="V20" i="31"/>
  <c r="S20" i="31"/>
  <c r="AE20" i="31" s="1"/>
  <c r="L20" i="31"/>
  <c r="AA18" i="31"/>
  <c r="AC18" i="31" s="1"/>
  <c r="V18" i="31"/>
  <c r="S18" i="31"/>
  <c r="AE18" i="31" s="1"/>
  <c r="L18" i="31"/>
  <c r="AA12" i="31"/>
  <c r="AC12" i="31" s="1"/>
  <c r="V12" i="31"/>
  <c r="S12" i="31"/>
  <c r="L12" i="31"/>
  <c r="I12" i="31"/>
  <c r="AA11" i="31"/>
  <c r="AC11" i="31" s="1"/>
  <c r="V11" i="31"/>
  <c r="S11" i="31"/>
  <c r="L11" i="31"/>
  <c r="I11" i="31"/>
  <c r="AA9" i="31"/>
  <c r="AC9" i="31" s="1"/>
  <c r="V9" i="31"/>
  <c r="S9" i="31"/>
  <c r="L9" i="31"/>
  <c r="I9" i="31"/>
  <c r="AA7" i="31"/>
  <c r="AC7" i="31" s="1"/>
  <c r="V7" i="31"/>
  <c r="S7" i="31"/>
  <c r="L7" i="31"/>
  <c r="I7" i="31"/>
  <c r="AA19" i="29"/>
  <c r="AC19" i="29" s="1"/>
  <c r="V19" i="29"/>
  <c r="L19" i="29"/>
  <c r="AA16" i="13"/>
  <c r="AC16" i="13" s="1"/>
  <c r="V16" i="13"/>
  <c r="L16" i="13"/>
  <c r="AC64" i="30"/>
  <c r="V64" i="30"/>
  <c r="S64" i="30"/>
  <c r="L64" i="30"/>
  <c r="I64" i="30"/>
  <c r="AA61" i="13"/>
  <c r="AC61" i="13" s="1"/>
  <c r="V61" i="13"/>
  <c r="S61" i="13"/>
  <c r="L61" i="13"/>
  <c r="I61" i="13"/>
  <c r="AA62" i="13"/>
  <c r="AC62" i="13" s="1"/>
  <c r="V62" i="13"/>
  <c r="L62" i="13"/>
  <c r="AA65" i="29"/>
  <c r="AC65" i="29" s="1"/>
  <c r="V65" i="29"/>
  <c r="L65" i="29"/>
  <c r="I65" i="29"/>
  <c r="AE65" i="29" s="1"/>
  <c r="AA64" i="29"/>
  <c r="AC64" i="29" s="1"/>
  <c r="V64" i="29"/>
  <c r="S64" i="29"/>
  <c r="AE64" i="29" s="1"/>
  <c r="L64" i="29"/>
  <c r="I64" i="29"/>
  <c r="AD42" i="38" l="1"/>
  <c r="W18" i="35"/>
  <c r="AC43" i="35"/>
  <c r="W41" i="35"/>
  <c r="AD41" i="35" s="1"/>
  <c r="AC69" i="34"/>
  <c r="H12" i="55"/>
  <c r="W42" i="32"/>
  <c r="AE64" i="30"/>
  <c r="AE61" i="13"/>
  <c r="AE42" i="13"/>
  <c r="AC25" i="39"/>
  <c r="AC46" i="39"/>
  <c r="AC43" i="38"/>
  <c r="W69" i="38"/>
  <c r="AD69" i="38" s="1"/>
  <c r="W32" i="37"/>
  <c r="AD32" i="37" s="1"/>
  <c r="AE31" i="37"/>
  <c r="AE76" i="37"/>
  <c r="AC43" i="37"/>
  <c r="AE12" i="37"/>
  <c r="AE9" i="37"/>
  <c r="AE12" i="36"/>
  <c r="W52" i="36"/>
  <c r="AC43" i="36"/>
  <c r="AE37" i="35"/>
  <c r="AE78" i="35"/>
  <c r="AE19" i="35"/>
  <c r="W81" i="35"/>
  <c r="AD81" i="35" s="1"/>
  <c r="W29" i="35"/>
  <c r="AD29" i="35" s="1"/>
  <c r="AE31" i="34"/>
  <c r="AC43" i="34"/>
  <c r="G12" i="55" s="1"/>
  <c r="AC21" i="34"/>
  <c r="AC64" i="33"/>
  <c r="AC69" i="33" s="1"/>
  <c r="W79" i="33"/>
  <c r="G11" i="55"/>
  <c r="W23" i="39"/>
  <c r="AD23" i="39" s="1"/>
  <c r="W42" i="39"/>
  <c r="AD42" i="39" s="1"/>
  <c r="W11" i="39"/>
  <c r="AE49" i="38"/>
  <c r="AE16" i="37"/>
  <c r="AE19" i="37"/>
  <c r="W36" i="37"/>
  <c r="AD36" i="37" s="1"/>
  <c r="AE38" i="37"/>
  <c r="W45" i="37"/>
  <c r="AE46" i="36"/>
  <c r="W42" i="36"/>
  <c r="AD42" i="36" s="1"/>
  <c r="AE42" i="36"/>
  <c r="AD52" i="36"/>
  <c r="AE76" i="36"/>
  <c r="AC13" i="36"/>
  <c r="AE33" i="36"/>
  <c r="W45" i="34"/>
  <c r="AD45" i="34" s="1"/>
  <c r="W63" i="34"/>
  <c r="AD63" i="34" s="1"/>
  <c r="AE18" i="34"/>
  <c r="AC64" i="32"/>
  <c r="AC69" i="32" s="1"/>
  <c r="G10" i="55"/>
  <c r="AC13" i="33"/>
  <c r="AD42" i="32"/>
  <c r="AC13" i="32"/>
  <c r="AC21" i="32"/>
  <c r="W40" i="35"/>
  <c r="AD40" i="35" s="1"/>
  <c r="AC13" i="35"/>
  <c r="H9" i="55"/>
  <c r="AC69" i="31"/>
  <c r="AE9" i="31"/>
  <c r="AC57" i="31"/>
  <c r="G9" i="55" s="1"/>
  <c r="W46" i="31"/>
  <c r="AD46" i="31" s="1"/>
  <c r="AC21" i="31"/>
  <c r="AE23" i="34"/>
  <c r="AE38" i="34"/>
  <c r="AE41" i="34"/>
  <c r="AC13" i="34"/>
  <c r="W62" i="33"/>
  <c r="AD62" i="33" s="1"/>
  <c r="AC21" i="33"/>
  <c r="AE42" i="31"/>
  <c r="W7" i="39"/>
  <c r="AD7" i="39" s="1"/>
  <c r="AD11" i="39"/>
  <c r="AC13" i="39"/>
  <c r="AC21" i="39" s="1"/>
  <c r="W73" i="38"/>
  <c r="AD73" i="38" s="1"/>
  <c r="AE42" i="38"/>
  <c r="AC13" i="38"/>
  <c r="W73" i="37"/>
  <c r="AD73" i="37" s="1"/>
  <c r="AE63" i="37"/>
  <c r="AE30" i="37"/>
  <c r="AE52" i="37"/>
  <c r="AC13" i="37"/>
  <c r="AE18" i="37"/>
  <c r="AE11" i="36"/>
  <c r="W66" i="36"/>
  <c r="AD66" i="36" s="1"/>
  <c r="AE9" i="36"/>
  <c r="AE30" i="35"/>
  <c r="W23" i="35"/>
  <c r="AD23" i="35" s="1"/>
  <c r="AE38" i="35"/>
  <c r="W42" i="35"/>
  <c r="AD42" i="35" s="1"/>
  <c r="W50" i="35"/>
  <c r="AD50" i="35" s="1"/>
  <c r="W71" i="35"/>
  <c r="AD71" i="35" s="1"/>
  <c r="W72" i="34"/>
  <c r="AD72" i="34" s="1"/>
  <c r="AE32" i="34"/>
  <c r="AE30" i="34"/>
  <c r="AE39" i="34"/>
  <c r="AC13" i="31"/>
  <c r="AE30" i="31"/>
  <c r="AE11" i="31"/>
  <c r="AE50" i="31"/>
  <c r="AE42" i="30"/>
  <c r="AD42" i="30"/>
  <c r="AE45" i="29"/>
  <c r="W45" i="29"/>
  <c r="AD45" i="29" s="1"/>
  <c r="W42" i="13"/>
  <c r="AD42" i="13" s="1"/>
  <c r="W56" i="34"/>
  <c r="AD56" i="34" s="1"/>
  <c r="W30" i="39"/>
  <c r="AD30" i="39" s="1"/>
  <c r="AD42" i="34"/>
  <c r="AD42" i="33"/>
  <c r="W69" i="39"/>
  <c r="AD69" i="39" s="1"/>
  <c r="W19" i="13"/>
  <c r="AD19" i="13" s="1"/>
  <c r="AE48" i="31"/>
  <c r="AE76" i="31"/>
  <c r="W42" i="31"/>
  <c r="AD42" i="31" s="1"/>
  <c r="W23" i="31"/>
  <c r="AD23" i="31" s="1"/>
  <c r="AE52" i="31"/>
  <c r="W19" i="31"/>
  <c r="AD19" i="31" s="1"/>
  <c r="W18" i="31"/>
  <c r="AE37" i="31"/>
  <c r="AE45" i="31"/>
  <c r="AE38" i="31"/>
  <c r="AE53" i="31"/>
  <c r="AE12" i="31"/>
  <c r="AE56" i="31"/>
  <c r="W76" i="31"/>
  <c r="AD76" i="31" s="1"/>
  <c r="AE9" i="32"/>
  <c r="AD67" i="32"/>
  <c r="AE38" i="32"/>
  <c r="AE56" i="32"/>
  <c r="AE39" i="32"/>
  <c r="AE52" i="32"/>
  <c r="AE55" i="32"/>
  <c r="AE79" i="32"/>
  <c r="AE42" i="32"/>
  <c r="AE12" i="32"/>
  <c r="AE20" i="32"/>
  <c r="W79" i="32"/>
  <c r="AD79" i="32" s="1"/>
  <c r="AE41" i="32"/>
  <c r="AE23" i="32"/>
  <c r="AE63" i="32"/>
  <c r="AE40" i="32"/>
  <c r="AE7" i="33"/>
  <c r="W7" i="33"/>
  <c r="AD7" i="33" s="1"/>
  <c r="AE11" i="33"/>
  <c r="AD79" i="33"/>
  <c r="AE9" i="33"/>
  <c r="AE53" i="33"/>
  <c r="AE19" i="33"/>
  <c r="AE46" i="33"/>
  <c r="W67" i="33"/>
  <c r="AD67" i="33" s="1"/>
  <c r="AE36" i="33"/>
  <c r="AE18" i="33"/>
  <c r="W72" i="33"/>
  <c r="AD72" i="33" s="1"/>
  <c r="AE37" i="33"/>
  <c r="AE52" i="33"/>
  <c r="AE45" i="33"/>
  <c r="AE30" i="33"/>
  <c r="AE39" i="33"/>
  <c r="AE49" i="33"/>
  <c r="AE23" i="33"/>
  <c r="W38" i="33"/>
  <c r="AD38" i="33" s="1"/>
  <c r="AE47" i="33"/>
  <c r="AE56" i="33"/>
  <c r="AE79" i="33"/>
  <c r="W9" i="33"/>
  <c r="AD9" i="33" s="1"/>
  <c r="AE33" i="33"/>
  <c r="AE50" i="33"/>
  <c r="AE40" i="33"/>
  <c r="AE48" i="33"/>
  <c r="AE20" i="33"/>
  <c r="AE38" i="33"/>
  <c r="AE63" i="33"/>
  <c r="AE55" i="33"/>
  <c r="AE12" i="33"/>
  <c r="AE41" i="33"/>
  <c r="W53" i="33"/>
  <c r="AD53" i="33" s="1"/>
  <c r="AE20" i="34"/>
  <c r="AE50" i="34"/>
  <c r="AE42" i="34"/>
  <c r="AE12" i="34"/>
  <c r="AE36" i="34"/>
  <c r="AE49" i="34"/>
  <c r="W23" i="34"/>
  <c r="AD23" i="34" s="1"/>
  <c r="AE47" i="34"/>
  <c r="AE52" i="34"/>
  <c r="AE45" i="34"/>
  <c r="AE37" i="34"/>
  <c r="AE55" i="34"/>
  <c r="AE48" i="34"/>
  <c r="AE53" i="34"/>
  <c r="AE9" i="34"/>
  <c r="AE46" i="34"/>
  <c r="W67" i="34"/>
  <c r="AD67" i="34" s="1"/>
  <c r="AE79" i="34"/>
  <c r="AE7" i="34"/>
  <c r="AE33" i="34"/>
  <c r="AE63" i="34"/>
  <c r="W39" i="34"/>
  <c r="AD39" i="34" s="1"/>
  <c r="AE40" i="34"/>
  <c r="AE19" i="34"/>
  <c r="AE11" i="34"/>
  <c r="W38" i="34"/>
  <c r="AD38" i="34" s="1"/>
  <c r="AE45" i="35"/>
  <c r="AE52" i="35"/>
  <c r="AE20" i="35"/>
  <c r="AE36" i="35"/>
  <c r="AD18" i="35"/>
  <c r="AE48" i="35"/>
  <c r="AE12" i="35"/>
  <c r="AE42" i="35"/>
  <c r="AE49" i="35"/>
  <c r="AE56" i="35"/>
  <c r="AE47" i="35"/>
  <c r="AE32" i="35"/>
  <c r="AE23" i="35"/>
  <c r="W11" i="35"/>
  <c r="AD11" i="35" s="1"/>
  <c r="AE53" i="35"/>
  <c r="W74" i="35"/>
  <c r="AD74" i="35" s="1"/>
  <c r="AD75" i="35" s="1"/>
  <c r="M13" i="55" s="1"/>
  <c r="AE11" i="35"/>
  <c r="W20" i="35"/>
  <c r="AD20" i="35" s="1"/>
  <c r="W68" i="35"/>
  <c r="AD68" i="35" s="1"/>
  <c r="AE41" i="35"/>
  <c r="AE9" i="35"/>
  <c r="AE39" i="35"/>
  <c r="AE63" i="35"/>
  <c r="AE55" i="35"/>
  <c r="AE7" i="35"/>
  <c r="AE33" i="35"/>
  <c r="AE18" i="35"/>
  <c r="AE31" i="35"/>
  <c r="AE16" i="35"/>
  <c r="AE40" i="35"/>
  <c r="W46" i="35"/>
  <c r="AD46" i="35" s="1"/>
  <c r="AE50" i="35"/>
  <c r="AE46" i="35"/>
  <c r="AE52" i="36"/>
  <c r="AE31" i="36"/>
  <c r="AE55" i="36"/>
  <c r="W12" i="36"/>
  <c r="AE40" i="36"/>
  <c r="AE7" i="36"/>
  <c r="AE41" i="36"/>
  <c r="AE49" i="36"/>
  <c r="AE56" i="36"/>
  <c r="AE32" i="36"/>
  <c r="W73" i="36"/>
  <c r="AD73" i="36" s="1"/>
  <c r="AE50" i="36"/>
  <c r="W11" i="36"/>
  <c r="AD11" i="36" s="1"/>
  <c r="AE53" i="36"/>
  <c r="AE36" i="36"/>
  <c r="W46" i="36"/>
  <c r="AD46" i="36" s="1"/>
  <c r="AE48" i="36"/>
  <c r="AD12" i="36"/>
  <c r="AE37" i="36"/>
  <c r="AE39" i="36"/>
  <c r="AE16" i="36"/>
  <c r="AE18" i="36"/>
  <c r="AE20" i="36"/>
  <c r="AE63" i="36"/>
  <c r="W45" i="36"/>
  <c r="AD45" i="36" s="1"/>
  <c r="AE45" i="36"/>
  <c r="AE47" i="36"/>
  <c r="W69" i="36"/>
  <c r="AD69" i="36" s="1"/>
  <c r="AE38" i="36"/>
  <c r="AE19" i="36"/>
  <c r="AE23" i="36"/>
  <c r="AE30" i="36"/>
  <c r="AE55" i="37"/>
  <c r="W33" i="37"/>
  <c r="AD33" i="37" s="1"/>
  <c r="W66" i="37"/>
  <c r="AD66" i="37" s="1"/>
  <c r="AE37" i="37"/>
  <c r="W47" i="37"/>
  <c r="AD47" i="37" s="1"/>
  <c r="W42" i="37"/>
  <c r="AD42" i="37" s="1"/>
  <c r="AE47" i="37"/>
  <c r="AD45" i="37"/>
  <c r="AE41" i="37"/>
  <c r="AE45" i="37"/>
  <c r="AE36" i="37"/>
  <c r="AE42" i="37"/>
  <c r="AE50" i="37"/>
  <c r="W69" i="37"/>
  <c r="AD69" i="37" s="1"/>
  <c r="AE7" i="37"/>
  <c r="W37" i="37"/>
  <c r="AD37" i="37" s="1"/>
  <c r="AE46" i="37"/>
  <c r="AE53" i="37"/>
  <c r="AE23" i="37"/>
  <c r="AE49" i="37"/>
  <c r="AE56" i="37"/>
  <c r="AE33" i="37"/>
  <c r="AE39" i="37"/>
  <c r="AE11" i="37"/>
  <c r="W53" i="37"/>
  <c r="AD53" i="37" s="1"/>
  <c r="AE32" i="37"/>
  <c r="AE20" i="37"/>
  <c r="AE48" i="37"/>
  <c r="W76" i="37"/>
  <c r="AD76" i="37" s="1"/>
  <c r="W48" i="37"/>
  <c r="AD48" i="37" s="1"/>
  <c r="AE40" i="37"/>
  <c r="AE20" i="38"/>
  <c r="AE36" i="38"/>
  <c r="AE18" i="38"/>
  <c r="W40" i="38"/>
  <c r="AD40" i="38" s="1"/>
  <c r="AE7" i="38"/>
  <c r="AE30" i="38"/>
  <c r="W23" i="38"/>
  <c r="AD23" i="38" s="1"/>
  <c r="AE47" i="38"/>
  <c r="AE38" i="38"/>
  <c r="AE33" i="38"/>
  <c r="AE45" i="38"/>
  <c r="AE32" i="38"/>
  <c r="W31" i="38"/>
  <c r="AD31" i="38" s="1"/>
  <c r="AE37" i="38"/>
  <c r="W41" i="38"/>
  <c r="AD41" i="38" s="1"/>
  <c r="AE48" i="38"/>
  <c r="AE53" i="38"/>
  <c r="AE46" i="38"/>
  <c r="W66" i="38"/>
  <c r="AD66" i="38" s="1"/>
  <c r="AE11" i="38"/>
  <c r="AE40" i="38"/>
  <c r="W16" i="38"/>
  <c r="AD16" i="38" s="1"/>
  <c r="AE31" i="38"/>
  <c r="AE50" i="38"/>
  <c r="AE16" i="38"/>
  <c r="AE41" i="38"/>
  <c r="AE9" i="38"/>
  <c r="AE52" i="38"/>
  <c r="AE56" i="38"/>
  <c r="AE39" i="38"/>
  <c r="W79" i="38"/>
  <c r="AD79" i="38" s="1"/>
  <c r="AE19" i="38"/>
  <c r="AE23" i="38"/>
  <c r="W29" i="38"/>
  <c r="AD29" i="38" s="1"/>
  <c r="AE12" i="38"/>
  <c r="AE55" i="38"/>
  <c r="AE63" i="38"/>
  <c r="AE76" i="38"/>
  <c r="W65" i="39"/>
  <c r="AD65" i="39" s="1"/>
  <c r="W43" i="39"/>
  <c r="AD43" i="39" s="1"/>
  <c r="AE7" i="39"/>
  <c r="AE9" i="39"/>
  <c r="AE44" i="39"/>
  <c r="AE40" i="39"/>
  <c r="W41" i="39"/>
  <c r="AD41" i="39" s="1"/>
  <c r="W45" i="39"/>
  <c r="AD45" i="39" s="1"/>
  <c r="AE42" i="39"/>
  <c r="AE38" i="39"/>
  <c r="W76" i="39"/>
  <c r="AD76" i="39" s="1"/>
  <c r="AE12" i="39"/>
  <c r="AE66" i="39"/>
  <c r="AE32" i="39"/>
  <c r="AE11" i="39"/>
  <c r="AE59" i="39"/>
  <c r="W79" i="39"/>
  <c r="AD79" i="39" s="1"/>
  <c r="AE50" i="39"/>
  <c r="AE79" i="39"/>
  <c r="W9" i="39"/>
  <c r="AD9" i="39" s="1"/>
  <c r="AE19" i="39"/>
  <c r="AE37" i="39"/>
  <c r="AE41" i="39"/>
  <c r="AE53" i="39"/>
  <c r="W75" i="39"/>
  <c r="AD75" i="39" s="1"/>
  <c r="W20" i="39"/>
  <c r="AD20" i="39" s="1"/>
  <c r="W6" i="39"/>
  <c r="AD6" i="39" s="1"/>
  <c r="W16" i="39"/>
  <c r="AD16" i="39" s="1"/>
  <c r="W64" i="39"/>
  <c r="AD64" i="39" s="1"/>
  <c r="W66" i="39"/>
  <c r="AD66" i="39" s="1"/>
  <c r="W72" i="39"/>
  <c r="AD72" i="39" s="1"/>
  <c r="W31" i="39"/>
  <c r="AD31" i="39" s="1"/>
  <c r="W18" i="39"/>
  <c r="AD18" i="39" s="1"/>
  <c r="W33" i="39"/>
  <c r="AD33" i="39" s="1"/>
  <c r="W39" i="39"/>
  <c r="AD39" i="39" s="1"/>
  <c r="W37" i="39"/>
  <c r="AD37" i="39" s="1"/>
  <c r="W48" i="39"/>
  <c r="AD48" i="39" s="1"/>
  <c r="W52" i="39"/>
  <c r="AD52" i="39" s="1"/>
  <c r="W50" i="39"/>
  <c r="AD50" i="39" s="1"/>
  <c r="W56" i="39"/>
  <c r="AD56" i="39" s="1"/>
  <c r="W58" i="39"/>
  <c r="AD58" i="39" s="1"/>
  <c r="W32" i="39"/>
  <c r="AD32" i="39" s="1"/>
  <c r="W36" i="39"/>
  <c r="AD36" i="39" s="1"/>
  <c r="W38" i="39"/>
  <c r="AD38" i="39" s="1"/>
  <c r="W40" i="39"/>
  <c r="AD40" i="39" s="1"/>
  <c r="W44" i="39"/>
  <c r="AD44" i="39" s="1"/>
  <c r="W51" i="39"/>
  <c r="AD51" i="39" s="1"/>
  <c r="W12" i="39"/>
  <c r="AD12" i="39" s="1"/>
  <c r="AD25" i="39" s="1"/>
  <c r="W29" i="39"/>
  <c r="AD29" i="39" s="1"/>
  <c r="W49" i="39"/>
  <c r="AD49" i="39" s="1"/>
  <c r="W53" i="39"/>
  <c r="AD53" i="39" s="1"/>
  <c r="W55" i="39"/>
  <c r="AD55" i="39" s="1"/>
  <c r="W59" i="39"/>
  <c r="AD59" i="39" s="1"/>
  <c r="W82" i="39"/>
  <c r="AD82" i="39" s="1"/>
  <c r="W19" i="39"/>
  <c r="AD19" i="39" s="1"/>
  <c r="W61" i="38"/>
  <c r="AD61" i="38" s="1"/>
  <c r="W76" i="38"/>
  <c r="AD76" i="38" s="1"/>
  <c r="W72" i="38"/>
  <c r="AD72" i="38" s="1"/>
  <c r="W63" i="38"/>
  <c r="AD63" i="38" s="1"/>
  <c r="W62" i="38"/>
  <c r="AD62" i="38" s="1"/>
  <c r="W56" i="38"/>
  <c r="AD56" i="38" s="1"/>
  <c r="W19" i="38"/>
  <c r="AD19" i="38" s="1"/>
  <c r="W55" i="38"/>
  <c r="AD55" i="38" s="1"/>
  <c r="W9" i="38"/>
  <c r="AD9" i="38" s="1"/>
  <c r="W11" i="38"/>
  <c r="AD11" i="38" s="1"/>
  <c r="W30" i="38"/>
  <c r="AD30" i="38" s="1"/>
  <c r="W32" i="38"/>
  <c r="AD32" i="38" s="1"/>
  <c r="W38" i="38"/>
  <c r="AD38" i="38" s="1"/>
  <c r="W46" i="38"/>
  <c r="AD46" i="38" s="1"/>
  <c r="W48" i="38"/>
  <c r="AD48" i="38" s="1"/>
  <c r="W50" i="38"/>
  <c r="AD50" i="38" s="1"/>
  <c r="W52" i="38"/>
  <c r="AD52" i="38" s="1"/>
  <c r="W12" i="38"/>
  <c r="AD12" i="38" s="1"/>
  <c r="W33" i="38"/>
  <c r="AD33" i="38" s="1"/>
  <c r="W18" i="38"/>
  <c r="AD18" i="38" s="1"/>
  <c r="W37" i="38"/>
  <c r="AD37" i="38" s="1"/>
  <c r="W39" i="38"/>
  <c r="AD39" i="38" s="1"/>
  <c r="W45" i="38"/>
  <c r="AD45" i="38" s="1"/>
  <c r="W49" i="38"/>
  <c r="AD49" i="38" s="1"/>
  <c r="W53" i="38"/>
  <c r="AD53" i="38" s="1"/>
  <c r="W7" i="38"/>
  <c r="AD7" i="38" s="1"/>
  <c r="W20" i="38"/>
  <c r="AD20" i="38" s="1"/>
  <c r="W47" i="38"/>
  <c r="AD47" i="38" s="1"/>
  <c r="W36" i="38"/>
  <c r="AD36" i="38" s="1"/>
  <c r="W50" i="37"/>
  <c r="AD50" i="37" s="1"/>
  <c r="W50" i="36"/>
  <c r="AD50" i="36" s="1"/>
  <c r="W50" i="34"/>
  <c r="AD50" i="34" s="1"/>
  <c r="W50" i="33"/>
  <c r="AD50" i="33" s="1"/>
  <c r="W6" i="38"/>
  <c r="AD6" i="38" s="1"/>
  <c r="W61" i="37"/>
  <c r="AD61" i="37" s="1"/>
  <c r="W63" i="37"/>
  <c r="AD63" i="37" s="1"/>
  <c r="W31" i="37"/>
  <c r="AD31" i="37" s="1"/>
  <c r="W40" i="37"/>
  <c r="AD40" i="37" s="1"/>
  <c r="W38" i="37"/>
  <c r="AD38" i="37" s="1"/>
  <c r="W30" i="37"/>
  <c r="AD30" i="37" s="1"/>
  <c r="W52" i="37"/>
  <c r="AD52" i="37" s="1"/>
  <c r="W9" i="37"/>
  <c r="AD9" i="37" s="1"/>
  <c r="W7" i="37"/>
  <c r="AD7" i="37" s="1"/>
  <c r="W20" i="37"/>
  <c r="AD20" i="37" s="1"/>
  <c r="W16" i="37"/>
  <c r="AD16" i="37" s="1"/>
  <c r="W55" i="37"/>
  <c r="AD55" i="37" s="1"/>
  <c r="W11" i="37"/>
  <c r="AD11" i="37" s="1"/>
  <c r="W46" i="37"/>
  <c r="AD46" i="37" s="1"/>
  <c r="W19" i="37"/>
  <c r="AD19" i="37" s="1"/>
  <c r="W23" i="37"/>
  <c r="AD23" i="37" s="1"/>
  <c r="W29" i="37"/>
  <c r="AD29" i="37" s="1"/>
  <c r="W39" i="37"/>
  <c r="AD39" i="37" s="1"/>
  <c r="W41" i="37"/>
  <c r="AD41" i="37" s="1"/>
  <c r="W12" i="37"/>
  <c r="AD12" i="37" s="1"/>
  <c r="W56" i="37"/>
  <c r="AD56" i="37" s="1"/>
  <c r="W18" i="37"/>
  <c r="AD18" i="37" s="1"/>
  <c r="W49" i="37"/>
  <c r="AD49" i="37" s="1"/>
  <c r="W79" i="37"/>
  <c r="AD79" i="37" s="1"/>
  <c r="W72" i="37"/>
  <c r="AD72" i="37" s="1"/>
  <c r="W62" i="37"/>
  <c r="AD62" i="37" s="1"/>
  <c r="W76" i="36"/>
  <c r="AD76" i="36" s="1"/>
  <c r="W61" i="36"/>
  <c r="AD61" i="36" s="1"/>
  <c r="W63" i="36"/>
  <c r="AD63" i="36" s="1"/>
  <c r="W41" i="36"/>
  <c r="AD41" i="36" s="1"/>
  <c r="W39" i="36"/>
  <c r="AD39" i="36" s="1"/>
  <c r="W38" i="36"/>
  <c r="AD38" i="36" s="1"/>
  <c r="W37" i="36"/>
  <c r="AD37" i="36" s="1"/>
  <c r="W36" i="36"/>
  <c r="AD36" i="36" s="1"/>
  <c r="W32" i="36"/>
  <c r="AD32" i="36" s="1"/>
  <c r="W31" i="36"/>
  <c r="AD31" i="36" s="1"/>
  <c r="W29" i="36"/>
  <c r="AD29" i="36" s="1"/>
  <c r="W23" i="36"/>
  <c r="AD23" i="36" s="1"/>
  <c r="W47" i="36"/>
  <c r="AD47" i="36" s="1"/>
  <c r="W7" i="36"/>
  <c r="AD7" i="36" s="1"/>
  <c r="W19" i="36"/>
  <c r="AD19" i="36" s="1"/>
  <c r="W18" i="36"/>
  <c r="AD18" i="36" s="1"/>
  <c r="W16" i="36"/>
  <c r="AD16" i="36" s="1"/>
  <c r="W20" i="36"/>
  <c r="AD20" i="36" s="1"/>
  <c r="W53" i="36"/>
  <c r="AD53" i="36" s="1"/>
  <c r="W55" i="36"/>
  <c r="AD55" i="36" s="1"/>
  <c r="W49" i="36"/>
  <c r="AD49" i="36" s="1"/>
  <c r="W33" i="36"/>
  <c r="AD33" i="36" s="1"/>
  <c r="W9" i="36"/>
  <c r="AD9" i="36" s="1"/>
  <c r="W56" i="36"/>
  <c r="AD56" i="36" s="1"/>
  <c r="W48" i="36"/>
  <c r="AD48" i="36" s="1"/>
  <c r="W40" i="36"/>
  <c r="AD40" i="36" s="1"/>
  <c r="W79" i="36"/>
  <c r="AD79" i="36" s="1"/>
  <c r="W72" i="36"/>
  <c r="AD72" i="36" s="1"/>
  <c r="W62" i="36"/>
  <c r="AD62" i="36" s="1"/>
  <c r="W30" i="36"/>
  <c r="AD30" i="36" s="1"/>
  <c r="W78" i="35"/>
  <c r="AD78" i="35" s="1"/>
  <c r="W61" i="35"/>
  <c r="AD61" i="35" s="1"/>
  <c r="W63" i="35"/>
  <c r="AD63" i="35" s="1"/>
  <c r="W62" i="35"/>
  <c r="AD62" i="35" s="1"/>
  <c r="W33" i="35"/>
  <c r="AD33" i="35" s="1"/>
  <c r="W32" i="35"/>
  <c r="AD32" i="35" s="1"/>
  <c r="W31" i="35"/>
  <c r="AD31" i="35" s="1"/>
  <c r="W30" i="35"/>
  <c r="AD30" i="35" s="1"/>
  <c r="W49" i="35"/>
  <c r="AD49" i="35" s="1"/>
  <c r="W48" i="35"/>
  <c r="AD48" i="35" s="1"/>
  <c r="W47" i="35"/>
  <c r="AD47" i="35" s="1"/>
  <c r="W45" i="35"/>
  <c r="AD45" i="35" s="1"/>
  <c r="W7" i="35"/>
  <c r="AD7" i="35" s="1"/>
  <c r="W19" i="35"/>
  <c r="AD19" i="35" s="1"/>
  <c r="W9" i="35"/>
  <c r="AD9" i="35" s="1"/>
  <c r="W38" i="35"/>
  <c r="AD38" i="35" s="1"/>
  <c r="W36" i="35"/>
  <c r="AD36" i="35" s="1"/>
  <c r="W53" i="35"/>
  <c r="AD53" i="35" s="1"/>
  <c r="W55" i="35"/>
  <c r="AD55" i="35" s="1"/>
  <c r="W12" i="35"/>
  <c r="AD12" i="35" s="1"/>
  <c r="W16" i="35"/>
  <c r="AD16" i="35" s="1"/>
  <c r="W39" i="35"/>
  <c r="AD39" i="35" s="1"/>
  <c r="W56" i="35"/>
  <c r="AD56" i="35" s="1"/>
  <c r="W52" i="35"/>
  <c r="AD52" i="35" s="1"/>
  <c r="W37" i="35"/>
  <c r="AD37" i="35" s="1"/>
  <c r="W19" i="34"/>
  <c r="AD19" i="34" s="1"/>
  <c r="W61" i="34"/>
  <c r="AD61" i="34" s="1"/>
  <c r="W79" i="34"/>
  <c r="AD79" i="34" s="1"/>
  <c r="W62" i="34"/>
  <c r="AD62" i="34" s="1"/>
  <c r="W41" i="34"/>
  <c r="AD41" i="34" s="1"/>
  <c r="W37" i="34"/>
  <c r="AD37" i="34" s="1"/>
  <c r="W33" i="34"/>
  <c r="AD33" i="34" s="1"/>
  <c r="W29" i="34"/>
  <c r="AD29" i="34" s="1"/>
  <c r="W48" i="34"/>
  <c r="AD48" i="34" s="1"/>
  <c r="W7" i="34"/>
  <c r="AD7" i="34" s="1"/>
  <c r="W11" i="34"/>
  <c r="AD11" i="34" s="1"/>
  <c r="W9" i="34"/>
  <c r="AD9" i="34" s="1"/>
  <c r="W18" i="34"/>
  <c r="AD18" i="34" s="1"/>
  <c r="W12" i="34"/>
  <c r="AD12" i="34" s="1"/>
  <c r="W46" i="34"/>
  <c r="AD46" i="34" s="1"/>
  <c r="W40" i="34"/>
  <c r="AD40" i="34" s="1"/>
  <c r="W20" i="34"/>
  <c r="AD20" i="34" s="1"/>
  <c r="W30" i="34"/>
  <c r="AD30" i="34" s="1"/>
  <c r="W36" i="34"/>
  <c r="AD36" i="34" s="1"/>
  <c r="W32" i="34"/>
  <c r="AD32" i="34" s="1"/>
  <c r="W55" i="34"/>
  <c r="AD55" i="34" s="1"/>
  <c r="W53" i="34"/>
  <c r="AD53" i="34" s="1"/>
  <c r="W47" i="34"/>
  <c r="AD47" i="34" s="1"/>
  <c r="W31" i="34"/>
  <c r="AD31" i="34" s="1"/>
  <c r="W52" i="34"/>
  <c r="AD52" i="34" s="1"/>
  <c r="W75" i="34"/>
  <c r="AD75" i="34" s="1"/>
  <c r="AD76" i="34" s="1"/>
  <c r="M12" i="55" s="1"/>
  <c r="W82" i="34"/>
  <c r="AD82" i="34" s="1"/>
  <c r="W62" i="13"/>
  <c r="AD62" i="13" s="1"/>
  <c r="W63" i="33"/>
  <c r="AD63" i="33" s="1"/>
  <c r="W49" i="34"/>
  <c r="AD49" i="34" s="1"/>
  <c r="W82" i="33"/>
  <c r="AD82" i="33" s="1"/>
  <c r="W49" i="33"/>
  <c r="AD49" i="33" s="1"/>
  <c r="W75" i="33"/>
  <c r="AD75" i="33" s="1"/>
  <c r="AD76" i="33" s="1"/>
  <c r="M11" i="55" s="1"/>
  <c r="W75" i="32"/>
  <c r="AD75" i="32" s="1"/>
  <c r="AD76" i="32" s="1"/>
  <c r="M10" i="55" s="1"/>
  <c r="W61" i="33"/>
  <c r="AD61" i="33" s="1"/>
  <c r="W39" i="33"/>
  <c r="AD39" i="33" s="1"/>
  <c r="W37" i="33"/>
  <c r="AD37" i="33" s="1"/>
  <c r="W36" i="33"/>
  <c r="AD36" i="33" s="1"/>
  <c r="W30" i="33"/>
  <c r="AD30" i="33" s="1"/>
  <c r="W56" i="33"/>
  <c r="AD56" i="33" s="1"/>
  <c r="W48" i="32"/>
  <c r="AD48" i="32" s="1"/>
  <c r="W47" i="33"/>
  <c r="AD47" i="33" s="1"/>
  <c r="W46" i="33"/>
  <c r="AD46" i="33" s="1"/>
  <c r="W45" i="33"/>
  <c r="AD45" i="33" s="1"/>
  <c r="W12" i="33"/>
  <c r="AD12" i="33" s="1"/>
  <c r="W11" i="33"/>
  <c r="AD11" i="33" s="1"/>
  <c r="W19" i="33"/>
  <c r="AD19" i="33" s="1"/>
  <c r="W20" i="32"/>
  <c r="AD20" i="32" s="1"/>
  <c r="W20" i="33"/>
  <c r="AD20" i="33" s="1"/>
  <c r="W18" i="33"/>
  <c r="AD18" i="33" s="1"/>
  <c r="W41" i="33"/>
  <c r="AD41" i="33" s="1"/>
  <c r="W52" i="33"/>
  <c r="AD52" i="33" s="1"/>
  <c r="W48" i="33"/>
  <c r="AD48" i="33" s="1"/>
  <c r="W55" i="33"/>
  <c r="AD55" i="33" s="1"/>
  <c r="W33" i="33"/>
  <c r="AD33" i="33" s="1"/>
  <c r="W29" i="33"/>
  <c r="AD29" i="33" s="1"/>
  <c r="W31" i="33"/>
  <c r="AD31" i="33" s="1"/>
  <c r="W40" i="33"/>
  <c r="AD40" i="33" s="1"/>
  <c r="W23" i="33"/>
  <c r="AD23" i="33" s="1"/>
  <c r="W53" i="32"/>
  <c r="AD53" i="32" s="1"/>
  <c r="W49" i="31"/>
  <c r="AD49" i="31" s="1"/>
  <c r="W49" i="32"/>
  <c r="AD49" i="32" s="1"/>
  <c r="W61" i="32"/>
  <c r="AD61" i="32" s="1"/>
  <c r="AD64" i="32" s="1"/>
  <c r="AD69" i="32" s="1"/>
  <c r="L10" i="55" s="1"/>
  <c r="W40" i="32"/>
  <c r="AD40" i="32" s="1"/>
  <c r="W38" i="32"/>
  <c r="AD38" i="32" s="1"/>
  <c r="W62" i="32"/>
  <c r="AD62" i="32" s="1"/>
  <c r="W39" i="32"/>
  <c r="AD39" i="32" s="1"/>
  <c r="W30" i="32"/>
  <c r="AD30" i="32" s="1"/>
  <c r="W19" i="32"/>
  <c r="AD19" i="32" s="1"/>
  <c r="W52" i="32"/>
  <c r="AD52" i="32" s="1"/>
  <c r="W72" i="31"/>
  <c r="AD72" i="31" s="1"/>
  <c r="AD73" i="31" s="1"/>
  <c r="M9" i="55" s="1"/>
  <c r="W7" i="32"/>
  <c r="AD7" i="32" s="1"/>
  <c r="W36" i="32"/>
  <c r="AD36" i="32" s="1"/>
  <c r="AE37" i="32"/>
  <c r="AE31" i="32"/>
  <c r="AE33" i="32"/>
  <c r="W63" i="32"/>
  <c r="AD63" i="32" s="1"/>
  <c r="W72" i="32"/>
  <c r="AD72" i="32" s="1"/>
  <c r="AE47" i="32"/>
  <c r="AE53" i="32"/>
  <c r="W45" i="32"/>
  <c r="AD45" i="32" s="1"/>
  <c r="AE49" i="32"/>
  <c r="W9" i="32"/>
  <c r="AD9" i="32" s="1"/>
  <c r="AE11" i="32"/>
  <c r="AE45" i="32"/>
  <c r="W56" i="32"/>
  <c r="AD56" i="32" s="1"/>
  <c r="AE36" i="32"/>
  <c r="AE7" i="32"/>
  <c r="W18" i="32"/>
  <c r="AD18" i="32" s="1"/>
  <c r="W23" i="32"/>
  <c r="AD23" i="32" s="1"/>
  <c r="W31" i="32"/>
  <c r="AD31" i="32" s="1"/>
  <c r="W33" i="32"/>
  <c r="AD33" i="32" s="1"/>
  <c r="W50" i="32"/>
  <c r="AD50" i="32" s="1"/>
  <c r="W12" i="32"/>
  <c r="AD12" i="32" s="1"/>
  <c r="W46" i="32"/>
  <c r="AD46" i="32" s="1"/>
  <c r="AE50" i="32"/>
  <c r="W11" i="32"/>
  <c r="AD11" i="32" s="1"/>
  <c r="W82" i="32"/>
  <c r="AD82" i="32" s="1"/>
  <c r="W29" i="32"/>
  <c r="AD29" i="32" s="1"/>
  <c r="W37" i="32"/>
  <c r="AD37" i="32" s="1"/>
  <c r="W41" i="32"/>
  <c r="AD41" i="32" s="1"/>
  <c r="W47" i="32"/>
  <c r="AD47" i="32" s="1"/>
  <c r="W55" i="32"/>
  <c r="AD55" i="32" s="1"/>
  <c r="W62" i="31"/>
  <c r="AD62" i="31" s="1"/>
  <c r="W61" i="31"/>
  <c r="AD61" i="31" s="1"/>
  <c r="AD64" i="31" s="1"/>
  <c r="W52" i="31"/>
  <c r="AD52" i="31" s="1"/>
  <c r="W45" i="31"/>
  <c r="AD45" i="31" s="1"/>
  <c r="W22" i="29"/>
  <c r="AD22" i="29" s="1"/>
  <c r="W39" i="31"/>
  <c r="AD39" i="31" s="1"/>
  <c r="AE40" i="31"/>
  <c r="W48" i="31"/>
  <c r="AD48" i="31" s="1"/>
  <c r="W50" i="31"/>
  <c r="AD50" i="31" s="1"/>
  <c r="AD18" i="31"/>
  <c r="AE46" i="31"/>
  <c r="AE7" i="31"/>
  <c r="W38" i="31"/>
  <c r="AD38" i="31" s="1"/>
  <c r="W40" i="31"/>
  <c r="AD40" i="31" s="1"/>
  <c r="AE55" i="31"/>
  <c r="W12" i="31"/>
  <c r="AD12" i="31" s="1"/>
  <c r="AE39" i="31"/>
  <c r="AE41" i="31"/>
  <c r="W53" i="31"/>
  <c r="AD53" i="31" s="1"/>
  <c r="W63" i="31"/>
  <c r="AD63" i="31" s="1"/>
  <c r="AE47" i="31"/>
  <c r="AE49" i="31"/>
  <c r="W67" i="31"/>
  <c r="AD67" i="31" s="1"/>
  <c r="AE31" i="31"/>
  <c r="AE33" i="31"/>
  <c r="W9" i="31"/>
  <c r="AD9" i="31" s="1"/>
  <c r="W31" i="31"/>
  <c r="AD31" i="31" s="1"/>
  <c r="W36" i="31"/>
  <c r="AD36" i="31" s="1"/>
  <c r="W20" i="31"/>
  <c r="AD20" i="31" s="1"/>
  <c r="W30" i="31"/>
  <c r="AD30" i="31" s="1"/>
  <c r="W56" i="31"/>
  <c r="AD56" i="31" s="1"/>
  <c r="W7" i="31"/>
  <c r="AD7" i="31" s="1"/>
  <c r="W41" i="31"/>
  <c r="AD41" i="31" s="1"/>
  <c r="W29" i="31"/>
  <c r="AD29" i="31" s="1"/>
  <c r="W55" i="31"/>
  <c r="AD55" i="31" s="1"/>
  <c r="W47" i="31"/>
  <c r="AD47" i="31" s="1"/>
  <c r="W11" i="31"/>
  <c r="AD11" i="31" s="1"/>
  <c r="W37" i="31"/>
  <c r="AD37" i="31" s="1"/>
  <c r="W33" i="31"/>
  <c r="AD33" i="31" s="1"/>
  <c r="W79" i="31"/>
  <c r="AD79" i="31" s="1"/>
  <c r="W64" i="30"/>
  <c r="AD64" i="30" s="1"/>
  <c r="W19" i="29"/>
  <c r="AD19" i="29" s="1"/>
  <c r="W16" i="13"/>
  <c r="AD16" i="13" s="1"/>
  <c r="W65" i="29"/>
  <c r="AD65" i="29" s="1"/>
  <c r="W61" i="13"/>
  <c r="AD61" i="13" s="1"/>
  <c r="W64" i="29"/>
  <c r="AD64" i="29" s="1"/>
  <c r="G16" i="55" l="1"/>
  <c r="AD13" i="37"/>
  <c r="G14" i="55"/>
  <c r="AD43" i="36"/>
  <c r="AC25" i="34"/>
  <c r="F12" i="55" s="1"/>
  <c r="AD43" i="33"/>
  <c r="AC25" i="32"/>
  <c r="F10" i="55" s="1"/>
  <c r="H11" i="55"/>
  <c r="H10" i="55"/>
  <c r="AD46" i="39"/>
  <c r="AD43" i="38"/>
  <c r="AC21" i="38"/>
  <c r="AC25" i="38" s="1"/>
  <c r="F16" i="55" s="1"/>
  <c r="G15" i="55"/>
  <c r="AD43" i="37"/>
  <c r="AD13" i="36"/>
  <c r="AD13" i="35"/>
  <c r="AD43" i="35"/>
  <c r="AD64" i="34"/>
  <c r="AD69" i="34" s="1"/>
  <c r="L12" i="55" s="1"/>
  <c r="AD21" i="34"/>
  <c r="AD43" i="34"/>
  <c r="K12" i="55" s="1"/>
  <c r="AD64" i="33"/>
  <c r="AD69" i="33" s="1"/>
  <c r="AD21" i="33"/>
  <c r="AC25" i="33"/>
  <c r="F11" i="55" s="1"/>
  <c r="AC21" i="37"/>
  <c r="AC25" i="37" s="1"/>
  <c r="F15" i="55" s="1"/>
  <c r="AD21" i="37"/>
  <c r="AD25" i="37" s="1"/>
  <c r="J15" i="55" s="1"/>
  <c r="AC21" i="36"/>
  <c r="AC25" i="36" s="1"/>
  <c r="AD21" i="36"/>
  <c r="AC21" i="35"/>
  <c r="AC25" i="35" s="1"/>
  <c r="G13" i="55" s="1"/>
  <c r="AD43" i="32"/>
  <c r="K10" i="55" s="1"/>
  <c r="AD21" i="32"/>
  <c r="AD13" i="32"/>
  <c r="AD25" i="32" s="1"/>
  <c r="J10" i="55" s="1"/>
  <c r="AD69" i="31"/>
  <c r="L9" i="55"/>
  <c r="AD43" i="31"/>
  <c r="AD57" i="31" s="1"/>
  <c r="K9" i="55" s="1"/>
  <c r="AD13" i="31"/>
  <c r="AD21" i="31"/>
  <c r="AC25" i="31"/>
  <c r="F9" i="55" s="1"/>
  <c r="AD13" i="33"/>
  <c r="AD25" i="33" s="1"/>
  <c r="J11" i="55" s="1"/>
  <c r="AD13" i="39"/>
  <c r="AD21" i="39" s="1"/>
  <c r="AD13" i="38"/>
  <c r="AD13" i="34"/>
  <c r="AD25" i="34" s="1"/>
  <c r="J12" i="55" s="1"/>
  <c r="AE82" i="29"/>
  <c r="AA82" i="29"/>
  <c r="AC82" i="29" s="1"/>
  <c r="V82" i="29"/>
  <c r="S82" i="29"/>
  <c r="L82" i="29"/>
  <c r="I82" i="29"/>
  <c r="AA79" i="29"/>
  <c r="AC79" i="29" s="1"/>
  <c r="V79" i="29"/>
  <c r="S79" i="29"/>
  <c r="L79" i="29"/>
  <c r="I79" i="29"/>
  <c r="AE75" i="29"/>
  <c r="AA75" i="29"/>
  <c r="AC75" i="29" s="1"/>
  <c r="AC76" i="29" s="1"/>
  <c r="I7" i="55" s="1"/>
  <c r="V75" i="29"/>
  <c r="S75" i="29"/>
  <c r="L75" i="29"/>
  <c r="I75" i="29"/>
  <c r="AA66" i="29"/>
  <c r="AC66" i="29" s="1"/>
  <c r="AC67" i="29" s="1"/>
  <c r="AC72" i="29" s="1"/>
  <c r="H7" i="55" s="1"/>
  <c r="V66" i="29"/>
  <c r="L66" i="29"/>
  <c r="AA59" i="29"/>
  <c r="AC59" i="29" s="1"/>
  <c r="V59" i="29"/>
  <c r="S59" i="29"/>
  <c r="L59" i="29"/>
  <c r="I59" i="29"/>
  <c r="AA58" i="29"/>
  <c r="AC58" i="29" s="1"/>
  <c r="V58" i="29"/>
  <c r="S58" i="29"/>
  <c r="L58" i="29"/>
  <c r="I58" i="29"/>
  <c r="AA56" i="29"/>
  <c r="AC56" i="29" s="1"/>
  <c r="V56" i="29"/>
  <c r="L56" i="29"/>
  <c r="I56" i="29"/>
  <c r="AE56" i="29" s="1"/>
  <c r="AA55" i="29"/>
  <c r="AC55" i="29" s="1"/>
  <c r="V55" i="29"/>
  <c r="S55" i="29"/>
  <c r="L55" i="29"/>
  <c r="I55" i="29"/>
  <c r="AA53" i="29"/>
  <c r="AC53" i="29" s="1"/>
  <c r="V53" i="29"/>
  <c r="S53" i="29"/>
  <c r="L53" i="29"/>
  <c r="I53" i="29"/>
  <c r="AA52" i="29"/>
  <c r="AC52" i="29" s="1"/>
  <c r="V52" i="29"/>
  <c r="L52" i="29"/>
  <c r="AA51" i="29"/>
  <c r="AC51" i="29" s="1"/>
  <c r="V51" i="29"/>
  <c r="S51" i="29"/>
  <c r="L51" i="29"/>
  <c r="I51" i="29"/>
  <c r="AA50" i="29"/>
  <c r="AC50" i="29" s="1"/>
  <c r="V50" i="29"/>
  <c r="L50" i="29"/>
  <c r="I50" i="29"/>
  <c r="AE50" i="29" s="1"/>
  <c r="AA49" i="29"/>
  <c r="AC49" i="29" s="1"/>
  <c r="V49" i="29"/>
  <c r="S49" i="29"/>
  <c r="L49" i="29"/>
  <c r="I49" i="29"/>
  <c r="AA48" i="29"/>
  <c r="AC48" i="29" s="1"/>
  <c r="V48" i="29"/>
  <c r="S48" i="29"/>
  <c r="L48" i="29"/>
  <c r="I48" i="29"/>
  <c r="AA44" i="29"/>
  <c r="AC44" i="29" s="1"/>
  <c r="V44" i="29"/>
  <c r="S44" i="29"/>
  <c r="L44" i="29"/>
  <c r="I44" i="29"/>
  <c r="AA43" i="29"/>
  <c r="AC43" i="29" s="1"/>
  <c r="V43" i="29"/>
  <c r="S43" i="29"/>
  <c r="L43" i="29"/>
  <c r="I43" i="29"/>
  <c r="AA42" i="29"/>
  <c r="AC42" i="29" s="1"/>
  <c r="V42" i="29"/>
  <c r="S42" i="29"/>
  <c r="L42" i="29"/>
  <c r="I42" i="29"/>
  <c r="AA41" i="29"/>
  <c r="AC41" i="29" s="1"/>
  <c r="V41" i="29"/>
  <c r="S41" i="29"/>
  <c r="L41" i="29"/>
  <c r="I41" i="29"/>
  <c r="AA40" i="29"/>
  <c r="AC40" i="29" s="1"/>
  <c r="V40" i="29"/>
  <c r="S40" i="29"/>
  <c r="L40" i="29"/>
  <c r="I40" i="29"/>
  <c r="AA39" i="29"/>
  <c r="AC39" i="29" s="1"/>
  <c r="V39" i="29"/>
  <c r="S39" i="29"/>
  <c r="L39" i="29"/>
  <c r="I39" i="29"/>
  <c r="AA36" i="29"/>
  <c r="AC36" i="29" s="1"/>
  <c r="V36" i="29"/>
  <c r="S36" i="29"/>
  <c r="L36" i="29"/>
  <c r="I36" i="29"/>
  <c r="AA34" i="29"/>
  <c r="AC34" i="29" s="1"/>
  <c r="V34" i="29"/>
  <c r="L34" i="29"/>
  <c r="AA33" i="29"/>
  <c r="AC33" i="29" s="1"/>
  <c r="V33" i="29"/>
  <c r="L33" i="29"/>
  <c r="I33" i="29"/>
  <c r="AE33" i="29" s="1"/>
  <c r="AA32" i="29"/>
  <c r="AC32" i="29" s="1"/>
  <c r="V32" i="29"/>
  <c r="L32" i="29"/>
  <c r="I32" i="29"/>
  <c r="AE32" i="29" s="1"/>
  <c r="AA26" i="29"/>
  <c r="AC26" i="29" s="1"/>
  <c r="AC27" i="29" s="1"/>
  <c r="V26" i="29"/>
  <c r="L26" i="29"/>
  <c r="AA23" i="29"/>
  <c r="AC23" i="29" s="1"/>
  <c r="V23" i="29"/>
  <c r="S23" i="29"/>
  <c r="L23" i="29"/>
  <c r="I23" i="29"/>
  <c r="AA21" i="29"/>
  <c r="AC21" i="29" s="1"/>
  <c r="V21" i="29"/>
  <c r="S21" i="29"/>
  <c r="L21" i="29"/>
  <c r="I21" i="29"/>
  <c r="AA12" i="29"/>
  <c r="AC12" i="29" s="1"/>
  <c r="V12" i="29"/>
  <c r="AE12" i="29"/>
  <c r="L12" i="29"/>
  <c r="I12" i="29"/>
  <c r="I15" i="29" s="1"/>
  <c r="AA11" i="29"/>
  <c r="AC11" i="29" s="1"/>
  <c r="V11" i="29"/>
  <c r="L11" i="29"/>
  <c r="I11" i="29"/>
  <c r="AE11" i="29" s="1"/>
  <c r="AA7" i="29"/>
  <c r="AC7" i="29" s="1"/>
  <c r="V7" i="29"/>
  <c r="S7" i="29"/>
  <c r="L7" i="29"/>
  <c r="I7" i="29"/>
  <c r="AE81" i="30"/>
  <c r="AA81" i="30"/>
  <c r="AC81" i="30" s="1"/>
  <c r="V81" i="30"/>
  <c r="S81" i="30"/>
  <c r="L81" i="30"/>
  <c r="I81" i="30"/>
  <c r="AA78" i="30"/>
  <c r="AC78" i="30" s="1"/>
  <c r="V78" i="30"/>
  <c r="S78" i="30"/>
  <c r="L78" i="30"/>
  <c r="I78" i="30"/>
  <c r="AA74" i="30"/>
  <c r="AC74" i="30" s="1"/>
  <c r="AC75" i="30" s="1"/>
  <c r="V74" i="30"/>
  <c r="S74" i="30"/>
  <c r="L74" i="30"/>
  <c r="I74" i="30"/>
  <c r="AC65" i="30"/>
  <c r="V65" i="30"/>
  <c r="L65" i="30"/>
  <c r="AC63" i="30"/>
  <c r="V63" i="30"/>
  <c r="S63" i="30"/>
  <c r="L63" i="30"/>
  <c r="I63" i="30"/>
  <c r="AA58" i="30"/>
  <c r="AC58" i="30" s="1"/>
  <c r="V58" i="30"/>
  <c r="S58" i="30"/>
  <c r="L58" i="30"/>
  <c r="I58" i="30"/>
  <c r="AA57" i="30"/>
  <c r="AC57" i="30" s="1"/>
  <c r="V57" i="30"/>
  <c r="S57" i="30"/>
  <c r="L57" i="30"/>
  <c r="I57" i="30"/>
  <c r="AA55" i="30"/>
  <c r="AC55" i="30" s="1"/>
  <c r="V55" i="30"/>
  <c r="S55" i="30"/>
  <c r="L55" i="30"/>
  <c r="I55" i="30"/>
  <c r="AA52" i="30"/>
  <c r="AC52" i="30" s="1"/>
  <c r="V52" i="30"/>
  <c r="S52" i="30"/>
  <c r="S54" i="30" s="1"/>
  <c r="L52" i="30"/>
  <c r="I52" i="30"/>
  <c r="AA50" i="30"/>
  <c r="AC50" i="30" s="1"/>
  <c r="V50" i="30"/>
  <c r="S50" i="30"/>
  <c r="L50" i="30"/>
  <c r="I50" i="30"/>
  <c r="AA49" i="30"/>
  <c r="AC49" i="30" s="1"/>
  <c r="V49" i="30"/>
  <c r="L49" i="30"/>
  <c r="AA48" i="30"/>
  <c r="AC48" i="30" s="1"/>
  <c r="V48" i="30"/>
  <c r="S48" i="30"/>
  <c r="L48" i="30"/>
  <c r="I48" i="30"/>
  <c r="AA47" i="30"/>
  <c r="AC47" i="30" s="1"/>
  <c r="V47" i="30"/>
  <c r="S47" i="30"/>
  <c r="L47" i="30"/>
  <c r="I47" i="30"/>
  <c r="AA46" i="30"/>
  <c r="AC46" i="30" s="1"/>
  <c r="V46" i="30"/>
  <c r="S46" i="30"/>
  <c r="L46" i="30"/>
  <c r="I46" i="30"/>
  <c r="AA45" i="30"/>
  <c r="AC45" i="30" s="1"/>
  <c r="V45" i="30"/>
  <c r="S45" i="30"/>
  <c r="L45" i="30"/>
  <c r="I45" i="30"/>
  <c r="AA41" i="30"/>
  <c r="AC41" i="30" s="1"/>
  <c r="V41" i="30"/>
  <c r="S41" i="30"/>
  <c r="L41" i="30"/>
  <c r="I41" i="30"/>
  <c r="AA40" i="30"/>
  <c r="AC40" i="30" s="1"/>
  <c r="V40" i="30"/>
  <c r="S40" i="30"/>
  <c r="L40" i="30"/>
  <c r="I40" i="30"/>
  <c r="AA39" i="30"/>
  <c r="AC39" i="30" s="1"/>
  <c r="V39" i="30"/>
  <c r="S39" i="30"/>
  <c r="L39" i="30"/>
  <c r="I39" i="30"/>
  <c r="AA38" i="30"/>
  <c r="AC38" i="30" s="1"/>
  <c r="V38" i="30"/>
  <c r="S38" i="30"/>
  <c r="L38" i="30"/>
  <c r="I38" i="30"/>
  <c r="AA37" i="30"/>
  <c r="AC37" i="30" s="1"/>
  <c r="V37" i="30"/>
  <c r="S37" i="30"/>
  <c r="L37" i="30"/>
  <c r="I37" i="30"/>
  <c r="AA36" i="30"/>
  <c r="AC36" i="30" s="1"/>
  <c r="V36" i="30"/>
  <c r="S36" i="30"/>
  <c r="L36" i="30"/>
  <c r="I36" i="30"/>
  <c r="AA33" i="30"/>
  <c r="AC33" i="30" s="1"/>
  <c r="V33" i="30"/>
  <c r="S33" i="30"/>
  <c r="L33" i="30"/>
  <c r="I33" i="30"/>
  <c r="AA31" i="30"/>
  <c r="AC31" i="30" s="1"/>
  <c r="V31" i="30"/>
  <c r="S31" i="30"/>
  <c r="L31" i="30"/>
  <c r="AA30" i="30"/>
  <c r="AC30" i="30" s="1"/>
  <c r="V30" i="30"/>
  <c r="S30" i="30"/>
  <c r="L30" i="30"/>
  <c r="I30" i="30"/>
  <c r="AA29" i="30"/>
  <c r="AC29" i="30" s="1"/>
  <c r="V29" i="30"/>
  <c r="S29" i="30"/>
  <c r="AE29" i="30" s="1"/>
  <c r="L29" i="30"/>
  <c r="AA23" i="30"/>
  <c r="AC23" i="30" s="1"/>
  <c r="AC24" i="30" s="1"/>
  <c r="V23" i="30"/>
  <c r="S23" i="30"/>
  <c r="L23" i="30"/>
  <c r="I23" i="30"/>
  <c r="AE22" i="30"/>
  <c r="AA20" i="30"/>
  <c r="AC20" i="30" s="1"/>
  <c r="V20" i="30"/>
  <c r="S20" i="30"/>
  <c r="AE20" i="30" s="1"/>
  <c r="L20" i="30"/>
  <c r="I20" i="30"/>
  <c r="AA18" i="30"/>
  <c r="AC18" i="30" s="1"/>
  <c r="V18" i="30"/>
  <c r="S18" i="30"/>
  <c r="L18" i="30"/>
  <c r="I18" i="30"/>
  <c r="AE14" i="30"/>
  <c r="AA12" i="30"/>
  <c r="AC12" i="30" s="1"/>
  <c r="V12" i="30"/>
  <c r="S12" i="30"/>
  <c r="L12" i="30"/>
  <c r="I12" i="30"/>
  <c r="AA11" i="30"/>
  <c r="AC11" i="30" s="1"/>
  <c r="V11" i="30"/>
  <c r="S11" i="30"/>
  <c r="L11" i="30"/>
  <c r="I11" i="30"/>
  <c r="AA9" i="30"/>
  <c r="AC9" i="30" s="1"/>
  <c r="V9" i="30"/>
  <c r="S9" i="30"/>
  <c r="L9" i="30"/>
  <c r="I9" i="30"/>
  <c r="AA7" i="30"/>
  <c r="AC7" i="30" s="1"/>
  <c r="V7" i="30"/>
  <c r="S7" i="30"/>
  <c r="L7" i="30"/>
  <c r="I7" i="30"/>
  <c r="AA17" i="13"/>
  <c r="AC17" i="13" s="1"/>
  <c r="V17" i="13"/>
  <c r="L17" i="13"/>
  <c r="I17" i="13"/>
  <c r="AA79" i="13"/>
  <c r="AC79" i="13" s="1"/>
  <c r="V79" i="13"/>
  <c r="S79" i="13"/>
  <c r="L79" i="13"/>
  <c r="I79" i="13"/>
  <c r="AA76" i="13"/>
  <c r="AC76" i="13" s="1"/>
  <c r="V76" i="13"/>
  <c r="S76" i="13"/>
  <c r="L76" i="13"/>
  <c r="I76" i="13"/>
  <c r="AA72" i="13"/>
  <c r="V72" i="13"/>
  <c r="S72" i="13"/>
  <c r="L72" i="13"/>
  <c r="I72" i="13"/>
  <c r="AA67" i="13"/>
  <c r="AC67" i="13" s="1"/>
  <c r="AC68" i="13" s="1"/>
  <c r="V67" i="13"/>
  <c r="L67" i="13"/>
  <c r="AA63" i="13"/>
  <c r="AC63" i="13" s="1"/>
  <c r="AC64" i="13" s="1"/>
  <c r="V63" i="13"/>
  <c r="L63" i="13"/>
  <c r="AA56" i="13"/>
  <c r="AC56" i="13" s="1"/>
  <c r="V56" i="13"/>
  <c r="S56" i="13"/>
  <c r="AE56" i="13" s="1"/>
  <c r="L56" i="13"/>
  <c r="I56" i="13"/>
  <c r="AA55" i="13"/>
  <c r="AC55" i="13" s="1"/>
  <c r="V55" i="13"/>
  <c r="S55" i="13"/>
  <c r="L55" i="13"/>
  <c r="I55" i="13"/>
  <c r="AA54" i="13"/>
  <c r="AC54" i="13" s="1"/>
  <c r="V54" i="13"/>
  <c r="L54" i="13"/>
  <c r="I54" i="13"/>
  <c r="AE54" i="13" s="1"/>
  <c r="AA53" i="13"/>
  <c r="AC53" i="13" s="1"/>
  <c r="V53" i="13"/>
  <c r="S53" i="13"/>
  <c r="L53" i="13"/>
  <c r="I53" i="13"/>
  <c r="AA52" i="13"/>
  <c r="AC52" i="13" s="1"/>
  <c r="V52" i="13"/>
  <c r="S52" i="13"/>
  <c r="L52" i="13"/>
  <c r="I52" i="13"/>
  <c r="AA51" i="13"/>
  <c r="AC51" i="13" s="1"/>
  <c r="V51" i="13"/>
  <c r="L51" i="13"/>
  <c r="I51" i="13"/>
  <c r="AE51" i="13" s="1"/>
  <c r="AA50" i="13"/>
  <c r="AC50" i="13" s="1"/>
  <c r="V50" i="13"/>
  <c r="S50" i="13"/>
  <c r="AE50" i="13" s="1"/>
  <c r="L50" i="13"/>
  <c r="I50" i="13"/>
  <c r="AA49" i="13"/>
  <c r="AC49" i="13" s="1"/>
  <c r="V49" i="13"/>
  <c r="L49" i="13"/>
  <c r="AA48" i="13"/>
  <c r="AC48" i="13" s="1"/>
  <c r="V48" i="13"/>
  <c r="L48" i="13"/>
  <c r="I48" i="13"/>
  <c r="AE48" i="13" s="1"/>
  <c r="AA47" i="13"/>
  <c r="AC47" i="13" s="1"/>
  <c r="V47" i="13"/>
  <c r="S47" i="13"/>
  <c r="AE47" i="13" s="1"/>
  <c r="L47" i="13"/>
  <c r="I47" i="13"/>
  <c r="AA46" i="13"/>
  <c r="AC46" i="13" s="1"/>
  <c r="V46" i="13"/>
  <c r="S46" i="13"/>
  <c r="AE46" i="13" s="1"/>
  <c r="L46" i="13"/>
  <c r="I46" i="13"/>
  <c r="AA45" i="13"/>
  <c r="AC45" i="13" s="1"/>
  <c r="V45" i="13"/>
  <c r="S45" i="13"/>
  <c r="L45" i="13"/>
  <c r="I45" i="13"/>
  <c r="AA41" i="13"/>
  <c r="AC41" i="13" s="1"/>
  <c r="V41" i="13"/>
  <c r="S41" i="13"/>
  <c r="L41" i="13"/>
  <c r="I41" i="13"/>
  <c r="AA40" i="13"/>
  <c r="AC40" i="13" s="1"/>
  <c r="V40" i="13"/>
  <c r="S40" i="13"/>
  <c r="AE40" i="13" s="1"/>
  <c r="L40" i="13"/>
  <c r="I40" i="13"/>
  <c r="AA39" i="13"/>
  <c r="AC39" i="13" s="1"/>
  <c r="V39" i="13"/>
  <c r="S39" i="13"/>
  <c r="L39" i="13"/>
  <c r="I39" i="13"/>
  <c r="AA38" i="13"/>
  <c r="AC38" i="13" s="1"/>
  <c r="V38" i="13"/>
  <c r="S38" i="13"/>
  <c r="L38" i="13"/>
  <c r="I38" i="13"/>
  <c r="AA37" i="13"/>
  <c r="AC37" i="13" s="1"/>
  <c r="V37" i="13"/>
  <c r="S37" i="13"/>
  <c r="AE37" i="13" s="1"/>
  <c r="L37" i="13"/>
  <c r="I37" i="13"/>
  <c r="AA36" i="13"/>
  <c r="AC36" i="13" s="1"/>
  <c r="V36" i="13"/>
  <c r="S36" i="13"/>
  <c r="L36" i="13"/>
  <c r="I36" i="13"/>
  <c r="AA35" i="13"/>
  <c r="AC35" i="13" s="1"/>
  <c r="V35" i="13"/>
  <c r="L35" i="13"/>
  <c r="I35" i="13"/>
  <c r="AE35" i="13" s="1"/>
  <c r="AA34" i="13"/>
  <c r="AC34" i="13" s="1"/>
  <c r="V34" i="13"/>
  <c r="L34" i="13"/>
  <c r="I34" i="13"/>
  <c r="AE34" i="13" s="1"/>
  <c r="AA33" i="13"/>
  <c r="AC33" i="13" s="1"/>
  <c r="V33" i="13"/>
  <c r="S33" i="13"/>
  <c r="AE33" i="13" s="1"/>
  <c r="L33" i="13"/>
  <c r="I33" i="13"/>
  <c r="AA32" i="13"/>
  <c r="AC32" i="13" s="1"/>
  <c r="V32" i="13"/>
  <c r="L32" i="13"/>
  <c r="AA31" i="13"/>
  <c r="AC31" i="13" s="1"/>
  <c r="V31" i="13"/>
  <c r="L31" i="13"/>
  <c r="AA30" i="13"/>
  <c r="AC30" i="13" s="1"/>
  <c r="V30" i="13"/>
  <c r="S30" i="13"/>
  <c r="L30" i="13"/>
  <c r="I30" i="13"/>
  <c r="AA29" i="13"/>
  <c r="AC29" i="13" s="1"/>
  <c r="V29" i="13"/>
  <c r="S29" i="13"/>
  <c r="AE29" i="13" s="1"/>
  <c r="L29" i="13"/>
  <c r="I29" i="13"/>
  <c r="AA28" i="13"/>
  <c r="AC28" i="13" s="1"/>
  <c r="V28" i="13"/>
  <c r="L28" i="13"/>
  <c r="I28" i="13"/>
  <c r="AE28" i="13" s="1"/>
  <c r="AA23" i="13"/>
  <c r="AC23" i="13" s="1"/>
  <c r="AC24" i="13" s="1"/>
  <c r="V23" i="13"/>
  <c r="S23" i="13"/>
  <c r="L23" i="13"/>
  <c r="I23" i="13"/>
  <c r="AA20" i="13"/>
  <c r="AC20" i="13" s="1"/>
  <c r="S20" i="13"/>
  <c r="L20" i="13"/>
  <c r="I20" i="13"/>
  <c r="AA18" i="13"/>
  <c r="AC18" i="13" s="1"/>
  <c r="V18" i="13"/>
  <c r="S18" i="13"/>
  <c r="L18" i="13"/>
  <c r="I18" i="13"/>
  <c r="AA12" i="13"/>
  <c r="AC12" i="13" s="1"/>
  <c r="V12" i="13"/>
  <c r="S12" i="13"/>
  <c r="AE12" i="13" s="1"/>
  <c r="L12" i="13"/>
  <c r="I12" i="13"/>
  <c r="AA11" i="13"/>
  <c r="AC11" i="13" s="1"/>
  <c r="V11" i="13"/>
  <c r="S11" i="13"/>
  <c r="L11" i="13"/>
  <c r="I11" i="13"/>
  <c r="AA9" i="13"/>
  <c r="AC9" i="13" s="1"/>
  <c r="V9" i="13"/>
  <c r="S9" i="13"/>
  <c r="L9" i="13"/>
  <c r="I9" i="13"/>
  <c r="AA8" i="13"/>
  <c r="AC8" i="13" s="1"/>
  <c r="V8" i="13"/>
  <c r="AA7" i="13"/>
  <c r="AC7" i="13" s="1"/>
  <c r="V7" i="13"/>
  <c r="S7" i="13"/>
  <c r="L7" i="13"/>
  <c r="I7" i="13"/>
  <c r="K16" i="55" l="1"/>
  <c r="K14" i="55"/>
  <c r="AD21" i="35"/>
  <c r="AD25" i="35" s="1"/>
  <c r="K13" i="55" s="1"/>
  <c r="F13" i="55"/>
  <c r="L11" i="55"/>
  <c r="K11" i="55"/>
  <c r="AE18" i="30"/>
  <c r="AC21" i="30"/>
  <c r="I9" i="55"/>
  <c r="I8" i="55"/>
  <c r="AC13" i="30"/>
  <c r="AC25" i="30" s="1"/>
  <c r="F8" i="55" s="1"/>
  <c r="AC66" i="30"/>
  <c r="AC71" i="30" s="1"/>
  <c r="H8" i="55" s="1"/>
  <c r="AE49" i="29"/>
  <c r="AE59" i="29"/>
  <c r="AE9" i="13"/>
  <c r="AE38" i="13"/>
  <c r="AE30" i="13"/>
  <c r="AE36" i="13"/>
  <c r="AE7" i="13"/>
  <c r="AE11" i="13"/>
  <c r="AE39" i="13"/>
  <c r="AE55" i="13"/>
  <c r="AE41" i="13"/>
  <c r="AC69" i="13"/>
  <c r="H6" i="55" s="1"/>
  <c r="B7" i="55" s="1"/>
  <c r="AE52" i="13"/>
  <c r="AE45" i="13"/>
  <c r="AE53" i="13"/>
  <c r="AD21" i="38"/>
  <c r="AD25" i="38" s="1"/>
  <c r="J16" i="55" s="1"/>
  <c r="K15" i="55"/>
  <c r="F17" i="55"/>
  <c r="F14" i="55"/>
  <c r="AD25" i="36"/>
  <c r="AD25" i="31"/>
  <c r="J9" i="55" s="1"/>
  <c r="AC59" i="30"/>
  <c r="G8" i="55"/>
  <c r="AE38" i="30"/>
  <c r="AE63" i="30"/>
  <c r="AE52" i="30"/>
  <c r="AE74" i="30"/>
  <c r="AE36" i="30"/>
  <c r="AE41" i="30"/>
  <c r="AE31" i="30"/>
  <c r="AE39" i="30"/>
  <c r="AE37" i="30"/>
  <c r="AE33" i="30"/>
  <c r="AE40" i="30"/>
  <c r="AE30" i="30"/>
  <c r="AC60" i="29"/>
  <c r="AE41" i="29"/>
  <c r="AC46" i="29"/>
  <c r="AC61" i="29" s="1"/>
  <c r="G7" i="55" s="1"/>
  <c r="AC16" i="29"/>
  <c r="AC24" i="29"/>
  <c r="AE55" i="29"/>
  <c r="AE23" i="29"/>
  <c r="AE21" i="29"/>
  <c r="AE44" i="29"/>
  <c r="AE7" i="29"/>
  <c r="AE42" i="29"/>
  <c r="AE53" i="29"/>
  <c r="AE40" i="29"/>
  <c r="AE58" i="29"/>
  <c r="AE36" i="29"/>
  <c r="AE39" i="29"/>
  <c r="AE43" i="29"/>
  <c r="AE51" i="29"/>
  <c r="AC21" i="13"/>
  <c r="AC13" i="13"/>
  <c r="AE79" i="13"/>
  <c r="AE72" i="13"/>
  <c r="AE23" i="13"/>
  <c r="AC72" i="13"/>
  <c r="AC73" i="13" s="1"/>
  <c r="I6" i="55" s="1"/>
  <c r="B8" i="55" s="1"/>
  <c r="AE20" i="13"/>
  <c r="W51" i="13"/>
  <c r="AD51" i="13" s="1"/>
  <c r="AE9" i="30"/>
  <c r="AE55" i="30"/>
  <c r="AE46" i="30"/>
  <c r="W39" i="30"/>
  <c r="AD39" i="30" s="1"/>
  <c r="W55" i="29"/>
  <c r="AD55" i="29" s="1"/>
  <c r="W45" i="30"/>
  <c r="AD45" i="30" s="1"/>
  <c r="AE50" i="30"/>
  <c r="W23" i="29"/>
  <c r="AD23" i="29" s="1"/>
  <c r="W55" i="30"/>
  <c r="AD55" i="30" s="1"/>
  <c r="W20" i="30"/>
  <c r="AD20" i="30" s="1"/>
  <c r="AE7" i="30"/>
  <c r="W12" i="30"/>
  <c r="AD12" i="30" s="1"/>
  <c r="W38" i="30"/>
  <c r="AD38" i="30" s="1"/>
  <c r="AE11" i="30"/>
  <c r="W11" i="30"/>
  <c r="AD11" i="30" s="1"/>
  <c r="W37" i="30"/>
  <c r="AD37" i="30" s="1"/>
  <c r="AE12" i="30"/>
  <c r="W41" i="30"/>
  <c r="AD41" i="30" s="1"/>
  <c r="AE57" i="30"/>
  <c r="AE48" i="30"/>
  <c r="AE49" i="30"/>
  <c r="AE47" i="30"/>
  <c r="AE45" i="30"/>
  <c r="AE78" i="30"/>
  <c r="AE23" i="30"/>
  <c r="AE58" i="30"/>
  <c r="W7" i="30"/>
  <c r="AD7" i="30" s="1"/>
  <c r="W63" i="30"/>
  <c r="AD63" i="30" s="1"/>
  <c r="W40" i="30"/>
  <c r="AD40" i="30" s="1"/>
  <c r="W36" i="30"/>
  <c r="AD36" i="30" s="1"/>
  <c r="W17" i="13"/>
  <c r="AD17" i="13" s="1"/>
  <c r="W11" i="13"/>
  <c r="AD11" i="13" s="1"/>
  <c r="AE17" i="13"/>
  <c r="AE18" i="13"/>
  <c r="W66" i="29"/>
  <c r="AD66" i="29" s="1"/>
  <c r="AD67" i="29" s="1"/>
  <c r="AD72" i="29" s="1"/>
  <c r="L7" i="55" s="1"/>
  <c r="W36" i="29"/>
  <c r="AD36" i="29" s="1"/>
  <c r="AE48" i="29"/>
  <c r="W52" i="29"/>
  <c r="AD52" i="29" s="1"/>
  <c r="W58" i="29"/>
  <c r="AD58" i="29" s="1"/>
  <c r="W50" i="29"/>
  <c r="AD50" i="29" s="1"/>
  <c r="W41" i="29"/>
  <c r="AD41" i="29" s="1"/>
  <c r="W33" i="29"/>
  <c r="AD33" i="29" s="1"/>
  <c r="W75" i="29"/>
  <c r="AD75" i="29" s="1"/>
  <c r="AD76" i="29" s="1"/>
  <c r="M7" i="55" s="1"/>
  <c r="W49" i="29"/>
  <c r="AD49" i="29" s="1"/>
  <c r="W23" i="13"/>
  <c r="AD23" i="13" s="1"/>
  <c r="W34" i="13"/>
  <c r="AD34" i="13" s="1"/>
  <c r="W54" i="13"/>
  <c r="AD54" i="13" s="1"/>
  <c r="W40" i="29"/>
  <c r="AD40" i="29" s="1"/>
  <c r="W42" i="29"/>
  <c r="AD42" i="29" s="1"/>
  <c r="W79" i="29"/>
  <c r="AD79" i="29" s="1"/>
  <c r="AE79" i="29"/>
  <c r="W51" i="29"/>
  <c r="AD51" i="29" s="1"/>
  <c r="W53" i="29"/>
  <c r="AD53" i="29" s="1"/>
  <c r="W7" i="29"/>
  <c r="AD7" i="29" s="1"/>
  <c r="W11" i="29"/>
  <c r="AD11" i="29" s="1"/>
  <c r="AD24" i="29"/>
  <c r="W32" i="29"/>
  <c r="AD32" i="29" s="1"/>
  <c r="W34" i="29"/>
  <c r="AD34" i="29" s="1"/>
  <c r="W59" i="29"/>
  <c r="AD59" i="29" s="1"/>
  <c r="W21" i="29"/>
  <c r="AD21" i="29" s="1"/>
  <c r="W26" i="29"/>
  <c r="AD26" i="29" s="1"/>
  <c r="W56" i="29"/>
  <c r="AD56" i="29" s="1"/>
  <c r="W82" i="29"/>
  <c r="AD82" i="29" s="1"/>
  <c r="W12" i="29"/>
  <c r="AD12" i="29" s="1"/>
  <c r="W44" i="29"/>
  <c r="AD44" i="29" s="1"/>
  <c r="W48" i="29"/>
  <c r="AD48" i="29" s="1"/>
  <c r="W43" i="29"/>
  <c r="AD43" i="29" s="1"/>
  <c r="W39" i="29"/>
  <c r="AD39" i="29" s="1"/>
  <c r="W81" i="30"/>
  <c r="AD81" i="30" s="1"/>
  <c r="W78" i="30"/>
  <c r="AD78" i="30" s="1"/>
  <c r="W74" i="30"/>
  <c r="AD74" i="30" s="1"/>
  <c r="AD75" i="30" s="1"/>
  <c r="M8" i="55" s="1"/>
  <c r="W65" i="30"/>
  <c r="AD65" i="30" s="1"/>
  <c r="W46" i="30"/>
  <c r="AD46" i="30" s="1"/>
  <c r="W48" i="30"/>
  <c r="AD48" i="30" s="1"/>
  <c r="W30" i="30"/>
  <c r="AD30" i="30" s="1"/>
  <c r="W58" i="30"/>
  <c r="AD58" i="30" s="1"/>
  <c r="W57" i="30"/>
  <c r="AD57" i="30" s="1"/>
  <c r="W9" i="30"/>
  <c r="AD9" i="30" s="1"/>
  <c r="W50" i="30"/>
  <c r="AD50" i="30" s="1"/>
  <c r="W52" i="30"/>
  <c r="AD52" i="30" s="1"/>
  <c r="W49" i="30"/>
  <c r="AD49" i="30" s="1"/>
  <c r="W47" i="30"/>
  <c r="AD47" i="30" s="1"/>
  <c r="W33" i="30"/>
  <c r="AD33" i="30" s="1"/>
  <c r="W18" i="30"/>
  <c r="AD18" i="30" s="1"/>
  <c r="AD21" i="30" s="1"/>
  <c r="W29" i="30"/>
  <c r="AD29" i="30" s="1"/>
  <c r="W31" i="30"/>
  <c r="AD31" i="30" s="1"/>
  <c r="W23" i="30"/>
  <c r="AD23" i="30" s="1"/>
  <c r="W79" i="13"/>
  <c r="AD79" i="13" s="1"/>
  <c r="W63" i="13"/>
  <c r="AD63" i="13" s="1"/>
  <c r="AD64" i="13" s="1"/>
  <c r="AD69" i="13" s="1"/>
  <c r="L6" i="55" s="1"/>
  <c r="W41" i="13"/>
  <c r="AD41" i="13" s="1"/>
  <c r="W52" i="13"/>
  <c r="AD52" i="13" s="1"/>
  <c r="W55" i="13"/>
  <c r="AD55" i="13" s="1"/>
  <c r="W45" i="13"/>
  <c r="AD45" i="13" s="1"/>
  <c r="W12" i="13"/>
  <c r="AD12" i="13" s="1"/>
  <c r="W18" i="13"/>
  <c r="AD18" i="13" s="1"/>
  <c r="W40" i="13"/>
  <c r="AD40" i="13" s="1"/>
  <c r="W30" i="13"/>
  <c r="AD30" i="13" s="1"/>
  <c r="W50" i="13"/>
  <c r="AD50" i="13" s="1"/>
  <c r="W48" i="13"/>
  <c r="AD48" i="13" s="1"/>
  <c r="W46" i="13"/>
  <c r="AD46" i="13" s="1"/>
  <c r="W67" i="13"/>
  <c r="AD67" i="13" s="1"/>
  <c r="W20" i="13"/>
  <c r="AD20" i="13" s="1"/>
  <c r="W32" i="13"/>
  <c r="AD32" i="13" s="1"/>
  <c r="W37" i="13"/>
  <c r="AD37" i="13" s="1"/>
  <c r="W39" i="13"/>
  <c r="AD39" i="13" s="1"/>
  <c r="W76" i="13"/>
  <c r="AD76" i="13" s="1"/>
  <c r="W28" i="13"/>
  <c r="AD28" i="13" s="1"/>
  <c r="AE76" i="13"/>
  <c r="W9" i="13"/>
  <c r="AD9" i="13" s="1"/>
  <c r="W35" i="13"/>
  <c r="AD35" i="13" s="1"/>
  <c r="W33" i="13"/>
  <c r="AD33" i="13" s="1"/>
  <c r="W7" i="13"/>
  <c r="AD7" i="13" s="1"/>
  <c r="W29" i="13"/>
  <c r="AD29" i="13" s="1"/>
  <c r="W31" i="13"/>
  <c r="AD31" i="13" s="1"/>
  <c r="W38" i="13"/>
  <c r="AD38" i="13" s="1"/>
  <c r="W8" i="13"/>
  <c r="AD8" i="13" s="1"/>
  <c r="W36" i="13"/>
  <c r="AD36" i="13" s="1"/>
  <c r="W47" i="13"/>
  <c r="AD47" i="13" s="1"/>
  <c r="W49" i="13"/>
  <c r="AD49" i="13" s="1"/>
  <c r="W53" i="13"/>
  <c r="AD53" i="13" s="1"/>
  <c r="W56" i="13"/>
  <c r="AD56" i="13" s="1"/>
  <c r="W72" i="13"/>
  <c r="AD72" i="13" s="1"/>
  <c r="AD73" i="13" s="1"/>
  <c r="M6" i="55" s="1"/>
  <c r="C8" i="55" s="1"/>
  <c r="J13" i="55" l="1"/>
  <c r="G6" i="55"/>
  <c r="B6" i="55" s="1"/>
  <c r="J17" i="55"/>
  <c r="J14" i="55"/>
  <c r="AD59" i="30"/>
  <c r="AD66" i="30"/>
  <c r="AD71" i="30" s="1"/>
  <c r="L8" i="55" s="1"/>
  <c r="C7" i="55" s="1"/>
  <c r="AD43" i="30"/>
  <c r="AD60" i="30" s="1"/>
  <c r="K8" i="55" s="1"/>
  <c r="AD13" i="30"/>
  <c r="AD25" i="30" s="1"/>
  <c r="J8" i="55" s="1"/>
  <c r="AD60" i="29"/>
  <c r="AD46" i="29"/>
  <c r="AD16" i="29"/>
  <c r="AD28" i="29" s="1"/>
  <c r="J7" i="55" s="1"/>
  <c r="AC28" i="29"/>
  <c r="F7" i="55" s="1"/>
  <c r="AD57" i="13"/>
  <c r="AD43" i="13"/>
  <c r="AD13" i="13"/>
  <c r="AC25" i="13"/>
  <c r="F6" i="55" s="1"/>
  <c r="AD21" i="13"/>
  <c r="AB12" i="27"/>
  <c r="AB13" i="27"/>
  <c r="AB14" i="27"/>
  <c r="AB15" i="27"/>
  <c r="AB16" i="27"/>
  <c r="AB17" i="27"/>
  <c r="AB18" i="27"/>
  <c r="AB19" i="27"/>
  <c r="AB20" i="27"/>
  <c r="AB21" i="27"/>
  <c r="AB22" i="27"/>
  <c r="AB23" i="27"/>
  <c r="AB24" i="27"/>
  <c r="AB25" i="27"/>
  <c r="AB26" i="27"/>
  <c r="AB27" i="27"/>
  <c r="AB28" i="27"/>
  <c r="AB29" i="27"/>
  <c r="AB30" i="27"/>
  <c r="AB31" i="27"/>
  <c r="AB32" i="27"/>
  <c r="AB33" i="27"/>
  <c r="AB34" i="27"/>
  <c r="AB35" i="27"/>
  <c r="AB36" i="27"/>
  <c r="AB37" i="27"/>
  <c r="AB38" i="27"/>
  <c r="AB39" i="27"/>
  <c r="AB40" i="27"/>
  <c r="AB41" i="27"/>
  <c r="AB42" i="27"/>
  <c r="AB43" i="27"/>
  <c r="AB44" i="27"/>
  <c r="AB45" i="27"/>
  <c r="AB46" i="27"/>
  <c r="AB47" i="27"/>
  <c r="AB48" i="27"/>
  <c r="AB49" i="27"/>
  <c r="AB50" i="27"/>
  <c r="AB51" i="27"/>
  <c r="AB52" i="27"/>
  <c r="AB53" i="27"/>
  <c r="AB54" i="27"/>
  <c r="AB55" i="27"/>
  <c r="AB56" i="27"/>
  <c r="AB57" i="27"/>
  <c r="AB58" i="27"/>
  <c r="AB59" i="27"/>
  <c r="AB60" i="27"/>
  <c r="AB61" i="27"/>
  <c r="AB62" i="27"/>
  <c r="AB63" i="27"/>
  <c r="AB64" i="27"/>
  <c r="AB65" i="27"/>
  <c r="AB66" i="27"/>
  <c r="AB67" i="27"/>
  <c r="AB68" i="27"/>
  <c r="AB69" i="27"/>
  <c r="AB70" i="27"/>
  <c r="AB71" i="27"/>
  <c r="AB72" i="27"/>
  <c r="AB73" i="27"/>
  <c r="AB74" i="27"/>
  <c r="AB75" i="27"/>
  <c r="AB76" i="27"/>
  <c r="AB77" i="27"/>
  <c r="AB78" i="27"/>
  <c r="AB79" i="27"/>
  <c r="AB80" i="27"/>
  <c r="AB81" i="27"/>
  <c r="AB82" i="27"/>
  <c r="AB83" i="27"/>
  <c r="AB84" i="27"/>
  <c r="AB85" i="27"/>
  <c r="AB86" i="27"/>
  <c r="AB87" i="27"/>
  <c r="AI11" i="26"/>
  <c r="AI10" i="26"/>
  <c r="AI9" i="26"/>
  <c r="AI8" i="26"/>
  <c r="AI7" i="26"/>
  <c r="AI6" i="26"/>
  <c r="AI5" i="26"/>
  <c r="AI62" i="26"/>
  <c r="AI63" i="26"/>
  <c r="AI64" i="26"/>
  <c r="AI65" i="26"/>
  <c r="AI66" i="26"/>
  <c r="AI67" i="26"/>
  <c r="AI68" i="26"/>
  <c r="AI69" i="26"/>
  <c r="AI70" i="26"/>
  <c r="AI71" i="26"/>
  <c r="AI72" i="26"/>
  <c r="AI73" i="26"/>
  <c r="AI74" i="26"/>
  <c r="AI75" i="26"/>
  <c r="AI76" i="26"/>
  <c r="AI77" i="26"/>
  <c r="AI78" i="26"/>
  <c r="AI79" i="26"/>
  <c r="AI80" i="26"/>
  <c r="AI81" i="26"/>
  <c r="AI82" i="26"/>
  <c r="AI83" i="26"/>
  <c r="AI84" i="26"/>
  <c r="AI85" i="26"/>
  <c r="AI86" i="26"/>
  <c r="AI87" i="26"/>
  <c r="AI88" i="26"/>
  <c r="AI89" i="26"/>
  <c r="AI90" i="26"/>
  <c r="AD61" i="29" l="1"/>
  <c r="K7" i="55" s="1"/>
  <c r="B5" i="55"/>
  <c r="AD25" i="13"/>
  <c r="J6" i="55" s="1"/>
  <c r="C5" i="55" s="1"/>
  <c r="AD58" i="13"/>
  <c r="K6" i="55" s="1"/>
  <c r="C6" i="55" s="1"/>
  <c r="AI12" i="26"/>
  <c r="AI24" i="26"/>
  <c r="AI25" i="26"/>
  <c r="AI26" i="26"/>
  <c r="AI27" i="26"/>
  <c r="AI28" i="26"/>
  <c r="AI29" i="26"/>
  <c r="AI30" i="26"/>
  <c r="AI31" i="26"/>
  <c r="AI32" i="26"/>
  <c r="AI33" i="26"/>
  <c r="AI34" i="26"/>
  <c r="AI35" i="26"/>
  <c r="AI36" i="26"/>
  <c r="AI37" i="26"/>
  <c r="AI38" i="26"/>
  <c r="AI39" i="26"/>
  <c r="AI40" i="26"/>
  <c r="AI41" i="26"/>
  <c r="AI42" i="26"/>
  <c r="AI43" i="26"/>
  <c r="AI44" i="26"/>
  <c r="AI45" i="26"/>
  <c r="AI46" i="26"/>
  <c r="AI47" i="26"/>
  <c r="AI48" i="26"/>
  <c r="AI49" i="26"/>
  <c r="AI50" i="26"/>
  <c r="AI51" i="26"/>
  <c r="AI52" i="26"/>
  <c r="AI53" i="26"/>
  <c r="AI54" i="26"/>
  <c r="AI55" i="26"/>
  <c r="AI56" i="26"/>
  <c r="AI57" i="26"/>
  <c r="AI58" i="26"/>
  <c r="AI59" i="26"/>
  <c r="AI60" i="26"/>
  <c r="AI61" i="26"/>
  <c r="AI23" i="26" l="1"/>
  <c r="AI21" i="26"/>
  <c r="AI22" i="26"/>
  <c r="AI15" i="26"/>
  <c r="AI14" i="26"/>
  <c r="AI13" i="26"/>
  <c r="AI19" i="26"/>
  <c r="AI18" i="26"/>
  <c r="AI20" i="26"/>
  <c r="AI16" i="26"/>
  <c r="AB8" i="27" l="1"/>
  <c r="AI17" i="26"/>
  <c r="AB10" i="27" l="1"/>
  <c r="AB5" i="27"/>
  <c r="AB11" i="27"/>
  <c r="AB6" i="27"/>
  <c r="AB9" i="27"/>
  <c r="AB7" i="27"/>
</calcChain>
</file>

<file path=xl/sharedStrings.xml><?xml version="1.0" encoding="utf-8"?>
<sst xmlns="http://schemas.openxmlformats.org/spreadsheetml/2006/main" count="5817" uniqueCount="213">
  <si>
    <t>``</t>
  </si>
  <si>
    <t>Machine Type</t>
  </si>
  <si>
    <t>Day shift Opening</t>
  </si>
  <si>
    <t>Day shift clossing</t>
  </si>
  <si>
    <t>Operator</t>
  </si>
  <si>
    <t>COY NO:</t>
  </si>
  <si>
    <t>Starting time</t>
  </si>
  <si>
    <t>Ending time</t>
  </si>
  <si>
    <t>Down time</t>
  </si>
  <si>
    <t>breakdown description</t>
  </si>
  <si>
    <t>diesel</t>
  </si>
  <si>
    <t>Day shift total hours 8,5</t>
  </si>
  <si>
    <t xml:space="preserve">Night shift opening </t>
  </si>
  <si>
    <t>Night Shift Closing</t>
  </si>
  <si>
    <t>Sarting time</t>
  </si>
  <si>
    <t>Night shift total hours 8,5</t>
  </si>
  <si>
    <t>Total Shift Hours</t>
  </si>
  <si>
    <t>planned Service</t>
  </si>
  <si>
    <t>No Operator</t>
  </si>
  <si>
    <t>Unplanned service &amp; brakedowns</t>
  </si>
  <si>
    <t>TMM Availeble Hors</t>
  </si>
  <si>
    <t>maximum operational hrs</t>
  </si>
  <si>
    <t>AVAIL</t>
  </si>
  <si>
    <t>UTALIZATION</t>
  </si>
  <si>
    <t>TOTAL DOWN TIME</t>
  </si>
  <si>
    <t>MINING</t>
  </si>
  <si>
    <t>EXCAVATORS</t>
  </si>
  <si>
    <t>MYSOL  EXCAVATORS</t>
  </si>
  <si>
    <t>MHL EX01</t>
  </si>
  <si>
    <t>EXCAVATOR</t>
  </si>
  <si>
    <t>MHL EX02</t>
  </si>
  <si>
    <t>MHL EX03(EC 550)</t>
  </si>
  <si>
    <t>MHL EX04(EC 950)</t>
  </si>
  <si>
    <t>IMPALA  EXCAVATORS</t>
  </si>
  <si>
    <t>EX 003</t>
  </si>
  <si>
    <t>EX 54</t>
  </si>
  <si>
    <t>ARTICULATED DUMP TRUCKS</t>
  </si>
  <si>
    <t>MYSOL ADT</t>
  </si>
  <si>
    <t>ADT</t>
  </si>
  <si>
    <t>ADT 031</t>
  </si>
  <si>
    <t>ADT 152</t>
  </si>
  <si>
    <t>ADT 156</t>
  </si>
  <si>
    <t>ADT 158</t>
  </si>
  <si>
    <t>ADT 160</t>
  </si>
  <si>
    <t>ADT 161</t>
  </si>
  <si>
    <t>ADT 164</t>
  </si>
  <si>
    <t>ADT 167</t>
  </si>
  <si>
    <t>ADT 168</t>
  </si>
  <si>
    <t>ADT169</t>
  </si>
  <si>
    <t>ADT 175</t>
  </si>
  <si>
    <t>ADT 181</t>
  </si>
  <si>
    <t>DRILL RIGS</t>
  </si>
  <si>
    <t>BDR08</t>
  </si>
  <si>
    <t>DRIL RIG</t>
  </si>
  <si>
    <t>BDR10</t>
  </si>
  <si>
    <t>BDR11</t>
  </si>
  <si>
    <t>DR15</t>
  </si>
  <si>
    <t>BD 01</t>
  </si>
  <si>
    <t>DOZER</t>
  </si>
  <si>
    <t>D 45</t>
  </si>
  <si>
    <t>D 57</t>
  </si>
  <si>
    <t>FRONT END LOADER</t>
  </si>
  <si>
    <t>GRADER</t>
  </si>
  <si>
    <t>GR 027</t>
  </si>
  <si>
    <t>GR 042</t>
  </si>
  <si>
    <t>WT02</t>
  </si>
  <si>
    <t>MONTHLY TOTALS</t>
  </si>
  <si>
    <t>TOTAL HOURS</t>
  </si>
  <si>
    <t>MHL EX 05(HITACHI)</t>
  </si>
  <si>
    <t>MHL EX06(PC 600)</t>
  </si>
  <si>
    <t>MHL EX07(PC 700)</t>
  </si>
  <si>
    <t>MHL EX08</t>
  </si>
  <si>
    <t>CASMAR  EXCAVATORS</t>
  </si>
  <si>
    <t>ADT 01(B90)</t>
  </si>
  <si>
    <t>ADT 02(B91)</t>
  </si>
  <si>
    <t>ADT 03(B95)</t>
  </si>
  <si>
    <t>ADT 04(012)</t>
  </si>
  <si>
    <t>ADT 05(105)</t>
  </si>
  <si>
    <t>ADT 06(106)</t>
  </si>
  <si>
    <t>ADT 07(107)</t>
  </si>
  <si>
    <t>ADT 08(110)</t>
  </si>
  <si>
    <t>ADT 09(115)</t>
  </si>
  <si>
    <t>ADT 10(116)</t>
  </si>
  <si>
    <t>ADT 11(117)</t>
  </si>
  <si>
    <t>ADT 12(118)</t>
  </si>
  <si>
    <t>ADT 13(119)</t>
  </si>
  <si>
    <t>ADT 14(120)</t>
  </si>
  <si>
    <t>ADT 15(121)</t>
  </si>
  <si>
    <t>WATER TRUCK</t>
  </si>
  <si>
    <t>EX 14(DOOSAN)</t>
  </si>
  <si>
    <t>EX 91</t>
  </si>
  <si>
    <t>MHL EX09</t>
  </si>
  <si>
    <t>BDR06</t>
  </si>
  <si>
    <t>BDR05</t>
  </si>
  <si>
    <t>BDR12</t>
  </si>
  <si>
    <t>BDR15</t>
  </si>
  <si>
    <t>BDR09</t>
  </si>
  <si>
    <t>IMPALA DOZERS</t>
  </si>
  <si>
    <t>CASMOR DOZERS</t>
  </si>
  <si>
    <t>IMPALA WATER BOWSER</t>
  </si>
  <si>
    <t>IMPALA GRADER</t>
  </si>
  <si>
    <t>IMPALA FRONT END LOADER</t>
  </si>
  <si>
    <t>IMPALA  ADT</t>
  </si>
  <si>
    <t>MYSOL  CRUSHING AND SCREEN</t>
  </si>
  <si>
    <t>MHL CRU01</t>
  </si>
  <si>
    <t>CRUSHER</t>
  </si>
  <si>
    <t>MHL FEL 01</t>
  </si>
  <si>
    <t>MHL EX 01</t>
  </si>
  <si>
    <t>CASMAR  CRUSHING AND SCREEN</t>
  </si>
  <si>
    <t>EX 11</t>
  </si>
  <si>
    <t>FEL 15</t>
  </si>
  <si>
    <t>CRU07</t>
  </si>
  <si>
    <t>MYSOL  DIESEL BOWSER</t>
  </si>
  <si>
    <t>MHL DB001</t>
  </si>
  <si>
    <t>DIESEL TRUCK</t>
  </si>
  <si>
    <t>LO 02</t>
  </si>
  <si>
    <t>ADT 165</t>
  </si>
  <si>
    <t xml:space="preserve">BOTSE </t>
  </si>
  <si>
    <t>DOZERS</t>
  </si>
  <si>
    <t>GRADERS</t>
  </si>
  <si>
    <t>WATER TRUCKS</t>
  </si>
  <si>
    <t>CRUSHING AND SCREENING</t>
  </si>
  <si>
    <t>DIESEL BROWSER</t>
  </si>
  <si>
    <t>28 aug-28 Sep 2023</t>
  </si>
  <si>
    <t>ADT 169</t>
  </si>
  <si>
    <t>Fleet No</t>
  </si>
  <si>
    <t>EX 44</t>
  </si>
  <si>
    <t>D 59</t>
  </si>
  <si>
    <t>D 78</t>
  </si>
  <si>
    <t>D 82</t>
  </si>
  <si>
    <t>EX 05</t>
  </si>
  <si>
    <t>EX 80</t>
  </si>
  <si>
    <t>Off-site</t>
  </si>
  <si>
    <t>Off-site(Buffels East)</t>
  </si>
  <si>
    <t>Cover plate on final drive</t>
  </si>
  <si>
    <t>ADT 108</t>
  </si>
  <si>
    <t>ADT 109</t>
  </si>
  <si>
    <t>ADT 111</t>
  </si>
  <si>
    <t xml:space="preserve">Off-site </t>
  </si>
  <si>
    <t>Turbo pipe burst</t>
  </si>
  <si>
    <t>None</t>
  </si>
  <si>
    <t>Electrical problem</t>
  </si>
  <si>
    <t>Hydraulic Solinoid</t>
  </si>
  <si>
    <t>Tooth out</t>
  </si>
  <si>
    <t>PTO shaft</t>
  </si>
  <si>
    <t>Bucket (Bucket)</t>
  </si>
  <si>
    <t>Oil leak</t>
  </si>
  <si>
    <t>Hubseal</t>
  </si>
  <si>
    <t>Articulation problem</t>
  </si>
  <si>
    <t>Diff</t>
  </si>
  <si>
    <t xml:space="preserve"> </t>
  </si>
  <si>
    <t>AVAILABILITY AND UTILIZATION REPORT</t>
  </si>
  <si>
    <t>machine type</t>
  </si>
  <si>
    <t>Availability</t>
  </si>
  <si>
    <t>Utalization</t>
  </si>
  <si>
    <t>Date</t>
  </si>
  <si>
    <t>Utilisation</t>
  </si>
  <si>
    <t>Excavators</t>
  </si>
  <si>
    <t>ADTs</t>
  </si>
  <si>
    <t>Dozers</t>
  </si>
  <si>
    <t>PLANNED</t>
  </si>
  <si>
    <t>LONG STANDERS</t>
  </si>
  <si>
    <t xml:space="preserve">    </t>
  </si>
  <si>
    <t>MHL EX 05</t>
  </si>
  <si>
    <t>MHL EX 07</t>
  </si>
  <si>
    <t>MHL EX 02</t>
  </si>
  <si>
    <t>tracks</t>
  </si>
  <si>
    <t>bucket</t>
  </si>
  <si>
    <t>Aircon</t>
  </si>
  <si>
    <t>Lights</t>
  </si>
  <si>
    <t>No power</t>
  </si>
  <si>
    <t>hydrualic oil leak</t>
  </si>
  <si>
    <t>Shocks</t>
  </si>
  <si>
    <t>Airhose</t>
  </si>
  <si>
    <t>Tips &amp;airfilter,track and top roller</t>
  </si>
  <si>
    <t>Park brake &amp; steering</t>
  </si>
  <si>
    <t>Maintenance</t>
  </si>
  <si>
    <t>EXC Total Ave</t>
  </si>
  <si>
    <t>ADT Total Ave</t>
  </si>
  <si>
    <t>DO Total Ave</t>
  </si>
  <si>
    <t>Lock pin</t>
  </si>
  <si>
    <t>Roller out</t>
  </si>
  <si>
    <t>Grase</t>
  </si>
  <si>
    <t>MHL EX09 total BD</t>
  </si>
  <si>
    <t>Light is loose</t>
  </si>
  <si>
    <t>Bucket Tip</t>
  </si>
  <si>
    <t>oil leak</t>
  </si>
  <si>
    <t>Corner edge</t>
  </si>
  <si>
    <t>Tracks</t>
  </si>
  <si>
    <t>Tracks not moving</t>
  </si>
  <si>
    <t>Tracks need to pumped</t>
  </si>
  <si>
    <t>Autolec</t>
  </si>
  <si>
    <t>Hydraulic oil leak</t>
  </si>
  <si>
    <t>tyre change</t>
  </si>
  <si>
    <t>Bucket warning sign</t>
  </si>
  <si>
    <t>Low water level</t>
  </si>
  <si>
    <t>Cab shaking</t>
  </si>
  <si>
    <t>Engine cut off</t>
  </si>
  <si>
    <t>Tracks and Aircon</t>
  </si>
  <si>
    <t>cab shaking</t>
  </si>
  <si>
    <t>Doesn't start</t>
  </si>
  <si>
    <t>Track out</t>
  </si>
  <si>
    <t>Hydraulic oil warning sign</t>
  </si>
  <si>
    <t>EX115</t>
  </si>
  <si>
    <t>MHL EX10</t>
  </si>
  <si>
    <t>Excavators A</t>
  </si>
  <si>
    <t>ADTs A</t>
  </si>
  <si>
    <t>Dozers A</t>
  </si>
  <si>
    <t>GRADER A</t>
  </si>
  <si>
    <t>Dozers U</t>
  </si>
  <si>
    <t>Excavators U</t>
  </si>
  <si>
    <t>ADTs U</t>
  </si>
  <si>
    <t>GRADER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</si>
</sst>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9" fontId="0" fillId="0" borderId="1" xfId="1" applyFont="1" applyBorder="1" applyAlignment="1">
      <alignment horizontal="center" vertical="center"/>
    </xf>
    <xf numFmtId="9" fontId="4" fillId="2" borderId="1" xfId="1" applyFont="1" applyFill="1" applyBorder="1" applyAlignment="1">
      <alignment horizontal="center" vertical="center"/>
    </xf>
    <xf numFmtId="9" fontId="0" fillId="3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9" fontId="4" fillId="6" borderId="1" xfId="1" applyFont="1" applyFill="1" applyBorder="1" applyAlignment="1">
      <alignment horizontal="center" vertical="center"/>
    </xf>
    <xf numFmtId="9" fontId="0" fillId="0" borderId="1" xfId="1" applyFont="1" applyBorder="1"/>
    <xf numFmtId="0" fontId="4" fillId="6" borderId="0" xfId="0" applyFont="1" applyFill="1"/>
    <xf numFmtId="0" fontId="3" fillId="8" borderId="1" xfId="0" applyFont="1" applyFill="1" applyBorder="1"/>
    <xf numFmtId="0" fontId="0" fillId="8" borderId="1" xfId="0" applyFill="1" applyBorder="1"/>
    <xf numFmtId="9" fontId="0" fillId="8" borderId="1" xfId="0" applyNumberFormat="1" applyFill="1" applyBorder="1"/>
    <xf numFmtId="9" fontId="0" fillId="8" borderId="1" xfId="1" applyFont="1" applyFill="1" applyBorder="1"/>
    <xf numFmtId="0" fontId="4" fillId="2" borderId="1" xfId="0" applyFont="1" applyFill="1" applyBorder="1"/>
    <xf numFmtId="0" fontId="0" fillId="8" borderId="1" xfId="0" applyFill="1" applyBorder="1" applyAlignment="1">
      <alignment horizontal="right"/>
    </xf>
    <xf numFmtId="0" fontId="2" fillId="8" borderId="1" xfId="0" applyFont="1" applyFill="1" applyBorder="1"/>
    <xf numFmtId="0" fontId="4" fillId="8" borderId="1" xfId="0" applyFont="1" applyFill="1" applyBorder="1"/>
    <xf numFmtId="0" fontId="3" fillId="0" borderId="1" xfId="0" applyFont="1" applyBorder="1" applyAlignment="1">
      <alignment horizontal="left" vertical="center"/>
    </xf>
    <xf numFmtId="0" fontId="0" fillId="7" borderId="1" xfId="0" applyFill="1" applyBorder="1"/>
    <xf numFmtId="0" fontId="3" fillId="4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4" borderId="1" xfId="0" applyFill="1" applyBorder="1"/>
    <xf numFmtId="0" fontId="0" fillId="5" borderId="1" xfId="0" applyFill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0" fillId="5" borderId="1" xfId="0" applyFill="1" applyBorder="1"/>
    <xf numFmtId="9" fontId="0" fillId="5" borderId="1" xfId="0" applyNumberFormat="1" applyFill="1" applyBorder="1"/>
    <xf numFmtId="0" fontId="0" fillId="0" borderId="1" xfId="0" applyBorder="1"/>
    <xf numFmtId="0" fontId="2" fillId="0" borderId="1" xfId="0" applyFont="1" applyBorder="1"/>
    <xf numFmtId="0" fontId="4" fillId="2" borderId="0" xfId="0" applyFont="1" applyFill="1"/>
    <xf numFmtId="0" fontId="3" fillId="8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0" borderId="1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0" borderId="1" xfId="0" applyBorder="1" applyAlignment="1">
      <alignment horizontal="right"/>
    </xf>
    <xf numFmtId="0" fontId="0" fillId="8" borderId="0" xfId="0" applyFill="1"/>
    <xf numFmtId="0" fontId="0" fillId="4" borderId="1" xfId="0" applyFill="1" applyBorder="1" applyAlignment="1">
      <alignment horizontal="right"/>
    </xf>
    <xf numFmtId="9" fontId="0" fillId="7" borderId="1" xfId="1" applyFont="1" applyFill="1" applyBorder="1"/>
    <xf numFmtId="20" fontId="0" fillId="0" borderId="1" xfId="0" applyNumberFormat="1" applyBorder="1"/>
    <xf numFmtId="20" fontId="4" fillId="2" borderId="1" xfId="0" applyNumberFormat="1" applyFont="1" applyFill="1" applyBorder="1"/>
    <xf numFmtId="0" fontId="4" fillId="7" borderId="1" xfId="0" applyFont="1" applyFill="1" applyBorder="1"/>
    <xf numFmtId="0" fontId="4" fillId="6" borderId="1" xfId="0" applyFont="1" applyFill="1" applyBorder="1"/>
    <xf numFmtId="20" fontId="4" fillId="6" borderId="1" xfId="0" applyNumberFormat="1" applyFont="1" applyFill="1" applyBorder="1"/>
    <xf numFmtId="15" fontId="4" fillId="6" borderId="1" xfId="0" applyNumberFormat="1" applyFont="1" applyFill="1" applyBorder="1" applyAlignment="1">
      <alignment horizontal="center"/>
    </xf>
    <xf numFmtId="0" fontId="0" fillId="9" borderId="0" xfId="0" applyFill="1"/>
    <xf numFmtId="20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 wrapText="1"/>
    </xf>
    <xf numFmtId="0" fontId="0" fillId="8" borderId="1" xfId="0" applyFill="1" applyBorder="1" applyAlignment="1">
      <alignment horizontal="left"/>
    </xf>
    <xf numFmtId="0" fontId="6" fillId="8" borderId="1" xfId="0" applyFont="1" applyFill="1" applyBorder="1"/>
    <xf numFmtId="20" fontId="4" fillId="8" borderId="1" xfId="0" applyNumberFormat="1" applyFont="1" applyFill="1" applyBorder="1"/>
    <xf numFmtId="0" fontId="6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4" fillId="8" borderId="1" xfId="0" applyFont="1" applyFill="1" applyBorder="1" applyAlignment="1">
      <alignment horizontal="right"/>
    </xf>
    <xf numFmtId="10" fontId="0" fillId="0" borderId="0" xfId="0" applyNumberFormat="1"/>
    <xf numFmtId="14" fontId="0" fillId="0" borderId="0" xfId="0" applyNumberFormat="1"/>
    <xf numFmtId="9" fontId="0" fillId="0" borderId="0" xfId="1" applyFont="1"/>
    <xf numFmtId="0" fontId="9" fillId="0" borderId="0" xfId="0" applyFont="1"/>
    <xf numFmtId="10" fontId="9" fillId="0" borderId="0" xfId="0" applyNumberFormat="1" applyFont="1"/>
    <xf numFmtId="10" fontId="0" fillId="10" borderId="1" xfId="0" applyNumberFormat="1" applyFill="1" applyBorder="1"/>
    <xf numFmtId="10" fontId="0" fillId="4" borderId="1" xfId="0" applyNumberFormat="1" applyFill="1" applyBorder="1"/>
    <xf numFmtId="14" fontId="0" fillId="0" borderId="1" xfId="0" applyNumberFormat="1" applyBorder="1"/>
    <xf numFmtId="10" fontId="0" fillId="0" borderId="1" xfId="1" applyNumberFormat="1" applyFont="1" applyBorder="1"/>
    <xf numFmtId="10" fontId="0" fillId="0" borderId="1" xfId="0" applyNumberFormat="1" applyBorder="1"/>
    <xf numFmtId="9" fontId="0" fillId="0" borderId="1" xfId="0" applyNumberFormat="1" applyBorder="1"/>
    <xf numFmtId="0" fontId="0" fillId="6" borderId="1" xfId="0" applyFill="1" applyBorder="1" applyAlignment="1">
      <alignment vertical="center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7" xfId="0" applyNumberFormat="1" applyBorder="1"/>
    <xf numFmtId="9" fontId="0" fillId="7" borderId="1" xfId="0" applyNumberFormat="1" applyFill="1" applyBorder="1"/>
    <xf numFmtId="10" fontId="0" fillId="7" borderId="1" xfId="0" applyNumberFormat="1" applyFill="1" applyBorder="1"/>
    <xf numFmtId="0" fontId="0" fillId="7" borderId="1" xfId="0" applyFill="1" applyBorder="1" applyAlignment="1">
      <alignment vertical="center"/>
    </xf>
    <xf numFmtId="0" fontId="0" fillId="0" borderId="3" xfId="0" applyBorder="1"/>
    <xf numFmtId="0" fontId="0" fillId="7" borderId="4" xfId="0" applyFill="1" applyBorder="1"/>
    <xf numFmtId="0" fontId="0" fillId="0" borderId="4" xfId="0" applyBorder="1"/>
    <xf numFmtId="20" fontId="0" fillId="0" borderId="4" xfId="0" applyNumberFormat="1" applyBorder="1"/>
    <xf numFmtId="20" fontId="4" fillId="2" borderId="4" xfId="0" applyNumberFormat="1" applyFont="1" applyFill="1" applyBorder="1"/>
    <xf numFmtId="0" fontId="0" fillId="4" borderId="4" xfId="0" applyFill="1" applyBorder="1"/>
    <xf numFmtId="0" fontId="0" fillId="5" borderId="4" xfId="0" applyFill="1" applyBorder="1" applyAlignment="1">
      <alignment horizontal="right"/>
    </xf>
    <xf numFmtId="0" fontId="2" fillId="7" borderId="4" xfId="0" applyFont="1" applyFill="1" applyBorder="1"/>
    <xf numFmtId="0" fontId="0" fillId="5" borderId="4" xfId="0" applyFill="1" applyBorder="1"/>
    <xf numFmtId="20" fontId="4" fillId="6" borderId="4" xfId="0" applyNumberFormat="1" applyFont="1" applyFill="1" applyBorder="1"/>
    <xf numFmtId="0" fontId="7" fillId="5" borderId="1" xfId="0" applyFont="1" applyFill="1" applyBorder="1"/>
    <xf numFmtId="0" fontId="0" fillId="0" borderId="2" xfId="0" applyBorder="1"/>
    <xf numFmtId="20" fontId="0" fillId="0" borderId="0" xfId="0" applyNumberFormat="1"/>
    <xf numFmtId="20" fontId="4" fillId="2" borderId="0" xfId="0" applyNumberFormat="1" applyFont="1" applyFill="1"/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2" fillId="0" borderId="0" xfId="0" applyFont="1"/>
    <xf numFmtId="0" fontId="0" fillId="5" borderId="0" xfId="0" applyFill="1"/>
    <xf numFmtId="20" fontId="4" fillId="6" borderId="0" xfId="0" applyNumberFormat="1" applyFont="1" applyFill="1"/>
    <xf numFmtId="0" fontId="0" fillId="4" borderId="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3" fillId="8" borderId="2" xfId="0" applyFont="1" applyFill="1" applyBorder="1" applyAlignment="1">
      <alignment horizontal="left"/>
    </xf>
    <xf numFmtId="0" fontId="3" fillId="8" borderId="0" xfId="0" applyFont="1" applyFill="1" applyAlignment="1">
      <alignment horizontal="left"/>
    </xf>
    <xf numFmtId="0" fontId="3" fillId="8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3" fillId="8" borderId="3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3" fillId="8" borderId="5" xfId="0" applyFont="1" applyFill="1" applyBorder="1" applyAlignment="1">
      <alignment horizontal="left"/>
    </xf>
    <xf numFmtId="0" fontId="3" fillId="8" borderId="6" xfId="0" applyFont="1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8" borderId="7" xfId="0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0</xdr:row>
      <xdr:rowOff>47626</xdr:rowOff>
    </xdr:from>
    <xdr:to>
      <xdr:col>8</xdr:col>
      <xdr:colOff>316289</xdr:colOff>
      <xdr:row>0</xdr:row>
      <xdr:rowOff>1171576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328A3E-88A6-449F-A15A-FD6F0D136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7626"/>
          <a:ext cx="2221289" cy="112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M6" sqref="M6"/>
    </sheetView>
  </sheetViews>
  <sheetFormatPr defaultRowHeight="14.75" x14ac:dyDescent="0.75"/>
  <cols>
    <col min="1" max="1" width="14.7265625" customWidth="1"/>
    <col min="2" max="2" width="19.86328125" style="60" customWidth="1"/>
    <col min="3" max="3" width="14.26953125" style="60" customWidth="1"/>
    <col min="5" max="5" width="10.7265625" style="61" bestFit="1" customWidth="1"/>
    <col min="6" max="6" width="11" style="60" bestFit="1" customWidth="1"/>
    <col min="7" max="7" width="10.54296875" bestFit="1" customWidth="1"/>
    <col min="8" max="9" width="9.1328125" style="60"/>
    <col min="10" max="10" width="10.26953125" bestFit="1" customWidth="1"/>
    <col min="12" max="12" width="9.1328125" style="60"/>
    <col min="13" max="13" width="9.1328125" style="62"/>
    <col min="14" max="14" width="9.1328125" style="60"/>
  </cols>
  <sheetData>
    <row r="1" spans="1:15" ht="99.75" customHeight="1" x14ac:dyDescent="0.75"/>
    <row r="2" spans="1:15" ht="18.5" x14ac:dyDescent="0.9">
      <c r="D2" s="63"/>
      <c r="F2" s="64" t="s">
        <v>151</v>
      </c>
    </row>
    <row r="3" spans="1:15" ht="18.5" x14ac:dyDescent="0.9">
      <c r="D3" s="63"/>
      <c r="F3" s="64"/>
    </row>
    <row r="4" spans="1:15" x14ac:dyDescent="0.75">
      <c r="A4" s="29" t="s">
        <v>152</v>
      </c>
      <c r="B4" s="65" t="s">
        <v>153</v>
      </c>
      <c r="C4" s="66" t="s">
        <v>154</v>
      </c>
      <c r="E4" s="98" t="s">
        <v>153</v>
      </c>
      <c r="F4" s="99"/>
      <c r="G4" s="99"/>
      <c r="H4" s="99"/>
      <c r="I4" s="100"/>
      <c r="J4" s="97" t="s">
        <v>156</v>
      </c>
      <c r="K4" s="97"/>
      <c r="L4" s="97"/>
      <c r="M4" s="97"/>
    </row>
    <row r="5" spans="1:15" x14ac:dyDescent="0.75">
      <c r="A5" s="21" t="s">
        <v>157</v>
      </c>
      <c r="B5" s="68">
        <f>AVERAGEIF(F6:F35,"&gt;0")</f>
        <v>0.70716472630718918</v>
      </c>
      <c r="C5" s="69">
        <f>AVERAGEIF(J6:J33,"&gt;0")</f>
        <v>0.55319465102564658</v>
      </c>
      <c r="E5" s="67" t="s">
        <v>155</v>
      </c>
      <c r="F5" s="69" t="s">
        <v>205</v>
      </c>
      <c r="G5" s="29" t="s">
        <v>206</v>
      </c>
      <c r="H5" s="69" t="s">
        <v>207</v>
      </c>
      <c r="I5" s="69" t="s">
        <v>208</v>
      </c>
      <c r="J5" s="29" t="s">
        <v>210</v>
      </c>
      <c r="K5" s="29" t="s">
        <v>211</v>
      </c>
      <c r="L5" s="69" t="s">
        <v>209</v>
      </c>
      <c r="M5" s="10" t="s">
        <v>212</v>
      </c>
      <c r="N5" s="60" t="s">
        <v>160</v>
      </c>
    </row>
    <row r="6" spans="1:15" x14ac:dyDescent="0.75">
      <c r="A6" s="21" t="s">
        <v>158</v>
      </c>
      <c r="B6" s="69">
        <f>AVERAGEIF(G6:G33,"&gt;0")</f>
        <v>0.7989506033182503</v>
      </c>
      <c r="C6" s="69">
        <f>AVERAGEIF(K6:K33,"&gt;0")</f>
        <v>0.80730215275267425</v>
      </c>
      <c r="E6" s="67">
        <v>45201</v>
      </c>
      <c r="F6" s="69">
        <f>'02 OCOTBER 2023'!AC25</f>
        <v>0.59158496732026145</v>
      </c>
      <c r="G6" s="70">
        <f>'02 OCOTBER 2023'!AC58</f>
        <v>0.69647058823529417</v>
      </c>
      <c r="H6" s="69">
        <f>'02 OCOTBER 2023'!AC69</f>
        <v>0.17156862745098042</v>
      </c>
      <c r="I6" s="69">
        <f>'02 OCOTBER 2023'!AC73</f>
        <v>1</v>
      </c>
      <c r="J6" s="70">
        <f>'02 OCOTBER 2023'!AD25</f>
        <v>0.55624431086303405</v>
      </c>
      <c r="K6" s="70">
        <f>'02 OCOTBER 2023'!AD58</f>
        <v>0.8156620867130433</v>
      </c>
      <c r="L6" s="69">
        <f>'02 OCOTBER 2023'!AD69</f>
        <v>0.29411764705882354</v>
      </c>
      <c r="M6" s="10">
        <f>'02 OCOTBER 2023'!AD73</f>
        <v>0.52941176470588236</v>
      </c>
      <c r="N6" s="60">
        <v>0.85</v>
      </c>
      <c r="O6" s="60"/>
    </row>
    <row r="7" spans="1:15" x14ac:dyDescent="0.75">
      <c r="A7" s="29" t="s">
        <v>159</v>
      </c>
      <c r="B7" s="69">
        <f>AVERAGEIF(H6:H35,"&gt;0")</f>
        <v>0.67708333333333337</v>
      </c>
      <c r="C7" s="69">
        <f>AVERAGEIF(L6:L33,"&gt;0")</f>
        <v>0.45518705209356353</v>
      </c>
      <c r="E7" s="67">
        <v>45202</v>
      </c>
      <c r="F7" s="69">
        <f>'03 OCTOBER 2023'!AC28</f>
        <v>0.35253267973856212</v>
      </c>
      <c r="G7" s="70">
        <f>'03 OCTOBER 2023'!AC61</f>
        <v>0.60068627450980383</v>
      </c>
      <c r="H7" s="69">
        <f>'03 OCTOBER 2023'!AC72</f>
        <v>0.27843137254901962</v>
      </c>
      <c r="I7" s="69">
        <f>'03 OCTOBER 2023'!AC76</f>
        <v>1</v>
      </c>
      <c r="J7" s="70">
        <f>'03 OCTOBER 2023'!AD28</f>
        <v>0.6510061919504585</v>
      </c>
      <c r="K7" s="70">
        <f>'03 OCTOBER 2023'!AD61</f>
        <v>0.95400314506709161</v>
      </c>
      <c r="L7" s="69">
        <f>'03 OCTOBER 2023'!AD72</f>
        <v>0.35695187165775399</v>
      </c>
      <c r="M7" s="10">
        <f>'03 OCTOBER 2023'!AD76</f>
        <v>0.47058823529411764</v>
      </c>
      <c r="N7" s="60">
        <v>0.85</v>
      </c>
    </row>
    <row r="8" spans="1:15" x14ac:dyDescent="0.75">
      <c r="A8" s="29" t="s">
        <v>62</v>
      </c>
      <c r="B8" s="69">
        <f>AVERAGEIF(I6:I36,"&gt;0")</f>
        <v>1</v>
      </c>
      <c r="C8" s="69">
        <f>AVERAGEIF(M6:M34,"&gt;0")</f>
        <v>0.46127450980392154</v>
      </c>
      <c r="E8" s="67">
        <v>45203</v>
      </c>
      <c r="F8" s="69">
        <f>'04 OCTOBER 2023'!AC25</f>
        <v>0.59705882352941175</v>
      </c>
      <c r="G8" s="70">
        <f>'04 OCTOBER 2023'!AC60</f>
        <v>0.69029411764705872</v>
      </c>
      <c r="H8" s="69">
        <f>'04 OCTOBER 2023'!AC71</f>
        <v>0.29803921568627456</v>
      </c>
      <c r="I8" s="69">
        <f>'04 OCTOBER 2023'!AC75</f>
        <v>1</v>
      </c>
      <c r="J8" s="70">
        <f>'04 OCTOBER 2023'!AD25</f>
        <v>0.67309676606544555</v>
      </c>
      <c r="K8" s="70">
        <f>'04 OCTOBER 2023'!AD60</f>
        <v>0.9355185684516234</v>
      </c>
      <c r="L8" s="69">
        <f>'04 OCTOBER 2023'!AD71</f>
        <v>0.4620535714285714</v>
      </c>
      <c r="M8" s="10">
        <f>'04 OCTOBER 2023'!AD75</f>
        <v>0.47058823529411764</v>
      </c>
      <c r="N8" s="60">
        <v>0.85</v>
      </c>
    </row>
    <row r="9" spans="1:15" x14ac:dyDescent="0.75">
      <c r="E9" s="67">
        <v>45204</v>
      </c>
      <c r="F9" s="69">
        <f>'05 OCTOBER 2023'!AC25</f>
        <v>0.66862745098039211</v>
      </c>
      <c r="G9" s="70">
        <f>'05 OCTOBER 2023'!AC58</f>
        <v>0.78078431372549018</v>
      </c>
      <c r="H9" s="69">
        <f>'05 OCTOBER 2023'!AC64</f>
        <v>0.66862745098039211</v>
      </c>
      <c r="I9" s="69">
        <f>'04 OCTOBER 2023'!AC75</f>
        <v>1</v>
      </c>
      <c r="J9" s="70">
        <f>'05 OCTOBER 2023'!AD25</f>
        <v>0.52450980392157087</v>
      </c>
      <c r="K9" s="70">
        <f>'05 OCTOBER 2023'!AD58</f>
        <v>0.89735294117647579</v>
      </c>
      <c r="L9" s="69">
        <f>'05 OCTOBER 2023'!AD64</f>
        <v>0.70588235294117641</v>
      </c>
      <c r="M9" s="10">
        <f>'05 OCTOBER 2023'!AD73</f>
        <v>0.52941176470588236</v>
      </c>
      <c r="N9" s="60">
        <v>0.85</v>
      </c>
    </row>
    <row r="10" spans="1:15" x14ac:dyDescent="0.75">
      <c r="A10" t="s">
        <v>161</v>
      </c>
      <c r="E10" s="67">
        <v>45205</v>
      </c>
      <c r="F10" s="69">
        <f>'06 OCTOBER 2023'!AC25</f>
        <v>0.66862745098039211</v>
      </c>
      <c r="G10" s="70">
        <f>'06 OCTOBER 2023'!AC58</f>
        <v>0.78460784313725496</v>
      </c>
      <c r="H10" s="69">
        <f>'06 OCTOBER 2023'!AC69</f>
        <v>1</v>
      </c>
      <c r="I10" s="69">
        <f>'06 OCTOBER 2023'!AC76</f>
        <v>1</v>
      </c>
      <c r="J10" s="70">
        <f>'06 OCTOBER 2023'!AD25</f>
        <v>0.50637254901960793</v>
      </c>
      <c r="K10" s="70">
        <f>'06 OCTOBER 2023'!AD58</f>
        <v>0.81617647058824594</v>
      </c>
      <c r="L10" s="69">
        <f>'06 OCTOBER 2023'!AD69</f>
        <v>0.4264705882352941</v>
      </c>
      <c r="M10" s="10">
        <f>'06 OCTOBER 2023'!AD76</f>
        <v>0.41176470588235292</v>
      </c>
      <c r="N10" s="60">
        <v>0.85</v>
      </c>
      <c r="O10" t="s">
        <v>162</v>
      </c>
    </row>
    <row r="11" spans="1:15" x14ac:dyDescent="0.75">
      <c r="E11" s="67">
        <v>45206</v>
      </c>
      <c r="F11" s="69">
        <f>'07 OCTOBER 2023'!AC25</f>
        <v>0.66876906318082785</v>
      </c>
      <c r="G11" s="70">
        <f>'07 OCTOBER 2023'!AC58</f>
        <v>0.85927777777777781</v>
      </c>
      <c r="H11" s="69">
        <f>'06 OCTOBER 2023'!AC69</f>
        <v>1</v>
      </c>
      <c r="I11" s="69">
        <f>'07 OCTOBER 2023'!AC76</f>
        <v>1</v>
      </c>
      <c r="J11" s="70">
        <f>'07 OCTOBER 2023'!AD25</f>
        <v>0.38999999999999985</v>
      </c>
      <c r="K11" s="70">
        <f>'07 OCTOBER 2023'!AD43</f>
        <v>0.89055555555553767</v>
      </c>
      <c r="L11" s="69">
        <f>'07 OCTOBER 2023'!AD58</f>
        <v>0.69083333333332508</v>
      </c>
      <c r="M11" s="10">
        <f>'07 OCTOBER 2023'!AD76</f>
        <v>0.4</v>
      </c>
      <c r="N11" s="60">
        <v>0.85</v>
      </c>
    </row>
    <row r="12" spans="1:15" x14ac:dyDescent="0.75">
      <c r="A12" s="71" t="s">
        <v>165</v>
      </c>
      <c r="B12" s="69"/>
      <c r="C12" s="72"/>
      <c r="E12" s="67">
        <v>45207</v>
      </c>
      <c r="F12" s="69">
        <f>'08 OCTOBER 2023'!AC25</f>
        <v>0.66876906318082785</v>
      </c>
      <c r="G12" s="70">
        <f>'08 OCTOBER 2023'!AC58</f>
        <v>0.85927777777777781</v>
      </c>
      <c r="H12" s="69">
        <f>'08 OCTOBER 2023'!AC64</f>
        <v>1</v>
      </c>
      <c r="I12" s="69">
        <f>'08 OCTOBER 2023'!AC76</f>
        <v>1</v>
      </c>
      <c r="J12" s="70">
        <f>'08 OCTOBER 2023'!AD25</f>
        <v>0.52555555555555511</v>
      </c>
      <c r="K12" s="70">
        <f>'08 OCTOBER 2023'!AD58</f>
        <v>0.72615079365079827</v>
      </c>
      <c r="L12" s="69">
        <f>'08 OCTOBER 2023'!AD69</f>
        <v>0.25</v>
      </c>
      <c r="M12" s="10">
        <f>'08 OCTOBER 2023'!AD76</f>
        <v>0.46666666666666667</v>
      </c>
      <c r="N12" s="60">
        <v>0.85</v>
      </c>
    </row>
    <row r="13" spans="1:15" x14ac:dyDescent="0.75">
      <c r="A13" s="71" t="s">
        <v>163</v>
      </c>
      <c r="B13" s="69"/>
      <c r="C13" s="73"/>
      <c r="E13" s="67">
        <v>45208</v>
      </c>
      <c r="F13" s="69">
        <f>'09 OCTOBER 2023'!AC25</f>
        <v>0.7307598039215687</v>
      </c>
      <c r="G13" s="70">
        <f>'09 OCTOBER 2023'!AC25</f>
        <v>0.7307598039215687</v>
      </c>
      <c r="H13" s="69">
        <f>'09 OCTOBER 2023'!AC65</f>
        <v>1</v>
      </c>
      <c r="I13" s="69">
        <f>'09 OCTOBER 2023'!AC75</f>
        <v>1</v>
      </c>
      <c r="J13" s="70">
        <f>'09 OCTOBER 2023'!AD25</f>
        <v>0.55326797385621085</v>
      </c>
      <c r="K13" s="70">
        <f>'09 OCTOBER 2023'!AD25</f>
        <v>0.55326797385621085</v>
      </c>
      <c r="L13" s="69">
        <f>'09 OCTOBER 2023'!AD65</f>
        <v>0</v>
      </c>
      <c r="M13" s="10">
        <f>'09 OCTOBER 2023'!AD75</f>
        <v>0.41176470588235292</v>
      </c>
      <c r="N13" s="60">
        <v>0.85</v>
      </c>
    </row>
    <row r="14" spans="1:15" x14ac:dyDescent="0.75">
      <c r="A14" s="71" t="s">
        <v>164</v>
      </c>
      <c r="B14" s="69"/>
      <c r="C14" s="73"/>
      <c r="E14" s="67">
        <v>45209</v>
      </c>
      <c r="F14" s="69">
        <f>'10 OCTOBER 2023'!AC25</f>
        <v>0.7307598039215687</v>
      </c>
      <c r="G14" s="70">
        <f>'10 OCTOBER 2023'!AC58</f>
        <v>0.85916666666666663</v>
      </c>
      <c r="H14" s="69"/>
      <c r="I14" s="69"/>
      <c r="J14" s="70">
        <f>'10 OCTOBER 2023'!AD25</f>
        <v>0.49019607843137258</v>
      </c>
      <c r="K14" s="70">
        <f>'10 OCTOBER 2023'!AD58</f>
        <v>0.71323529411764119</v>
      </c>
      <c r="L14" s="69"/>
      <c r="M14" s="10"/>
      <c r="N14" s="60">
        <v>0.85</v>
      </c>
    </row>
    <row r="15" spans="1:15" x14ac:dyDescent="0.75">
      <c r="A15" s="34" t="s">
        <v>126</v>
      </c>
      <c r="B15" s="69"/>
      <c r="C15" s="73"/>
      <c r="E15" s="67">
        <v>45210</v>
      </c>
      <c r="F15" s="69">
        <f>'11 OCTOBER 2023'!AC25</f>
        <v>0.7307598039215687</v>
      </c>
      <c r="G15" s="70">
        <f>'11 OCTOBER 2023'!AC58</f>
        <v>0.85916666666666663</v>
      </c>
      <c r="H15" s="69"/>
      <c r="I15" s="69"/>
      <c r="J15" s="70">
        <f>'11 OCTOBER 2023'!AD25</f>
        <v>0.68823529411764695</v>
      </c>
      <c r="K15" s="70">
        <f>'11 OCTOBER 2023'!AD58</f>
        <v>0.91008403361344326</v>
      </c>
      <c r="L15" s="69"/>
      <c r="M15" s="10"/>
      <c r="N15" s="60">
        <v>0.85</v>
      </c>
    </row>
    <row r="16" spans="1:15" x14ac:dyDescent="0.75">
      <c r="A16" s="34" t="s">
        <v>126</v>
      </c>
      <c r="B16" s="69"/>
      <c r="C16" s="73"/>
      <c r="E16" s="67">
        <v>45211</v>
      </c>
      <c r="F16" s="69">
        <f>'12 OCTOBER 2023'!AC25</f>
        <v>0.7307598039215687</v>
      </c>
      <c r="G16" s="70">
        <f>'12 OCTOBER 2023'!AC58</f>
        <v>0.85916666666666663</v>
      </c>
      <c r="H16" s="69"/>
      <c r="I16" s="69"/>
      <c r="J16" s="70">
        <f>'12 OCTOBER 2023'!AD25</f>
        <v>0.62107843137254959</v>
      </c>
      <c r="K16" s="70">
        <f>'12 OCTOBER 2023'!AD58</f>
        <v>0.84946524064171502</v>
      </c>
      <c r="L16" s="69"/>
      <c r="M16" s="10"/>
      <c r="N16" s="60">
        <v>0.85</v>
      </c>
    </row>
    <row r="17" spans="1:16" x14ac:dyDescent="0.75">
      <c r="A17" s="34"/>
      <c r="B17" s="74"/>
      <c r="C17" s="73"/>
      <c r="E17" s="67">
        <v>45212</v>
      </c>
      <c r="F17" s="69">
        <f>'10 OCTOBER 2023'!AC25</f>
        <v>0.7307598039215687</v>
      </c>
      <c r="G17" s="70">
        <f>'13 OCTOBER 2023'!AC61</f>
        <v>0.87573529411764706</v>
      </c>
      <c r="H17" s="69"/>
      <c r="I17" s="69"/>
      <c r="J17" s="70">
        <f>'10 OCTOBER 2023'!AD25</f>
        <v>0.49019607843137258</v>
      </c>
      <c r="K17" s="70">
        <f>'13 OCTOBER 2023'!AD61</f>
        <v>0.80047268907563385</v>
      </c>
      <c r="L17" s="69"/>
      <c r="M17" s="10"/>
      <c r="N17" s="60">
        <v>0.85</v>
      </c>
    </row>
    <row r="18" spans="1:16" x14ac:dyDescent="0.75">
      <c r="A18" s="77" t="s">
        <v>165</v>
      </c>
      <c r="B18" s="69"/>
      <c r="E18" s="67">
        <v>45213</v>
      </c>
      <c r="F18" s="69">
        <f>'14 OCTOBER 2023'!AC25</f>
        <v>0.77735906862745097</v>
      </c>
      <c r="G18" s="70">
        <f>'14 OCTOBER 2023'!AC61</f>
        <v>0.93096405228758172</v>
      </c>
      <c r="H18" s="69"/>
      <c r="I18" s="69"/>
      <c r="J18" s="70">
        <f>'14 OCTOBER 2023'!AD25</f>
        <v>0.50980392156862697</v>
      </c>
      <c r="K18" s="70">
        <f>'14 OCTOBER 2023'!AD61</f>
        <v>0.63298319327730468</v>
      </c>
      <c r="L18" s="69"/>
      <c r="M18" s="10"/>
      <c r="N18" s="60">
        <v>0.85</v>
      </c>
      <c r="P18" t="s">
        <v>150</v>
      </c>
    </row>
    <row r="19" spans="1:16" x14ac:dyDescent="0.75">
      <c r="A19" s="77" t="s">
        <v>163</v>
      </c>
      <c r="B19" s="69"/>
      <c r="E19" s="67">
        <v>45214</v>
      </c>
      <c r="F19" s="69">
        <f>'15 OCTOBER 2023 '!AC25</f>
        <v>0.77735906862745097</v>
      </c>
      <c r="G19" s="70"/>
      <c r="H19" s="69"/>
      <c r="I19" s="69"/>
      <c r="J19" s="70">
        <f>'15 OCTOBER 2023 '!AD25</f>
        <v>0.45019607843137183</v>
      </c>
      <c r="K19" s="70"/>
      <c r="L19" s="69"/>
      <c r="M19" s="10"/>
      <c r="N19" s="60">
        <v>0.85</v>
      </c>
    </row>
    <row r="20" spans="1:16" x14ac:dyDescent="0.75">
      <c r="A20" s="77" t="s">
        <v>164</v>
      </c>
      <c r="B20" s="69"/>
      <c r="E20" s="67">
        <v>45215</v>
      </c>
      <c r="F20" s="69">
        <f>'16 OCTOBER 2023'!AC25</f>
        <v>0.77735906862745097</v>
      </c>
      <c r="G20" s="70"/>
      <c r="H20" s="69"/>
      <c r="I20" s="69"/>
      <c r="J20" s="70">
        <f>'16 OCTOBER 2023'!AD25</f>
        <v>0.6355294117647089</v>
      </c>
      <c r="K20" s="70"/>
      <c r="L20" s="69"/>
      <c r="M20" s="10"/>
      <c r="N20" s="60">
        <v>0.85</v>
      </c>
    </row>
    <row r="21" spans="1:16" x14ac:dyDescent="0.75">
      <c r="A21" s="34"/>
      <c r="B21" s="69"/>
      <c r="E21" s="67">
        <v>45216</v>
      </c>
      <c r="F21" s="69">
        <f>'17 OCTOBER 2023'!AC27</f>
        <v>0.78828976034858389</v>
      </c>
      <c r="G21" s="70"/>
      <c r="H21" s="69"/>
      <c r="I21" s="69"/>
      <c r="J21" s="70">
        <f>'17 OCTOBER 2023'!AD27</f>
        <v>0.66323529411765236</v>
      </c>
      <c r="K21" s="70"/>
      <c r="L21" s="69"/>
      <c r="M21" s="10"/>
      <c r="N21" s="60">
        <v>0.85</v>
      </c>
    </row>
    <row r="22" spans="1:16" x14ac:dyDescent="0.75">
      <c r="A22" s="34"/>
      <c r="B22" s="69"/>
      <c r="E22" s="67">
        <v>45217</v>
      </c>
      <c r="F22" s="69">
        <f>'18 OCTOBER 2023'!AC27</f>
        <v>0.78828976034858389</v>
      </c>
      <c r="G22" s="70"/>
      <c r="H22" s="69"/>
      <c r="I22" s="69"/>
      <c r="J22" s="70">
        <f>'18 OCTOBER 2023'!AD27</f>
        <v>0.67058823529411704</v>
      </c>
      <c r="K22" s="70"/>
      <c r="L22" s="69"/>
      <c r="M22" s="10"/>
      <c r="N22" s="60">
        <v>0.85</v>
      </c>
    </row>
    <row r="23" spans="1:16" x14ac:dyDescent="0.75">
      <c r="A23" s="34"/>
      <c r="B23" s="74"/>
      <c r="E23" s="67">
        <v>45218</v>
      </c>
      <c r="F23" s="69">
        <f>'19 OCTOBER 2023'!AC27</f>
        <v>0.78828976034858389</v>
      </c>
      <c r="G23" s="70"/>
      <c r="H23" s="69"/>
      <c r="I23" s="69"/>
      <c r="J23" s="70">
        <f>'19 OCTOBER 2023'!AD27</f>
        <v>0.54207516339868855</v>
      </c>
      <c r="K23" s="70"/>
      <c r="L23" s="69"/>
      <c r="M23" s="10"/>
      <c r="N23" s="60">
        <v>0.85</v>
      </c>
    </row>
    <row r="24" spans="1:16" x14ac:dyDescent="0.75">
      <c r="E24" s="67">
        <v>45219</v>
      </c>
      <c r="F24" s="69">
        <f>'20 OCTOBER 2023'!AC27</f>
        <v>0.78828976034858389</v>
      </c>
      <c r="G24" s="70"/>
      <c r="H24" s="69"/>
      <c r="I24" s="69"/>
      <c r="J24" s="70">
        <f>'20 OCTOBER 2023'!AD27</f>
        <v>0.3687843137254922</v>
      </c>
      <c r="K24" s="70"/>
      <c r="L24" s="69"/>
      <c r="M24" s="10"/>
      <c r="N24" s="60">
        <v>0.85</v>
      </c>
    </row>
    <row r="25" spans="1:16" x14ac:dyDescent="0.75">
      <c r="E25" s="67">
        <v>45220</v>
      </c>
      <c r="F25" s="69">
        <f>'21 OCTOBERR 2023'!AC27</f>
        <v>0.78828976034858389</v>
      </c>
      <c r="G25" s="75"/>
      <c r="H25" s="76"/>
      <c r="I25" s="76"/>
      <c r="J25" s="70">
        <f>'21 OCTOBERR 2023'!AD27</f>
        <v>0.55392156862744868</v>
      </c>
      <c r="K25" s="70"/>
      <c r="L25" s="69"/>
      <c r="M25" s="10"/>
      <c r="N25" s="60">
        <v>0.85</v>
      </c>
    </row>
    <row r="26" spans="1:16" x14ac:dyDescent="0.75">
      <c r="E26" s="67">
        <v>45221</v>
      </c>
      <c r="F26" s="69"/>
      <c r="G26" s="70"/>
      <c r="H26" s="69"/>
      <c r="I26" s="69"/>
      <c r="J26" s="70"/>
      <c r="K26" s="70"/>
      <c r="L26" s="69"/>
      <c r="M26" s="10"/>
      <c r="N26" s="60">
        <v>0.85</v>
      </c>
    </row>
    <row r="27" spans="1:16" x14ac:dyDescent="0.75">
      <c r="E27" s="67">
        <v>45222</v>
      </c>
      <c r="F27" s="69"/>
      <c r="G27" s="70"/>
      <c r="H27" s="69"/>
      <c r="I27" s="69"/>
      <c r="J27" s="70"/>
      <c r="K27" s="70"/>
      <c r="L27" s="69"/>
      <c r="M27" s="10"/>
      <c r="N27" s="60">
        <v>0.85</v>
      </c>
    </row>
    <row r="28" spans="1:16" x14ac:dyDescent="0.75">
      <c r="E28" s="67">
        <v>45223</v>
      </c>
      <c r="F28" s="69"/>
      <c r="G28" s="70"/>
      <c r="H28" s="69"/>
      <c r="I28" s="69"/>
      <c r="J28" s="70"/>
      <c r="K28" s="70"/>
      <c r="L28" s="69"/>
      <c r="M28" s="10"/>
      <c r="N28" s="60">
        <v>0.85</v>
      </c>
    </row>
    <row r="29" spans="1:16" x14ac:dyDescent="0.75">
      <c r="E29" s="67">
        <v>45224</v>
      </c>
      <c r="F29" s="69"/>
      <c r="G29" s="70"/>
      <c r="H29" s="69"/>
      <c r="I29" s="69"/>
      <c r="J29" s="70"/>
      <c r="K29" s="70"/>
      <c r="L29" s="69"/>
      <c r="M29" s="10"/>
      <c r="N29" s="60">
        <v>0.85</v>
      </c>
    </row>
    <row r="30" spans="1:16" x14ac:dyDescent="0.75">
      <c r="E30" s="67">
        <v>45225</v>
      </c>
      <c r="F30" s="69"/>
      <c r="G30" s="70"/>
      <c r="H30" s="69"/>
      <c r="I30" s="69"/>
      <c r="J30" s="70"/>
      <c r="K30" s="70"/>
      <c r="L30" s="69"/>
      <c r="M30" s="10"/>
      <c r="N30" s="60">
        <v>0.85</v>
      </c>
    </row>
    <row r="31" spans="1:16" x14ac:dyDescent="0.75">
      <c r="E31" s="67">
        <v>45226</v>
      </c>
      <c r="F31" s="69"/>
      <c r="G31" s="70"/>
      <c r="H31" s="69"/>
      <c r="I31" s="69"/>
      <c r="J31" s="70"/>
      <c r="K31" s="70"/>
      <c r="L31" s="69"/>
      <c r="M31" s="10"/>
      <c r="N31" s="60">
        <v>0.85</v>
      </c>
    </row>
    <row r="32" spans="1:16" x14ac:dyDescent="0.75">
      <c r="E32" s="67">
        <v>45227</v>
      </c>
      <c r="F32" s="69"/>
      <c r="G32" s="29"/>
      <c r="H32" s="69"/>
      <c r="I32" s="69"/>
      <c r="J32" s="29"/>
      <c r="K32" s="29"/>
      <c r="L32" s="69"/>
      <c r="M32" s="10"/>
      <c r="N32" s="60">
        <v>0.85</v>
      </c>
    </row>
    <row r="33" spans="5:14" customFormat="1" x14ac:dyDescent="0.75">
      <c r="E33" s="67">
        <v>45228</v>
      </c>
      <c r="F33" s="69"/>
      <c r="G33" s="29"/>
      <c r="H33" s="69"/>
      <c r="I33" s="69"/>
      <c r="J33" s="29"/>
      <c r="K33" s="29"/>
      <c r="L33" s="69"/>
      <c r="M33" s="10"/>
      <c r="N33" s="60">
        <v>0.85</v>
      </c>
    </row>
    <row r="34" spans="5:14" customFormat="1" x14ac:dyDescent="0.75">
      <c r="E34" s="67">
        <v>45229</v>
      </c>
      <c r="F34" s="69"/>
      <c r="G34" s="29"/>
      <c r="H34" s="69"/>
      <c r="I34" s="69"/>
      <c r="J34" s="29"/>
      <c r="K34" s="29"/>
      <c r="L34" s="69"/>
      <c r="M34" s="10"/>
      <c r="N34" s="60">
        <v>0.85</v>
      </c>
    </row>
    <row r="35" spans="5:14" customFormat="1" x14ac:dyDescent="0.75">
      <c r="E35" s="67">
        <v>45230</v>
      </c>
      <c r="F35" s="69"/>
      <c r="G35" s="29"/>
      <c r="H35" s="69"/>
      <c r="I35" s="69"/>
      <c r="J35" s="29"/>
      <c r="K35" s="29"/>
      <c r="L35" s="69"/>
      <c r="M35" s="10"/>
      <c r="N35" s="60"/>
    </row>
  </sheetData>
  <mergeCells count="2">
    <mergeCell ref="J4:M4"/>
    <mergeCell ref="E4:I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topLeftCell="G20" zoomScale="80" zoomScaleNormal="80" workbookViewId="0">
      <selection activeCell="AC58" sqref="AC58"/>
    </sheetView>
  </sheetViews>
  <sheetFormatPr defaultRowHeight="14.75" x14ac:dyDescent="0.75"/>
  <cols>
    <col min="1" max="1" width="17.26953125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33.5429687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5.7265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6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6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>S5+I5</f>
        <v>0.83333333333333326</v>
      </c>
    </row>
    <row r="6" spans="1:31" x14ac:dyDescent="0.75">
      <c r="A6" s="20" t="s">
        <v>31</v>
      </c>
      <c r="B6" s="21" t="s">
        <v>29</v>
      </c>
      <c r="C6" s="23">
        <v>1229.0999999999999</v>
      </c>
      <c r="D6" s="23">
        <v>1229.0999999999999</v>
      </c>
      <c r="E6" s="29" t="s">
        <v>140</v>
      </c>
      <c r="F6" s="29" t="s">
        <v>140</v>
      </c>
      <c r="G6" s="40">
        <v>0.25</v>
      </c>
      <c r="H6" s="40">
        <v>0.66666666666666663</v>
      </c>
      <c r="I6" s="41">
        <f t="shared" ref="I6:I12" si="7">H6-G6</f>
        <v>0.41666666666666663</v>
      </c>
      <c r="J6" s="29" t="s">
        <v>139</v>
      </c>
      <c r="K6" s="29"/>
      <c r="L6" s="22">
        <f t="shared" ref="L6:L12" si="8">D6-C6</f>
        <v>0</v>
      </c>
      <c r="M6" s="23">
        <v>1229.0999999999999</v>
      </c>
      <c r="N6" s="23">
        <v>1229.0999999999999</v>
      </c>
      <c r="O6" s="29" t="s">
        <v>140</v>
      </c>
      <c r="P6" s="29" t="s">
        <v>140</v>
      </c>
      <c r="Q6" s="40">
        <v>0.66666666666666663</v>
      </c>
      <c r="R6" s="40">
        <v>8.3333333333333329E-2</v>
      </c>
      <c r="S6" s="41">
        <v>0.41666666666666669</v>
      </c>
      <c r="T6" s="29" t="s">
        <v>139</v>
      </c>
      <c r="U6" s="29"/>
      <c r="V6" s="24">
        <f t="shared" ref="V6" si="9">SUM(N6-M6)</f>
        <v>0</v>
      </c>
      <c r="W6" s="25">
        <f t="shared" ref="W6:W12" si="10">L6+V6</f>
        <v>0</v>
      </c>
      <c r="X6" s="1"/>
      <c r="Y6" s="8"/>
      <c r="Z6" s="26">
        <v>16.899999999999999</v>
      </c>
      <c r="AA6" s="27">
        <f t="shared" ref="AA6:AA12" si="11">AB6-X6-Y6-Z6</f>
        <v>0.10000000000000142</v>
      </c>
      <c r="AB6" s="27">
        <v>17</v>
      </c>
      <c r="AC6" s="28">
        <f t="shared" ref="AC6:AC11" si="12">AA6/AB6</f>
        <v>5.8823529411765538E-3</v>
      </c>
      <c r="AD6" s="10">
        <f t="shared" ref="AD6:AD12" si="13">W6/AA6</f>
        <v>0</v>
      </c>
      <c r="AE6" s="44">
        <f t="shared" ref="AE6:AE12" si="14">S6+I6</f>
        <v>0.83333333333333326</v>
      </c>
    </row>
    <row r="7" spans="1:31" x14ac:dyDescent="0.75">
      <c r="A7" s="20" t="s">
        <v>32</v>
      </c>
      <c r="B7" s="21" t="s">
        <v>29</v>
      </c>
      <c r="C7" s="23">
        <v>1947</v>
      </c>
      <c r="D7" s="23">
        <v>1956</v>
      </c>
      <c r="E7" s="29"/>
      <c r="F7" s="29"/>
      <c r="G7" s="40"/>
      <c r="H7" s="40"/>
      <c r="I7" s="41">
        <f t="shared" si="7"/>
        <v>0</v>
      </c>
      <c r="J7" s="29"/>
      <c r="K7" s="29"/>
      <c r="L7" s="22">
        <f t="shared" si="8"/>
        <v>9</v>
      </c>
      <c r="M7" s="23">
        <v>1956</v>
      </c>
      <c r="N7" s="23">
        <v>1964.9</v>
      </c>
      <c r="O7" s="29"/>
      <c r="P7" s="29"/>
      <c r="Q7" s="40"/>
      <c r="R7" s="40"/>
      <c r="S7" s="41">
        <f t="shared" ref="S7:S12" si="15">R7-Q7</f>
        <v>0</v>
      </c>
      <c r="T7" s="29"/>
      <c r="U7" s="29"/>
      <c r="V7" s="24">
        <f t="shared" ref="V7:V12" si="16">SUM(N7-M7)</f>
        <v>8.9000000000000909</v>
      </c>
      <c r="W7" s="25">
        <f t="shared" si="10"/>
        <v>17.900000000000091</v>
      </c>
      <c r="X7" s="1"/>
      <c r="Y7" s="8"/>
      <c r="Z7" s="26">
        <v>0</v>
      </c>
      <c r="AA7" s="27">
        <f t="shared" si="11"/>
        <v>17</v>
      </c>
      <c r="AB7" s="27">
        <v>17</v>
      </c>
      <c r="AC7" s="28">
        <f t="shared" si="12"/>
        <v>1</v>
      </c>
      <c r="AD7" s="10">
        <f t="shared" si="13"/>
        <v>1.0529411764705936</v>
      </c>
      <c r="AE7" s="44">
        <f t="shared" si="14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7"/>
        <v>0.41666666666666663</v>
      </c>
      <c r="J8" s="29" t="s">
        <v>141</v>
      </c>
      <c r="K8" s="29"/>
      <c r="L8" s="22">
        <f t="shared" si="8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si="16"/>
        <v>0</v>
      </c>
      <c r="W8" s="25">
        <f t="shared" si="10"/>
        <v>0</v>
      </c>
      <c r="X8" s="1"/>
      <c r="Y8" s="8"/>
      <c r="Z8" s="26">
        <v>16.899999999999999</v>
      </c>
      <c r="AA8" s="27">
        <f t="shared" si="11"/>
        <v>0.10000000000000142</v>
      </c>
      <c r="AB8" s="27">
        <v>17</v>
      </c>
      <c r="AC8" s="28">
        <f t="shared" si="12"/>
        <v>5.8823529411765538E-3</v>
      </c>
      <c r="AD8" s="10">
        <f t="shared" si="13"/>
        <v>0</v>
      </c>
      <c r="AE8" s="44">
        <f t="shared" si="14"/>
        <v>0.83333333333333326</v>
      </c>
    </row>
    <row r="9" spans="1:31" x14ac:dyDescent="0.75">
      <c r="A9" s="20" t="s">
        <v>69</v>
      </c>
      <c r="B9" s="21" t="s">
        <v>29</v>
      </c>
      <c r="C9" s="23">
        <v>6884</v>
      </c>
      <c r="D9" s="23">
        <v>6893</v>
      </c>
      <c r="E9" s="29"/>
      <c r="F9" s="29"/>
      <c r="G9" s="40"/>
      <c r="H9" s="40"/>
      <c r="I9" s="41">
        <f t="shared" si="7"/>
        <v>0</v>
      </c>
      <c r="J9" s="29"/>
      <c r="K9" s="29"/>
      <c r="L9" s="22">
        <f t="shared" si="8"/>
        <v>9</v>
      </c>
      <c r="M9" s="23">
        <v>6893</v>
      </c>
      <c r="N9" s="52">
        <v>6902</v>
      </c>
      <c r="O9" s="29"/>
      <c r="P9" s="29"/>
      <c r="Q9" s="40"/>
      <c r="R9" s="40"/>
      <c r="S9" s="41">
        <f t="shared" si="15"/>
        <v>0</v>
      </c>
      <c r="T9" s="29"/>
      <c r="U9" s="29"/>
      <c r="V9" s="24">
        <f t="shared" si="16"/>
        <v>9</v>
      </c>
      <c r="W9" s="25">
        <f t="shared" si="10"/>
        <v>18</v>
      </c>
      <c r="X9" s="1"/>
      <c r="Y9" s="8"/>
      <c r="Z9" s="26">
        <v>0</v>
      </c>
      <c r="AA9" s="27">
        <f t="shared" si="11"/>
        <v>17</v>
      </c>
      <c r="AB9" s="27">
        <v>17</v>
      </c>
      <c r="AC9" s="28">
        <f t="shared" si="12"/>
        <v>1</v>
      </c>
      <c r="AD9" s="10">
        <f t="shared" si="13"/>
        <v>1.0588235294117647</v>
      </c>
      <c r="AE9" s="44">
        <f t="shared" si="14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7"/>
        <v>0.41666666666666663</v>
      </c>
      <c r="J10" s="29" t="s">
        <v>145</v>
      </c>
      <c r="K10" s="29"/>
      <c r="L10" s="22">
        <f t="shared" si="8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si="16"/>
        <v>0</v>
      </c>
      <c r="W10" s="25">
        <f t="shared" si="10"/>
        <v>0</v>
      </c>
      <c r="X10" s="1"/>
      <c r="Y10" s="8"/>
      <c r="Z10" s="26">
        <v>16.899999999999999</v>
      </c>
      <c r="AA10" s="27">
        <f t="shared" si="11"/>
        <v>0.10000000000000142</v>
      </c>
      <c r="AB10" s="27">
        <v>17</v>
      </c>
      <c r="AC10" s="28">
        <f t="shared" si="12"/>
        <v>5.8823529411765538E-3</v>
      </c>
      <c r="AD10" s="10">
        <f t="shared" si="13"/>
        <v>0</v>
      </c>
      <c r="AE10" s="44">
        <f t="shared" si="14"/>
        <v>0.83333333333333326</v>
      </c>
    </row>
    <row r="11" spans="1:31" x14ac:dyDescent="0.75">
      <c r="A11" s="20" t="s">
        <v>71</v>
      </c>
      <c r="B11" s="21" t="s">
        <v>29</v>
      </c>
      <c r="C11" s="23"/>
      <c r="D11" s="23"/>
      <c r="E11" s="29"/>
      <c r="F11" s="29"/>
      <c r="G11" s="40">
        <v>0.25</v>
      </c>
      <c r="H11" s="40">
        <v>0.45347222222222222</v>
      </c>
      <c r="I11" s="41">
        <f t="shared" si="7"/>
        <v>0.20347222222222222</v>
      </c>
      <c r="J11" s="29" t="s">
        <v>143</v>
      </c>
      <c r="K11" s="29"/>
      <c r="L11" s="22">
        <f t="shared" si="8"/>
        <v>0</v>
      </c>
      <c r="M11" s="23">
        <v>7458.8</v>
      </c>
      <c r="N11" s="23">
        <v>7467.6</v>
      </c>
      <c r="O11" s="29"/>
      <c r="P11" s="29"/>
      <c r="Q11" s="40"/>
      <c r="R11" s="40"/>
      <c r="S11" s="41">
        <f t="shared" si="15"/>
        <v>0</v>
      </c>
      <c r="T11" s="29"/>
      <c r="U11" s="29"/>
      <c r="V11" s="24">
        <f t="shared" ref="V11" si="17">SUM(N11-M11)</f>
        <v>8.8000000000001819</v>
      </c>
      <c r="W11" s="25">
        <f t="shared" si="10"/>
        <v>8.8000000000001819</v>
      </c>
      <c r="X11" s="1"/>
      <c r="Y11" s="8"/>
      <c r="Z11" s="26">
        <v>4.5</v>
      </c>
      <c r="AA11" s="27">
        <f t="shared" si="11"/>
        <v>12.5</v>
      </c>
      <c r="AB11" s="27">
        <v>17</v>
      </c>
      <c r="AC11" s="28">
        <f t="shared" si="12"/>
        <v>0.73529411764705888</v>
      </c>
      <c r="AD11" s="10">
        <f t="shared" si="13"/>
        <v>0.7040000000000145</v>
      </c>
      <c r="AE11" s="44">
        <f t="shared" si="14"/>
        <v>0.20347222222222222</v>
      </c>
    </row>
    <row r="12" spans="1:31" x14ac:dyDescent="0.75">
      <c r="A12" s="20" t="s">
        <v>91</v>
      </c>
      <c r="B12" s="21" t="s">
        <v>29</v>
      </c>
      <c r="C12" s="23">
        <v>1380</v>
      </c>
      <c r="D12" s="23">
        <v>1389</v>
      </c>
      <c r="E12" s="29"/>
      <c r="F12" s="29"/>
      <c r="G12" s="40"/>
      <c r="H12" s="40"/>
      <c r="I12" s="41">
        <f t="shared" si="7"/>
        <v>0</v>
      </c>
      <c r="J12" s="29"/>
      <c r="K12" s="29"/>
      <c r="L12" s="22">
        <f t="shared" si="8"/>
        <v>9</v>
      </c>
      <c r="M12" s="23">
        <v>1389</v>
      </c>
      <c r="N12" s="23">
        <v>1398</v>
      </c>
      <c r="O12" s="29"/>
      <c r="P12" s="29"/>
      <c r="Q12" s="40"/>
      <c r="R12" s="40"/>
      <c r="S12" s="41">
        <f t="shared" si="15"/>
        <v>0</v>
      </c>
      <c r="T12" s="29"/>
      <c r="U12" s="29"/>
      <c r="V12" s="24">
        <f t="shared" si="16"/>
        <v>9</v>
      </c>
      <c r="W12" s="25">
        <f t="shared" si="10"/>
        <v>18</v>
      </c>
      <c r="X12" s="1"/>
      <c r="Y12" s="8"/>
      <c r="Z12" s="26">
        <v>0</v>
      </c>
      <c r="AA12" s="27">
        <f t="shared" si="11"/>
        <v>17</v>
      </c>
      <c r="AB12" s="27">
        <v>17</v>
      </c>
      <c r="AC12" s="28">
        <f>AA12/AB12</f>
        <v>1</v>
      </c>
      <c r="AD12" s="10">
        <f t="shared" si="13"/>
        <v>1.0588235294117647</v>
      </c>
      <c r="AE12" s="44">
        <f t="shared" si="14"/>
        <v>0</v>
      </c>
    </row>
    <row r="13" spans="1:31" x14ac:dyDescent="0.75">
      <c r="A13" s="20"/>
      <c r="B13" s="21"/>
      <c r="C13" s="23"/>
      <c r="D13" s="23"/>
      <c r="E13" s="29"/>
      <c r="F13" s="29"/>
      <c r="G13" s="40"/>
      <c r="H13" s="40"/>
      <c r="I13" s="41"/>
      <c r="J13" s="29"/>
      <c r="K13" s="29"/>
      <c r="L13" s="22"/>
      <c r="M13" s="23"/>
      <c r="N13" s="23"/>
      <c r="O13" s="29"/>
      <c r="P13" s="29"/>
      <c r="Q13" s="40"/>
      <c r="R13" s="40"/>
      <c r="S13" s="41"/>
      <c r="T13" s="29"/>
      <c r="U13" s="29"/>
      <c r="V13" s="24"/>
      <c r="W13" s="25"/>
      <c r="X13" s="1"/>
      <c r="Y13" s="8"/>
      <c r="Z13" s="26"/>
      <c r="AA13" s="27"/>
      <c r="AB13" s="27"/>
      <c r="AC13" s="28">
        <f>AVERAGEIF(AC5:AC12,"&gt;0")</f>
        <v>0.46985294117647058</v>
      </c>
      <c r="AD13" s="28">
        <f>AVERAGEIF(AD5:AD12,"&gt;0")</f>
        <v>0.9686470588235343</v>
      </c>
      <c r="AE13" s="44"/>
    </row>
    <row r="14" spans="1:31" x14ac:dyDescent="0.75">
      <c r="A14" s="13" t="s">
        <v>33</v>
      </c>
      <c r="B14" s="13"/>
      <c r="C14" s="13"/>
      <c r="D14" s="13"/>
      <c r="E14" s="13"/>
      <c r="F14" s="13"/>
      <c r="G14" s="13"/>
      <c r="H14" s="13"/>
      <c r="I14" s="1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7"/>
      <c r="X14" s="13"/>
      <c r="Y14" s="13"/>
      <c r="Z14" s="18"/>
      <c r="AA14" s="13"/>
      <c r="AB14" s="13"/>
      <c r="AC14" s="14"/>
      <c r="AD14" s="15"/>
      <c r="AE14" s="44"/>
    </row>
    <row r="15" spans="1:31" x14ac:dyDescent="0.75">
      <c r="A15" s="29" t="s">
        <v>34</v>
      </c>
      <c r="B15" s="29" t="s">
        <v>29</v>
      </c>
      <c r="C15" s="21">
        <v>16642</v>
      </c>
      <c r="D15" s="21">
        <v>16642</v>
      </c>
      <c r="E15" s="29" t="s">
        <v>140</v>
      </c>
      <c r="F15" s="29" t="s">
        <v>140</v>
      </c>
      <c r="G15" s="40">
        <v>0.25</v>
      </c>
      <c r="H15" s="40">
        <v>0.66666666666666663</v>
      </c>
      <c r="I15" s="41">
        <f t="shared" ref="I15" si="18">H15-G15</f>
        <v>0.41666666666666663</v>
      </c>
      <c r="J15" s="29" t="s">
        <v>197</v>
      </c>
      <c r="K15" s="29"/>
      <c r="L15" s="24">
        <f t="shared" ref="L15" si="19">SUM(D15-C15)</f>
        <v>0</v>
      </c>
      <c r="M15" s="21">
        <v>16642</v>
      </c>
      <c r="N15" s="21">
        <v>16642</v>
      </c>
      <c r="O15" s="29" t="s">
        <v>140</v>
      </c>
      <c r="P15" s="29" t="s">
        <v>140</v>
      </c>
      <c r="Q15" s="40">
        <v>0.66666666666666663</v>
      </c>
      <c r="R15" s="40">
        <v>8.3333333333333329E-2</v>
      </c>
      <c r="S15" s="41">
        <v>0.41666666666666669</v>
      </c>
      <c r="T15" s="29" t="s">
        <v>197</v>
      </c>
      <c r="U15" s="29"/>
      <c r="V15" s="24">
        <f t="shared" ref="V15" si="20">SUM(N15-M15)</f>
        <v>0</v>
      </c>
      <c r="W15" s="25">
        <f t="shared" ref="W15" si="21">L15+V15</f>
        <v>0</v>
      </c>
      <c r="X15" s="21"/>
      <c r="Y15" s="21"/>
      <c r="Z15" s="30">
        <v>16.899999999999999</v>
      </c>
      <c r="AA15" s="27">
        <f>AB15-X15-Y15-Z15</f>
        <v>0.10000000000000142</v>
      </c>
      <c r="AB15" s="27">
        <v>17</v>
      </c>
      <c r="AC15" s="28">
        <f t="shared" ref="AC15" si="22">AA15/AB15</f>
        <v>5.8823529411765538E-3</v>
      </c>
      <c r="AD15" s="10">
        <f t="shared" ref="AD15" si="23">W15/AA15</f>
        <v>0</v>
      </c>
      <c r="AE15" s="44">
        <f>S15+I15</f>
        <v>0.83333333333333326</v>
      </c>
    </row>
    <row r="16" spans="1:31" x14ac:dyDescent="0.75">
      <c r="A16" s="29" t="s">
        <v>130</v>
      </c>
      <c r="B16" s="29" t="s">
        <v>29</v>
      </c>
      <c r="C16" s="29">
        <v>4134.7</v>
      </c>
      <c r="D16" s="29">
        <v>4134.7</v>
      </c>
      <c r="E16" s="29" t="s">
        <v>140</v>
      </c>
      <c r="F16" s="29" t="s">
        <v>140</v>
      </c>
      <c r="G16" s="40">
        <v>0.25</v>
      </c>
      <c r="H16" s="40">
        <v>0.66666666666666663</v>
      </c>
      <c r="I16" s="41">
        <f t="shared" ref="I16:I20" si="24">H16-G16</f>
        <v>0.41666666666666663</v>
      </c>
      <c r="J16" s="29" t="s">
        <v>133</v>
      </c>
      <c r="K16" s="29"/>
      <c r="L16" s="24">
        <f t="shared" ref="L16" si="25">SUM(D16-C16)</f>
        <v>0</v>
      </c>
      <c r="M16" s="29">
        <v>4134.7</v>
      </c>
      <c r="N16" s="29">
        <v>4134.7</v>
      </c>
      <c r="O16" s="29" t="s">
        <v>140</v>
      </c>
      <c r="P16" s="29" t="s">
        <v>140</v>
      </c>
      <c r="Q16" s="40">
        <v>0.66666666666666663</v>
      </c>
      <c r="R16" s="40">
        <v>8.3333333333333329E-2</v>
      </c>
      <c r="S16" s="41">
        <v>0.41666666666666669</v>
      </c>
      <c r="T16" s="29" t="s">
        <v>133</v>
      </c>
      <c r="U16" s="29"/>
      <c r="V16" s="24">
        <f t="shared" ref="V16" si="26">SUM(N16-M16)</f>
        <v>0</v>
      </c>
      <c r="W16" s="25">
        <f t="shared" ref="W16" si="27">L16+V16</f>
        <v>0</v>
      </c>
      <c r="X16" s="21"/>
      <c r="Y16" s="21"/>
      <c r="Z16" s="30">
        <v>16.899999999999999</v>
      </c>
      <c r="AA16" s="27">
        <f t="shared" ref="AA16" si="28">AB16-X16-Y16-Z16</f>
        <v>0.10000000000000142</v>
      </c>
      <c r="AB16" s="27">
        <v>17</v>
      </c>
      <c r="AC16" s="28">
        <f t="shared" ref="AC16:AC20" si="29">AA16/AB16</f>
        <v>5.8823529411765538E-3</v>
      </c>
      <c r="AD16" s="10">
        <f>W16/AA16</f>
        <v>0</v>
      </c>
      <c r="AE16" s="44">
        <f t="shared" ref="AE16" si="30">S16+I16</f>
        <v>0.83333333333333326</v>
      </c>
    </row>
    <row r="17" spans="1:31" x14ac:dyDescent="0.75">
      <c r="A17" s="29" t="s">
        <v>126</v>
      </c>
      <c r="B17" s="29" t="s">
        <v>29</v>
      </c>
      <c r="C17" s="29"/>
      <c r="D17" s="29"/>
      <c r="E17" s="29" t="s">
        <v>140</v>
      </c>
      <c r="F17" s="29" t="s">
        <v>140</v>
      </c>
      <c r="G17" s="40">
        <v>0.25</v>
      </c>
      <c r="H17" s="40">
        <v>0.66666666666666663</v>
      </c>
      <c r="I17" s="41">
        <f t="shared" ref="I17" si="31">H17-G17</f>
        <v>0.41666666666666663</v>
      </c>
      <c r="J17" s="29" t="s">
        <v>134</v>
      </c>
      <c r="K17" s="29"/>
      <c r="L17" s="24">
        <f t="shared" ref="L17" si="32">SUM(D17-C17)</f>
        <v>0</v>
      </c>
      <c r="M17" s="29"/>
      <c r="N17" s="29"/>
      <c r="O17" s="29" t="s">
        <v>140</v>
      </c>
      <c r="P17" s="29" t="s">
        <v>140</v>
      </c>
      <c r="Q17" s="40">
        <v>0.66666666666666663</v>
      </c>
      <c r="R17" s="40">
        <v>8.3333333333333329E-2</v>
      </c>
      <c r="S17" s="41">
        <v>0.41666666666666669</v>
      </c>
      <c r="T17" s="29" t="s">
        <v>134</v>
      </c>
      <c r="U17" s="29"/>
      <c r="V17" s="24">
        <f t="shared" ref="V17" si="33">SUM(N17-M17)</f>
        <v>0</v>
      </c>
      <c r="W17" s="25">
        <f t="shared" ref="W17" si="34">L17+V17</f>
        <v>0</v>
      </c>
      <c r="X17" s="21"/>
      <c r="Y17" s="21"/>
      <c r="Z17" s="30">
        <v>16.899999999999999</v>
      </c>
      <c r="AA17" s="27">
        <f t="shared" ref="AA17" si="35">AB17-X17-Y17-Z17</f>
        <v>0.10000000000000142</v>
      </c>
      <c r="AB17" s="27">
        <v>17</v>
      </c>
      <c r="AC17" s="28">
        <f t="shared" si="29"/>
        <v>5.8823529411765538E-3</v>
      </c>
      <c r="AD17" s="10">
        <f t="shared" ref="AD17" si="36">W17/AA17</f>
        <v>0</v>
      </c>
      <c r="AE17" s="44">
        <f t="shared" ref="AE17" si="37">S17+I17</f>
        <v>0.83333333333333326</v>
      </c>
    </row>
    <row r="18" spans="1:31" x14ac:dyDescent="0.75">
      <c r="A18" s="29" t="s">
        <v>35</v>
      </c>
      <c r="B18" s="29" t="s">
        <v>29</v>
      </c>
      <c r="C18" s="29">
        <v>21873</v>
      </c>
      <c r="D18" s="29">
        <v>21878</v>
      </c>
      <c r="E18" s="29"/>
      <c r="F18" s="29"/>
      <c r="G18" s="40"/>
      <c r="H18" s="40"/>
      <c r="I18" s="41">
        <f t="shared" si="24"/>
        <v>0</v>
      </c>
      <c r="J18" s="29"/>
      <c r="K18" s="29"/>
      <c r="L18" s="24">
        <f t="shared" ref="L18:L20" si="38">SUM(D18-C18)</f>
        <v>5</v>
      </c>
      <c r="M18" s="29">
        <v>21498</v>
      </c>
      <c r="N18" s="29">
        <v>21507</v>
      </c>
      <c r="O18" s="29"/>
      <c r="P18" s="29"/>
      <c r="Q18" s="40"/>
      <c r="R18" s="40"/>
      <c r="S18" s="41">
        <f t="shared" ref="S18:S20" si="39">R18-Q18</f>
        <v>0</v>
      </c>
      <c r="T18" s="29"/>
      <c r="U18" s="29"/>
      <c r="V18" s="24">
        <f t="shared" ref="V18:V19" si="40">SUM(N18-M18)</f>
        <v>9</v>
      </c>
      <c r="W18" s="25">
        <f t="shared" ref="W18:W20" si="41">L18+V18</f>
        <v>14</v>
      </c>
      <c r="X18" s="21"/>
      <c r="Y18" s="21"/>
      <c r="Z18" s="30">
        <v>0</v>
      </c>
      <c r="AA18" s="27">
        <f t="shared" ref="AA18:AA20" si="42">AB18-X18-Y18-Z18</f>
        <v>17</v>
      </c>
      <c r="AB18" s="27">
        <v>17</v>
      </c>
      <c r="AC18" s="28">
        <f t="shared" si="29"/>
        <v>1</v>
      </c>
      <c r="AD18" s="10">
        <f t="shared" ref="AD18:AD19" si="43">W18/AA18</f>
        <v>0.82352941176470584</v>
      </c>
      <c r="AE18" s="44">
        <f t="shared" ref="AE18" si="44">S18+I18</f>
        <v>0</v>
      </c>
    </row>
    <row r="19" spans="1:31" x14ac:dyDescent="0.75">
      <c r="A19" s="29" t="s">
        <v>131</v>
      </c>
      <c r="B19" s="29" t="s">
        <v>29</v>
      </c>
      <c r="C19" s="29">
        <v>2104</v>
      </c>
      <c r="D19" s="29">
        <v>2104</v>
      </c>
      <c r="E19" s="29" t="s">
        <v>140</v>
      </c>
      <c r="F19" s="29" t="s">
        <v>140</v>
      </c>
      <c r="G19" s="40">
        <v>0.25</v>
      </c>
      <c r="H19" s="40">
        <v>0.66666666666666663</v>
      </c>
      <c r="I19" s="41">
        <f t="shared" si="24"/>
        <v>0.41666666666666663</v>
      </c>
      <c r="J19" s="29" t="s">
        <v>132</v>
      </c>
      <c r="K19" s="29"/>
      <c r="L19" s="24">
        <f t="shared" si="38"/>
        <v>0</v>
      </c>
      <c r="M19" s="29">
        <v>2104</v>
      </c>
      <c r="N19" s="29">
        <v>2104</v>
      </c>
      <c r="O19" s="29" t="s">
        <v>140</v>
      </c>
      <c r="P19" s="29" t="s">
        <v>140</v>
      </c>
      <c r="Q19" s="40">
        <v>0.66666666666666663</v>
      </c>
      <c r="R19" s="40">
        <v>8.3333333333333329E-2</v>
      </c>
      <c r="S19" s="41">
        <v>0.41666666666666669</v>
      </c>
      <c r="T19" s="29" t="s">
        <v>132</v>
      </c>
      <c r="U19" s="29"/>
      <c r="V19" s="24">
        <f t="shared" si="40"/>
        <v>0</v>
      </c>
      <c r="W19" s="25">
        <f t="shared" si="41"/>
        <v>0</v>
      </c>
      <c r="X19" s="21"/>
      <c r="Y19" s="21"/>
      <c r="Z19" s="30">
        <v>16.899999999999999</v>
      </c>
      <c r="AA19" s="27">
        <f t="shared" si="42"/>
        <v>0.10000000000000142</v>
      </c>
      <c r="AB19" s="27">
        <v>17</v>
      </c>
      <c r="AC19" s="28">
        <f t="shared" si="29"/>
        <v>5.8823529411765538E-3</v>
      </c>
      <c r="AD19" s="10">
        <f t="shared" si="43"/>
        <v>0</v>
      </c>
      <c r="AE19" s="44">
        <f>S19+I19</f>
        <v>0.83333333333333326</v>
      </c>
    </row>
    <row r="20" spans="1:31" x14ac:dyDescent="0.75">
      <c r="A20" s="29" t="s">
        <v>90</v>
      </c>
      <c r="B20" s="29" t="s">
        <v>29</v>
      </c>
      <c r="C20" s="29"/>
      <c r="D20" s="29"/>
      <c r="E20" s="29"/>
      <c r="F20" s="29"/>
      <c r="G20" s="40">
        <v>0.25</v>
      </c>
      <c r="H20" s="40">
        <v>0.37708333333333338</v>
      </c>
      <c r="I20" s="41">
        <f t="shared" si="24"/>
        <v>0.12708333333333338</v>
      </c>
      <c r="J20" s="29" t="s">
        <v>174</v>
      </c>
      <c r="K20" s="29"/>
      <c r="L20" s="24">
        <f t="shared" si="38"/>
        <v>0</v>
      </c>
      <c r="M20" s="29">
        <v>2418.9</v>
      </c>
      <c r="N20" s="29">
        <v>2426.8000000000002</v>
      </c>
      <c r="O20" s="29"/>
      <c r="P20" s="29"/>
      <c r="Q20" s="40"/>
      <c r="R20" s="40"/>
      <c r="S20" s="41">
        <f t="shared" si="39"/>
        <v>0</v>
      </c>
      <c r="T20" s="29"/>
      <c r="U20" s="29"/>
      <c r="V20" s="24">
        <f>SUM(N20-M20)</f>
        <v>7.9000000000000909</v>
      </c>
      <c r="W20" s="25">
        <f t="shared" si="41"/>
        <v>7.9000000000000909</v>
      </c>
      <c r="X20" s="21"/>
      <c r="Y20" s="21"/>
      <c r="Z20" s="30">
        <v>3.3</v>
      </c>
      <c r="AA20" s="27">
        <f t="shared" si="42"/>
        <v>13.7</v>
      </c>
      <c r="AB20" s="27">
        <v>17</v>
      </c>
      <c r="AC20" s="28">
        <f t="shared" si="29"/>
        <v>0.80588235294117638</v>
      </c>
      <c r="AD20" s="10">
        <f>W20/AA20</f>
        <v>0.57664233576642998</v>
      </c>
      <c r="AE20" s="44">
        <f t="shared" ref="AE20:AE23" si="45">S20+I20</f>
        <v>0.12708333333333338</v>
      </c>
    </row>
    <row r="21" spans="1:31" x14ac:dyDescent="0.75">
      <c r="A21" s="29"/>
      <c r="B21" s="29"/>
      <c r="C21" s="29"/>
      <c r="D21" s="29"/>
      <c r="E21" s="29"/>
      <c r="F21" s="29"/>
      <c r="G21" s="40"/>
      <c r="H21" s="40"/>
      <c r="I21" s="41"/>
      <c r="J21" s="29"/>
      <c r="K21" s="29"/>
      <c r="L21" s="24"/>
      <c r="M21" s="29"/>
      <c r="N21" s="29"/>
      <c r="O21" s="29"/>
      <c r="P21" s="29"/>
      <c r="Q21" s="40"/>
      <c r="R21" s="40"/>
      <c r="S21" s="41"/>
      <c r="T21" s="29"/>
      <c r="U21" s="29"/>
      <c r="V21" s="24"/>
      <c r="W21" s="25"/>
      <c r="X21" s="21"/>
      <c r="Y21" s="21"/>
      <c r="Z21" s="30"/>
      <c r="AA21" s="27"/>
      <c r="AB21" s="27"/>
      <c r="AC21" s="28">
        <f>AVERAGEIF(AC15:AC20,"&gt;0")</f>
        <v>0.30490196078431375</v>
      </c>
      <c r="AD21" s="28">
        <f>AVERAGEIF(AD15:AD20,"&gt;0")</f>
        <v>0.70008587376556797</v>
      </c>
      <c r="AE21" s="44"/>
    </row>
    <row r="22" spans="1:31" x14ac:dyDescent="0.75">
      <c r="A22" s="13" t="s">
        <v>72</v>
      </c>
      <c r="B22" s="13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7"/>
      <c r="X22" s="13"/>
      <c r="Y22" s="13"/>
      <c r="Z22" s="18"/>
      <c r="AA22" s="13"/>
      <c r="AB22" s="13"/>
      <c r="AC22" s="14"/>
      <c r="AD22" s="15"/>
      <c r="AE22" s="44"/>
    </row>
    <row r="23" spans="1:31" x14ac:dyDescent="0.75">
      <c r="A23" s="29" t="s">
        <v>89</v>
      </c>
      <c r="B23" s="29" t="s">
        <v>29</v>
      </c>
      <c r="C23" s="29">
        <v>1198</v>
      </c>
      <c r="D23" s="29">
        <v>1198</v>
      </c>
      <c r="E23" s="29"/>
      <c r="F23" s="29"/>
      <c r="G23" s="40"/>
      <c r="H23" s="40"/>
      <c r="I23" s="41">
        <f t="shared" ref="I23" si="46">H23-G23</f>
        <v>0</v>
      </c>
      <c r="J23" s="29"/>
      <c r="K23" s="29"/>
      <c r="L23" s="24">
        <f t="shared" ref="L23" si="47">SUM(D23-C23)</f>
        <v>0</v>
      </c>
      <c r="M23" s="29">
        <v>1198</v>
      </c>
      <c r="N23" s="29">
        <v>1198</v>
      </c>
      <c r="O23" s="29"/>
      <c r="P23" s="29"/>
      <c r="Q23" s="40"/>
      <c r="R23" s="40"/>
      <c r="S23" s="41">
        <f t="shared" ref="S23" si="48">R23-Q23</f>
        <v>0</v>
      </c>
      <c r="T23" s="29"/>
      <c r="U23" s="29"/>
      <c r="V23" s="24">
        <f t="shared" ref="V23" si="49">SUM(N23-M23)</f>
        <v>0</v>
      </c>
      <c r="W23" s="25">
        <f t="shared" ref="W23" si="50">L23+V23</f>
        <v>0</v>
      </c>
      <c r="X23" s="21"/>
      <c r="Y23" s="21"/>
      <c r="Z23" s="30">
        <v>0</v>
      </c>
      <c r="AA23" s="27">
        <f t="shared" ref="AA23" si="51">AB23-X23-Y23-Z23</f>
        <v>17</v>
      </c>
      <c r="AB23" s="27">
        <v>17</v>
      </c>
      <c r="AC23" s="28">
        <f t="shared" ref="AC23" si="52">AA23/AB23</f>
        <v>1</v>
      </c>
      <c r="AD23" s="10">
        <f t="shared" ref="AD23" si="53">W23/AA23</f>
        <v>0</v>
      </c>
      <c r="AE23" s="44">
        <f t="shared" si="45"/>
        <v>0</v>
      </c>
    </row>
    <row r="24" spans="1:31" x14ac:dyDescent="0.75">
      <c r="A24" s="29"/>
      <c r="B24" s="29"/>
      <c r="C24" s="29"/>
      <c r="D24" s="29"/>
      <c r="E24" s="29"/>
      <c r="F24" s="29"/>
      <c r="G24" s="40"/>
      <c r="H24" s="40"/>
      <c r="I24" s="41"/>
      <c r="J24" s="29"/>
      <c r="K24" s="29"/>
      <c r="L24" s="24"/>
      <c r="M24" s="29"/>
      <c r="N24" s="29"/>
      <c r="O24" s="29"/>
      <c r="P24" s="29"/>
      <c r="Q24" s="40"/>
      <c r="R24" s="40"/>
      <c r="S24" s="41"/>
      <c r="T24" s="29"/>
      <c r="U24" s="29"/>
      <c r="V24" s="24"/>
      <c r="W24" s="25"/>
      <c r="X24" s="21"/>
      <c r="Y24" s="21"/>
      <c r="Z24" s="30"/>
      <c r="AA24" s="27"/>
      <c r="AB24" s="27"/>
      <c r="AC24" s="28">
        <f>AVERAGEIF(AC23,"&gt;0")</f>
        <v>1</v>
      </c>
      <c r="AD24" s="28">
        <v>0</v>
      </c>
      <c r="AE24" s="44"/>
    </row>
    <row r="25" spans="1:31" x14ac:dyDescent="0.75">
      <c r="A25" s="29"/>
      <c r="B25" s="29"/>
      <c r="C25" s="29"/>
      <c r="D25" s="29"/>
      <c r="E25" s="29"/>
      <c r="F25" s="29"/>
      <c r="G25" s="40"/>
      <c r="H25" s="40"/>
      <c r="I25" s="41"/>
      <c r="J25" s="29"/>
      <c r="K25" s="29"/>
      <c r="L25" s="24"/>
      <c r="M25" s="29"/>
      <c r="N25" s="29"/>
      <c r="O25" s="29"/>
      <c r="P25" s="29"/>
      <c r="Q25" s="40"/>
      <c r="R25" s="40"/>
      <c r="S25" s="41"/>
      <c r="T25" s="29"/>
      <c r="U25" s="29"/>
      <c r="V25" s="24"/>
      <c r="W25" s="25"/>
      <c r="X25" s="21"/>
      <c r="Y25" s="21"/>
      <c r="Z25" s="30"/>
      <c r="AA25" s="88" t="s">
        <v>177</v>
      </c>
      <c r="AB25" s="27"/>
      <c r="AC25" s="28">
        <f>AVERAGE(AC13,AC21,AC24)</f>
        <v>0.59158496732026145</v>
      </c>
      <c r="AD25" s="28">
        <f>AVERAGE(AD13,AD21,AD24)</f>
        <v>0.55624431086303405</v>
      </c>
      <c r="AE25" s="44"/>
    </row>
    <row r="26" spans="1:31" x14ac:dyDescent="0.75">
      <c r="A26" s="32" t="s">
        <v>36</v>
      </c>
      <c r="B26" s="32"/>
      <c r="C26" s="13"/>
      <c r="D26" s="13"/>
      <c r="E26" s="13"/>
      <c r="F26" s="13"/>
      <c r="G26" s="13"/>
      <c r="H26" s="13"/>
      <c r="I26" s="16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32"/>
      <c r="X26" s="32"/>
      <c r="Y26" s="32"/>
      <c r="Z26" s="32"/>
      <c r="AA26" s="13"/>
      <c r="AB26" s="13"/>
      <c r="AC26" s="32"/>
      <c r="AD26" s="15"/>
      <c r="AE26" s="44"/>
    </row>
    <row r="27" spans="1:31" x14ac:dyDescent="0.75">
      <c r="A27" s="13" t="s">
        <v>37</v>
      </c>
      <c r="B27" s="13"/>
      <c r="C27" s="13"/>
      <c r="D27" s="13"/>
      <c r="E27" s="13"/>
      <c r="F27" s="13"/>
      <c r="G27" s="13"/>
      <c r="H27" s="13"/>
      <c r="I27" s="1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7"/>
      <c r="X27" s="13"/>
      <c r="Y27" s="13"/>
      <c r="Z27" s="18"/>
      <c r="AA27" s="13"/>
      <c r="AB27" s="13"/>
      <c r="AC27" s="14"/>
      <c r="AD27" s="15"/>
      <c r="AE27" s="44"/>
    </row>
    <row r="28" spans="1:31" x14ac:dyDescent="0.75">
      <c r="A28" s="29" t="s">
        <v>73</v>
      </c>
      <c r="B28" s="21" t="s">
        <v>38</v>
      </c>
      <c r="C28" s="29"/>
      <c r="D28" s="29"/>
      <c r="E28" s="29" t="s">
        <v>140</v>
      </c>
      <c r="F28" s="29" t="s">
        <v>140</v>
      </c>
      <c r="G28" s="40">
        <v>0.25</v>
      </c>
      <c r="H28" s="40">
        <v>0.66666666666666663</v>
      </c>
      <c r="I28" s="41">
        <f t="shared" ref="I28:I42" si="54">H28-G28</f>
        <v>0.41666666666666663</v>
      </c>
      <c r="J28" s="29" t="s">
        <v>144</v>
      </c>
      <c r="K28" s="29"/>
      <c r="L28" s="24">
        <f t="shared" ref="L28:L42" si="55">SUM(D28-C28)</f>
        <v>0</v>
      </c>
      <c r="M28" s="29"/>
      <c r="N28" s="29"/>
      <c r="O28" s="29" t="s">
        <v>140</v>
      </c>
      <c r="P28" s="29" t="s">
        <v>140</v>
      </c>
      <c r="Q28" s="40">
        <v>0.66666666666666663</v>
      </c>
      <c r="R28" s="40">
        <v>8.3333333333333329E-2</v>
      </c>
      <c r="S28" s="41">
        <v>0.41666666666666669</v>
      </c>
      <c r="T28" s="29" t="s">
        <v>144</v>
      </c>
      <c r="U28" s="29"/>
      <c r="V28" s="24">
        <f t="shared" ref="V28:V42" si="56">SUM(N28-M28)</f>
        <v>0</v>
      </c>
      <c r="W28" s="25">
        <f>L28+V28</f>
        <v>0</v>
      </c>
      <c r="X28" s="21"/>
      <c r="Y28" s="21"/>
      <c r="Z28" s="33">
        <v>16.899999999999999</v>
      </c>
      <c r="AA28" s="27">
        <f t="shared" ref="AA28:AA56" si="57">AB28-X28-Y28-Z28</f>
        <v>0.10000000000000142</v>
      </c>
      <c r="AB28" s="27">
        <v>17</v>
      </c>
      <c r="AC28" s="28">
        <f t="shared" ref="AC28:AC56" si="58">AA28/AB28</f>
        <v>5.8823529411765538E-3</v>
      </c>
      <c r="AD28" s="10">
        <f>W28/AA28</f>
        <v>0</v>
      </c>
      <c r="AE28" s="44">
        <f>S28+I28</f>
        <v>0.83333333333333326</v>
      </c>
    </row>
    <row r="29" spans="1:31" x14ac:dyDescent="0.75">
      <c r="A29" s="29" t="s">
        <v>74</v>
      </c>
      <c r="B29" s="21" t="s">
        <v>38</v>
      </c>
      <c r="C29" s="29">
        <v>18636.8</v>
      </c>
      <c r="D29" s="29">
        <v>18636.8</v>
      </c>
      <c r="E29" s="29"/>
      <c r="F29" s="29"/>
      <c r="G29" s="40"/>
      <c r="H29" s="40"/>
      <c r="I29" s="41">
        <f t="shared" si="54"/>
        <v>0</v>
      </c>
      <c r="J29" s="29"/>
      <c r="K29" s="29"/>
      <c r="L29" s="24">
        <f t="shared" si="55"/>
        <v>0</v>
      </c>
      <c r="M29" s="29">
        <v>18636.8</v>
      </c>
      <c r="N29" s="29">
        <v>18643</v>
      </c>
      <c r="O29" s="29"/>
      <c r="P29" s="29"/>
      <c r="Q29" s="40">
        <v>0.66666666666666663</v>
      </c>
      <c r="R29" s="40">
        <v>0.80763888888888891</v>
      </c>
      <c r="S29" s="41">
        <f t="shared" ref="S29:S42" si="59">R29-Q29</f>
        <v>0.14097222222222228</v>
      </c>
      <c r="T29" s="29" t="s">
        <v>175</v>
      </c>
      <c r="U29" s="29"/>
      <c r="V29" s="24">
        <f t="shared" si="56"/>
        <v>6.2000000000007276</v>
      </c>
      <c r="W29" s="25">
        <f>L29+V29</f>
        <v>6.2000000000007276</v>
      </c>
      <c r="X29" s="21"/>
      <c r="Y29" s="21"/>
      <c r="Z29" s="33">
        <v>3.2</v>
      </c>
      <c r="AA29" s="27">
        <f t="shared" si="57"/>
        <v>13.8</v>
      </c>
      <c r="AB29" s="27">
        <v>17</v>
      </c>
      <c r="AC29" s="28">
        <f t="shared" si="58"/>
        <v>0.81176470588235294</v>
      </c>
      <c r="AD29" s="10">
        <f>W29/AA29</f>
        <v>0.44927536231889326</v>
      </c>
      <c r="AE29" s="44">
        <f t="shared" ref="AE29:AE42" si="60">S29+I29</f>
        <v>0.14097222222222228</v>
      </c>
    </row>
    <row r="30" spans="1:31" x14ac:dyDescent="0.75">
      <c r="A30" s="29" t="s">
        <v>75</v>
      </c>
      <c r="B30" s="21" t="s">
        <v>38</v>
      </c>
      <c r="C30" s="29">
        <v>17589</v>
      </c>
      <c r="D30" s="29">
        <v>17590</v>
      </c>
      <c r="E30" s="29"/>
      <c r="F30" s="29"/>
      <c r="G30" s="40"/>
      <c r="H30" s="40"/>
      <c r="I30" s="41">
        <f t="shared" si="54"/>
        <v>0</v>
      </c>
      <c r="J30" s="29"/>
      <c r="K30" s="29"/>
      <c r="L30" s="24">
        <f t="shared" si="55"/>
        <v>1</v>
      </c>
      <c r="M30" s="29">
        <v>17590</v>
      </c>
      <c r="N30" s="29">
        <v>17598.5</v>
      </c>
      <c r="O30" s="29"/>
      <c r="P30" s="29"/>
      <c r="Q30" s="40"/>
      <c r="R30" s="40"/>
      <c r="S30" s="41">
        <f t="shared" si="59"/>
        <v>0</v>
      </c>
      <c r="T30" s="29"/>
      <c r="U30" s="29"/>
      <c r="V30" s="24">
        <f t="shared" si="56"/>
        <v>8.5</v>
      </c>
      <c r="W30" s="25">
        <f t="shared" ref="W30:W42" si="61">L30+V30</f>
        <v>9.5</v>
      </c>
      <c r="X30" s="21"/>
      <c r="Y30" s="21"/>
      <c r="Z30" s="33">
        <v>0</v>
      </c>
      <c r="AA30" s="27">
        <f>AB30-X30-Y30-Z30</f>
        <v>17</v>
      </c>
      <c r="AB30" s="27">
        <v>17</v>
      </c>
      <c r="AC30" s="28">
        <f t="shared" si="58"/>
        <v>1</v>
      </c>
      <c r="AD30" s="10">
        <f t="shared" ref="AD30:AD56" si="62">W30/AA30</f>
        <v>0.55882352941176472</v>
      </c>
      <c r="AE30" s="44">
        <f t="shared" si="60"/>
        <v>0</v>
      </c>
    </row>
    <row r="31" spans="1:31" x14ac:dyDescent="0.75">
      <c r="A31" s="29" t="s">
        <v>76</v>
      </c>
      <c r="B31" s="21" t="s">
        <v>38</v>
      </c>
      <c r="C31" s="29">
        <v>13258.9</v>
      </c>
      <c r="D31" s="29">
        <v>13267.2</v>
      </c>
      <c r="E31" s="29"/>
      <c r="F31" s="29"/>
      <c r="G31" s="40"/>
      <c r="H31" s="40"/>
      <c r="I31" s="41"/>
      <c r="J31" s="29"/>
      <c r="K31" s="29"/>
      <c r="L31" s="24">
        <f t="shared" si="55"/>
        <v>8.3000000000010914</v>
      </c>
      <c r="M31" s="29">
        <v>13267.2</v>
      </c>
      <c r="N31" s="29">
        <v>13267.2</v>
      </c>
      <c r="O31" s="29"/>
      <c r="P31" s="29"/>
      <c r="Q31" s="40">
        <v>0.66666666666666663</v>
      </c>
      <c r="R31" s="40">
        <v>8.3333333333333329E-2</v>
      </c>
      <c r="S31" s="41">
        <v>0.41666666666666669</v>
      </c>
      <c r="T31" s="29" t="s">
        <v>170</v>
      </c>
      <c r="U31" s="29"/>
      <c r="V31" s="24">
        <f t="shared" si="56"/>
        <v>0</v>
      </c>
      <c r="W31" s="25">
        <f t="shared" si="61"/>
        <v>8.3000000000010914</v>
      </c>
      <c r="X31" s="21"/>
      <c r="Y31" s="21"/>
      <c r="Z31" s="33">
        <v>7.5</v>
      </c>
      <c r="AA31" s="27">
        <f t="shared" si="57"/>
        <v>9.5</v>
      </c>
      <c r="AB31" s="27">
        <v>17</v>
      </c>
      <c r="AC31" s="28">
        <f t="shared" si="58"/>
        <v>0.55882352941176472</v>
      </c>
      <c r="AD31" s="10">
        <f t="shared" si="62"/>
        <v>0.87368421052643064</v>
      </c>
      <c r="AE31" s="44">
        <f t="shared" si="60"/>
        <v>0.41666666666666669</v>
      </c>
    </row>
    <row r="32" spans="1:31" x14ac:dyDescent="0.75">
      <c r="A32" s="29" t="s">
        <v>77</v>
      </c>
      <c r="B32" s="21" t="s">
        <v>38</v>
      </c>
      <c r="C32" s="29">
        <v>9670</v>
      </c>
      <c r="D32" s="29">
        <v>9670</v>
      </c>
      <c r="E32" s="29"/>
      <c r="F32" s="29"/>
      <c r="G32" s="40">
        <v>0.25</v>
      </c>
      <c r="H32" s="40">
        <v>0.66666666666666663</v>
      </c>
      <c r="I32" s="41">
        <f t="shared" ref="I32" si="63">H32-G32</f>
        <v>0.41666666666666663</v>
      </c>
      <c r="J32" s="29" t="s">
        <v>170</v>
      </c>
      <c r="K32" s="29"/>
      <c r="L32" s="24">
        <f t="shared" si="55"/>
        <v>0</v>
      </c>
      <c r="M32" s="29">
        <v>9670</v>
      </c>
      <c r="N32" s="29">
        <v>9670</v>
      </c>
      <c r="O32" s="29"/>
      <c r="P32" s="29"/>
      <c r="Q32" s="40">
        <v>0.66666666666666663</v>
      </c>
      <c r="R32" s="40">
        <v>8.3333333333333329E-2</v>
      </c>
      <c r="S32" s="41">
        <v>0.41666666666666669</v>
      </c>
      <c r="T32" s="29" t="s">
        <v>170</v>
      </c>
      <c r="U32" s="29"/>
      <c r="V32" s="24">
        <f t="shared" si="56"/>
        <v>0</v>
      </c>
      <c r="W32" s="25">
        <f t="shared" si="61"/>
        <v>0</v>
      </c>
      <c r="X32" s="21"/>
      <c r="Y32" s="21"/>
      <c r="Z32" s="33">
        <v>16.899999999999999</v>
      </c>
      <c r="AA32" s="27">
        <f>AB32-X32-Y32-Z32</f>
        <v>0.10000000000000142</v>
      </c>
      <c r="AB32" s="27">
        <v>17</v>
      </c>
      <c r="AC32" s="28">
        <f t="shared" si="58"/>
        <v>5.8823529411765538E-3</v>
      </c>
      <c r="AD32" s="10">
        <f t="shared" si="62"/>
        <v>0</v>
      </c>
      <c r="AE32" s="44">
        <f t="shared" si="60"/>
        <v>0.83333333333333326</v>
      </c>
    </row>
    <row r="33" spans="1:31" x14ac:dyDescent="0.75">
      <c r="A33" s="29" t="s">
        <v>78</v>
      </c>
      <c r="B33" s="21" t="s">
        <v>38</v>
      </c>
      <c r="C33" s="21">
        <v>10832</v>
      </c>
      <c r="D33" s="21">
        <v>10841</v>
      </c>
      <c r="E33" s="29"/>
      <c r="F33" s="29"/>
      <c r="G33" s="40"/>
      <c r="H33" s="40"/>
      <c r="I33" s="41">
        <f t="shared" si="54"/>
        <v>0</v>
      </c>
      <c r="J33" s="29"/>
      <c r="K33" s="29"/>
      <c r="L33" s="24">
        <f t="shared" si="55"/>
        <v>9</v>
      </c>
      <c r="M33" s="21">
        <v>10841</v>
      </c>
      <c r="N33" s="21">
        <v>10849.3</v>
      </c>
      <c r="O33" s="29"/>
      <c r="P33" s="29"/>
      <c r="Q33" s="40"/>
      <c r="R33" s="40"/>
      <c r="S33" s="41">
        <f t="shared" si="59"/>
        <v>0</v>
      </c>
      <c r="T33" s="29"/>
      <c r="U33" s="29"/>
      <c r="V33" s="24">
        <f t="shared" si="56"/>
        <v>8.2999999999992724</v>
      </c>
      <c r="W33" s="25">
        <f t="shared" si="61"/>
        <v>17.299999999999272</v>
      </c>
      <c r="X33" s="21"/>
      <c r="Y33" s="21"/>
      <c r="Z33" s="33">
        <v>0</v>
      </c>
      <c r="AA33" s="27">
        <f t="shared" si="57"/>
        <v>17</v>
      </c>
      <c r="AB33" s="27">
        <v>17</v>
      </c>
      <c r="AC33" s="28">
        <f t="shared" si="58"/>
        <v>1</v>
      </c>
      <c r="AD33" s="10">
        <f t="shared" si="62"/>
        <v>1.0176470588234867</v>
      </c>
      <c r="AE33" s="44">
        <f t="shared" si="60"/>
        <v>0</v>
      </c>
    </row>
    <row r="34" spans="1:31" x14ac:dyDescent="0.75">
      <c r="A34" s="29" t="s">
        <v>79</v>
      </c>
      <c r="B34" s="21" t="s">
        <v>38</v>
      </c>
      <c r="C34" s="29"/>
      <c r="D34" s="29"/>
      <c r="E34" s="29" t="s">
        <v>140</v>
      </c>
      <c r="F34" s="29" t="s">
        <v>140</v>
      </c>
      <c r="G34" s="40">
        <v>0.25</v>
      </c>
      <c r="H34" s="40">
        <v>0.66666666666666663</v>
      </c>
      <c r="I34" s="41">
        <f t="shared" si="54"/>
        <v>0.41666666666666663</v>
      </c>
      <c r="J34" s="29" t="s">
        <v>147</v>
      </c>
      <c r="K34" s="29"/>
      <c r="L34" s="24">
        <f t="shared" si="55"/>
        <v>0</v>
      </c>
      <c r="M34" s="29"/>
      <c r="N34" s="29"/>
      <c r="O34" s="29"/>
      <c r="P34" s="29" t="s">
        <v>140</v>
      </c>
      <c r="Q34" s="40">
        <v>0.66666666666666663</v>
      </c>
      <c r="R34" s="40">
        <v>8.3333333333333329E-2</v>
      </c>
      <c r="S34" s="41">
        <v>0.41666666666666669</v>
      </c>
      <c r="T34" s="29" t="s">
        <v>147</v>
      </c>
      <c r="U34" s="29"/>
      <c r="V34" s="24">
        <f t="shared" si="56"/>
        <v>0</v>
      </c>
      <c r="W34" s="25">
        <f t="shared" si="61"/>
        <v>0</v>
      </c>
      <c r="X34" s="21"/>
      <c r="Y34" s="21"/>
      <c r="Z34" s="33">
        <v>16.899999999999999</v>
      </c>
      <c r="AA34" s="27">
        <f t="shared" si="57"/>
        <v>0.10000000000000142</v>
      </c>
      <c r="AB34" s="27">
        <v>17</v>
      </c>
      <c r="AC34" s="28">
        <f t="shared" si="58"/>
        <v>5.8823529411765538E-3</v>
      </c>
      <c r="AD34" s="10">
        <f t="shared" si="62"/>
        <v>0</v>
      </c>
      <c r="AE34" s="44">
        <f t="shared" si="60"/>
        <v>0.83333333333333326</v>
      </c>
    </row>
    <row r="35" spans="1:31" x14ac:dyDescent="0.75">
      <c r="A35" s="29" t="s">
        <v>80</v>
      </c>
      <c r="B35" s="21" t="s">
        <v>38</v>
      </c>
      <c r="C35" s="29"/>
      <c r="D35" s="29"/>
      <c r="E35" s="29" t="s">
        <v>140</v>
      </c>
      <c r="F35" s="29" t="s">
        <v>140</v>
      </c>
      <c r="G35" s="40">
        <v>0.25</v>
      </c>
      <c r="H35" s="40">
        <v>0.66666666666666663</v>
      </c>
      <c r="I35" s="41">
        <f t="shared" si="54"/>
        <v>0.41666666666666663</v>
      </c>
      <c r="J35" s="29" t="s">
        <v>146</v>
      </c>
      <c r="K35" s="29"/>
      <c r="L35" s="24">
        <f t="shared" si="55"/>
        <v>0</v>
      </c>
      <c r="M35" s="29"/>
      <c r="N35" s="29"/>
      <c r="O35" s="29"/>
      <c r="P35" s="29" t="s">
        <v>140</v>
      </c>
      <c r="Q35" s="40">
        <v>0.66666666666666663</v>
      </c>
      <c r="R35" s="40">
        <v>8.3333333333333329E-2</v>
      </c>
      <c r="S35" s="41">
        <v>0.41666666666666669</v>
      </c>
      <c r="T35" s="29" t="s">
        <v>146</v>
      </c>
      <c r="U35" s="29"/>
      <c r="V35" s="24">
        <f t="shared" si="56"/>
        <v>0</v>
      </c>
      <c r="W35" s="25">
        <f t="shared" si="61"/>
        <v>0</v>
      </c>
      <c r="X35" s="21"/>
      <c r="Y35" s="21"/>
      <c r="Z35" s="33">
        <v>16.899999999999999</v>
      </c>
      <c r="AA35" s="27">
        <f t="shared" si="57"/>
        <v>0.10000000000000142</v>
      </c>
      <c r="AB35" s="27">
        <v>17</v>
      </c>
      <c r="AC35" s="28">
        <f t="shared" si="58"/>
        <v>5.8823529411765538E-3</v>
      </c>
      <c r="AD35" s="10">
        <f t="shared" si="62"/>
        <v>0</v>
      </c>
      <c r="AE35" s="44">
        <f t="shared" si="60"/>
        <v>0.83333333333333326</v>
      </c>
    </row>
    <row r="36" spans="1:31" x14ac:dyDescent="0.75">
      <c r="A36" s="29" t="s">
        <v>81</v>
      </c>
      <c r="B36" s="21" t="s">
        <v>38</v>
      </c>
      <c r="C36" s="29">
        <v>3526</v>
      </c>
      <c r="D36" s="29">
        <v>3534</v>
      </c>
      <c r="E36" s="29"/>
      <c r="F36" s="29"/>
      <c r="G36" s="40"/>
      <c r="H36" s="40"/>
      <c r="I36" s="41">
        <f t="shared" si="54"/>
        <v>0</v>
      </c>
      <c r="J36" s="29"/>
      <c r="K36" s="29"/>
      <c r="L36" s="24">
        <f t="shared" si="55"/>
        <v>8</v>
      </c>
      <c r="M36" s="29">
        <v>3534</v>
      </c>
      <c r="N36" s="29">
        <v>3542.3</v>
      </c>
      <c r="O36" s="29"/>
      <c r="P36" s="29"/>
      <c r="Q36" s="40"/>
      <c r="R36" s="40"/>
      <c r="S36" s="41">
        <f t="shared" si="59"/>
        <v>0</v>
      </c>
      <c r="T36" s="29"/>
      <c r="U36" s="29"/>
      <c r="V36" s="24">
        <f t="shared" si="56"/>
        <v>8.3000000000001819</v>
      </c>
      <c r="W36" s="25">
        <f t="shared" si="61"/>
        <v>16.300000000000182</v>
      </c>
      <c r="X36" s="21"/>
      <c r="Y36" s="21"/>
      <c r="Z36" s="33">
        <v>0</v>
      </c>
      <c r="AA36" s="27">
        <f t="shared" si="57"/>
        <v>17</v>
      </c>
      <c r="AB36" s="27">
        <v>17</v>
      </c>
      <c r="AC36" s="28">
        <f t="shared" si="58"/>
        <v>1</v>
      </c>
      <c r="AD36" s="10">
        <f t="shared" si="62"/>
        <v>0.9588235294117754</v>
      </c>
      <c r="AE36" s="44">
        <f t="shared" si="60"/>
        <v>0</v>
      </c>
    </row>
    <row r="37" spans="1:31" x14ac:dyDescent="0.75">
      <c r="A37" s="29" t="s">
        <v>82</v>
      </c>
      <c r="B37" s="21" t="s">
        <v>38</v>
      </c>
      <c r="C37" s="21">
        <v>5523</v>
      </c>
      <c r="D37" s="21">
        <v>5531</v>
      </c>
      <c r="E37" s="29"/>
      <c r="F37" s="29"/>
      <c r="G37" s="40"/>
      <c r="H37" s="40"/>
      <c r="I37" s="41">
        <f t="shared" si="54"/>
        <v>0</v>
      </c>
      <c r="J37" s="29"/>
      <c r="K37" s="29"/>
      <c r="L37" s="24">
        <f t="shared" si="55"/>
        <v>8</v>
      </c>
      <c r="M37" s="21">
        <v>5531</v>
      </c>
      <c r="N37" s="21">
        <v>5539.1</v>
      </c>
      <c r="O37" s="29"/>
      <c r="P37" s="29"/>
      <c r="Q37" s="40"/>
      <c r="R37" s="40"/>
      <c r="S37" s="41">
        <f t="shared" si="59"/>
        <v>0</v>
      </c>
      <c r="T37" s="29"/>
      <c r="U37" s="29"/>
      <c r="V37" s="24">
        <f t="shared" si="56"/>
        <v>8.1000000000003638</v>
      </c>
      <c r="W37" s="25">
        <f t="shared" si="61"/>
        <v>16.100000000000364</v>
      </c>
      <c r="X37" s="21"/>
      <c r="Y37" s="21"/>
      <c r="Z37" s="33">
        <v>0</v>
      </c>
      <c r="AA37" s="27">
        <f t="shared" si="57"/>
        <v>17</v>
      </c>
      <c r="AB37" s="27">
        <v>17</v>
      </c>
      <c r="AC37" s="28">
        <f t="shared" si="58"/>
        <v>1</v>
      </c>
      <c r="AD37" s="10">
        <f t="shared" si="62"/>
        <v>0.94705882352943316</v>
      </c>
      <c r="AE37" s="44">
        <f t="shared" si="60"/>
        <v>0</v>
      </c>
    </row>
    <row r="38" spans="1:31" x14ac:dyDescent="0.75">
      <c r="A38" s="29" t="s">
        <v>83</v>
      </c>
      <c r="B38" s="21" t="s">
        <v>38</v>
      </c>
      <c r="C38" s="29">
        <v>5050.3</v>
      </c>
      <c r="D38" s="29">
        <v>5057.3999999999996</v>
      </c>
      <c r="E38" s="29"/>
      <c r="F38" s="29"/>
      <c r="G38" s="40"/>
      <c r="H38" s="40"/>
      <c r="I38" s="41">
        <f t="shared" si="54"/>
        <v>0</v>
      </c>
      <c r="J38" s="29"/>
      <c r="K38" s="29"/>
      <c r="L38" s="24">
        <f t="shared" si="55"/>
        <v>7.0999999999994543</v>
      </c>
      <c r="M38" s="29">
        <v>5057.3999999999996</v>
      </c>
      <c r="N38" s="29">
        <v>5065.3</v>
      </c>
      <c r="O38" s="29"/>
      <c r="P38" s="29"/>
      <c r="Q38" s="40"/>
      <c r="R38" s="40"/>
      <c r="S38" s="41">
        <f t="shared" si="59"/>
        <v>0</v>
      </c>
      <c r="T38" s="29"/>
      <c r="U38" s="29"/>
      <c r="V38" s="24">
        <f t="shared" si="56"/>
        <v>7.9000000000005457</v>
      </c>
      <c r="W38" s="25">
        <f t="shared" si="61"/>
        <v>15</v>
      </c>
      <c r="X38" s="21"/>
      <c r="Y38" s="21"/>
      <c r="Z38" s="33">
        <v>0</v>
      </c>
      <c r="AA38" s="27">
        <f t="shared" si="57"/>
        <v>17</v>
      </c>
      <c r="AB38" s="27">
        <v>17</v>
      </c>
      <c r="AC38" s="28">
        <f t="shared" si="58"/>
        <v>1</v>
      </c>
      <c r="AD38" s="10">
        <f t="shared" si="62"/>
        <v>0.88235294117647056</v>
      </c>
      <c r="AE38" s="44">
        <f t="shared" si="60"/>
        <v>0</v>
      </c>
    </row>
    <row r="39" spans="1:31" x14ac:dyDescent="0.75">
      <c r="A39" s="29" t="s">
        <v>84</v>
      </c>
      <c r="B39" s="21" t="s">
        <v>38</v>
      </c>
      <c r="C39" s="29">
        <v>5227.7</v>
      </c>
      <c r="D39" s="29">
        <v>5234.3</v>
      </c>
      <c r="E39" s="29"/>
      <c r="F39" s="29"/>
      <c r="G39" s="40"/>
      <c r="H39" s="40"/>
      <c r="I39" s="41">
        <f t="shared" si="54"/>
        <v>0</v>
      </c>
      <c r="J39" s="29"/>
      <c r="K39" s="29"/>
      <c r="L39" s="24">
        <f t="shared" si="55"/>
        <v>6.6000000000003638</v>
      </c>
      <c r="M39" s="29">
        <v>5234.3</v>
      </c>
      <c r="N39" s="29">
        <v>5241.5</v>
      </c>
      <c r="O39" s="29"/>
      <c r="P39" s="29"/>
      <c r="Q39" s="40"/>
      <c r="R39" s="40"/>
      <c r="S39" s="41">
        <f t="shared" si="59"/>
        <v>0</v>
      </c>
      <c r="T39" s="29"/>
      <c r="U39" s="29"/>
      <c r="V39" s="24">
        <f t="shared" si="56"/>
        <v>7.1999999999998181</v>
      </c>
      <c r="W39" s="25">
        <f t="shared" si="61"/>
        <v>13.800000000000182</v>
      </c>
      <c r="X39" s="21"/>
      <c r="Y39" s="21"/>
      <c r="Z39" s="33">
        <v>0</v>
      </c>
      <c r="AA39" s="27">
        <f t="shared" si="57"/>
        <v>17</v>
      </c>
      <c r="AB39" s="27">
        <v>17</v>
      </c>
      <c r="AC39" s="28">
        <f t="shared" si="58"/>
        <v>1</v>
      </c>
      <c r="AD39" s="10">
        <f t="shared" si="62"/>
        <v>0.8117647058823636</v>
      </c>
      <c r="AE39" s="44">
        <f t="shared" si="60"/>
        <v>0</v>
      </c>
    </row>
    <row r="40" spans="1:31" x14ac:dyDescent="0.75">
      <c r="A40" s="29" t="s">
        <v>85</v>
      </c>
      <c r="B40" s="21" t="s">
        <v>38</v>
      </c>
      <c r="C40" s="29">
        <v>2016.2</v>
      </c>
      <c r="D40" s="29">
        <v>2024.9</v>
      </c>
      <c r="E40" s="29"/>
      <c r="F40" s="29"/>
      <c r="G40" s="40"/>
      <c r="H40" s="40"/>
      <c r="I40" s="41">
        <f t="shared" si="54"/>
        <v>0</v>
      </c>
      <c r="J40" s="29"/>
      <c r="K40" s="29"/>
      <c r="L40" s="24">
        <f t="shared" si="55"/>
        <v>8.7000000000000455</v>
      </c>
      <c r="M40" s="29">
        <v>2024.9</v>
      </c>
      <c r="N40" s="29">
        <v>2032.3</v>
      </c>
      <c r="O40" s="29"/>
      <c r="P40" s="29"/>
      <c r="Q40" s="40"/>
      <c r="R40" s="40"/>
      <c r="S40" s="41">
        <f t="shared" si="59"/>
        <v>0</v>
      </c>
      <c r="T40" s="29"/>
      <c r="U40" s="29"/>
      <c r="V40" s="24">
        <f t="shared" si="56"/>
        <v>7.3999999999998636</v>
      </c>
      <c r="W40" s="25">
        <f t="shared" si="61"/>
        <v>16.099999999999909</v>
      </c>
      <c r="X40" s="21"/>
      <c r="Y40" s="21"/>
      <c r="Z40" s="33">
        <v>0</v>
      </c>
      <c r="AA40" s="27">
        <f t="shared" si="57"/>
        <v>17</v>
      </c>
      <c r="AB40" s="27">
        <v>17</v>
      </c>
      <c r="AC40" s="28">
        <f t="shared" si="58"/>
        <v>1</v>
      </c>
      <c r="AD40" s="10">
        <f t="shared" si="62"/>
        <v>0.9470588235294064</v>
      </c>
      <c r="AE40" s="44">
        <f t="shared" si="60"/>
        <v>0</v>
      </c>
    </row>
    <row r="41" spans="1:31" x14ac:dyDescent="0.75">
      <c r="A41" s="29" t="s">
        <v>86</v>
      </c>
      <c r="B41" s="21" t="s">
        <v>38</v>
      </c>
      <c r="C41" s="29">
        <v>2048.6</v>
      </c>
      <c r="D41" s="29">
        <v>2055.9</v>
      </c>
      <c r="E41" s="29"/>
      <c r="F41" s="29"/>
      <c r="G41" s="40"/>
      <c r="H41" s="40"/>
      <c r="I41" s="41">
        <f t="shared" si="54"/>
        <v>0</v>
      </c>
      <c r="J41" s="29"/>
      <c r="K41" s="29"/>
      <c r="L41" s="24">
        <f t="shared" si="55"/>
        <v>7.3000000000001819</v>
      </c>
      <c r="M41" s="29">
        <v>2055.9</v>
      </c>
      <c r="N41" s="29">
        <v>2064</v>
      </c>
      <c r="O41" s="29"/>
      <c r="P41" s="29"/>
      <c r="Q41" s="40"/>
      <c r="R41" s="40"/>
      <c r="S41" s="41">
        <f t="shared" si="59"/>
        <v>0</v>
      </c>
      <c r="T41" s="29"/>
      <c r="U41" s="29"/>
      <c r="V41" s="24">
        <f t="shared" si="56"/>
        <v>8.0999999999999091</v>
      </c>
      <c r="W41" s="25">
        <f t="shared" si="61"/>
        <v>15.400000000000091</v>
      </c>
      <c r="X41" s="21"/>
      <c r="Y41" s="21"/>
      <c r="Z41" s="33">
        <v>0</v>
      </c>
      <c r="AA41" s="27">
        <f t="shared" si="57"/>
        <v>17</v>
      </c>
      <c r="AB41" s="27">
        <v>17</v>
      </c>
      <c r="AC41" s="28">
        <f t="shared" si="58"/>
        <v>1</v>
      </c>
      <c r="AD41" s="10">
        <f t="shared" si="62"/>
        <v>0.9058823529411818</v>
      </c>
      <c r="AE41" s="44">
        <f t="shared" si="60"/>
        <v>0</v>
      </c>
    </row>
    <row r="42" spans="1:31" x14ac:dyDescent="0.75">
      <c r="A42" s="29" t="s">
        <v>87</v>
      </c>
      <c r="B42" s="21" t="s">
        <v>38</v>
      </c>
      <c r="C42" s="29">
        <v>1986.8</v>
      </c>
      <c r="D42" s="21">
        <v>1996</v>
      </c>
      <c r="E42" s="29"/>
      <c r="F42" s="29"/>
      <c r="G42" s="40"/>
      <c r="H42" s="40"/>
      <c r="I42" s="41">
        <f t="shared" si="54"/>
        <v>0</v>
      </c>
      <c r="J42" s="29"/>
      <c r="K42" s="29"/>
      <c r="L42" s="24">
        <f t="shared" si="55"/>
        <v>9.2000000000000455</v>
      </c>
      <c r="M42" s="21">
        <v>1996</v>
      </c>
      <c r="N42" s="29">
        <v>2003.8</v>
      </c>
      <c r="O42" s="29"/>
      <c r="P42" s="29"/>
      <c r="Q42" s="40"/>
      <c r="R42" s="40"/>
      <c r="S42" s="41">
        <f t="shared" si="59"/>
        <v>0</v>
      </c>
      <c r="T42" s="29"/>
      <c r="U42" s="29"/>
      <c r="V42" s="24">
        <f t="shared" si="56"/>
        <v>7.7999999999999545</v>
      </c>
      <c r="W42" s="25">
        <f t="shared" si="61"/>
        <v>17</v>
      </c>
      <c r="X42" s="21"/>
      <c r="Y42" s="21"/>
      <c r="Z42" s="33">
        <v>0</v>
      </c>
      <c r="AA42" s="27">
        <f t="shared" si="57"/>
        <v>17</v>
      </c>
      <c r="AB42" s="27">
        <v>17</v>
      </c>
      <c r="AC42" s="28">
        <f t="shared" si="58"/>
        <v>1</v>
      </c>
      <c r="AD42" s="10">
        <f>W42/AA42</f>
        <v>1</v>
      </c>
      <c r="AE42" s="44">
        <f t="shared" si="60"/>
        <v>0</v>
      </c>
    </row>
    <row r="43" spans="1:31" x14ac:dyDescent="0.75">
      <c r="A43" s="29"/>
      <c r="B43" s="21"/>
      <c r="C43" s="21"/>
      <c r="D43" s="21"/>
      <c r="E43" s="29"/>
      <c r="F43" s="29"/>
      <c r="G43" s="40"/>
      <c r="H43" s="40"/>
      <c r="I43" s="41"/>
      <c r="J43" s="29"/>
      <c r="K43" s="29"/>
      <c r="L43" s="24"/>
      <c r="M43" s="21"/>
      <c r="N43" s="21"/>
      <c r="O43" s="29"/>
      <c r="P43" s="29"/>
      <c r="Q43" s="40"/>
      <c r="R43" s="40"/>
      <c r="S43" s="41"/>
      <c r="T43" s="29"/>
      <c r="U43" s="29"/>
      <c r="V43" s="24"/>
      <c r="W43" s="25"/>
      <c r="X43" s="21"/>
      <c r="Y43" s="21"/>
      <c r="Z43" s="33"/>
      <c r="AA43" s="27"/>
      <c r="AB43" s="27"/>
      <c r="AC43" s="28">
        <f>AVERAGEIF(AC28:AC42,"&gt;0")</f>
        <v>0.69294117647058828</v>
      </c>
      <c r="AD43" s="28">
        <f>AVERAGEIF(AD28:AD42,"&gt;0")</f>
        <v>0.85021557614101873</v>
      </c>
      <c r="AE43" s="44"/>
    </row>
    <row r="44" spans="1:31" x14ac:dyDescent="0.75">
      <c r="A44" s="13" t="s">
        <v>102</v>
      </c>
      <c r="B44" s="13"/>
      <c r="C44" s="13"/>
      <c r="D44" s="13"/>
      <c r="E44" s="13"/>
      <c r="F44" s="13"/>
      <c r="G44" s="13"/>
      <c r="H44" s="13"/>
      <c r="I44" s="16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7"/>
      <c r="X44" s="13"/>
      <c r="Y44" s="13"/>
      <c r="Z44" s="18"/>
      <c r="AA44" s="13"/>
      <c r="AB44" s="13"/>
      <c r="AC44" s="14"/>
      <c r="AD44" s="15"/>
      <c r="AE44" s="43"/>
    </row>
    <row r="45" spans="1:31" x14ac:dyDescent="0.75">
      <c r="A45" s="29" t="s">
        <v>39</v>
      </c>
      <c r="B45" s="21" t="s">
        <v>38</v>
      </c>
      <c r="C45" s="29">
        <v>16456</v>
      </c>
      <c r="D45" s="29">
        <v>16460</v>
      </c>
      <c r="E45" s="29"/>
      <c r="F45" s="29"/>
      <c r="G45" s="40"/>
      <c r="H45" s="40"/>
      <c r="I45" s="41">
        <f t="shared" ref="I45:I56" si="64">H45-G45</f>
        <v>0</v>
      </c>
      <c r="J45" s="29"/>
      <c r="K45" s="29"/>
      <c r="L45" s="24">
        <f t="shared" ref="L45:L56" si="65">SUM(D45-C45)</f>
        <v>4</v>
      </c>
      <c r="M45" s="29">
        <v>16460</v>
      </c>
      <c r="N45" s="29">
        <v>16469</v>
      </c>
      <c r="O45" s="29"/>
      <c r="P45" s="29"/>
      <c r="Q45" s="40"/>
      <c r="R45" s="40"/>
      <c r="S45" s="41">
        <f>R45-Q45</f>
        <v>0</v>
      </c>
      <c r="T45" s="29"/>
      <c r="U45" s="29"/>
      <c r="V45" s="24">
        <f t="shared" ref="V45:V56" si="66">SUM(N45-M45)</f>
        <v>9</v>
      </c>
      <c r="W45" s="25">
        <f t="shared" ref="W45:W56" si="67">L45+V45</f>
        <v>13</v>
      </c>
      <c r="X45" s="21"/>
      <c r="Y45" s="21"/>
      <c r="Z45" s="33">
        <v>0</v>
      </c>
      <c r="AA45" s="27">
        <f t="shared" ref="AA45:AA49" si="68">AB45-X45-Y45-Z45</f>
        <v>17</v>
      </c>
      <c r="AB45" s="27">
        <v>17</v>
      </c>
      <c r="AC45" s="28">
        <f t="shared" ref="AC45:AC48" si="69">AA45/AB45</f>
        <v>1</v>
      </c>
      <c r="AD45" s="10">
        <f t="shared" ref="AD45:AD48" si="70">W45/AA45</f>
        <v>0.76470588235294112</v>
      </c>
      <c r="AE45" s="44">
        <f>S45+I45</f>
        <v>0</v>
      </c>
    </row>
    <row r="46" spans="1:31" x14ac:dyDescent="0.75">
      <c r="A46" s="29" t="s">
        <v>40</v>
      </c>
      <c r="B46" s="21" t="s">
        <v>38</v>
      </c>
      <c r="C46" s="29">
        <v>16286</v>
      </c>
      <c r="D46" s="29">
        <v>16292</v>
      </c>
      <c r="E46" s="29"/>
      <c r="F46" s="29"/>
      <c r="G46" s="40"/>
      <c r="H46" s="40"/>
      <c r="I46" s="41">
        <f t="shared" si="64"/>
        <v>0</v>
      </c>
      <c r="J46" s="29"/>
      <c r="K46" s="29"/>
      <c r="L46" s="24">
        <f t="shared" si="65"/>
        <v>6</v>
      </c>
      <c r="M46" s="29">
        <v>16292</v>
      </c>
      <c r="N46" s="29">
        <v>16298</v>
      </c>
      <c r="O46" s="29"/>
      <c r="P46" s="29"/>
      <c r="Q46" s="40"/>
      <c r="R46" s="40"/>
      <c r="S46" s="41">
        <f t="shared" ref="S46:S56" si="71">R46-Q46</f>
        <v>0</v>
      </c>
      <c r="T46" s="29"/>
      <c r="U46" s="29"/>
      <c r="V46" s="24">
        <f t="shared" si="66"/>
        <v>6</v>
      </c>
      <c r="W46" s="25">
        <f t="shared" si="67"/>
        <v>12</v>
      </c>
      <c r="X46" s="21"/>
      <c r="Y46" s="21"/>
      <c r="Z46" s="33">
        <v>0</v>
      </c>
      <c r="AA46" s="27">
        <f t="shared" si="68"/>
        <v>17</v>
      </c>
      <c r="AB46" s="27">
        <v>17</v>
      </c>
      <c r="AC46" s="28">
        <f t="shared" si="69"/>
        <v>1</v>
      </c>
      <c r="AD46" s="10">
        <f t="shared" si="70"/>
        <v>0.70588235294117652</v>
      </c>
      <c r="AE46" s="44">
        <f t="shared" ref="AE46:AE56" si="72">S46+I46</f>
        <v>0</v>
      </c>
    </row>
    <row r="47" spans="1:31" x14ac:dyDescent="0.75">
      <c r="A47" s="29" t="s">
        <v>41</v>
      </c>
      <c r="B47" s="21" t="s">
        <v>38</v>
      </c>
      <c r="C47" s="29">
        <v>15399</v>
      </c>
      <c r="D47" s="29">
        <v>15406</v>
      </c>
      <c r="E47" s="29"/>
      <c r="F47" s="29"/>
      <c r="G47" s="40"/>
      <c r="H47" s="40"/>
      <c r="I47" s="41">
        <f t="shared" si="64"/>
        <v>0</v>
      </c>
      <c r="J47" s="29"/>
      <c r="K47" s="29"/>
      <c r="L47" s="24">
        <f t="shared" si="65"/>
        <v>7</v>
      </c>
      <c r="M47" s="29">
        <v>15406</v>
      </c>
      <c r="N47" s="29">
        <v>15414</v>
      </c>
      <c r="O47" s="29"/>
      <c r="P47" s="29"/>
      <c r="Q47" s="40"/>
      <c r="R47" s="40"/>
      <c r="S47" s="41">
        <f t="shared" si="71"/>
        <v>0</v>
      </c>
      <c r="T47" s="29"/>
      <c r="U47" s="29"/>
      <c r="V47" s="24">
        <f t="shared" si="66"/>
        <v>8</v>
      </c>
      <c r="W47" s="25">
        <f t="shared" si="67"/>
        <v>15</v>
      </c>
      <c r="X47" s="21"/>
      <c r="Y47" s="21"/>
      <c r="Z47" s="33">
        <v>0</v>
      </c>
      <c r="AA47" s="27">
        <f t="shared" si="68"/>
        <v>17</v>
      </c>
      <c r="AB47" s="27">
        <v>17</v>
      </c>
      <c r="AC47" s="28">
        <f t="shared" si="69"/>
        <v>1</v>
      </c>
      <c r="AD47" s="10">
        <f t="shared" si="70"/>
        <v>0.88235294117647056</v>
      </c>
      <c r="AE47" s="44">
        <f t="shared" si="72"/>
        <v>0</v>
      </c>
    </row>
    <row r="48" spans="1:31" x14ac:dyDescent="0.75">
      <c r="A48" s="29" t="s">
        <v>42</v>
      </c>
      <c r="B48" s="21" t="s">
        <v>38</v>
      </c>
      <c r="C48" s="29">
        <v>11687</v>
      </c>
      <c r="D48" s="29">
        <v>11689</v>
      </c>
      <c r="E48" s="29"/>
      <c r="F48" s="29"/>
      <c r="G48" s="40">
        <v>0.54166666666666663</v>
      </c>
      <c r="H48" s="40">
        <v>0.66666666666666663</v>
      </c>
      <c r="I48" s="41">
        <f t="shared" si="64"/>
        <v>0.125</v>
      </c>
      <c r="J48" s="29" t="s">
        <v>176</v>
      </c>
      <c r="K48" s="29"/>
      <c r="L48" s="24">
        <f t="shared" si="65"/>
        <v>2</v>
      </c>
      <c r="M48" s="29">
        <v>11689</v>
      </c>
      <c r="N48" s="29">
        <v>11689</v>
      </c>
      <c r="O48" s="29"/>
      <c r="P48" s="29"/>
      <c r="Q48" s="40">
        <v>0.66666666666666663</v>
      </c>
      <c r="R48" s="40">
        <v>8.3333333333333329E-2</v>
      </c>
      <c r="S48" s="41">
        <v>0.41666666666666669</v>
      </c>
      <c r="T48" s="29" t="s">
        <v>176</v>
      </c>
      <c r="U48" s="29"/>
      <c r="V48" s="24">
        <f t="shared" si="66"/>
        <v>0</v>
      </c>
      <c r="W48" s="25">
        <f t="shared" si="67"/>
        <v>2</v>
      </c>
      <c r="X48" s="21"/>
      <c r="Y48" s="21"/>
      <c r="Z48" s="33">
        <v>10.5</v>
      </c>
      <c r="AA48" s="27">
        <f t="shared" si="68"/>
        <v>6.5</v>
      </c>
      <c r="AB48" s="27">
        <v>17</v>
      </c>
      <c r="AC48" s="28">
        <f t="shared" si="69"/>
        <v>0.38235294117647056</v>
      </c>
      <c r="AD48" s="10">
        <f t="shared" si="70"/>
        <v>0.30769230769230771</v>
      </c>
      <c r="AE48" s="44">
        <f t="shared" si="72"/>
        <v>0.54166666666666674</v>
      </c>
    </row>
    <row r="49" spans="1:31" x14ac:dyDescent="0.75">
      <c r="A49" s="29" t="s">
        <v>43</v>
      </c>
      <c r="B49" s="21" t="s">
        <v>38</v>
      </c>
      <c r="C49" s="21">
        <v>9864</v>
      </c>
      <c r="D49" s="21">
        <v>9864</v>
      </c>
      <c r="E49" s="29"/>
      <c r="F49" s="29"/>
      <c r="G49" s="40">
        <v>0.25</v>
      </c>
      <c r="H49" s="40">
        <v>0.66666666666666663</v>
      </c>
      <c r="I49" s="41">
        <f t="shared" si="64"/>
        <v>0.41666666666666663</v>
      </c>
      <c r="J49" s="29" t="s">
        <v>132</v>
      </c>
      <c r="K49" s="29"/>
      <c r="L49" s="24">
        <f t="shared" si="65"/>
        <v>0</v>
      </c>
      <c r="M49" s="21">
        <v>9864</v>
      </c>
      <c r="N49" s="21">
        <v>9864</v>
      </c>
      <c r="O49" s="29" t="s">
        <v>140</v>
      </c>
      <c r="P49" s="29" t="s">
        <v>140</v>
      </c>
      <c r="Q49" s="40">
        <v>0.66666666666666663</v>
      </c>
      <c r="R49" s="40">
        <v>8.3333333333333329E-2</v>
      </c>
      <c r="S49" s="41">
        <v>0.41666666666666669</v>
      </c>
      <c r="T49" s="29" t="s">
        <v>138</v>
      </c>
      <c r="U49" s="29"/>
      <c r="V49" s="24">
        <f t="shared" si="66"/>
        <v>0</v>
      </c>
      <c r="W49" s="25">
        <f t="shared" si="67"/>
        <v>0</v>
      </c>
      <c r="X49" s="21"/>
      <c r="Y49" s="21"/>
      <c r="Z49" s="33">
        <v>16.899999999999999</v>
      </c>
      <c r="AA49" s="27">
        <f t="shared" si="68"/>
        <v>0.10000000000000142</v>
      </c>
      <c r="AB49" s="27">
        <v>17</v>
      </c>
      <c r="AC49" s="28">
        <f>AA49/AB49</f>
        <v>5.8823529411765538E-3</v>
      </c>
      <c r="AD49" s="10">
        <f>W49/AA49</f>
        <v>0</v>
      </c>
      <c r="AE49" s="44">
        <f t="shared" si="72"/>
        <v>0.83333333333333326</v>
      </c>
    </row>
    <row r="50" spans="1:31" x14ac:dyDescent="0.75">
      <c r="A50" s="29" t="s">
        <v>44</v>
      </c>
      <c r="B50" s="21" t="s">
        <v>38</v>
      </c>
      <c r="C50" s="29">
        <v>13566</v>
      </c>
      <c r="D50" s="29">
        <v>13572</v>
      </c>
      <c r="E50" s="29"/>
      <c r="F50" s="29"/>
      <c r="G50" s="40"/>
      <c r="H50" s="40"/>
      <c r="I50" s="41">
        <f t="shared" si="64"/>
        <v>0</v>
      </c>
      <c r="J50" s="29"/>
      <c r="K50" s="29"/>
      <c r="L50" s="24">
        <f t="shared" si="65"/>
        <v>6</v>
      </c>
      <c r="M50" s="29">
        <v>13572</v>
      </c>
      <c r="N50" s="29">
        <v>13580</v>
      </c>
      <c r="O50" s="29"/>
      <c r="P50" s="29"/>
      <c r="Q50" s="40"/>
      <c r="R50" s="40"/>
      <c r="S50" s="41">
        <f t="shared" si="71"/>
        <v>0</v>
      </c>
      <c r="T50" s="29"/>
      <c r="U50" s="29"/>
      <c r="V50" s="24">
        <f t="shared" si="66"/>
        <v>8</v>
      </c>
      <c r="W50" s="25">
        <f t="shared" si="67"/>
        <v>14</v>
      </c>
      <c r="X50" s="21"/>
      <c r="Y50" s="21"/>
      <c r="Z50" s="33">
        <v>0</v>
      </c>
      <c r="AA50" s="27">
        <f t="shared" si="57"/>
        <v>17</v>
      </c>
      <c r="AB50" s="27">
        <v>17</v>
      </c>
      <c r="AC50" s="28">
        <f t="shared" si="58"/>
        <v>1</v>
      </c>
      <c r="AD50" s="10">
        <f t="shared" si="62"/>
        <v>0.82352941176470584</v>
      </c>
      <c r="AE50" s="44">
        <f t="shared" si="72"/>
        <v>0</v>
      </c>
    </row>
    <row r="51" spans="1:31" x14ac:dyDescent="0.75">
      <c r="A51" s="29" t="s">
        <v>45</v>
      </c>
      <c r="B51" s="21" t="s">
        <v>38</v>
      </c>
      <c r="C51" s="29"/>
      <c r="D51" s="29"/>
      <c r="E51" s="29" t="s">
        <v>140</v>
      </c>
      <c r="F51" s="29" t="s">
        <v>140</v>
      </c>
      <c r="G51" s="40">
        <v>0.25</v>
      </c>
      <c r="H51" s="40">
        <v>0.66666666666666663</v>
      </c>
      <c r="I51" s="41">
        <f t="shared" si="64"/>
        <v>0.41666666666666663</v>
      </c>
      <c r="J51" s="29" t="s">
        <v>148</v>
      </c>
      <c r="K51" s="29"/>
      <c r="L51" s="24">
        <f t="shared" si="65"/>
        <v>0</v>
      </c>
      <c r="M51" s="29"/>
      <c r="N51" s="29"/>
      <c r="O51" s="29" t="s">
        <v>140</v>
      </c>
      <c r="P51" s="29" t="s">
        <v>140</v>
      </c>
      <c r="Q51" s="40">
        <v>0.66666666666666663</v>
      </c>
      <c r="R51" s="40">
        <v>8.3333333333333329E-2</v>
      </c>
      <c r="S51" s="41">
        <v>0.41666666666666669</v>
      </c>
      <c r="T51" s="29" t="s">
        <v>148</v>
      </c>
      <c r="U51" s="29"/>
      <c r="V51" s="24">
        <f t="shared" si="66"/>
        <v>0</v>
      </c>
      <c r="W51" s="25">
        <f t="shared" si="67"/>
        <v>0</v>
      </c>
      <c r="X51" s="21"/>
      <c r="Y51" s="21"/>
      <c r="Z51" s="33">
        <v>16.899999999999999</v>
      </c>
      <c r="AA51" s="27">
        <f t="shared" si="57"/>
        <v>0.10000000000000142</v>
      </c>
      <c r="AB51" s="27">
        <v>17</v>
      </c>
      <c r="AC51" s="28">
        <f t="shared" si="58"/>
        <v>5.8823529411765538E-3</v>
      </c>
      <c r="AD51" s="10">
        <f t="shared" si="62"/>
        <v>0</v>
      </c>
      <c r="AE51" s="44">
        <f t="shared" si="72"/>
        <v>0.83333333333333326</v>
      </c>
    </row>
    <row r="52" spans="1:31" x14ac:dyDescent="0.75">
      <c r="A52" s="29" t="s">
        <v>116</v>
      </c>
      <c r="B52" s="21" t="s">
        <v>38</v>
      </c>
      <c r="C52" s="29">
        <v>12374</v>
      </c>
      <c r="D52" s="29">
        <v>12383</v>
      </c>
      <c r="E52" s="29"/>
      <c r="F52" s="29"/>
      <c r="G52" s="40"/>
      <c r="H52" s="40"/>
      <c r="I52" s="41">
        <f t="shared" si="64"/>
        <v>0</v>
      </c>
      <c r="J52" s="29"/>
      <c r="K52" s="29"/>
      <c r="L52" s="24">
        <f t="shared" si="65"/>
        <v>9</v>
      </c>
      <c r="M52" s="29">
        <v>12383</v>
      </c>
      <c r="N52" s="29">
        <v>12390</v>
      </c>
      <c r="O52" s="29"/>
      <c r="P52" s="29"/>
      <c r="Q52" s="40"/>
      <c r="R52" s="40"/>
      <c r="S52" s="41">
        <f t="shared" si="71"/>
        <v>0</v>
      </c>
      <c r="T52" s="29"/>
      <c r="U52" s="29"/>
      <c r="V52" s="24">
        <f t="shared" si="66"/>
        <v>7</v>
      </c>
      <c r="W52" s="25">
        <f t="shared" si="67"/>
        <v>16</v>
      </c>
      <c r="X52" s="21"/>
      <c r="Y52" s="21"/>
      <c r="Z52" s="33">
        <v>0</v>
      </c>
      <c r="AA52" s="27">
        <f t="shared" si="57"/>
        <v>17</v>
      </c>
      <c r="AB52" s="27">
        <v>17</v>
      </c>
      <c r="AC52" s="28">
        <f t="shared" si="58"/>
        <v>1</v>
      </c>
      <c r="AD52" s="10">
        <f t="shared" si="62"/>
        <v>0.94117647058823528</v>
      </c>
      <c r="AE52" s="44">
        <f t="shared" si="72"/>
        <v>0</v>
      </c>
    </row>
    <row r="53" spans="1:31" x14ac:dyDescent="0.75">
      <c r="A53" s="29" t="s">
        <v>46</v>
      </c>
      <c r="B53" s="21" t="s">
        <v>38</v>
      </c>
      <c r="C53" s="29">
        <v>13618</v>
      </c>
      <c r="D53" s="29">
        <v>13623</v>
      </c>
      <c r="E53" s="29"/>
      <c r="F53" s="29"/>
      <c r="G53" s="40"/>
      <c r="H53" s="40"/>
      <c r="I53" s="41">
        <f t="shared" si="64"/>
        <v>0</v>
      </c>
      <c r="J53" s="29"/>
      <c r="K53" s="29"/>
      <c r="L53" s="24">
        <f t="shared" si="65"/>
        <v>5</v>
      </c>
      <c r="M53" s="29">
        <v>13623</v>
      </c>
      <c r="N53" s="29">
        <v>13631</v>
      </c>
      <c r="O53" s="29"/>
      <c r="P53" s="29"/>
      <c r="Q53" s="29"/>
      <c r="R53" s="29"/>
      <c r="S53" s="41">
        <f t="shared" si="71"/>
        <v>0</v>
      </c>
      <c r="T53" s="29"/>
      <c r="U53" s="29"/>
      <c r="V53" s="24">
        <f t="shared" si="66"/>
        <v>8</v>
      </c>
      <c r="W53" s="25">
        <f t="shared" si="67"/>
        <v>13</v>
      </c>
      <c r="X53" s="21"/>
      <c r="Y53" s="21"/>
      <c r="Z53" s="33">
        <v>0</v>
      </c>
      <c r="AA53" s="27">
        <f t="shared" si="57"/>
        <v>17</v>
      </c>
      <c r="AB53" s="27">
        <v>17</v>
      </c>
      <c r="AC53" s="28">
        <f t="shared" si="58"/>
        <v>1</v>
      </c>
      <c r="AD53" s="10">
        <f t="shared" si="62"/>
        <v>0.76470588235294112</v>
      </c>
      <c r="AE53" s="44">
        <f t="shared" si="72"/>
        <v>0</v>
      </c>
    </row>
    <row r="54" spans="1:31" x14ac:dyDescent="0.75">
      <c r="A54" s="29" t="s">
        <v>48</v>
      </c>
      <c r="B54" s="21" t="s">
        <v>38</v>
      </c>
      <c r="C54" s="29"/>
      <c r="D54" s="29"/>
      <c r="E54" s="29" t="s">
        <v>140</v>
      </c>
      <c r="F54" s="29" t="s">
        <v>140</v>
      </c>
      <c r="G54" s="40">
        <v>0.25</v>
      </c>
      <c r="H54" s="40">
        <v>0.66666666666666663</v>
      </c>
      <c r="I54" s="41">
        <f t="shared" si="64"/>
        <v>0.41666666666666663</v>
      </c>
      <c r="J54" s="29" t="s">
        <v>149</v>
      </c>
      <c r="K54" s="29"/>
      <c r="L54" s="24">
        <f t="shared" si="65"/>
        <v>0</v>
      </c>
      <c r="M54" s="29"/>
      <c r="N54" s="29"/>
      <c r="O54" s="29" t="s">
        <v>140</v>
      </c>
      <c r="P54" s="29" t="s">
        <v>140</v>
      </c>
      <c r="Q54" s="40">
        <v>0.66666666666666663</v>
      </c>
      <c r="R54" s="40">
        <v>8.3333333333333329E-2</v>
      </c>
      <c r="S54" s="41">
        <v>0.41666666666666669</v>
      </c>
      <c r="T54" s="29" t="s">
        <v>149</v>
      </c>
      <c r="U54" s="29"/>
      <c r="V54" s="24">
        <f t="shared" si="66"/>
        <v>0</v>
      </c>
      <c r="W54" s="25">
        <f t="shared" si="67"/>
        <v>0</v>
      </c>
      <c r="X54" s="21"/>
      <c r="Y54" s="21"/>
      <c r="Z54" s="33">
        <v>16.899999999999999</v>
      </c>
      <c r="AA54" s="27">
        <f t="shared" si="57"/>
        <v>0.10000000000000142</v>
      </c>
      <c r="AB54" s="27">
        <v>17</v>
      </c>
      <c r="AC54" s="28">
        <f t="shared" si="58"/>
        <v>5.8823529411765538E-3</v>
      </c>
      <c r="AD54" s="10">
        <f t="shared" si="62"/>
        <v>0</v>
      </c>
      <c r="AE54" s="44">
        <f t="shared" si="72"/>
        <v>0.83333333333333326</v>
      </c>
    </row>
    <row r="55" spans="1:31" x14ac:dyDescent="0.75">
      <c r="A55" s="29" t="s">
        <v>49</v>
      </c>
      <c r="B55" s="21" t="s">
        <v>38</v>
      </c>
      <c r="C55" s="29">
        <v>13906</v>
      </c>
      <c r="D55" s="29">
        <v>13915</v>
      </c>
      <c r="E55" s="29"/>
      <c r="F55" s="29"/>
      <c r="G55" s="40"/>
      <c r="H55" s="40"/>
      <c r="I55" s="41">
        <f t="shared" si="64"/>
        <v>0</v>
      </c>
      <c r="J55" s="29"/>
      <c r="K55" s="29"/>
      <c r="L55" s="24">
        <f t="shared" si="65"/>
        <v>9</v>
      </c>
      <c r="M55" s="29">
        <v>13915</v>
      </c>
      <c r="N55" s="29">
        <v>13924</v>
      </c>
      <c r="O55" s="29"/>
      <c r="P55" s="29"/>
      <c r="Q55" s="40"/>
      <c r="R55" s="40"/>
      <c r="S55" s="41">
        <f t="shared" si="71"/>
        <v>0</v>
      </c>
      <c r="T55" s="29"/>
      <c r="U55" s="29"/>
      <c r="V55" s="24">
        <f t="shared" si="66"/>
        <v>9</v>
      </c>
      <c r="W55" s="25">
        <f t="shared" si="67"/>
        <v>18</v>
      </c>
      <c r="X55" s="21"/>
      <c r="Y55" s="21"/>
      <c r="Z55" s="33">
        <v>0</v>
      </c>
      <c r="AA55" s="27">
        <f t="shared" si="57"/>
        <v>17</v>
      </c>
      <c r="AB55" s="27">
        <v>17</v>
      </c>
      <c r="AC55" s="28">
        <f t="shared" si="58"/>
        <v>1</v>
      </c>
      <c r="AD55" s="10">
        <f>W55/AA55</f>
        <v>1.0588235294117647</v>
      </c>
      <c r="AE55" s="44">
        <f t="shared" si="72"/>
        <v>0</v>
      </c>
    </row>
    <row r="56" spans="1:31" x14ac:dyDescent="0.75">
      <c r="A56" s="29" t="s">
        <v>50</v>
      </c>
      <c r="B56" s="21" t="s">
        <v>38</v>
      </c>
      <c r="C56" s="29">
        <v>6219.1</v>
      </c>
      <c r="D56" s="29">
        <v>6219.1</v>
      </c>
      <c r="E56" s="29"/>
      <c r="F56" s="29"/>
      <c r="G56" s="40"/>
      <c r="H56" s="40"/>
      <c r="I56" s="41">
        <f t="shared" si="64"/>
        <v>0</v>
      </c>
      <c r="J56" s="29"/>
      <c r="K56" s="29"/>
      <c r="L56" s="24">
        <f t="shared" si="65"/>
        <v>0</v>
      </c>
      <c r="M56" s="29">
        <v>6219.1</v>
      </c>
      <c r="N56" s="29">
        <v>6219.1</v>
      </c>
      <c r="O56" s="29"/>
      <c r="P56" s="29"/>
      <c r="Q56" s="40"/>
      <c r="R56" s="40"/>
      <c r="S56" s="41">
        <f t="shared" si="71"/>
        <v>0</v>
      </c>
      <c r="T56" s="29"/>
      <c r="U56" s="29"/>
      <c r="V56" s="24">
        <f t="shared" si="66"/>
        <v>0</v>
      </c>
      <c r="W56" s="25">
        <f t="shared" si="67"/>
        <v>0</v>
      </c>
      <c r="X56" s="21"/>
      <c r="Y56" s="21"/>
      <c r="Z56" s="33">
        <v>0</v>
      </c>
      <c r="AA56" s="27">
        <f t="shared" si="57"/>
        <v>17</v>
      </c>
      <c r="AB56" s="27">
        <v>17</v>
      </c>
      <c r="AC56" s="28">
        <f t="shared" si="58"/>
        <v>1</v>
      </c>
      <c r="AD56" s="10">
        <f t="shared" si="62"/>
        <v>0</v>
      </c>
      <c r="AE56" s="44">
        <f t="shared" si="72"/>
        <v>0</v>
      </c>
    </row>
    <row r="57" spans="1:31" x14ac:dyDescent="0.75">
      <c r="A57" s="78"/>
      <c r="B57" s="79"/>
      <c r="C57" s="80"/>
      <c r="D57" s="80"/>
      <c r="E57" s="80"/>
      <c r="F57" s="80"/>
      <c r="G57" s="81"/>
      <c r="H57" s="81"/>
      <c r="I57" s="82"/>
      <c r="J57" s="80"/>
      <c r="K57" s="80"/>
      <c r="L57" s="83"/>
      <c r="M57" s="80"/>
      <c r="N57" s="80"/>
      <c r="O57" s="80"/>
      <c r="P57" s="80"/>
      <c r="Q57" s="81"/>
      <c r="R57" s="81"/>
      <c r="S57" s="82"/>
      <c r="T57" s="80"/>
      <c r="U57" s="80"/>
      <c r="V57" s="83"/>
      <c r="W57" s="84"/>
      <c r="X57" s="79"/>
      <c r="Y57" s="79"/>
      <c r="Z57" s="85"/>
      <c r="AA57" s="86"/>
      <c r="AB57" s="86"/>
      <c r="AC57" s="28">
        <f>AVERAGEIF(AC45:AC56,"&gt;0")</f>
        <v>0.70000000000000007</v>
      </c>
      <c r="AD57" s="28">
        <f>AVERAGEIF(AD45:AD56,"&gt;0")</f>
        <v>0.78110859728506787</v>
      </c>
      <c r="AE57" s="87"/>
    </row>
    <row r="58" spans="1:31" x14ac:dyDescent="0.75">
      <c r="A58" s="78"/>
      <c r="B58" s="79"/>
      <c r="C58" s="80"/>
      <c r="D58" s="80"/>
      <c r="E58" s="80"/>
      <c r="F58" s="80"/>
      <c r="G58" s="81"/>
      <c r="H58" s="81"/>
      <c r="I58" s="82"/>
      <c r="J58" s="80"/>
      <c r="K58" s="80"/>
      <c r="L58" s="83"/>
      <c r="M58" s="80"/>
      <c r="N58" s="80"/>
      <c r="O58" s="80"/>
      <c r="P58" s="80"/>
      <c r="Q58" s="81"/>
      <c r="R58" s="81"/>
      <c r="S58" s="82"/>
      <c r="T58" s="80"/>
      <c r="U58" s="80"/>
      <c r="V58" s="83"/>
      <c r="W58" s="84"/>
      <c r="X58" s="79"/>
      <c r="Y58" s="79"/>
      <c r="Z58" s="85"/>
      <c r="AA58" s="88" t="s">
        <v>178</v>
      </c>
      <c r="AB58" s="86"/>
      <c r="AC58" s="28">
        <f>AVERAGE(AC43,AC57)</f>
        <v>0.69647058823529417</v>
      </c>
      <c r="AD58" s="28">
        <f>AVERAGE(AD43,AD57)</f>
        <v>0.8156620867130433</v>
      </c>
      <c r="AE58" s="87"/>
    </row>
    <row r="59" spans="1:31" s="103" customFormat="1" x14ac:dyDescent="0.75">
      <c r="A59" s="105" t="s">
        <v>118</v>
      </c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</row>
    <row r="60" spans="1:31" s="104" customFormat="1" x14ac:dyDescent="0.75">
      <c r="A60" s="107" t="s">
        <v>97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</row>
    <row r="61" spans="1:31" x14ac:dyDescent="0.75">
      <c r="A61" s="29" t="s">
        <v>127</v>
      </c>
      <c r="B61" s="29" t="s">
        <v>58</v>
      </c>
      <c r="C61" s="29">
        <v>22851</v>
      </c>
      <c r="D61" s="29">
        <v>22851</v>
      </c>
      <c r="E61" s="29"/>
      <c r="F61" s="29"/>
      <c r="G61" s="40"/>
      <c r="H61" s="40"/>
      <c r="I61" s="41">
        <f t="shared" ref="I61:I63" si="73">H61-G61</f>
        <v>0</v>
      </c>
      <c r="J61" s="29"/>
      <c r="K61" s="29"/>
      <c r="L61" s="38">
        <f t="shared" ref="L61" si="74">SUM(D61-C61)</f>
        <v>0</v>
      </c>
      <c r="M61" s="29">
        <v>22851</v>
      </c>
      <c r="N61" s="29">
        <v>22861</v>
      </c>
      <c r="O61" s="29"/>
      <c r="P61" s="29"/>
      <c r="Q61" s="40"/>
      <c r="R61" s="40"/>
      <c r="S61" s="41">
        <f t="shared" ref="S61" si="75">R61-Q61</f>
        <v>0</v>
      </c>
      <c r="T61" s="29"/>
      <c r="U61" s="29"/>
      <c r="V61" s="24">
        <f t="shared" ref="V61" si="76">SUM(N61-M61)</f>
        <v>10</v>
      </c>
      <c r="W61" s="25">
        <f t="shared" ref="W61" si="77">SUM(L61+V61)</f>
        <v>10</v>
      </c>
      <c r="X61" s="29"/>
      <c r="Y61" s="29"/>
      <c r="Z61" s="30">
        <v>0</v>
      </c>
      <c r="AA61" s="27">
        <f>AB61-X61-Y61-Z61</f>
        <v>17</v>
      </c>
      <c r="AB61" s="27">
        <v>17</v>
      </c>
      <c r="AC61" s="28">
        <f>AA61/AB61</f>
        <v>1</v>
      </c>
      <c r="AD61" s="10">
        <f>W61/AA61</f>
        <v>0.58823529411764708</v>
      </c>
      <c r="AE61" s="44">
        <f>S61+I61</f>
        <v>0</v>
      </c>
    </row>
    <row r="62" spans="1:31" x14ac:dyDescent="0.75">
      <c r="A62" s="29" t="s">
        <v>128</v>
      </c>
      <c r="B62" s="29" t="s">
        <v>58</v>
      </c>
      <c r="C62" s="29">
        <v>7275</v>
      </c>
      <c r="D62" s="29">
        <v>7275</v>
      </c>
      <c r="E62" s="29" t="s">
        <v>140</v>
      </c>
      <c r="F62" s="29" t="s">
        <v>140</v>
      </c>
      <c r="G62" s="40">
        <v>0.25</v>
      </c>
      <c r="H62" s="40">
        <v>0.66666666666666663</v>
      </c>
      <c r="I62" s="41">
        <f t="shared" si="73"/>
        <v>0.41666666666666663</v>
      </c>
      <c r="J62" s="29" t="s">
        <v>132</v>
      </c>
      <c r="K62" s="29"/>
      <c r="L62" s="38">
        <f t="shared" ref="L62" si="78">SUM(D62-C62)</f>
        <v>0</v>
      </c>
      <c r="M62" s="29">
        <v>7275</v>
      </c>
      <c r="N62" s="29">
        <v>7275</v>
      </c>
      <c r="O62" s="29" t="s">
        <v>140</v>
      </c>
      <c r="P62" s="29" t="s">
        <v>140</v>
      </c>
      <c r="Q62" s="40">
        <v>0.66666666666666663</v>
      </c>
      <c r="R62" s="40">
        <v>8.3333333333333329E-2</v>
      </c>
      <c r="S62" s="41">
        <v>0.41666666666666669</v>
      </c>
      <c r="T62" s="29" t="s">
        <v>132</v>
      </c>
      <c r="U62" s="29"/>
      <c r="V62" s="24">
        <f t="shared" ref="V62" si="79">SUM(N62-M62)</f>
        <v>0</v>
      </c>
      <c r="W62" s="25">
        <f t="shared" ref="W62" si="80">SUM(L62+V62)</f>
        <v>0</v>
      </c>
      <c r="X62" s="29"/>
      <c r="Y62" s="29"/>
      <c r="Z62" s="30">
        <v>16.899999999999999</v>
      </c>
      <c r="AA62" s="27">
        <f>AB62-X62-Y62-Z62</f>
        <v>0.10000000000000142</v>
      </c>
      <c r="AB62" s="27">
        <v>17</v>
      </c>
      <c r="AC62" s="28">
        <f>AA62/AB62</f>
        <v>5.8823529411765538E-3</v>
      </c>
      <c r="AD62" s="10">
        <f>W62/AA62</f>
        <v>0</v>
      </c>
      <c r="AE62" s="44">
        <f t="shared" ref="AE62:AE63" si="81">S62+I62</f>
        <v>0.83333333333333326</v>
      </c>
    </row>
    <row r="63" spans="1:31" x14ac:dyDescent="0.75">
      <c r="A63" s="29" t="s">
        <v>129</v>
      </c>
      <c r="B63" s="29" t="s">
        <v>58</v>
      </c>
      <c r="C63" s="29">
        <v>12434</v>
      </c>
      <c r="D63" s="29">
        <v>12434</v>
      </c>
      <c r="E63" s="29" t="s">
        <v>140</v>
      </c>
      <c r="F63" s="29" t="s">
        <v>140</v>
      </c>
      <c r="G63" s="40">
        <v>0.25</v>
      </c>
      <c r="H63" s="40">
        <v>0.66666666666666663</v>
      </c>
      <c r="I63" s="41">
        <f t="shared" si="73"/>
        <v>0.41666666666666663</v>
      </c>
      <c r="J63" s="29" t="s">
        <v>132</v>
      </c>
      <c r="K63" s="29"/>
      <c r="L63" s="38">
        <f t="shared" ref="L63" si="82">SUM(D63-C63)</f>
        <v>0</v>
      </c>
      <c r="M63" s="29">
        <v>12434</v>
      </c>
      <c r="N63" s="29">
        <v>12434</v>
      </c>
      <c r="O63" s="29" t="s">
        <v>140</v>
      </c>
      <c r="P63" s="29" t="s">
        <v>140</v>
      </c>
      <c r="Q63" s="40">
        <v>0.66666666666666663</v>
      </c>
      <c r="R63" s="40">
        <v>8.3333333333333329E-2</v>
      </c>
      <c r="S63" s="41">
        <v>0.41666666666666669</v>
      </c>
      <c r="T63" s="29" t="s">
        <v>132</v>
      </c>
      <c r="U63" s="29"/>
      <c r="V63" s="24">
        <f t="shared" ref="V63" si="83">SUM(N63-M63)</f>
        <v>0</v>
      </c>
      <c r="W63" s="25">
        <f t="shared" ref="W63" si="84">SUM(L63+V63)</f>
        <v>0</v>
      </c>
      <c r="X63" s="29"/>
      <c r="Y63" s="29"/>
      <c r="Z63" s="30">
        <v>16.899999999999999</v>
      </c>
      <c r="AA63" s="27">
        <f>AB63-X63-Y63-Z63</f>
        <v>0.10000000000000142</v>
      </c>
      <c r="AB63" s="27">
        <v>17</v>
      </c>
      <c r="AC63" s="28">
        <f>AA63/AB63</f>
        <v>5.8823529411765538E-3</v>
      </c>
      <c r="AD63" s="10">
        <f>W63/AA63</f>
        <v>0</v>
      </c>
      <c r="AE63" s="44">
        <f t="shared" si="81"/>
        <v>0.83333333333333326</v>
      </c>
    </row>
    <row r="64" spans="1:31" x14ac:dyDescent="0.75">
      <c r="A64" s="89"/>
      <c r="G64" s="90"/>
      <c r="H64" s="90"/>
      <c r="I64" s="91"/>
      <c r="L64" s="92"/>
      <c r="Q64" s="90"/>
      <c r="R64" s="90"/>
      <c r="S64" s="91"/>
      <c r="V64" s="48"/>
      <c r="W64" s="93"/>
      <c r="Z64" s="94"/>
      <c r="AA64" s="95"/>
      <c r="AB64" s="95"/>
      <c r="AC64" s="28">
        <f>AVERAGEIF(AC61:AC63,"&gt;0")</f>
        <v>0.33725490196078428</v>
      </c>
      <c r="AD64" s="28">
        <f>AVERAGEIF(AD61:AD63,"&gt;0")</f>
        <v>0.58823529411764708</v>
      </c>
      <c r="AE64" s="96"/>
    </row>
    <row r="65" spans="1:31" s="103" customFormat="1" x14ac:dyDescent="0.75">
      <c r="A65" s="101" t="s">
        <v>118</v>
      </c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</row>
    <row r="66" spans="1:31" s="37" customFormat="1" x14ac:dyDescent="0.75">
      <c r="A66" s="104" t="s">
        <v>98</v>
      </c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5"/>
      <c r="AE66" s="43"/>
    </row>
    <row r="67" spans="1:31" x14ac:dyDescent="0.75">
      <c r="A67" s="29" t="s">
        <v>57</v>
      </c>
      <c r="B67" s="29" t="s">
        <v>58</v>
      </c>
      <c r="C67" s="29">
        <v>4487</v>
      </c>
      <c r="D67" s="29">
        <v>4487</v>
      </c>
      <c r="E67" s="29"/>
      <c r="F67" s="29"/>
      <c r="G67" s="40">
        <v>0.25</v>
      </c>
      <c r="H67" s="40">
        <v>0.66666666666666663</v>
      </c>
      <c r="I67" s="41">
        <f t="shared" ref="I67" si="85">H67-G67</f>
        <v>0.41666666666666663</v>
      </c>
      <c r="J67" s="29" t="s">
        <v>187</v>
      </c>
      <c r="K67" s="29"/>
      <c r="L67" s="38">
        <f t="shared" ref="L67" si="86">SUM(D67-C67)</f>
        <v>0</v>
      </c>
      <c r="M67" s="29">
        <v>4487</v>
      </c>
      <c r="N67" s="29">
        <v>4487</v>
      </c>
      <c r="O67" s="29"/>
      <c r="P67" s="29"/>
      <c r="Q67" s="40">
        <v>0.66666666666666663</v>
      </c>
      <c r="R67" s="40">
        <v>8.3333333333333329E-2</v>
      </c>
      <c r="S67" s="41">
        <v>0.41666666666666669</v>
      </c>
      <c r="T67" s="29" t="s">
        <v>187</v>
      </c>
      <c r="U67" s="29"/>
      <c r="V67" s="24">
        <f t="shared" ref="V67" si="87">SUM(N67-M67)</f>
        <v>0</v>
      </c>
      <c r="W67" s="25">
        <f t="shared" ref="W67" si="88">SUM(L67+V67)</f>
        <v>0</v>
      </c>
      <c r="X67" s="29"/>
      <c r="Y67" s="29"/>
      <c r="Z67" s="30">
        <v>16.899999999999999</v>
      </c>
      <c r="AA67" s="27">
        <f>AB67-X67-Y67-Z67</f>
        <v>0.10000000000000142</v>
      </c>
      <c r="AB67" s="27">
        <v>17</v>
      </c>
      <c r="AC67" s="28">
        <f>AA67/AB67</f>
        <v>5.8823529411765538E-3</v>
      </c>
      <c r="AD67" s="10">
        <f>W67/AA67</f>
        <v>0</v>
      </c>
      <c r="AE67" s="44">
        <f t="shared" ref="AE67" si="89">S67+I67</f>
        <v>0.83333333333333326</v>
      </c>
    </row>
    <row r="68" spans="1:31" x14ac:dyDescent="0.75">
      <c r="A68" s="29"/>
      <c r="B68" s="29"/>
      <c r="C68" s="29"/>
      <c r="D68" s="29"/>
      <c r="E68" s="29"/>
      <c r="F68" s="29"/>
      <c r="G68" s="40"/>
      <c r="H68" s="40"/>
      <c r="I68" s="41"/>
      <c r="J68" s="29"/>
      <c r="K68" s="29"/>
      <c r="L68" s="38"/>
      <c r="M68" s="29"/>
      <c r="N68" s="29"/>
      <c r="O68" s="29"/>
      <c r="P68" s="29"/>
      <c r="Q68" s="40"/>
      <c r="R68" s="40"/>
      <c r="S68" s="41"/>
      <c r="T68" s="29"/>
      <c r="U68" s="29"/>
      <c r="V68" s="24"/>
      <c r="W68" s="25"/>
      <c r="X68" s="29"/>
      <c r="Y68" s="29"/>
      <c r="Z68" s="30"/>
      <c r="AA68" s="27"/>
      <c r="AB68" s="27"/>
      <c r="AC68" s="28">
        <f>AVERAGEIF(AC67,"&gt;0")</f>
        <v>5.8823529411765538E-3</v>
      </c>
      <c r="AD68" s="10">
        <v>0</v>
      </c>
      <c r="AE68" s="44"/>
    </row>
    <row r="69" spans="1:31" x14ac:dyDescent="0.75">
      <c r="A69" s="29"/>
      <c r="B69" s="29"/>
      <c r="C69" s="29"/>
      <c r="D69" s="29"/>
      <c r="E69" s="29"/>
      <c r="F69" s="29"/>
      <c r="G69" s="40"/>
      <c r="H69" s="40"/>
      <c r="I69" s="41"/>
      <c r="J69" s="29"/>
      <c r="K69" s="29"/>
      <c r="L69" s="38"/>
      <c r="M69" s="29"/>
      <c r="N69" s="29"/>
      <c r="O69" s="29"/>
      <c r="P69" s="29"/>
      <c r="Q69" s="40"/>
      <c r="R69" s="40"/>
      <c r="S69" s="41"/>
      <c r="T69" s="29"/>
      <c r="U69" s="29"/>
      <c r="V69" s="24"/>
      <c r="W69" s="25"/>
      <c r="X69" s="29"/>
      <c r="Y69" s="29"/>
      <c r="Z69" s="30"/>
      <c r="AA69" s="88" t="s">
        <v>179</v>
      </c>
      <c r="AB69" s="27"/>
      <c r="AC69" s="28">
        <f>AVERAGE(AC64,AC68)</f>
        <v>0.17156862745098042</v>
      </c>
      <c r="AD69" s="28">
        <f>AVERAGE(AD64,AD68)</f>
        <v>0.29411764705882354</v>
      </c>
      <c r="AE69" s="44"/>
    </row>
    <row r="70" spans="1:31" s="37" customFormat="1" x14ac:dyDescent="0.75">
      <c r="A70" s="12" t="s">
        <v>119</v>
      </c>
      <c r="B70" s="13"/>
      <c r="C70" s="13"/>
      <c r="D70" s="13"/>
      <c r="E70" s="13"/>
      <c r="F70" s="13"/>
      <c r="G70" s="14"/>
      <c r="H70" s="15"/>
      <c r="I70" s="19"/>
      <c r="J70" s="14"/>
      <c r="K70" s="15"/>
      <c r="L70" s="13"/>
      <c r="M70" s="13"/>
      <c r="N70" s="13"/>
      <c r="O70" s="13"/>
      <c r="P70" s="13"/>
      <c r="Q70" s="14"/>
      <c r="R70" s="15"/>
      <c r="S70" s="19"/>
      <c r="T70" s="14"/>
      <c r="U70" s="15"/>
      <c r="V70" s="13"/>
      <c r="W70" s="17"/>
      <c r="X70" s="13"/>
      <c r="Y70" s="13"/>
      <c r="Z70" s="18"/>
      <c r="AA70" s="13"/>
      <c r="AB70" s="13"/>
      <c r="AC70" s="14"/>
      <c r="AD70" s="15"/>
      <c r="AE70" s="19"/>
    </row>
    <row r="71" spans="1:31" s="37" customFormat="1" x14ac:dyDescent="0.75">
      <c r="A71" s="104" t="s">
        <v>100</v>
      </c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5"/>
      <c r="AE71" s="19"/>
    </row>
    <row r="72" spans="1:31" x14ac:dyDescent="0.75">
      <c r="A72" s="29" t="s">
        <v>63</v>
      </c>
      <c r="B72" s="29" t="s">
        <v>62</v>
      </c>
      <c r="C72" s="29">
        <v>13041</v>
      </c>
      <c r="D72" s="29">
        <v>13050</v>
      </c>
      <c r="E72" s="29"/>
      <c r="F72" s="29"/>
      <c r="G72" s="40"/>
      <c r="H72" s="40"/>
      <c r="I72" s="41">
        <f t="shared" ref="I72" si="90">H72-G72</f>
        <v>0</v>
      </c>
      <c r="J72" s="29"/>
      <c r="K72" s="29"/>
      <c r="L72" s="38">
        <f>SUM(D72-C72)</f>
        <v>9</v>
      </c>
      <c r="M72" s="29">
        <v>13050</v>
      </c>
      <c r="N72" s="29">
        <v>13050</v>
      </c>
      <c r="O72" s="29"/>
      <c r="P72" s="29"/>
      <c r="Q72" s="40"/>
      <c r="R72" s="40"/>
      <c r="S72" s="41">
        <f>R72-Q72</f>
        <v>0</v>
      </c>
      <c r="T72" s="29"/>
      <c r="U72" s="29"/>
      <c r="V72" s="24">
        <f>SUM(N72-M72)</f>
        <v>0</v>
      </c>
      <c r="W72" s="25">
        <f>SUM(L72+V72)</f>
        <v>9</v>
      </c>
      <c r="X72" s="29"/>
      <c r="Y72" s="29"/>
      <c r="Z72" s="30">
        <v>0</v>
      </c>
      <c r="AA72" s="27">
        <f>AB72-X72-Y72-Z72</f>
        <v>17</v>
      </c>
      <c r="AB72" s="27">
        <v>17</v>
      </c>
      <c r="AC72" s="28">
        <f>AA72/AB72</f>
        <v>1</v>
      </c>
      <c r="AD72" s="10">
        <f>W72/AA72</f>
        <v>0.52941176470588236</v>
      </c>
      <c r="AE72" s="44">
        <f t="shared" ref="AE72" si="91">S72+I72</f>
        <v>0</v>
      </c>
    </row>
    <row r="73" spans="1:31" x14ac:dyDescent="0.75">
      <c r="A73" s="89"/>
      <c r="G73" s="90"/>
      <c r="H73" s="90"/>
      <c r="I73" s="91"/>
      <c r="L73" s="92"/>
      <c r="Q73" s="90"/>
      <c r="R73" s="90"/>
      <c r="S73" s="91"/>
      <c r="V73" s="48"/>
      <c r="W73" s="93"/>
      <c r="Z73" s="94"/>
      <c r="AA73" s="95"/>
      <c r="AB73" s="95"/>
      <c r="AC73" s="28">
        <f>AVERAGEIF(AC72,"&gt;0")</f>
        <v>1</v>
      </c>
      <c r="AD73" s="28">
        <f>AVERAGEIF(AD72,"&gt;0")</f>
        <v>0.52941176470588236</v>
      </c>
      <c r="AE73" s="96"/>
    </row>
    <row r="74" spans="1:31" s="103" customFormat="1" x14ac:dyDescent="0.75">
      <c r="A74" s="101" t="s">
        <v>120</v>
      </c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</row>
    <row r="75" spans="1:31" s="37" customFormat="1" x14ac:dyDescent="0.75">
      <c r="A75" s="104" t="s">
        <v>99</v>
      </c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5"/>
      <c r="AE75" s="15"/>
    </row>
    <row r="76" spans="1:31" x14ac:dyDescent="0.75">
      <c r="A76" s="29" t="s">
        <v>65</v>
      </c>
      <c r="B76" s="29" t="s">
        <v>88</v>
      </c>
      <c r="C76" s="29">
        <v>23399</v>
      </c>
      <c r="D76" s="29">
        <v>23406</v>
      </c>
      <c r="E76" s="29"/>
      <c r="F76" s="29"/>
      <c r="G76" s="40"/>
      <c r="H76" s="40"/>
      <c r="I76" s="41">
        <f t="shared" ref="I76" si="92">H76-G76</f>
        <v>0</v>
      </c>
      <c r="J76" s="29"/>
      <c r="K76" s="29"/>
      <c r="L76" s="38">
        <f>SUM(D76-C76)</f>
        <v>7</v>
      </c>
      <c r="M76" s="29">
        <v>23406</v>
      </c>
      <c r="N76" s="29">
        <v>23408</v>
      </c>
      <c r="O76" s="29"/>
      <c r="P76" s="29"/>
      <c r="Q76" s="40"/>
      <c r="R76" s="40"/>
      <c r="S76" s="41">
        <f>R76-Q76</f>
        <v>0</v>
      </c>
      <c r="T76" s="29"/>
      <c r="U76" s="29"/>
      <c r="V76" s="24">
        <f>SUM(N76-M76)</f>
        <v>2</v>
      </c>
      <c r="W76" s="25">
        <f>SUM(L76+V76)</f>
        <v>9</v>
      </c>
      <c r="X76" s="29"/>
      <c r="Y76" s="29"/>
      <c r="Z76" s="30">
        <v>0</v>
      </c>
      <c r="AA76" s="27">
        <f t="shared" ref="AA76" si="93">AB76-X76-Y76-Z76</f>
        <v>17</v>
      </c>
      <c r="AB76" s="27">
        <v>17</v>
      </c>
      <c r="AC76" s="28">
        <f>AA76/AB76</f>
        <v>1</v>
      </c>
      <c r="AD76" s="39">
        <f t="shared" ref="AD76" si="94">W76/AA76</f>
        <v>0.52941176470588236</v>
      </c>
      <c r="AE76" s="44">
        <f>S76+I76</f>
        <v>0</v>
      </c>
    </row>
    <row r="77" spans="1:31" s="103" customFormat="1" x14ac:dyDescent="0.75">
      <c r="A77" s="101" t="s">
        <v>122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</row>
    <row r="78" spans="1:31" s="37" customFormat="1" x14ac:dyDescent="0.75">
      <c r="A78" s="13" t="s">
        <v>112</v>
      </c>
      <c r="B78" s="13"/>
      <c r="C78" s="17"/>
      <c r="D78" s="17"/>
      <c r="E78" s="17"/>
      <c r="F78" s="17"/>
      <c r="G78" s="17"/>
      <c r="H78" s="17"/>
      <c r="I78" s="59"/>
      <c r="J78" s="17"/>
      <c r="K78" s="17"/>
      <c r="L78" s="17"/>
      <c r="M78" s="17"/>
      <c r="N78" s="35"/>
      <c r="O78" s="17"/>
      <c r="P78" s="17"/>
      <c r="Q78" s="17"/>
      <c r="R78" s="17"/>
      <c r="S78" s="17"/>
      <c r="T78" s="17"/>
      <c r="U78" s="17"/>
      <c r="V78" s="13"/>
      <c r="W78" s="17"/>
      <c r="X78" s="13"/>
      <c r="Y78" s="13"/>
      <c r="Z78" s="18"/>
      <c r="AA78" s="13"/>
      <c r="AB78" s="13"/>
      <c r="AC78" s="14"/>
      <c r="AD78" s="15"/>
      <c r="AE78" s="19"/>
    </row>
    <row r="79" spans="1:31" x14ac:dyDescent="0.75">
      <c r="A79" s="21" t="s">
        <v>113</v>
      </c>
      <c r="B79" s="21" t="s">
        <v>114</v>
      </c>
      <c r="C79" s="36">
        <v>7851.4</v>
      </c>
      <c r="D79" s="36">
        <v>7857</v>
      </c>
      <c r="E79" s="29"/>
      <c r="F79" s="29"/>
      <c r="G79" s="40"/>
      <c r="H79" s="40"/>
      <c r="I79" s="41">
        <f t="shared" ref="I79" si="95">H79-G79</f>
        <v>0</v>
      </c>
      <c r="J79" s="29"/>
      <c r="K79" s="29"/>
      <c r="L79" s="24">
        <f>SUM(D79-C79)</f>
        <v>5.6000000000003638</v>
      </c>
      <c r="M79" s="36">
        <v>7857</v>
      </c>
      <c r="N79" s="34">
        <v>7862.4</v>
      </c>
      <c r="O79" s="29"/>
      <c r="P79" s="29"/>
      <c r="Q79" s="40"/>
      <c r="R79" s="40"/>
      <c r="S79" s="41">
        <f t="shared" ref="S79" si="96">R79-Q79</f>
        <v>0</v>
      </c>
      <c r="T79" s="29"/>
      <c r="U79" s="29"/>
      <c r="V79" s="24">
        <f>SUM(N79-M79)</f>
        <v>5.3999999999996362</v>
      </c>
      <c r="W79" s="25">
        <f>V79+L79</f>
        <v>11</v>
      </c>
      <c r="X79" s="21"/>
      <c r="Y79" s="21"/>
      <c r="Z79" s="33"/>
      <c r="AA79" s="27">
        <f>AB79-X79-Y79-Z79</f>
        <v>17</v>
      </c>
      <c r="AB79" s="27">
        <v>17</v>
      </c>
      <c r="AC79" s="28">
        <f t="shared" ref="AC79" si="97">AA79/AB79</f>
        <v>1</v>
      </c>
      <c r="AD79" s="10">
        <f>W79/AA79</f>
        <v>0.6470588235294118</v>
      </c>
      <c r="AE79" s="44">
        <f>S79+I79</f>
        <v>0</v>
      </c>
    </row>
  </sheetData>
  <mergeCells count="8">
    <mergeCell ref="A77:XFD77"/>
    <mergeCell ref="A66:AC66"/>
    <mergeCell ref="A59:XFD59"/>
    <mergeCell ref="A60:XFD60"/>
    <mergeCell ref="A65:XFD65"/>
    <mergeCell ref="A74:XFD74"/>
    <mergeCell ref="A71:AC71"/>
    <mergeCell ref="A75:AC7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topLeftCell="A11" zoomScale="80" zoomScaleNormal="80" workbookViewId="0">
      <selection activeCell="A48" sqref="A46:XFD48"/>
    </sheetView>
  </sheetViews>
  <sheetFormatPr defaultRowHeight="14.75" x14ac:dyDescent="0.75"/>
  <cols>
    <col min="1" max="1" width="18.40625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5.269531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5.269531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6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6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>S5+I5</f>
        <v>0.83333333333333326</v>
      </c>
    </row>
    <row r="6" spans="1:31" x14ac:dyDescent="0.75">
      <c r="A6" s="20" t="s">
        <v>31</v>
      </c>
      <c r="B6" s="21" t="s">
        <v>29</v>
      </c>
      <c r="C6" s="23">
        <v>1229.0999999999999</v>
      </c>
      <c r="D6" s="23">
        <v>1229.0999999999999</v>
      </c>
      <c r="E6" s="29" t="s">
        <v>140</v>
      </c>
      <c r="F6" s="29" t="s">
        <v>140</v>
      </c>
      <c r="G6" s="40">
        <v>0.25</v>
      </c>
      <c r="H6" s="40">
        <v>0.66666666666666663</v>
      </c>
      <c r="I6" s="41">
        <f t="shared" ref="I6:I14" si="7">H6-G6</f>
        <v>0.41666666666666663</v>
      </c>
      <c r="J6" s="29" t="s">
        <v>139</v>
      </c>
      <c r="K6" s="29"/>
      <c r="L6" s="22">
        <f t="shared" ref="L6:L12" si="8">D6-C6</f>
        <v>0</v>
      </c>
      <c r="M6" s="23">
        <v>1229.0999999999999</v>
      </c>
      <c r="N6" s="23">
        <v>1229.0999999999999</v>
      </c>
      <c r="O6" s="29" t="s">
        <v>140</v>
      </c>
      <c r="P6" s="29" t="s">
        <v>140</v>
      </c>
      <c r="Q6" s="40">
        <v>0.66666666666666663</v>
      </c>
      <c r="R6" s="40">
        <v>8.3333333333333329E-2</v>
      </c>
      <c r="S6" s="41">
        <v>0.41666666666666669</v>
      </c>
      <c r="T6" s="29" t="s">
        <v>139</v>
      </c>
      <c r="U6" s="29"/>
      <c r="V6" s="24">
        <f t="shared" ref="V6:V12" si="9">SUM(N6-M6)</f>
        <v>0</v>
      </c>
      <c r="W6" s="25">
        <f t="shared" ref="W6:W12" si="10">L6+V6</f>
        <v>0</v>
      </c>
      <c r="X6" s="1"/>
      <c r="Y6" s="8"/>
      <c r="Z6" s="26">
        <v>16.899999999999999</v>
      </c>
      <c r="AA6" s="27">
        <f t="shared" ref="AA6:AA12" si="11">AB6-X6-Y6-Z6</f>
        <v>0.10000000000000142</v>
      </c>
      <c r="AB6" s="27">
        <v>17</v>
      </c>
      <c r="AC6" s="28">
        <f t="shared" ref="AC6:AC12" si="12">AA6/AB6</f>
        <v>5.8823529411765538E-3</v>
      </c>
      <c r="AD6" s="10">
        <f t="shared" ref="AD6:AD12" si="13">W6/AA6</f>
        <v>0</v>
      </c>
      <c r="AE6" s="44">
        <f t="shared" ref="AE6:AE12" si="14">S6+I6</f>
        <v>0.83333333333333326</v>
      </c>
    </row>
    <row r="7" spans="1:31" x14ac:dyDescent="0.75">
      <c r="A7" s="20" t="s">
        <v>32</v>
      </c>
      <c r="B7" s="21" t="s">
        <v>29</v>
      </c>
      <c r="C7" s="23">
        <v>1964.9</v>
      </c>
      <c r="D7" s="23">
        <v>1973</v>
      </c>
      <c r="E7" s="29"/>
      <c r="F7" s="29"/>
      <c r="G7" s="40">
        <v>0.61527777777777781</v>
      </c>
      <c r="H7" s="40">
        <v>0.66666666666666663</v>
      </c>
      <c r="I7" s="41">
        <f t="shared" si="7"/>
        <v>5.1388888888888817E-2</v>
      </c>
      <c r="J7" s="29" t="s">
        <v>184</v>
      </c>
      <c r="K7" s="29"/>
      <c r="L7" s="22">
        <f t="shared" si="8"/>
        <v>8.0999999999999091</v>
      </c>
      <c r="M7" s="23">
        <v>1973</v>
      </c>
      <c r="N7" s="23">
        <v>1982</v>
      </c>
      <c r="O7" s="29"/>
      <c r="P7" s="29"/>
      <c r="Q7" s="40"/>
      <c r="R7" s="40"/>
      <c r="S7" s="41">
        <f t="shared" ref="S7" si="15">R7-Q7</f>
        <v>0</v>
      </c>
      <c r="T7" s="29"/>
      <c r="U7" s="29"/>
      <c r="V7" s="24">
        <f t="shared" si="9"/>
        <v>9</v>
      </c>
      <c r="W7" s="25">
        <f t="shared" si="10"/>
        <v>17.099999999999909</v>
      </c>
      <c r="X7" s="1"/>
      <c r="Y7" s="8"/>
      <c r="Z7" s="26">
        <v>0</v>
      </c>
      <c r="AA7" s="27">
        <f t="shared" si="11"/>
        <v>17</v>
      </c>
      <c r="AB7" s="27">
        <v>17</v>
      </c>
      <c r="AC7" s="28">
        <f t="shared" si="12"/>
        <v>1</v>
      </c>
      <c r="AD7" s="10">
        <f t="shared" si="13"/>
        <v>1.0058823529411711</v>
      </c>
      <c r="AE7" s="44">
        <f t="shared" si="14"/>
        <v>5.1388888888888817E-2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7"/>
        <v>0.41666666666666663</v>
      </c>
      <c r="J8" s="29" t="s">
        <v>141</v>
      </c>
      <c r="K8" s="29"/>
      <c r="L8" s="22">
        <f t="shared" si="8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ref="V8" si="16">SUM(N8-M8)</f>
        <v>0</v>
      </c>
      <c r="W8" s="25">
        <f t="shared" si="10"/>
        <v>0</v>
      </c>
      <c r="X8" s="1"/>
      <c r="Y8" s="8"/>
      <c r="Z8" s="26">
        <v>16.899999999999999</v>
      </c>
      <c r="AA8" s="27">
        <f t="shared" si="11"/>
        <v>0.10000000000000142</v>
      </c>
      <c r="AB8" s="27">
        <v>17</v>
      </c>
      <c r="AC8" s="28">
        <f t="shared" si="12"/>
        <v>5.8823529411765538E-3</v>
      </c>
      <c r="AD8" s="10">
        <f t="shared" si="13"/>
        <v>0</v>
      </c>
      <c r="AE8" s="44">
        <f t="shared" si="14"/>
        <v>0.83333333333333326</v>
      </c>
    </row>
    <row r="9" spans="1:31" x14ac:dyDescent="0.75">
      <c r="A9" s="20" t="s">
        <v>69</v>
      </c>
      <c r="B9" s="21" t="s">
        <v>29</v>
      </c>
      <c r="C9" s="52">
        <v>6902</v>
      </c>
      <c r="D9" s="23">
        <v>6911</v>
      </c>
      <c r="E9" s="29"/>
      <c r="F9" s="29"/>
      <c r="G9" s="40"/>
      <c r="H9" s="40"/>
      <c r="I9" s="41">
        <f t="shared" si="7"/>
        <v>0</v>
      </c>
      <c r="J9" s="29"/>
      <c r="K9" s="29"/>
      <c r="L9" s="22">
        <f t="shared" si="8"/>
        <v>9</v>
      </c>
      <c r="M9" s="23">
        <v>6911</v>
      </c>
      <c r="N9" s="52">
        <v>6911</v>
      </c>
      <c r="O9" s="29"/>
      <c r="P9" s="29"/>
      <c r="Q9" s="40">
        <v>0.66666666666666663</v>
      </c>
      <c r="R9" s="40">
        <v>8.3333333333333329E-2</v>
      </c>
      <c r="S9" s="41">
        <v>0.41666666666666669</v>
      </c>
      <c r="T9" s="29" t="s">
        <v>181</v>
      </c>
      <c r="U9" s="29"/>
      <c r="V9" s="24">
        <f t="shared" si="9"/>
        <v>0</v>
      </c>
      <c r="W9" s="25">
        <f t="shared" si="10"/>
        <v>9</v>
      </c>
      <c r="X9" s="1"/>
      <c r="Y9" s="8"/>
      <c r="Z9" s="26">
        <v>7.5</v>
      </c>
      <c r="AA9" s="27">
        <f t="shared" si="11"/>
        <v>9.5</v>
      </c>
      <c r="AB9" s="27">
        <v>17</v>
      </c>
      <c r="AC9" s="28">
        <f t="shared" si="12"/>
        <v>0.55882352941176472</v>
      </c>
      <c r="AD9" s="10">
        <f t="shared" si="13"/>
        <v>0.94736842105263153</v>
      </c>
      <c r="AE9" s="44">
        <f t="shared" si="14"/>
        <v>0.41666666666666669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7"/>
        <v>0.41666666666666663</v>
      </c>
      <c r="J10" s="29" t="s">
        <v>145</v>
      </c>
      <c r="K10" s="29"/>
      <c r="L10" s="22">
        <f t="shared" si="8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ref="V10" si="17">SUM(N10-M10)</f>
        <v>0</v>
      </c>
      <c r="W10" s="25">
        <f t="shared" si="10"/>
        <v>0</v>
      </c>
      <c r="X10" s="1"/>
      <c r="Y10" s="8"/>
      <c r="Z10" s="26">
        <v>16.899999999999999</v>
      </c>
      <c r="AA10" s="27">
        <f t="shared" si="11"/>
        <v>0.10000000000000142</v>
      </c>
      <c r="AB10" s="27">
        <v>17</v>
      </c>
      <c r="AC10" s="28">
        <f t="shared" si="12"/>
        <v>5.8823529411765538E-3</v>
      </c>
      <c r="AD10" s="10">
        <f t="shared" si="13"/>
        <v>0</v>
      </c>
      <c r="AE10" s="44">
        <f t="shared" si="14"/>
        <v>0.83333333333333326</v>
      </c>
    </row>
    <row r="11" spans="1:31" x14ac:dyDescent="0.75">
      <c r="A11" s="20" t="s">
        <v>71</v>
      </c>
      <c r="B11" s="21" t="s">
        <v>29</v>
      </c>
      <c r="C11" s="23">
        <v>7467.6</v>
      </c>
      <c r="D11" s="23">
        <v>7476</v>
      </c>
      <c r="E11" s="29"/>
      <c r="F11" s="29"/>
      <c r="G11" s="40"/>
      <c r="H11" s="40"/>
      <c r="I11" s="41">
        <f t="shared" si="7"/>
        <v>0</v>
      </c>
      <c r="J11" s="29"/>
      <c r="K11" s="29"/>
      <c r="L11" s="22">
        <f t="shared" si="8"/>
        <v>8.3999999999996362</v>
      </c>
      <c r="M11" s="23">
        <v>7476</v>
      </c>
      <c r="N11" s="23">
        <v>7484.9</v>
      </c>
      <c r="O11" s="29"/>
      <c r="P11" s="29"/>
      <c r="Q11" s="40"/>
      <c r="R11" s="40"/>
      <c r="S11" s="41"/>
      <c r="T11" s="29"/>
      <c r="U11" s="29"/>
      <c r="V11" s="24">
        <f t="shared" si="9"/>
        <v>8.8999999999996362</v>
      </c>
      <c r="W11" s="25">
        <f t="shared" si="10"/>
        <v>17.299999999999272</v>
      </c>
      <c r="X11" s="1"/>
      <c r="Y11" s="8"/>
      <c r="Z11" s="26"/>
      <c r="AA11" s="27">
        <f t="shared" si="11"/>
        <v>17</v>
      </c>
      <c r="AB11" s="27">
        <v>17</v>
      </c>
      <c r="AC11" s="28">
        <f t="shared" si="12"/>
        <v>1</v>
      </c>
      <c r="AD11" s="10">
        <f t="shared" si="13"/>
        <v>1.0176470588234867</v>
      </c>
      <c r="AE11" s="44">
        <f t="shared" si="14"/>
        <v>0</v>
      </c>
    </row>
    <row r="12" spans="1:31" x14ac:dyDescent="0.75">
      <c r="A12" s="20" t="s">
        <v>91</v>
      </c>
      <c r="B12" s="21" t="s">
        <v>29</v>
      </c>
      <c r="C12" s="23">
        <v>1398</v>
      </c>
      <c r="D12" s="23">
        <v>1406</v>
      </c>
      <c r="E12" s="29"/>
      <c r="F12" s="29"/>
      <c r="G12" s="40">
        <v>0.2590277777777778</v>
      </c>
      <c r="H12" s="40">
        <v>0.2902777777777778</v>
      </c>
      <c r="I12" s="41">
        <f t="shared" si="7"/>
        <v>3.125E-2</v>
      </c>
      <c r="J12" s="29" t="s">
        <v>185</v>
      </c>
      <c r="K12" s="29"/>
      <c r="L12" s="22">
        <f t="shared" si="8"/>
        <v>8</v>
      </c>
      <c r="M12" s="23">
        <v>1406</v>
      </c>
      <c r="N12" s="23">
        <v>1416</v>
      </c>
      <c r="O12" s="29"/>
      <c r="P12" s="29"/>
      <c r="Q12" s="40"/>
      <c r="R12" s="40"/>
      <c r="S12" s="41"/>
      <c r="T12" s="29"/>
      <c r="U12" s="29"/>
      <c r="V12" s="24">
        <f t="shared" si="9"/>
        <v>10</v>
      </c>
      <c r="W12" s="25">
        <f t="shared" si="10"/>
        <v>18</v>
      </c>
      <c r="X12" s="1"/>
      <c r="Y12" s="8"/>
      <c r="Z12" s="26"/>
      <c r="AA12" s="27">
        <f t="shared" si="11"/>
        <v>17</v>
      </c>
      <c r="AB12" s="27">
        <v>17</v>
      </c>
      <c r="AC12" s="28">
        <f t="shared" si="12"/>
        <v>1</v>
      </c>
      <c r="AD12" s="10">
        <f t="shared" si="13"/>
        <v>1.0588235294117647</v>
      </c>
      <c r="AE12" s="44">
        <f t="shared" si="14"/>
        <v>3.125E-2</v>
      </c>
    </row>
    <row r="13" spans="1:31" x14ac:dyDescent="0.75">
      <c r="A13" s="20" t="s">
        <v>91</v>
      </c>
      <c r="B13" s="21"/>
      <c r="C13" s="23"/>
      <c r="D13" s="23"/>
      <c r="E13" s="29"/>
      <c r="F13" s="29"/>
      <c r="G13" s="40">
        <v>0.3</v>
      </c>
      <c r="H13" s="40">
        <v>0.3215277777777778</v>
      </c>
      <c r="I13" s="41">
        <f t="shared" si="7"/>
        <v>2.1527777777777812E-2</v>
      </c>
      <c r="J13" s="29" t="s">
        <v>185</v>
      </c>
      <c r="K13" s="29"/>
      <c r="L13" s="22"/>
      <c r="M13" s="23"/>
      <c r="N13" s="23"/>
      <c r="O13" s="29"/>
      <c r="P13" s="29"/>
      <c r="Q13" s="40"/>
      <c r="R13" s="40"/>
      <c r="S13" s="41"/>
      <c r="T13" s="29"/>
      <c r="U13" s="29"/>
      <c r="V13" s="24"/>
      <c r="W13" s="25"/>
      <c r="X13" s="1"/>
      <c r="Y13" s="8"/>
      <c r="Z13" s="26"/>
      <c r="AA13" s="27"/>
      <c r="AB13" s="27"/>
      <c r="AC13" s="28"/>
      <c r="AD13" s="10"/>
      <c r="AE13" s="44"/>
    </row>
    <row r="14" spans="1:31" x14ac:dyDescent="0.75">
      <c r="A14" s="20" t="s">
        <v>91</v>
      </c>
      <c r="B14" s="21"/>
      <c r="C14" s="23"/>
      <c r="D14" s="23"/>
      <c r="E14" s="29"/>
      <c r="F14" s="29"/>
      <c r="G14" s="40">
        <v>0.32847222222222222</v>
      </c>
      <c r="H14" s="40">
        <v>0.34236111111111112</v>
      </c>
      <c r="I14" s="41">
        <f t="shared" si="7"/>
        <v>1.3888888888888895E-2</v>
      </c>
      <c r="J14" s="29" t="s">
        <v>185</v>
      </c>
      <c r="K14" s="29"/>
      <c r="L14" s="22"/>
      <c r="M14" s="23"/>
      <c r="N14" s="23"/>
      <c r="O14" s="29"/>
      <c r="P14" s="29"/>
      <c r="Q14" s="40"/>
      <c r="R14" s="40"/>
      <c r="S14" s="41"/>
      <c r="T14" s="29"/>
      <c r="U14" s="29"/>
      <c r="V14" s="24"/>
      <c r="W14" s="25"/>
      <c r="X14" s="1"/>
      <c r="Y14" s="8"/>
      <c r="Z14" s="26"/>
      <c r="AA14" s="27"/>
      <c r="AB14" s="27"/>
      <c r="AC14" s="28"/>
      <c r="AD14" s="10"/>
      <c r="AE14" s="44"/>
    </row>
    <row r="15" spans="1:31" x14ac:dyDescent="0.75">
      <c r="A15" s="20" t="s">
        <v>183</v>
      </c>
      <c r="B15" s="21"/>
      <c r="C15" s="23"/>
      <c r="D15" s="23"/>
      <c r="E15" s="29"/>
      <c r="F15" s="29"/>
      <c r="G15" s="40"/>
      <c r="H15" s="40"/>
      <c r="I15" s="41">
        <f>I14+I13+I12</f>
        <v>6.6666666666666707E-2</v>
      </c>
      <c r="J15" s="29"/>
      <c r="K15" s="29"/>
      <c r="L15" s="22"/>
      <c r="M15" s="23"/>
      <c r="N15" s="23"/>
      <c r="O15" s="29"/>
      <c r="P15" s="29"/>
      <c r="Q15" s="40"/>
      <c r="R15" s="40"/>
      <c r="S15" s="41"/>
      <c r="T15" s="29"/>
      <c r="U15" s="29"/>
      <c r="V15" s="24"/>
      <c r="W15" s="25"/>
      <c r="X15" s="1"/>
      <c r="Y15" s="8"/>
      <c r="Z15" s="26"/>
      <c r="AA15" s="27"/>
      <c r="AB15" s="27"/>
      <c r="AC15" s="28"/>
      <c r="AD15" s="10"/>
      <c r="AE15" s="44"/>
    </row>
    <row r="16" spans="1:31" x14ac:dyDescent="0.75">
      <c r="A16" s="20"/>
      <c r="B16" s="21"/>
      <c r="C16" s="23"/>
      <c r="D16" s="23"/>
      <c r="E16" s="29"/>
      <c r="F16" s="29"/>
      <c r="G16" s="40"/>
      <c r="H16" s="40"/>
      <c r="I16" s="41"/>
      <c r="J16" s="29"/>
      <c r="K16" s="29"/>
      <c r="L16" s="22"/>
      <c r="M16" s="23"/>
      <c r="N16" s="23"/>
      <c r="O16" s="29"/>
      <c r="P16" s="29"/>
      <c r="Q16" s="40"/>
      <c r="R16" s="40"/>
      <c r="S16" s="41"/>
      <c r="T16" s="29"/>
      <c r="U16" s="29"/>
      <c r="V16" s="24"/>
      <c r="W16" s="25"/>
      <c r="X16" s="1"/>
      <c r="Y16" s="8"/>
      <c r="Z16" s="26"/>
      <c r="AA16" s="27"/>
      <c r="AB16" s="27"/>
      <c r="AC16" s="28">
        <f>AVERAGEIF(AC5:AC15,"&gt;0")</f>
        <v>0.44779411764705884</v>
      </c>
      <c r="AD16" s="28">
        <f>AVERAGEIF(AD5:AD15,"&gt;0")</f>
        <v>1.0074303405572635</v>
      </c>
      <c r="AE16" s="44"/>
    </row>
    <row r="17" spans="1:31" x14ac:dyDescent="0.75">
      <c r="A17" s="13" t="s">
        <v>33</v>
      </c>
      <c r="B17" s="13"/>
      <c r="C17" s="13"/>
      <c r="D17" s="13"/>
      <c r="E17" s="13"/>
      <c r="F17" s="13"/>
      <c r="G17" s="13"/>
      <c r="H17" s="13"/>
      <c r="I17" s="16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7"/>
      <c r="X17" s="13"/>
      <c r="Y17" s="13"/>
      <c r="Z17" s="18"/>
      <c r="AA17" s="13"/>
      <c r="AB17" s="13"/>
      <c r="AC17" s="14"/>
      <c r="AD17" s="15"/>
      <c r="AE17" s="44"/>
    </row>
    <row r="18" spans="1:31" x14ac:dyDescent="0.75">
      <c r="A18" s="29" t="s">
        <v>34</v>
      </c>
      <c r="B18" s="29" t="s">
        <v>29</v>
      </c>
      <c r="C18" s="21">
        <v>16642</v>
      </c>
      <c r="D18" s="21">
        <v>16642</v>
      </c>
      <c r="E18" s="29" t="s">
        <v>140</v>
      </c>
      <c r="F18" s="29" t="s">
        <v>140</v>
      </c>
      <c r="G18" s="40">
        <v>0.25</v>
      </c>
      <c r="H18" s="40">
        <v>0.66666666666666663</v>
      </c>
      <c r="I18" s="41">
        <f t="shared" ref="I18" si="18">H18-G18</f>
        <v>0.41666666666666663</v>
      </c>
      <c r="J18" s="29" t="s">
        <v>197</v>
      </c>
      <c r="K18" s="29"/>
      <c r="L18" s="24">
        <f t="shared" ref="L18" si="19">SUM(D18-C18)</f>
        <v>0</v>
      </c>
      <c r="M18" s="21">
        <v>16642</v>
      </c>
      <c r="N18" s="21">
        <v>16642</v>
      </c>
      <c r="O18" s="29" t="s">
        <v>140</v>
      </c>
      <c r="P18" s="29" t="s">
        <v>140</v>
      </c>
      <c r="Q18" s="40">
        <v>0.66666666666666663</v>
      </c>
      <c r="R18" s="40">
        <v>8.3333333333333329E-2</v>
      </c>
      <c r="S18" s="41">
        <v>0.41666666666666669</v>
      </c>
      <c r="T18" s="29" t="s">
        <v>197</v>
      </c>
      <c r="U18" s="29"/>
      <c r="V18" s="24">
        <f t="shared" ref="V18" si="20">SUM(N18-M18)</f>
        <v>0</v>
      </c>
      <c r="W18" s="25">
        <f t="shared" ref="W18" si="21">L18+V18</f>
        <v>0</v>
      </c>
      <c r="X18" s="21"/>
      <c r="Y18" s="21"/>
      <c r="Z18" s="30">
        <v>16.899999999999999</v>
      </c>
      <c r="AA18" s="27">
        <f>AB18-X18-Y18-Z18</f>
        <v>0.10000000000000142</v>
      </c>
      <c r="AB18" s="27">
        <v>17</v>
      </c>
      <c r="AC18" s="28">
        <f t="shared" ref="AC18" si="22">AA18/AB18</f>
        <v>5.8823529411765538E-3</v>
      </c>
      <c r="AD18" s="10">
        <f t="shared" ref="AD18" si="23">W18/AA18</f>
        <v>0</v>
      </c>
      <c r="AE18" s="44">
        <f>S18+I18</f>
        <v>0.83333333333333326</v>
      </c>
    </row>
    <row r="19" spans="1:31" x14ac:dyDescent="0.75">
      <c r="A19" s="29" t="s">
        <v>130</v>
      </c>
      <c r="B19" s="29" t="s">
        <v>29</v>
      </c>
      <c r="C19" s="29">
        <v>4134.7</v>
      </c>
      <c r="D19" s="29">
        <v>4134.7</v>
      </c>
      <c r="E19" s="29" t="s">
        <v>140</v>
      </c>
      <c r="F19" s="29" t="s">
        <v>140</v>
      </c>
      <c r="G19" s="40">
        <v>0.25</v>
      </c>
      <c r="H19" s="40">
        <v>0.66666666666666663</v>
      </c>
      <c r="I19" s="41">
        <f t="shared" ref="I19:I26" si="24">H19-G19</f>
        <v>0.41666666666666663</v>
      </c>
      <c r="J19" s="29" t="s">
        <v>133</v>
      </c>
      <c r="K19" s="29"/>
      <c r="L19" s="24">
        <f t="shared" ref="L19:L23" si="25">SUM(D19-C19)</f>
        <v>0</v>
      </c>
      <c r="M19" s="29">
        <v>4134.7</v>
      </c>
      <c r="N19" s="29">
        <v>4134.7</v>
      </c>
      <c r="O19" s="29" t="s">
        <v>140</v>
      </c>
      <c r="P19" s="29" t="s">
        <v>140</v>
      </c>
      <c r="Q19" s="40">
        <v>0.66666666666666663</v>
      </c>
      <c r="R19" s="40">
        <v>8.3333333333333329E-2</v>
      </c>
      <c r="S19" s="41">
        <v>0.41666666666666669</v>
      </c>
      <c r="T19" s="29" t="s">
        <v>133</v>
      </c>
      <c r="U19" s="29"/>
      <c r="V19" s="24">
        <f t="shared" ref="V19:V23" si="26">SUM(N19-M19)</f>
        <v>0</v>
      </c>
      <c r="W19" s="25">
        <f t="shared" ref="W19:W23" si="27">L19+V19</f>
        <v>0</v>
      </c>
      <c r="X19" s="21"/>
      <c r="Y19" s="21"/>
      <c r="Z19" s="30">
        <v>16.899999999999999</v>
      </c>
      <c r="AA19" s="27">
        <f t="shared" ref="AA19:AA20" si="28">AB19-X19-Y19-Z19</f>
        <v>0.10000000000000142</v>
      </c>
      <c r="AB19" s="27">
        <v>17</v>
      </c>
      <c r="AC19" s="28">
        <f t="shared" ref="AC19:AC23" si="29">AA19/AB19</f>
        <v>5.8823529411765538E-3</v>
      </c>
      <c r="AD19" s="10">
        <f t="shared" ref="AD19:AD23" si="30">W19/AA19</f>
        <v>0</v>
      </c>
      <c r="AE19" s="44">
        <f t="shared" ref="AE19:AE26" si="31">S19+I19</f>
        <v>0.83333333333333326</v>
      </c>
    </row>
    <row r="20" spans="1:31" x14ac:dyDescent="0.75">
      <c r="A20" s="29" t="s">
        <v>126</v>
      </c>
      <c r="B20" s="29" t="s">
        <v>29</v>
      </c>
      <c r="C20" s="29"/>
      <c r="D20" s="29"/>
      <c r="E20" s="29" t="s">
        <v>140</v>
      </c>
      <c r="F20" s="29" t="s">
        <v>140</v>
      </c>
      <c r="G20" s="40">
        <v>0.54375000000000007</v>
      </c>
      <c r="H20" s="40">
        <v>0.66666666666666663</v>
      </c>
      <c r="I20" s="41">
        <f t="shared" si="24"/>
        <v>0.12291666666666656</v>
      </c>
      <c r="J20" s="29" t="s">
        <v>134</v>
      </c>
      <c r="K20" s="29"/>
      <c r="L20" s="24">
        <f t="shared" si="25"/>
        <v>0</v>
      </c>
      <c r="M20" s="29"/>
      <c r="N20" s="29"/>
      <c r="O20" s="29" t="s">
        <v>140</v>
      </c>
      <c r="P20" s="29" t="s">
        <v>140</v>
      </c>
      <c r="Q20" s="40">
        <v>0.66666666666666663</v>
      </c>
      <c r="R20" s="40">
        <v>8.3333333333333329E-2</v>
      </c>
      <c r="S20" s="41">
        <v>0.41666666666666669</v>
      </c>
      <c r="T20" s="29" t="s">
        <v>134</v>
      </c>
      <c r="U20" s="29"/>
      <c r="V20" s="24">
        <f t="shared" si="26"/>
        <v>0</v>
      </c>
      <c r="W20" s="25">
        <f t="shared" si="27"/>
        <v>0</v>
      </c>
      <c r="X20" s="21"/>
      <c r="Y20" s="21"/>
      <c r="Z20" s="30">
        <v>16.899999999999999</v>
      </c>
      <c r="AA20" s="27">
        <f t="shared" si="28"/>
        <v>0.10000000000000142</v>
      </c>
      <c r="AB20" s="27">
        <v>17</v>
      </c>
      <c r="AC20" s="28">
        <f t="shared" si="29"/>
        <v>5.8823529411765538E-3</v>
      </c>
      <c r="AD20" s="10">
        <f t="shared" si="30"/>
        <v>0</v>
      </c>
      <c r="AE20" s="44">
        <f t="shared" si="31"/>
        <v>0.5395833333333333</v>
      </c>
    </row>
    <row r="21" spans="1:31" x14ac:dyDescent="0.75">
      <c r="A21" s="29" t="s">
        <v>35</v>
      </c>
      <c r="B21" s="29" t="s">
        <v>29</v>
      </c>
      <c r="C21" s="29">
        <v>21507</v>
      </c>
      <c r="D21" s="29">
        <v>21519</v>
      </c>
      <c r="E21" s="29"/>
      <c r="F21" s="29"/>
      <c r="G21" s="40"/>
      <c r="H21" s="40"/>
      <c r="I21" s="41">
        <f t="shared" si="24"/>
        <v>0</v>
      </c>
      <c r="J21" s="29"/>
      <c r="K21" s="29"/>
      <c r="L21" s="24">
        <f t="shared" si="25"/>
        <v>12</v>
      </c>
      <c r="M21" s="29">
        <v>21519</v>
      </c>
      <c r="N21" s="29">
        <v>21523</v>
      </c>
      <c r="O21" s="29"/>
      <c r="P21" s="29"/>
      <c r="Q21" s="40">
        <v>8.3333333333333329E-2</v>
      </c>
      <c r="R21" s="40">
        <v>8.3333333333333329E-2</v>
      </c>
      <c r="S21" s="41">
        <f t="shared" ref="S21:S23" si="32">R21-Q21</f>
        <v>0</v>
      </c>
      <c r="T21" s="29" t="s">
        <v>166</v>
      </c>
      <c r="U21" s="29"/>
      <c r="V21" s="24">
        <f t="shared" si="26"/>
        <v>4</v>
      </c>
      <c r="W21" s="25">
        <f t="shared" si="27"/>
        <v>16</v>
      </c>
      <c r="X21" s="21"/>
      <c r="Y21" s="21"/>
      <c r="Z21" s="30">
        <v>0</v>
      </c>
      <c r="AA21" s="27">
        <f t="shared" ref="AA21:AA23" si="33">AB21-X21-Y21-Z21</f>
        <v>17</v>
      </c>
      <c r="AB21" s="27">
        <v>17</v>
      </c>
      <c r="AC21" s="28">
        <f t="shared" si="29"/>
        <v>1</v>
      </c>
      <c r="AD21" s="10">
        <f t="shared" si="30"/>
        <v>0.94117647058823528</v>
      </c>
      <c r="AE21" s="44">
        <f t="shared" si="31"/>
        <v>0</v>
      </c>
    </row>
    <row r="22" spans="1:31" x14ac:dyDescent="0.75">
      <c r="A22" s="29" t="s">
        <v>131</v>
      </c>
      <c r="B22" s="29" t="s">
        <v>29</v>
      </c>
      <c r="C22" s="29">
        <v>2104</v>
      </c>
      <c r="D22" s="29">
        <v>2104</v>
      </c>
      <c r="E22" s="29"/>
      <c r="F22" s="29"/>
      <c r="G22" s="40">
        <v>0.25</v>
      </c>
      <c r="H22" s="40">
        <v>0.66666666666666663</v>
      </c>
      <c r="I22" s="41">
        <f t="shared" si="24"/>
        <v>0.41666666666666663</v>
      </c>
      <c r="J22" s="29" t="s">
        <v>132</v>
      </c>
      <c r="K22" s="29"/>
      <c r="L22" s="24">
        <f t="shared" si="25"/>
        <v>0</v>
      </c>
      <c r="M22" s="29">
        <v>2104</v>
      </c>
      <c r="N22" s="29">
        <v>2104</v>
      </c>
      <c r="O22" s="29"/>
      <c r="P22" s="29"/>
      <c r="Q22" s="40">
        <v>0.25</v>
      </c>
      <c r="R22" s="40">
        <v>0.66666666666666663</v>
      </c>
      <c r="S22" s="41">
        <f t="shared" si="32"/>
        <v>0.41666666666666663</v>
      </c>
      <c r="T22" s="29" t="s">
        <v>132</v>
      </c>
      <c r="U22" s="29"/>
      <c r="V22" s="24">
        <f t="shared" si="26"/>
        <v>0</v>
      </c>
      <c r="W22" s="25">
        <f t="shared" si="27"/>
        <v>0</v>
      </c>
      <c r="X22" s="21"/>
      <c r="Y22" s="21"/>
      <c r="Z22" s="30">
        <v>16.899999999999999</v>
      </c>
      <c r="AA22" s="27">
        <f t="shared" si="33"/>
        <v>0.10000000000000142</v>
      </c>
      <c r="AB22" s="27">
        <v>17</v>
      </c>
      <c r="AC22" s="28">
        <f t="shared" si="29"/>
        <v>5.8823529411765538E-3</v>
      </c>
      <c r="AD22" s="10">
        <f t="shared" si="30"/>
        <v>0</v>
      </c>
      <c r="AE22" s="44">
        <f t="shared" si="31"/>
        <v>0.83333333333333326</v>
      </c>
    </row>
    <row r="23" spans="1:31" x14ac:dyDescent="0.75">
      <c r="A23" s="29" t="s">
        <v>90</v>
      </c>
      <c r="B23" s="29" t="s">
        <v>29</v>
      </c>
      <c r="C23" s="29">
        <v>2426.8000000000002</v>
      </c>
      <c r="D23" s="29">
        <v>2434.9</v>
      </c>
      <c r="E23" s="29"/>
      <c r="F23" s="29"/>
      <c r="G23" s="40">
        <v>0.45347222222222222</v>
      </c>
      <c r="H23" s="40">
        <v>0.5</v>
      </c>
      <c r="I23" s="41">
        <f t="shared" si="24"/>
        <v>4.6527777777777779E-2</v>
      </c>
      <c r="J23" s="29" t="s">
        <v>180</v>
      </c>
      <c r="K23" s="29"/>
      <c r="L23" s="24">
        <f t="shared" si="25"/>
        <v>8.0999999999999091</v>
      </c>
      <c r="M23" s="29">
        <v>2434.9</v>
      </c>
      <c r="N23" s="29">
        <v>2442</v>
      </c>
      <c r="O23" s="29"/>
      <c r="P23" s="29"/>
      <c r="Q23" s="40"/>
      <c r="R23" s="40"/>
      <c r="S23" s="41">
        <f t="shared" si="32"/>
        <v>0</v>
      </c>
      <c r="T23" s="29"/>
      <c r="U23" s="29"/>
      <c r="V23" s="24">
        <f t="shared" si="26"/>
        <v>7.0999999999999091</v>
      </c>
      <c r="W23" s="25">
        <f t="shared" si="27"/>
        <v>15.199999999999818</v>
      </c>
      <c r="X23" s="21"/>
      <c r="Y23" s="21"/>
      <c r="Z23" s="30">
        <v>1</v>
      </c>
      <c r="AA23" s="27">
        <f t="shared" si="33"/>
        <v>16</v>
      </c>
      <c r="AB23" s="27">
        <v>17</v>
      </c>
      <c r="AC23" s="28">
        <f t="shared" si="29"/>
        <v>0.94117647058823528</v>
      </c>
      <c r="AD23" s="10">
        <f t="shared" si="30"/>
        <v>0.94999999999998863</v>
      </c>
      <c r="AE23" s="44">
        <f t="shared" si="31"/>
        <v>4.6527777777777779E-2</v>
      </c>
    </row>
    <row r="24" spans="1:31" x14ac:dyDescent="0.75">
      <c r="A24" s="29"/>
      <c r="B24" s="29"/>
      <c r="C24" s="29"/>
      <c r="D24" s="29"/>
      <c r="E24" s="29"/>
      <c r="F24" s="29"/>
      <c r="G24" s="40"/>
      <c r="H24" s="40"/>
      <c r="I24" s="41"/>
      <c r="J24" s="29"/>
      <c r="K24" s="29"/>
      <c r="L24" s="24"/>
      <c r="M24" s="29"/>
      <c r="N24" s="29"/>
      <c r="O24" s="29"/>
      <c r="P24" s="29"/>
      <c r="Q24" s="40"/>
      <c r="R24" s="40"/>
      <c r="S24" s="41"/>
      <c r="T24" s="29"/>
      <c r="U24" s="29"/>
      <c r="V24" s="24"/>
      <c r="W24" s="25"/>
      <c r="X24" s="21"/>
      <c r="Y24" s="21"/>
      <c r="Z24" s="30"/>
      <c r="AA24" s="27"/>
      <c r="AB24" s="27"/>
      <c r="AC24" s="28">
        <f>AVERAGEIF(AC18:AC23,"&gt;0")</f>
        <v>0.32745098039215687</v>
      </c>
      <c r="AD24" s="28">
        <f>AVERAGEIF(AD18:AD23,"&gt;0")</f>
        <v>0.94558823529411196</v>
      </c>
      <c r="AE24" s="44"/>
    </row>
    <row r="25" spans="1:31" x14ac:dyDescent="0.75">
      <c r="A25" s="13" t="s">
        <v>72</v>
      </c>
      <c r="B25" s="13"/>
      <c r="C25" s="13"/>
      <c r="D25" s="13"/>
      <c r="E25" s="13"/>
      <c r="F25" s="13"/>
      <c r="G25" s="13"/>
      <c r="H25" s="13"/>
      <c r="I25" s="16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7"/>
      <c r="X25" s="13"/>
      <c r="Y25" s="13"/>
      <c r="Z25" s="18"/>
      <c r="AA25" s="13"/>
      <c r="AB25" s="13"/>
      <c r="AC25" s="14"/>
      <c r="AD25" s="15"/>
      <c r="AE25" s="44">
        <f t="shared" si="31"/>
        <v>0</v>
      </c>
    </row>
    <row r="26" spans="1:31" x14ac:dyDescent="0.75">
      <c r="A26" s="29" t="s">
        <v>89</v>
      </c>
      <c r="B26" s="29" t="s">
        <v>29</v>
      </c>
      <c r="C26" s="29">
        <v>1198</v>
      </c>
      <c r="D26" s="29">
        <v>1203</v>
      </c>
      <c r="E26" s="29"/>
      <c r="F26" s="29"/>
      <c r="G26" s="40">
        <v>0.56944444444444442</v>
      </c>
      <c r="H26" s="40">
        <v>0.66666666666666663</v>
      </c>
      <c r="I26" s="41">
        <f t="shared" si="24"/>
        <v>9.722222222222221E-2</v>
      </c>
      <c r="J26" s="29" t="s">
        <v>182</v>
      </c>
      <c r="K26" s="29"/>
      <c r="L26" s="24">
        <f t="shared" ref="L26" si="34">SUM(D26-C26)</f>
        <v>5</v>
      </c>
      <c r="M26" s="29">
        <v>1203</v>
      </c>
      <c r="N26" s="29">
        <v>1210.9000000000001</v>
      </c>
      <c r="O26" s="29"/>
      <c r="P26" s="29"/>
      <c r="Q26" s="40">
        <v>0.66666666666666663</v>
      </c>
      <c r="R26" s="40">
        <v>8.3333333333333329E-2</v>
      </c>
      <c r="S26" s="41">
        <v>0.41666666666666669</v>
      </c>
      <c r="T26" s="29" t="s">
        <v>171</v>
      </c>
      <c r="U26" s="29"/>
      <c r="V26" s="24">
        <f t="shared" ref="V26" si="35">SUM(N26-M26)</f>
        <v>7.9000000000000909</v>
      </c>
      <c r="W26" s="25">
        <f t="shared" ref="W26" si="36">L26+V26</f>
        <v>12.900000000000091</v>
      </c>
      <c r="X26" s="21"/>
      <c r="Y26" s="21"/>
      <c r="Z26" s="30">
        <v>12.2</v>
      </c>
      <c r="AA26" s="27">
        <f t="shared" ref="AA26" si="37">AB26-X26-Y26-Z26</f>
        <v>4.8000000000000007</v>
      </c>
      <c r="AB26" s="27">
        <v>17</v>
      </c>
      <c r="AC26" s="28">
        <f t="shared" ref="AC26" si="38">AA26/AB26</f>
        <v>0.28235294117647064</v>
      </c>
      <c r="AD26" s="10">
        <f t="shared" ref="AD26" si="39">W26/AA26</f>
        <v>2.6875000000000187</v>
      </c>
      <c r="AE26" s="44">
        <f t="shared" si="31"/>
        <v>0.51388888888888884</v>
      </c>
    </row>
    <row r="27" spans="1:31" x14ac:dyDescent="0.75">
      <c r="A27" s="29"/>
      <c r="B27" s="29"/>
      <c r="C27" s="29"/>
      <c r="D27" s="29"/>
      <c r="E27" s="29"/>
      <c r="F27" s="29"/>
      <c r="G27" s="40"/>
      <c r="H27" s="40"/>
      <c r="I27" s="41"/>
      <c r="J27" s="29"/>
      <c r="K27" s="29"/>
      <c r="L27" s="24"/>
      <c r="M27" s="29"/>
      <c r="N27" s="29"/>
      <c r="O27" s="29"/>
      <c r="P27" s="29"/>
      <c r="Q27" s="40"/>
      <c r="R27" s="40"/>
      <c r="S27" s="41"/>
      <c r="T27" s="29"/>
      <c r="U27" s="29"/>
      <c r="V27" s="24"/>
      <c r="W27" s="25"/>
      <c r="X27" s="21"/>
      <c r="Y27" s="21"/>
      <c r="Z27" s="30"/>
      <c r="AA27" s="27"/>
      <c r="AB27" s="27"/>
      <c r="AC27" s="28">
        <f>AVERAGEIF(AC26,"&gt;0")</f>
        <v>0.28235294117647064</v>
      </c>
      <c r="AD27" s="28">
        <v>0</v>
      </c>
      <c r="AE27" s="44"/>
    </row>
    <row r="28" spans="1:31" x14ac:dyDescent="0.75">
      <c r="A28" s="29"/>
      <c r="B28" s="29"/>
      <c r="C28" s="29"/>
      <c r="D28" s="29"/>
      <c r="E28" s="29"/>
      <c r="F28" s="29"/>
      <c r="G28" s="40"/>
      <c r="H28" s="40"/>
      <c r="I28" s="41"/>
      <c r="J28" s="29"/>
      <c r="K28" s="29"/>
      <c r="L28" s="24"/>
      <c r="M28" s="29"/>
      <c r="N28" s="29"/>
      <c r="O28" s="29"/>
      <c r="P28" s="29"/>
      <c r="Q28" s="40"/>
      <c r="R28" s="40"/>
      <c r="S28" s="41"/>
      <c r="T28" s="29"/>
      <c r="U28" s="29"/>
      <c r="V28" s="24"/>
      <c r="W28" s="25"/>
      <c r="X28" s="21"/>
      <c r="Y28" s="21"/>
      <c r="Z28" s="30"/>
      <c r="AA28" s="88" t="s">
        <v>177</v>
      </c>
      <c r="AB28" s="27"/>
      <c r="AC28" s="28">
        <f>AVERAGE(AC16,AC24,AC27)</f>
        <v>0.35253267973856212</v>
      </c>
      <c r="AD28" s="28">
        <f>AVERAGE(AD16,AD24,AD27)</f>
        <v>0.6510061919504585</v>
      </c>
      <c r="AE28" s="44"/>
    </row>
    <row r="29" spans="1:31" x14ac:dyDescent="0.75">
      <c r="A29" s="32" t="s">
        <v>36</v>
      </c>
      <c r="B29" s="32"/>
      <c r="C29" s="13"/>
      <c r="D29" s="13"/>
      <c r="E29" s="13"/>
      <c r="F29" s="13"/>
      <c r="G29" s="13"/>
      <c r="H29" s="13"/>
      <c r="I29" s="16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32"/>
      <c r="X29" s="32"/>
      <c r="Y29" s="32"/>
      <c r="Z29" s="32"/>
      <c r="AA29" s="13"/>
      <c r="AB29" s="13"/>
      <c r="AC29" s="32"/>
      <c r="AD29" s="15"/>
      <c r="AE29" s="43"/>
    </row>
    <row r="30" spans="1:31" x14ac:dyDescent="0.75">
      <c r="A30" s="13" t="s">
        <v>37</v>
      </c>
      <c r="B30" s="13"/>
      <c r="C30" s="13"/>
      <c r="D30" s="13"/>
      <c r="E30" s="13"/>
      <c r="F30" s="13"/>
      <c r="G30" s="13"/>
      <c r="H30" s="13"/>
      <c r="I30" s="16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7"/>
      <c r="X30" s="13"/>
      <c r="Y30" s="13"/>
      <c r="Z30" s="18"/>
      <c r="AA30" s="13"/>
      <c r="AB30" s="13"/>
      <c r="AC30" s="14"/>
      <c r="AD30" s="15"/>
      <c r="AE30" s="43"/>
    </row>
    <row r="31" spans="1:31" x14ac:dyDescent="0.75">
      <c r="A31" s="29" t="s">
        <v>73</v>
      </c>
      <c r="B31" s="21" t="s">
        <v>38</v>
      </c>
      <c r="C31" s="29"/>
      <c r="D31" s="29"/>
      <c r="E31" s="29" t="s">
        <v>140</v>
      </c>
      <c r="F31" s="29" t="s">
        <v>140</v>
      </c>
      <c r="G31" s="40">
        <v>0.25</v>
      </c>
      <c r="H31" s="40">
        <v>0.66666666666666663</v>
      </c>
      <c r="I31" s="41">
        <f t="shared" ref="I31" si="40">H31-G31</f>
        <v>0.41666666666666663</v>
      </c>
      <c r="J31" s="29" t="s">
        <v>144</v>
      </c>
      <c r="K31" s="29"/>
      <c r="L31" s="24">
        <f t="shared" ref="L31" si="41">SUM(D31-C31)</f>
        <v>0</v>
      </c>
      <c r="M31" s="29"/>
      <c r="N31" s="29"/>
      <c r="O31" s="29" t="s">
        <v>140</v>
      </c>
      <c r="P31" s="29" t="s">
        <v>140</v>
      </c>
      <c r="Q31" s="40">
        <v>0.66666666666666663</v>
      </c>
      <c r="R31" s="40">
        <v>0</v>
      </c>
      <c r="S31" s="41">
        <v>8.3333333333333329E-2</v>
      </c>
      <c r="T31" s="29" t="s">
        <v>144</v>
      </c>
      <c r="U31" s="29"/>
      <c r="V31" s="24">
        <f t="shared" ref="V31" si="42">SUM(N31-M31)</f>
        <v>0</v>
      </c>
      <c r="W31" s="25">
        <f>L31+V31</f>
        <v>0</v>
      </c>
      <c r="X31" s="21"/>
      <c r="Y31" s="21"/>
      <c r="Z31" s="33">
        <v>16.899999999999999</v>
      </c>
      <c r="AA31" s="27">
        <f t="shared" ref="AA31" si="43">AB31-X31-Y31-Z31</f>
        <v>0.10000000000000142</v>
      </c>
      <c r="AB31" s="27">
        <v>17</v>
      </c>
      <c r="AC31" s="28">
        <f t="shared" ref="AC31" si="44">AA31/AB31</f>
        <v>5.8823529411765538E-3</v>
      </c>
      <c r="AD31" s="10">
        <f>W31/AA31</f>
        <v>0</v>
      </c>
      <c r="AE31" s="44">
        <f t="shared" ref="AE31:AE45" si="45">S31+I31</f>
        <v>0.49999999999999994</v>
      </c>
    </row>
    <row r="32" spans="1:31" x14ac:dyDescent="0.75">
      <c r="A32" s="29" t="s">
        <v>74</v>
      </c>
      <c r="B32" s="21" t="s">
        <v>38</v>
      </c>
      <c r="C32" s="29">
        <v>18643</v>
      </c>
      <c r="D32" s="29">
        <v>18649</v>
      </c>
      <c r="E32" s="29"/>
      <c r="F32" s="29"/>
      <c r="G32" s="40">
        <v>0.42499999999999999</v>
      </c>
      <c r="H32" s="40">
        <v>0.66666666666666663</v>
      </c>
      <c r="I32" s="41">
        <f t="shared" ref="I32:I45" si="46">H32-G32</f>
        <v>0.24166666666666664</v>
      </c>
      <c r="J32" s="29" t="s">
        <v>186</v>
      </c>
      <c r="K32" s="29"/>
      <c r="L32" s="24">
        <f t="shared" ref="L32:L45" si="47">SUM(D32-C32)</f>
        <v>6</v>
      </c>
      <c r="M32" s="29">
        <v>18649</v>
      </c>
      <c r="N32" s="29">
        <v>18649</v>
      </c>
      <c r="O32" s="29"/>
      <c r="P32" s="29"/>
      <c r="Q32" s="40">
        <v>0.83333333333333337</v>
      </c>
      <c r="R32" s="40">
        <v>8.3333333333333329E-2</v>
      </c>
      <c r="S32" s="41">
        <v>0.25</v>
      </c>
      <c r="T32" s="29" t="s">
        <v>186</v>
      </c>
      <c r="U32" s="29"/>
      <c r="V32" s="24">
        <f t="shared" ref="V32:V45" si="48">SUM(N32-M32)</f>
        <v>0</v>
      </c>
      <c r="W32" s="25">
        <f>L32+V32</f>
        <v>6</v>
      </c>
      <c r="X32" s="21"/>
      <c r="Y32" s="21"/>
      <c r="Z32" s="33">
        <v>11.4</v>
      </c>
      <c r="AA32" s="27">
        <f t="shared" ref="AA32:AA59" si="49">AB32-X32-Y32-Z32</f>
        <v>5.6</v>
      </c>
      <c r="AB32" s="27">
        <v>17</v>
      </c>
      <c r="AC32" s="28">
        <f t="shared" ref="AC32:AC59" si="50">AA32/AB32</f>
        <v>0.32941176470588235</v>
      </c>
      <c r="AD32" s="10">
        <f>W32/AA32</f>
        <v>1.0714285714285714</v>
      </c>
      <c r="AE32" s="44">
        <f t="shared" si="45"/>
        <v>0.49166666666666664</v>
      </c>
    </row>
    <row r="33" spans="1:31" x14ac:dyDescent="0.75">
      <c r="A33" s="29" t="s">
        <v>75</v>
      </c>
      <c r="B33" s="21" t="s">
        <v>38</v>
      </c>
      <c r="C33" s="29">
        <v>17598.5</v>
      </c>
      <c r="D33" s="29">
        <v>17607.400000000001</v>
      </c>
      <c r="E33" s="29"/>
      <c r="F33" s="29"/>
      <c r="G33" s="40"/>
      <c r="H33" s="40"/>
      <c r="I33" s="41">
        <f t="shared" si="46"/>
        <v>0</v>
      </c>
      <c r="J33" s="29"/>
      <c r="K33" s="29"/>
      <c r="L33" s="24">
        <f t="shared" si="47"/>
        <v>8.9000000000014552</v>
      </c>
      <c r="M33" s="29">
        <v>17607.400000000001</v>
      </c>
      <c r="N33" s="29">
        <v>17607.400000000001</v>
      </c>
      <c r="O33" s="29"/>
      <c r="P33" s="29"/>
      <c r="Q33" s="40">
        <v>0.83333333333333337</v>
      </c>
      <c r="R33" s="40">
        <v>8.3333333333333329E-2</v>
      </c>
      <c r="S33" s="41">
        <v>0.25</v>
      </c>
      <c r="T33" s="29" t="s">
        <v>172</v>
      </c>
      <c r="U33" s="29"/>
      <c r="V33" s="24">
        <f t="shared" si="48"/>
        <v>0</v>
      </c>
      <c r="W33" s="25">
        <f t="shared" ref="W33:W45" si="51">L33+V33</f>
        <v>8.9000000000014552</v>
      </c>
      <c r="X33" s="21"/>
      <c r="Y33" s="21"/>
      <c r="Z33" s="33">
        <v>6</v>
      </c>
      <c r="AA33" s="27">
        <f>AB33-X33-Y33-Z33</f>
        <v>11</v>
      </c>
      <c r="AB33" s="27">
        <v>17</v>
      </c>
      <c r="AC33" s="28">
        <f t="shared" si="50"/>
        <v>0.6470588235294118</v>
      </c>
      <c r="AD33" s="10">
        <f t="shared" ref="AD33:AD59" si="52">W33/AA33</f>
        <v>0.80909090909104142</v>
      </c>
      <c r="AE33" s="44">
        <f t="shared" si="45"/>
        <v>0.25</v>
      </c>
    </row>
    <row r="34" spans="1:31" x14ac:dyDescent="0.75">
      <c r="A34" s="29" t="s">
        <v>76</v>
      </c>
      <c r="B34" s="21" t="s">
        <v>38</v>
      </c>
      <c r="C34" s="29">
        <v>13267.2</v>
      </c>
      <c r="D34" s="29">
        <v>13267.2</v>
      </c>
      <c r="E34" s="29"/>
      <c r="F34" s="29"/>
      <c r="G34" s="40">
        <v>0.25</v>
      </c>
      <c r="H34" s="40">
        <v>0.66666666666666663</v>
      </c>
      <c r="I34" s="41">
        <f t="shared" ref="I34" si="53">H34-G34</f>
        <v>0.41666666666666663</v>
      </c>
      <c r="J34" s="29" t="s">
        <v>170</v>
      </c>
      <c r="K34" s="29"/>
      <c r="L34" s="24">
        <f t="shared" si="47"/>
        <v>0</v>
      </c>
      <c r="M34" s="29">
        <v>13267.2</v>
      </c>
      <c r="N34" s="29">
        <v>13267.2</v>
      </c>
      <c r="O34" s="29"/>
      <c r="P34" s="29"/>
      <c r="Q34" s="40">
        <v>0.66666666666666663</v>
      </c>
      <c r="R34" s="40">
        <v>8.3333333333333329E-2</v>
      </c>
      <c r="S34" s="41">
        <v>0.41666666666666669</v>
      </c>
      <c r="T34" s="29" t="s">
        <v>170</v>
      </c>
      <c r="U34" s="29"/>
      <c r="V34" s="24">
        <f t="shared" si="48"/>
        <v>0</v>
      </c>
      <c r="W34" s="25">
        <f t="shared" si="51"/>
        <v>0</v>
      </c>
      <c r="X34" s="21"/>
      <c r="Y34" s="21"/>
      <c r="Z34" s="33">
        <v>16.899999999999999</v>
      </c>
      <c r="AA34" s="27">
        <f t="shared" si="49"/>
        <v>0.10000000000000142</v>
      </c>
      <c r="AB34" s="27">
        <v>17</v>
      </c>
      <c r="AC34" s="28">
        <f t="shared" si="50"/>
        <v>5.8823529411765538E-3</v>
      </c>
      <c r="AD34" s="10">
        <f t="shared" si="52"/>
        <v>0</v>
      </c>
      <c r="AE34" s="44">
        <f t="shared" si="45"/>
        <v>0.83333333333333326</v>
      </c>
    </row>
    <row r="35" spans="1:31" x14ac:dyDescent="0.75">
      <c r="A35" s="29" t="s">
        <v>77</v>
      </c>
      <c r="B35" s="21" t="s">
        <v>38</v>
      </c>
      <c r="C35" s="29">
        <v>9670</v>
      </c>
      <c r="D35" s="29">
        <v>9670</v>
      </c>
      <c r="E35" s="29"/>
      <c r="F35" s="29"/>
      <c r="G35" s="40">
        <v>0.25</v>
      </c>
      <c r="H35" s="40">
        <v>0.66666666666666663</v>
      </c>
      <c r="I35" s="41">
        <f t="shared" si="46"/>
        <v>0.41666666666666663</v>
      </c>
      <c r="J35" s="29" t="s">
        <v>170</v>
      </c>
      <c r="K35" s="29"/>
      <c r="L35" s="24">
        <f t="shared" si="47"/>
        <v>0</v>
      </c>
      <c r="M35" s="29">
        <v>9670</v>
      </c>
      <c r="N35" s="29">
        <v>9670</v>
      </c>
      <c r="O35" s="29"/>
      <c r="P35" s="29"/>
      <c r="Q35" s="40">
        <v>0.66666666666666663</v>
      </c>
      <c r="R35" s="40">
        <v>8.3333333333333329E-2</v>
      </c>
      <c r="S35" s="41">
        <v>0.41666666666666669</v>
      </c>
      <c r="T35" s="29" t="s">
        <v>170</v>
      </c>
      <c r="U35" s="29"/>
      <c r="V35" s="24">
        <f t="shared" si="48"/>
        <v>0</v>
      </c>
      <c r="W35" s="25">
        <f t="shared" si="51"/>
        <v>0</v>
      </c>
      <c r="X35" s="21"/>
      <c r="Y35" s="21"/>
      <c r="Z35" s="33">
        <v>16.899999999999999</v>
      </c>
      <c r="AA35" s="27">
        <f>AB35-X35-Y35-Z35</f>
        <v>0.10000000000000142</v>
      </c>
      <c r="AB35" s="27">
        <v>17</v>
      </c>
      <c r="AC35" s="28">
        <f t="shared" si="50"/>
        <v>5.8823529411765538E-3</v>
      </c>
      <c r="AD35" s="10">
        <f t="shared" si="52"/>
        <v>0</v>
      </c>
      <c r="AE35" s="44">
        <f t="shared" si="45"/>
        <v>0.83333333333333326</v>
      </c>
    </row>
    <row r="36" spans="1:31" x14ac:dyDescent="0.75">
      <c r="A36" s="29" t="s">
        <v>78</v>
      </c>
      <c r="B36" s="21" t="s">
        <v>38</v>
      </c>
      <c r="C36" s="21">
        <v>10849.3</v>
      </c>
      <c r="D36" s="21">
        <v>10859</v>
      </c>
      <c r="E36" s="29"/>
      <c r="F36" s="29"/>
      <c r="G36" s="40"/>
      <c r="H36" s="40"/>
      <c r="I36" s="41">
        <f t="shared" si="46"/>
        <v>0</v>
      </c>
      <c r="J36" s="29"/>
      <c r="K36" s="29"/>
      <c r="L36" s="24">
        <f t="shared" si="47"/>
        <v>9.7000000000007276</v>
      </c>
      <c r="M36" s="21">
        <v>10859</v>
      </c>
      <c r="N36" s="21">
        <v>10865.6</v>
      </c>
      <c r="O36" s="29"/>
      <c r="P36" s="29"/>
      <c r="Q36" s="40"/>
      <c r="R36" s="40"/>
      <c r="S36" s="41">
        <f t="shared" ref="S36:S45" si="54">R36-Q36</f>
        <v>0</v>
      </c>
      <c r="T36" s="29"/>
      <c r="U36" s="29"/>
      <c r="V36" s="24">
        <f t="shared" si="48"/>
        <v>6.6000000000003638</v>
      </c>
      <c r="W36" s="25">
        <f t="shared" si="51"/>
        <v>16.300000000001091</v>
      </c>
      <c r="X36" s="21"/>
      <c r="Y36" s="21"/>
      <c r="Z36" s="33">
        <v>0</v>
      </c>
      <c r="AA36" s="27">
        <f t="shared" si="49"/>
        <v>17</v>
      </c>
      <c r="AB36" s="27">
        <v>17</v>
      </c>
      <c r="AC36" s="28">
        <f t="shared" si="50"/>
        <v>1</v>
      </c>
      <c r="AD36" s="10">
        <f t="shared" si="52"/>
        <v>0.95882352941182891</v>
      </c>
      <c r="AE36" s="44">
        <f t="shared" si="45"/>
        <v>0</v>
      </c>
    </row>
    <row r="37" spans="1:31" x14ac:dyDescent="0.75">
      <c r="A37" s="29" t="s">
        <v>79</v>
      </c>
      <c r="B37" s="21" t="s">
        <v>38</v>
      </c>
      <c r="C37" s="29"/>
      <c r="D37" s="29"/>
      <c r="E37" s="29" t="s">
        <v>140</v>
      </c>
      <c r="F37" s="29" t="s">
        <v>140</v>
      </c>
      <c r="G37" s="40">
        <v>0.25</v>
      </c>
      <c r="H37" s="40">
        <v>0.66666666666666663</v>
      </c>
      <c r="I37" s="41">
        <f t="shared" si="46"/>
        <v>0.41666666666666663</v>
      </c>
      <c r="J37" s="29" t="s">
        <v>147</v>
      </c>
      <c r="K37" s="29"/>
      <c r="L37" s="24">
        <f t="shared" si="47"/>
        <v>0</v>
      </c>
      <c r="M37" s="29"/>
      <c r="N37" s="29"/>
      <c r="O37" s="29"/>
      <c r="P37" s="29" t="s">
        <v>140</v>
      </c>
      <c r="Q37" s="40">
        <v>0.66666666666666663</v>
      </c>
      <c r="R37" s="40">
        <v>8.3333333333333329E-2</v>
      </c>
      <c r="S37" s="41">
        <v>0.41666666666666669</v>
      </c>
      <c r="T37" s="29" t="s">
        <v>147</v>
      </c>
      <c r="U37" s="29"/>
      <c r="V37" s="24">
        <f t="shared" si="48"/>
        <v>0</v>
      </c>
      <c r="W37" s="25">
        <f t="shared" si="51"/>
        <v>0</v>
      </c>
      <c r="X37" s="21"/>
      <c r="Y37" s="21"/>
      <c r="Z37" s="33">
        <v>16.899999999999999</v>
      </c>
      <c r="AA37" s="27">
        <f t="shared" si="49"/>
        <v>0.10000000000000142</v>
      </c>
      <c r="AB37" s="27">
        <v>17</v>
      </c>
      <c r="AC37" s="28">
        <f t="shared" si="50"/>
        <v>5.8823529411765538E-3</v>
      </c>
      <c r="AD37" s="10">
        <f t="shared" si="52"/>
        <v>0</v>
      </c>
      <c r="AE37" s="44">
        <f t="shared" si="45"/>
        <v>0.83333333333333326</v>
      </c>
    </row>
    <row r="38" spans="1:31" x14ac:dyDescent="0.75">
      <c r="A38" s="29" t="s">
        <v>80</v>
      </c>
      <c r="B38" s="21" t="s">
        <v>38</v>
      </c>
      <c r="C38" s="29"/>
      <c r="D38" s="29"/>
      <c r="E38" s="29" t="s">
        <v>140</v>
      </c>
      <c r="F38" s="29" t="s">
        <v>140</v>
      </c>
      <c r="G38" s="40">
        <v>0.25</v>
      </c>
      <c r="H38" s="40">
        <v>0.66666666666666663</v>
      </c>
      <c r="I38" s="41">
        <f t="shared" si="46"/>
        <v>0.41666666666666663</v>
      </c>
      <c r="J38" s="29" t="s">
        <v>146</v>
      </c>
      <c r="K38" s="29"/>
      <c r="L38" s="24">
        <f t="shared" si="47"/>
        <v>0</v>
      </c>
      <c r="M38" s="29"/>
      <c r="N38" s="29"/>
      <c r="O38" s="29"/>
      <c r="P38" s="29" t="s">
        <v>140</v>
      </c>
      <c r="Q38" s="40">
        <v>0.66666666666666663</v>
      </c>
      <c r="R38" s="40">
        <v>8.3333333333333329E-2</v>
      </c>
      <c r="S38" s="41">
        <v>0.41666666666666669</v>
      </c>
      <c r="T38" s="29" t="s">
        <v>146</v>
      </c>
      <c r="U38" s="29"/>
      <c r="V38" s="24">
        <f t="shared" si="48"/>
        <v>0</v>
      </c>
      <c r="W38" s="25">
        <f t="shared" si="51"/>
        <v>0</v>
      </c>
      <c r="X38" s="21"/>
      <c r="Y38" s="21"/>
      <c r="Z38" s="33">
        <v>16.899999999999999</v>
      </c>
      <c r="AA38" s="27">
        <f t="shared" si="49"/>
        <v>0.10000000000000142</v>
      </c>
      <c r="AB38" s="27">
        <v>17</v>
      </c>
      <c r="AC38" s="28">
        <f t="shared" si="50"/>
        <v>5.8823529411765538E-3</v>
      </c>
      <c r="AD38" s="10">
        <f t="shared" si="52"/>
        <v>0</v>
      </c>
      <c r="AE38" s="44">
        <f t="shared" si="45"/>
        <v>0.83333333333333326</v>
      </c>
    </row>
    <row r="39" spans="1:31" x14ac:dyDescent="0.75">
      <c r="A39" s="29" t="s">
        <v>81</v>
      </c>
      <c r="B39" s="21" t="s">
        <v>38</v>
      </c>
      <c r="C39" s="29">
        <v>5542</v>
      </c>
      <c r="D39" s="29">
        <v>5551.6</v>
      </c>
      <c r="E39" s="29"/>
      <c r="F39" s="29"/>
      <c r="G39" s="40"/>
      <c r="H39" s="40"/>
      <c r="I39" s="41">
        <f t="shared" si="46"/>
        <v>0</v>
      </c>
      <c r="J39" s="29"/>
      <c r="K39" s="29"/>
      <c r="L39" s="24">
        <f t="shared" si="47"/>
        <v>9.6000000000003638</v>
      </c>
      <c r="M39" s="29">
        <v>5551.6</v>
      </c>
      <c r="N39" s="29">
        <v>5557.6</v>
      </c>
      <c r="O39" s="29"/>
      <c r="P39" s="29"/>
      <c r="Q39" s="40">
        <v>0.66666666666666663</v>
      </c>
      <c r="R39" s="40">
        <v>0.78472222222222221</v>
      </c>
      <c r="S39" s="41">
        <f t="shared" si="54"/>
        <v>0.11805555555555558</v>
      </c>
      <c r="T39" s="29" t="s">
        <v>173</v>
      </c>
      <c r="U39" s="29"/>
      <c r="V39" s="24">
        <f t="shared" si="48"/>
        <v>6</v>
      </c>
      <c r="W39" s="25">
        <f t="shared" si="51"/>
        <v>15.600000000000364</v>
      </c>
      <c r="X39" s="21"/>
      <c r="Y39" s="21"/>
      <c r="Z39" s="33">
        <v>2.5</v>
      </c>
      <c r="AA39" s="27">
        <f t="shared" si="49"/>
        <v>14.5</v>
      </c>
      <c r="AB39" s="27">
        <v>17</v>
      </c>
      <c r="AC39" s="28">
        <f t="shared" si="50"/>
        <v>0.8529411764705882</v>
      </c>
      <c r="AD39" s="10">
        <f t="shared" si="52"/>
        <v>1.0758620689655423</v>
      </c>
      <c r="AE39" s="44">
        <f t="shared" si="45"/>
        <v>0.11805555555555558</v>
      </c>
    </row>
    <row r="40" spans="1:31" x14ac:dyDescent="0.75">
      <c r="A40" s="29" t="s">
        <v>82</v>
      </c>
      <c r="B40" s="21" t="s">
        <v>38</v>
      </c>
      <c r="C40" s="21">
        <v>5539.1</v>
      </c>
      <c r="D40" s="21">
        <v>5546</v>
      </c>
      <c r="E40" s="29"/>
      <c r="F40" s="29"/>
      <c r="G40" s="40"/>
      <c r="H40" s="40"/>
      <c r="I40" s="41">
        <f t="shared" si="46"/>
        <v>0</v>
      </c>
      <c r="J40" s="29"/>
      <c r="K40" s="29"/>
      <c r="L40" s="24">
        <f t="shared" si="47"/>
        <v>6.8999999999996362</v>
      </c>
      <c r="M40" s="21">
        <v>5546</v>
      </c>
      <c r="N40" s="21">
        <v>5557</v>
      </c>
      <c r="O40" s="29"/>
      <c r="P40" s="29"/>
      <c r="Q40" s="40"/>
      <c r="R40" s="40"/>
      <c r="S40" s="41">
        <f t="shared" si="54"/>
        <v>0</v>
      </c>
      <c r="T40" s="29"/>
      <c r="U40" s="29"/>
      <c r="V40" s="24">
        <f t="shared" si="48"/>
        <v>11</v>
      </c>
      <c r="W40" s="25">
        <f t="shared" si="51"/>
        <v>17.899999999999636</v>
      </c>
      <c r="X40" s="21"/>
      <c r="Y40" s="21"/>
      <c r="Z40" s="33">
        <v>0</v>
      </c>
      <c r="AA40" s="27">
        <f t="shared" si="49"/>
        <v>17</v>
      </c>
      <c r="AB40" s="27">
        <v>17</v>
      </c>
      <c r="AC40" s="28">
        <f t="shared" si="50"/>
        <v>1</v>
      </c>
      <c r="AD40" s="10">
        <f t="shared" si="52"/>
        <v>1.0529411764705667</v>
      </c>
      <c r="AE40" s="44">
        <f t="shared" si="45"/>
        <v>0</v>
      </c>
    </row>
    <row r="41" spans="1:31" x14ac:dyDescent="0.75">
      <c r="A41" s="29" t="s">
        <v>83</v>
      </c>
      <c r="B41" s="21" t="s">
        <v>38</v>
      </c>
      <c r="C41" s="29">
        <v>5065.3</v>
      </c>
      <c r="D41" s="29">
        <v>5074.2</v>
      </c>
      <c r="E41" s="29"/>
      <c r="F41" s="29"/>
      <c r="G41" s="40"/>
      <c r="H41" s="40"/>
      <c r="I41" s="41">
        <f t="shared" si="46"/>
        <v>0</v>
      </c>
      <c r="J41" s="29"/>
      <c r="K41" s="29"/>
      <c r="L41" s="24">
        <f t="shared" si="47"/>
        <v>8.8999999999996362</v>
      </c>
      <c r="M41" s="29">
        <v>5074.2</v>
      </c>
      <c r="N41" s="29">
        <v>5081</v>
      </c>
      <c r="O41" s="29"/>
      <c r="P41" s="29"/>
      <c r="Q41" s="40"/>
      <c r="R41" s="40"/>
      <c r="S41" s="41">
        <f t="shared" si="54"/>
        <v>0</v>
      </c>
      <c r="T41" s="29"/>
      <c r="U41" s="29"/>
      <c r="V41" s="24">
        <f t="shared" si="48"/>
        <v>6.8000000000001819</v>
      </c>
      <c r="W41" s="25">
        <f t="shared" si="51"/>
        <v>15.699999999999818</v>
      </c>
      <c r="X41" s="21"/>
      <c r="Y41" s="21"/>
      <c r="Z41" s="33">
        <v>0</v>
      </c>
      <c r="AA41" s="27">
        <f t="shared" si="49"/>
        <v>17</v>
      </c>
      <c r="AB41" s="27">
        <v>17</v>
      </c>
      <c r="AC41" s="28">
        <f t="shared" si="50"/>
        <v>1</v>
      </c>
      <c r="AD41" s="10">
        <f t="shared" si="52"/>
        <v>0.92352941176469516</v>
      </c>
      <c r="AE41" s="44">
        <f t="shared" si="45"/>
        <v>0</v>
      </c>
    </row>
    <row r="42" spans="1:31" x14ac:dyDescent="0.75">
      <c r="A42" s="29" t="s">
        <v>84</v>
      </c>
      <c r="B42" s="21" t="s">
        <v>38</v>
      </c>
      <c r="C42" s="29">
        <v>5241.5</v>
      </c>
      <c r="D42" s="29">
        <v>5249</v>
      </c>
      <c r="E42" s="29"/>
      <c r="F42" s="29"/>
      <c r="G42" s="40"/>
      <c r="H42" s="40"/>
      <c r="I42" s="41">
        <f t="shared" si="46"/>
        <v>0</v>
      </c>
      <c r="J42" s="29"/>
      <c r="K42" s="29"/>
      <c r="L42" s="24">
        <f t="shared" si="47"/>
        <v>7.5</v>
      </c>
      <c r="M42" s="29">
        <v>5249</v>
      </c>
      <c r="N42" s="29">
        <v>5258.1</v>
      </c>
      <c r="O42" s="29"/>
      <c r="P42" s="29"/>
      <c r="Q42" s="40"/>
      <c r="R42" s="40"/>
      <c r="S42" s="41">
        <f t="shared" si="54"/>
        <v>0</v>
      </c>
      <c r="T42" s="29"/>
      <c r="U42" s="29"/>
      <c r="V42" s="24">
        <f t="shared" si="48"/>
        <v>9.1000000000003638</v>
      </c>
      <c r="W42" s="25">
        <f t="shared" si="51"/>
        <v>16.600000000000364</v>
      </c>
      <c r="X42" s="21"/>
      <c r="Y42" s="21"/>
      <c r="Z42" s="33">
        <v>0</v>
      </c>
      <c r="AA42" s="27">
        <f t="shared" si="49"/>
        <v>17</v>
      </c>
      <c r="AB42" s="27">
        <v>17</v>
      </c>
      <c r="AC42" s="28">
        <f t="shared" si="50"/>
        <v>1</v>
      </c>
      <c r="AD42" s="10">
        <f t="shared" si="52"/>
        <v>0.97647058823531552</v>
      </c>
      <c r="AE42" s="44">
        <f t="shared" si="45"/>
        <v>0</v>
      </c>
    </row>
    <row r="43" spans="1:31" x14ac:dyDescent="0.75">
      <c r="A43" s="29" t="s">
        <v>85</v>
      </c>
      <c r="B43" s="21" t="s">
        <v>38</v>
      </c>
      <c r="C43" s="29">
        <v>2032.3</v>
      </c>
      <c r="D43" s="29">
        <v>2041.1</v>
      </c>
      <c r="E43" s="29"/>
      <c r="F43" s="29"/>
      <c r="G43" s="40"/>
      <c r="H43" s="40"/>
      <c r="I43" s="41">
        <f t="shared" si="46"/>
        <v>0</v>
      </c>
      <c r="J43" s="29"/>
      <c r="K43" s="29"/>
      <c r="L43" s="24">
        <f t="shared" si="47"/>
        <v>8.7999999999999545</v>
      </c>
      <c r="M43" s="29">
        <v>2041.1</v>
      </c>
      <c r="N43" s="29">
        <v>2049.1</v>
      </c>
      <c r="O43" s="29"/>
      <c r="P43" s="29"/>
      <c r="Q43" s="40"/>
      <c r="R43" s="40"/>
      <c r="S43" s="41">
        <f t="shared" si="54"/>
        <v>0</v>
      </c>
      <c r="T43" s="29"/>
      <c r="U43" s="29"/>
      <c r="V43" s="24">
        <f t="shared" si="48"/>
        <v>8</v>
      </c>
      <c r="W43" s="25">
        <f t="shared" si="51"/>
        <v>16.799999999999955</v>
      </c>
      <c r="X43" s="21"/>
      <c r="Y43" s="21"/>
      <c r="Z43" s="33">
        <v>0</v>
      </c>
      <c r="AA43" s="27">
        <f t="shared" si="49"/>
        <v>17</v>
      </c>
      <c r="AB43" s="27">
        <v>17</v>
      </c>
      <c r="AC43" s="28">
        <f t="shared" si="50"/>
        <v>1</v>
      </c>
      <c r="AD43" s="10">
        <f t="shared" si="52"/>
        <v>0.98823529411764444</v>
      </c>
      <c r="AE43" s="44">
        <f t="shared" si="45"/>
        <v>0</v>
      </c>
    </row>
    <row r="44" spans="1:31" x14ac:dyDescent="0.75">
      <c r="A44" s="29" t="s">
        <v>86</v>
      </c>
      <c r="B44" s="21" t="s">
        <v>38</v>
      </c>
      <c r="C44" s="29">
        <v>2064</v>
      </c>
      <c r="D44" s="29">
        <v>2073</v>
      </c>
      <c r="E44" s="29"/>
      <c r="F44" s="29"/>
      <c r="G44" s="40"/>
      <c r="H44" s="40"/>
      <c r="I44" s="41">
        <f t="shared" si="46"/>
        <v>0</v>
      </c>
      <c r="J44" s="29"/>
      <c r="K44" s="29"/>
      <c r="L44" s="24">
        <f t="shared" si="47"/>
        <v>9</v>
      </c>
      <c r="M44" s="29">
        <v>2073</v>
      </c>
      <c r="N44" s="29">
        <v>2081.3000000000002</v>
      </c>
      <c r="O44" s="29"/>
      <c r="P44" s="29"/>
      <c r="Q44" s="40"/>
      <c r="R44" s="40"/>
      <c r="S44" s="41">
        <f t="shared" si="54"/>
        <v>0</v>
      </c>
      <c r="T44" s="29"/>
      <c r="U44" s="29"/>
      <c r="V44" s="24">
        <f t="shared" si="48"/>
        <v>8.3000000000001819</v>
      </c>
      <c r="W44" s="25">
        <f t="shared" si="51"/>
        <v>17.300000000000182</v>
      </c>
      <c r="X44" s="21"/>
      <c r="Y44" s="21"/>
      <c r="Z44" s="33">
        <v>0</v>
      </c>
      <c r="AA44" s="27">
        <f t="shared" si="49"/>
        <v>17</v>
      </c>
      <c r="AB44" s="27">
        <v>17</v>
      </c>
      <c r="AC44" s="28">
        <f t="shared" si="50"/>
        <v>1</v>
      </c>
      <c r="AD44" s="10">
        <f t="shared" si="52"/>
        <v>1.01764705882354</v>
      </c>
      <c r="AE44" s="44">
        <f t="shared" si="45"/>
        <v>0</v>
      </c>
    </row>
    <row r="45" spans="1:31" x14ac:dyDescent="0.75">
      <c r="A45" s="29" t="s">
        <v>87</v>
      </c>
      <c r="B45" s="21" t="s">
        <v>38</v>
      </c>
      <c r="C45" s="29">
        <v>1986.8</v>
      </c>
      <c r="D45" s="21">
        <v>1996</v>
      </c>
      <c r="E45" s="29"/>
      <c r="F45" s="29"/>
      <c r="G45" s="40"/>
      <c r="H45" s="40"/>
      <c r="I45" s="41">
        <f t="shared" si="46"/>
        <v>0</v>
      </c>
      <c r="J45" s="29"/>
      <c r="K45" s="29"/>
      <c r="L45" s="24">
        <f t="shared" si="47"/>
        <v>9.2000000000000455</v>
      </c>
      <c r="M45" s="21">
        <v>1996</v>
      </c>
      <c r="N45" s="29">
        <v>2003.8</v>
      </c>
      <c r="O45" s="29"/>
      <c r="P45" s="29"/>
      <c r="Q45" s="40"/>
      <c r="R45" s="40"/>
      <c r="S45" s="41">
        <f t="shared" si="54"/>
        <v>0</v>
      </c>
      <c r="T45" s="29"/>
      <c r="U45" s="29"/>
      <c r="V45" s="24">
        <f t="shared" si="48"/>
        <v>7.7999999999999545</v>
      </c>
      <c r="W45" s="25">
        <f t="shared" si="51"/>
        <v>17</v>
      </c>
      <c r="X45" s="21"/>
      <c r="Y45" s="21"/>
      <c r="Z45" s="33">
        <v>0</v>
      </c>
      <c r="AA45" s="27">
        <f t="shared" si="49"/>
        <v>17</v>
      </c>
      <c r="AB45" s="27">
        <v>17</v>
      </c>
      <c r="AC45" s="28">
        <f t="shared" si="50"/>
        <v>1</v>
      </c>
      <c r="AD45" s="10">
        <f>W45/AA45</f>
        <v>1</v>
      </c>
      <c r="AE45" s="44">
        <f t="shared" si="45"/>
        <v>0</v>
      </c>
    </row>
    <row r="46" spans="1:31" x14ac:dyDescent="0.75">
      <c r="A46" s="29"/>
      <c r="B46" s="21"/>
      <c r="C46" s="21"/>
      <c r="D46" s="21"/>
      <c r="E46" s="29"/>
      <c r="F46" s="29"/>
      <c r="G46" s="40"/>
      <c r="H46" s="40"/>
      <c r="I46" s="41"/>
      <c r="J46" s="29"/>
      <c r="K46" s="29"/>
      <c r="L46" s="24"/>
      <c r="M46" s="21"/>
      <c r="N46" s="21"/>
      <c r="O46" s="29"/>
      <c r="P46" s="29"/>
      <c r="Q46" s="40"/>
      <c r="R46" s="40"/>
      <c r="S46" s="41"/>
      <c r="T46" s="29"/>
      <c r="U46" s="29"/>
      <c r="V46" s="24"/>
      <c r="W46" s="25"/>
      <c r="X46" s="21"/>
      <c r="Y46" s="21"/>
      <c r="Z46" s="33"/>
      <c r="AA46" s="27"/>
      <c r="AB46" s="27"/>
      <c r="AC46" s="28">
        <f>AVERAGEIF(AC31:AC45,"&gt;0")</f>
        <v>0.59058823529411764</v>
      </c>
      <c r="AD46" s="28">
        <f>AVERAGEIF(AD31:AD45,"&gt;0")</f>
        <v>0.9874028608308747</v>
      </c>
      <c r="AE46" s="44"/>
    </row>
    <row r="47" spans="1:31" x14ac:dyDescent="0.75">
      <c r="A47" s="13" t="s">
        <v>102</v>
      </c>
      <c r="B47" s="13"/>
      <c r="C47" s="13"/>
      <c r="D47" s="13"/>
      <c r="E47" s="13"/>
      <c r="F47" s="13"/>
      <c r="G47" s="13"/>
      <c r="H47" s="13"/>
      <c r="I47" s="16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7"/>
      <c r="X47" s="13"/>
      <c r="Y47" s="13"/>
      <c r="Z47" s="18"/>
      <c r="AA47" s="13"/>
      <c r="AB47" s="13"/>
      <c r="AC47" s="14"/>
      <c r="AD47" s="15"/>
      <c r="AE47" s="43"/>
    </row>
    <row r="48" spans="1:31" x14ac:dyDescent="0.75">
      <c r="A48" s="29" t="s">
        <v>39</v>
      </c>
      <c r="B48" s="21" t="s">
        <v>38</v>
      </c>
      <c r="C48" s="29">
        <v>16469</v>
      </c>
      <c r="D48" s="29">
        <v>16477</v>
      </c>
      <c r="E48" s="29"/>
      <c r="F48" s="29"/>
      <c r="G48" s="40">
        <v>0.32361111111111113</v>
      </c>
      <c r="H48" s="40">
        <v>0.41666666666666669</v>
      </c>
      <c r="I48" s="41">
        <f t="shared" ref="I48:I59" si="55">H48-G48</f>
        <v>9.3055555555555558E-2</v>
      </c>
      <c r="J48" s="29"/>
      <c r="K48" s="29"/>
      <c r="L48" s="24">
        <f t="shared" ref="L48:L59" si="56">SUM(D48-C48)</f>
        <v>8</v>
      </c>
      <c r="M48" s="29">
        <v>16477</v>
      </c>
      <c r="N48" s="29">
        <v>16484</v>
      </c>
      <c r="O48" s="29"/>
      <c r="P48" s="29"/>
      <c r="Q48" s="40"/>
      <c r="R48" s="40"/>
      <c r="S48" s="41">
        <f>R48-Q48</f>
        <v>0</v>
      </c>
      <c r="T48" s="29"/>
      <c r="U48" s="29"/>
      <c r="V48" s="24">
        <f t="shared" ref="V48:V59" si="57">SUM(N48-M48)</f>
        <v>7</v>
      </c>
      <c r="W48" s="25">
        <f t="shared" ref="W48:W59" si="58">L48+V48</f>
        <v>15</v>
      </c>
      <c r="X48" s="21"/>
      <c r="Y48" s="21"/>
      <c r="Z48" s="33">
        <v>2.1</v>
      </c>
      <c r="AA48" s="27">
        <f t="shared" ref="AA48:AA52" si="59">AB48-X48-Y48-Z48</f>
        <v>14.9</v>
      </c>
      <c r="AB48" s="27">
        <v>17</v>
      </c>
      <c r="AC48" s="28">
        <f t="shared" ref="AC48:AC51" si="60">AA48/AB48</f>
        <v>0.87647058823529411</v>
      </c>
      <c r="AD48" s="10">
        <f t="shared" ref="AD48:AD51" si="61">W48/AA48</f>
        <v>1.006711409395973</v>
      </c>
      <c r="AE48" s="44">
        <f>S48+I48</f>
        <v>9.3055555555555558E-2</v>
      </c>
    </row>
    <row r="49" spans="1:31" x14ac:dyDescent="0.75">
      <c r="A49" s="29" t="s">
        <v>40</v>
      </c>
      <c r="B49" s="21" t="s">
        <v>38</v>
      </c>
      <c r="C49" s="29">
        <v>16298</v>
      </c>
      <c r="D49" s="29">
        <v>16306</v>
      </c>
      <c r="E49" s="29"/>
      <c r="F49" s="29"/>
      <c r="G49" s="40"/>
      <c r="H49" s="40"/>
      <c r="I49" s="41">
        <f t="shared" si="55"/>
        <v>0</v>
      </c>
      <c r="J49" s="29"/>
      <c r="K49" s="29"/>
      <c r="L49" s="24">
        <f t="shared" si="56"/>
        <v>8</v>
      </c>
      <c r="M49" s="29">
        <v>16306</v>
      </c>
      <c r="N49" s="29">
        <v>16314</v>
      </c>
      <c r="O49" s="29"/>
      <c r="P49" s="29"/>
      <c r="Q49" s="40"/>
      <c r="R49" s="40"/>
      <c r="S49" s="41">
        <f t="shared" ref="S49:S59" si="62">R49-Q49</f>
        <v>0</v>
      </c>
      <c r="T49" s="29"/>
      <c r="U49" s="29"/>
      <c r="V49" s="24">
        <f t="shared" si="57"/>
        <v>8</v>
      </c>
      <c r="W49" s="25">
        <f t="shared" si="58"/>
        <v>16</v>
      </c>
      <c r="X49" s="21"/>
      <c r="Y49" s="21"/>
      <c r="Z49" s="33">
        <v>0</v>
      </c>
      <c r="AA49" s="27">
        <f t="shared" si="59"/>
        <v>17</v>
      </c>
      <c r="AB49" s="27">
        <v>17</v>
      </c>
      <c r="AC49" s="28">
        <f t="shared" si="60"/>
        <v>1</v>
      </c>
      <c r="AD49" s="10">
        <f t="shared" si="61"/>
        <v>0.94117647058823528</v>
      </c>
      <c r="AE49" s="44">
        <f t="shared" ref="AE49:AE59" si="63">S49+I49</f>
        <v>0</v>
      </c>
    </row>
    <row r="50" spans="1:31" x14ac:dyDescent="0.75">
      <c r="A50" s="29" t="s">
        <v>41</v>
      </c>
      <c r="B50" s="21" t="s">
        <v>38</v>
      </c>
      <c r="C50" s="29">
        <v>15414</v>
      </c>
      <c r="D50" s="29">
        <v>15423</v>
      </c>
      <c r="E50" s="29"/>
      <c r="F50" s="29"/>
      <c r="G50" s="40"/>
      <c r="H50" s="40"/>
      <c r="I50" s="41">
        <f t="shared" si="55"/>
        <v>0</v>
      </c>
      <c r="J50" s="29"/>
      <c r="K50" s="29"/>
      <c r="L50" s="24">
        <f t="shared" si="56"/>
        <v>9</v>
      </c>
      <c r="M50" s="29">
        <v>15423</v>
      </c>
      <c r="N50" s="29">
        <v>15425</v>
      </c>
      <c r="O50" s="29"/>
      <c r="P50" s="29"/>
      <c r="Q50" s="40">
        <v>0.79166666666666663</v>
      </c>
      <c r="R50" s="40">
        <v>8.3333333333333329E-2</v>
      </c>
      <c r="S50" s="41">
        <v>0.29166666666666669</v>
      </c>
      <c r="T50" s="29" t="s">
        <v>169</v>
      </c>
      <c r="U50" s="29"/>
      <c r="V50" s="24">
        <f t="shared" si="57"/>
        <v>2</v>
      </c>
      <c r="W50" s="25">
        <f t="shared" si="58"/>
        <v>11</v>
      </c>
      <c r="X50" s="21"/>
      <c r="Y50" s="21"/>
      <c r="Z50" s="33">
        <v>7</v>
      </c>
      <c r="AA50" s="27">
        <f t="shared" si="59"/>
        <v>10</v>
      </c>
      <c r="AB50" s="27">
        <v>17</v>
      </c>
      <c r="AC50" s="28">
        <f t="shared" si="60"/>
        <v>0.58823529411764708</v>
      </c>
      <c r="AD50" s="10">
        <f t="shared" si="61"/>
        <v>1.1000000000000001</v>
      </c>
      <c r="AE50" s="44">
        <f t="shared" si="63"/>
        <v>0.29166666666666669</v>
      </c>
    </row>
    <row r="51" spans="1:31" x14ac:dyDescent="0.75">
      <c r="A51" s="29" t="s">
        <v>42</v>
      </c>
      <c r="B51" s="21" t="s">
        <v>38</v>
      </c>
      <c r="C51" s="29">
        <v>11689</v>
      </c>
      <c r="D51" s="29">
        <v>11689</v>
      </c>
      <c r="E51" s="29"/>
      <c r="F51" s="29"/>
      <c r="G51" s="40">
        <v>0.25</v>
      </c>
      <c r="H51" s="40">
        <v>0.63750000000000007</v>
      </c>
      <c r="I51" s="41">
        <f t="shared" si="55"/>
        <v>0.38750000000000007</v>
      </c>
      <c r="J51" s="29"/>
      <c r="K51" s="29"/>
      <c r="L51" s="24">
        <f t="shared" si="56"/>
        <v>0</v>
      </c>
      <c r="M51" s="29">
        <v>11690</v>
      </c>
      <c r="N51" s="29">
        <v>11693</v>
      </c>
      <c r="O51" s="29"/>
      <c r="P51" s="29"/>
      <c r="Q51" s="40">
        <v>0.66666666666666663</v>
      </c>
      <c r="R51" s="40">
        <v>0.78472222222222221</v>
      </c>
      <c r="S51" s="41">
        <f t="shared" si="62"/>
        <v>0.11805555555555558</v>
      </c>
      <c r="T51" s="29" t="s">
        <v>167</v>
      </c>
      <c r="U51" s="29"/>
      <c r="V51" s="24">
        <f t="shared" si="57"/>
        <v>3</v>
      </c>
      <c r="W51" s="25">
        <f t="shared" si="58"/>
        <v>3</v>
      </c>
      <c r="X51" s="21"/>
      <c r="Y51" s="21"/>
      <c r="Z51" s="33">
        <v>12</v>
      </c>
      <c r="AA51" s="27">
        <f t="shared" si="59"/>
        <v>5</v>
      </c>
      <c r="AB51" s="27">
        <v>17</v>
      </c>
      <c r="AC51" s="28">
        <f t="shared" si="60"/>
        <v>0.29411764705882354</v>
      </c>
      <c r="AD51" s="10">
        <f t="shared" si="61"/>
        <v>0.6</v>
      </c>
      <c r="AE51" s="44">
        <f t="shared" si="63"/>
        <v>0.50555555555555565</v>
      </c>
    </row>
    <row r="52" spans="1:31" x14ac:dyDescent="0.75">
      <c r="A52" s="29" t="s">
        <v>43</v>
      </c>
      <c r="B52" s="21" t="s">
        <v>38</v>
      </c>
      <c r="C52" s="21">
        <v>9864</v>
      </c>
      <c r="D52" s="21">
        <v>9864</v>
      </c>
      <c r="E52" s="29"/>
      <c r="F52" s="29"/>
      <c r="G52" s="40">
        <v>0.25</v>
      </c>
      <c r="H52" s="40">
        <v>0.66666666666666663</v>
      </c>
      <c r="I52" s="41">
        <f t="shared" si="55"/>
        <v>0.41666666666666663</v>
      </c>
      <c r="J52" s="29" t="s">
        <v>132</v>
      </c>
      <c r="K52" s="29"/>
      <c r="L52" s="24">
        <f t="shared" si="56"/>
        <v>0</v>
      </c>
      <c r="M52" s="21">
        <v>9864</v>
      </c>
      <c r="N52" s="21">
        <v>9864</v>
      </c>
      <c r="O52" s="29"/>
      <c r="P52" s="29"/>
      <c r="Q52" s="40">
        <v>0.66666666666666663</v>
      </c>
      <c r="R52" s="40">
        <v>8.3333333333333329E-2</v>
      </c>
      <c r="S52" s="41">
        <v>0.41666666666666669</v>
      </c>
      <c r="T52" s="29" t="s">
        <v>132</v>
      </c>
      <c r="U52" s="29"/>
      <c r="V52" s="24">
        <f t="shared" si="57"/>
        <v>0</v>
      </c>
      <c r="W52" s="25">
        <f t="shared" si="58"/>
        <v>0</v>
      </c>
      <c r="X52" s="21"/>
      <c r="Y52" s="21"/>
      <c r="Z52" s="33">
        <v>16.899999999999999</v>
      </c>
      <c r="AA52" s="27">
        <f t="shared" si="59"/>
        <v>0.10000000000000142</v>
      </c>
      <c r="AB52" s="27">
        <v>17</v>
      </c>
      <c r="AC52" s="28">
        <f>AA52/AB52</f>
        <v>5.8823529411765538E-3</v>
      </c>
      <c r="AD52" s="10">
        <f>W52/AA52</f>
        <v>0</v>
      </c>
      <c r="AE52" s="44">
        <f t="shared" si="63"/>
        <v>0.83333333333333326</v>
      </c>
    </row>
    <row r="53" spans="1:31" x14ac:dyDescent="0.75">
      <c r="A53" s="29" t="s">
        <v>44</v>
      </c>
      <c r="B53" s="21" t="s">
        <v>38</v>
      </c>
      <c r="C53" s="29">
        <v>13580</v>
      </c>
      <c r="D53" s="29">
        <v>13589</v>
      </c>
      <c r="E53" s="29"/>
      <c r="F53" s="29"/>
      <c r="G53" s="40">
        <v>0.58263888888888882</v>
      </c>
      <c r="H53" s="40">
        <v>0.59444444444444444</v>
      </c>
      <c r="I53" s="41">
        <f t="shared" si="55"/>
        <v>1.1805555555555625E-2</v>
      </c>
      <c r="J53" s="29"/>
      <c r="K53" s="29"/>
      <c r="L53" s="24">
        <f t="shared" si="56"/>
        <v>9</v>
      </c>
      <c r="M53" s="29">
        <v>13589</v>
      </c>
      <c r="N53" s="29">
        <v>13597</v>
      </c>
      <c r="O53" s="29"/>
      <c r="P53" s="29"/>
      <c r="Q53" s="40"/>
      <c r="R53" s="40"/>
      <c r="S53" s="41">
        <f t="shared" si="62"/>
        <v>0</v>
      </c>
      <c r="T53" s="29"/>
      <c r="U53" s="29"/>
      <c r="V53" s="24">
        <f t="shared" si="57"/>
        <v>8</v>
      </c>
      <c r="W53" s="25">
        <f t="shared" si="58"/>
        <v>17</v>
      </c>
      <c r="X53" s="21"/>
      <c r="Y53" s="21"/>
      <c r="Z53" s="33">
        <v>0.1</v>
      </c>
      <c r="AA53" s="27">
        <f t="shared" si="49"/>
        <v>16.899999999999999</v>
      </c>
      <c r="AB53" s="27">
        <v>17</v>
      </c>
      <c r="AC53" s="28">
        <f t="shared" si="50"/>
        <v>0.99411764705882344</v>
      </c>
      <c r="AD53" s="10">
        <f t="shared" si="52"/>
        <v>1.0059171597633136</v>
      </c>
      <c r="AE53" s="44">
        <f t="shared" si="63"/>
        <v>1.1805555555555625E-2</v>
      </c>
    </row>
    <row r="54" spans="1:31" x14ac:dyDescent="0.75">
      <c r="A54" s="29" t="s">
        <v>45</v>
      </c>
      <c r="B54" s="21" t="s">
        <v>38</v>
      </c>
      <c r="C54" s="29"/>
      <c r="D54" s="29"/>
      <c r="E54" s="29" t="s">
        <v>140</v>
      </c>
      <c r="F54" s="29" t="s">
        <v>140</v>
      </c>
      <c r="G54" s="40">
        <v>0.25</v>
      </c>
      <c r="H54" s="40">
        <v>0.66666666666666663</v>
      </c>
      <c r="I54" s="41">
        <f t="shared" si="55"/>
        <v>0.41666666666666663</v>
      </c>
      <c r="J54" s="29" t="s">
        <v>148</v>
      </c>
      <c r="K54" s="29"/>
      <c r="L54" s="24">
        <f t="shared" si="56"/>
        <v>0</v>
      </c>
      <c r="M54" s="29"/>
      <c r="N54" s="29"/>
      <c r="O54" s="29"/>
      <c r="P54" s="29" t="s">
        <v>140</v>
      </c>
      <c r="Q54" s="40">
        <v>0.66666666666666663</v>
      </c>
      <c r="R54" s="40">
        <v>8.3333333333333329E-2</v>
      </c>
      <c r="S54" s="41">
        <v>0.41666666666666669</v>
      </c>
      <c r="T54" s="29" t="s">
        <v>148</v>
      </c>
      <c r="U54" s="29"/>
      <c r="V54" s="24">
        <f t="shared" si="57"/>
        <v>0</v>
      </c>
      <c r="W54" s="25">
        <f t="shared" si="58"/>
        <v>0</v>
      </c>
      <c r="X54" s="21"/>
      <c r="Y54" s="21"/>
      <c r="Z54" s="33">
        <v>16.899999999999999</v>
      </c>
      <c r="AA54" s="27">
        <f t="shared" si="49"/>
        <v>0.10000000000000142</v>
      </c>
      <c r="AB54" s="27">
        <v>17</v>
      </c>
      <c r="AC54" s="28">
        <f t="shared" si="50"/>
        <v>5.8823529411765538E-3</v>
      </c>
      <c r="AD54" s="10">
        <f t="shared" si="52"/>
        <v>0</v>
      </c>
      <c r="AE54" s="44">
        <f t="shared" si="63"/>
        <v>0.83333333333333326</v>
      </c>
    </row>
    <row r="55" spans="1:31" x14ac:dyDescent="0.75">
      <c r="A55" s="29" t="s">
        <v>116</v>
      </c>
      <c r="B55" s="21" t="s">
        <v>38</v>
      </c>
      <c r="C55" s="29">
        <v>12390</v>
      </c>
      <c r="D55" s="29">
        <v>12399</v>
      </c>
      <c r="E55" s="29"/>
      <c r="F55" s="29"/>
      <c r="G55" s="40">
        <v>0.53541666666666665</v>
      </c>
      <c r="H55" s="40">
        <v>0.55972222222222223</v>
      </c>
      <c r="I55" s="41">
        <f t="shared" si="55"/>
        <v>2.430555555555558E-2</v>
      </c>
      <c r="J55" s="29"/>
      <c r="K55" s="29"/>
      <c r="L55" s="24">
        <f t="shared" si="56"/>
        <v>9</v>
      </c>
      <c r="M55" s="29">
        <v>12399</v>
      </c>
      <c r="N55" s="29">
        <v>12408</v>
      </c>
      <c r="O55" s="29"/>
      <c r="P55" s="29"/>
      <c r="Q55" s="40"/>
      <c r="R55" s="40"/>
      <c r="S55" s="41">
        <f t="shared" si="62"/>
        <v>0</v>
      </c>
      <c r="T55" s="29"/>
      <c r="U55" s="29"/>
      <c r="V55" s="24">
        <f t="shared" si="57"/>
        <v>9</v>
      </c>
      <c r="W55" s="25">
        <f t="shared" si="58"/>
        <v>18</v>
      </c>
      <c r="X55" s="21"/>
      <c r="Y55" s="21"/>
      <c r="Z55" s="33">
        <v>0.3</v>
      </c>
      <c r="AA55" s="27">
        <f t="shared" si="49"/>
        <v>16.7</v>
      </c>
      <c r="AB55" s="27">
        <v>17</v>
      </c>
      <c r="AC55" s="28">
        <f t="shared" si="50"/>
        <v>0.98235294117647054</v>
      </c>
      <c r="AD55" s="10">
        <f t="shared" si="52"/>
        <v>1.0778443113772456</v>
      </c>
      <c r="AE55" s="44">
        <f t="shared" si="63"/>
        <v>2.430555555555558E-2</v>
      </c>
    </row>
    <row r="56" spans="1:31" x14ac:dyDescent="0.75">
      <c r="A56" s="29" t="s">
        <v>46</v>
      </c>
      <c r="B56" s="21" t="s">
        <v>38</v>
      </c>
      <c r="C56" s="29">
        <v>13631</v>
      </c>
      <c r="D56" s="29">
        <v>13640</v>
      </c>
      <c r="E56" s="29"/>
      <c r="F56" s="29"/>
      <c r="G56" s="40"/>
      <c r="H56" s="40"/>
      <c r="I56" s="41">
        <f t="shared" si="55"/>
        <v>0</v>
      </c>
      <c r="J56" s="29"/>
      <c r="K56" s="29"/>
      <c r="L56" s="24">
        <f t="shared" si="56"/>
        <v>9</v>
      </c>
      <c r="M56" s="29">
        <v>13640</v>
      </c>
      <c r="N56" s="29">
        <v>13642</v>
      </c>
      <c r="O56" s="29"/>
      <c r="P56" s="29"/>
      <c r="Q56" s="40">
        <v>0.79166666666666663</v>
      </c>
      <c r="R56" s="40">
        <v>8.3333333333333329E-2</v>
      </c>
      <c r="S56" s="41">
        <v>0.29166666666666669</v>
      </c>
      <c r="T56" s="29" t="s">
        <v>168</v>
      </c>
      <c r="U56" s="29"/>
      <c r="V56" s="24">
        <f t="shared" si="57"/>
        <v>2</v>
      </c>
      <c r="W56" s="25">
        <f t="shared" si="58"/>
        <v>11</v>
      </c>
      <c r="X56" s="21"/>
      <c r="Y56" s="21"/>
      <c r="Z56" s="33">
        <v>7</v>
      </c>
      <c r="AA56" s="27">
        <f t="shared" si="49"/>
        <v>10</v>
      </c>
      <c r="AB56" s="27">
        <v>17</v>
      </c>
      <c r="AC56" s="28">
        <f t="shared" si="50"/>
        <v>0.58823529411764708</v>
      </c>
      <c r="AD56" s="10">
        <f t="shared" si="52"/>
        <v>1.1000000000000001</v>
      </c>
      <c r="AE56" s="44">
        <f t="shared" si="63"/>
        <v>0.29166666666666669</v>
      </c>
    </row>
    <row r="57" spans="1:31" x14ac:dyDescent="0.75">
      <c r="A57" s="29" t="s">
        <v>48</v>
      </c>
      <c r="B57" s="21" t="s">
        <v>38</v>
      </c>
      <c r="C57" s="29"/>
      <c r="D57" s="29"/>
      <c r="E57" s="29" t="s">
        <v>140</v>
      </c>
      <c r="F57" s="29" t="s">
        <v>140</v>
      </c>
      <c r="G57" s="40">
        <v>0.25</v>
      </c>
      <c r="H57" s="40">
        <v>0.66666666666666663</v>
      </c>
      <c r="I57" s="41">
        <f t="shared" si="55"/>
        <v>0.41666666666666663</v>
      </c>
      <c r="J57" s="29" t="s">
        <v>149</v>
      </c>
      <c r="K57" s="29"/>
      <c r="L57" s="24">
        <f t="shared" si="56"/>
        <v>0</v>
      </c>
      <c r="M57" s="29"/>
      <c r="N57" s="29"/>
      <c r="O57" s="29"/>
      <c r="P57" s="29" t="s">
        <v>140</v>
      </c>
      <c r="Q57" s="40">
        <v>0.66666666666666663</v>
      </c>
      <c r="R57" s="40">
        <v>8.3333333333333329E-2</v>
      </c>
      <c r="S57" s="41">
        <v>0.41666666666666669</v>
      </c>
      <c r="T57" s="29" t="s">
        <v>149</v>
      </c>
      <c r="U57" s="29"/>
      <c r="V57" s="24">
        <f t="shared" si="57"/>
        <v>0</v>
      </c>
      <c r="W57" s="25">
        <f t="shared" si="58"/>
        <v>0</v>
      </c>
      <c r="X57" s="21"/>
      <c r="Y57" s="21"/>
      <c r="Z57" s="33">
        <v>16.899999999999999</v>
      </c>
      <c r="AA57" s="27">
        <f t="shared" si="49"/>
        <v>0.10000000000000142</v>
      </c>
      <c r="AB57" s="27">
        <v>17</v>
      </c>
      <c r="AC57" s="28">
        <f t="shared" si="50"/>
        <v>5.8823529411765538E-3</v>
      </c>
      <c r="AD57" s="10">
        <f t="shared" si="52"/>
        <v>0</v>
      </c>
      <c r="AE57" s="44">
        <f t="shared" si="63"/>
        <v>0.83333333333333326</v>
      </c>
    </row>
    <row r="58" spans="1:31" x14ac:dyDescent="0.75">
      <c r="A58" s="29" t="s">
        <v>49</v>
      </c>
      <c r="B58" s="21" t="s">
        <v>38</v>
      </c>
      <c r="C58" s="29">
        <v>13924</v>
      </c>
      <c r="D58" s="29">
        <v>13933</v>
      </c>
      <c r="E58" s="29"/>
      <c r="F58" s="29"/>
      <c r="G58" s="40"/>
      <c r="H58" s="40"/>
      <c r="I58" s="41">
        <f t="shared" si="55"/>
        <v>0</v>
      </c>
      <c r="J58" s="29"/>
      <c r="K58" s="29"/>
      <c r="L58" s="24">
        <f t="shared" si="56"/>
        <v>9</v>
      </c>
      <c r="M58" s="29">
        <v>13933</v>
      </c>
      <c r="N58" s="29">
        <v>13939</v>
      </c>
      <c r="O58" s="29"/>
      <c r="P58" s="29"/>
      <c r="Q58" s="40"/>
      <c r="R58" s="40"/>
      <c r="S58" s="41">
        <f t="shared" si="62"/>
        <v>0</v>
      </c>
      <c r="T58" s="29"/>
      <c r="U58" s="29"/>
      <c r="V58" s="24">
        <f t="shared" si="57"/>
        <v>6</v>
      </c>
      <c r="W58" s="25">
        <f t="shared" si="58"/>
        <v>15</v>
      </c>
      <c r="X58" s="21"/>
      <c r="Y58" s="21"/>
      <c r="Z58" s="33">
        <v>0</v>
      </c>
      <c r="AA58" s="27">
        <f t="shared" si="49"/>
        <v>17</v>
      </c>
      <c r="AB58" s="27">
        <v>17</v>
      </c>
      <c r="AC58" s="28">
        <f t="shared" si="50"/>
        <v>1</v>
      </c>
      <c r="AD58" s="10">
        <f t="shared" si="52"/>
        <v>0.88235294117647056</v>
      </c>
      <c r="AE58" s="44">
        <f t="shared" si="63"/>
        <v>0</v>
      </c>
    </row>
    <row r="59" spans="1:31" x14ac:dyDescent="0.75">
      <c r="A59" s="29" t="s">
        <v>50</v>
      </c>
      <c r="B59" s="21" t="s">
        <v>38</v>
      </c>
      <c r="C59" s="29">
        <v>6219.1</v>
      </c>
      <c r="D59" s="29">
        <v>6224.2</v>
      </c>
      <c r="E59" s="29"/>
      <c r="F59" s="29"/>
      <c r="G59" s="40">
        <v>0.50624999999999998</v>
      </c>
      <c r="H59" s="40">
        <v>0.52569444444444446</v>
      </c>
      <c r="I59" s="41">
        <f t="shared" si="55"/>
        <v>1.9444444444444486E-2</v>
      </c>
      <c r="J59" s="29"/>
      <c r="K59" s="29"/>
      <c r="L59" s="24">
        <f t="shared" si="56"/>
        <v>5.0999999999994543</v>
      </c>
      <c r="M59" s="29">
        <v>6224.2</v>
      </c>
      <c r="N59" s="29">
        <v>6228.7</v>
      </c>
      <c r="O59" s="29"/>
      <c r="P59" s="29"/>
      <c r="Q59" s="40"/>
      <c r="R59" s="40"/>
      <c r="S59" s="41">
        <f t="shared" si="62"/>
        <v>0</v>
      </c>
      <c r="T59" s="29"/>
      <c r="U59" s="29"/>
      <c r="V59" s="24">
        <f t="shared" si="57"/>
        <v>4.5</v>
      </c>
      <c r="W59" s="25">
        <f t="shared" si="58"/>
        <v>9.5999999999994543</v>
      </c>
      <c r="X59" s="21"/>
      <c r="Y59" s="21"/>
      <c r="Z59" s="33">
        <v>0.2</v>
      </c>
      <c r="AA59" s="27">
        <f t="shared" si="49"/>
        <v>16.8</v>
      </c>
      <c r="AB59" s="27">
        <v>17</v>
      </c>
      <c r="AC59" s="28">
        <f t="shared" si="50"/>
        <v>0.9882352941176471</v>
      </c>
      <c r="AD59" s="10">
        <f t="shared" si="52"/>
        <v>0.57142857142853887</v>
      </c>
      <c r="AE59" s="44">
        <f t="shared" si="63"/>
        <v>1.9444444444444486E-2</v>
      </c>
    </row>
    <row r="60" spans="1:31" x14ac:dyDescent="0.75">
      <c r="A60" s="78"/>
      <c r="B60" s="79"/>
      <c r="C60" s="80"/>
      <c r="D60" s="80"/>
      <c r="E60" s="80"/>
      <c r="F60" s="80"/>
      <c r="G60" s="81"/>
      <c r="H60" s="81"/>
      <c r="I60" s="82"/>
      <c r="J60" s="80"/>
      <c r="K60" s="80"/>
      <c r="L60" s="83"/>
      <c r="M60" s="80"/>
      <c r="N60" s="80"/>
      <c r="O60" s="80"/>
      <c r="P60" s="80"/>
      <c r="Q60" s="81"/>
      <c r="R60" s="81"/>
      <c r="S60" s="82"/>
      <c r="T60" s="80"/>
      <c r="U60" s="80"/>
      <c r="V60" s="83"/>
      <c r="W60" s="84"/>
      <c r="X60" s="79"/>
      <c r="Y60" s="79"/>
      <c r="Z60" s="85"/>
      <c r="AA60" s="86"/>
      <c r="AB60" s="86"/>
      <c r="AC60" s="28">
        <f>AVERAGEIF(AC48:AC59,"&gt;0")</f>
        <v>0.61078431372549014</v>
      </c>
      <c r="AD60" s="28">
        <f>AVERAGEIF(AD48:AD59,"&gt;0")</f>
        <v>0.92060342930330863</v>
      </c>
      <c r="AE60" s="87"/>
    </row>
    <row r="61" spans="1:31" x14ac:dyDescent="0.75">
      <c r="A61" s="78"/>
      <c r="B61" s="79"/>
      <c r="C61" s="80"/>
      <c r="D61" s="80"/>
      <c r="E61" s="80"/>
      <c r="F61" s="80"/>
      <c r="G61" s="81"/>
      <c r="H61" s="81"/>
      <c r="I61" s="82"/>
      <c r="J61" s="80"/>
      <c r="K61" s="80"/>
      <c r="L61" s="83"/>
      <c r="M61" s="80"/>
      <c r="N61" s="80"/>
      <c r="O61" s="80"/>
      <c r="P61" s="80"/>
      <c r="Q61" s="81"/>
      <c r="R61" s="81"/>
      <c r="S61" s="82"/>
      <c r="T61" s="80"/>
      <c r="U61" s="80"/>
      <c r="V61" s="83"/>
      <c r="W61" s="84"/>
      <c r="X61" s="79"/>
      <c r="Y61" s="79"/>
      <c r="Z61" s="85"/>
      <c r="AA61" s="88" t="s">
        <v>178</v>
      </c>
      <c r="AB61" s="86"/>
      <c r="AC61" s="28">
        <f>AVERAGE(AC46,AC60)</f>
        <v>0.60068627450980383</v>
      </c>
      <c r="AD61" s="28">
        <f>AVERAGE(AD46,AD60)</f>
        <v>0.95400314506709161</v>
      </c>
      <c r="AE61" s="87"/>
    </row>
    <row r="62" spans="1:31" s="103" customFormat="1" x14ac:dyDescent="0.75">
      <c r="A62" s="105" t="s">
        <v>118</v>
      </c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</row>
    <row r="63" spans="1:31" s="104" customFormat="1" x14ac:dyDescent="0.75">
      <c r="A63" s="107" t="s">
        <v>97</v>
      </c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</row>
    <row r="64" spans="1:31" x14ac:dyDescent="0.75">
      <c r="A64" s="29" t="s">
        <v>127</v>
      </c>
      <c r="B64" s="29" t="s">
        <v>58</v>
      </c>
      <c r="C64" s="29">
        <v>22862</v>
      </c>
      <c r="D64" s="29">
        <v>22869</v>
      </c>
      <c r="E64" s="29"/>
      <c r="F64" s="29"/>
      <c r="G64" s="40"/>
      <c r="H64" s="40"/>
      <c r="I64" s="41">
        <f t="shared" ref="I64:I66" si="64">H64-G64</f>
        <v>0</v>
      </c>
      <c r="J64" s="29"/>
      <c r="K64" s="29"/>
      <c r="L64" s="38">
        <f t="shared" ref="L64:L65" si="65">SUM(D64-C64)</f>
        <v>7</v>
      </c>
      <c r="M64" s="29">
        <v>22869</v>
      </c>
      <c r="N64" s="29">
        <v>22877</v>
      </c>
      <c r="O64" s="29"/>
      <c r="P64" s="29"/>
      <c r="Q64" s="40"/>
      <c r="R64" s="40"/>
      <c r="S64" s="41">
        <f t="shared" ref="S64" si="66">R64-Q64</f>
        <v>0</v>
      </c>
      <c r="T64" s="29"/>
      <c r="U64" s="29"/>
      <c r="V64" s="24">
        <f t="shared" ref="V64:V65" si="67">SUM(N64-M64)</f>
        <v>8</v>
      </c>
      <c r="W64" s="25">
        <f t="shared" ref="W64:W65" si="68">SUM(L64+V64)</f>
        <v>15</v>
      </c>
      <c r="X64" s="29"/>
      <c r="Y64" s="29"/>
      <c r="Z64" s="30">
        <v>0</v>
      </c>
      <c r="AA64" s="27">
        <f>AB64-X64-Y64-Z64</f>
        <v>17</v>
      </c>
      <c r="AB64" s="27">
        <v>17</v>
      </c>
      <c r="AC64" s="28">
        <f>AA64/AB64</f>
        <v>1</v>
      </c>
      <c r="AD64" s="10">
        <f>W64/AA64</f>
        <v>0.88235294117647056</v>
      </c>
      <c r="AE64" s="44">
        <f>S64+I64</f>
        <v>0</v>
      </c>
    </row>
    <row r="65" spans="1:31" x14ac:dyDescent="0.75">
      <c r="A65" s="29" t="s">
        <v>128</v>
      </c>
      <c r="B65" s="29" t="s">
        <v>58</v>
      </c>
      <c r="C65" s="29">
        <v>7275</v>
      </c>
      <c r="D65" s="29">
        <v>7278</v>
      </c>
      <c r="E65" s="29"/>
      <c r="F65" s="29"/>
      <c r="G65" s="40"/>
      <c r="H65" s="40"/>
      <c r="I65" s="41">
        <f t="shared" si="64"/>
        <v>0</v>
      </c>
      <c r="J65" s="29"/>
      <c r="K65" s="29"/>
      <c r="L65" s="38">
        <f t="shared" si="65"/>
        <v>3</v>
      </c>
      <c r="M65" s="29">
        <v>7278</v>
      </c>
      <c r="N65" s="29">
        <v>7281</v>
      </c>
      <c r="O65" s="29"/>
      <c r="P65" s="29"/>
      <c r="Q65" s="40">
        <v>0.83333333333333337</v>
      </c>
      <c r="R65" s="40">
        <v>8.3333333333333329E-2</v>
      </c>
      <c r="S65" s="41">
        <v>0.25</v>
      </c>
      <c r="T65" s="29" t="s">
        <v>170</v>
      </c>
      <c r="U65" s="29"/>
      <c r="V65" s="24">
        <f t="shared" si="67"/>
        <v>3</v>
      </c>
      <c r="W65" s="25">
        <f t="shared" si="68"/>
        <v>6</v>
      </c>
      <c r="X65" s="29"/>
      <c r="Y65" s="29"/>
      <c r="Z65" s="30">
        <v>6</v>
      </c>
      <c r="AA65" s="27">
        <f>AB65-X65-Y65-Z65</f>
        <v>11</v>
      </c>
      <c r="AB65" s="27">
        <v>17</v>
      </c>
      <c r="AC65" s="28">
        <f>AA65/AB65</f>
        <v>0.6470588235294118</v>
      </c>
      <c r="AD65" s="10">
        <f>W65/AA65</f>
        <v>0.54545454545454541</v>
      </c>
      <c r="AE65" s="44">
        <f t="shared" ref="AE65:AE66" si="69">S65+I65</f>
        <v>0.25</v>
      </c>
    </row>
    <row r="66" spans="1:31" x14ac:dyDescent="0.75">
      <c r="A66" s="29" t="s">
        <v>129</v>
      </c>
      <c r="B66" s="29" t="s">
        <v>58</v>
      </c>
      <c r="C66" s="29">
        <v>12434</v>
      </c>
      <c r="D66" s="29">
        <v>12434</v>
      </c>
      <c r="E66" s="29"/>
      <c r="F66" s="29"/>
      <c r="G66" s="40">
        <v>0.25</v>
      </c>
      <c r="H66" s="40">
        <v>0.66666666666666663</v>
      </c>
      <c r="I66" s="41">
        <f t="shared" si="64"/>
        <v>0.41666666666666663</v>
      </c>
      <c r="J66" s="29" t="s">
        <v>132</v>
      </c>
      <c r="K66" s="29"/>
      <c r="L66" s="38">
        <f t="shared" ref="L66" si="70">SUM(D66-C66)</f>
        <v>0</v>
      </c>
      <c r="M66" s="29">
        <v>12434</v>
      </c>
      <c r="N66" s="29">
        <v>12434</v>
      </c>
      <c r="O66" s="29"/>
      <c r="P66" s="29"/>
      <c r="Q66" s="40">
        <v>0.25</v>
      </c>
      <c r="R66" s="40">
        <v>0.66666666666666663</v>
      </c>
      <c r="S66" s="41">
        <f t="shared" ref="S66" si="71">R66-Q66</f>
        <v>0.41666666666666663</v>
      </c>
      <c r="T66" s="29" t="s">
        <v>132</v>
      </c>
      <c r="U66" s="29"/>
      <c r="V66" s="24">
        <f t="shared" ref="V66" si="72">SUM(N66-M66)</f>
        <v>0</v>
      </c>
      <c r="W66" s="25">
        <f t="shared" ref="W66" si="73">SUM(L66+V66)</f>
        <v>0</v>
      </c>
      <c r="X66" s="29"/>
      <c r="Y66" s="29"/>
      <c r="Z66" s="30">
        <v>16.899999999999999</v>
      </c>
      <c r="AA66" s="27">
        <f>AB66-X66-Y66-Z66</f>
        <v>0.10000000000000142</v>
      </c>
      <c r="AB66" s="27">
        <v>17</v>
      </c>
      <c r="AC66" s="28">
        <f>AA66/AB66</f>
        <v>5.8823529411765538E-3</v>
      </c>
      <c r="AD66" s="10">
        <f>W66/AA66</f>
        <v>0</v>
      </c>
      <c r="AE66" s="44">
        <f t="shared" si="69"/>
        <v>0.83333333333333326</v>
      </c>
    </row>
    <row r="67" spans="1:31" x14ac:dyDescent="0.75">
      <c r="A67" s="89"/>
      <c r="G67" s="90"/>
      <c r="H67" s="90"/>
      <c r="I67" s="91"/>
      <c r="L67" s="92"/>
      <c r="Q67" s="90"/>
      <c r="R67" s="90"/>
      <c r="S67" s="91"/>
      <c r="V67" s="48"/>
      <c r="W67" s="93"/>
      <c r="Z67" s="94"/>
      <c r="AA67" s="95"/>
      <c r="AB67" s="95"/>
      <c r="AC67" s="28">
        <f>AVERAGEIF(AC64:AC66,"&gt;0")</f>
        <v>0.55098039215686268</v>
      </c>
      <c r="AD67" s="28">
        <f>AVERAGEIF(AD64:AD66,"&gt;0")</f>
        <v>0.71390374331550799</v>
      </c>
      <c r="AE67" s="96"/>
    </row>
    <row r="68" spans="1:31" s="103" customFormat="1" x14ac:dyDescent="0.75">
      <c r="A68" s="101" t="s">
        <v>118</v>
      </c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</row>
    <row r="69" spans="1:31" s="37" customFormat="1" x14ac:dyDescent="0.75">
      <c r="A69" s="104" t="s">
        <v>98</v>
      </c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5"/>
      <c r="AE69" s="43"/>
    </row>
    <row r="70" spans="1:31" x14ac:dyDescent="0.75">
      <c r="A70" s="29" t="s">
        <v>57</v>
      </c>
      <c r="B70" s="29" t="s">
        <v>58</v>
      </c>
      <c r="C70" s="29">
        <v>4487</v>
      </c>
      <c r="D70" s="29">
        <v>4487</v>
      </c>
      <c r="E70" s="29"/>
      <c r="F70" s="29"/>
      <c r="G70" s="40">
        <v>0.25</v>
      </c>
      <c r="H70" s="40">
        <v>0.66666666666666663</v>
      </c>
      <c r="I70" s="41">
        <f t="shared" ref="I70" si="74">H70-G70</f>
        <v>0.41666666666666663</v>
      </c>
      <c r="J70" s="29" t="s">
        <v>187</v>
      </c>
      <c r="K70" s="29"/>
      <c r="L70" s="38">
        <f t="shared" ref="L70" si="75">SUM(D70-C70)</f>
        <v>0</v>
      </c>
      <c r="M70" s="29">
        <v>4487</v>
      </c>
      <c r="N70" s="29">
        <v>4487</v>
      </c>
      <c r="O70" s="29"/>
      <c r="P70" s="29"/>
      <c r="Q70" s="40">
        <v>0.66666666666666663</v>
      </c>
      <c r="R70" s="40">
        <v>8.3333333333333329E-2</v>
      </c>
      <c r="S70" s="41">
        <v>0.41666666666666669</v>
      </c>
      <c r="T70" s="29" t="s">
        <v>187</v>
      </c>
      <c r="U70" s="29"/>
      <c r="V70" s="24">
        <f t="shared" ref="V70" si="76">SUM(N70-M70)</f>
        <v>0</v>
      </c>
      <c r="W70" s="25">
        <f t="shared" ref="W70" si="77">SUM(L70+V70)</f>
        <v>0</v>
      </c>
      <c r="X70" s="29"/>
      <c r="Y70" s="29"/>
      <c r="Z70" s="30">
        <v>16.899999999999999</v>
      </c>
      <c r="AA70" s="27">
        <f>AB70-X70-Y70-Z70</f>
        <v>0.10000000000000142</v>
      </c>
      <c r="AB70" s="27">
        <v>17</v>
      </c>
      <c r="AC70" s="28">
        <f>AA70/AB70</f>
        <v>5.8823529411765538E-3</v>
      </c>
      <c r="AD70" s="10">
        <f>W70/AA70</f>
        <v>0</v>
      </c>
      <c r="AE70" s="44">
        <f t="shared" ref="AE70" si="78">S70+I70</f>
        <v>0.83333333333333326</v>
      </c>
    </row>
    <row r="71" spans="1:31" x14ac:dyDescent="0.75">
      <c r="A71" s="29"/>
      <c r="B71" s="29"/>
      <c r="C71" s="29"/>
      <c r="D71" s="29"/>
      <c r="E71" s="29"/>
      <c r="F71" s="29"/>
      <c r="G71" s="40"/>
      <c r="H71" s="40"/>
      <c r="I71" s="41"/>
      <c r="J71" s="29"/>
      <c r="K71" s="29"/>
      <c r="L71" s="38"/>
      <c r="M71" s="29"/>
      <c r="N71" s="29"/>
      <c r="O71" s="29"/>
      <c r="P71" s="29"/>
      <c r="Q71" s="40"/>
      <c r="R71" s="40"/>
      <c r="S71" s="41"/>
      <c r="T71" s="29"/>
      <c r="U71" s="29"/>
      <c r="V71" s="24"/>
      <c r="W71" s="25"/>
      <c r="X71" s="29"/>
      <c r="Y71" s="29"/>
      <c r="Z71" s="30"/>
      <c r="AA71" s="27"/>
      <c r="AB71" s="27"/>
      <c r="AC71" s="28">
        <f>AVERAGEIF(AC70,"&gt;0")</f>
        <v>5.8823529411765538E-3</v>
      </c>
      <c r="AD71" s="10">
        <v>0</v>
      </c>
      <c r="AE71" s="44"/>
    </row>
    <row r="72" spans="1:31" x14ac:dyDescent="0.75">
      <c r="A72" s="29"/>
      <c r="B72" s="29"/>
      <c r="C72" s="29"/>
      <c r="D72" s="29"/>
      <c r="E72" s="29"/>
      <c r="F72" s="29"/>
      <c r="G72" s="40"/>
      <c r="H72" s="40"/>
      <c r="I72" s="41"/>
      <c r="J72" s="29"/>
      <c r="K72" s="29"/>
      <c r="L72" s="38"/>
      <c r="M72" s="29"/>
      <c r="N72" s="29"/>
      <c r="O72" s="29"/>
      <c r="P72" s="29"/>
      <c r="Q72" s="40"/>
      <c r="R72" s="40"/>
      <c r="S72" s="41"/>
      <c r="T72" s="29"/>
      <c r="U72" s="29"/>
      <c r="V72" s="24"/>
      <c r="W72" s="25"/>
      <c r="X72" s="29"/>
      <c r="Y72" s="29"/>
      <c r="Z72" s="30"/>
      <c r="AA72" s="88" t="s">
        <v>179</v>
      </c>
      <c r="AB72" s="27"/>
      <c r="AC72" s="28">
        <f>AVERAGE(AC67,AC71)</f>
        <v>0.27843137254901962</v>
      </c>
      <c r="AD72" s="28">
        <f>AVERAGE(AD67,AD71)</f>
        <v>0.35695187165775399</v>
      </c>
      <c r="AE72" s="44"/>
    </row>
    <row r="73" spans="1:31" s="37" customFormat="1" x14ac:dyDescent="0.75">
      <c r="A73" s="12" t="s">
        <v>119</v>
      </c>
      <c r="B73" s="13"/>
      <c r="C73" s="13"/>
      <c r="D73" s="13"/>
      <c r="E73" s="13"/>
      <c r="F73" s="13"/>
      <c r="G73" s="14"/>
      <c r="H73" s="15"/>
      <c r="I73" s="19"/>
      <c r="J73" s="14"/>
      <c r="K73" s="15"/>
      <c r="L73" s="13"/>
      <c r="M73" s="13"/>
      <c r="N73" s="13"/>
      <c r="O73" s="13"/>
      <c r="P73" s="13"/>
      <c r="Q73" s="14"/>
      <c r="R73" s="15"/>
      <c r="S73" s="19"/>
      <c r="T73" s="14"/>
      <c r="U73" s="15"/>
      <c r="V73" s="13"/>
      <c r="W73" s="17"/>
      <c r="X73" s="13"/>
      <c r="Y73" s="13"/>
      <c r="Z73" s="18"/>
      <c r="AA73" s="13"/>
      <c r="AB73" s="13"/>
      <c r="AC73" s="14"/>
      <c r="AD73" s="15"/>
      <c r="AE73" s="19"/>
    </row>
    <row r="74" spans="1:31" s="37" customFormat="1" x14ac:dyDescent="0.75">
      <c r="A74" s="104" t="s">
        <v>100</v>
      </c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5"/>
      <c r="AE74" s="19"/>
    </row>
    <row r="75" spans="1:31" x14ac:dyDescent="0.75">
      <c r="A75" s="29" t="s">
        <v>63</v>
      </c>
      <c r="B75" s="29" t="s">
        <v>62</v>
      </c>
      <c r="C75" s="29">
        <v>13050</v>
      </c>
      <c r="D75" s="29">
        <v>13058</v>
      </c>
      <c r="E75" s="29"/>
      <c r="F75" s="29"/>
      <c r="G75" s="40"/>
      <c r="H75" s="40"/>
      <c r="I75" s="41">
        <f t="shared" ref="I75" si="79">H75-G75</f>
        <v>0</v>
      </c>
      <c r="J75" s="29"/>
      <c r="K75" s="29"/>
      <c r="L75" s="38">
        <f>SUM(D75-C75)</f>
        <v>8</v>
      </c>
      <c r="M75" s="29">
        <v>13058</v>
      </c>
      <c r="N75" s="29">
        <v>13058</v>
      </c>
      <c r="O75" s="29"/>
      <c r="P75" s="29"/>
      <c r="Q75" s="40"/>
      <c r="R75" s="40"/>
      <c r="S75" s="41">
        <f>R75-Q75</f>
        <v>0</v>
      </c>
      <c r="T75" s="29"/>
      <c r="U75" s="29"/>
      <c r="V75" s="24">
        <f>SUM(N75-M75)</f>
        <v>0</v>
      </c>
      <c r="W75" s="25">
        <f>SUM(L75+V75)</f>
        <v>8</v>
      </c>
      <c r="X75" s="29"/>
      <c r="Y75" s="29"/>
      <c r="Z75" s="30"/>
      <c r="AA75" s="27">
        <f>AB75-X75-Y75-Z75</f>
        <v>17</v>
      </c>
      <c r="AB75" s="27">
        <v>17</v>
      </c>
      <c r="AC75" s="28">
        <f>AA75/AB75</f>
        <v>1</v>
      </c>
      <c r="AD75" s="10">
        <f>W75/AA75</f>
        <v>0.47058823529411764</v>
      </c>
      <c r="AE75" s="44" t="e">
        <f>#REF!+#REF!</f>
        <v>#REF!</v>
      </c>
    </row>
    <row r="76" spans="1:31" x14ac:dyDescent="0.75">
      <c r="A76" s="89"/>
      <c r="G76" s="90"/>
      <c r="H76" s="90"/>
      <c r="I76" s="91"/>
      <c r="L76" s="92"/>
      <c r="Q76" s="90"/>
      <c r="R76" s="90"/>
      <c r="S76" s="91"/>
      <c r="V76" s="48"/>
      <c r="W76" s="93"/>
      <c r="Z76" s="94"/>
      <c r="AA76" s="95"/>
      <c r="AB76" s="95"/>
      <c r="AC76" s="28">
        <f>AVERAGEIF(AC75,"&gt;0")</f>
        <v>1</v>
      </c>
      <c r="AD76" s="28">
        <f>AVERAGEIF(AD75,"&gt;0")</f>
        <v>0.47058823529411764</v>
      </c>
      <c r="AE76" s="96"/>
    </row>
    <row r="77" spans="1:31" s="103" customFormat="1" x14ac:dyDescent="0.75">
      <c r="A77" s="101" t="s">
        <v>120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</row>
    <row r="78" spans="1:31" s="37" customFormat="1" x14ac:dyDescent="0.75">
      <c r="A78" s="104" t="s">
        <v>99</v>
      </c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5"/>
      <c r="AE78" s="43"/>
    </row>
    <row r="79" spans="1:31" x14ac:dyDescent="0.75">
      <c r="A79" s="29" t="s">
        <v>65</v>
      </c>
      <c r="B79" s="29" t="s">
        <v>88</v>
      </c>
      <c r="C79" s="29">
        <v>23408</v>
      </c>
      <c r="D79" s="29">
        <v>23414</v>
      </c>
      <c r="E79" s="29"/>
      <c r="F79" s="29"/>
      <c r="G79" s="40"/>
      <c r="H79" s="40"/>
      <c r="I79" s="41">
        <f t="shared" ref="I79" si="80">H79-G79</f>
        <v>0</v>
      </c>
      <c r="J79" s="29"/>
      <c r="K79" s="29"/>
      <c r="L79" s="38">
        <f>SUM(D79-C79)</f>
        <v>6</v>
      </c>
      <c r="M79" s="29"/>
      <c r="N79" s="29"/>
      <c r="O79" s="29"/>
      <c r="P79" s="29"/>
      <c r="Q79" s="40"/>
      <c r="R79" s="40"/>
      <c r="S79" s="41">
        <f>R79-Q79</f>
        <v>0</v>
      </c>
      <c r="T79" s="29"/>
      <c r="U79" s="29"/>
      <c r="V79" s="24">
        <f>SUM(N79-M79)</f>
        <v>0</v>
      </c>
      <c r="W79" s="25">
        <f>SUM(L79+V79)</f>
        <v>6</v>
      </c>
      <c r="X79" s="29"/>
      <c r="Y79" s="29"/>
      <c r="Z79" s="30"/>
      <c r="AA79" s="27">
        <f t="shared" ref="AA79" si="81">AB79-X79-Y79-Z79</f>
        <v>17</v>
      </c>
      <c r="AB79" s="27">
        <v>17</v>
      </c>
      <c r="AC79" s="28">
        <f>AA79/AB79</f>
        <v>1</v>
      </c>
      <c r="AD79" s="39">
        <f t="shared" ref="AD79" si="82">W79/AA79</f>
        <v>0.35294117647058826</v>
      </c>
      <c r="AE79" s="44">
        <f>S79+I79</f>
        <v>0</v>
      </c>
    </row>
    <row r="80" spans="1:31" s="103" customFormat="1" x14ac:dyDescent="0.75">
      <c r="A80" s="101" t="s">
        <v>122</v>
      </c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</row>
    <row r="81" spans="1:31" s="37" customFormat="1" x14ac:dyDescent="0.75">
      <c r="A81" s="13" t="s">
        <v>112</v>
      </c>
      <c r="B81" s="13"/>
      <c r="C81" s="17"/>
      <c r="D81" s="17"/>
      <c r="E81" s="17"/>
      <c r="F81" s="17"/>
      <c r="G81" s="17"/>
      <c r="H81" s="17"/>
      <c r="I81" s="59"/>
      <c r="J81" s="17"/>
      <c r="K81" s="17"/>
      <c r="L81" s="17"/>
      <c r="M81" s="17"/>
      <c r="N81" s="35"/>
      <c r="O81" s="17"/>
      <c r="P81" s="17"/>
      <c r="Q81" s="17"/>
      <c r="R81" s="17"/>
      <c r="S81" s="17"/>
      <c r="T81" s="17"/>
      <c r="U81" s="17"/>
      <c r="V81" s="13"/>
      <c r="W81" s="17"/>
      <c r="X81" s="13"/>
      <c r="Y81" s="13"/>
      <c r="Z81" s="18"/>
      <c r="AA81" s="13"/>
      <c r="AB81" s="13"/>
      <c r="AC81" s="14"/>
      <c r="AD81" s="15"/>
      <c r="AE81" s="19"/>
    </row>
    <row r="82" spans="1:31" x14ac:dyDescent="0.75">
      <c r="A82" s="21" t="s">
        <v>113</v>
      </c>
      <c r="B82" s="21" t="s">
        <v>114</v>
      </c>
      <c r="C82" s="34">
        <v>7862.4</v>
      </c>
      <c r="D82" s="36">
        <v>7867.9</v>
      </c>
      <c r="E82" s="29"/>
      <c r="F82" s="29"/>
      <c r="G82" s="40"/>
      <c r="H82" s="40"/>
      <c r="I82" s="41">
        <f t="shared" ref="I82" si="83">H82-G82</f>
        <v>0</v>
      </c>
      <c r="J82" s="29"/>
      <c r="K82" s="29"/>
      <c r="L82" s="24">
        <f>SUM(D82-C82)</f>
        <v>5.5</v>
      </c>
      <c r="M82" s="36">
        <v>7867.9</v>
      </c>
      <c r="N82" s="34">
        <v>7872.1</v>
      </c>
      <c r="O82" s="29"/>
      <c r="P82" s="29"/>
      <c r="Q82" s="40"/>
      <c r="R82" s="40"/>
      <c r="S82" s="41">
        <f t="shared" ref="S82" si="84">R82-Q82</f>
        <v>0</v>
      </c>
      <c r="T82" s="29"/>
      <c r="U82" s="29"/>
      <c r="V82" s="24">
        <f>SUM(N82-M82)</f>
        <v>4.2000000000007276</v>
      </c>
      <c r="W82" s="25">
        <f>V82+L82</f>
        <v>9.7000000000007276</v>
      </c>
      <c r="X82" s="21"/>
      <c r="Y82" s="21"/>
      <c r="Z82" s="33"/>
      <c r="AA82" s="27">
        <f>AB82-X82-Y82-Z82</f>
        <v>17</v>
      </c>
      <c r="AB82" s="27">
        <v>17</v>
      </c>
      <c r="AC82" s="28">
        <f t="shared" ref="AC82" si="85">AA82/AB82</f>
        <v>1</v>
      </c>
      <c r="AD82" s="10">
        <f>W82/AA82</f>
        <v>0.57058823529416047</v>
      </c>
      <c r="AE82" s="44" t="e">
        <f>#REF!+#REF!</f>
        <v>#REF!</v>
      </c>
    </row>
  </sheetData>
  <mergeCells count="8">
    <mergeCell ref="A77:XFD77"/>
    <mergeCell ref="A78:AC78"/>
    <mergeCell ref="A80:XFD80"/>
    <mergeCell ref="A62:XFD62"/>
    <mergeCell ref="A63:XFD63"/>
    <mergeCell ref="A68:XFD68"/>
    <mergeCell ref="A69:AC69"/>
    <mergeCell ref="A74:AC7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opLeftCell="G20" zoomScale="80" zoomScaleNormal="80" workbookViewId="0">
      <selection activeCell="A61" sqref="A61:XFD61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6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6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 t="shared" ref="AE5" si="7">S5+I5</f>
        <v>0.83333333333333326</v>
      </c>
    </row>
    <row r="6" spans="1:31" x14ac:dyDescent="0.75">
      <c r="A6" s="20" t="s">
        <v>31</v>
      </c>
      <c r="B6" s="21" t="s">
        <v>29</v>
      </c>
      <c r="C6" s="23">
        <v>1229.0999999999999</v>
      </c>
      <c r="D6" s="23">
        <v>1229.0999999999999</v>
      </c>
      <c r="E6" s="29" t="s">
        <v>140</v>
      </c>
      <c r="F6" s="29" t="s">
        <v>140</v>
      </c>
      <c r="G6" s="40">
        <v>0.25</v>
      </c>
      <c r="H6" s="40">
        <v>0.66666666666666663</v>
      </c>
      <c r="I6" s="41">
        <f t="shared" ref="I6:I12" si="8">H6-G6</f>
        <v>0.41666666666666663</v>
      </c>
      <c r="J6" s="29" t="s">
        <v>139</v>
      </c>
      <c r="K6" s="29"/>
      <c r="L6" s="22">
        <f t="shared" ref="L6:L12" si="9">D6-C6</f>
        <v>0</v>
      </c>
      <c r="M6" s="23">
        <v>1229.0999999999999</v>
      </c>
      <c r="N6" s="23">
        <v>1229.0999999999999</v>
      </c>
      <c r="O6" s="29" t="s">
        <v>140</v>
      </c>
      <c r="P6" s="29" t="s">
        <v>140</v>
      </c>
      <c r="Q6" s="40">
        <v>0.66666666666666663</v>
      </c>
      <c r="R6" s="40">
        <v>8.3333333333333329E-2</v>
      </c>
      <c r="S6" s="41">
        <v>0.41666666666666669</v>
      </c>
      <c r="T6" s="29" t="s">
        <v>139</v>
      </c>
      <c r="U6" s="29"/>
      <c r="V6" s="24">
        <f t="shared" ref="V6:V12" si="10">SUM(N6-M6)</f>
        <v>0</v>
      </c>
      <c r="W6" s="25">
        <f t="shared" ref="W6:W12" si="11">L6+V6</f>
        <v>0</v>
      </c>
      <c r="X6" s="1"/>
      <c r="Y6" s="8"/>
      <c r="Z6" s="26">
        <v>16.899999999999999</v>
      </c>
      <c r="AA6" s="27">
        <f t="shared" ref="AA6:AA12" si="12">AB6-X6-Y6-Z6</f>
        <v>0.10000000000000142</v>
      </c>
      <c r="AB6" s="27">
        <v>17</v>
      </c>
      <c r="AC6" s="28">
        <f t="shared" ref="AC6:AC12" si="13">AA6/AB6</f>
        <v>5.8823529411765538E-3</v>
      </c>
      <c r="AD6" s="10">
        <f t="shared" ref="AD6:AD12" si="14">W6/AA6</f>
        <v>0</v>
      </c>
      <c r="AE6" s="44">
        <f t="shared" ref="AE6:AE23" si="15">S6+I6</f>
        <v>0.83333333333333326</v>
      </c>
    </row>
    <row r="7" spans="1:31" x14ac:dyDescent="0.75">
      <c r="A7" s="20" t="s">
        <v>32</v>
      </c>
      <c r="B7" s="21" t="s">
        <v>29</v>
      </c>
      <c r="C7" s="23">
        <v>1982</v>
      </c>
      <c r="D7" s="23">
        <v>1990</v>
      </c>
      <c r="E7" s="29"/>
      <c r="F7" s="29"/>
      <c r="G7" s="40">
        <v>0.50972222222222219</v>
      </c>
      <c r="H7" s="40">
        <v>0.58194444444444449</v>
      </c>
      <c r="I7" s="41">
        <f t="shared" si="8"/>
        <v>7.2222222222222299E-2</v>
      </c>
      <c r="J7" s="29" t="s">
        <v>168</v>
      </c>
      <c r="K7" s="29"/>
      <c r="L7" s="22">
        <f t="shared" si="9"/>
        <v>8</v>
      </c>
      <c r="M7" s="23">
        <v>1990</v>
      </c>
      <c r="N7" s="23">
        <v>1999</v>
      </c>
      <c r="O7" s="29"/>
      <c r="P7" s="29"/>
      <c r="Q7" s="40"/>
      <c r="R7" s="40"/>
      <c r="S7" s="41">
        <f t="shared" ref="S7:S12" si="16">R7-Q7</f>
        <v>0</v>
      </c>
      <c r="T7" s="29"/>
      <c r="U7" s="29"/>
      <c r="V7" s="24">
        <f t="shared" si="10"/>
        <v>9</v>
      </c>
      <c r="W7" s="25">
        <f t="shared" si="11"/>
        <v>17</v>
      </c>
      <c r="X7" s="1"/>
      <c r="Y7" s="8"/>
      <c r="Z7" s="26">
        <v>1.4</v>
      </c>
      <c r="AA7" s="27">
        <f t="shared" si="12"/>
        <v>15.6</v>
      </c>
      <c r="AB7" s="27">
        <v>17</v>
      </c>
      <c r="AC7" s="28">
        <f t="shared" si="13"/>
        <v>0.91764705882352937</v>
      </c>
      <c r="AD7" s="10">
        <f t="shared" si="14"/>
        <v>1.0897435897435899</v>
      </c>
      <c r="AE7" s="44">
        <f t="shared" si="15"/>
        <v>7.2222222222222299E-2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8"/>
        <v>0.41666666666666663</v>
      </c>
      <c r="J8" s="29" t="s">
        <v>141</v>
      </c>
      <c r="K8" s="29"/>
      <c r="L8" s="22">
        <f t="shared" si="9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ref="V8" si="17">SUM(N8-M8)</f>
        <v>0</v>
      </c>
      <c r="W8" s="25">
        <f t="shared" si="11"/>
        <v>0</v>
      </c>
      <c r="X8" s="1"/>
      <c r="Y8" s="8"/>
      <c r="Z8" s="26">
        <v>16.899999999999999</v>
      </c>
      <c r="AA8" s="27">
        <f t="shared" si="12"/>
        <v>0.10000000000000142</v>
      </c>
      <c r="AB8" s="27">
        <v>17</v>
      </c>
      <c r="AC8" s="28">
        <f t="shared" si="13"/>
        <v>5.8823529411765538E-3</v>
      </c>
      <c r="AD8" s="10">
        <f t="shared" si="14"/>
        <v>0</v>
      </c>
      <c r="AE8" s="44">
        <f t="shared" si="15"/>
        <v>0.83333333333333326</v>
      </c>
    </row>
    <row r="9" spans="1:31" x14ac:dyDescent="0.75">
      <c r="A9" s="20" t="s">
        <v>69</v>
      </c>
      <c r="B9" s="21" t="s">
        <v>29</v>
      </c>
      <c r="C9" s="52">
        <v>6911</v>
      </c>
      <c r="D9" s="23">
        <v>6916</v>
      </c>
      <c r="E9" s="29"/>
      <c r="F9" s="29"/>
      <c r="G9" s="40">
        <v>0.2568171296296296</v>
      </c>
      <c r="H9" s="40">
        <v>0.40902777777777777</v>
      </c>
      <c r="I9" s="41">
        <f t="shared" si="8"/>
        <v>0.15221064814814816</v>
      </c>
      <c r="J9" s="29" t="s">
        <v>181</v>
      </c>
      <c r="K9" s="29"/>
      <c r="L9" s="22">
        <f t="shared" si="9"/>
        <v>5</v>
      </c>
      <c r="M9" s="23">
        <v>6916</v>
      </c>
      <c r="N9" s="52">
        <v>6925</v>
      </c>
      <c r="O9" s="29"/>
      <c r="P9" s="29"/>
      <c r="Q9" s="40"/>
      <c r="R9" s="40"/>
      <c r="S9" s="41">
        <f t="shared" si="16"/>
        <v>0</v>
      </c>
      <c r="T9" s="29"/>
      <c r="U9" s="29"/>
      <c r="V9" s="24">
        <f t="shared" si="10"/>
        <v>9</v>
      </c>
      <c r="W9" s="25">
        <f t="shared" si="11"/>
        <v>14</v>
      </c>
      <c r="X9" s="1"/>
      <c r="Y9" s="8"/>
      <c r="Z9" s="26">
        <v>3.3</v>
      </c>
      <c r="AA9" s="27">
        <f t="shared" si="12"/>
        <v>13.7</v>
      </c>
      <c r="AB9" s="27">
        <v>17</v>
      </c>
      <c r="AC9" s="28">
        <f t="shared" si="13"/>
        <v>0.80588235294117638</v>
      </c>
      <c r="AD9" s="10">
        <f t="shared" si="14"/>
        <v>1.0218978102189782</v>
      </c>
      <c r="AE9" s="44">
        <f t="shared" si="15"/>
        <v>0.15221064814814816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8"/>
        <v>0.41666666666666663</v>
      </c>
      <c r="J10" s="29" t="s">
        <v>145</v>
      </c>
      <c r="K10" s="29"/>
      <c r="L10" s="22">
        <f t="shared" si="9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ref="V10" si="18">SUM(N10-M10)</f>
        <v>0</v>
      </c>
      <c r="W10" s="25">
        <f t="shared" si="11"/>
        <v>0</v>
      </c>
      <c r="X10" s="1"/>
      <c r="Y10" s="8"/>
      <c r="Z10" s="26">
        <v>16.899999999999999</v>
      </c>
      <c r="AA10" s="27">
        <f t="shared" si="12"/>
        <v>0.10000000000000142</v>
      </c>
      <c r="AB10" s="27">
        <v>17</v>
      </c>
      <c r="AC10" s="28">
        <f t="shared" si="13"/>
        <v>5.8823529411765538E-3</v>
      </c>
      <c r="AD10" s="10">
        <f t="shared" si="14"/>
        <v>0</v>
      </c>
      <c r="AE10" s="44">
        <f t="shared" si="15"/>
        <v>0.83333333333333326</v>
      </c>
    </row>
    <row r="11" spans="1:31" x14ac:dyDescent="0.75">
      <c r="A11" s="20" t="s">
        <v>71</v>
      </c>
      <c r="B11" s="21" t="s">
        <v>29</v>
      </c>
      <c r="C11" s="23">
        <v>7484.9</v>
      </c>
      <c r="D11" s="23">
        <v>7494</v>
      </c>
      <c r="E11" s="29"/>
      <c r="F11" s="29"/>
      <c r="G11" s="40"/>
      <c r="H11" s="40"/>
      <c r="I11" s="41">
        <f t="shared" si="8"/>
        <v>0</v>
      </c>
      <c r="J11" s="29"/>
      <c r="K11" s="29"/>
      <c r="L11" s="22">
        <f t="shared" si="9"/>
        <v>9.1000000000003638</v>
      </c>
      <c r="M11" s="23">
        <v>7494</v>
      </c>
      <c r="N11" s="23">
        <v>7501.4</v>
      </c>
      <c r="O11" s="29"/>
      <c r="P11" s="29"/>
      <c r="Q11" s="40">
        <v>3.472222222222222E-3</v>
      </c>
      <c r="R11" s="40">
        <v>4.4444444444444446E-2</v>
      </c>
      <c r="S11" s="41">
        <f t="shared" si="16"/>
        <v>4.0972222222222222E-2</v>
      </c>
      <c r="T11" s="29" t="s">
        <v>195</v>
      </c>
      <c r="U11" s="29"/>
      <c r="V11" s="24">
        <f t="shared" si="10"/>
        <v>7.3999999999996362</v>
      </c>
      <c r="W11" s="25">
        <f t="shared" si="11"/>
        <v>16.5</v>
      </c>
      <c r="X11" s="1"/>
      <c r="Y11" s="8"/>
      <c r="Z11" s="26">
        <v>0.5</v>
      </c>
      <c r="AA11" s="27">
        <f t="shared" si="12"/>
        <v>16.5</v>
      </c>
      <c r="AB11" s="27">
        <v>17</v>
      </c>
      <c r="AC11" s="28">
        <f t="shared" si="13"/>
        <v>0.97058823529411764</v>
      </c>
      <c r="AD11" s="10">
        <f t="shared" si="14"/>
        <v>1</v>
      </c>
      <c r="AE11" s="44">
        <f t="shared" si="15"/>
        <v>4.0972222222222222E-2</v>
      </c>
    </row>
    <row r="12" spans="1:31" x14ac:dyDescent="0.75">
      <c r="A12" s="20" t="s">
        <v>91</v>
      </c>
      <c r="B12" s="21" t="s">
        <v>29</v>
      </c>
      <c r="C12" s="23">
        <v>1416</v>
      </c>
      <c r="D12" s="23">
        <v>1423</v>
      </c>
      <c r="E12" s="29"/>
      <c r="F12" s="29"/>
      <c r="G12" s="40"/>
      <c r="H12" s="40"/>
      <c r="I12" s="41">
        <f t="shared" si="8"/>
        <v>0</v>
      </c>
      <c r="J12" s="29"/>
      <c r="K12" s="29"/>
      <c r="L12" s="22">
        <f t="shared" si="9"/>
        <v>7</v>
      </c>
      <c r="M12" s="23">
        <v>1423</v>
      </c>
      <c r="N12" s="23">
        <v>1431</v>
      </c>
      <c r="O12" s="29"/>
      <c r="P12" s="29"/>
      <c r="Q12" s="40"/>
      <c r="R12" s="40"/>
      <c r="S12" s="41">
        <f t="shared" si="16"/>
        <v>0</v>
      </c>
      <c r="T12" s="29"/>
      <c r="U12" s="29"/>
      <c r="V12" s="24">
        <f t="shared" si="10"/>
        <v>8</v>
      </c>
      <c r="W12" s="25">
        <f t="shared" si="11"/>
        <v>15</v>
      </c>
      <c r="X12" s="1"/>
      <c r="Y12" s="8"/>
      <c r="Z12" s="26">
        <v>0</v>
      </c>
      <c r="AA12" s="27">
        <f t="shared" si="12"/>
        <v>17</v>
      </c>
      <c r="AB12" s="27">
        <v>17</v>
      </c>
      <c r="AC12" s="28">
        <f t="shared" si="13"/>
        <v>1</v>
      </c>
      <c r="AD12" s="10">
        <f t="shared" si="14"/>
        <v>0.88235294117647056</v>
      </c>
      <c r="AE12" s="44">
        <f t="shared" si="15"/>
        <v>0</v>
      </c>
    </row>
    <row r="13" spans="1:31" x14ac:dyDescent="0.75">
      <c r="A13" s="20"/>
      <c r="B13" s="21"/>
      <c r="C13" s="23"/>
      <c r="D13" s="23"/>
      <c r="E13" s="29"/>
      <c r="F13" s="29"/>
      <c r="G13" s="40"/>
      <c r="H13" s="40"/>
      <c r="I13" s="41"/>
      <c r="J13" s="29"/>
      <c r="K13" s="29"/>
      <c r="L13" s="22"/>
      <c r="M13" s="23"/>
      <c r="N13" s="23"/>
      <c r="O13" s="29"/>
      <c r="P13" s="29"/>
      <c r="Q13" s="40"/>
      <c r="R13" s="40"/>
      <c r="S13" s="41"/>
      <c r="T13" s="29"/>
      <c r="U13" s="29"/>
      <c r="V13" s="24"/>
      <c r="W13" s="25"/>
      <c r="X13" s="1"/>
      <c r="Y13" s="8"/>
      <c r="Z13" s="26"/>
      <c r="AA13" s="27"/>
      <c r="AB13" s="27"/>
      <c r="AC13" s="28">
        <f>AVERAGEIF(AC5:AC12,"&gt;0")</f>
        <v>0.46470588235294119</v>
      </c>
      <c r="AD13" s="28">
        <f>AVERAGEIF(AD5:AD12,"&gt;0")</f>
        <v>0.99849858528475965</v>
      </c>
      <c r="AE13" s="44"/>
    </row>
    <row r="14" spans="1:31" x14ac:dyDescent="0.75">
      <c r="A14" s="13" t="s">
        <v>33</v>
      </c>
      <c r="B14" s="13"/>
      <c r="C14" s="13"/>
      <c r="D14" s="13"/>
      <c r="E14" s="13"/>
      <c r="F14" s="13"/>
      <c r="G14" s="13"/>
      <c r="H14" s="13"/>
      <c r="I14" s="1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7"/>
      <c r="X14" s="13"/>
      <c r="Y14" s="13"/>
      <c r="Z14" s="18"/>
      <c r="AA14" s="13"/>
      <c r="AB14" s="13"/>
      <c r="AC14" s="14"/>
      <c r="AD14" s="15"/>
      <c r="AE14" s="44">
        <f t="shared" si="15"/>
        <v>0</v>
      </c>
    </row>
    <row r="15" spans="1:31" x14ac:dyDescent="0.75">
      <c r="A15" s="29" t="s">
        <v>34</v>
      </c>
      <c r="B15" s="29" t="s">
        <v>29</v>
      </c>
      <c r="C15" s="21">
        <v>16642</v>
      </c>
      <c r="D15" s="21">
        <v>16642</v>
      </c>
      <c r="E15" s="29" t="s">
        <v>140</v>
      </c>
      <c r="F15" s="29" t="s">
        <v>140</v>
      </c>
      <c r="G15" s="40">
        <v>0.25</v>
      </c>
      <c r="H15" s="40">
        <v>0.66666666666666663</v>
      </c>
      <c r="I15" s="41">
        <f t="shared" ref="I15" si="19">H15-G15</f>
        <v>0.41666666666666663</v>
      </c>
      <c r="J15" s="29" t="s">
        <v>197</v>
      </c>
      <c r="K15" s="29"/>
      <c r="L15" s="24">
        <f t="shared" ref="L15" si="20">SUM(D15-C15)</f>
        <v>0</v>
      </c>
      <c r="M15" s="21">
        <v>16642</v>
      </c>
      <c r="N15" s="21">
        <v>16642</v>
      </c>
      <c r="O15" s="29" t="s">
        <v>140</v>
      </c>
      <c r="P15" s="29" t="s">
        <v>140</v>
      </c>
      <c r="Q15" s="40">
        <v>0.66666666666666663</v>
      </c>
      <c r="R15" s="40">
        <v>8.3333333333333329E-2</v>
      </c>
      <c r="S15" s="41">
        <v>0.41666666666666669</v>
      </c>
      <c r="T15" s="29" t="s">
        <v>197</v>
      </c>
      <c r="U15" s="29"/>
      <c r="V15" s="24">
        <f t="shared" ref="V15" si="21">SUM(N15-M15)</f>
        <v>0</v>
      </c>
      <c r="W15" s="25">
        <f t="shared" ref="W15" si="22">L15+V15</f>
        <v>0</v>
      </c>
      <c r="X15" s="21"/>
      <c r="Y15" s="21"/>
      <c r="Z15" s="30">
        <v>16.899999999999999</v>
      </c>
      <c r="AA15" s="27">
        <f>AB15-X15-Y15-Z15</f>
        <v>0.10000000000000142</v>
      </c>
      <c r="AB15" s="27">
        <v>17</v>
      </c>
      <c r="AC15" s="28">
        <f t="shared" ref="AC15" si="23">AA15/AB15</f>
        <v>5.8823529411765538E-3</v>
      </c>
      <c r="AD15" s="10">
        <f t="shared" ref="AD15" si="24">W15/AA15</f>
        <v>0</v>
      </c>
      <c r="AE15" s="44">
        <f>S15+I15</f>
        <v>0.83333333333333326</v>
      </c>
    </row>
    <row r="16" spans="1:31" x14ac:dyDescent="0.75">
      <c r="A16" s="29" t="s">
        <v>130</v>
      </c>
      <c r="B16" s="29" t="s">
        <v>29</v>
      </c>
      <c r="C16" s="29">
        <v>4134.7</v>
      </c>
      <c r="D16" s="29">
        <v>4134.7</v>
      </c>
      <c r="E16" s="29" t="s">
        <v>140</v>
      </c>
      <c r="F16" s="29" t="s">
        <v>140</v>
      </c>
      <c r="G16" s="40">
        <v>0.25</v>
      </c>
      <c r="H16" s="40">
        <v>0.66666666666666663</v>
      </c>
      <c r="I16" s="41">
        <v>0.41666666666666663</v>
      </c>
      <c r="J16" s="29" t="s">
        <v>133</v>
      </c>
      <c r="K16" s="29"/>
      <c r="L16" s="24">
        <v>0</v>
      </c>
      <c r="M16" s="29">
        <v>4134.7</v>
      </c>
      <c r="N16" s="29">
        <v>4134.7</v>
      </c>
      <c r="O16" s="29" t="s">
        <v>140</v>
      </c>
      <c r="P16" s="29" t="s">
        <v>140</v>
      </c>
      <c r="Q16" s="40">
        <v>0.66666666666666663</v>
      </c>
      <c r="R16" s="40">
        <v>8.3333333333333329E-2</v>
      </c>
      <c r="S16" s="41">
        <v>0.41666666666666669</v>
      </c>
      <c r="T16" s="29" t="s">
        <v>133</v>
      </c>
      <c r="U16" s="29"/>
      <c r="V16" s="24">
        <v>0</v>
      </c>
      <c r="W16" s="25">
        <v>0</v>
      </c>
      <c r="X16" s="21"/>
      <c r="Y16" s="21"/>
      <c r="Z16" s="30">
        <v>16.899999999999999</v>
      </c>
      <c r="AA16" s="27">
        <v>0.10000000000000142</v>
      </c>
      <c r="AB16" s="27">
        <v>17</v>
      </c>
      <c r="AC16" s="28">
        <v>5.8823529411765538E-3</v>
      </c>
      <c r="AD16" s="10">
        <v>0</v>
      </c>
      <c r="AE16" s="44">
        <f t="shared" ref="AE16:AE20" si="25">S16+I16</f>
        <v>0.83333333333333326</v>
      </c>
    </row>
    <row r="17" spans="1:31" x14ac:dyDescent="0.75">
      <c r="A17" s="29" t="s">
        <v>126</v>
      </c>
      <c r="B17" s="29" t="s">
        <v>29</v>
      </c>
      <c r="C17" s="29"/>
      <c r="D17" s="29"/>
      <c r="E17" s="29" t="s">
        <v>140</v>
      </c>
      <c r="F17" s="29" t="s">
        <v>140</v>
      </c>
      <c r="G17" s="40">
        <v>0.35138888888888892</v>
      </c>
      <c r="H17" s="40">
        <v>0.39930555555555558</v>
      </c>
      <c r="I17" s="41">
        <f>H17-G17</f>
        <v>4.7916666666666663E-2</v>
      </c>
      <c r="J17" s="29" t="s">
        <v>189</v>
      </c>
      <c r="K17" s="29"/>
      <c r="L17" s="24">
        <v>0</v>
      </c>
      <c r="M17" s="29"/>
      <c r="N17" s="29"/>
      <c r="O17" s="29"/>
      <c r="P17" s="29"/>
      <c r="Q17" s="40"/>
      <c r="R17" s="40"/>
      <c r="S17" s="41">
        <v>0</v>
      </c>
      <c r="T17" s="29"/>
      <c r="U17" s="29"/>
      <c r="V17" s="24">
        <v>0</v>
      </c>
      <c r="W17" s="25">
        <v>0</v>
      </c>
      <c r="X17" s="21"/>
      <c r="Y17" s="21"/>
      <c r="Z17" s="30">
        <v>1</v>
      </c>
      <c r="AA17" s="27">
        <v>0.10000000000000142</v>
      </c>
      <c r="AB17" s="27">
        <v>17</v>
      </c>
      <c r="AC17" s="28">
        <v>5.8823529411765538E-3</v>
      </c>
      <c r="AD17" s="10">
        <v>0</v>
      </c>
      <c r="AE17" s="44">
        <f t="shared" si="25"/>
        <v>4.7916666666666663E-2</v>
      </c>
    </row>
    <row r="18" spans="1:31" x14ac:dyDescent="0.75">
      <c r="A18" s="29" t="s">
        <v>35</v>
      </c>
      <c r="B18" s="29" t="s">
        <v>29</v>
      </c>
      <c r="C18" s="29">
        <v>21523</v>
      </c>
      <c r="D18" s="29">
        <v>21530</v>
      </c>
      <c r="E18" s="29"/>
      <c r="F18" s="29"/>
      <c r="G18" s="40">
        <v>0.58124999999999993</v>
      </c>
      <c r="H18" s="40">
        <v>0.63055555555555554</v>
      </c>
      <c r="I18" s="41">
        <f t="shared" ref="I18:I20" si="26">H18-G18</f>
        <v>4.9305555555555602E-2</v>
      </c>
      <c r="J18" s="29" t="s">
        <v>190</v>
      </c>
      <c r="K18" s="29"/>
      <c r="L18" s="24">
        <f t="shared" ref="L18:L20" si="27">SUM(D18-C18)</f>
        <v>7</v>
      </c>
      <c r="M18" s="29">
        <v>21530</v>
      </c>
      <c r="N18" s="29">
        <v>21539</v>
      </c>
      <c r="O18" s="29"/>
      <c r="P18" s="29"/>
      <c r="Q18" s="40"/>
      <c r="R18" s="40"/>
      <c r="S18" s="41">
        <f t="shared" ref="S18:S20" si="28">R18-Q18</f>
        <v>0</v>
      </c>
      <c r="T18" s="29"/>
      <c r="U18" s="29"/>
      <c r="V18" s="24">
        <f t="shared" ref="V18:V20" si="29">SUM(N18-M18)</f>
        <v>9</v>
      </c>
      <c r="W18" s="25">
        <f t="shared" ref="W18:W20" si="30">L18+V18</f>
        <v>16</v>
      </c>
      <c r="X18" s="21"/>
      <c r="Y18" s="21"/>
      <c r="Z18" s="30">
        <v>1.1000000000000001</v>
      </c>
      <c r="AA18" s="27">
        <f t="shared" ref="AA18:AA20" si="31">AB18-X18-Y18-Z18</f>
        <v>15.9</v>
      </c>
      <c r="AB18" s="27">
        <v>17</v>
      </c>
      <c r="AC18" s="28">
        <f t="shared" ref="AC18:AC20" si="32">AA18/AB18</f>
        <v>0.93529411764705883</v>
      </c>
      <c r="AD18" s="10">
        <f t="shared" ref="AD18:AD20" si="33">W18/AA18</f>
        <v>1.0062893081761006</v>
      </c>
      <c r="AE18" s="44">
        <f t="shared" si="25"/>
        <v>4.9305555555555602E-2</v>
      </c>
    </row>
    <row r="19" spans="1:31" x14ac:dyDescent="0.75">
      <c r="A19" s="29" t="s">
        <v>131</v>
      </c>
      <c r="B19" s="29" t="s">
        <v>29</v>
      </c>
      <c r="C19" s="29">
        <v>2104</v>
      </c>
      <c r="D19" s="29">
        <v>2104</v>
      </c>
      <c r="E19" s="29" t="s">
        <v>140</v>
      </c>
      <c r="F19" s="29" t="s">
        <v>140</v>
      </c>
      <c r="G19" s="40">
        <v>0.25</v>
      </c>
      <c r="H19" s="40">
        <v>0.66666666666666663</v>
      </c>
      <c r="I19" s="41">
        <f t="shared" si="26"/>
        <v>0.41666666666666663</v>
      </c>
      <c r="J19" s="29" t="s">
        <v>132</v>
      </c>
      <c r="K19" s="29"/>
      <c r="L19" s="24">
        <f t="shared" si="27"/>
        <v>0</v>
      </c>
      <c r="M19" s="29">
        <v>2104</v>
      </c>
      <c r="N19" s="29">
        <v>2104</v>
      </c>
      <c r="O19" s="29" t="s">
        <v>140</v>
      </c>
      <c r="P19" s="29" t="s">
        <v>140</v>
      </c>
      <c r="Q19" s="40">
        <v>0.66666666666666663</v>
      </c>
      <c r="R19" s="40">
        <v>8.3333333333333329E-2</v>
      </c>
      <c r="S19" s="41">
        <v>0.41666666666666669</v>
      </c>
      <c r="T19" s="29" t="s">
        <v>132</v>
      </c>
      <c r="U19" s="29"/>
      <c r="V19" s="24">
        <f t="shared" si="29"/>
        <v>0</v>
      </c>
      <c r="W19" s="25">
        <f t="shared" si="30"/>
        <v>0</v>
      </c>
      <c r="X19" s="21"/>
      <c r="Y19" s="21"/>
      <c r="Z19" s="30">
        <v>16.899999999999999</v>
      </c>
      <c r="AA19" s="27">
        <f t="shared" si="31"/>
        <v>0.10000000000000142</v>
      </c>
      <c r="AB19" s="27">
        <v>17</v>
      </c>
      <c r="AC19" s="28">
        <f t="shared" si="32"/>
        <v>5.8823529411765538E-3</v>
      </c>
      <c r="AD19" s="10">
        <f t="shared" si="33"/>
        <v>0</v>
      </c>
      <c r="AE19" s="44">
        <f t="shared" si="25"/>
        <v>0.83333333333333326</v>
      </c>
    </row>
    <row r="20" spans="1:31" x14ac:dyDescent="0.75">
      <c r="A20" s="29" t="s">
        <v>90</v>
      </c>
      <c r="B20" s="29" t="s">
        <v>29</v>
      </c>
      <c r="C20" s="29">
        <v>2442</v>
      </c>
      <c r="D20" s="29">
        <v>2450.9</v>
      </c>
      <c r="E20" s="29"/>
      <c r="F20" s="29"/>
      <c r="G20" s="40"/>
      <c r="H20" s="40"/>
      <c r="I20" s="41">
        <f t="shared" si="26"/>
        <v>0</v>
      </c>
      <c r="J20" s="29"/>
      <c r="K20" s="29"/>
      <c r="L20" s="24">
        <f t="shared" si="27"/>
        <v>8.9000000000000909</v>
      </c>
      <c r="M20" s="29">
        <v>2450.9</v>
      </c>
      <c r="N20" s="29">
        <v>2459.6</v>
      </c>
      <c r="O20" s="29"/>
      <c r="P20" s="29"/>
      <c r="Q20" s="40"/>
      <c r="R20" s="40"/>
      <c r="S20" s="41">
        <f t="shared" si="28"/>
        <v>0</v>
      </c>
      <c r="T20" s="29"/>
      <c r="U20" s="29"/>
      <c r="V20" s="24">
        <f t="shared" si="29"/>
        <v>8.6999999999998181</v>
      </c>
      <c r="W20" s="25">
        <f t="shared" si="30"/>
        <v>17.599999999999909</v>
      </c>
      <c r="X20" s="21"/>
      <c r="Y20" s="21"/>
      <c r="Z20" s="30">
        <v>0</v>
      </c>
      <c r="AA20" s="27">
        <f t="shared" si="31"/>
        <v>17</v>
      </c>
      <c r="AB20" s="27">
        <v>17</v>
      </c>
      <c r="AC20" s="28">
        <f t="shared" si="32"/>
        <v>1</v>
      </c>
      <c r="AD20" s="10">
        <f t="shared" si="33"/>
        <v>1.0352941176470534</v>
      </c>
      <c r="AE20" s="44">
        <f t="shared" si="25"/>
        <v>0</v>
      </c>
    </row>
    <row r="21" spans="1:31" x14ac:dyDescent="0.75">
      <c r="A21" s="29"/>
      <c r="B21" s="29"/>
      <c r="C21" s="29"/>
      <c r="D21" s="29"/>
      <c r="E21" s="29"/>
      <c r="F21" s="29"/>
      <c r="G21" s="40"/>
      <c r="H21" s="40"/>
      <c r="I21" s="41"/>
      <c r="J21" s="29"/>
      <c r="K21" s="29"/>
      <c r="L21" s="24"/>
      <c r="M21" s="29"/>
      <c r="N21" s="29"/>
      <c r="O21" s="29"/>
      <c r="P21" s="29"/>
      <c r="Q21" s="40"/>
      <c r="R21" s="40"/>
      <c r="S21" s="41"/>
      <c r="T21" s="29"/>
      <c r="U21" s="29"/>
      <c r="V21" s="24"/>
      <c r="W21" s="25"/>
      <c r="X21" s="21"/>
      <c r="Y21" s="21"/>
      <c r="Z21" s="30"/>
      <c r="AA21" s="27"/>
      <c r="AB21" s="27"/>
      <c r="AC21" s="28">
        <f>AVERAGEIF(AC15:AC20,"&gt;0")</f>
        <v>0.32647058823529418</v>
      </c>
      <c r="AD21" s="28">
        <f>AVERAGEIF(AD15:AD20,"&gt;0")</f>
        <v>1.0207917129115769</v>
      </c>
      <c r="AE21" s="44"/>
    </row>
    <row r="22" spans="1:31" x14ac:dyDescent="0.75">
      <c r="A22" s="13" t="s">
        <v>72</v>
      </c>
      <c r="B22" s="13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7"/>
      <c r="X22" s="13"/>
      <c r="Y22" s="13"/>
      <c r="Z22" s="18"/>
      <c r="AA22" s="13"/>
      <c r="AB22" s="13"/>
      <c r="AC22" s="14"/>
      <c r="AD22" s="15"/>
      <c r="AE22" s="44">
        <f t="shared" si="15"/>
        <v>0</v>
      </c>
    </row>
    <row r="23" spans="1:31" x14ac:dyDescent="0.75">
      <c r="A23" s="29" t="s">
        <v>89</v>
      </c>
      <c r="B23" s="29" t="s">
        <v>29</v>
      </c>
      <c r="C23" s="29">
        <v>1210.9000000000001</v>
      </c>
      <c r="D23" s="29">
        <v>1219.5</v>
      </c>
      <c r="E23" s="29"/>
      <c r="F23" s="29"/>
      <c r="G23" s="40"/>
      <c r="H23" s="40"/>
      <c r="I23" s="41">
        <f t="shared" ref="I23" si="34">H23-G23</f>
        <v>0</v>
      </c>
      <c r="J23" s="29"/>
      <c r="K23" s="29"/>
      <c r="L23" s="24">
        <f t="shared" ref="L23" si="35">SUM(D23-C23)</f>
        <v>8.5999999999999091</v>
      </c>
      <c r="M23" s="29">
        <v>1219.5</v>
      </c>
      <c r="N23" s="29">
        <v>1223.4000000000001</v>
      </c>
      <c r="O23" s="29"/>
      <c r="P23" s="29"/>
      <c r="Q23" s="40"/>
      <c r="R23" s="40"/>
      <c r="S23" s="41">
        <f t="shared" ref="S23" si="36">R23-Q23</f>
        <v>0</v>
      </c>
      <c r="T23" s="29"/>
      <c r="U23" s="29"/>
      <c r="V23" s="24">
        <f t="shared" ref="V23" si="37">SUM(N23-M23)</f>
        <v>3.9000000000000909</v>
      </c>
      <c r="W23" s="25">
        <f t="shared" ref="W23" si="38">L23+V23</f>
        <v>12.5</v>
      </c>
      <c r="X23" s="21"/>
      <c r="Y23" s="21"/>
      <c r="Z23" s="30">
        <v>0</v>
      </c>
      <c r="AA23" s="27">
        <f t="shared" ref="AA23" si="39">AB23-X23-Y23-Z23</f>
        <v>17</v>
      </c>
      <c r="AB23" s="27">
        <v>17</v>
      </c>
      <c r="AC23" s="28">
        <f t="shared" ref="AC23" si="40">AA23/AB23</f>
        <v>1</v>
      </c>
      <c r="AD23" s="10">
        <f t="shared" ref="AD23" si="41">W23/AA23</f>
        <v>0.73529411764705888</v>
      </c>
      <c r="AE23" s="44">
        <f t="shared" si="15"/>
        <v>0</v>
      </c>
    </row>
    <row r="24" spans="1:31" x14ac:dyDescent="0.75">
      <c r="A24" s="29"/>
      <c r="B24" s="29"/>
      <c r="C24" s="29"/>
      <c r="D24" s="29"/>
      <c r="E24" s="29"/>
      <c r="F24" s="29"/>
      <c r="G24" s="40"/>
      <c r="H24" s="40"/>
      <c r="I24" s="41"/>
      <c r="J24" s="29"/>
      <c r="K24" s="29"/>
      <c r="L24" s="24"/>
      <c r="M24" s="29"/>
      <c r="N24" s="29"/>
      <c r="O24" s="29"/>
      <c r="P24" s="29"/>
      <c r="Q24" s="40"/>
      <c r="R24" s="40"/>
      <c r="S24" s="41"/>
      <c r="T24" s="29"/>
      <c r="U24" s="29"/>
      <c r="V24" s="24"/>
      <c r="W24" s="25"/>
      <c r="X24" s="21"/>
      <c r="Y24" s="21"/>
      <c r="Z24" s="30"/>
      <c r="AA24" s="27"/>
      <c r="AB24" s="27"/>
      <c r="AC24" s="28">
        <f>AVERAGEIF(AC23,"&gt;0")</f>
        <v>1</v>
      </c>
      <c r="AD24" s="28">
        <v>0</v>
      </c>
      <c r="AE24" s="44"/>
    </row>
    <row r="25" spans="1:31" x14ac:dyDescent="0.75">
      <c r="A25" s="29"/>
      <c r="B25" s="29"/>
      <c r="C25" s="29"/>
      <c r="D25" s="29"/>
      <c r="E25" s="29"/>
      <c r="F25" s="29"/>
      <c r="G25" s="40"/>
      <c r="H25" s="40"/>
      <c r="I25" s="41"/>
      <c r="J25" s="29"/>
      <c r="K25" s="29"/>
      <c r="L25" s="24"/>
      <c r="M25" s="29"/>
      <c r="N25" s="29"/>
      <c r="O25" s="29"/>
      <c r="P25" s="29"/>
      <c r="Q25" s="40"/>
      <c r="R25" s="40"/>
      <c r="S25" s="41"/>
      <c r="T25" s="29"/>
      <c r="U25" s="29"/>
      <c r="V25" s="24"/>
      <c r="W25" s="25"/>
      <c r="X25" s="21"/>
      <c r="Y25" s="21"/>
      <c r="Z25" s="30"/>
      <c r="AA25" s="88" t="s">
        <v>177</v>
      </c>
      <c r="AB25" s="27"/>
      <c r="AC25" s="28">
        <f>AVERAGE(AC13,AC21,AC24)</f>
        <v>0.59705882352941175</v>
      </c>
      <c r="AD25" s="28">
        <f>AVERAGE(AD13,AD21,AD24)</f>
        <v>0.67309676606544555</v>
      </c>
      <c r="AE25" s="44"/>
    </row>
    <row r="26" spans="1:31" x14ac:dyDescent="0.75">
      <c r="A26" s="32" t="s">
        <v>36</v>
      </c>
      <c r="B26" s="32"/>
      <c r="C26" s="13"/>
      <c r="D26" s="13"/>
      <c r="E26" s="13"/>
      <c r="F26" s="13"/>
      <c r="G26" s="13"/>
      <c r="H26" s="13"/>
      <c r="I26" s="16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32"/>
      <c r="X26" s="32"/>
      <c r="Y26" s="32"/>
      <c r="Z26" s="32"/>
      <c r="AA26" s="13"/>
      <c r="AB26" s="13"/>
      <c r="AC26" s="32"/>
      <c r="AD26" s="15"/>
      <c r="AE26" s="43"/>
    </row>
    <row r="27" spans="1:31" x14ac:dyDescent="0.75">
      <c r="A27" s="13" t="s">
        <v>37</v>
      </c>
      <c r="B27" s="13"/>
      <c r="C27" s="13"/>
      <c r="D27" s="13"/>
      <c r="E27" s="13"/>
      <c r="F27" s="13"/>
      <c r="G27" s="13"/>
      <c r="H27" s="13"/>
      <c r="I27" s="1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7"/>
      <c r="X27" s="13"/>
      <c r="Y27" s="13"/>
      <c r="Z27" s="18"/>
      <c r="AA27" s="13"/>
      <c r="AB27" s="13"/>
      <c r="AC27" s="14"/>
      <c r="AD27" s="15"/>
      <c r="AE27" s="43"/>
    </row>
    <row r="28" spans="1:31" x14ac:dyDescent="0.75">
      <c r="A28" s="29" t="s">
        <v>73</v>
      </c>
      <c r="B28" s="21" t="s">
        <v>38</v>
      </c>
      <c r="C28" s="29"/>
      <c r="D28" s="29"/>
      <c r="E28" s="29" t="s">
        <v>140</v>
      </c>
      <c r="F28" s="29" t="s">
        <v>140</v>
      </c>
      <c r="G28" s="40">
        <v>0.25</v>
      </c>
      <c r="H28" s="40">
        <v>0.66666666666666663</v>
      </c>
      <c r="I28" s="41">
        <f t="shared" ref="I28" si="42">H28-G28</f>
        <v>0.41666666666666663</v>
      </c>
      <c r="J28" s="29" t="s">
        <v>144</v>
      </c>
      <c r="K28" s="29"/>
      <c r="L28" s="24">
        <f t="shared" ref="L28" si="43">SUM(D28-C28)</f>
        <v>0</v>
      </c>
      <c r="M28" s="29"/>
      <c r="N28" s="29"/>
      <c r="O28" s="29" t="s">
        <v>140</v>
      </c>
      <c r="P28" s="29" t="s">
        <v>140</v>
      </c>
      <c r="Q28" s="40">
        <v>0.66666666666666663</v>
      </c>
      <c r="R28" s="40">
        <v>8.3333333333333329E-2</v>
      </c>
      <c r="S28" s="41">
        <v>0.41666666666666669</v>
      </c>
      <c r="T28" s="29" t="s">
        <v>144</v>
      </c>
      <c r="U28" s="29"/>
      <c r="V28" s="24">
        <f t="shared" ref="V28" si="44">SUM(N28-M28)</f>
        <v>0</v>
      </c>
      <c r="W28" s="25">
        <f>L28+V28</f>
        <v>0</v>
      </c>
      <c r="X28" s="21"/>
      <c r="Y28" s="21"/>
      <c r="Z28" s="33">
        <v>16.899999999999999</v>
      </c>
      <c r="AA28" s="27">
        <f t="shared" ref="AA28" si="45">AB28-X28-Y28-Z28</f>
        <v>0.10000000000000142</v>
      </c>
      <c r="AB28" s="27">
        <v>17</v>
      </c>
      <c r="AC28" s="28">
        <f t="shared" ref="AC28" si="46">AA28/AB28</f>
        <v>5.8823529411765538E-3</v>
      </c>
      <c r="AD28" s="10">
        <f>W28/AA28</f>
        <v>0</v>
      </c>
      <c r="AE28" s="44">
        <f>S28+I28</f>
        <v>0.83333333333333326</v>
      </c>
    </row>
    <row r="29" spans="1:31" x14ac:dyDescent="0.75">
      <c r="A29" s="29" t="s">
        <v>74</v>
      </c>
      <c r="B29" s="21" t="s">
        <v>38</v>
      </c>
      <c r="C29" s="29">
        <v>18650</v>
      </c>
      <c r="D29" s="29">
        <v>18654</v>
      </c>
      <c r="E29" s="29"/>
      <c r="F29" s="29"/>
      <c r="G29" s="40">
        <v>0.25</v>
      </c>
      <c r="H29" s="40">
        <v>0.39374999999999999</v>
      </c>
      <c r="I29" s="41">
        <f t="shared" ref="I29:I42" si="47">H29-G29</f>
        <v>0.14374999999999999</v>
      </c>
      <c r="J29" s="29" t="s">
        <v>192</v>
      </c>
      <c r="K29" s="29"/>
      <c r="L29" s="24">
        <f t="shared" ref="L29:L42" si="48">SUM(D29-C29)</f>
        <v>4</v>
      </c>
      <c r="M29" s="29">
        <v>18654</v>
      </c>
      <c r="N29" s="29">
        <v>18663.3</v>
      </c>
      <c r="O29" s="29"/>
      <c r="P29" s="29"/>
      <c r="Q29" s="40"/>
      <c r="R29" s="40"/>
      <c r="S29" s="41">
        <f t="shared" ref="S29:S42" si="49">R29-Q29</f>
        <v>0</v>
      </c>
      <c r="T29" s="29"/>
      <c r="U29" s="29"/>
      <c r="V29" s="24">
        <f t="shared" ref="V29:V42" si="50">SUM(N29-M29)</f>
        <v>9.2999999999992724</v>
      </c>
      <c r="W29" s="25">
        <f>L29+V29</f>
        <v>13.299999999999272</v>
      </c>
      <c r="X29" s="21"/>
      <c r="Y29" s="21"/>
      <c r="Z29" s="33">
        <v>3.2</v>
      </c>
      <c r="AA29" s="27">
        <f t="shared" ref="AA29:AA58" si="51">AB29-X29-Y29-Z29</f>
        <v>13.8</v>
      </c>
      <c r="AB29" s="27">
        <v>17</v>
      </c>
      <c r="AC29" s="28">
        <f t="shared" ref="AC29:AC58" si="52">AA29/AB29</f>
        <v>0.81176470588235294</v>
      </c>
      <c r="AD29" s="10">
        <f>W29/AA29</f>
        <v>0.9637681159419762</v>
      </c>
      <c r="AE29" s="44">
        <f t="shared" ref="AE29:AE42" si="53">S29+I29</f>
        <v>0.14374999999999999</v>
      </c>
    </row>
    <row r="30" spans="1:31" x14ac:dyDescent="0.75">
      <c r="A30" s="29" t="s">
        <v>75</v>
      </c>
      <c r="B30" s="21" t="s">
        <v>38</v>
      </c>
      <c r="C30" s="29">
        <v>17607.400000000001</v>
      </c>
      <c r="D30" s="29">
        <v>17617.099999999999</v>
      </c>
      <c r="E30" s="29"/>
      <c r="F30" s="29"/>
      <c r="G30" s="40"/>
      <c r="H30" s="40"/>
      <c r="I30" s="41">
        <f t="shared" si="47"/>
        <v>0</v>
      </c>
      <c r="J30" s="29"/>
      <c r="K30" s="29"/>
      <c r="L30" s="24">
        <f t="shared" si="48"/>
        <v>9.6999999999970896</v>
      </c>
      <c r="M30" s="29">
        <v>17617.099999999999</v>
      </c>
      <c r="N30" s="29">
        <v>17625.3</v>
      </c>
      <c r="O30" s="29"/>
      <c r="P30" s="29"/>
      <c r="Q30" s="40"/>
      <c r="R30" s="40"/>
      <c r="S30" s="41">
        <f t="shared" si="49"/>
        <v>0</v>
      </c>
      <c r="T30" s="29"/>
      <c r="U30" s="29"/>
      <c r="V30" s="24">
        <f t="shared" si="50"/>
        <v>8.2000000000007276</v>
      </c>
      <c r="W30" s="25">
        <f t="shared" ref="W30:W42" si="54">L30+V30</f>
        <v>17.899999999997817</v>
      </c>
      <c r="X30" s="21"/>
      <c r="Y30" s="21"/>
      <c r="Z30" s="33">
        <v>0</v>
      </c>
      <c r="AA30" s="27">
        <f>AB30-X30-Y30-Z30</f>
        <v>17</v>
      </c>
      <c r="AB30" s="27">
        <v>17</v>
      </c>
      <c r="AC30" s="28">
        <f t="shared" si="52"/>
        <v>1</v>
      </c>
      <c r="AD30" s="10">
        <f t="shared" ref="AD30:AD58" si="55">W30/AA30</f>
        <v>1.0529411764704599</v>
      </c>
      <c r="AE30" s="44">
        <f t="shared" si="53"/>
        <v>0</v>
      </c>
    </row>
    <row r="31" spans="1:31" x14ac:dyDescent="0.75">
      <c r="A31" s="29" t="s">
        <v>76</v>
      </c>
      <c r="B31" s="21" t="s">
        <v>38</v>
      </c>
      <c r="C31" s="29">
        <v>13267.4</v>
      </c>
      <c r="D31" s="29">
        <v>13268.5</v>
      </c>
      <c r="E31" s="29"/>
      <c r="F31" s="29"/>
      <c r="G31" s="40">
        <v>0.25</v>
      </c>
      <c r="H31" s="40">
        <v>0.66666666666666663</v>
      </c>
      <c r="I31" s="41">
        <f t="shared" si="47"/>
        <v>0.41666666666666663</v>
      </c>
      <c r="J31" s="29" t="s">
        <v>170</v>
      </c>
      <c r="K31" s="29"/>
      <c r="L31" s="24">
        <f t="shared" si="48"/>
        <v>1.1000000000003638</v>
      </c>
      <c r="M31" s="29">
        <v>13268.5</v>
      </c>
      <c r="N31" s="29">
        <v>13276.3</v>
      </c>
      <c r="O31" s="29"/>
      <c r="P31" s="29"/>
      <c r="Q31" s="40">
        <v>0.85</v>
      </c>
      <c r="R31" s="40">
        <v>0.91249999999999998</v>
      </c>
      <c r="S31" s="41">
        <f t="shared" si="49"/>
        <v>6.25E-2</v>
      </c>
      <c r="T31" s="29" t="s">
        <v>196</v>
      </c>
      <c r="U31" s="29"/>
      <c r="V31" s="24">
        <f t="shared" si="50"/>
        <v>7.7999999999992724</v>
      </c>
      <c r="W31" s="25">
        <f t="shared" si="54"/>
        <v>8.8999999999996362</v>
      </c>
      <c r="X31" s="21"/>
      <c r="Y31" s="21"/>
      <c r="Z31" s="33">
        <v>8.8000000000000007</v>
      </c>
      <c r="AA31" s="27">
        <f t="shared" si="51"/>
        <v>8.1999999999999993</v>
      </c>
      <c r="AB31" s="27">
        <v>17</v>
      </c>
      <c r="AC31" s="28">
        <f t="shared" si="52"/>
        <v>0.48235294117647054</v>
      </c>
      <c r="AD31" s="10">
        <f t="shared" si="55"/>
        <v>1.0853658536584923</v>
      </c>
      <c r="AE31" s="44">
        <f t="shared" si="53"/>
        <v>0.47916666666666663</v>
      </c>
    </row>
    <row r="32" spans="1:31" x14ac:dyDescent="0.75">
      <c r="A32" s="29" t="s">
        <v>77</v>
      </c>
      <c r="B32" s="21" t="s">
        <v>38</v>
      </c>
      <c r="C32" s="29">
        <v>9670</v>
      </c>
      <c r="D32" s="29">
        <v>9670</v>
      </c>
      <c r="E32" s="29"/>
      <c r="F32" s="29"/>
      <c r="G32" s="40">
        <v>0.25</v>
      </c>
      <c r="H32" s="40">
        <v>0.66666666666666663</v>
      </c>
      <c r="I32" s="41">
        <f t="shared" si="47"/>
        <v>0.41666666666666663</v>
      </c>
      <c r="J32" s="29" t="s">
        <v>170</v>
      </c>
      <c r="K32" s="29"/>
      <c r="L32" s="24">
        <f t="shared" si="48"/>
        <v>0</v>
      </c>
      <c r="M32" s="29">
        <v>9670</v>
      </c>
      <c r="N32" s="29">
        <v>9670</v>
      </c>
      <c r="O32" s="29"/>
      <c r="P32" s="29"/>
      <c r="Q32" s="40">
        <v>0.66666666666666663</v>
      </c>
      <c r="R32" s="40">
        <v>8.3333333333333329E-2</v>
      </c>
      <c r="S32" s="41">
        <v>0.41666666666666669</v>
      </c>
      <c r="T32" s="29" t="s">
        <v>170</v>
      </c>
      <c r="U32" s="29"/>
      <c r="V32" s="24">
        <f t="shared" si="50"/>
        <v>0</v>
      </c>
      <c r="W32" s="25">
        <f t="shared" si="54"/>
        <v>0</v>
      </c>
      <c r="X32" s="21"/>
      <c r="Y32" s="21"/>
      <c r="Z32" s="33">
        <v>16.899999999999999</v>
      </c>
      <c r="AA32" s="27">
        <f>AB32-X32-Y32-Z32</f>
        <v>0.10000000000000142</v>
      </c>
      <c r="AB32" s="27">
        <v>17</v>
      </c>
      <c r="AC32" s="28">
        <f t="shared" si="52"/>
        <v>5.8823529411765538E-3</v>
      </c>
      <c r="AD32" s="10">
        <f t="shared" si="55"/>
        <v>0</v>
      </c>
      <c r="AE32" s="44">
        <f t="shared" si="53"/>
        <v>0.83333333333333326</v>
      </c>
    </row>
    <row r="33" spans="1:31" x14ac:dyDescent="0.75">
      <c r="A33" s="29" t="s">
        <v>78</v>
      </c>
      <c r="B33" s="21" t="s">
        <v>38</v>
      </c>
      <c r="C33" s="21">
        <v>10865.6</v>
      </c>
      <c r="D33" s="21">
        <v>10873</v>
      </c>
      <c r="E33" s="29"/>
      <c r="F33" s="29"/>
      <c r="G33" s="40"/>
      <c r="H33" s="40"/>
      <c r="I33" s="41">
        <f t="shared" si="47"/>
        <v>0</v>
      </c>
      <c r="J33" s="29"/>
      <c r="K33" s="29"/>
      <c r="L33" s="24">
        <f t="shared" si="48"/>
        <v>7.3999999999996362</v>
      </c>
      <c r="M33" s="21">
        <v>10873</v>
      </c>
      <c r="N33" s="21">
        <v>10880</v>
      </c>
      <c r="O33" s="29"/>
      <c r="P33" s="29"/>
      <c r="Q33" s="40"/>
      <c r="R33" s="40"/>
      <c r="S33" s="41">
        <f t="shared" si="49"/>
        <v>0</v>
      </c>
      <c r="T33" s="29"/>
      <c r="U33" s="29"/>
      <c r="V33" s="24">
        <f t="shared" si="50"/>
        <v>7</v>
      </c>
      <c r="W33" s="25">
        <f t="shared" si="54"/>
        <v>14.399999999999636</v>
      </c>
      <c r="X33" s="21"/>
      <c r="Y33" s="21"/>
      <c r="Z33" s="33">
        <v>0</v>
      </c>
      <c r="AA33" s="27">
        <f t="shared" si="51"/>
        <v>17</v>
      </c>
      <c r="AB33" s="27">
        <v>17</v>
      </c>
      <c r="AC33" s="28">
        <f t="shared" si="52"/>
        <v>1</v>
      </c>
      <c r="AD33" s="10">
        <f t="shared" si="55"/>
        <v>0.84705882352939033</v>
      </c>
      <c r="AE33" s="44">
        <f t="shared" si="53"/>
        <v>0</v>
      </c>
    </row>
    <row r="34" spans="1:31" x14ac:dyDescent="0.75">
      <c r="A34" s="29" t="s">
        <v>79</v>
      </c>
      <c r="B34" s="21" t="s">
        <v>38</v>
      </c>
      <c r="C34" s="29"/>
      <c r="D34" s="29"/>
      <c r="E34" s="29" t="s">
        <v>140</v>
      </c>
      <c r="F34" s="29" t="s">
        <v>140</v>
      </c>
      <c r="G34" s="40">
        <v>0.25</v>
      </c>
      <c r="H34" s="40">
        <v>0.66666666666666663</v>
      </c>
      <c r="I34" s="41">
        <f t="shared" si="47"/>
        <v>0.41666666666666663</v>
      </c>
      <c r="J34" s="29" t="s">
        <v>147</v>
      </c>
      <c r="K34" s="29"/>
      <c r="L34" s="24">
        <f t="shared" si="48"/>
        <v>0</v>
      </c>
      <c r="M34" s="29"/>
      <c r="N34" s="29"/>
      <c r="O34" s="29"/>
      <c r="P34" s="29" t="s">
        <v>140</v>
      </c>
      <c r="Q34" s="40">
        <v>0.66666666666666663</v>
      </c>
      <c r="R34" s="40">
        <v>8.3333333333333329E-2</v>
      </c>
      <c r="S34" s="41">
        <v>0.41666666666666669</v>
      </c>
      <c r="T34" s="29" t="s">
        <v>147</v>
      </c>
      <c r="U34" s="29"/>
      <c r="V34" s="24">
        <f t="shared" si="50"/>
        <v>0</v>
      </c>
      <c r="W34" s="25">
        <f t="shared" si="54"/>
        <v>0</v>
      </c>
      <c r="X34" s="21"/>
      <c r="Y34" s="21"/>
      <c r="Z34" s="33">
        <v>16.899999999999999</v>
      </c>
      <c r="AA34" s="27">
        <f t="shared" si="51"/>
        <v>0.10000000000000142</v>
      </c>
      <c r="AB34" s="27">
        <v>17</v>
      </c>
      <c r="AC34" s="28">
        <f t="shared" si="52"/>
        <v>5.8823529411765538E-3</v>
      </c>
      <c r="AD34" s="10">
        <f t="shared" si="55"/>
        <v>0</v>
      </c>
      <c r="AE34" s="44">
        <f t="shared" si="53"/>
        <v>0.83333333333333326</v>
      </c>
    </row>
    <row r="35" spans="1:31" x14ac:dyDescent="0.75">
      <c r="A35" s="29" t="s">
        <v>80</v>
      </c>
      <c r="B35" s="21" t="s">
        <v>38</v>
      </c>
      <c r="C35" s="29"/>
      <c r="D35" s="29"/>
      <c r="E35" s="29" t="s">
        <v>140</v>
      </c>
      <c r="F35" s="29" t="s">
        <v>140</v>
      </c>
      <c r="G35" s="40">
        <v>0.25</v>
      </c>
      <c r="H35" s="40">
        <v>0.66666666666666663</v>
      </c>
      <c r="I35" s="41">
        <f t="shared" si="47"/>
        <v>0.41666666666666663</v>
      </c>
      <c r="J35" s="29" t="s">
        <v>146</v>
      </c>
      <c r="K35" s="29"/>
      <c r="L35" s="24">
        <f t="shared" si="48"/>
        <v>0</v>
      </c>
      <c r="M35" s="29"/>
      <c r="N35" s="29"/>
      <c r="O35" s="29"/>
      <c r="P35" s="29" t="s">
        <v>140</v>
      </c>
      <c r="Q35" s="40">
        <v>0.66666666666666663</v>
      </c>
      <c r="R35" s="40">
        <v>8.3333333333333329E-2</v>
      </c>
      <c r="S35" s="41">
        <v>0.41666666666666669</v>
      </c>
      <c r="T35" s="29" t="s">
        <v>146</v>
      </c>
      <c r="U35" s="29"/>
      <c r="V35" s="24">
        <f t="shared" si="50"/>
        <v>0</v>
      </c>
      <c r="W35" s="25">
        <f t="shared" si="54"/>
        <v>0</v>
      </c>
      <c r="X35" s="21"/>
      <c r="Y35" s="21"/>
      <c r="Z35" s="33">
        <v>16.899999999999999</v>
      </c>
      <c r="AA35" s="27">
        <f t="shared" si="51"/>
        <v>0.10000000000000142</v>
      </c>
      <c r="AB35" s="27">
        <v>17</v>
      </c>
      <c r="AC35" s="28">
        <f t="shared" si="52"/>
        <v>5.8823529411765538E-3</v>
      </c>
      <c r="AD35" s="10">
        <f t="shared" si="55"/>
        <v>0</v>
      </c>
      <c r="AE35" s="44">
        <f t="shared" si="53"/>
        <v>0.83333333333333326</v>
      </c>
    </row>
    <row r="36" spans="1:31" x14ac:dyDescent="0.75">
      <c r="A36" s="29" t="s">
        <v>81</v>
      </c>
      <c r="B36" s="21" t="s">
        <v>38</v>
      </c>
      <c r="C36" s="29">
        <v>5557.6</v>
      </c>
      <c r="D36" s="29">
        <v>5566</v>
      </c>
      <c r="E36" s="29"/>
      <c r="F36" s="29"/>
      <c r="G36" s="40">
        <v>0.32291666666666669</v>
      </c>
      <c r="H36" s="40">
        <v>0.33333333333333331</v>
      </c>
      <c r="I36" s="41">
        <f t="shared" si="47"/>
        <v>1.041666666666663E-2</v>
      </c>
      <c r="J36" s="29" t="s">
        <v>168</v>
      </c>
      <c r="K36" s="29"/>
      <c r="L36" s="24">
        <f t="shared" si="48"/>
        <v>8.3999999999996362</v>
      </c>
      <c r="M36" s="29">
        <v>5566</v>
      </c>
      <c r="N36" s="29">
        <v>5575.2</v>
      </c>
      <c r="O36" s="29"/>
      <c r="P36" s="29"/>
      <c r="Q36" s="40"/>
      <c r="R36" s="40"/>
      <c r="S36" s="41">
        <f t="shared" si="49"/>
        <v>0</v>
      </c>
      <c r="T36" s="29"/>
      <c r="U36" s="29"/>
      <c r="V36" s="24">
        <f t="shared" si="50"/>
        <v>9.1999999999998181</v>
      </c>
      <c r="W36" s="25">
        <f t="shared" si="54"/>
        <v>17.599999999999454</v>
      </c>
      <c r="X36" s="21"/>
      <c r="Y36" s="21"/>
      <c r="Z36" s="33">
        <v>0.1</v>
      </c>
      <c r="AA36" s="27">
        <f t="shared" si="51"/>
        <v>16.899999999999999</v>
      </c>
      <c r="AB36" s="27">
        <v>17</v>
      </c>
      <c r="AC36" s="28">
        <f t="shared" si="52"/>
        <v>0.99411764705882344</v>
      </c>
      <c r="AD36" s="10">
        <f t="shared" si="55"/>
        <v>1.0414201183431631</v>
      </c>
      <c r="AE36" s="44">
        <f t="shared" si="53"/>
        <v>1.041666666666663E-2</v>
      </c>
    </row>
    <row r="37" spans="1:31" x14ac:dyDescent="0.75">
      <c r="A37" s="29" t="s">
        <v>82</v>
      </c>
      <c r="B37" s="21" t="s">
        <v>38</v>
      </c>
      <c r="C37" s="21">
        <v>5557</v>
      </c>
      <c r="D37" s="21">
        <v>5566</v>
      </c>
      <c r="E37" s="29"/>
      <c r="F37" s="29"/>
      <c r="G37" s="40"/>
      <c r="H37" s="40"/>
      <c r="I37" s="41">
        <f t="shared" si="47"/>
        <v>0</v>
      </c>
      <c r="J37" s="29"/>
      <c r="K37" s="29"/>
      <c r="L37" s="24">
        <f t="shared" si="48"/>
        <v>9</v>
      </c>
      <c r="M37" s="21">
        <v>5566</v>
      </c>
      <c r="N37" s="21">
        <v>5574.8</v>
      </c>
      <c r="O37" s="29"/>
      <c r="P37" s="29"/>
      <c r="Q37" s="40"/>
      <c r="R37" s="40"/>
      <c r="S37" s="41">
        <f t="shared" si="49"/>
        <v>0</v>
      </c>
      <c r="T37" s="29"/>
      <c r="U37" s="29"/>
      <c r="V37" s="24">
        <f t="shared" si="50"/>
        <v>8.8000000000001819</v>
      </c>
      <c r="W37" s="25">
        <f t="shared" si="54"/>
        <v>17.800000000000182</v>
      </c>
      <c r="X37" s="21"/>
      <c r="Y37" s="21"/>
      <c r="Z37" s="33">
        <v>0</v>
      </c>
      <c r="AA37" s="27">
        <f t="shared" si="51"/>
        <v>17</v>
      </c>
      <c r="AB37" s="27">
        <v>17</v>
      </c>
      <c r="AC37" s="28">
        <f t="shared" si="52"/>
        <v>1</v>
      </c>
      <c r="AD37" s="10">
        <f t="shared" si="55"/>
        <v>1.0470588235294225</v>
      </c>
      <c r="AE37" s="44">
        <f t="shared" si="53"/>
        <v>0</v>
      </c>
    </row>
    <row r="38" spans="1:31" x14ac:dyDescent="0.75">
      <c r="A38" s="29" t="s">
        <v>83</v>
      </c>
      <c r="B38" s="21" t="s">
        <v>38</v>
      </c>
      <c r="C38" s="29">
        <v>5081</v>
      </c>
      <c r="D38" s="29">
        <v>5089</v>
      </c>
      <c r="E38" s="29"/>
      <c r="F38" s="29"/>
      <c r="G38" s="40"/>
      <c r="H38" s="40"/>
      <c r="I38" s="41">
        <f t="shared" si="47"/>
        <v>0</v>
      </c>
      <c r="J38" s="29"/>
      <c r="K38" s="29"/>
      <c r="L38" s="24">
        <f t="shared" si="48"/>
        <v>8</v>
      </c>
      <c r="M38" s="29">
        <v>5089</v>
      </c>
      <c r="N38" s="29">
        <v>5098.6000000000004</v>
      </c>
      <c r="O38" s="29"/>
      <c r="P38" s="29"/>
      <c r="Q38" s="40"/>
      <c r="R38" s="40"/>
      <c r="S38" s="41">
        <f t="shared" si="49"/>
        <v>0</v>
      </c>
      <c r="T38" s="29"/>
      <c r="U38" s="29"/>
      <c r="V38" s="24">
        <f t="shared" si="50"/>
        <v>9.6000000000003638</v>
      </c>
      <c r="W38" s="25">
        <f t="shared" si="54"/>
        <v>17.600000000000364</v>
      </c>
      <c r="X38" s="21"/>
      <c r="Y38" s="21"/>
      <c r="Z38" s="33">
        <v>0</v>
      </c>
      <c r="AA38" s="27">
        <f t="shared" si="51"/>
        <v>17</v>
      </c>
      <c r="AB38" s="27">
        <v>17</v>
      </c>
      <c r="AC38" s="28">
        <f t="shared" si="52"/>
        <v>1</v>
      </c>
      <c r="AD38" s="10">
        <f t="shared" si="55"/>
        <v>1.0352941176470802</v>
      </c>
      <c r="AE38" s="44">
        <f t="shared" si="53"/>
        <v>0</v>
      </c>
    </row>
    <row r="39" spans="1:31" x14ac:dyDescent="0.75">
      <c r="A39" s="29" t="s">
        <v>84</v>
      </c>
      <c r="B39" s="21" t="s">
        <v>38</v>
      </c>
      <c r="C39" s="29">
        <v>5258.1</v>
      </c>
      <c r="D39" s="29">
        <v>5266</v>
      </c>
      <c r="E39" s="29"/>
      <c r="F39" s="29"/>
      <c r="G39" s="40"/>
      <c r="H39" s="40"/>
      <c r="I39" s="41">
        <f t="shared" si="47"/>
        <v>0</v>
      </c>
      <c r="J39" s="29"/>
      <c r="K39" s="29"/>
      <c r="L39" s="24">
        <f t="shared" si="48"/>
        <v>7.8999999999996362</v>
      </c>
      <c r="M39" s="29">
        <v>5266</v>
      </c>
      <c r="N39" s="29">
        <v>5274.6</v>
      </c>
      <c r="O39" s="29"/>
      <c r="P39" s="29"/>
      <c r="Q39" s="40"/>
      <c r="R39" s="40"/>
      <c r="S39" s="41">
        <f t="shared" si="49"/>
        <v>0</v>
      </c>
      <c r="T39" s="29"/>
      <c r="U39" s="29"/>
      <c r="V39" s="24">
        <f t="shared" si="50"/>
        <v>8.6000000000003638</v>
      </c>
      <c r="W39" s="25">
        <f t="shared" si="54"/>
        <v>16.5</v>
      </c>
      <c r="X39" s="21"/>
      <c r="Y39" s="21"/>
      <c r="Z39" s="33">
        <v>0</v>
      </c>
      <c r="AA39" s="27">
        <f t="shared" si="51"/>
        <v>17</v>
      </c>
      <c r="AB39" s="27">
        <v>17</v>
      </c>
      <c r="AC39" s="28">
        <f t="shared" si="52"/>
        <v>1</v>
      </c>
      <c r="AD39" s="10">
        <f t="shared" si="55"/>
        <v>0.97058823529411764</v>
      </c>
      <c r="AE39" s="44">
        <f t="shared" si="53"/>
        <v>0</v>
      </c>
    </row>
    <row r="40" spans="1:31" x14ac:dyDescent="0.75">
      <c r="A40" s="29" t="s">
        <v>85</v>
      </c>
      <c r="B40" s="21" t="s">
        <v>38</v>
      </c>
      <c r="C40" s="29">
        <v>2049.1</v>
      </c>
      <c r="D40" s="29">
        <v>2057.6999999999998</v>
      </c>
      <c r="E40" s="29"/>
      <c r="F40" s="29"/>
      <c r="G40" s="40"/>
      <c r="H40" s="40"/>
      <c r="I40" s="41">
        <f t="shared" si="47"/>
        <v>0</v>
      </c>
      <c r="J40" s="29"/>
      <c r="K40" s="29"/>
      <c r="L40" s="24">
        <f t="shared" si="48"/>
        <v>8.5999999999999091</v>
      </c>
      <c r="M40" s="29">
        <v>2057.6999999999998</v>
      </c>
      <c r="N40" s="29">
        <v>2065.1999999999998</v>
      </c>
      <c r="O40" s="29"/>
      <c r="P40" s="29"/>
      <c r="Q40" s="40"/>
      <c r="R40" s="40"/>
      <c r="S40" s="41">
        <f t="shared" si="49"/>
        <v>0</v>
      </c>
      <c r="T40" s="29"/>
      <c r="U40" s="29"/>
      <c r="V40" s="24">
        <f t="shared" si="50"/>
        <v>7.5</v>
      </c>
      <c r="W40" s="25">
        <f t="shared" si="54"/>
        <v>16.099999999999909</v>
      </c>
      <c r="X40" s="21"/>
      <c r="Y40" s="21"/>
      <c r="Z40" s="33">
        <v>0</v>
      </c>
      <c r="AA40" s="27">
        <f t="shared" si="51"/>
        <v>17</v>
      </c>
      <c r="AB40" s="27">
        <v>17</v>
      </c>
      <c r="AC40" s="28">
        <f t="shared" si="52"/>
        <v>1</v>
      </c>
      <c r="AD40" s="10">
        <f t="shared" si="55"/>
        <v>0.9470588235294064</v>
      </c>
      <c r="AE40" s="44">
        <f t="shared" si="53"/>
        <v>0</v>
      </c>
    </row>
    <row r="41" spans="1:31" x14ac:dyDescent="0.75">
      <c r="A41" s="29" t="s">
        <v>86</v>
      </c>
      <c r="B41" s="21" t="s">
        <v>38</v>
      </c>
      <c r="C41" s="29">
        <v>2081.3000000000002</v>
      </c>
      <c r="D41" s="29">
        <v>2090.5</v>
      </c>
      <c r="E41" s="29"/>
      <c r="F41" s="29"/>
      <c r="G41" s="40"/>
      <c r="H41" s="40"/>
      <c r="I41" s="41">
        <f t="shared" si="47"/>
        <v>0</v>
      </c>
      <c r="J41" s="29"/>
      <c r="K41" s="29"/>
      <c r="L41" s="24">
        <f t="shared" si="48"/>
        <v>9.1999999999998181</v>
      </c>
      <c r="M41" s="29">
        <v>2090.5</v>
      </c>
      <c r="N41" s="29">
        <v>2099.1999999999998</v>
      </c>
      <c r="O41" s="29"/>
      <c r="P41" s="29"/>
      <c r="Q41" s="40"/>
      <c r="R41" s="40"/>
      <c r="S41" s="41">
        <f t="shared" si="49"/>
        <v>0</v>
      </c>
      <c r="T41" s="29"/>
      <c r="U41" s="29"/>
      <c r="V41" s="24">
        <f t="shared" si="50"/>
        <v>8.6999999999998181</v>
      </c>
      <c r="W41" s="25">
        <f t="shared" si="54"/>
        <v>17.899999999999636</v>
      </c>
      <c r="X41" s="21"/>
      <c r="Y41" s="21"/>
      <c r="Z41" s="33">
        <v>0</v>
      </c>
      <c r="AA41" s="27">
        <f t="shared" si="51"/>
        <v>17</v>
      </c>
      <c r="AB41" s="27">
        <v>17</v>
      </c>
      <c r="AC41" s="28">
        <f t="shared" si="52"/>
        <v>1</v>
      </c>
      <c r="AD41" s="10">
        <f t="shared" si="55"/>
        <v>1.0529411764705667</v>
      </c>
      <c r="AE41" s="44">
        <f t="shared" si="53"/>
        <v>0</v>
      </c>
    </row>
    <row r="42" spans="1:31" x14ac:dyDescent="0.75">
      <c r="A42" s="29" t="s">
        <v>87</v>
      </c>
      <c r="B42" s="21" t="s">
        <v>38</v>
      </c>
      <c r="C42" s="29">
        <v>1986.8</v>
      </c>
      <c r="D42" s="21">
        <v>1996</v>
      </c>
      <c r="E42" s="29"/>
      <c r="F42" s="29"/>
      <c r="G42" s="40"/>
      <c r="H42" s="40"/>
      <c r="I42" s="41">
        <f t="shared" si="47"/>
        <v>0</v>
      </c>
      <c r="J42" s="29"/>
      <c r="K42" s="29"/>
      <c r="L42" s="24">
        <f t="shared" si="48"/>
        <v>9.2000000000000455</v>
      </c>
      <c r="M42" s="21">
        <v>1996</v>
      </c>
      <c r="N42" s="29">
        <v>2003.8</v>
      </c>
      <c r="O42" s="29"/>
      <c r="P42" s="29"/>
      <c r="Q42" s="40"/>
      <c r="R42" s="40"/>
      <c r="S42" s="41">
        <f t="shared" si="49"/>
        <v>0</v>
      </c>
      <c r="T42" s="29"/>
      <c r="U42" s="29"/>
      <c r="V42" s="24">
        <f t="shared" si="50"/>
        <v>7.7999999999999545</v>
      </c>
      <c r="W42" s="25">
        <f t="shared" si="54"/>
        <v>17</v>
      </c>
      <c r="X42" s="21"/>
      <c r="Y42" s="21"/>
      <c r="Z42" s="33">
        <v>0</v>
      </c>
      <c r="AA42" s="27">
        <f t="shared" si="51"/>
        <v>17</v>
      </c>
      <c r="AB42" s="27">
        <v>17</v>
      </c>
      <c r="AC42" s="28">
        <f t="shared" si="52"/>
        <v>1</v>
      </c>
      <c r="AD42" s="10">
        <f>W42/AA42</f>
        <v>1</v>
      </c>
      <c r="AE42" s="44">
        <f t="shared" si="53"/>
        <v>0</v>
      </c>
    </row>
    <row r="43" spans="1:31" x14ac:dyDescent="0.75">
      <c r="A43" s="29"/>
      <c r="B43" s="21"/>
      <c r="C43" s="21"/>
      <c r="D43" s="21"/>
      <c r="E43" s="29"/>
      <c r="F43" s="29"/>
      <c r="G43" s="40"/>
      <c r="H43" s="40"/>
      <c r="I43" s="41"/>
      <c r="J43" s="29"/>
      <c r="K43" s="29"/>
      <c r="L43" s="24"/>
      <c r="M43" s="21"/>
      <c r="N43" s="21"/>
      <c r="O43" s="29"/>
      <c r="P43" s="29"/>
      <c r="Q43" s="40"/>
      <c r="R43" s="40"/>
      <c r="S43" s="41"/>
      <c r="T43" s="29"/>
      <c r="U43" s="29"/>
      <c r="V43" s="24"/>
      <c r="W43" s="25"/>
      <c r="X43" s="21"/>
      <c r="Y43" s="21"/>
      <c r="Z43" s="33"/>
      <c r="AA43" s="27"/>
      <c r="AB43" s="27"/>
      <c r="AC43" s="28">
        <f>AVERAGEIF(AC28:AC42,"&gt;0")</f>
        <v>0.68745098039215691</v>
      </c>
      <c r="AD43" s="28">
        <f>AVERAGEIF(AD28:AD42,"&gt;0")</f>
        <v>1.0039541149467341</v>
      </c>
      <c r="AE43" s="44"/>
    </row>
    <row r="44" spans="1:31" x14ac:dyDescent="0.75">
      <c r="A44" s="13" t="s">
        <v>102</v>
      </c>
      <c r="B44" s="13"/>
      <c r="C44" s="13"/>
      <c r="D44" s="13"/>
      <c r="E44" s="13"/>
      <c r="F44" s="13"/>
      <c r="G44" s="13"/>
      <c r="H44" s="13"/>
      <c r="I44" s="16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7"/>
      <c r="X44" s="13"/>
      <c r="Y44" s="13"/>
      <c r="Z44" s="18"/>
      <c r="AA44" s="13"/>
      <c r="AB44" s="13"/>
      <c r="AC44" s="14"/>
      <c r="AD44" s="15"/>
      <c r="AE44" s="43"/>
    </row>
    <row r="45" spans="1:31" x14ac:dyDescent="0.75">
      <c r="A45" s="29" t="s">
        <v>39</v>
      </c>
      <c r="B45" s="21" t="s">
        <v>38</v>
      </c>
      <c r="C45" s="29">
        <v>16484</v>
      </c>
      <c r="D45" s="29">
        <v>16494</v>
      </c>
      <c r="E45" s="29"/>
      <c r="F45" s="29"/>
      <c r="G45" s="40"/>
      <c r="H45" s="40"/>
      <c r="I45" s="41">
        <f t="shared" ref="I45:I58" si="56">H45-G45</f>
        <v>0</v>
      </c>
      <c r="J45" s="29"/>
      <c r="K45" s="29"/>
      <c r="L45" s="24">
        <f t="shared" ref="L45:L58" si="57">SUM(D45-C45)</f>
        <v>10</v>
      </c>
      <c r="M45" s="29">
        <v>16494</v>
      </c>
      <c r="N45" s="29">
        <v>16501</v>
      </c>
      <c r="O45" s="29"/>
      <c r="P45" s="29"/>
      <c r="Q45" s="40"/>
      <c r="R45" s="40"/>
      <c r="S45" s="41">
        <f>R45-Q45</f>
        <v>0</v>
      </c>
      <c r="T45" s="29"/>
      <c r="U45" s="29"/>
      <c r="V45" s="24">
        <f t="shared" ref="V45:V58" si="58">SUM(N45-M45)</f>
        <v>7</v>
      </c>
      <c r="W45" s="25">
        <f t="shared" ref="W45:W58" si="59">L45+V45</f>
        <v>17</v>
      </c>
      <c r="X45" s="21"/>
      <c r="Y45" s="21"/>
      <c r="Z45" s="33">
        <v>0</v>
      </c>
      <c r="AA45" s="27">
        <f t="shared" ref="AA45:AA49" si="60">AB45-X45-Y45-Z45</f>
        <v>17</v>
      </c>
      <c r="AB45" s="27">
        <v>17</v>
      </c>
      <c r="AC45" s="28">
        <f t="shared" ref="AC45:AC48" si="61">AA45/AB45</f>
        <v>1</v>
      </c>
      <c r="AD45" s="10">
        <f t="shared" ref="AD45:AD48" si="62">W45/AA45</f>
        <v>1</v>
      </c>
      <c r="AE45" s="44">
        <f>S45+I45</f>
        <v>0</v>
      </c>
    </row>
    <row r="46" spans="1:31" x14ac:dyDescent="0.75">
      <c r="A46" s="29" t="s">
        <v>40</v>
      </c>
      <c r="B46" s="21" t="s">
        <v>38</v>
      </c>
      <c r="C46" s="29">
        <v>16314</v>
      </c>
      <c r="D46" s="29">
        <v>16323</v>
      </c>
      <c r="E46" s="29"/>
      <c r="F46" s="29"/>
      <c r="G46" s="40"/>
      <c r="H46" s="40"/>
      <c r="I46" s="41">
        <f t="shared" si="56"/>
        <v>0</v>
      </c>
      <c r="J46" s="29"/>
      <c r="K46" s="29"/>
      <c r="L46" s="24">
        <f t="shared" si="57"/>
        <v>9</v>
      </c>
      <c r="M46" s="29">
        <v>16323</v>
      </c>
      <c r="N46" s="29">
        <v>16329</v>
      </c>
      <c r="O46" s="29"/>
      <c r="P46" s="29"/>
      <c r="Q46" s="40"/>
      <c r="R46" s="40"/>
      <c r="S46" s="41">
        <f t="shared" ref="S46:S58" si="63">R46-Q46</f>
        <v>0</v>
      </c>
      <c r="T46" s="29"/>
      <c r="U46" s="29"/>
      <c r="V46" s="24">
        <f t="shared" si="58"/>
        <v>6</v>
      </c>
      <c r="W46" s="25">
        <f t="shared" si="59"/>
        <v>15</v>
      </c>
      <c r="X46" s="21"/>
      <c r="Y46" s="21"/>
      <c r="Z46" s="33">
        <v>0</v>
      </c>
      <c r="AA46" s="27">
        <f t="shared" si="60"/>
        <v>17</v>
      </c>
      <c r="AB46" s="27">
        <v>17</v>
      </c>
      <c r="AC46" s="28">
        <f t="shared" si="61"/>
        <v>1</v>
      </c>
      <c r="AD46" s="10">
        <f t="shared" si="62"/>
        <v>0.88235294117647056</v>
      </c>
      <c r="AE46" s="44">
        <f t="shared" ref="AE46:AE58" si="64">S46+I46</f>
        <v>0</v>
      </c>
    </row>
    <row r="47" spans="1:31" x14ac:dyDescent="0.75">
      <c r="A47" s="29" t="s">
        <v>41</v>
      </c>
      <c r="B47" s="21" t="s">
        <v>38</v>
      </c>
      <c r="C47" s="29">
        <v>15425</v>
      </c>
      <c r="D47" s="29">
        <v>15433</v>
      </c>
      <c r="E47" s="29"/>
      <c r="F47" s="29"/>
      <c r="G47" s="40"/>
      <c r="H47" s="40"/>
      <c r="I47" s="41">
        <f t="shared" si="56"/>
        <v>0</v>
      </c>
      <c r="J47" s="29"/>
      <c r="K47" s="29"/>
      <c r="L47" s="24">
        <f t="shared" si="57"/>
        <v>8</v>
      </c>
      <c r="M47" s="29">
        <v>15433</v>
      </c>
      <c r="N47" s="29">
        <v>15434</v>
      </c>
      <c r="O47" s="29"/>
      <c r="P47" s="29"/>
      <c r="Q47" s="40"/>
      <c r="R47" s="40"/>
      <c r="S47" s="41">
        <f t="shared" si="63"/>
        <v>0</v>
      </c>
      <c r="T47" s="29"/>
      <c r="U47" s="29"/>
      <c r="V47" s="24">
        <f t="shared" si="58"/>
        <v>1</v>
      </c>
      <c r="W47" s="25">
        <f t="shared" si="59"/>
        <v>9</v>
      </c>
      <c r="X47" s="21"/>
      <c r="Y47" s="21"/>
      <c r="Z47" s="33">
        <v>0</v>
      </c>
      <c r="AA47" s="27">
        <f t="shared" si="60"/>
        <v>17</v>
      </c>
      <c r="AB47" s="27">
        <v>17</v>
      </c>
      <c r="AC47" s="28">
        <f t="shared" si="61"/>
        <v>1</v>
      </c>
      <c r="AD47" s="10">
        <f t="shared" si="62"/>
        <v>0.52941176470588236</v>
      </c>
      <c r="AE47" s="44">
        <f t="shared" si="64"/>
        <v>0</v>
      </c>
    </row>
    <row r="48" spans="1:31" x14ac:dyDescent="0.75">
      <c r="A48" s="29" t="s">
        <v>42</v>
      </c>
      <c r="B48" s="21" t="s">
        <v>38</v>
      </c>
      <c r="C48" s="29">
        <v>11693</v>
      </c>
      <c r="D48" s="29">
        <v>11701</v>
      </c>
      <c r="E48" s="29"/>
      <c r="F48" s="29"/>
      <c r="G48" s="40"/>
      <c r="H48" s="40"/>
      <c r="I48" s="41">
        <f t="shared" si="56"/>
        <v>0</v>
      </c>
      <c r="J48" s="29"/>
      <c r="K48" s="29"/>
      <c r="L48" s="24">
        <f t="shared" si="57"/>
        <v>8</v>
      </c>
      <c r="M48" s="29">
        <v>11701</v>
      </c>
      <c r="N48" s="29">
        <v>11709</v>
      </c>
      <c r="O48" s="29"/>
      <c r="P48" s="29"/>
      <c r="Q48" s="40"/>
      <c r="R48" s="40"/>
      <c r="S48" s="41">
        <f t="shared" si="63"/>
        <v>0</v>
      </c>
      <c r="T48" s="29"/>
      <c r="U48" s="29"/>
      <c r="V48" s="24">
        <f t="shared" si="58"/>
        <v>8</v>
      </c>
      <c r="W48" s="25">
        <f t="shared" si="59"/>
        <v>16</v>
      </c>
      <c r="X48" s="21"/>
      <c r="Y48" s="21"/>
      <c r="Z48" s="33">
        <v>0</v>
      </c>
      <c r="AA48" s="27">
        <f t="shared" si="60"/>
        <v>17</v>
      </c>
      <c r="AB48" s="27">
        <v>17</v>
      </c>
      <c r="AC48" s="28">
        <f t="shared" si="61"/>
        <v>1</v>
      </c>
      <c r="AD48" s="10">
        <f t="shared" si="62"/>
        <v>0.94117647058823528</v>
      </c>
      <c r="AE48" s="44">
        <f t="shared" si="64"/>
        <v>0</v>
      </c>
    </row>
    <row r="49" spans="1:31" x14ac:dyDescent="0.75">
      <c r="A49" s="29" t="s">
        <v>43</v>
      </c>
      <c r="B49" s="21" t="s">
        <v>38</v>
      </c>
      <c r="C49" s="21">
        <v>9864</v>
      </c>
      <c r="D49" s="21">
        <v>9864</v>
      </c>
      <c r="E49" s="29"/>
      <c r="F49" s="29"/>
      <c r="G49" s="40">
        <v>0.25</v>
      </c>
      <c r="H49" s="40">
        <v>0.66666666666666663</v>
      </c>
      <c r="I49" s="41">
        <f t="shared" si="56"/>
        <v>0.41666666666666663</v>
      </c>
      <c r="J49" s="29" t="s">
        <v>138</v>
      </c>
      <c r="K49" s="29"/>
      <c r="L49" s="24">
        <f t="shared" si="57"/>
        <v>0</v>
      </c>
      <c r="M49" s="21">
        <v>9864</v>
      </c>
      <c r="N49" s="21">
        <v>9864</v>
      </c>
      <c r="O49" s="29"/>
      <c r="P49" s="29"/>
      <c r="Q49" s="40">
        <v>0.66666666666666663</v>
      </c>
      <c r="R49" s="40">
        <v>8.3333333333333329E-2</v>
      </c>
      <c r="S49" s="41">
        <v>0.41666666666666669</v>
      </c>
      <c r="T49" s="29" t="s">
        <v>138</v>
      </c>
      <c r="U49" s="29"/>
      <c r="V49" s="24">
        <f t="shared" si="58"/>
        <v>0</v>
      </c>
      <c r="W49" s="25">
        <f t="shared" si="59"/>
        <v>0</v>
      </c>
      <c r="X49" s="21"/>
      <c r="Y49" s="21"/>
      <c r="Z49" s="33">
        <v>16.899999999999999</v>
      </c>
      <c r="AA49" s="27">
        <f t="shared" si="60"/>
        <v>0.10000000000000142</v>
      </c>
      <c r="AB49" s="27">
        <v>17</v>
      </c>
      <c r="AC49" s="28">
        <f>AA49/AB49</f>
        <v>5.8823529411765538E-3</v>
      </c>
      <c r="AD49" s="10">
        <f>W49/AA49</f>
        <v>0</v>
      </c>
      <c r="AE49" s="44">
        <f t="shared" si="64"/>
        <v>0.83333333333333326</v>
      </c>
    </row>
    <row r="50" spans="1:31" x14ac:dyDescent="0.75">
      <c r="A50" s="29" t="s">
        <v>44</v>
      </c>
      <c r="B50" s="21" t="s">
        <v>38</v>
      </c>
      <c r="C50" s="29">
        <v>13597</v>
      </c>
      <c r="D50" s="29">
        <v>13606</v>
      </c>
      <c r="E50" s="29"/>
      <c r="F50" s="29"/>
      <c r="G50" s="40">
        <v>0.54652777777777783</v>
      </c>
      <c r="H50" s="40">
        <v>0.66666666666666663</v>
      </c>
      <c r="I50" s="41">
        <f t="shared" si="56"/>
        <v>0.1201388888888888</v>
      </c>
      <c r="J50" s="29"/>
      <c r="K50" s="29"/>
      <c r="L50" s="24">
        <f t="shared" si="57"/>
        <v>9</v>
      </c>
      <c r="M50" s="29">
        <v>13606</v>
      </c>
      <c r="N50" s="29">
        <v>13609</v>
      </c>
      <c r="O50" s="29"/>
      <c r="P50" s="29"/>
      <c r="Q50" s="40"/>
      <c r="R50" s="40"/>
      <c r="S50" s="41">
        <f t="shared" si="63"/>
        <v>0</v>
      </c>
      <c r="T50" s="29"/>
      <c r="U50" s="29"/>
      <c r="V50" s="24">
        <f t="shared" si="58"/>
        <v>3</v>
      </c>
      <c r="W50" s="25">
        <f t="shared" si="59"/>
        <v>12</v>
      </c>
      <c r="X50" s="21"/>
      <c r="Y50" s="21"/>
      <c r="Z50" s="33">
        <v>2.5</v>
      </c>
      <c r="AA50" s="27">
        <f t="shared" si="51"/>
        <v>14.5</v>
      </c>
      <c r="AB50" s="27">
        <v>17</v>
      </c>
      <c r="AC50" s="28">
        <f t="shared" si="52"/>
        <v>0.8529411764705882</v>
      </c>
      <c r="AD50" s="10">
        <f t="shared" si="55"/>
        <v>0.82758620689655171</v>
      </c>
      <c r="AE50" s="44">
        <f t="shared" si="64"/>
        <v>0.1201388888888888</v>
      </c>
    </row>
    <row r="51" spans="1:31" x14ac:dyDescent="0.75">
      <c r="A51" s="29" t="s">
        <v>45</v>
      </c>
      <c r="B51" s="21" t="s">
        <v>38</v>
      </c>
      <c r="C51" s="29"/>
      <c r="D51" s="29"/>
      <c r="E51" s="29" t="s">
        <v>140</v>
      </c>
      <c r="F51" s="29" t="s">
        <v>140</v>
      </c>
      <c r="G51" s="40">
        <v>0.25</v>
      </c>
      <c r="H51" s="40">
        <v>0.66666666666666663</v>
      </c>
      <c r="I51" s="41">
        <f t="shared" si="56"/>
        <v>0.41666666666666663</v>
      </c>
      <c r="J51" s="29" t="s">
        <v>148</v>
      </c>
      <c r="K51" s="29"/>
      <c r="L51" s="24">
        <f t="shared" si="57"/>
        <v>0</v>
      </c>
      <c r="M51" s="29"/>
      <c r="N51" s="29"/>
      <c r="O51" s="29"/>
      <c r="P51" s="29" t="s">
        <v>140</v>
      </c>
      <c r="Q51" s="40">
        <v>0.66666666666666663</v>
      </c>
      <c r="R51" s="40">
        <v>8.3333333333333329E-2</v>
      </c>
      <c r="S51" s="41">
        <v>0.41666666666666669</v>
      </c>
      <c r="T51" s="29" t="s">
        <v>148</v>
      </c>
      <c r="U51" s="29"/>
      <c r="V51" s="24">
        <f t="shared" si="58"/>
        <v>0</v>
      </c>
      <c r="W51" s="25">
        <f t="shared" si="59"/>
        <v>0</v>
      </c>
      <c r="X51" s="21"/>
      <c r="Y51" s="21"/>
      <c r="Z51" s="33">
        <v>16.899999999999999</v>
      </c>
      <c r="AA51" s="27">
        <f t="shared" si="51"/>
        <v>0.10000000000000142</v>
      </c>
      <c r="AB51" s="27">
        <v>17</v>
      </c>
      <c r="AC51" s="28">
        <f t="shared" si="52"/>
        <v>5.8823529411765538E-3</v>
      </c>
      <c r="AD51" s="10">
        <f t="shared" si="55"/>
        <v>0</v>
      </c>
      <c r="AE51" s="44">
        <f t="shared" si="64"/>
        <v>0.83333333333333326</v>
      </c>
    </row>
    <row r="52" spans="1:31" x14ac:dyDescent="0.75">
      <c r="A52" s="29" t="s">
        <v>116</v>
      </c>
      <c r="B52" s="21" t="s">
        <v>38</v>
      </c>
      <c r="C52" s="29">
        <v>12408</v>
      </c>
      <c r="D52" s="29">
        <v>12415</v>
      </c>
      <c r="E52" s="29"/>
      <c r="F52" s="29"/>
      <c r="G52" s="40"/>
      <c r="H52" s="40"/>
      <c r="I52" s="41">
        <f t="shared" si="56"/>
        <v>0</v>
      </c>
      <c r="J52" s="29"/>
      <c r="K52" s="29"/>
      <c r="L52" s="24">
        <f t="shared" si="57"/>
        <v>7</v>
      </c>
      <c r="M52" s="29">
        <v>12415</v>
      </c>
      <c r="N52" s="29">
        <v>12416</v>
      </c>
      <c r="O52" s="29"/>
      <c r="P52" s="29"/>
      <c r="Q52" s="40">
        <v>0.66666666666666663</v>
      </c>
      <c r="R52" s="40">
        <v>0.73958333333333337</v>
      </c>
      <c r="S52" s="41">
        <f t="shared" si="63"/>
        <v>7.2916666666666741E-2</v>
      </c>
      <c r="T52" s="29" t="s">
        <v>193</v>
      </c>
      <c r="U52" s="29"/>
      <c r="V52" s="24">
        <f t="shared" si="58"/>
        <v>1</v>
      </c>
      <c r="W52" s="25">
        <f t="shared" si="59"/>
        <v>8</v>
      </c>
      <c r="X52" s="21"/>
      <c r="Y52" s="21"/>
      <c r="Z52" s="33">
        <v>9.4</v>
      </c>
      <c r="AA52" s="27">
        <f t="shared" si="51"/>
        <v>7.6</v>
      </c>
      <c r="AB52" s="27">
        <v>17</v>
      </c>
      <c r="AC52" s="28">
        <f t="shared" si="52"/>
        <v>0.44705882352941173</v>
      </c>
      <c r="AD52" s="10">
        <f t="shared" si="55"/>
        <v>1.0526315789473684</v>
      </c>
      <c r="AE52" s="44">
        <f>S54+I52</f>
        <v>0.40625000000000006</v>
      </c>
    </row>
    <row r="53" spans="1:31" x14ac:dyDescent="0.75">
      <c r="A53" s="29" t="s">
        <v>116</v>
      </c>
      <c r="B53" s="21" t="s">
        <v>38</v>
      </c>
      <c r="C53" s="29"/>
      <c r="D53" s="29"/>
      <c r="E53" s="29"/>
      <c r="F53" s="29"/>
      <c r="G53" s="40"/>
      <c r="H53" s="40"/>
      <c r="I53" s="41"/>
      <c r="J53" s="29"/>
      <c r="K53" s="29"/>
      <c r="L53" s="24"/>
      <c r="M53" s="29"/>
      <c r="N53" s="29"/>
      <c r="O53" s="29"/>
      <c r="P53" s="29"/>
      <c r="Q53" s="40">
        <v>0.75</v>
      </c>
      <c r="R53" s="40">
        <v>8.3333333333333329E-2</v>
      </c>
      <c r="S53" s="41">
        <v>0.33333333333333331</v>
      </c>
      <c r="T53" s="29" t="s">
        <v>194</v>
      </c>
      <c r="U53" s="29"/>
      <c r="V53" s="24"/>
      <c r="W53" s="25"/>
      <c r="X53" s="21"/>
      <c r="Y53" s="21"/>
      <c r="Z53" s="33"/>
      <c r="AA53" s="27"/>
      <c r="AB53" s="27"/>
      <c r="AC53" s="28"/>
      <c r="AD53" s="10"/>
      <c r="AE53" s="44"/>
    </row>
    <row r="54" spans="1:31" x14ac:dyDescent="0.75">
      <c r="A54" s="29" t="s">
        <v>116</v>
      </c>
      <c r="B54" s="21" t="s">
        <v>38</v>
      </c>
      <c r="C54" s="29"/>
      <c r="D54" s="29"/>
      <c r="E54" s="29"/>
      <c r="F54" s="29"/>
      <c r="G54" s="40"/>
      <c r="H54" s="40"/>
      <c r="I54" s="41"/>
      <c r="J54" s="29"/>
      <c r="K54" s="29"/>
      <c r="L54" s="24"/>
      <c r="M54" s="29"/>
      <c r="N54" s="29"/>
      <c r="O54" s="29"/>
      <c r="P54" s="29"/>
      <c r="Q54" s="40"/>
      <c r="R54" s="40"/>
      <c r="S54" s="41">
        <f>S53+S52</f>
        <v>0.40625000000000006</v>
      </c>
      <c r="T54" s="29"/>
      <c r="U54" s="29"/>
      <c r="V54" s="24"/>
      <c r="W54" s="25"/>
      <c r="X54" s="21"/>
      <c r="Y54" s="21"/>
      <c r="Z54" s="33"/>
      <c r="AA54" s="27"/>
      <c r="AB54" s="27"/>
      <c r="AC54" s="28"/>
      <c r="AD54" s="10"/>
      <c r="AE54" s="44"/>
    </row>
    <row r="55" spans="1:31" x14ac:dyDescent="0.75">
      <c r="A55" s="29" t="s">
        <v>46</v>
      </c>
      <c r="B55" s="21" t="s">
        <v>38</v>
      </c>
      <c r="C55" s="29">
        <v>13642</v>
      </c>
      <c r="D55" s="29">
        <v>13650</v>
      </c>
      <c r="E55" s="29"/>
      <c r="F55" s="29"/>
      <c r="G55" s="40"/>
      <c r="H55" s="40"/>
      <c r="I55" s="41">
        <f t="shared" si="56"/>
        <v>0</v>
      </c>
      <c r="J55" s="29"/>
      <c r="K55" s="29"/>
      <c r="L55" s="24">
        <f t="shared" si="57"/>
        <v>8</v>
      </c>
      <c r="M55" s="29">
        <v>13650</v>
      </c>
      <c r="N55" s="29">
        <v>13656</v>
      </c>
      <c r="O55" s="29"/>
      <c r="P55" s="29"/>
      <c r="Q55" s="29"/>
      <c r="R55" s="29"/>
      <c r="S55" s="41">
        <f t="shared" si="63"/>
        <v>0</v>
      </c>
      <c r="T55" s="29"/>
      <c r="U55" s="29"/>
      <c r="V55" s="24">
        <f t="shared" si="58"/>
        <v>6</v>
      </c>
      <c r="W55" s="25">
        <f t="shared" si="59"/>
        <v>14</v>
      </c>
      <c r="X55" s="21"/>
      <c r="Y55" s="21"/>
      <c r="Z55" s="33">
        <v>0</v>
      </c>
      <c r="AA55" s="27">
        <f t="shared" si="51"/>
        <v>17</v>
      </c>
      <c r="AB55" s="27">
        <v>17</v>
      </c>
      <c r="AC55" s="28">
        <f t="shared" si="52"/>
        <v>1</v>
      </c>
      <c r="AD55" s="10">
        <f t="shared" si="55"/>
        <v>0.82352941176470584</v>
      </c>
      <c r="AE55" s="44">
        <f t="shared" si="64"/>
        <v>0</v>
      </c>
    </row>
    <row r="56" spans="1:31" x14ac:dyDescent="0.75">
      <c r="A56" s="29" t="s">
        <v>48</v>
      </c>
      <c r="B56" s="21" t="s">
        <v>38</v>
      </c>
      <c r="C56" s="29"/>
      <c r="D56" s="29"/>
      <c r="E56" s="29" t="s">
        <v>140</v>
      </c>
      <c r="F56" s="29" t="s">
        <v>140</v>
      </c>
      <c r="G56" s="40">
        <v>0.25</v>
      </c>
      <c r="H56" s="40">
        <v>0.66666666666666663</v>
      </c>
      <c r="I56" s="41">
        <f t="shared" si="56"/>
        <v>0.41666666666666663</v>
      </c>
      <c r="J56" s="29" t="s">
        <v>149</v>
      </c>
      <c r="K56" s="29"/>
      <c r="L56" s="24">
        <f t="shared" si="57"/>
        <v>0</v>
      </c>
      <c r="M56" s="29"/>
      <c r="N56" s="29"/>
      <c r="O56" s="29"/>
      <c r="P56" s="29" t="s">
        <v>140</v>
      </c>
      <c r="Q56" s="40">
        <v>0.66666666666666663</v>
      </c>
      <c r="R56" s="40">
        <v>8.3333333333333329E-2</v>
      </c>
      <c r="S56" s="41">
        <v>0.41666666666666669</v>
      </c>
      <c r="T56" s="29" t="s">
        <v>149</v>
      </c>
      <c r="U56" s="29"/>
      <c r="V56" s="24">
        <f t="shared" si="58"/>
        <v>0</v>
      </c>
      <c r="W56" s="25">
        <f t="shared" si="59"/>
        <v>0</v>
      </c>
      <c r="X56" s="21"/>
      <c r="Y56" s="21"/>
      <c r="Z56" s="33">
        <v>16.899999999999999</v>
      </c>
      <c r="AA56" s="27">
        <f t="shared" si="51"/>
        <v>0.10000000000000142</v>
      </c>
      <c r="AB56" s="27">
        <v>17</v>
      </c>
      <c r="AC56" s="28">
        <f t="shared" si="52"/>
        <v>5.8823529411765538E-3</v>
      </c>
      <c r="AD56" s="10">
        <f t="shared" si="55"/>
        <v>0</v>
      </c>
      <c r="AE56" s="44">
        <f t="shared" si="64"/>
        <v>0.83333333333333326</v>
      </c>
    </row>
    <row r="57" spans="1:31" x14ac:dyDescent="0.75">
      <c r="A57" s="29" t="s">
        <v>49</v>
      </c>
      <c r="B57" s="21" t="s">
        <v>38</v>
      </c>
      <c r="C57" s="29">
        <v>13939</v>
      </c>
      <c r="D57" s="29">
        <v>13949</v>
      </c>
      <c r="E57" s="29"/>
      <c r="F57" s="29"/>
      <c r="G57" s="40"/>
      <c r="H57" s="40"/>
      <c r="I57" s="41">
        <f t="shared" si="56"/>
        <v>0</v>
      </c>
      <c r="J57" s="29"/>
      <c r="K57" s="29"/>
      <c r="L57" s="24">
        <f t="shared" si="57"/>
        <v>10</v>
      </c>
      <c r="M57" s="29">
        <v>13949</v>
      </c>
      <c r="N57" s="29">
        <v>13958</v>
      </c>
      <c r="O57" s="29"/>
      <c r="P57" s="29"/>
      <c r="Q57" s="40"/>
      <c r="R57" s="40"/>
      <c r="S57" s="41">
        <f t="shared" si="63"/>
        <v>0</v>
      </c>
      <c r="T57" s="29"/>
      <c r="U57" s="29"/>
      <c r="V57" s="24">
        <f t="shared" si="58"/>
        <v>9</v>
      </c>
      <c r="W57" s="25">
        <f t="shared" si="59"/>
        <v>19</v>
      </c>
      <c r="X57" s="21"/>
      <c r="Y57" s="21"/>
      <c r="Z57" s="33">
        <v>0</v>
      </c>
      <c r="AA57" s="27">
        <f t="shared" si="51"/>
        <v>17</v>
      </c>
      <c r="AB57" s="27">
        <v>17</v>
      </c>
      <c r="AC57" s="28">
        <f t="shared" si="52"/>
        <v>1</v>
      </c>
      <c r="AD57" s="10">
        <f t="shared" si="55"/>
        <v>1.1176470588235294</v>
      </c>
      <c r="AE57" s="44">
        <f t="shared" si="64"/>
        <v>0</v>
      </c>
    </row>
    <row r="58" spans="1:31" x14ac:dyDescent="0.75">
      <c r="A58" s="29" t="s">
        <v>50</v>
      </c>
      <c r="B58" s="21" t="s">
        <v>38</v>
      </c>
      <c r="C58" s="29">
        <v>6228.7</v>
      </c>
      <c r="D58" s="29">
        <v>6234.6</v>
      </c>
      <c r="E58" s="29"/>
      <c r="F58" s="29"/>
      <c r="G58" s="40"/>
      <c r="H58" s="40"/>
      <c r="I58" s="41">
        <f t="shared" si="56"/>
        <v>0</v>
      </c>
      <c r="J58" s="29"/>
      <c r="K58" s="29"/>
      <c r="L58" s="24">
        <f t="shared" si="57"/>
        <v>5.9000000000005457</v>
      </c>
      <c r="M58" s="29">
        <v>6234.6</v>
      </c>
      <c r="N58" s="29">
        <v>6239.4</v>
      </c>
      <c r="O58" s="29"/>
      <c r="P58" s="29"/>
      <c r="Q58" s="40"/>
      <c r="R58" s="40"/>
      <c r="S58" s="41">
        <f t="shared" si="63"/>
        <v>0</v>
      </c>
      <c r="T58" s="29"/>
      <c r="U58" s="29"/>
      <c r="V58" s="24">
        <f t="shared" si="58"/>
        <v>4.7999999999992724</v>
      </c>
      <c r="W58" s="25">
        <f t="shared" si="59"/>
        <v>10.699999999999818</v>
      </c>
      <c r="X58" s="21"/>
      <c r="Y58" s="21"/>
      <c r="Z58" s="33">
        <v>0</v>
      </c>
      <c r="AA58" s="27">
        <f t="shared" si="51"/>
        <v>17</v>
      </c>
      <c r="AB58" s="27">
        <v>17</v>
      </c>
      <c r="AC58" s="28">
        <f t="shared" si="52"/>
        <v>1</v>
      </c>
      <c r="AD58" s="10">
        <f t="shared" si="55"/>
        <v>0.62941176470587168</v>
      </c>
      <c r="AE58" s="44">
        <f t="shared" si="64"/>
        <v>0</v>
      </c>
    </row>
    <row r="59" spans="1:31" x14ac:dyDescent="0.75">
      <c r="A59" s="78"/>
      <c r="B59" s="79"/>
      <c r="C59" s="80"/>
      <c r="D59" s="80"/>
      <c r="E59" s="80"/>
      <c r="F59" s="80"/>
      <c r="G59" s="81"/>
      <c r="H59" s="81"/>
      <c r="I59" s="82"/>
      <c r="J59" s="80"/>
      <c r="K59" s="80"/>
      <c r="L59" s="83"/>
      <c r="M59" s="80"/>
      <c r="N59" s="80"/>
      <c r="O59" s="80"/>
      <c r="P59" s="80"/>
      <c r="Q59" s="81"/>
      <c r="R59" s="81"/>
      <c r="S59" s="82"/>
      <c r="T59" s="80"/>
      <c r="U59" s="80"/>
      <c r="V59" s="83"/>
      <c r="W59" s="84"/>
      <c r="X59" s="79"/>
      <c r="Y59" s="79"/>
      <c r="Z59" s="85"/>
      <c r="AA59" s="86"/>
      <c r="AB59" s="86"/>
      <c r="AC59" s="28">
        <f>AVERAGEIF(AC45:AC58,"&gt;0")</f>
        <v>0.69313725490196065</v>
      </c>
      <c r="AD59" s="28">
        <f>AVERAGEIF(AD45:AD58,"&gt;0")</f>
        <v>0.86708302195651266</v>
      </c>
      <c r="AE59" s="87"/>
    </row>
    <row r="60" spans="1:31" x14ac:dyDescent="0.75">
      <c r="A60" s="78"/>
      <c r="B60" s="79"/>
      <c r="C60" s="80"/>
      <c r="D60" s="80"/>
      <c r="E60" s="80"/>
      <c r="F60" s="80"/>
      <c r="G60" s="81"/>
      <c r="H60" s="81"/>
      <c r="I60" s="82"/>
      <c r="J60" s="80"/>
      <c r="K60" s="80"/>
      <c r="L60" s="83"/>
      <c r="M60" s="80"/>
      <c r="N60" s="80"/>
      <c r="O60" s="80"/>
      <c r="P60" s="80"/>
      <c r="Q60" s="81"/>
      <c r="R60" s="81"/>
      <c r="S60" s="82"/>
      <c r="T60" s="80"/>
      <c r="U60" s="80"/>
      <c r="V60" s="83"/>
      <c r="W60" s="84"/>
      <c r="X60" s="79"/>
      <c r="Y60" s="79"/>
      <c r="Z60" s="85"/>
      <c r="AA60" s="88" t="s">
        <v>178</v>
      </c>
      <c r="AB60" s="86"/>
      <c r="AC60" s="28">
        <f>AVERAGE(AC43,AC59)</f>
        <v>0.69029411764705872</v>
      </c>
      <c r="AD60" s="28">
        <f>AVERAGE(AD43,AD59)</f>
        <v>0.9355185684516234</v>
      </c>
      <c r="AE60" s="87"/>
    </row>
    <row r="61" spans="1:31" s="103" customFormat="1" x14ac:dyDescent="0.75">
      <c r="A61" s="105" t="s">
        <v>118</v>
      </c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</row>
    <row r="62" spans="1:31" s="104" customFormat="1" x14ac:dyDescent="0.75">
      <c r="A62" s="107" t="s">
        <v>97</v>
      </c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</row>
    <row r="63" spans="1:31" x14ac:dyDescent="0.75">
      <c r="A63" s="29" t="s">
        <v>127</v>
      </c>
      <c r="B63" s="29" t="s">
        <v>58</v>
      </c>
      <c r="C63" s="29">
        <v>22877</v>
      </c>
      <c r="D63" s="29">
        <v>22886</v>
      </c>
      <c r="E63" s="29"/>
      <c r="F63" s="29"/>
      <c r="G63" s="40">
        <v>0.42499999999999999</v>
      </c>
      <c r="H63" s="40">
        <v>0.4680555555555555</v>
      </c>
      <c r="I63" s="41">
        <f t="shared" ref="I63" si="65">H63-G63</f>
        <v>4.3055555555555514E-2</v>
      </c>
      <c r="J63" s="29" t="s">
        <v>146</v>
      </c>
      <c r="K63" s="29"/>
      <c r="L63" s="38">
        <f t="shared" ref="L63:L65" si="66">SUM(D63-C63)</f>
        <v>9</v>
      </c>
      <c r="M63" s="29">
        <v>22886</v>
      </c>
      <c r="N63" s="29">
        <v>22894</v>
      </c>
      <c r="O63" s="29"/>
      <c r="P63" s="29"/>
      <c r="Q63" s="40"/>
      <c r="R63" s="40"/>
      <c r="S63" s="41">
        <f t="shared" ref="S63" si="67">R63-Q63</f>
        <v>0</v>
      </c>
      <c r="T63" s="29"/>
      <c r="U63" s="29"/>
      <c r="V63" s="24">
        <f t="shared" ref="V63:V65" si="68">SUM(N63-M63)</f>
        <v>8</v>
      </c>
      <c r="W63" s="25">
        <f t="shared" ref="W63:W65" si="69">SUM(L63+V63)</f>
        <v>17</v>
      </c>
      <c r="X63" s="29"/>
      <c r="Y63" s="29"/>
      <c r="Z63" s="30">
        <v>1</v>
      </c>
      <c r="AA63" s="27">
        <f>AB63-X63-Y63-Z63</f>
        <v>16</v>
      </c>
      <c r="AB63" s="27">
        <v>17</v>
      </c>
      <c r="AC63" s="28">
        <f>AA63/AB63</f>
        <v>0.94117647058823528</v>
      </c>
      <c r="AD63" s="10">
        <f>W63/AA63</f>
        <v>1.0625</v>
      </c>
      <c r="AE63" s="44">
        <f>S63+I63</f>
        <v>4.3055555555555514E-2</v>
      </c>
    </row>
    <row r="64" spans="1:31" x14ac:dyDescent="0.75">
      <c r="A64" s="29" t="s">
        <v>128</v>
      </c>
      <c r="B64" s="29" t="s">
        <v>58</v>
      </c>
      <c r="C64" s="29">
        <v>7281</v>
      </c>
      <c r="D64" s="29">
        <v>7287</v>
      </c>
      <c r="E64" s="29"/>
      <c r="F64" s="29"/>
      <c r="G64" s="40">
        <v>0.61875000000000002</v>
      </c>
      <c r="H64" s="40">
        <v>0.66666666666666663</v>
      </c>
      <c r="I64" s="41">
        <f t="shared" ref="I64:I65" si="70">H64-G64</f>
        <v>4.7916666666666607E-2</v>
      </c>
      <c r="J64" s="29" t="s">
        <v>191</v>
      </c>
      <c r="K64" s="29"/>
      <c r="L64" s="38">
        <f t="shared" ref="L64" si="71">SUM(D64-C64)</f>
        <v>6</v>
      </c>
      <c r="M64" s="29">
        <v>7287</v>
      </c>
      <c r="N64" s="29">
        <v>7292</v>
      </c>
      <c r="O64" s="29"/>
      <c r="P64" s="29"/>
      <c r="Q64" s="40">
        <v>0.66666666666666663</v>
      </c>
      <c r="R64" s="40">
        <v>0.75</v>
      </c>
      <c r="S64" s="41">
        <f t="shared" ref="S64" si="72">R64-Q64</f>
        <v>8.333333333333337E-2</v>
      </c>
      <c r="T64" s="29" t="s">
        <v>191</v>
      </c>
      <c r="U64" s="29"/>
      <c r="V64" s="24">
        <f t="shared" ref="V64" si="73">SUM(N64-M64)</f>
        <v>5</v>
      </c>
      <c r="W64" s="25">
        <f t="shared" ref="W64" si="74">SUM(L64+V64)</f>
        <v>11</v>
      </c>
      <c r="X64" s="29"/>
      <c r="Y64" s="29"/>
      <c r="Z64" s="30">
        <v>3</v>
      </c>
      <c r="AA64" s="27">
        <f t="shared" ref="AA64:AA65" si="75">AB64-X64-Y64-Z64</f>
        <v>14</v>
      </c>
      <c r="AB64" s="27">
        <v>17</v>
      </c>
      <c r="AC64" s="28">
        <f>AA64/AB64</f>
        <v>0.82352941176470584</v>
      </c>
      <c r="AD64" s="10">
        <f>W64/AA64</f>
        <v>0.7857142857142857</v>
      </c>
      <c r="AE64" s="44">
        <f t="shared" ref="AE64:AE65" si="76">S64+I64</f>
        <v>0.13124999999999998</v>
      </c>
    </row>
    <row r="65" spans="1:31" x14ac:dyDescent="0.75">
      <c r="A65" s="29" t="s">
        <v>129</v>
      </c>
      <c r="B65" s="29" t="s">
        <v>58</v>
      </c>
      <c r="C65" s="29">
        <v>12434</v>
      </c>
      <c r="D65" s="29">
        <v>12434</v>
      </c>
      <c r="E65" s="29"/>
      <c r="F65" s="29"/>
      <c r="G65" s="40">
        <v>0.25</v>
      </c>
      <c r="H65" s="40">
        <v>0.66666666666666663</v>
      </c>
      <c r="I65" s="41">
        <f t="shared" si="70"/>
        <v>0.41666666666666663</v>
      </c>
      <c r="J65" s="29" t="s">
        <v>132</v>
      </c>
      <c r="K65" s="29"/>
      <c r="L65" s="38">
        <f t="shared" si="66"/>
        <v>0</v>
      </c>
      <c r="M65" s="29">
        <v>12434</v>
      </c>
      <c r="N65" s="29">
        <v>12434</v>
      </c>
      <c r="O65" s="29"/>
      <c r="P65" s="29"/>
      <c r="Q65" s="40">
        <v>0.66666666666666663</v>
      </c>
      <c r="R65" s="40">
        <v>8.3333333333333329E-2</v>
      </c>
      <c r="S65" s="41">
        <v>0.41666666666666669</v>
      </c>
      <c r="T65" s="29" t="s">
        <v>132</v>
      </c>
      <c r="U65" s="29"/>
      <c r="V65" s="24">
        <f t="shared" si="68"/>
        <v>0</v>
      </c>
      <c r="W65" s="25">
        <f t="shared" si="69"/>
        <v>0</v>
      </c>
      <c r="X65" s="29"/>
      <c r="Y65" s="29"/>
      <c r="Z65" s="30">
        <v>16.899999999999999</v>
      </c>
      <c r="AA65" s="27">
        <f t="shared" si="75"/>
        <v>0.10000000000000142</v>
      </c>
      <c r="AB65" s="27">
        <v>17</v>
      </c>
      <c r="AC65" s="28">
        <f>AA65/AB65</f>
        <v>5.8823529411765538E-3</v>
      </c>
      <c r="AD65" s="10">
        <f>W65/AA65</f>
        <v>0</v>
      </c>
      <c r="AE65" s="44">
        <f t="shared" si="76"/>
        <v>0.83333333333333326</v>
      </c>
    </row>
    <row r="66" spans="1:31" x14ac:dyDescent="0.75">
      <c r="A66" s="89"/>
      <c r="G66" s="90"/>
      <c r="H66" s="90"/>
      <c r="I66" s="91"/>
      <c r="L66" s="92"/>
      <c r="Q66" s="90"/>
      <c r="R66" s="90"/>
      <c r="S66" s="91"/>
      <c r="V66" s="48"/>
      <c r="W66" s="93"/>
      <c r="Z66" s="94"/>
      <c r="AA66" s="95"/>
      <c r="AB66" s="95"/>
      <c r="AC66" s="28">
        <f>AVERAGEIF(AC63:AC65,"&gt;0")</f>
        <v>0.59019607843137256</v>
      </c>
      <c r="AD66" s="28">
        <f>AVERAGEIF(AD63:AD65,"&gt;0")</f>
        <v>0.92410714285714279</v>
      </c>
      <c r="AE66" s="96"/>
    </row>
    <row r="67" spans="1:31" s="103" customFormat="1" x14ac:dyDescent="0.75">
      <c r="A67" s="101" t="s">
        <v>118</v>
      </c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</row>
    <row r="68" spans="1:31" s="37" customFormat="1" x14ac:dyDescent="0.75">
      <c r="A68" s="104" t="s">
        <v>98</v>
      </c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5"/>
      <c r="AE68" s="43"/>
    </row>
    <row r="69" spans="1:31" x14ac:dyDescent="0.75">
      <c r="A69" s="29" t="s">
        <v>57</v>
      </c>
      <c r="B69" s="29" t="s">
        <v>58</v>
      </c>
      <c r="C69" s="29">
        <v>4487</v>
      </c>
      <c r="D69" s="29">
        <v>4487</v>
      </c>
      <c r="E69" s="29"/>
      <c r="F69" s="29"/>
      <c r="G69" s="40">
        <v>0.25</v>
      </c>
      <c r="H69" s="40">
        <v>0.66666666666666663</v>
      </c>
      <c r="I69" s="41">
        <f t="shared" ref="I69" si="77">H69-G69</f>
        <v>0.41666666666666663</v>
      </c>
      <c r="J69" s="29" t="s">
        <v>187</v>
      </c>
      <c r="K69" s="29"/>
      <c r="L69" s="38">
        <f t="shared" ref="L69" si="78">SUM(D69-C69)</f>
        <v>0</v>
      </c>
      <c r="M69" s="29">
        <v>4487</v>
      </c>
      <c r="N69" s="29">
        <v>4487</v>
      </c>
      <c r="O69" s="29"/>
      <c r="P69" s="29"/>
      <c r="Q69" s="40">
        <v>0.66666666666666663</v>
      </c>
      <c r="R69" s="40">
        <v>8.3333333333333329E-2</v>
      </c>
      <c r="S69" s="41">
        <v>0.41666666666666669</v>
      </c>
      <c r="T69" s="29" t="s">
        <v>187</v>
      </c>
      <c r="U69" s="29"/>
      <c r="V69" s="24">
        <f t="shared" ref="V69" si="79">SUM(N69-M69)</f>
        <v>0</v>
      </c>
      <c r="W69" s="25">
        <f t="shared" ref="W69" si="80">SUM(L69+V69)</f>
        <v>0</v>
      </c>
      <c r="X69" s="29"/>
      <c r="Y69" s="29"/>
      <c r="Z69" s="30">
        <v>16.899999999999999</v>
      </c>
      <c r="AA69" s="27">
        <f>AB69-X69-Y69-Z69</f>
        <v>0.10000000000000142</v>
      </c>
      <c r="AB69" s="27">
        <v>17</v>
      </c>
      <c r="AC69" s="28">
        <f>AA69/AB69</f>
        <v>5.8823529411765538E-3</v>
      </c>
      <c r="AD69" s="10">
        <f>W69/AA69</f>
        <v>0</v>
      </c>
      <c r="AE69" s="44">
        <f t="shared" ref="AE69" si="81">S69+I69</f>
        <v>0.83333333333333326</v>
      </c>
    </row>
    <row r="70" spans="1:31" x14ac:dyDescent="0.75">
      <c r="A70" s="29"/>
      <c r="B70" s="29"/>
      <c r="C70" s="29"/>
      <c r="D70" s="29"/>
      <c r="E70" s="29"/>
      <c r="F70" s="29"/>
      <c r="G70" s="40"/>
      <c r="H70" s="40"/>
      <c r="I70" s="41"/>
      <c r="J70" s="29"/>
      <c r="K70" s="29"/>
      <c r="L70" s="38"/>
      <c r="M70" s="29"/>
      <c r="N70" s="29"/>
      <c r="O70" s="29"/>
      <c r="P70" s="29"/>
      <c r="Q70" s="40"/>
      <c r="R70" s="40"/>
      <c r="S70" s="41"/>
      <c r="T70" s="29"/>
      <c r="U70" s="29"/>
      <c r="V70" s="24"/>
      <c r="W70" s="25"/>
      <c r="X70" s="29"/>
      <c r="Y70" s="29"/>
      <c r="Z70" s="30"/>
      <c r="AA70" s="27"/>
      <c r="AB70" s="27"/>
      <c r="AC70" s="28">
        <f>AVERAGEIF(AC69,"&gt;0")</f>
        <v>5.8823529411765538E-3</v>
      </c>
      <c r="AD70" s="10">
        <v>0</v>
      </c>
      <c r="AE70" s="44"/>
    </row>
    <row r="71" spans="1:31" x14ac:dyDescent="0.75">
      <c r="A71" s="29"/>
      <c r="B71" s="29"/>
      <c r="C71" s="29"/>
      <c r="D71" s="29"/>
      <c r="E71" s="29"/>
      <c r="F71" s="29"/>
      <c r="G71" s="40"/>
      <c r="H71" s="40"/>
      <c r="I71" s="41"/>
      <c r="J71" s="29"/>
      <c r="K71" s="29"/>
      <c r="L71" s="38"/>
      <c r="M71" s="29"/>
      <c r="N71" s="29"/>
      <c r="O71" s="29"/>
      <c r="P71" s="29"/>
      <c r="Q71" s="40"/>
      <c r="R71" s="40"/>
      <c r="S71" s="41"/>
      <c r="T71" s="29"/>
      <c r="U71" s="29"/>
      <c r="V71" s="24"/>
      <c r="W71" s="25"/>
      <c r="X71" s="29"/>
      <c r="Y71" s="29"/>
      <c r="Z71" s="30"/>
      <c r="AA71" s="88" t="s">
        <v>179</v>
      </c>
      <c r="AB71" s="27"/>
      <c r="AC71" s="28">
        <f>AVERAGE(AC66,AC70)</f>
        <v>0.29803921568627456</v>
      </c>
      <c r="AD71" s="28">
        <f>AVERAGE(AD66,AD70)</f>
        <v>0.4620535714285714</v>
      </c>
      <c r="AE71" s="44"/>
    </row>
    <row r="72" spans="1:31" s="37" customFormat="1" x14ac:dyDescent="0.75">
      <c r="A72" s="12" t="s">
        <v>119</v>
      </c>
      <c r="B72" s="13"/>
      <c r="C72" s="13"/>
      <c r="D72" s="13"/>
      <c r="E72" s="13"/>
      <c r="F72" s="13"/>
      <c r="G72" s="14"/>
      <c r="H72" s="15"/>
      <c r="I72" s="19"/>
      <c r="J72" s="14"/>
      <c r="K72" s="15"/>
      <c r="L72" s="13"/>
      <c r="M72" s="13"/>
      <c r="N72" s="13"/>
      <c r="O72" s="13"/>
      <c r="P72" s="13"/>
      <c r="Q72" s="14"/>
      <c r="R72" s="15"/>
      <c r="S72" s="19"/>
      <c r="T72" s="14"/>
      <c r="U72" s="15"/>
      <c r="V72" s="13"/>
      <c r="W72" s="17"/>
      <c r="X72" s="13"/>
      <c r="Y72" s="13"/>
      <c r="Z72" s="18"/>
      <c r="AA72" s="13"/>
      <c r="AB72" s="13"/>
      <c r="AC72" s="14"/>
      <c r="AD72" s="15"/>
      <c r="AE72" s="19"/>
    </row>
    <row r="73" spans="1:31" s="37" customFormat="1" x14ac:dyDescent="0.75">
      <c r="A73" s="104" t="s">
        <v>100</v>
      </c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5"/>
      <c r="AE73" s="19"/>
    </row>
    <row r="74" spans="1:31" x14ac:dyDescent="0.75">
      <c r="A74" s="29" t="s">
        <v>63</v>
      </c>
      <c r="B74" s="29" t="s">
        <v>62</v>
      </c>
      <c r="C74" s="29">
        <v>13058</v>
      </c>
      <c r="D74" s="29">
        <v>13066</v>
      </c>
      <c r="E74" s="29"/>
      <c r="F74" s="29"/>
      <c r="G74" s="40"/>
      <c r="H74" s="40"/>
      <c r="I74" s="41">
        <f t="shared" ref="I74" si="82">H74-G74</f>
        <v>0</v>
      </c>
      <c r="J74" s="29"/>
      <c r="K74" s="29"/>
      <c r="L74" s="38">
        <f>SUM(D74-C74)</f>
        <v>8</v>
      </c>
      <c r="M74" s="29">
        <v>13066</v>
      </c>
      <c r="N74" s="29">
        <v>13066</v>
      </c>
      <c r="O74" s="29"/>
      <c r="P74" s="29"/>
      <c r="Q74" s="40"/>
      <c r="R74" s="40"/>
      <c r="S74" s="41">
        <f>R74-Q74</f>
        <v>0</v>
      </c>
      <c r="T74" s="29"/>
      <c r="U74" s="29"/>
      <c r="V74" s="24">
        <f>SUM(N74-M74)</f>
        <v>0</v>
      </c>
      <c r="W74" s="25">
        <f>SUM(L74+V74)</f>
        <v>8</v>
      </c>
      <c r="X74" s="29"/>
      <c r="Y74" s="29"/>
      <c r="Z74" s="30"/>
      <c r="AA74" s="27">
        <f>AB74-X74-Y74-Z74</f>
        <v>17</v>
      </c>
      <c r="AB74" s="27">
        <v>17</v>
      </c>
      <c r="AC74" s="28">
        <f>AA74/AB74</f>
        <v>1</v>
      </c>
      <c r="AD74" s="10">
        <f>W74/AA74</f>
        <v>0.47058823529411764</v>
      </c>
      <c r="AE74" s="44">
        <f>I74+S74</f>
        <v>0</v>
      </c>
    </row>
    <row r="75" spans="1:31" x14ac:dyDescent="0.75">
      <c r="A75" s="89"/>
      <c r="G75" s="90"/>
      <c r="H75" s="90"/>
      <c r="I75" s="91"/>
      <c r="L75" s="92"/>
      <c r="Q75" s="90"/>
      <c r="R75" s="90"/>
      <c r="S75" s="91"/>
      <c r="V75" s="48"/>
      <c r="W75" s="93"/>
      <c r="Z75" s="94"/>
      <c r="AA75" s="95"/>
      <c r="AB75" s="95"/>
      <c r="AC75" s="28">
        <f>AVERAGEIF(AC74,"&gt;0")</f>
        <v>1</v>
      </c>
      <c r="AD75" s="28">
        <f>AVERAGEIF(AD74,"&gt;0")</f>
        <v>0.47058823529411764</v>
      </c>
      <c r="AE75" s="96"/>
    </row>
    <row r="76" spans="1:31" s="103" customFormat="1" x14ac:dyDescent="0.75">
      <c r="A76" s="101" t="s">
        <v>120</v>
      </c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</row>
    <row r="77" spans="1:31" s="37" customFormat="1" x14ac:dyDescent="0.75">
      <c r="A77" s="104" t="s">
        <v>99</v>
      </c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5"/>
      <c r="AE77" s="43"/>
    </row>
    <row r="78" spans="1:31" x14ac:dyDescent="0.75">
      <c r="A78" s="29" t="s">
        <v>65</v>
      </c>
      <c r="B78" s="29" t="s">
        <v>88</v>
      </c>
      <c r="C78" s="29"/>
      <c r="D78" s="29"/>
      <c r="E78" s="29"/>
      <c r="F78" s="29"/>
      <c r="G78" s="40"/>
      <c r="H78" s="40"/>
      <c r="I78" s="41">
        <f t="shared" ref="I78" si="83">H78-G78</f>
        <v>0</v>
      </c>
      <c r="J78" s="29"/>
      <c r="K78" s="29"/>
      <c r="L78" s="38">
        <f>SUM(D78-C78)</f>
        <v>0</v>
      </c>
      <c r="M78" s="29"/>
      <c r="N78" s="29"/>
      <c r="O78" s="29"/>
      <c r="P78" s="29"/>
      <c r="Q78" s="40"/>
      <c r="R78" s="40"/>
      <c r="S78" s="41">
        <f>R78-Q78</f>
        <v>0</v>
      </c>
      <c r="T78" s="29"/>
      <c r="U78" s="29"/>
      <c r="V78" s="24">
        <f>SUM(N78-M78)</f>
        <v>0</v>
      </c>
      <c r="W78" s="25">
        <f>SUM(L78+V78)</f>
        <v>0</v>
      </c>
      <c r="X78" s="29"/>
      <c r="Y78" s="29"/>
      <c r="Z78" s="30"/>
      <c r="AA78" s="27">
        <f t="shared" ref="AA78" si="84">AB78-X78-Y78-Z78</f>
        <v>17</v>
      </c>
      <c r="AB78" s="27">
        <v>17</v>
      </c>
      <c r="AC78" s="28">
        <f>AA78/AB78</f>
        <v>1</v>
      </c>
      <c r="AD78" s="39">
        <f t="shared" ref="AD78" si="85">W78/AA78</f>
        <v>0</v>
      </c>
      <c r="AE78" s="44">
        <f>S78+I78</f>
        <v>0</v>
      </c>
    </row>
    <row r="79" spans="1:31" s="103" customFormat="1" x14ac:dyDescent="0.75">
      <c r="A79" s="101" t="s">
        <v>122</v>
      </c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</row>
    <row r="80" spans="1:31" s="37" customFormat="1" x14ac:dyDescent="0.75">
      <c r="A80" s="13" t="s">
        <v>112</v>
      </c>
      <c r="B80" s="13"/>
      <c r="C80" s="17"/>
      <c r="D80" s="17"/>
      <c r="E80" s="17"/>
      <c r="F80" s="17"/>
      <c r="G80" s="17"/>
      <c r="H80" s="17"/>
      <c r="I80" s="59"/>
      <c r="J80" s="17"/>
      <c r="K80" s="17"/>
      <c r="L80" s="17"/>
      <c r="M80" s="17"/>
      <c r="N80" s="35"/>
      <c r="O80" s="17"/>
      <c r="P80" s="17"/>
      <c r="Q80" s="17"/>
      <c r="R80" s="17"/>
      <c r="S80" s="17"/>
      <c r="T80" s="17"/>
      <c r="U80" s="17"/>
      <c r="V80" s="13"/>
      <c r="W80" s="17"/>
      <c r="X80" s="13"/>
      <c r="Y80" s="13"/>
      <c r="Z80" s="18"/>
      <c r="AA80" s="13"/>
      <c r="AB80" s="13"/>
      <c r="AC80" s="14"/>
      <c r="AD80" s="15"/>
      <c r="AE80" s="19"/>
    </row>
    <row r="81" spans="1:31" x14ac:dyDescent="0.75">
      <c r="A81" s="21" t="s">
        <v>113</v>
      </c>
      <c r="B81" s="21" t="s">
        <v>114</v>
      </c>
      <c r="C81" s="34">
        <v>7872.1</v>
      </c>
      <c r="D81" s="36">
        <v>7877.6</v>
      </c>
      <c r="E81" s="29"/>
      <c r="F81" s="29"/>
      <c r="G81" s="40"/>
      <c r="H81" s="40"/>
      <c r="I81" s="41">
        <f t="shared" ref="I81" si="86">H81-G81</f>
        <v>0</v>
      </c>
      <c r="J81" s="29"/>
      <c r="K81" s="29"/>
      <c r="L81" s="24">
        <f>SUM(D81-C81)</f>
        <v>5.5</v>
      </c>
      <c r="M81" s="36">
        <v>7877.6</v>
      </c>
      <c r="N81" s="29">
        <v>7882.7</v>
      </c>
      <c r="O81" s="29"/>
      <c r="P81" s="29"/>
      <c r="Q81" s="40"/>
      <c r="R81" s="40"/>
      <c r="S81" s="41">
        <f t="shared" ref="S81" si="87">R81-Q81</f>
        <v>0</v>
      </c>
      <c r="T81" s="29"/>
      <c r="U81" s="29"/>
      <c r="V81" s="24">
        <f>SUM(N81-M81)</f>
        <v>5.0999999999994543</v>
      </c>
      <c r="W81" s="25">
        <f>V81+L81</f>
        <v>10.599999999999454</v>
      </c>
      <c r="X81" s="21"/>
      <c r="Y81" s="21"/>
      <c r="Z81" s="33"/>
      <c r="AA81" s="27">
        <f>AB81-X81-Y81-Z81</f>
        <v>17</v>
      </c>
      <c r="AB81" s="27">
        <v>17</v>
      </c>
      <c r="AC81" s="28">
        <f t="shared" ref="AC81" si="88">AA81/AB81</f>
        <v>1</v>
      </c>
      <c r="AD81" s="10">
        <f>W81/AA81</f>
        <v>0.6235294117646738</v>
      </c>
      <c r="AE81" s="44" t="e">
        <f>#REF!+#REF!</f>
        <v>#REF!</v>
      </c>
    </row>
  </sheetData>
  <mergeCells count="8">
    <mergeCell ref="A76:XFD76"/>
    <mergeCell ref="A77:AC77"/>
    <mergeCell ref="A79:XFD79"/>
    <mergeCell ref="A61:XFD61"/>
    <mergeCell ref="A62:XFD62"/>
    <mergeCell ref="A67:XFD67"/>
    <mergeCell ref="A68:AC68"/>
    <mergeCell ref="A73:AC7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topLeftCell="F23" zoomScale="80" zoomScaleNormal="80" workbookViewId="0">
      <selection activeCell="AC58" sqref="AC58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6.7265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6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6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 t="shared" ref="AE5" si="7">S5+I5</f>
        <v>0.83333333333333326</v>
      </c>
    </row>
    <row r="6" spans="1:31" x14ac:dyDescent="0.75">
      <c r="A6" s="20" t="s">
        <v>31</v>
      </c>
      <c r="B6" s="21" t="s">
        <v>29</v>
      </c>
      <c r="C6" s="23">
        <v>1229.0999999999999</v>
      </c>
      <c r="D6" s="23">
        <v>1229.0999999999999</v>
      </c>
      <c r="E6" s="29" t="s">
        <v>140</v>
      </c>
      <c r="F6" s="29" t="s">
        <v>140</v>
      </c>
      <c r="G6" s="40">
        <v>0.25</v>
      </c>
      <c r="H6" s="40">
        <v>0.66666666666666663</v>
      </c>
      <c r="I6" s="41">
        <f t="shared" ref="I6:I12" si="8">H6-G6</f>
        <v>0.41666666666666663</v>
      </c>
      <c r="J6" s="29" t="s">
        <v>139</v>
      </c>
      <c r="K6" s="29"/>
      <c r="L6" s="22">
        <f t="shared" ref="L6:L12" si="9">D6-C6</f>
        <v>0</v>
      </c>
      <c r="M6" s="23">
        <v>1229.0999999999999</v>
      </c>
      <c r="N6" s="23">
        <v>1229.0999999999999</v>
      </c>
      <c r="O6" s="29" t="s">
        <v>140</v>
      </c>
      <c r="P6" s="29" t="s">
        <v>140</v>
      </c>
      <c r="Q6" s="40">
        <v>0.66666666666666663</v>
      </c>
      <c r="R6" s="40">
        <v>8.3333333333333329E-2</v>
      </c>
      <c r="S6" s="41">
        <v>0.41666666666666669</v>
      </c>
      <c r="T6" s="29" t="s">
        <v>139</v>
      </c>
      <c r="U6" s="29"/>
      <c r="V6" s="24">
        <f t="shared" ref="V6:V12" si="10">SUM(N6-M6)</f>
        <v>0</v>
      </c>
      <c r="W6" s="25">
        <f t="shared" ref="W6:W12" si="11">L6+V6</f>
        <v>0</v>
      </c>
      <c r="X6" s="1"/>
      <c r="Y6" s="8"/>
      <c r="Z6" s="26">
        <v>16.899999999999999</v>
      </c>
      <c r="AA6" s="27">
        <f t="shared" ref="AA6:AA12" si="12">AB6-X6-Y6-Z6</f>
        <v>0.10000000000000142</v>
      </c>
      <c r="AB6" s="27">
        <v>17</v>
      </c>
      <c r="AC6" s="28">
        <f t="shared" ref="AC6:AC12" si="13">AA6/AB6</f>
        <v>5.8823529411765538E-3</v>
      </c>
      <c r="AD6" s="10">
        <f t="shared" ref="AD6:AD12" si="14">W6/AA6</f>
        <v>0</v>
      </c>
      <c r="AE6" s="44">
        <f t="shared" ref="AE6:AE22" si="15">S6+I6</f>
        <v>0.83333333333333326</v>
      </c>
    </row>
    <row r="7" spans="1:31" x14ac:dyDescent="0.75">
      <c r="A7" s="20" t="s">
        <v>32</v>
      </c>
      <c r="B7" s="21" t="s">
        <v>29</v>
      </c>
      <c r="C7" s="23">
        <v>1999</v>
      </c>
      <c r="D7" s="23">
        <v>2005</v>
      </c>
      <c r="E7" s="29"/>
      <c r="F7" s="29"/>
      <c r="G7" s="40"/>
      <c r="H7" s="40"/>
      <c r="I7" s="41">
        <f t="shared" si="8"/>
        <v>0</v>
      </c>
      <c r="J7" s="29"/>
      <c r="K7" s="29"/>
      <c r="L7" s="22">
        <f t="shared" si="9"/>
        <v>6</v>
      </c>
      <c r="M7" s="23">
        <v>2005</v>
      </c>
      <c r="N7" s="23">
        <v>2014.4</v>
      </c>
      <c r="O7" s="29"/>
      <c r="P7" s="29"/>
      <c r="Q7" s="40"/>
      <c r="R7" s="40"/>
      <c r="S7" s="41">
        <f t="shared" ref="S7:S12" si="16">R7-Q7</f>
        <v>0</v>
      </c>
      <c r="T7" s="29"/>
      <c r="U7" s="29"/>
      <c r="V7" s="24">
        <f t="shared" si="10"/>
        <v>9.4000000000000909</v>
      </c>
      <c r="W7" s="25">
        <f t="shared" si="11"/>
        <v>15.400000000000091</v>
      </c>
      <c r="X7" s="1"/>
      <c r="Y7" s="8"/>
      <c r="Z7" s="26"/>
      <c r="AA7" s="27">
        <f t="shared" si="12"/>
        <v>17</v>
      </c>
      <c r="AB7" s="27">
        <v>17</v>
      </c>
      <c r="AC7" s="28">
        <f t="shared" si="13"/>
        <v>1</v>
      </c>
      <c r="AD7" s="10">
        <f t="shared" si="14"/>
        <v>0.9058823529411818</v>
      </c>
      <c r="AE7" s="44">
        <f t="shared" si="15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8"/>
        <v>0.41666666666666663</v>
      </c>
      <c r="J8" s="29" t="s">
        <v>141</v>
      </c>
      <c r="K8" s="29"/>
      <c r="L8" s="22">
        <f t="shared" si="9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ref="V8" si="17">SUM(N8-M8)</f>
        <v>0</v>
      </c>
      <c r="W8" s="25">
        <f t="shared" si="11"/>
        <v>0</v>
      </c>
      <c r="X8" s="1"/>
      <c r="Y8" s="8"/>
      <c r="Z8" s="26">
        <v>16.899999999999999</v>
      </c>
      <c r="AA8" s="27">
        <f t="shared" si="12"/>
        <v>0.10000000000000142</v>
      </c>
      <c r="AB8" s="27">
        <v>17</v>
      </c>
      <c r="AC8" s="28">
        <f t="shared" si="13"/>
        <v>5.8823529411765538E-3</v>
      </c>
      <c r="AD8" s="10">
        <f t="shared" si="14"/>
        <v>0</v>
      </c>
      <c r="AE8" s="44">
        <f t="shared" si="15"/>
        <v>0.83333333333333326</v>
      </c>
    </row>
    <row r="9" spans="1:31" x14ac:dyDescent="0.75">
      <c r="A9" s="20" t="s">
        <v>69</v>
      </c>
      <c r="B9" s="21" t="s">
        <v>29</v>
      </c>
      <c r="C9" s="52">
        <v>6925</v>
      </c>
      <c r="D9" s="23">
        <v>6934</v>
      </c>
      <c r="E9" s="29"/>
      <c r="F9" s="29"/>
      <c r="G9" s="40"/>
      <c r="H9" s="40"/>
      <c r="I9" s="41">
        <f t="shared" si="8"/>
        <v>0</v>
      </c>
      <c r="J9" s="29"/>
      <c r="K9" s="29"/>
      <c r="L9" s="22">
        <f t="shared" si="9"/>
        <v>9</v>
      </c>
      <c r="M9" s="23">
        <v>6934</v>
      </c>
      <c r="N9" s="52">
        <v>6943</v>
      </c>
      <c r="O9" s="29"/>
      <c r="P9" s="29"/>
      <c r="Q9" s="40"/>
      <c r="R9" s="40"/>
      <c r="S9" s="41">
        <f t="shared" si="16"/>
        <v>0</v>
      </c>
      <c r="T9" s="29"/>
      <c r="U9" s="29"/>
      <c r="V9" s="24">
        <f t="shared" si="10"/>
        <v>9</v>
      </c>
      <c r="W9" s="25">
        <f t="shared" si="11"/>
        <v>18</v>
      </c>
      <c r="X9" s="1"/>
      <c r="Y9" s="8"/>
      <c r="Z9" s="26"/>
      <c r="AA9" s="27">
        <f t="shared" si="12"/>
        <v>17</v>
      </c>
      <c r="AB9" s="27">
        <v>17</v>
      </c>
      <c r="AC9" s="28">
        <f t="shared" si="13"/>
        <v>1</v>
      </c>
      <c r="AD9" s="10">
        <f t="shared" si="14"/>
        <v>1.0588235294117647</v>
      </c>
      <c r="AE9" s="44">
        <f t="shared" si="15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8"/>
        <v>0.41666666666666663</v>
      </c>
      <c r="J10" s="29" t="s">
        <v>145</v>
      </c>
      <c r="K10" s="29"/>
      <c r="L10" s="22">
        <f t="shared" si="9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ref="V10" si="18">SUM(N10-M10)</f>
        <v>0</v>
      </c>
      <c r="W10" s="25">
        <f t="shared" si="11"/>
        <v>0</v>
      </c>
      <c r="X10" s="1"/>
      <c r="Y10" s="8"/>
      <c r="Z10" s="26">
        <v>16.899999999999999</v>
      </c>
      <c r="AA10" s="27">
        <f t="shared" si="12"/>
        <v>0.10000000000000142</v>
      </c>
      <c r="AB10" s="27">
        <v>17</v>
      </c>
      <c r="AC10" s="28">
        <f t="shared" si="13"/>
        <v>5.8823529411765538E-3</v>
      </c>
      <c r="AD10" s="10">
        <f t="shared" si="14"/>
        <v>0</v>
      </c>
      <c r="AE10" s="44">
        <f t="shared" si="15"/>
        <v>0.83333333333333326</v>
      </c>
    </row>
    <row r="11" spans="1:31" x14ac:dyDescent="0.75">
      <c r="A11" s="20" t="s">
        <v>71</v>
      </c>
      <c r="B11" s="21" t="s">
        <v>29</v>
      </c>
      <c r="C11" s="23">
        <v>7501.4</v>
      </c>
      <c r="D11" s="23">
        <v>7509</v>
      </c>
      <c r="E11" s="29"/>
      <c r="F11" s="29"/>
      <c r="G11" s="40">
        <v>0.38472222222222219</v>
      </c>
      <c r="H11" s="40">
        <v>0.45833333333333331</v>
      </c>
      <c r="I11" s="41">
        <f t="shared" si="8"/>
        <v>7.3611111111111127E-2</v>
      </c>
      <c r="J11" s="29" t="s">
        <v>201</v>
      </c>
      <c r="K11" s="29"/>
      <c r="L11" s="22">
        <f t="shared" si="9"/>
        <v>7.6000000000003638</v>
      </c>
      <c r="M11" s="23">
        <v>7509</v>
      </c>
      <c r="N11" s="23">
        <v>7517.4</v>
      </c>
      <c r="O11" s="29"/>
      <c r="P11" s="29"/>
      <c r="Q11" s="40">
        <v>0.66666666666666663</v>
      </c>
      <c r="R11" s="40">
        <v>0.73402777777777783</v>
      </c>
      <c r="S11" s="41">
        <f t="shared" si="16"/>
        <v>6.7361111111111205E-2</v>
      </c>
      <c r="T11" s="29" t="s">
        <v>188</v>
      </c>
      <c r="U11" s="29"/>
      <c r="V11" s="24">
        <f t="shared" si="10"/>
        <v>8.3999999999996362</v>
      </c>
      <c r="W11" s="25">
        <f t="shared" si="11"/>
        <v>16</v>
      </c>
      <c r="X11" s="1"/>
      <c r="Y11" s="8"/>
      <c r="Z11" s="26"/>
      <c r="AA11" s="27">
        <f t="shared" si="12"/>
        <v>17</v>
      </c>
      <c r="AB11" s="27">
        <v>17</v>
      </c>
      <c r="AC11" s="28">
        <f t="shared" si="13"/>
        <v>1</v>
      </c>
      <c r="AD11" s="10">
        <f t="shared" si="14"/>
        <v>0.94117647058823528</v>
      </c>
      <c r="AE11" s="44">
        <f t="shared" si="15"/>
        <v>0.14097222222222233</v>
      </c>
    </row>
    <row r="12" spans="1:31" x14ac:dyDescent="0.75">
      <c r="A12" s="20" t="s">
        <v>91</v>
      </c>
      <c r="B12" s="21" t="s">
        <v>29</v>
      </c>
      <c r="C12" s="23">
        <v>1431</v>
      </c>
      <c r="D12" s="23">
        <v>1441</v>
      </c>
      <c r="E12" s="29"/>
      <c r="F12" s="29"/>
      <c r="G12" s="40"/>
      <c r="H12" s="40"/>
      <c r="I12" s="41">
        <f t="shared" si="8"/>
        <v>0</v>
      </c>
      <c r="J12" s="29"/>
      <c r="K12" s="29"/>
      <c r="L12" s="22">
        <f t="shared" si="9"/>
        <v>10</v>
      </c>
      <c r="M12" s="23">
        <v>1441</v>
      </c>
      <c r="N12" s="23">
        <v>1441</v>
      </c>
      <c r="O12" s="29"/>
      <c r="P12" s="29"/>
      <c r="Q12" s="40"/>
      <c r="R12" s="40"/>
      <c r="S12" s="41">
        <f t="shared" si="16"/>
        <v>0</v>
      </c>
      <c r="T12" s="29"/>
      <c r="U12" s="29"/>
      <c r="V12" s="24">
        <f t="shared" si="10"/>
        <v>0</v>
      </c>
      <c r="W12" s="25">
        <f t="shared" si="11"/>
        <v>10</v>
      </c>
      <c r="X12" s="1"/>
      <c r="Y12" s="8"/>
      <c r="Z12" s="26"/>
      <c r="AA12" s="27">
        <f t="shared" si="12"/>
        <v>17</v>
      </c>
      <c r="AB12" s="27">
        <v>17</v>
      </c>
      <c r="AC12" s="28">
        <f t="shared" si="13"/>
        <v>1</v>
      </c>
      <c r="AD12" s="10">
        <f t="shared" si="14"/>
        <v>0.58823529411764708</v>
      </c>
      <c r="AE12" s="44">
        <f t="shared" si="15"/>
        <v>0</v>
      </c>
    </row>
    <row r="13" spans="1:31" x14ac:dyDescent="0.75">
      <c r="A13" s="20"/>
      <c r="B13" s="21"/>
      <c r="C13" s="23"/>
      <c r="D13" s="23"/>
      <c r="E13" s="29"/>
      <c r="F13" s="29"/>
      <c r="G13" s="40"/>
      <c r="H13" s="40"/>
      <c r="I13" s="41"/>
      <c r="J13" s="29"/>
      <c r="K13" s="29"/>
      <c r="L13" s="22"/>
      <c r="M13" s="23"/>
      <c r="N13" s="23"/>
      <c r="O13" s="29"/>
      <c r="P13" s="29"/>
      <c r="Q13" s="40"/>
      <c r="R13" s="40"/>
      <c r="S13" s="41"/>
      <c r="T13" s="29"/>
      <c r="U13" s="29"/>
      <c r="V13" s="24"/>
      <c r="W13" s="25"/>
      <c r="X13" s="1"/>
      <c r="Y13" s="8"/>
      <c r="Z13" s="26"/>
      <c r="AA13" s="27"/>
      <c r="AB13" s="27"/>
      <c r="AC13" s="28">
        <f>AVERAGEIF(AC5:AC12,"&gt;0")</f>
        <v>0.50294117647058822</v>
      </c>
      <c r="AD13" s="28">
        <f>AVERAGEIF(AD5:AD12,"&gt;0")</f>
        <v>0.87352941176470733</v>
      </c>
      <c r="AE13" s="44"/>
    </row>
    <row r="14" spans="1:31" x14ac:dyDescent="0.75">
      <c r="A14" s="13" t="s">
        <v>33</v>
      </c>
      <c r="B14" s="13"/>
      <c r="C14" s="13"/>
      <c r="D14" s="13"/>
      <c r="E14" s="13"/>
      <c r="F14" s="13"/>
      <c r="G14" s="13"/>
      <c r="H14" s="13"/>
      <c r="I14" s="1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7"/>
      <c r="X14" s="13"/>
      <c r="Y14" s="13"/>
      <c r="Z14" s="18"/>
      <c r="AA14" s="13"/>
      <c r="AB14" s="13"/>
      <c r="AC14" s="14"/>
      <c r="AD14" s="15"/>
      <c r="AE14" s="44"/>
    </row>
    <row r="15" spans="1:31" x14ac:dyDescent="0.75">
      <c r="A15" s="29" t="s">
        <v>34</v>
      </c>
      <c r="B15" s="29" t="s">
        <v>29</v>
      </c>
      <c r="C15" s="21">
        <v>16642</v>
      </c>
      <c r="D15" s="21">
        <v>16642</v>
      </c>
      <c r="E15" s="29" t="s">
        <v>140</v>
      </c>
      <c r="F15" s="29" t="s">
        <v>140</v>
      </c>
      <c r="G15" s="40">
        <v>0.40972222222222227</v>
      </c>
      <c r="H15" s="40">
        <v>0.66666666666666663</v>
      </c>
      <c r="I15" s="41">
        <f t="shared" ref="I15:I20" si="19">H15-G15</f>
        <v>0.25694444444444436</v>
      </c>
      <c r="J15" s="29" t="s">
        <v>132</v>
      </c>
      <c r="K15" s="29"/>
      <c r="L15" s="24">
        <f t="shared" ref="L15" si="20">SUM(D15-C15)</f>
        <v>0</v>
      </c>
      <c r="M15" s="21">
        <v>16642</v>
      </c>
      <c r="N15" s="21">
        <v>16642</v>
      </c>
      <c r="O15" s="29" t="s">
        <v>140</v>
      </c>
      <c r="P15" s="29" t="s">
        <v>140</v>
      </c>
      <c r="Q15" s="40">
        <v>0.66666666666666663</v>
      </c>
      <c r="R15" s="40">
        <v>8.3333333333333329E-2</v>
      </c>
      <c r="S15" s="41">
        <v>0.41666666666666669</v>
      </c>
      <c r="T15" s="29" t="s">
        <v>132</v>
      </c>
      <c r="U15" s="29"/>
      <c r="V15" s="24">
        <f t="shared" ref="V15" si="21">SUM(N15-M15)</f>
        <v>0</v>
      </c>
      <c r="W15" s="25">
        <f t="shared" ref="W15" si="22">L15+V15</f>
        <v>0</v>
      </c>
      <c r="X15" s="21"/>
      <c r="Y15" s="21"/>
      <c r="Z15" s="30">
        <v>16.899999999999999</v>
      </c>
      <c r="AA15" s="27">
        <f>AB15-X15-Y15-Z15</f>
        <v>0.10000000000000142</v>
      </c>
      <c r="AB15" s="27">
        <v>17</v>
      </c>
      <c r="AC15" s="28">
        <f t="shared" ref="AC15" si="23">AA15/AB15</f>
        <v>5.8823529411765538E-3</v>
      </c>
      <c r="AD15" s="10">
        <f t="shared" ref="AD15" si="24">W15/AA15</f>
        <v>0</v>
      </c>
      <c r="AE15" s="44">
        <f>S15+I15</f>
        <v>0.67361111111111105</v>
      </c>
    </row>
    <row r="16" spans="1:31" x14ac:dyDescent="0.75">
      <c r="A16" s="29" t="s">
        <v>130</v>
      </c>
      <c r="B16" s="29" t="s">
        <v>29</v>
      </c>
      <c r="C16" s="29">
        <v>4134.7</v>
      </c>
      <c r="D16" s="29">
        <v>4134.7</v>
      </c>
      <c r="E16" s="29" t="s">
        <v>140</v>
      </c>
      <c r="F16" s="29" t="s">
        <v>140</v>
      </c>
      <c r="G16" s="40">
        <v>0.25</v>
      </c>
      <c r="H16" s="40">
        <v>0.66666666666666663</v>
      </c>
      <c r="I16" s="41">
        <f t="shared" si="19"/>
        <v>0.41666666666666663</v>
      </c>
      <c r="J16" s="29" t="s">
        <v>133</v>
      </c>
      <c r="K16" s="29"/>
      <c r="L16" s="24">
        <v>0</v>
      </c>
      <c r="M16" s="29">
        <v>4134.7</v>
      </c>
      <c r="N16" s="29">
        <v>4134.7</v>
      </c>
      <c r="O16" s="29" t="s">
        <v>140</v>
      </c>
      <c r="P16" s="29" t="s">
        <v>140</v>
      </c>
      <c r="Q16" s="40">
        <v>0.66666666666666663</v>
      </c>
      <c r="R16" s="40">
        <v>8.3333333333333329E-2</v>
      </c>
      <c r="S16" s="41">
        <v>0.41666666666666669</v>
      </c>
      <c r="T16" s="29" t="s">
        <v>133</v>
      </c>
      <c r="U16" s="29"/>
      <c r="V16" s="24">
        <v>0</v>
      </c>
      <c r="W16" s="25">
        <v>0</v>
      </c>
      <c r="X16" s="21"/>
      <c r="Y16" s="21"/>
      <c r="Z16" s="30">
        <v>16.899999999999999</v>
      </c>
      <c r="AA16" s="27">
        <v>0.10000000000000142</v>
      </c>
      <c r="AB16" s="27">
        <v>17</v>
      </c>
      <c r="AC16" s="28">
        <v>5.8823529411765538E-3</v>
      </c>
      <c r="AD16" s="10">
        <v>0</v>
      </c>
      <c r="AE16" s="44">
        <f t="shared" ref="AE16:AE20" si="25">S16+I16</f>
        <v>0.83333333333333326</v>
      </c>
    </row>
    <row r="17" spans="1:31" x14ac:dyDescent="0.75">
      <c r="A17" s="29" t="s">
        <v>126</v>
      </c>
      <c r="B17" s="29" t="s">
        <v>29</v>
      </c>
      <c r="C17" s="29"/>
      <c r="D17" s="29"/>
      <c r="E17" s="29" t="s">
        <v>140</v>
      </c>
      <c r="F17" s="29" t="s">
        <v>140</v>
      </c>
      <c r="G17" s="40">
        <v>0.50277777777777777</v>
      </c>
      <c r="H17" s="40">
        <v>0.64513888888888882</v>
      </c>
      <c r="I17" s="41">
        <f t="shared" si="19"/>
        <v>0.14236111111111105</v>
      </c>
      <c r="J17" s="29" t="s">
        <v>198</v>
      </c>
      <c r="K17" s="29"/>
      <c r="L17" s="24">
        <v>0</v>
      </c>
      <c r="M17" s="29"/>
      <c r="N17" s="29"/>
      <c r="O17" s="29"/>
      <c r="P17" s="29"/>
      <c r="Q17" s="40"/>
      <c r="R17" s="40"/>
      <c r="S17" s="41">
        <v>0</v>
      </c>
      <c r="T17" s="29"/>
      <c r="U17" s="29"/>
      <c r="V17" s="24">
        <v>0</v>
      </c>
      <c r="W17" s="25">
        <v>0</v>
      </c>
      <c r="X17" s="21"/>
      <c r="Y17" s="21"/>
      <c r="Z17" s="30">
        <v>3.2</v>
      </c>
      <c r="AA17" s="27">
        <v>0.10000000000000142</v>
      </c>
      <c r="AB17" s="27">
        <v>17</v>
      </c>
      <c r="AC17" s="28">
        <v>5.8823529411765538E-3</v>
      </c>
      <c r="AD17" s="10">
        <v>0</v>
      </c>
      <c r="AE17" s="44">
        <f t="shared" si="25"/>
        <v>0.14236111111111105</v>
      </c>
    </row>
    <row r="18" spans="1:31" x14ac:dyDescent="0.75">
      <c r="A18" s="29" t="s">
        <v>35</v>
      </c>
      <c r="B18" s="29" t="s">
        <v>29</v>
      </c>
      <c r="C18" s="29">
        <v>21539</v>
      </c>
      <c r="D18" s="29">
        <v>21548</v>
      </c>
      <c r="E18" s="29"/>
      <c r="F18" s="29"/>
      <c r="G18" s="40"/>
      <c r="H18" s="40"/>
      <c r="I18" s="41">
        <f t="shared" si="19"/>
        <v>0</v>
      </c>
      <c r="J18" s="29"/>
      <c r="K18" s="29"/>
      <c r="L18" s="24">
        <f t="shared" ref="L18:L20" si="26">SUM(D18-C18)</f>
        <v>9</v>
      </c>
      <c r="M18" s="29">
        <v>21548</v>
      </c>
      <c r="N18" s="29">
        <v>21555</v>
      </c>
      <c r="O18" s="29"/>
      <c r="P18" s="29"/>
      <c r="Q18" s="40"/>
      <c r="R18" s="40"/>
      <c r="S18" s="41">
        <f t="shared" ref="S18:S20" si="27">R18-Q18</f>
        <v>0</v>
      </c>
      <c r="T18" s="29"/>
      <c r="U18" s="29"/>
      <c r="V18" s="24">
        <f t="shared" ref="V18:V20" si="28">SUM(N18-M18)</f>
        <v>7</v>
      </c>
      <c r="W18" s="25">
        <f t="shared" ref="W18:W20" si="29">L18+V18</f>
        <v>16</v>
      </c>
      <c r="X18" s="21"/>
      <c r="Y18" s="21"/>
      <c r="Z18" s="30">
        <v>0</v>
      </c>
      <c r="AA18" s="27">
        <f t="shared" ref="AA18:AA20" si="30">AB18-X18-Y18-Z18</f>
        <v>17</v>
      </c>
      <c r="AB18" s="27">
        <v>17</v>
      </c>
      <c r="AC18" s="28">
        <f t="shared" ref="AC18:AC20" si="31">AA18/AB18</f>
        <v>1</v>
      </c>
      <c r="AD18" s="10">
        <f t="shared" ref="AD18:AD20" si="32">W18/AA18</f>
        <v>0.94117647058823528</v>
      </c>
      <c r="AE18" s="44">
        <f t="shared" si="25"/>
        <v>0</v>
      </c>
    </row>
    <row r="19" spans="1:31" x14ac:dyDescent="0.75">
      <c r="A19" s="29" t="s">
        <v>131</v>
      </c>
      <c r="B19" s="29" t="s">
        <v>29</v>
      </c>
      <c r="C19" s="29">
        <v>2104</v>
      </c>
      <c r="D19" s="29">
        <v>2104</v>
      </c>
      <c r="E19" s="29"/>
      <c r="F19" s="29"/>
      <c r="G19" s="40"/>
      <c r="H19" s="40"/>
      <c r="I19" s="41">
        <f t="shared" si="19"/>
        <v>0</v>
      </c>
      <c r="J19" s="29" t="s">
        <v>132</v>
      </c>
      <c r="K19" s="29"/>
      <c r="L19" s="24">
        <f t="shared" ref="L19" si="33">SUM(D19-C19)</f>
        <v>0</v>
      </c>
      <c r="M19" s="29">
        <v>2104</v>
      </c>
      <c r="N19" s="29">
        <v>2106</v>
      </c>
      <c r="O19" s="29"/>
      <c r="P19" s="29"/>
      <c r="Q19" s="40"/>
      <c r="R19" s="40"/>
      <c r="S19" s="41">
        <f t="shared" ref="S19" si="34">R19-Q19</f>
        <v>0</v>
      </c>
      <c r="T19" s="29"/>
      <c r="U19" s="29"/>
      <c r="V19" s="24">
        <f t="shared" ref="V19" si="35">SUM(N19-M19)</f>
        <v>2</v>
      </c>
      <c r="W19" s="25">
        <f t="shared" ref="W19" si="36">L19+V19</f>
        <v>2</v>
      </c>
      <c r="X19" s="21"/>
      <c r="Y19" s="21"/>
      <c r="Z19" s="30">
        <v>0</v>
      </c>
      <c r="AA19" s="27">
        <f t="shared" ref="AA19" si="37">AB19-X19-Y19-Z19</f>
        <v>17</v>
      </c>
      <c r="AB19" s="27">
        <v>17</v>
      </c>
      <c r="AC19" s="28">
        <f t="shared" ref="AC19" si="38">AA19/AB19</f>
        <v>1</v>
      </c>
      <c r="AD19" s="10">
        <f t="shared" ref="AD19" si="39">W19/AA19</f>
        <v>0.11764705882352941</v>
      </c>
      <c r="AE19" s="44">
        <f t="shared" si="25"/>
        <v>0</v>
      </c>
    </row>
    <row r="20" spans="1:31" x14ac:dyDescent="0.75">
      <c r="A20" s="29" t="s">
        <v>90</v>
      </c>
      <c r="B20" s="29" t="s">
        <v>29</v>
      </c>
      <c r="C20" s="29">
        <v>2459.6</v>
      </c>
      <c r="D20" s="29">
        <v>2468.8000000000002</v>
      </c>
      <c r="E20" s="29"/>
      <c r="F20" s="29"/>
      <c r="G20" s="40"/>
      <c r="H20" s="40"/>
      <c r="I20" s="41">
        <f t="shared" si="19"/>
        <v>0</v>
      </c>
      <c r="J20" s="29"/>
      <c r="K20" s="29"/>
      <c r="L20" s="24">
        <f t="shared" si="26"/>
        <v>9.2000000000002728</v>
      </c>
      <c r="M20" s="29">
        <v>2468.8000000000002</v>
      </c>
      <c r="N20" s="29">
        <v>2477.3000000000002</v>
      </c>
      <c r="O20" s="29"/>
      <c r="P20" s="29"/>
      <c r="Q20" s="40"/>
      <c r="R20" s="40"/>
      <c r="S20" s="41">
        <f t="shared" si="27"/>
        <v>0</v>
      </c>
      <c r="T20" s="29"/>
      <c r="U20" s="29"/>
      <c r="V20" s="24">
        <f t="shared" si="28"/>
        <v>8.5</v>
      </c>
      <c r="W20" s="25">
        <f t="shared" si="29"/>
        <v>17.700000000000273</v>
      </c>
      <c r="X20" s="21"/>
      <c r="Y20" s="21"/>
      <c r="Z20" s="30">
        <v>0</v>
      </c>
      <c r="AA20" s="27">
        <f t="shared" si="30"/>
        <v>17</v>
      </c>
      <c r="AB20" s="27">
        <v>17</v>
      </c>
      <c r="AC20" s="28">
        <f t="shared" si="31"/>
        <v>1</v>
      </c>
      <c r="AD20" s="10">
        <f t="shared" si="32"/>
        <v>1.0411764705882514</v>
      </c>
      <c r="AE20" s="44">
        <f t="shared" si="25"/>
        <v>0</v>
      </c>
    </row>
    <row r="21" spans="1:31" x14ac:dyDescent="0.75">
      <c r="A21" s="29"/>
      <c r="B21" s="29"/>
      <c r="C21" s="29"/>
      <c r="D21" s="29"/>
      <c r="E21" s="29"/>
      <c r="F21" s="29"/>
      <c r="G21" s="40"/>
      <c r="H21" s="40"/>
      <c r="I21" s="41"/>
      <c r="J21" s="29"/>
      <c r="K21" s="29"/>
      <c r="L21" s="24"/>
      <c r="M21" s="29"/>
      <c r="N21" s="29"/>
      <c r="O21" s="29"/>
      <c r="P21" s="29"/>
      <c r="Q21" s="40"/>
      <c r="R21" s="40"/>
      <c r="S21" s="41"/>
      <c r="T21" s="29"/>
      <c r="U21" s="29"/>
      <c r="V21" s="24"/>
      <c r="W21" s="25"/>
      <c r="X21" s="21"/>
      <c r="Y21" s="21"/>
      <c r="Z21" s="30"/>
      <c r="AA21" s="27"/>
      <c r="AB21" s="27"/>
      <c r="AC21" s="28">
        <f>AVERAGEIF(AC15:AC20,"&gt;0")</f>
        <v>0.50294117647058822</v>
      </c>
      <c r="AD21" s="28">
        <f>AVERAGEIF(AD15:AD20,"&gt;0")</f>
        <v>0.7000000000000054</v>
      </c>
      <c r="AE21" s="44"/>
    </row>
    <row r="22" spans="1:31" x14ac:dyDescent="0.75">
      <c r="A22" s="13" t="s">
        <v>72</v>
      </c>
      <c r="B22" s="13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7"/>
      <c r="X22" s="13"/>
      <c r="Y22" s="13"/>
      <c r="Z22" s="18"/>
      <c r="AA22" s="13"/>
      <c r="AB22" s="13"/>
      <c r="AC22" s="14"/>
      <c r="AD22" s="15"/>
      <c r="AE22" s="44">
        <f t="shared" si="15"/>
        <v>0</v>
      </c>
    </row>
    <row r="23" spans="1:31" x14ac:dyDescent="0.75">
      <c r="A23" s="29" t="s">
        <v>89</v>
      </c>
      <c r="B23" s="29" t="s">
        <v>29</v>
      </c>
      <c r="C23" s="29">
        <v>1223.4000000000001</v>
      </c>
      <c r="D23" s="29">
        <v>1233</v>
      </c>
      <c r="E23" s="29"/>
      <c r="F23" s="29"/>
      <c r="G23" s="40"/>
      <c r="H23" s="40"/>
      <c r="I23" s="41">
        <f t="shared" ref="I23" si="40">H23-G23</f>
        <v>0</v>
      </c>
      <c r="J23" s="29"/>
      <c r="K23" s="29"/>
      <c r="L23" s="24">
        <f t="shared" ref="L23" si="41">SUM(D23-C23)</f>
        <v>9.5999999999999091</v>
      </c>
      <c r="M23" s="29">
        <v>1233</v>
      </c>
      <c r="N23" s="29">
        <v>1241</v>
      </c>
      <c r="O23" s="29"/>
      <c r="P23" s="29"/>
      <c r="Q23" s="40"/>
      <c r="R23" s="40"/>
      <c r="S23" s="41">
        <f t="shared" ref="S23" si="42">R23-Q23</f>
        <v>0</v>
      </c>
      <c r="T23" s="29"/>
      <c r="U23" s="29"/>
      <c r="V23" s="24">
        <f t="shared" ref="V23" si="43">SUM(N23-M23)</f>
        <v>8</v>
      </c>
      <c r="W23" s="25">
        <f t="shared" ref="W23" si="44">L23+V23</f>
        <v>17.599999999999909</v>
      </c>
      <c r="X23" s="21"/>
      <c r="Y23" s="21"/>
      <c r="Z23" s="30"/>
      <c r="AA23" s="27">
        <f t="shared" ref="AA23" si="45">AB23-X23-Y23-Z23</f>
        <v>17</v>
      </c>
      <c r="AB23" s="27">
        <v>17</v>
      </c>
      <c r="AC23" s="28">
        <f t="shared" ref="AC23" si="46">AA23/AB23</f>
        <v>1</v>
      </c>
      <c r="AD23" s="10">
        <f t="shared" ref="AD23" si="47">W23/AA23</f>
        <v>1.0352941176470534</v>
      </c>
      <c r="AE23" s="44"/>
    </row>
    <row r="24" spans="1:31" x14ac:dyDescent="0.75">
      <c r="A24" s="29"/>
      <c r="B24" s="29"/>
      <c r="C24" s="29"/>
      <c r="D24" s="29"/>
      <c r="E24" s="29"/>
      <c r="F24" s="29"/>
      <c r="G24" s="40"/>
      <c r="H24" s="40"/>
      <c r="I24" s="41"/>
      <c r="J24" s="29"/>
      <c r="K24" s="29"/>
      <c r="L24" s="24"/>
      <c r="M24" s="29"/>
      <c r="N24" s="29"/>
      <c r="O24" s="29"/>
      <c r="P24" s="29"/>
      <c r="Q24" s="40"/>
      <c r="R24" s="40"/>
      <c r="S24" s="41"/>
      <c r="T24" s="29"/>
      <c r="U24" s="29"/>
      <c r="V24" s="24"/>
      <c r="W24" s="25"/>
      <c r="X24" s="21"/>
      <c r="Y24" s="21"/>
      <c r="Z24" s="30"/>
      <c r="AA24" s="27"/>
      <c r="AB24" s="27"/>
      <c r="AC24" s="28">
        <f>AVERAGEIF(AC23,"&gt;0")</f>
        <v>1</v>
      </c>
      <c r="AD24" s="28">
        <v>0</v>
      </c>
      <c r="AE24" s="44"/>
    </row>
    <row r="25" spans="1:31" x14ac:dyDescent="0.75">
      <c r="A25" s="29"/>
      <c r="B25" s="29"/>
      <c r="C25" s="29"/>
      <c r="D25" s="29"/>
      <c r="E25" s="29"/>
      <c r="F25" s="29"/>
      <c r="G25" s="40"/>
      <c r="H25" s="40"/>
      <c r="I25" s="41"/>
      <c r="J25" s="29"/>
      <c r="K25" s="29"/>
      <c r="L25" s="24"/>
      <c r="M25" s="29"/>
      <c r="N25" s="29"/>
      <c r="O25" s="29"/>
      <c r="P25" s="29"/>
      <c r="Q25" s="40"/>
      <c r="R25" s="40"/>
      <c r="S25" s="41"/>
      <c r="T25" s="29"/>
      <c r="U25" s="29"/>
      <c r="V25" s="24"/>
      <c r="W25" s="25"/>
      <c r="X25" s="21"/>
      <c r="Y25" s="21"/>
      <c r="Z25" s="30"/>
      <c r="AA25" s="88" t="s">
        <v>177</v>
      </c>
      <c r="AB25" s="27"/>
      <c r="AC25" s="28">
        <f>AVERAGE(AC13,AC21,AC24)</f>
        <v>0.66862745098039211</v>
      </c>
      <c r="AD25" s="28">
        <f>AVERAGE(AD13,AD21,AD24)</f>
        <v>0.52450980392157087</v>
      </c>
      <c r="AE25" s="44"/>
    </row>
    <row r="26" spans="1:31" x14ac:dyDescent="0.75">
      <c r="A26" s="32" t="s">
        <v>36</v>
      </c>
      <c r="B26" s="32"/>
      <c r="C26" s="13"/>
      <c r="D26" s="13"/>
      <c r="E26" s="13"/>
      <c r="F26" s="13"/>
      <c r="G26" s="13"/>
      <c r="H26" s="13"/>
      <c r="I26" s="16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32"/>
      <c r="X26" s="32"/>
      <c r="Y26" s="32"/>
      <c r="Z26" s="32"/>
      <c r="AA26" s="13"/>
      <c r="AB26" s="13"/>
      <c r="AC26" s="32"/>
      <c r="AD26" s="15"/>
      <c r="AE26" s="43"/>
    </row>
    <row r="27" spans="1:31" x14ac:dyDescent="0.75">
      <c r="A27" s="13" t="s">
        <v>37</v>
      </c>
      <c r="B27" s="13"/>
      <c r="C27" s="13"/>
      <c r="D27" s="13"/>
      <c r="E27" s="13"/>
      <c r="F27" s="13"/>
      <c r="G27" s="13"/>
      <c r="H27" s="13"/>
      <c r="I27" s="1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7"/>
      <c r="X27" s="13"/>
      <c r="Y27" s="13"/>
      <c r="Z27" s="18"/>
      <c r="AA27" s="13"/>
      <c r="AB27" s="13"/>
      <c r="AC27" s="14"/>
      <c r="AD27" s="15"/>
      <c r="AE27" s="43"/>
    </row>
    <row r="28" spans="1:31" x14ac:dyDescent="0.75">
      <c r="A28" s="29" t="s">
        <v>73</v>
      </c>
      <c r="B28" s="21" t="s">
        <v>38</v>
      </c>
      <c r="C28" s="29"/>
      <c r="D28" s="29"/>
      <c r="E28" s="29" t="s">
        <v>140</v>
      </c>
      <c r="F28" s="29" t="s">
        <v>140</v>
      </c>
      <c r="G28" s="40">
        <v>0.25</v>
      </c>
      <c r="H28" s="40">
        <v>0.66666666666666663</v>
      </c>
      <c r="I28" s="41">
        <f t="shared" ref="I28" si="48">H28-G28</f>
        <v>0.41666666666666663</v>
      </c>
      <c r="J28" s="29" t="s">
        <v>144</v>
      </c>
      <c r="K28" s="29"/>
      <c r="L28" s="24">
        <f t="shared" ref="L28" si="49">SUM(D28-C28)</f>
        <v>0</v>
      </c>
      <c r="M28" s="29"/>
      <c r="N28" s="29"/>
      <c r="O28" s="29" t="s">
        <v>140</v>
      </c>
      <c r="P28" s="29" t="s">
        <v>140</v>
      </c>
      <c r="Q28" s="40">
        <v>0.66666666666666663</v>
      </c>
      <c r="R28" s="40">
        <v>8.3333333333333329E-2</v>
      </c>
      <c r="S28" s="41">
        <v>0.41666666666666669</v>
      </c>
      <c r="T28" s="29" t="s">
        <v>144</v>
      </c>
      <c r="U28" s="29"/>
      <c r="V28" s="24">
        <f t="shared" ref="V28" si="50">SUM(N28-M28)</f>
        <v>0</v>
      </c>
      <c r="W28" s="25">
        <f>L28+V28</f>
        <v>0</v>
      </c>
      <c r="X28" s="21"/>
      <c r="Y28" s="21"/>
      <c r="Z28" s="33">
        <v>16.899999999999999</v>
      </c>
      <c r="AA28" s="27">
        <f t="shared" ref="AA28" si="51">AB28-X28-Y28-Z28</f>
        <v>0.10000000000000142</v>
      </c>
      <c r="AB28" s="27">
        <v>17</v>
      </c>
      <c r="AC28" s="28">
        <f t="shared" ref="AC28" si="52">AA28/AB28</f>
        <v>5.8823529411765538E-3</v>
      </c>
      <c r="AD28" s="10">
        <f>W28/AA28</f>
        <v>0</v>
      </c>
      <c r="AE28" s="44">
        <f t="shared" ref="AE28" si="53">S28+I28</f>
        <v>0.83333333333333326</v>
      </c>
    </row>
    <row r="29" spans="1:31" x14ac:dyDescent="0.75">
      <c r="A29" s="29" t="s">
        <v>74</v>
      </c>
      <c r="B29" s="21" t="s">
        <v>38</v>
      </c>
      <c r="C29" s="29">
        <v>18663.3</v>
      </c>
      <c r="D29" s="29">
        <v>18671.2</v>
      </c>
      <c r="E29" s="29"/>
      <c r="F29" s="29"/>
      <c r="G29" s="40">
        <v>0.25</v>
      </c>
      <c r="H29" s="40">
        <v>0.39374999999999999</v>
      </c>
      <c r="I29" s="41">
        <f t="shared" ref="I29:I42" si="54">H29-G29</f>
        <v>0.14374999999999999</v>
      </c>
      <c r="J29" s="29"/>
      <c r="K29" s="29"/>
      <c r="L29" s="24">
        <f t="shared" ref="L29:L42" si="55">SUM(D29-C29)</f>
        <v>7.9000000000014552</v>
      </c>
      <c r="M29" s="29">
        <v>18671.2</v>
      </c>
      <c r="N29" s="29">
        <v>18678.3</v>
      </c>
      <c r="O29" s="29"/>
      <c r="P29" s="29"/>
      <c r="Q29" s="40">
        <v>0.66666666666666663</v>
      </c>
      <c r="R29" s="40">
        <v>0.73333333333333339</v>
      </c>
      <c r="S29" s="41">
        <f t="shared" ref="S29:S42" si="56">R29-Q29</f>
        <v>6.6666666666666763E-2</v>
      </c>
      <c r="T29" s="29" t="s">
        <v>202</v>
      </c>
      <c r="U29" s="29"/>
      <c r="V29" s="24">
        <f t="shared" ref="V29:V42" si="57">SUM(N29-M29)</f>
        <v>7.0999999999985448</v>
      </c>
      <c r="W29" s="25">
        <f>L29+V29</f>
        <v>15</v>
      </c>
      <c r="X29" s="21"/>
      <c r="Y29" s="21"/>
      <c r="Z29" s="33"/>
      <c r="AA29" s="27">
        <f t="shared" ref="AA29:AA56" si="58">AB29-X29-Y29-Z29</f>
        <v>17</v>
      </c>
      <c r="AB29" s="27">
        <v>17</v>
      </c>
      <c r="AC29" s="28">
        <f t="shared" ref="AC29:AC56" si="59">AA29/AB29</f>
        <v>1</v>
      </c>
      <c r="AD29" s="10">
        <f>W29/AA29</f>
        <v>0.88235294117647056</v>
      </c>
      <c r="AE29" s="44">
        <f>S27+I27</f>
        <v>0</v>
      </c>
    </row>
    <row r="30" spans="1:31" x14ac:dyDescent="0.75">
      <c r="A30" s="29" t="s">
        <v>75</v>
      </c>
      <c r="B30" s="21" t="s">
        <v>38</v>
      </c>
      <c r="C30" s="29">
        <v>17625.3</v>
      </c>
      <c r="D30" s="29">
        <v>17634.5</v>
      </c>
      <c r="E30" s="29"/>
      <c r="F30" s="29"/>
      <c r="G30" s="40"/>
      <c r="H30" s="40"/>
      <c r="I30" s="41">
        <f t="shared" si="54"/>
        <v>0</v>
      </c>
      <c r="J30" s="29"/>
      <c r="K30" s="29"/>
      <c r="L30" s="24">
        <f t="shared" si="55"/>
        <v>9.2000000000007276</v>
      </c>
      <c r="M30" s="29">
        <v>17634.5</v>
      </c>
      <c r="N30" s="29">
        <v>17636</v>
      </c>
      <c r="O30" s="29"/>
      <c r="P30" s="29"/>
      <c r="Q30" s="40"/>
      <c r="R30" s="40"/>
      <c r="S30" s="41">
        <f t="shared" si="56"/>
        <v>0</v>
      </c>
      <c r="T30" s="29"/>
      <c r="U30" s="29"/>
      <c r="V30" s="24">
        <f t="shared" si="57"/>
        <v>1.5</v>
      </c>
      <c r="W30" s="25">
        <f t="shared" ref="W30:W42" si="60">L30+V30</f>
        <v>10.700000000000728</v>
      </c>
      <c r="X30" s="21"/>
      <c r="Y30" s="21"/>
      <c r="Z30" s="33"/>
      <c r="AA30" s="27">
        <f>AB30-X30-Y30-Z30</f>
        <v>17</v>
      </c>
      <c r="AB30" s="27">
        <v>17</v>
      </c>
      <c r="AC30" s="28">
        <f t="shared" si="59"/>
        <v>1</v>
      </c>
      <c r="AD30" s="10">
        <f t="shared" ref="AD30:AD56" si="61">W30/AA30</f>
        <v>0.62941176470592519</v>
      </c>
      <c r="AE30" s="44">
        <f t="shared" ref="AE30:AE41" si="62">S29+I29</f>
        <v>0.21041666666666675</v>
      </c>
    </row>
    <row r="31" spans="1:31" x14ac:dyDescent="0.75">
      <c r="A31" s="29" t="s">
        <v>76</v>
      </c>
      <c r="B31" s="21" t="s">
        <v>38</v>
      </c>
      <c r="C31" s="29">
        <v>13276.3</v>
      </c>
      <c r="D31" s="29">
        <v>13285.3</v>
      </c>
      <c r="E31" s="29"/>
      <c r="F31" s="29"/>
      <c r="G31" s="40"/>
      <c r="H31" s="40"/>
      <c r="I31" s="41">
        <f t="shared" si="54"/>
        <v>0</v>
      </c>
      <c r="J31" s="29"/>
      <c r="K31" s="29"/>
      <c r="L31" s="24">
        <f t="shared" si="55"/>
        <v>9</v>
      </c>
      <c r="M31" s="29">
        <v>13285.3</v>
      </c>
      <c r="N31" s="29">
        <v>13293</v>
      </c>
      <c r="O31" s="29"/>
      <c r="P31" s="29"/>
      <c r="Q31" s="40"/>
      <c r="R31" s="40"/>
      <c r="S31" s="41">
        <f t="shared" si="56"/>
        <v>0</v>
      </c>
      <c r="T31" s="29"/>
      <c r="U31" s="29"/>
      <c r="V31" s="24">
        <f t="shared" si="57"/>
        <v>7.7000000000007276</v>
      </c>
      <c r="W31" s="25">
        <f t="shared" si="60"/>
        <v>16.700000000000728</v>
      </c>
      <c r="X31" s="21"/>
      <c r="Y31" s="21"/>
      <c r="Z31" s="33"/>
      <c r="AA31" s="27">
        <f t="shared" si="58"/>
        <v>17</v>
      </c>
      <c r="AB31" s="27">
        <v>17</v>
      </c>
      <c r="AC31" s="28">
        <f t="shared" si="59"/>
        <v>1</v>
      </c>
      <c r="AD31" s="10">
        <f t="shared" si="61"/>
        <v>0.98235294117651339</v>
      </c>
      <c r="AE31" s="44">
        <f t="shared" si="62"/>
        <v>0</v>
      </c>
    </row>
    <row r="32" spans="1:31" x14ac:dyDescent="0.75">
      <c r="A32" s="29" t="s">
        <v>77</v>
      </c>
      <c r="B32" s="21" t="s">
        <v>38</v>
      </c>
      <c r="C32" s="29">
        <v>9670</v>
      </c>
      <c r="D32" s="29">
        <v>9670</v>
      </c>
      <c r="E32" s="29"/>
      <c r="F32" s="29"/>
      <c r="G32" s="40">
        <v>0.25</v>
      </c>
      <c r="H32" s="40">
        <v>0.66666666666666663</v>
      </c>
      <c r="I32" s="41">
        <f t="shared" si="54"/>
        <v>0.41666666666666663</v>
      </c>
      <c r="J32" s="29" t="s">
        <v>170</v>
      </c>
      <c r="K32" s="29"/>
      <c r="L32" s="24">
        <f t="shared" si="55"/>
        <v>0</v>
      </c>
      <c r="M32" s="29">
        <v>9670</v>
      </c>
      <c r="N32" s="29">
        <v>9670</v>
      </c>
      <c r="O32" s="29"/>
      <c r="P32" s="29"/>
      <c r="Q32" s="40">
        <v>0.66666666666666663</v>
      </c>
      <c r="R32" s="40">
        <v>8.3333333333333329E-2</v>
      </c>
      <c r="S32" s="41">
        <v>0.41666666666666669</v>
      </c>
      <c r="T32" s="29" t="s">
        <v>170</v>
      </c>
      <c r="U32" s="29"/>
      <c r="V32" s="24">
        <f t="shared" si="57"/>
        <v>0</v>
      </c>
      <c r="W32" s="25">
        <f t="shared" si="60"/>
        <v>0</v>
      </c>
      <c r="X32" s="21"/>
      <c r="Y32" s="21"/>
      <c r="Z32" s="33">
        <v>16.899999999999999</v>
      </c>
      <c r="AA32" s="27">
        <f>AB32-X32-Y32-Z32</f>
        <v>0.10000000000000142</v>
      </c>
      <c r="AB32" s="27">
        <v>17</v>
      </c>
      <c r="AC32" s="28">
        <f t="shared" si="59"/>
        <v>5.8823529411765538E-3</v>
      </c>
      <c r="AD32" s="10">
        <f t="shared" si="61"/>
        <v>0</v>
      </c>
      <c r="AE32" s="44">
        <f t="shared" ref="AE32" si="63">S32+I32</f>
        <v>0.83333333333333326</v>
      </c>
    </row>
    <row r="33" spans="1:31" x14ac:dyDescent="0.75">
      <c r="A33" s="29" t="s">
        <v>78</v>
      </c>
      <c r="B33" s="21" t="s">
        <v>38</v>
      </c>
      <c r="C33" s="21">
        <v>10880.8</v>
      </c>
      <c r="D33" s="21">
        <v>10889.8</v>
      </c>
      <c r="E33" s="29"/>
      <c r="F33" s="29"/>
      <c r="G33" s="40"/>
      <c r="H33" s="40"/>
      <c r="I33" s="41">
        <f t="shared" si="54"/>
        <v>0</v>
      </c>
      <c r="J33" s="29"/>
      <c r="K33" s="29"/>
      <c r="L33" s="24">
        <f t="shared" si="55"/>
        <v>9</v>
      </c>
      <c r="M33" s="21">
        <v>10889.8</v>
      </c>
      <c r="N33" s="21">
        <v>10899</v>
      </c>
      <c r="O33" s="29"/>
      <c r="P33" s="29"/>
      <c r="Q33" s="40"/>
      <c r="R33" s="40"/>
      <c r="S33" s="41">
        <f t="shared" si="56"/>
        <v>0</v>
      </c>
      <c r="T33" s="29"/>
      <c r="U33" s="29"/>
      <c r="V33" s="24">
        <f t="shared" si="57"/>
        <v>9.2000000000007276</v>
      </c>
      <c r="W33" s="25">
        <f t="shared" si="60"/>
        <v>18.200000000000728</v>
      </c>
      <c r="X33" s="21"/>
      <c r="Y33" s="21"/>
      <c r="Z33" s="33"/>
      <c r="AA33" s="27">
        <f t="shared" si="58"/>
        <v>17</v>
      </c>
      <c r="AB33" s="27">
        <v>17</v>
      </c>
      <c r="AC33" s="28">
        <f t="shared" si="59"/>
        <v>1</v>
      </c>
      <c r="AD33" s="10">
        <f t="shared" si="61"/>
        <v>1.0705882352941605</v>
      </c>
      <c r="AE33" s="44">
        <f t="shared" si="62"/>
        <v>0.83333333333333326</v>
      </c>
    </row>
    <row r="34" spans="1:31" x14ac:dyDescent="0.75">
      <c r="A34" s="29" t="s">
        <v>79</v>
      </c>
      <c r="B34" s="21" t="s">
        <v>38</v>
      </c>
      <c r="C34" s="29"/>
      <c r="D34" s="29"/>
      <c r="E34" s="29" t="s">
        <v>140</v>
      </c>
      <c r="F34" s="29" t="s">
        <v>140</v>
      </c>
      <c r="G34" s="40">
        <v>0.25</v>
      </c>
      <c r="H34" s="40">
        <v>0.66666666666666663</v>
      </c>
      <c r="I34" s="41">
        <f t="shared" si="54"/>
        <v>0.41666666666666663</v>
      </c>
      <c r="J34" s="29" t="s">
        <v>147</v>
      </c>
      <c r="K34" s="29"/>
      <c r="L34" s="24">
        <f t="shared" si="55"/>
        <v>0</v>
      </c>
      <c r="M34" s="29"/>
      <c r="N34" s="29"/>
      <c r="O34" s="29"/>
      <c r="P34" s="29" t="s">
        <v>140</v>
      </c>
      <c r="Q34" s="40">
        <v>0.66666666666666663</v>
      </c>
      <c r="R34" s="40">
        <v>8.3333333333333329E-2</v>
      </c>
      <c r="S34" s="41">
        <v>0.41666666666666669</v>
      </c>
      <c r="T34" s="29" t="s">
        <v>147</v>
      </c>
      <c r="U34" s="29"/>
      <c r="V34" s="24">
        <f t="shared" si="57"/>
        <v>0</v>
      </c>
      <c r="W34" s="25">
        <f t="shared" si="60"/>
        <v>0</v>
      </c>
      <c r="X34" s="21"/>
      <c r="Y34" s="21"/>
      <c r="Z34" s="33">
        <v>16.899999999999999</v>
      </c>
      <c r="AA34" s="27">
        <f t="shared" si="58"/>
        <v>0.10000000000000142</v>
      </c>
      <c r="AB34" s="27">
        <v>17</v>
      </c>
      <c r="AC34" s="28">
        <f t="shared" si="59"/>
        <v>5.8823529411765538E-3</v>
      </c>
      <c r="AD34" s="10">
        <f t="shared" si="61"/>
        <v>0</v>
      </c>
      <c r="AE34" s="44">
        <f t="shared" ref="AE34:AE35" si="64">S34+I34</f>
        <v>0.83333333333333326</v>
      </c>
    </row>
    <row r="35" spans="1:31" x14ac:dyDescent="0.75">
      <c r="A35" s="29" t="s">
        <v>80</v>
      </c>
      <c r="B35" s="21" t="s">
        <v>38</v>
      </c>
      <c r="C35" s="29"/>
      <c r="D35" s="29"/>
      <c r="E35" s="29" t="s">
        <v>140</v>
      </c>
      <c r="F35" s="29" t="s">
        <v>140</v>
      </c>
      <c r="G35" s="40">
        <v>0.25</v>
      </c>
      <c r="H35" s="40">
        <v>0.66666666666666663</v>
      </c>
      <c r="I35" s="41">
        <f t="shared" si="54"/>
        <v>0.41666666666666663</v>
      </c>
      <c r="J35" s="29" t="s">
        <v>146</v>
      </c>
      <c r="K35" s="29"/>
      <c r="L35" s="24">
        <f t="shared" si="55"/>
        <v>0</v>
      </c>
      <c r="M35" s="29"/>
      <c r="N35" s="29"/>
      <c r="O35" s="29"/>
      <c r="P35" s="29" t="s">
        <v>140</v>
      </c>
      <c r="Q35" s="40">
        <v>0.66666666666666663</v>
      </c>
      <c r="R35" s="40">
        <v>8.3333333333333329E-2</v>
      </c>
      <c r="S35" s="41">
        <v>0.41666666666666669</v>
      </c>
      <c r="T35" s="29" t="s">
        <v>146</v>
      </c>
      <c r="U35" s="29"/>
      <c r="V35" s="24">
        <f t="shared" si="57"/>
        <v>0</v>
      </c>
      <c r="W35" s="25">
        <f t="shared" si="60"/>
        <v>0</v>
      </c>
      <c r="X35" s="21"/>
      <c r="Y35" s="21"/>
      <c r="Z35" s="33">
        <v>16.899999999999999</v>
      </c>
      <c r="AA35" s="27">
        <f t="shared" si="58"/>
        <v>0.10000000000000142</v>
      </c>
      <c r="AB35" s="27">
        <v>17</v>
      </c>
      <c r="AC35" s="28">
        <f t="shared" si="59"/>
        <v>5.8823529411765538E-3</v>
      </c>
      <c r="AD35" s="10">
        <f t="shared" si="61"/>
        <v>0</v>
      </c>
      <c r="AE35" s="44">
        <f t="shared" si="64"/>
        <v>0.83333333333333326</v>
      </c>
    </row>
    <row r="36" spans="1:31" x14ac:dyDescent="0.75">
      <c r="A36" s="29" t="s">
        <v>81</v>
      </c>
      <c r="B36" s="21" t="s">
        <v>38</v>
      </c>
      <c r="C36" s="29">
        <v>5575.2</v>
      </c>
      <c r="D36" s="29">
        <v>5583</v>
      </c>
      <c r="E36" s="29"/>
      <c r="F36" s="29"/>
      <c r="G36" s="40"/>
      <c r="H36" s="40"/>
      <c r="I36" s="41">
        <f t="shared" si="54"/>
        <v>0</v>
      </c>
      <c r="J36" s="29"/>
      <c r="K36" s="29"/>
      <c r="L36" s="24">
        <f t="shared" si="55"/>
        <v>7.8000000000001819</v>
      </c>
      <c r="M36" s="29">
        <v>5583</v>
      </c>
      <c r="N36" s="29">
        <v>5592</v>
      </c>
      <c r="O36" s="29"/>
      <c r="P36" s="29"/>
      <c r="Q36" s="40"/>
      <c r="R36" s="40"/>
      <c r="S36" s="41">
        <f t="shared" si="56"/>
        <v>0</v>
      </c>
      <c r="T36" s="29"/>
      <c r="U36" s="29"/>
      <c r="V36" s="24">
        <f t="shared" si="57"/>
        <v>9</v>
      </c>
      <c r="W36" s="25">
        <f t="shared" si="60"/>
        <v>16.800000000000182</v>
      </c>
      <c r="X36" s="21"/>
      <c r="Y36" s="21"/>
      <c r="Z36" s="33"/>
      <c r="AA36" s="27">
        <f t="shared" si="58"/>
        <v>17</v>
      </c>
      <c r="AB36" s="27">
        <v>17</v>
      </c>
      <c r="AC36" s="28">
        <f t="shared" si="59"/>
        <v>1</v>
      </c>
      <c r="AD36" s="10">
        <f t="shared" si="61"/>
        <v>0.98823529411765776</v>
      </c>
      <c r="AE36" s="44">
        <f t="shared" si="62"/>
        <v>0.83333333333333326</v>
      </c>
    </row>
    <row r="37" spans="1:31" x14ac:dyDescent="0.75">
      <c r="A37" s="29" t="s">
        <v>82</v>
      </c>
      <c r="B37" s="21" t="s">
        <v>38</v>
      </c>
      <c r="C37" s="21">
        <v>5574.8</v>
      </c>
      <c r="D37" s="21">
        <v>5582</v>
      </c>
      <c r="E37" s="29"/>
      <c r="F37" s="29"/>
      <c r="G37" s="40"/>
      <c r="H37" s="40"/>
      <c r="I37" s="41">
        <f t="shared" si="54"/>
        <v>0</v>
      </c>
      <c r="J37" s="29"/>
      <c r="K37" s="29"/>
      <c r="L37" s="24">
        <f t="shared" si="55"/>
        <v>7.1999999999998181</v>
      </c>
      <c r="M37" s="21">
        <v>5582</v>
      </c>
      <c r="N37" s="21">
        <v>5591</v>
      </c>
      <c r="O37" s="29"/>
      <c r="P37" s="29"/>
      <c r="Q37" s="40"/>
      <c r="R37" s="40"/>
      <c r="S37" s="41">
        <f t="shared" si="56"/>
        <v>0</v>
      </c>
      <c r="T37" s="29"/>
      <c r="U37" s="29"/>
      <c r="V37" s="24">
        <f t="shared" si="57"/>
        <v>9</v>
      </c>
      <c r="W37" s="25">
        <f t="shared" si="60"/>
        <v>16.199999999999818</v>
      </c>
      <c r="X37" s="21"/>
      <c r="Y37" s="21"/>
      <c r="Z37" s="33"/>
      <c r="AA37" s="27">
        <f t="shared" si="58"/>
        <v>17</v>
      </c>
      <c r="AB37" s="27">
        <v>17</v>
      </c>
      <c r="AC37" s="28">
        <f t="shared" si="59"/>
        <v>1</v>
      </c>
      <c r="AD37" s="10">
        <f t="shared" si="61"/>
        <v>0.95294117647057752</v>
      </c>
      <c r="AE37" s="44">
        <f t="shared" si="62"/>
        <v>0</v>
      </c>
    </row>
    <row r="38" spans="1:31" x14ac:dyDescent="0.75">
      <c r="A38" s="29" t="s">
        <v>83</v>
      </c>
      <c r="B38" s="21" t="s">
        <v>38</v>
      </c>
      <c r="C38" s="29">
        <v>5098.6000000000004</v>
      </c>
      <c r="D38" s="29">
        <v>5106.8</v>
      </c>
      <c r="E38" s="29"/>
      <c r="F38" s="29"/>
      <c r="G38" s="40"/>
      <c r="H38" s="40"/>
      <c r="I38" s="41">
        <f t="shared" si="54"/>
        <v>0</v>
      </c>
      <c r="J38" s="29"/>
      <c r="K38" s="29"/>
      <c r="L38" s="24">
        <f t="shared" si="55"/>
        <v>8.1999999999998181</v>
      </c>
      <c r="M38" s="29">
        <v>5106.8</v>
      </c>
      <c r="N38" s="29">
        <v>5115.2</v>
      </c>
      <c r="O38" s="29"/>
      <c r="P38" s="29"/>
      <c r="Q38" s="40"/>
      <c r="R38" s="40"/>
      <c r="S38" s="41">
        <f t="shared" si="56"/>
        <v>0</v>
      </c>
      <c r="T38" s="29"/>
      <c r="U38" s="29"/>
      <c r="V38" s="24">
        <f t="shared" si="57"/>
        <v>8.3999999999996362</v>
      </c>
      <c r="W38" s="25">
        <f t="shared" si="60"/>
        <v>16.599999999999454</v>
      </c>
      <c r="X38" s="21"/>
      <c r="Y38" s="21"/>
      <c r="Z38" s="33"/>
      <c r="AA38" s="27">
        <f t="shared" si="58"/>
        <v>17</v>
      </c>
      <c r="AB38" s="27">
        <v>17</v>
      </c>
      <c r="AC38" s="28">
        <f t="shared" si="59"/>
        <v>1</v>
      </c>
      <c r="AD38" s="10">
        <f t="shared" si="61"/>
        <v>0.976470588235262</v>
      </c>
      <c r="AE38" s="44">
        <f t="shared" si="62"/>
        <v>0</v>
      </c>
    </row>
    <row r="39" spans="1:31" x14ac:dyDescent="0.75">
      <c r="A39" s="29" t="s">
        <v>84</v>
      </c>
      <c r="B39" s="21" t="s">
        <v>38</v>
      </c>
      <c r="C39" s="29">
        <v>5274.6</v>
      </c>
      <c r="D39" s="29">
        <v>5282</v>
      </c>
      <c r="E39" s="29"/>
      <c r="F39" s="29"/>
      <c r="G39" s="40"/>
      <c r="H39" s="40"/>
      <c r="I39" s="41">
        <f t="shared" si="54"/>
        <v>0</v>
      </c>
      <c r="J39" s="29"/>
      <c r="K39" s="29"/>
      <c r="L39" s="24">
        <f t="shared" si="55"/>
        <v>7.3999999999996362</v>
      </c>
      <c r="M39" s="29">
        <v>5282</v>
      </c>
      <c r="N39" s="29">
        <v>5291.4</v>
      </c>
      <c r="O39" s="29"/>
      <c r="P39" s="29"/>
      <c r="Q39" s="40"/>
      <c r="R39" s="40"/>
      <c r="S39" s="41">
        <f t="shared" si="56"/>
        <v>0</v>
      </c>
      <c r="T39" s="29"/>
      <c r="U39" s="29"/>
      <c r="V39" s="24">
        <f t="shared" si="57"/>
        <v>9.3999999999996362</v>
      </c>
      <c r="W39" s="25">
        <f t="shared" si="60"/>
        <v>16.799999999999272</v>
      </c>
      <c r="X39" s="21"/>
      <c r="Y39" s="21"/>
      <c r="Z39" s="33"/>
      <c r="AA39" s="27">
        <f t="shared" si="58"/>
        <v>17</v>
      </c>
      <c r="AB39" s="27">
        <v>17</v>
      </c>
      <c r="AC39" s="28">
        <f t="shared" si="59"/>
        <v>1</v>
      </c>
      <c r="AD39" s="10">
        <f t="shared" si="61"/>
        <v>0.98823529411760425</v>
      </c>
      <c r="AE39" s="44">
        <f t="shared" si="62"/>
        <v>0</v>
      </c>
    </row>
    <row r="40" spans="1:31" x14ac:dyDescent="0.75">
      <c r="A40" s="29" t="s">
        <v>85</v>
      </c>
      <c r="B40" s="21" t="s">
        <v>38</v>
      </c>
      <c r="C40" s="29">
        <v>2065.1999999999998</v>
      </c>
      <c r="D40" s="29">
        <v>2075</v>
      </c>
      <c r="E40" s="29"/>
      <c r="F40" s="29"/>
      <c r="G40" s="40"/>
      <c r="H40" s="40"/>
      <c r="I40" s="41">
        <f t="shared" si="54"/>
        <v>0</v>
      </c>
      <c r="J40" s="29"/>
      <c r="K40" s="29"/>
      <c r="L40" s="24">
        <f t="shared" si="55"/>
        <v>9.8000000000001819</v>
      </c>
      <c r="M40" s="29">
        <v>2075</v>
      </c>
      <c r="N40" s="29">
        <v>2081.8000000000002</v>
      </c>
      <c r="O40" s="29"/>
      <c r="P40" s="29"/>
      <c r="Q40" s="40"/>
      <c r="R40" s="40"/>
      <c r="S40" s="41">
        <f t="shared" si="56"/>
        <v>0</v>
      </c>
      <c r="T40" s="29"/>
      <c r="U40" s="29"/>
      <c r="V40" s="24">
        <f t="shared" si="57"/>
        <v>6.8000000000001819</v>
      </c>
      <c r="W40" s="25">
        <f t="shared" si="60"/>
        <v>16.600000000000364</v>
      </c>
      <c r="X40" s="21"/>
      <c r="Y40" s="21"/>
      <c r="Z40" s="33"/>
      <c r="AA40" s="27">
        <f t="shared" si="58"/>
        <v>17</v>
      </c>
      <c r="AB40" s="27">
        <v>17</v>
      </c>
      <c r="AC40" s="28">
        <f t="shared" si="59"/>
        <v>1</v>
      </c>
      <c r="AD40" s="10">
        <f t="shared" si="61"/>
        <v>0.97647058823531552</v>
      </c>
      <c r="AE40" s="44">
        <f t="shared" si="62"/>
        <v>0</v>
      </c>
    </row>
    <row r="41" spans="1:31" x14ac:dyDescent="0.75">
      <c r="A41" s="29" t="s">
        <v>86</v>
      </c>
      <c r="B41" s="21" t="s">
        <v>38</v>
      </c>
      <c r="C41" s="29">
        <v>2099.1999999999998</v>
      </c>
      <c r="D41" s="29">
        <v>2107.3000000000002</v>
      </c>
      <c r="E41" s="29"/>
      <c r="F41" s="29"/>
      <c r="G41" s="40"/>
      <c r="H41" s="40"/>
      <c r="I41" s="41">
        <f t="shared" si="54"/>
        <v>0</v>
      </c>
      <c r="J41" s="29"/>
      <c r="K41" s="29"/>
      <c r="L41" s="24">
        <f t="shared" si="55"/>
        <v>8.1000000000003638</v>
      </c>
      <c r="M41" s="29">
        <v>2107.3000000000002</v>
      </c>
      <c r="N41" s="29">
        <v>2115.6</v>
      </c>
      <c r="O41" s="29"/>
      <c r="P41" s="29"/>
      <c r="Q41" s="40"/>
      <c r="R41" s="40"/>
      <c r="S41" s="41">
        <f t="shared" si="56"/>
        <v>0</v>
      </c>
      <c r="T41" s="29"/>
      <c r="U41" s="29"/>
      <c r="V41" s="24">
        <f t="shared" si="57"/>
        <v>8.2999999999997272</v>
      </c>
      <c r="W41" s="25">
        <f t="shared" si="60"/>
        <v>16.400000000000091</v>
      </c>
      <c r="X41" s="21"/>
      <c r="Y41" s="21"/>
      <c r="Z41" s="33"/>
      <c r="AA41" s="27">
        <f t="shared" si="58"/>
        <v>17</v>
      </c>
      <c r="AB41" s="27">
        <v>17</v>
      </c>
      <c r="AC41" s="28">
        <f t="shared" si="59"/>
        <v>1</v>
      </c>
      <c r="AD41" s="10">
        <f t="shared" si="61"/>
        <v>0.96470588235294652</v>
      </c>
      <c r="AE41" s="44">
        <f t="shared" si="62"/>
        <v>0</v>
      </c>
    </row>
    <row r="42" spans="1:31" x14ac:dyDescent="0.75">
      <c r="A42" s="29" t="s">
        <v>87</v>
      </c>
      <c r="B42" s="21" t="s">
        <v>38</v>
      </c>
      <c r="C42" s="29">
        <v>1986.8</v>
      </c>
      <c r="D42" s="21">
        <v>1996</v>
      </c>
      <c r="E42" s="29"/>
      <c r="F42" s="29"/>
      <c r="G42" s="40"/>
      <c r="H42" s="40"/>
      <c r="I42" s="41">
        <f t="shared" si="54"/>
        <v>0</v>
      </c>
      <c r="J42" s="29"/>
      <c r="K42" s="29"/>
      <c r="L42" s="24">
        <f t="shared" si="55"/>
        <v>9.2000000000000455</v>
      </c>
      <c r="M42" s="21">
        <v>1996</v>
      </c>
      <c r="N42" s="29">
        <v>2003.8</v>
      </c>
      <c r="O42" s="29"/>
      <c r="P42" s="29"/>
      <c r="Q42" s="40"/>
      <c r="R42" s="40"/>
      <c r="S42" s="41">
        <f t="shared" si="56"/>
        <v>0</v>
      </c>
      <c r="T42" s="29"/>
      <c r="U42" s="29"/>
      <c r="V42" s="24">
        <f t="shared" si="57"/>
        <v>7.7999999999999545</v>
      </c>
      <c r="W42" s="25">
        <f t="shared" si="60"/>
        <v>17</v>
      </c>
      <c r="X42" s="21"/>
      <c r="Y42" s="21"/>
      <c r="Z42" s="33"/>
      <c r="AA42" s="27">
        <f t="shared" si="58"/>
        <v>17</v>
      </c>
      <c r="AB42" s="27">
        <v>17</v>
      </c>
      <c r="AC42" s="28">
        <f t="shared" si="59"/>
        <v>1</v>
      </c>
      <c r="AD42" s="10">
        <f>W42/AA42</f>
        <v>1</v>
      </c>
      <c r="AE42" s="44">
        <f>S37+I37</f>
        <v>0</v>
      </c>
    </row>
    <row r="43" spans="1:31" x14ac:dyDescent="0.75">
      <c r="A43" s="29"/>
      <c r="B43" s="21"/>
      <c r="C43" s="21"/>
      <c r="D43" s="21"/>
      <c r="E43" s="29"/>
      <c r="F43" s="29"/>
      <c r="G43" s="40"/>
      <c r="H43" s="40"/>
      <c r="I43" s="41"/>
      <c r="J43" s="29"/>
      <c r="K43" s="29"/>
      <c r="L43" s="24"/>
      <c r="M43" s="21"/>
      <c r="N43" s="21"/>
      <c r="O43" s="29"/>
      <c r="P43" s="29"/>
      <c r="Q43" s="40"/>
      <c r="R43" s="40"/>
      <c r="S43" s="41"/>
      <c r="T43" s="29"/>
      <c r="U43" s="29"/>
      <c r="V43" s="24"/>
      <c r="W43" s="25"/>
      <c r="X43" s="21"/>
      <c r="Y43" s="21"/>
      <c r="Z43" s="33"/>
      <c r="AA43" s="27"/>
      <c r="AB43" s="27"/>
      <c r="AC43" s="28">
        <f>AVERAGEIF(AC28:AC42,"&gt;0")</f>
        <v>0.73490196078431369</v>
      </c>
      <c r="AD43" s="28">
        <f>AVERAGEIF(AD28:AD42,"&gt;0")</f>
        <v>0.94652406417113044</v>
      </c>
      <c r="AE43" s="44"/>
    </row>
    <row r="44" spans="1:31" x14ac:dyDescent="0.75">
      <c r="A44" s="13" t="s">
        <v>102</v>
      </c>
      <c r="B44" s="13"/>
      <c r="C44" s="13"/>
      <c r="D44" s="13"/>
      <c r="E44" s="13"/>
      <c r="F44" s="13"/>
      <c r="G44" s="13"/>
      <c r="H44" s="13"/>
      <c r="I44" s="16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7"/>
      <c r="X44" s="13"/>
      <c r="Y44" s="13"/>
      <c r="Z44" s="18"/>
      <c r="AA44" s="13"/>
      <c r="AB44" s="13"/>
      <c r="AC44" s="14"/>
      <c r="AD44" s="15"/>
      <c r="AE44" s="43"/>
    </row>
    <row r="45" spans="1:31" x14ac:dyDescent="0.75">
      <c r="A45" s="29" t="s">
        <v>39</v>
      </c>
      <c r="B45" s="21" t="s">
        <v>38</v>
      </c>
      <c r="C45" s="29">
        <v>16501</v>
      </c>
      <c r="D45" s="29">
        <v>16510</v>
      </c>
      <c r="E45" s="29"/>
      <c r="F45" s="29"/>
      <c r="G45" s="40"/>
      <c r="H45" s="40"/>
      <c r="I45" s="41">
        <f t="shared" ref="I45:I56" si="65">H45-G45</f>
        <v>0</v>
      </c>
      <c r="J45" s="29"/>
      <c r="K45" s="29"/>
      <c r="L45" s="24">
        <f t="shared" ref="L45:L56" si="66">SUM(D45-C45)</f>
        <v>9</v>
      </c>
      <c r="M45" s="29">
        <v>16510</v>
      </c>
      <c r="N45" s="29">
        <v>16513</v>
      </c>
      <c r="O45" s="29"/>
      <c r="P45" s="29"/>
      <c r="Q45" s="40"/>
      <c r="R45" s="40"/>
      <c r="S45" s="41">
        <f>R45-Q45</f>
        <v>0</v>
      </c>
      <c r="T45" s="29"/>
      <c r="U45" s="29"/>
      <c r="V45" s="24">
        <f t="shared" ref="V45:V56" si="67">SUM(N45-M45)</f>
        <v>3</v>
      </c>
      <c r="W45" s="25">
        <f t="shared" ref="W45:W56" si="68">L45+V45</f>
        <v>12</v>
      </c>
      <c r="X45" s="21"/>
      <c r="Y45" s="21"/>
      <c r="Z45" s="33"/>
      <c r="AA45" s="27">
        <f t="shared" ref="AA45:AA49" si="69">AB45-X45-Y45-Z45</f>
        <v>17</v>
      </c>
      <c r="AB45" s="27">
        <v>17</v>
      </c>
      <c r="AC45" s="28">
        <f t="shared" ref="AC45:AC48" si="70">AA45/AB45</f>
        <v>1</v>
      </c>
      <c r="AD45" s="10">
        <f t="shared" ref="AD45:AD48" si="71">W45/AA45</f>
        <v>0.70588235294117652</v>
      </c>
      <c r="AE45" s="44">
        <f>S45+I45</f>
        <v>0</v>
      </c>
    </row>
    <row r="46" spans="1:31" x14ac:dyDescent="0.75">
      <c r="A46" s="29" t="s">
        <v>40</v>
      </c>
      <c r="B46" s="21" t="s">
        <v>38</v>
      </c>
      <c r="C46" s="29">
        <v>16329</v>
      </c>
      <c r="D46" s="29">
        <v>16335</v>
      </c>
      <c r="E46" s="29"/>
      <c r="F46" s="29"/>
      <c r="G46" s="40">
        <v>0.34375</v>
      </c>
      <c r="H46" s="40">
        <v>0.3756944444444445</v>
      </c>
      <c r="I46" s="41">
        <f t="shared" si="65"/>
        <v>3.1944444444444497E-2</v>
      </c>
      <c r="J46" s="29" t="s">
        <v>170</v>
      </c>
      <c r="K46" s="29"/>
      <c r="L46" s="24">
        <f t="shared" si="66"/>
        <v>6</v>
      </c>
      <c r="M46" s="29">
        <v>16335</v>
      </c>
      <c r="N46" s="29">
        <v>16343</v>
      </c>
      <c r="O46" s="29"/>
      <c r="P46" s="29"/>
      <c r="Q46" s="40"/>
      <c r="R46" s="40"/>
      <c r="S46" s="41">
        <f t="shared" ref="S46:S56" si="72">R46-Q46</f>
        <v>0</v>
      </c>
      <c r="T46" s="29"/>
      <c r="U46" s="29"/>
      <c r="V46" s="24">
        <f t="shared" si="67"/>
        <v>8</v>
      </c>
      <c r="W46" s="25">
        <f t="shared" si="68"/>
        <v>14</v>
      </c>
      <c r="X46" s="21"/>
      <c r="Y46" s="21"/>
      <c r="Z46" s="33"/>
      <c r="AA46" s="27">
        <f t="shared" si="69"/>
        <v>17</v>
      </c>
      <c r="AB46" s="27">
        <v>17</v>
      </c>
      <c r="AC46" s="28">
        <f t="shared" si="70"/>
        <v>1</v>
      </c>
      <c r="AD46" s="10">
        <f t="shared" si="71"/>
        <v>0.82352941176470584</v>
      </c>
      <c r="AE46" s="44">
        <f t="shared" ref="AE46:AE56" si="73">S46+I46</f>
        <v>3.1944444444444497E-2</v>
      </c>
    </row>
    <row r="47" spans="1:31" x14ac:dyDescent="0.75">
      <c r="A47" s="29" t="s">
        <v>41</v>
      </c>
      <c r="B47" s="21" t="s">
        <v>38</v>
      </c>
      <c r="C47" s="29">
        <v>15434</v>
      </c>
      <c r="D47" s="29">
        <v>15439</v>
      </c>
      <c r="E47" s="29"/>
      <c r="F47" s="29"/>
      <c r="G47" s="40">
        <v>0.25</v>
      </c>
      <c r="H47" s="40">
        <v>0.44722222222222219</v>
      </c>
      <c r="I47" s="41">
        <f t="shared" si="65"/>
        <v>0.19722222222222219</v>
      </c>
      <c r="J47" s="29" t="s">
        <v>168</v>
      </c>
      <c r="K47" s="29"/>
      <c r="L47" s="24">
        <f t="shared" si="66"/>
        <v>5</v>
      </c>
      <c r="M47" s="29">
        <v>15439</v>
      </c>
      <c r="N47" s="29">
        <v>15448</v>
      </c>
      <c r="O47" s="29"/>
      <c r="P47" s="29"/>
      <c r="Q47" s="40"/>
      <c r="R47" s="40"/>
      <c r="S47" s="41">
        <f t="shared" si="72"/>
        <v>0</v>
      </c>
      <c r="T47" s="29"/>
      <c r="U47" s="29"/>
      <c r="V47" s="24">
        <f t="shared" si="67"/>
        <v>9</v>
      </c>
      <c r="W47" s="25">
        <f t="shared" si="68"/>
        <v>14</v>
      </c>
      <c r="X47" s="21"/>
      <c r="Y47" s="21"/>
      <c r="Z47" s="33"/>
      <c r="AA47" s="27">
        <f t="shared" si="69"/>
        <v>17</v>
      </c>
      <c r="AB47" s="27">
        <v>17</v>
      </c>
      <c r="AC47" s="28">
        <f t="shared" si="70"/>
        <v>1</v>
      </c>
      <c r="AD47" s="10">
        <f t="shared" si="71"/>
        <v>0.82352941176470584</v>
      </c>
      <c r="AE47" s="44">
        <f t="shared" si="73"/>
        <v>0.19722222222222219</v>
      </c>
    </row>
    <row r="48" spans="1:31" x14ac:dyDescent="0.75">
      <c r="A48" s="29" t="s">
        <v>42</v>
      </c>
      <c r="B48" s="21" t="s">
        <v>38</v>
      </c>
      <c r="C48" s="29">
        <v>11709</v>
      </c>
      <c r="D48" s="29">
        <v>11709</v>
      </c>
      <c r="E48" s="29"/>
      <c r="F48" s="29"/>
      <c r="G48" s="40">
        <v>0.32361111111111113</v>
      </c>
      <c r="H48" s="40">
        <v>0.66666666666666663</v>
      </c>
      <c r="I48" s="41">
        <f t="shared" si="65"/>
        <v>0.3430555555555555</v>
      </c>
      <c r="J48" s="29" t="s">
        <v>186</v>
      </c>
      <c r="K48" s="29"/>
      <c r="L48" s="24">
        <f t="shared" si="66"/>
        <v>0</v>
      </c>
      <c r="M48" s="29">
        <v>11709</v>
      </c>
      <c r="N48" s="29">
        <v>11709</v>
      </c>
      <c r="O48" s="29"/>
      <c r="P48" s="29"/>
      <c r="Q48" s="40"/>
      <c r="R48" s="40"/>
      <c r="S48" s="41">
        <f t="shared" si="72"/>
        <v>0</v>
      </c>
      <c r="T48" s="29"/>
      <c r="U48" s="29"/>
      <c r="V48" s="24">
        <f t="shared" si="67"/>
        <v>0</v>
      </c>
      <c r="W48" s="25">
        <f t="shared" si="68"/>
        <v>0</v>
      </c>
      <c r="X48" s="21"/>
      <c r="Y48" s="21"/>
      <c r="Z48" s="33"/>
      <c r="AA48" s="27">
        <f t="shared" si="69"/>
        <v>17</v>
      </c>
      <c r="AB48" s="27">
        <v>17</v>
      </c>
      <c r="AC48" s="28">
        <f t="shared" si="70"/>
        <v>1</v>
      </c>
      <c r="AD48" s="10">
        <f t="shared" si="71"/>
        <v>0</v>
      </c>
      <c r="AE48" s="44">
        <f t="shared" si="73"/>
        <v>0.3430555555555555</v>
      </c>
    </row>
    <row r="49" spans="1:31" x14ac:dyDescent="0.75">
      <c r="A49" s="29" t="s">
        <v>43</v>
      </c>
      <c r="B49" s="21" t="s">
        <v>38</v>
      </c>
      <c r="C49" s="21">
        <v>9864</v>
      </c>
      <c r="D49" s="21">
        <v>9869</v>
      </c>
      <c r="E49" s="29"/>
      <c r="F49" s="29"/>
      <c r="G49" s="40"/>
      <c r="H49" s="40"/>
      <c r="I49" s="41"/>
      <c r="J49" s="29"/>
      <c r="K49" s="29"/>
      <c r="L49" s="24">
        <f t="shared" si="66"/>
        <v>5</v>
      </c>
      <c r="M49" s="21">
        <v>9869</v>
      </c>
      <c r="N49" s="21">
        <v>9878</v>
      </c>
      <c r="O49" s="29"/>
      <c r="P49" s="29"/>
      <c r="Q49" s="40"/>
      <c r="R49" s="40"/>
      <c r="S49" s="41">
        <f t="shared" si="72"/>
        <v>0</v>
      </c>
      <c r="T49" s="29"/>
      <c r="U49" s="29"/>
      <c r="V49" s="24">
        <f t="shared" si="67"/>
        <v>9</v>
      </c>
      <c r="W49" s="25">
        <f t="shared" si="68"/>
        <v>14</v>
      </c>
      <c r="X49" s="21"/>
      <c r="Y49" s="21"/>
      <c r="Z49" s="33"/>
      <c r="AA49" s="27">
        <f t="shared" si="69"/>
        <v>17</v>
      </c>
      <c r="AB49" s="27">
        <v>17</v>
      </c>
      <c r="AC49" s="28">
        <f>AA49/AB49</f>
        <v>1</v>
      </c>
      <c r="AD49" s="10">
        <f>W49/AA49</f>
        <v>0.82352941176470584</v>
      </c>
      <c r="AE49" s="44">
        <f t="shared" si="73"/>
        <v>0</v>
      </c>
    </row>
    <row r="50" spans="1:31" x14ac:dyDescent="0.75">
      <c r="A50" s="29" t="s">
        <v>44</v>
      </c>
      <c r="B50" s="21" t="s">
        <v>38</v>
      </c>
      <c r="C50" s="29">
        <v>13609</v>
      </c>
      <c r="D50" s="29">
        <v>13615</v>
      </c>
      <c r="E50" s="29"/>
      <c r="F50" s="29"/>
      <c r="G50" s="40">
        <v>0.33888888888888885</v>
      </c>
      <c r="H50" s="40">
        <v>0.39861111111111108</v>
      </c>
      <c r="I50" s="41"/>
      <c r="J50" s="29" t="s">
        <v>199</v>
      </c>
      <c r="K50" s="29"/>
      <c r="L50" s="24">
        <f t="shared" si="66"/>
        <v>6</v>
      </c>
      <c r="M50" s="29">
        <v>13615</v>
      </c>
      <c r="N50" s="29">
        <v>13622</v>
      </c>
      <c r="O50" s="29"/>
      <c r="P50" s="29"/>
      <c r="Q50" s="40"/>
      <c r="R50" s="40"/>
      <c r="S50" s="41">
        <f t="shared" si="72"/>
        <v>0</v>
      </c>
      <c r="T50" s="29"/>
      <c r="U50" s="29"/>
      <c r="V50" s="24">
        <f t="shared" si="67"/>
        <v>7</v>
      </c>
      <c r="W50" s="25">
        <f t="shared" si="68"/>
        <v>13</v>
      </c>
      <c r="X50" s="21"/>
      <c r="Y50" s="21"/>
      <c r="Z50" s="33"/>
      <c r="AA50" s="27">
        <f t="shared" si="58"/>
        <v>17</v>
      </c>
      <c r="AB50" s="27">
        <v>17</v>
      </c>
      <c r="AC50" s="28">
        <f t="shared" si="59"/>
        <v>1</v>
      </c>
      <c r="AD50" s="10">
        <f t="shared" si="61"/>
        <v>0.76470588235294112</v>
      </c>
      <c r="AE50" s="44">
        <f t="shared" si="73"/>
        <v>0</v>
      </c>
    </row>
    <row r="51" spans="1:31" x14ac:dyDescent="0.75">
      <c r="A51" s="29" t="s">
        <v>45</v>
      </c>
      <c r="B51" s="21" t="s">
        <v>38</v>
      </c>
      <c r="C51" s="29"/>
      <c r="D51" s="29"/>
      <c r="E51" s="29" t="s">
        <v>140</v>
      </c>
      <c r="F51" s="29" t="s">
        <v>140</v>
      </c>
      <c r="G51" s="40">
        <v>0.25</v>
      </c>
      <c r="H51" s="40">
        <v>0.66666666666666663</v>
      </c>
      <c r="I51" s="41">
        <f t="shared" si="65"/>
        <v>0.41666666666666663</v>
      </c>
      <c r="J51" s="29" t="s">
        <v>148</v>
      </c>
      <c r="K51" s="29"/>
      <c r="L51" s="24">
        <f t="shared" si="66"/>
        <v>0</v>
      </c>
      <c r="M51" s="29"/>
      <c r="N51" s="29"/>
      <c r="O51" s="29"/>
      <c r="P51" s="29" t="s">
        <v>140</v>
      </c>
      <c r="Q51" s="40">
        <v>0.66666666666666663</v>
      </c>
      <c r="R51" s="40">
        <v>8.3333333333333329E-2</v>
      </c>
      <c r="S51" s="41">
        <v>0.41666666666666669</v>
      </c>
      <c r="T51" s="29" t="s">
        <v>148</v>
      </c>
      <c r="U51" s="29"/>
      <c r="V51" s="24">
        <f t="shared" si="67"/>
        <v>0</v>
      </c>
      <c r="W51" s="25">
        <f t="shared" si="68"/>
        <v>0</v>
      </c>
      <c r="X51" s="21"/>
      <c r="Y51" s="21"/>
      <c r="Z51" s="33">
        <v>16.899999999999999</v>
      </c>
      <c r="AA51" s="27">
        <f t="shared" si="58"/>
        <v>0.10000000000000142</v>
      </c>
      <c r="AB51" s="27">
        <v>17</v>
      </c>
      <c r="AC51" s="28">
        <f t="shared" si="59"/>
        <v>5.8823529411765538E-3</v>
      </c>
      <c r="AD51" s="10">
        <f t="shared" si="61"/>
        <v>0</v>
      </c>
      <c r="AE51" s="44">
        <f t="shared" si="73"/>
        <v>0.83333333333333326</v>
      </c>
    </row>
    <row r="52" spans="1:31" x14ac:dyDescent="0.75">
      <c r="A52" s="29" t="s">
        <v>116</v>
      </c>
      <c r="B52" s="21" t="s">
        <v>38</v>
      </c>
      <c r="C52" s="29">
        <v>12416</v>
      </c>
      <c r="D52" s="29">
        <v>12424</v>
      </c>
      <c r="E52" s="29"/>
      <c r="F52" s="29"/>
      <c r="G52" s="40"/>
      <c r="H52" s="40"/>
      <c r="I52" s="41"/>
      <c r="J52" s="29"/>
      <c r="K52" s="29"/>
      <c r="L52" s="24">
        <f t="shared" si="66"/>
        <v>8</v>
      </c>
      <c r="M52" s="29">
        <v>12424</v>
      </c>
      <c r="N52" s="29">
        <v>12432</v>
      </c>
      <c r="O52" s="29"/>
      <c r="P52" s="29"/>
      <c r="Q52" s="40"/>
      <c r="R52" s="40"/>
      <c r="S52" s="41">
        <f t="shared" si="72"/>
        <v>0</v>
      </c>
      <c r="T52" s="29"/>
      <c r="U52" s="29"/>
      <c r="V52" s="24">
        <f t="shared" si="67"/>
        <v>8</v>
      </c>
      <c r="W52" s="25">
        <f t="shared" si="68"/>
        <v>16</v>
      </c>
      <c r="X52" s="21"/>
      <c r="Y52" s="21"/>
      <c r="Z52" s="33"/>
      <c r="AA52" s="27">
        <f t="shared" si="58"/>
        <v>17</v>
      </c>
      <c r="AB52" s="27">
        <v>17</v>
      </c>
      <c r="AC52" s="28">
        <f t="shared" si="59"/>
        <v>1</v>
      </c>
      <c r="AD52" s="10">
        <f t="shared" si="61"/>
        <v>0.94117647058823528</v>
      </c>
      <c r="AE52" s="44">
        <f t="shared" si="73"/>
        <v>0</v>
      </c>
    </row>
    <row r="53" spans="1:31" x14ac:dyDescent="0.75">
      <c r="A53" s="29" t="s">
        <v>46</v>
      </c>
      <c r="B53" s="21" t="s">
        <v>38</v>
      </c>
      <c r="C53" s="29">
        <v>13656</v>
      </c>
      <c r="D53" s="29">
        <v>13665</v>
      </c>
      <c r="E53" s="29"/>
      <c r="F53" s="29"/>
      <c r="G53" s="40"/>
      <c r="H53" s="40"/>
      <c r="I53" s="41"/>
      <c r="J53" s="29"/>
      <c r="K53" s="29"/>
      <c r="L53" s="24">
        <f t="shared" si="66"/>
        <v>9</v>
      </c>
      <c r="M53" s="29">
        <v>13665</v>
      </c>
      <c r="N53" s="29">
        <v>13675</v>
      </c>
      <c r="O53" s="29"/>
      <c r="P53" s="29"/>
      <c r="Q53" s="29"/>
      <c r="R53" s="29"/>
      <c r="S53" s="41">
        <f t="shared" si="72"/>
        <v>0</v>
      </c>
      <c r="T53" s="29"/>
      <c r="U53" s="29"/>
      <c r="V53" s="24">
        <f t="shared" si="67"/>
        <v>10</v>
      </c>
      <c r="W53" s="25">
        <f t="shared" si="68"/>
        <v>19</v>
      </c>
      <c r="X53" s="21"/>
      <c r="Y53" s="21"/>
      <c r="Z53" s="33"/>
      <c r="AA53" s="27">
        <f t="shared" si="58"/>
        <v>17</v>
      </c>
      <c r="AB53" s="27">
        <v>17</v>
      </c>
      <c r="AC53" s="28">
        <f t="shared" si="59"/>
        <v>1</v>
      </c>
      <c r="AD53" s="10">
        <f t="shared" si="61"/>
        <v>1.1176470588235294</v>
      </c>
      <c r="AE53" s="44">
        <f t="shared" si="73"/>
        <v>0</v>
      </c>
    </row>
    <row r="54" spans="1:31" x14ac:dyDescent="0.75">
      <c r="A54" s="29" t="s">
        <v>48</v>
      </c>
      <c r="B54" s="21" t="s">
        <v>38</v>
      </c>
      <c r="C54" s="29"/>
      <c r="D54" s="29"/>
      <c r="E54" s="29" t="s">
        <v>140</v>
      </c>
      <c r="F54" s="29" t="s">
        <v>140</v>
      </c>
      <c r="G54" s="40">
        <v>0.25</v>
      </c>
      <c r="H54" s="40">
        <v>0.66666666666666663</v>
      </c>
      <c r="I54" s="41">
        <f t="shared" si="65"/>
        <v>0.41666666666666663</v>
      </c>
      <c r="J54" s="29" t="s">
        <v>149</v>
      </c>
      <c r="K54" s="29"/>
      <c r="L54" s="24">
        <f t="shared" si="66"/>
        <v>0</v>
      </c>
      <c r="M54" s="29"/>
      <c r="N54" s="29"/>
      <c r="O54" s="29"/>
      <c r="P54" s="29" t="s">
        <v>140</v>
      </c>
      <c r="Q54" s="40">
        <v>0.66666666666666663</v>
      </c>
      <c r="R54" s="40">
        <v>8.3333333333333329E-2</v>
      </c>
      <c r="S54" s="41">
        <v>0.41666666666666669</v>
      </c>
      <c r="T54" s="29" t="s">
        <v>149</v>
      </c>
      <c r="U54" s="29"/>
      <c r="V54" s="24">
        <f t="shared" si="67"/>
        <v>0</v>
      </c>
      <c r="W54" s="25">
        <f t="shared" si="68"/>
        <v>0</v>
      </c>
      <c r="X54" s="21"/>
      <c r="Y54" s="21"/>
      <c r="Z54" s="33">
        <v>16.899999999999999</v>
      </c>
      <c r="AA54" s="27">
        <f t="shared" si="58"/>
        <v>0.10000000000000142</v>
      </c>
      <c r="AB54" s="27">
        <v>17</v>
      </c>
      <c r="AC54" s="28">
        <f t="shared" si="59"/>
        <v>5.8823529411765538E-3</v>
      </c>
      <c r="AD54" s="10">
        <f t="shared" si="61"/>
        <v>0</v>
      </c>
      <c r="AE54" s="44">
        <f t="shared" si="73"/>
        <v>0.83333333333333326</v>
      </c>
    </row>
    <row r="55" spans="1:31" x14ac:dyDescent="0.75">
      <c r="A55" s="29" t="s">
        <v>49</v>
      </c>
      <c r="B55" s="21" t="s">
        <v>38</v>
      </c>
      <c r="C55" s="29">
        <v>13958</v>
      </c>
      <c r="D55" s="29">
        <v>13967</v>
      </c>
      <c r="E55" s="29"/>
      <c r="F55" s="29"/>
      <c r="G55" s="40"/>
      <c r="H55" s="40"/>
      <c r="I55" s="41">
        <f t="shared" si="65"/>
        <v>0</v>
      </c>
      <c r="J55" s="29"/>
      <c r="K55" s="29"/>
      <c r="L55" s="24">
        <f t="shared" si="66"/>
        <v>9</v>
      </c>
      <c r="M55" s="29">
        <v>13967</v>
      </c>
      <c r="N55" s="29">
        <v>13975</v>
      </c>
      <c r="O55" s="29"/>
      <c r="P55" s="29"/>
      <c r="Q55" s="40"/>
      <c r="R55" s="40"/>
      <c r="S55" s="41">
        <f t="shared" si="72"/>
        <v>0</v>
      </c>
      <c r="T55" s="29"/>
      <c r="U55" s="29"/>
      <c r="V55" s="24">
        <f t="shared" si="67"/>
        <v>8</v>
      </c>
      <c r="W55" s="25">
        <f t="shared" si="68"/>
        <v>17</v>
      </c>
      <c r="X55" s="21"/>
      <c r="Y55" s="21"/>
      <c r="Z55" s="33"/>
      <c r="AA55" s="27">
        <f t="shared" si="58"/>
        <v>17</v>
      </c>
      <c r="AB55" s="27">
        <v>17</v>
      </c>
      <c r="AC55" s="28">
        <f t="shared" si="59"/>
        <v>1</v>
      </c>
      <c r="AD55" s="10">
        <f t="shared" si="61"/>
        <v>1</v>
      </c>
      <c r="AE55" s="44">
        <f t="shared" si="73"/>
        <v>0</v>
      </c>
    </row>
    <row r="56" spans="1:31" x14ac:dyDescent="0.75">
      <c r="A56" s="29" t="s">
        <v>50</v>
      </c>
      <c r="B56" s="21" t="s">
        <v>38</v>
      </c>
      <c r="C56" s="29">
        <v>6239.4</v>
      </c>
      <c r="D56" s="29">
        <v>6243.9</v>
      </c>
      <c r="E56" s="29"/>
      <c r="F56" s="29"/>
      <c r="G56" s="40">
        <v>0.25</v>
      </c>
      <c r="H56" s="40">
        <v>0.39652777777777781</v>
      </c>
      <c r="I56" s="41">
        <f t="shared" si="65"/>
        <v>0.14652777777777781</v>
      </c>
      <c r="J56" s="29" t="s">
        <v>200</v>
      </c>
      <c r="K56" s="29"/>
      <c r="L56" s="24">
        <f t="shared" si="66"/>
        <v>4.5</v>
      </c>
      <c r="M56" s="29">
        <v>6243.9</v>
      </c>
      <c r="N56" s="29">
        <v>6248.5</v>
      </c>
      <c r="O56" s="29"/>
      <c r="P56" s="29"/>
      <c r="Q56" s="40"/>
      <c r="R56" s="40"/>
      <c r="S56" s="41">
        <f t="shared" si="72"/>
        <v>0</v>
      </c>
      <c r="T56" s="29"/>
      <c r="U56" s="29"/>
      <c r="V56" s="24">
        <f t="shared" si="67"/>
        <v>4.6000000000003638</v>
      </c>
      <c r="W56" s="25">
        <f t="shared" si="68"/>
        <v>9.1000000000003638</v>
      </c>
      <c r="X56" s="21"/>
      <c r="Y56" s="21"/>
      <c r="Z56" s="33"/>
      <c r="AA56" s="27">
        <f t="shared" si="58"/>
        <v>17</v>
      </c>
      <c r="AB56" s="27">
        <v>17</v>
      </c>
      <c r="AC56" s="28">
        <f t="shared" si="59"/>
        <v>1</v>
      </c>
      <c r="AD56" s="10">
        <f t="shared" si="61"/>
        <v>0.53529411764708024</v>
      </c>
      <c r="AE56" s="44">
        <f t="shared" si="73"/>
        <v>0.14652777777777781</v>
      </c>
    </row>
    <row r="57" spans="1:31" x14ac:dyDescent="0.75">
      <c r="A57" s="78"/>
      <c r="B57" s="79"/>
      <c r="C57" s="80"/>
      <c r="D57" s="80"/>
      <c r="E57" s="80"/>
      <c r="F57" s="80"/>
      <c r="G57" s="81"/>
      <c r="H57" s="81"/>
      <c r="I57" s="82"/>
      <c r="J57" s="80"/>
      <c r="K57" s="80"/>
      <c r="L57" s="83"/>
      <c r="M57" s="80"/>
      <c r="N57" s="80"/>
      <c r="O57" s="80"/>
      <c r="P57" s="80"/>
      <c r="Q57" s="81"/>
      <c r="R57" s="81"/>
      <c r="S57" s="82"/>
      <c r="T57" s="80"/>
      <c r="U57" s="80"/>
      <c r="V57" s="83"/>
      <c r="W57" s="84"/>
      <c r="X57" s="79"/>
      <c r="Y57" s="79"/>
      <c r="Z57" s="85"/>
      <c r="AA57" s="86"/>
      <c r="AB57" s="86"/>
      <c r="AC57" s="28">
        <f>AVERAGEIF(AC43:AC56,"&gt;0")</f>
        <v>0.82666666666666666</v>
      </c>
      <c r="AD57" s="28">
        <f>AVERAGEIF(AD43:AD56,"&gt;0")</f>
        <v>0.84818181818182103</v>
      </c>
      <c r="AE57" s="87"/>
    </row>
    <row r="58" spans="1:31" x14ac:dyDescent="0.75">
      <c r="A58" s="78"/>
      <c r="B58" s="79"/>
      <c r="C58" s="80"/>
      <c r="D58" s="80"/>
      <c r="E58" s="80"/>
      <c r="F58" s="80"/>
      <c r="G58" s="81"/>
      <c r="H58" s="81"/>
      <c r="I58" s="82"/>
      <c r="J58" s="80"/>
      <c r="K58" s="80"/>
      <c r="L58" s="83"/>
      <c r="M58" s="80"/>
      <c r="N58" s="80"/>
      <c r="O58" s="80"/>
      <c r="P58" s="80"/>
      <c r="Q58" s="81"/>
      <c r="R58" s="81"/>
      <c r="S58" s="82"/>
      <c r="T58" s="80"/>
      <c r="U58" s="80"/>
      <c r="V58" s="83"/>
      <c r="W58" s="84"/>
      <c r="X58" s="79"/>
      <c r="Y58" s="79"/>
      <c r="Z58" s="85"/>
      <c r="AA58" s="88" t="s">
        <v>178</v>
      </c>
      <c r="AB58" s="86"/>
      <c r="AC58" s="28">
        <f>AVERAGE(AC43,AC57)</f>
        <v>0.78078431372549018</v>
      </c>
      <c r="AD58" s="28">
        <f>AVERAGE(AD43,AD57)</f>
        <v>0.89735294117647579</v>
      </c>
      <c r="AE58" s="87"/>
    </row>
    <row r="59" spans="1:31" s="103" customFormat="1" x14ac:dyDescent="0.75">
      <c r="A59" s="105" t="s">
        <v>118</v>
      </c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</row>
    <row r="60" spans="1:31" s="104" customFormat="1" x14ac:dyDescent="0.75">
      <c r="A60" s="107" t="s">
        <v>97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</row>
    <row r="61" spans="1:31" x14ac:dyDescent="0.75">
      <c r="A61" s="29" t="s">
        <v>127</v>
      </c>
      <c r="B61" s="29" t="s">
        <v>58</v>
      </c>
      <c r="C61" s="29">
        <v>22894</v>
      </c>
      <c r="D61" s="29">
        <v>22901</v>
      </c>
      <c r="E61" s="29"/>
      <c r="F61" s="29"/>
      <c r="G61" s="40">
        <v>0.26666666666666666</v>
      </c>
      <c r="H61" s="40">
        <v>0.31944444444444448</v>
      </c>
      <c r="I61" s="41">
        <f t="shared" ref="I61:I63" si="74">H61-G61</f>
        <v>5.2777777777777812E-2</v>
      </c>
      <c r="J61" s="29" t="s">
        <v>169</v>
      </c>
      <c r="K61" s="29"/>
      <c r="L61" s="38">
        <f t="shared" ref="L61:L63" si="75">SUM(D61-C61)</f>
        <v>7</v>
      </c>
      <c r="M61" s="29">
        <v>22901</v>
      </c>
      <c r="N61" s="29">
        <v>22909</v>
      </c>
      <c r="O61" s="29"/>
      <c r="P61" s="29"/>
      <c r="Q61" s="40"/>
      <c r="R61" s="40"/>
      <c r="S61" s="41">
        <f t="shared" ref="S61" si="76">R61-Q61</f>
        <v>0</v>
      </c>
      <c r="T61" s="29"/>
      <c r="U61" s="29"/>
      <c r="V61" s="24">
        <f t="shared" ref="V61:V63" si="77">SUM(N61-M61)</f>
        <v>8</v>
      </c>
      <c r="W61" s="25">
        <f t="shared" ref="W61:W63" si="78">SUM(L61+V61)</f>
        <v>15</v>
      </c>
      <c r="X61" s="29"/>
      <c r="Y61" s="29"/>
      <c r="Z61" s="30"/>
      <c r="AA61" s="27">
        <f>AB61-X61-Y61-Z61</f>
        <v>17</v>
      </c>
      <c r="AB61" s="27">
        <v>17</v>
      </c>
      <c r="AC61" s="28">
        <f>AA61/AB61</f>
        <v>1</v>
      </c>
      <c r="AD61" s="10">
        <f>W61/AA61</f>
        <v>0.88235294117647056</v>
      </c>
      <c r="AE61" s="44">
        <f>S61+I61</f>
        <v>5.2777777777777812E-2</v>
      </c>
    </row>
    <row r="62" spans="1:31" x14ac:dyDescent="0.75">
      <c r="A62" s="29" t="s">
        <v>128</v>
      </c>
      <c r="B62" s="29" t="s">
        <v>58</v>
      </c>
      <c r="C62" s="29">
        <v>7293</v>
      </c>
      <c r="D62" s="29">
        <v>7300</v>
      </c>
      <c r="E62" s="29"/>
      <c r="F62" s="29"/>
      <c r="G62" s="40"/>
      <c r="H62" s="40"/>
      <c r="I62" s="41">
        <f t="shared" si="74"/>
        <v>0</v>
      </c>
      <c r="J62" s="29"/>
      <c r="K62" s="29"/>
      <c r="L62" s="38">
        <f t="shared" si="75"/>
        <v>7</v>
      </c>
      <c r="M62" s="29">
        <v>7300</v>
      </c>
      <c r="N62" s="29">
        <v>7302</v>
      </c>
      <c r="O62" s="29"/>
      <c r="P62" s="29"/>
      <c r="Q62" s="40">
        <v>0.66666666666666663</v>
      </c>
      <c r="R62" s="40">
        <v>8.3333333333333329E-2</v>
      </c>
      <c r="S62" s="41">
        <v>0.41666666666666669</v>
      </c>
      <c r="T62" s="29" t="s">
        <v>170</v>
      </c>
      <c r="U62" s="29"/>
      <c r="V62" s="24">
        <f t="shared" si="77"/>
        <v>2</v>
      </c>
      <c r="W62" s="25">
        <f t="shared" si="78"/>
        <v>9</v>
      </c>
      <c r="X62" s="29"/>
      <c r="Y62" s="29"/>
      <c r="Z62" s="30"/>
      <c r="AA62" s="27">
        <f>AB62-X62-Y62-Z62</f>
        <v>17</v>
      </c>
      <c r="AB62" s="27">
        <v>17</v>
      </c>
      <c r="AC62" s="28">
        <f>AA62/AB62</f>
        <v>1</v>
      </c>
      <c r="AD62" s="10">
        <f>W62/AA62</f>
        <v>0.52941176470588236</v>
      </c>
      <c r="AE62" s="44">
        <f t="shared" ref="AE62:AE63" si="79">S62+I62</f>
        <v>0.41666666666666669</v>
      </c>
    </row>
    <row r="63" spans="1:31" x14ac:dyDescent="0.75">
      <c r="A63" s="29" t="s">
        <v>129</v>
      </c>
      <c r="B63" s="29" t="s">
        <v>58</v>
      </c>
      <c r="C63" s="29">
        <v>12434</v>
      </c>
      <c r="D63" s="29">
        <v>12434</v>
      </c>
      <c r="E63" s="29"/>
      <c r="F63" s="29"/>
      <c r="G63" s="40">
        <v>0.25</v>
      </c>
      <c r="H63" s="40">
        <v>0.66666666666666663</v>
      </c>
      <c r="I63" s="41">
        <f t="shared" si="74"/>
        <v>0.41666666666666663</v>
      </c>
      <c r="J63" s="29" t="s">
        <v>132</v>
      </c>
      <c r="K63" s="29"/>
      <c r="L63" s="38">
        <f t="shared" si="75"/>
        <v>0</v>
      </c>
      <c r="M63" s="29">
        <v>12434</v>
      </c>
      <c r="N63" s="29">
        <v>12434</v>
      </c>
      <c r="O63" s="29"/>
      <c r="P63" s="29"/>
      <c r="Q63" s="40">
        <v>0.66666666666666663</v>
      </c>
      <c r="R63" s="40">
        <v>8.3333333333333329E-2</v>
      </c>
      <c r="S63" s="41">
        <v>0.41666666666666669</v>
      </c>
      <c r="T63" s="29" t="s">
        <v>132</v>
      </c>
      <c r="U63" s="29"/>
      <c r="V63" s="24">
        <f t="shared" si="77"/>
        <v>0</v>
      </c>
      <c r="W63" s="25">
        <f t="shared" si="78"/>
        <v>0</v>
      </c>
      <c r="X63" s="29"/>
      <c r="Y63" s="29"/>
      <c r="Z63" s="30">
        <v>16.899999999999999</v>
      </c>
      <c r="AA63" s="27">
        <f>AB63-X63-Y63-Z63</f>
        <v>0.10000000000000142</v>
      </c>
      <c r="AB63" s="27">
        <v>17</v>
      </c>
      <c r="AC63" s="28">
        <f>AA63/AB63</f>
        <v>5.8823529411765538E-3</v>
      </c>
      <c r="AD63" s="10">
        <f>W63/AA63</f>
        <v>0</v>
      </c>
      <c r="AE63" s="44">
        <f t="shared" si="79"/>
        <v>0.83333333333333326</v>
      </c>
    </row>
    <row r="64" spans="1:31" x14ac:dyDescent="0.75">
      <c r="A64" s="89"/>
      <c r="G64" s="90"/>
      <c r="H64" s="90"/>
      <c r="I64" s="91"/>
      <c r="L64" s="92"/>
      <c r="Q64" s="90"/>
      <c r="R64" s="90"/>
      <c r="S64" s="91"/>
      <c r="V64" s="48"/>
      <c r="W64" s="93"/>
      <c r="Z64" s="94"/>
      <c r="AA64" s="95"/>
      <c r="AB64" s="95"/>
      <c r="AC64" s="28">
        <f>AVERAGEIF(AC61:AC63,"&gt;0")</f>
        <v>0.66862745098039211</v>
      </c>
      <c r="AD64" s="28">
        <f>AVERAGEIF(AD61:AD63,"&gt;0")</f>
        <v>0.70588235294117641</v>
      </c>
      <c r="AE64" s="96"/>
    </row>
    <row r="65" spans="1:31" s="103" customFormat="1" x14ac:dyDescent="0.75">
      <c r="A65" s="101" t="s">
        <v>118</v>
      </c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</row>
    <row r="66" spans="1:31" s="37" customFormat="1" x14ac:dyDescent="0.75">
      <c r="A66" s="104" t="s">
        <v>98</v>
      </c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5"/>
      <c r="AE66" s="43"/>
    </row>
    <row r="67" spans="1:31" x14ac:dyDescent="0.75">
      <c r="A67" s="29" t="s">
        <v>57</v>
      </c>
      <c r="B67" s="29" t="s">
        <v>58</v>
      </c>
      <c r="C67" s="36"/>
      <c r="D67" s="36"/>
      <c r="E67" s="29"/>
      <c r="F67" s="29"/>
      <c r="G67" s="40"/>
      <c r="H67" s="40"/>
      <c r="I67" s="41">
        <f t="shared" ref="I67" si="80">H67-G67</f>
        <v>0</v>
      </c>
      <c r="J67" s="29"/>
      <c r="K67" s="29"/>
      <c r="L67" s="38">
        <f t="shared" ref="L67" si="81">SUM(D67-C67)</f>
        <v>0</v>
      </c>
      <c r="M67" s="29"/>
      <c r="N67" s="29"/>
      <c r="O67" s="29"/>
      <c r="P67" s="29"/>
      <c r="Q67" s="40"/>
      <c r="R67" s="40"/>
      <c r="S67" s="41">
        <f>R67-Q67</f>
        <v>0</v>
      </c>
      <c r="T67" s="29"/>
      <c r="U67" s="29"/>
      <c r="V67" s="24">
        <f t="shared" ref="V67" si="82">SUM(N67-M67)</f>
        <v>0</v>
      </c>
      <c r="W67" s="25">
        <f t="shared" ref="W67" si="83">SUM(L67+V67)</f>
        <v>0</v>
      </c>
      <c r="X67" s="29"/>
      <c r="Y67" s="29"/>
      <c r="Z67" s="30">
        <v>16.899999999999999</v>
      </c>
      <c r="AA67" s="27">
        <f>AB67-X67-Y67-Z67</f>
        <v>0.10000000000000142</v>
      </c>
      <c r="AB67" s="27">
        <v>17</v>
      </c>
      <c r="AC67" s="28">
        <f>AA67/AB67</f>
        <v>5.8823529411765538E-3</v>
      </c>
      <c r="AD67" s="10">
        <f>W67/AA67</f>
        <v>0</v>
      </c>
      <c r="AE67" s="44">
        <f>S65+I65</f>
        <v>0</v>
      </c>
    </row>
    <row r="68" spans="1:31" x14ac:dyDescent="0.75">
      <c r="A68" s="29"/>
      <c r="B68" s="29"/>
      <c r="C68" s="29"/>
      <c r="D68" s="29"/>
      <c r="E68" s="29"/>
      <c r="F68" s="29"/>
      <c r="G68" s="40"/>
      <c r="H68" s="40"/>
      <c r="I68" s="41"/>
      <c r="J68" s="29"/>
      <c r="K68" s="29"/>
      <c r="L68" s="38"/>
      <c r="M68" s="29"/>
      <c r="N68" s="29"/>
      <c r="O68" s="29"/>
      <c r="P68" s="29"/>
      <c r="Q68" s="40"/>
      <c r="R68" s="40"/>
      <c r="S68" s="41"/>
      <c r="T68" s="29"/>
      <c r="U68" s="29"/>
      <c r="V68" s="24"/>
      <c r="W68" s="25"/>
      <c r="X68" s="29"/>
      <c r="Y68" s="29"/>
      <c r="Z68" s="30"/>
      <c r="AA68" s="27"/>
      <c r="AB68" s="27"/>
      <c r="AC68" s="28">
        <f>AVERAGEIF(AC67,"&gt;0")</f>
        <v>5.8823529411765538E-3</v>
      </c>
      <c r="AD68" s="10">
        <v>0</v>
      </c>
      <c r="AE68" s="44"/>
    </row>
    <row r="69" spans="1:31" x14ac:dyDescent="0.75">
      <c r="A69" s="29"/>
      <c r="B69" s="29"/>
      <c r="C69" s="29"/>
      <c r="D69" s="29"/>
      <c r="E69" s="29"/>
      <c r="F69" s="29"/>
      <c r="G69" s="40"/>
      <c r="H69" s="40"/>
      <c r="I69" s="41"/>
      <c r="J69" s="29"/>
      <c r="K69" s="29"/>
      <c r="L69" s="38"/>
      <c r="M69" s="29"/>
      <c r="N69" s="29"/>
      <c r="O69" s="29"/>
      <c r="P69" s="29"/>
      <c r="Q69" s="40"/>
      <c r="R69" s="40"/>
      <c r="S69" s="41"/>
      <c r="T69" s="29"/>
      <c r="U69" s="29"/>
      <c r="V69" s="24"/>
      <c r="W69" s="25"/>
      <c r="X69" s="29"/>
      <c r="Y69" s="29"/>
      <c r="Z69" s="30"/>
      <c r="AA69" s="88" t="s">
        <v>179</v>
      </c>
      <c r="AB69" s="27"/>
      <c r="AC69" s="28">
        <f>AVERAGE(AC64,AC68)</f>
        <v>0.33725490196078434</v>
      </c>
      <c r="AD69" s="28">
        <f>AVERAGE(AD64,AD68)</f>
        <v>0.3529411764705882</v>
      </c>
      <c r="AE69" s="44"/>
    </row>
    <row r="70" spans="1:31" s="37" customFormat="1" x14ac:dyDescent="0.75">
      <c r="A70" s="12" t="s">
        <v>119</v>
      </c>
      <c r="B70" s="13"/>
      <c r="C70" s="13"/>
      <c r="D70" s="13"/>
      <c r="E70" s="13"/>
      <c r="F70" s="13"/>
      <c r="G70" s="14"/>
      <c r="H70" s="15"/>
      <c r="I70" s="19"/>
      <c r="J70" s="14"/>
      <c r="K70" s="15"/>
      <c r="L70" s="13"/>
      <c r="M70" s="13"/>
      <c r="N70" s="13"/>
      <c r="O70" s="13"/>
      <c r="P70" s="13"/>
      <c r="Q70" s="14"/>
      <c r="R70" s="15"/>
      <c r="S70" s="19"/>
      <c r="T70" s="14"/>
      <c r="U70" s="15"/>
      <c r="V70" s="13"/>
      <c r="W70" s="17"/>
      <c r="X70" s="13"/>
      <c r="Y70" s="13"/>
      <c r="Z70" s="18"/>
      <c r="AA70" s="13"/>
      <c r="AB70" s="13"/>
      <c r="AC70" s="14"/>
      <c r="AD70" s="15"/>
      <c r="AE70" s="19"/>
    </row>
    <row r="71" spans="1:31" s="37" customFormat="1" x14ac:dyDescent="0.75">
      <c r="A71" s="104" t="s">
        <v>100</v>
      </c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5"/>
      <c r="AE71" s="19"/>
    </row>
    <row r="72" spans="1:31" x14ac:dyDescent="0.75">
      <c r="A72" s="29" t="s">
        <v>63</v>
      </c>
      <c r="B72" s="29" t="s">
        <v>62</v>
      </c>
      <c r="C72" s="29">
        <v>13066</v>
      </c>
      <c r="D72" s="29">
        <v>13075</v>
      </c>
      <c r="E72" s="29"/>
      <c r="F72" s="29"/>
      <c r="G72" s="40"/>
      <c r="H72" s="40"/>
      <c r="I72" s="41">
        <f t="shared" ref="I72" si="84">H72-G72</f>
        <v>0</v>
      </c>
      <c r="J72" s="29"/>
      <c r="K72" s="29"/>
      <c r="L72" s="38">
        <f>SUM(D72-C72)</f>
        <v>9</v>
      </c>
      <c r="M72" s="29">
        <v>13075</v>
      </c>
      <c r="N72" s="29">
        <v>13075</v>
      </c>
      <c r="O72" s="29"/>
      <c r="P72" s="29"/>
      <c r="Q72" s="40"/>
      <c r="R72" s="40"/>
      <c r="S72" s="41">
        <f>R72-Q72</f>
        <v>0</v>
      </c>
      <c r="T72" s="29"/>
      <c r="U72" s="29"/>
      <c r="V72" s="24">
        <f>SUM(N72-M72)</f>
        <v>0</v>
      </c>
      <c r="W72" s="25">
        <f>SUM(L72+V72)</f>
        <v>9</v>
      </c>
      <c r="X72" s="29"/>
      <c r="Y72" s="29"/>
      <c r="Z72" s="30"/>
      <c r="AA72" s="27">
        <f>AB72-X72-Y72-Z72</f>
        <v>17</v>
      </c>
      <c r="AB72" s="27">
        <v>17</v>
      </c>
      <c r="AC72" s="28">
        <f>AA72/AB72</f>
        <v>1</v>
      </c>
      <c r="AD72" s="10">
        <f>W72/AA72</f>
        <v>0.52941176470588236</v>
      </c>
      <c r="AE72" s="44" t="e">
        <f>#REF!+#REF!</f>
        <v>#REF!</v>
      </c>
    </row>
    <row r="73" spans="1:31" x14ac:dyDescent="0.75">
      <c r="A73" s="89"/>
      <c r="G73" s="90"/>
      <c r="H73" s="90"/>
      <c r="I73" s="91"/>
      <c r="L73" s="92"/>
      <c r="Q73" s="90"/>
      <c r="R73" s="90"/>
      <c r="S73" s="91"/>
      <c r="V73" s="48"/>
      <c r="W73" s="93"/>
      <c r="Z73" s="94"/>
      <c r="AA73" s="95"/>
      <c r="AB73" s="95"/>
      <c r="AC73" s="28">
        <f>AVERAGEIF(AC72,"&gt;0")</f>
        <v>1</v>
      </c>
      <c r="AD73" s="28">
        <f>AVERAGEIF(AD72,"&gt;0")</f>
        <v>0.52941176470588236</v>
      </c>
      <c r="AE73" s="96"/>
    </row>
    <row r="74" spans="1:31" s="103" customFormat="1" x14ac:dyDescent="0.75">
      <c r="A74" s="101" t="s">
        <v>120</v>
      </c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</row>
    <row r="75" spans="1:31" s="37" customFormat="1" x14ac:dyDescent="0.75">
      <c r="A75" s="104" t="s">
        <v>99</v>
      </c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5"/>
      <c r="AE75" s="43"/>
    </row>
    <row r="76" spans="1:31" x14ac:dyDescent="0.75">
      <c r="A76" s="29" t="s">
        <v>65</v>
      </c>
      <c r="B76" s="29" t="s">
        <v>88</v>
      </c>
      <c r="C76" s="29"/>
      <c r="D76" s="29"/>
      <c r="E76" s="29"/>
      <c r="F76" s="29"/>
      <c r="G76" s="40"/>
      <c r="H76" s="40"/>
      <c r="I76" s="41">
        <f t="shared" ref="I76" si="85">H76-G76</f>
        <v>0</v>
      </c>
      <c r="J76" s="29"/>
      <c r="K76" s="29"/>
      <c r="L76" s="38">
        <f>SUM(D76-C76)</f>
        <v>0</v>
      </c>
      <c r="M76" s="29"/>
      <c r="N76" s="29"/>
      <c r="O76" s="29"/>
      <c r="P76" s="29"/>
      <c r="Q76" s="40"/>
      <c r="R76" s="40"/>
      <c r="S76" s="41">
        <f>R76-Q76</f>
        <v>0</v>
      </c>
      <c r="T76" s="29"/>
      <c r="U76" s="29"/>
      <c r="V76" s="24">
        <f>SUM(N76-M76)</f>
        <v>0</v>
      </c>
      <c r="W76" s="25">
        <f>SUM(L76+V76)</f>
        <v>0</v>
      </c>
      <c r="X76" s="29"/>
      <c r="Y76" s="29"/>
      <c r="Z76" s="30"/>
      <c r="AA76" s="27">
        <f t="shared" ref="AA76" si="86">AB76-X76-Y76-Z76</f>
        <v>17</v>
      </c>
      <c r="AB76" s="27">
        <v>17</v>
      </c>
      <c r="AC76" s="28">
        <f>AA76/AB76</f>
        <v>1</v>
      </c>
      <c r="AD76" s="39">
        <f t="shared" ref="AD76" si="87">W76/AA76</f>
        <v>0</v>
      </c>
      <c r="AE76" s="44">
        <f>S76+I76</f>
        <v>0</v>
      </c>
    </row>
    <row r="77" spans="1:31" s="103" customFormat="1" x14ac:dyDescent="0.75">
      <c r="A77" s="101" t="s">
        <v>122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</row>
    <row r="78" spans="1:31" s="37" customFormat="1" x14ac:dyDescent="0.75">
      <c r="A78" s="13" t="s">
        <v>112</v>
      </c>
      <c r="B78" s="13"/>
      <c r="C78" s="17"/>
      <c r="D78" s="17"/>
      <c r="E78" s="17"/>
      <c r="F78" s="17"/>
      <c r="G78" s="17"/>
      <c r="H78" s="17"/>
      <c r="I78" s="59"/>
      <c r="J78" s="17"/>
      <c r="K78" s="17"/>
      <c r="L78" s="17"/>
      <c r="M78" s="17"/>
      <c r="N78" s="35"/>
      <c r="O78" s="17"/>
      <c r="P78" s="17"/>
      <c r="Q78" s="17"/>
      <c r="R78" s="17"/>
      <c r="S78" s="17"/>
      <c r="T78" s="17"/>
      <c r="U78" s="17"/>
      <c r="V78" s="13"/>
      <c r="W78" s="17"/>
      <c r="X78" s="13"/>
      <c r="Y78" s="13"/>
      <c r="Z78" s="18"/>
      <c r="AA78" s="13"/>
      <c r="AB78" s="13"/>
      <c r="AC78" s="14"/>
      <c r="AD78" s="15"/>
      <c r="AE78" s="19"/>
    </row>
    <row r="79" spans="1:31" x14ac:dyDescent="0.75">
      <c r="A79" s="21" t="s">
        <v>113</v>
      </c>
      <c r="B79" s="21" t="s">
        <v>114</v>
      </c>
      <c r="C79" s="34">
        <v>7882.7</v>
      </c>
      <c r="D79" s="36">
        <v>7888.5</v>
      </c>
      <c r="E79" s="29"/>
      <c r="F79" s="29"/>
      <c r="G79" s="40"/>
      <c r="H79" s="40"/>
      <c r="I79" s="41">
        <f t="shared" ref="I79" si="88">H79-G79</f>
        <v>0</v>
      </c>
      <c r="J79" s="29"/>
      <c r="K79" s="29"/>
      <c r="L79" s="24">
        <f>SUM(D79-C79)</f>
        <v>5.8000000000001819</v>
      </c>
      <c r="M79" s="36">
        <v>7888.5</v>
      </c>
      <c r="N79" s="34">
        <v>7893.4</v>
      </c>
      <c r="O79" s="29"/>
      <c r="P79" s="29"/>
      <c r="Q79" s="40"/>
      <c r="R79" s="40"/>
      <c r="S79" s="41">
        <f t="shared" ref="S79" si="89">R79-Q79</f>
        <v>0</v>
      </c>
      <c r="T79" s="29"/>
      <c r="U79" s="29"/>
      <c r="V79" s="24">
        <f>SUM(N79-M79)</f>
        <v>4.8999999999996362</v>
      </c>
      <c r="W79" s="25">
        <f>V79+L79</f>
        <v>10.699999999999818</v>
      </c>
      <c r="X79" s="21"/>
      <c r="Y79" s="21"/>
      <c r="Z79" s="33"/>
      <c r="AA79" s="27">
        <f>AB79-X79-Y79-Z79</f>
        <v>17</v>
      </c>
      <c r="AB79" s="27">
        <v>17</v>
      </c>
      <c r="AC79" s="28">
        <f t="shared" ref="AC79" si="90">AA79/AB79</f>
        <v>1</v>
      </c>
      <c r="AD79" s="10">
        <f>W79/AA79</f>
        <v>0.62941176470587168</v>
      </c>
      <c r="AE79" s="44" t="e">
        <f>#REF!+#REF!</f>
        <v>#REF!</v>
      </c>
    </row>
  </sheetData>
  <mergeCells count="8">
    <mergeCell ref="A74:XFD74"/>
    <mergeCell ref="A75:AC75"/>
    <mergeCell ref="A77:XFD77"/>
    <mergeCell ref="A59:XFD59"/>
    <mergeCell ref="A60:XFD60"/>
    <mergeCell ref="A65:XFD65"/>
    <mergeCell ref="A66:AC66"/>
    <mergeCell ref="A71:AC7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topLeftCell="F27" zoomScale="80" zoomScaleNormal="80" workbookViewId="0">
      <selection activeCell="AC44" sqref="AC44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5.269531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6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6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 t="shared" ref="AE5" si="7">S5+I5</f>
        <v>0.83333333333333326</v>
      </c>
    </row>
    <row r="6" spans="1:31" x14ac:dyDescent="0.75">
      <c r="A6" s="20" t="s">
        <v>31</v>
      </c>
      <c r="B6" s="21" t="s">
        <v>29</v>
      </c>
      <c r="C6" s="23">
        <v>1229.0999999999999</v>
      </c>
      <c r="D6" s="23">
        <v>1229.0999999999999</v>
      </c>
      <c r="E6" s="29" t="s">
        <v>140</v>
      </c>
      <c r="F6" s="29" t="s">
        <v>140</v>
      </c>
      <c r="G6" s="40">
        <v>0.25</v>
      </c>
      <c r="H6" s="40">
        <v>0.66666666666666663</v>
      </c>
      <c r="I6" s="41">
        <f t="shared" ref="I6:I12" si="8">H6-G6</f>
        <v>0.41666666666666663</v>
      </c>
      <c r="J6" s="29" t="s">
        <v>139</v>
      </c>
      <c r="K6" s="29"/>
      <c r="L6" s="22">
        <f t="shared" ref="L6:L12" si="9">D6-C6</f>
        <v>0</v>
      </c>
      <c r="M6" s="23">
        <v>1229.0999999999999</v>
      </c>
      <c r="N6" s="23">
        <v>1229.0999999999999</v>
      </c>
      <c r="O6" s="29" t="s">
        <v>140</v>
      </c>
      <c r="P6" s="29" t="s">
        <v>140</v>
      </c>
      <c r="Q6" s="40">
        <v>0.66666666666666663</v>
      </c>
      <c r="R6" s="40">
        <v>8.3333333333333329E-2</v>
      </c>
      <c r="S6" s="41">
        <v>0.41666666666666669</v>
      </c>
      <c r="T6" s="29" t="s">
        <v>139</v>
      </c>
      <c r="U6" s="29"/>
      <c r="V6" s="24">
        <f t="shared" ref="V6:V12" si="10">SUM(N6-M6)</f>
        <v>0</v>
      </c>
      <c r="W6" s="25">
        <f t="shared" ref="W6:W12" si="11">L6+V6</f>
        <v>0</v>
      </c>
      <c r="X6" s="1"/>
      <c r="Y6" s="8"/>
      <c r="Z6" s="26">
        <v>16.899999999999999</v>
      </c>
      <c r="AA6" s="27">
        <f t="shared" ref="AA6:AA12" si="12">AB6-X6-Y6-Z6</f>
        <v>0.10000000000000142</v>
      </c>
      <c r="AB6" s="27">
        <v>17</v>
      </c>
      <c r="AC6" s="28">
        <f t="shared" ref="AC6:AC12" si="13">AA6/AB6</f>
        <v>5.8823529411765538E-3</v>
      </c>
      <c r="AD6" s="10">
        <f t="shared" ref="AD6:AD12" si="14">W6/AA6</f>
        <v>0</v>
      </c>
      <c r="AE6" s="44">
        <f>S6+I6</f>
        <v>0.83333333333333326</v>
      </c>
    </row>
    <row r="7" spans="1:31" x14ac:dyDescent="0.75">
      <c r="A7" s="20" t="s">
        <v>32</v>
      </c>
      <c r="B7" s="21" t="s">
        <v>29</v>
      </c>
      <c r="C7" s="23">
        <v>2014.4</v>
      </c>
      <c r="D7" s="23">
        <v>2022</v>
      </c>
      <c r="E7" s="29"/>
      <c r="F7" s="29"/>
      <c r="G7" s="40"/>
      <c r="H7" s="40"/>
      <c r="I7" s="41">
        <f t="shared" si="8"/>
        <v>0</v>
      </c>
      <c r="J7" s="29"/>
      <c r="K7" s="29"/>
      <c r="L7" s="22">
        <f t="shared" si="9"/>
        <v>7.5999999999999091</v>
      </c>
      <c r="M7" s="23">
        <v>2022</v>
      </c>
      <c r="N7" s="23">
        <v>2030.5</v>
      </c>
      <c r="O7" s="29"/>
      <c r="P7" s="29"/>
      <c r="Q7" s="40"/>
      <c r="R7" s="40"/>
      <c r="S7" s="41">
        <f t="shared" ref="S7:S23" si="15">R7-Q7</f>
        <v>0</v>
      </c>
      <c r="T7" s="29"/>
      <c r="U7" s="29"/>
      <c r="V7" s="24">
        <f t="shared" si="10"/>
        <v>8.5</v>
      </c>
      <c r="W7" s="25">
        <f t="shared" si="11"/>
        <v>16.099999999999909</v>
      </c>
      <c r="X7" s="1"/>
      <c r="Y7" s="8"/>
      <c r="Z7" s="26"/>
      <c r="AA7" s="27">
        <f t="shared" si="12"/>
        <v>17</v>
      </c>
      <c r="AB7" s="27">
        <v>17</v>
      </c>
      <c r="AC7" s="28">
        <f t="shared" si="13"/>
        <v>1</v>
      </c>
      <c r="AD7" s="10">
        <f t="shared" si="14"/>
        <v>0.9470588235294064</v>
      </c>
      <c r="AE7" s="44">
        <f t="shared" ref="AE7:AE23" si="16">S7+I7</f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8"/>
        <v>0.41666666666666663</v>
      </c>
      <c r="J8" s="29" t="s">
        <v>141</v>
      </c>
      <c r="K8" s="29"/>
      <c r="L8" s="22">
        <f t="shared" si="9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ref="V8" si="17">SUM(N8-M8)</f>
        <v>0</v>
      </c>
      <c r="W8" s="25">
        <f t="shared" si="11"/>
        <v>0</v>
      </c>
      <c r="X8" s="1"/>
      <c r="Y8" s="8"/>
      <c r="Z8" s="26">
        <v>16.899999999999999</v>
      </c>
      <c r="AA8" s="27">
        <f t="shared" si="12"/>
        <v>0.10000000000000142</v>
      </c>
      <c r="AB8" s="27">
        <v>17</v>
      </c>
      <c r="AC8" s="28">
        <f t="shared" si="13"/>
        <v>5.8823529411765538E-3</v>
      </c>
      <c r="AD8" s="10">
        <f t="shared" si="14"/>
        <v>0</v>
      </c>
      <c r="AE8" s="44">
        <f t="shared" si="16"/>
        <v>0.83333333333333326</v>
      </c>
    </row>
    <row r="9" spans="1:31" x14ac:dyDescent="0.75">
      <c r="A9" s="20" t="s">
        <v>69</v>
      </c>
      <c r="B9" s="21" t="s">
        <v>29</v>
      </c>
      <c r="C9" s="52">
        <v>6943</v>
      </c>
      <c r="D9" s="23">
        <v>6951</v>
      </c>
      <c r="E9" s="29"/>
      <c r="F9" s="29"/>
      <c r="G9" s="40"/>
      <c r="H9" s="40"/>
      <c r="I9" s="41">
        <f t="shared" si="8"/>
        <v>0</v>
      </c>
      <c r="J9" s="29"/>
      <c r="K9" s="29"/>
      <c r="L9" s="22">
        <f t="shared" si="9"/>
        <v>8</v>
      </c>
      <c r="M9" s="23">
        <v>6951</v>
      </c>
      <c r="N9" s="52">
        <v>6959</v>
      </c>
      <c r="O9" s="29"/>
      <c r="P9" s="29"/>
      <c r="Q9" s="40"/>
      <c r="R9" s="40"/>
      <c r="S9" s="41">
        <f t="shared" si="15"/>
        <v>0</v>
      </c>
      <c r="T9" s="29"/>
      <c r="U9" s="29"/>
      <c r="V9" s="24">
        <f t="shared" si="10"/>
        <v>8</v>
      </c>
      <c r="W9" s="25">
        <f t="shared" si="11"/>
        <v>16</v>
      </c>
      <c r="X9" s="1"/>
      <c r="Y9" s="8"/>
      <c r="Z9" s="26"/>
      <c r="AA9" s="27">
        <f t="shared" si="12"/>
        <v>17</v>
      </c>
      <c r="AB9" s="27">
        <v>17</v>
      </c>
      <c r="AC9" s="28">
        <f t="shared" si="13"/>
        <v>1</v>
      </c>
      <c r="AD9" s="10">
        <f t="shared" si="14"/>
        <v>0.94117647058823528</v>
      </c>
      <c r="AE9" s="44">
        <f t="shared" si="16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8"/>
        <v>0.41666666666666663</v>
      </c>
      <c r="J10" s="29" t="s">
        <v>145</v>
      </c>
      <c r="K10" s="29"/>
      <c r="L10" s="22">
        <f t="shared" si="9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ref="V10" si="18">SUM(N10-M10)</f>
        <v>0</v>
      </c>
      <c r="W10" s="25">
        <f t="shared" si="11"/>
        <v>0</v>
      </c>
      <c r="X10" s="1"/>
      <c r="Y10" s="8"/>
      <c r="Z10" s="26">
        <v>16.899999999999999</v>
      </c>
      <c r="AA10" s="27">
        <f t="shared" si="12"/>
        <v>0.10000000000000142</v>
      </c>
      <c r="AB10" s="27">
        <v>17</v>
      </c>
      <c r="AC10" s="28">
        <f t="shared" si="13"/>
        <v>5.8823529411765538E-3</v>
      </c>
      <c r="AD10" s="10">
        <f t="shared" si="14"/>
        <v>0</v>
      </c>
      <c r="AE10" s="44">
        <f t="shared" si="16"/>
        <v>0.83333333333333326</v>
      </c>
    </row>
    <row r="11" spans="1:31" x14ac:dyDescent="0.75">
      <c r="A11" s="20" t="s">
        <v>71</v>
      </c>
      <c r="B11" s="21" t="s">
        <v>29</v>
      </c>
      <c r="C11" s="23">
        <v>7517.4</v>
      </c>
      <c r="D11" s="23">
        <v>7525</v>
      </c>
      <c r="E11" s="29"/>
      <c r="F11" s="29"/>
      <c r="G11" s="40"/>
      <c r="H11" s="40"/>
      <c r="I11" s="41">
        <f t="shared" si="8"/>
        <v>0</v>
      </c>
      <c r="J11" s="29"/>
      <c r="K11" s="29"/>
      <c r="L11" s="22">
        <f t="shared" si="9"/>
        <v>7.6000000000003638</v>
      </c>
      <c r="M11" s="23">
        <v>7525</v>
      </c>
      <c r="N11" s="23">
        <v>7537</v>
      </c>
      <c r="O11" s="29"/>
      <c r="P11" s="29"/>
      <c r="Q11" s="40"/>
      <c r="R11" s="40"/>
      <c r="S11" s="41">
        <f t="shared" si="15"/>
        <v>0</v>
      </c>
      <c r="T11" s="29"/>
      <c r="U11" s="29"/>
      <c r="V11" s="24">
        <f t="shared" si="10"/>
        <v>12</v>
      </c>
      <c r="W11" s="25">
        <f t="shared" si="11"/>
        <v>19.600000000000364</v>
      </c>
      <c r="X11" s="1"/>
      <c r="Y11" s="8"/>
      <c r="Z11" s="26"/>
      <c r="AA11" s="27">
        <f t="shared" si="12"/>
        <v>17</v>
      </c>
      <c r="AB11" s="27">
        <v>17</v>
      </c>
      <c r="AC11" s="28">
        <f t="shared" si="13"/>
        <v>1</v>
      </c>
      <c r="AD11" s="10">
        <f t="shared" si="14"/>
        <v>1.1529411764706097</v>
      </c>
      <c r="AE11" s="44">
        <f t="shared" si="16"/>
        <v>0</v>
      </c>
    </row>
    <row r="12" spans="1:31" x14ac:dyDescent="0.75">
      <c r="A12" s="20" t="s">
        <v>91</v>
      </c>
      <c r="B12" s="21" t="s">
        <v>29</v>
      </c>
      <c r="C12" s="23">
        <v>1441</v>
      </c>
      <c r="D12" s="23">
        <v>1449</v>
      </c>
      <c r="E12" s="29"/>
      <c r="F12" s="29"/>
      <c r="G12" s="40"/>
      <c r="H12" s="40"/>
      <c r="I12" s="41">
        <f t="shared" si="8"/>
        <v>0</v>
      </c>
      <c r="J12" s="29"/>
      <c r="K12" s="29"/>
      <c r="L12" s="22">
        <f t="shared" si="9"/>
        <v>8</v>
      </c>
      <c r="M12" s="23">
        <v>1449</v>
      </c>
      <c r="N12" s="23">
        <v>1457</v>
      </c>
      <c r="O12" s="29"/>
      <c r="P12" s="29"/>
      <c r="Q12" s="40"/>
      <c r="R12" s="40"/>
      <c r="S12" s="41">
        <f t="shared" si="15"/>
        <v>0</v>
      </c>
      <c r="T12" s="29"/>
      <c r="U12" s="29"/>
      <c r="V12" s="24">
        <f t="shared" si="10"/>
        <v>8</v>
      </c>
      <c r="W12" s="25">
        <f t="shared" si="11"/>
        <v>16</v>
      </c>
      <c r="X12" s="1"/>
      <c r="Y12" s="8"/>
      <c r="Z12" s="26"/>
      <c r="AA12" s="27">
        <f t="shared" si="12"/>
        <v>17</v>
      </c>
      <c r="AB12" s="27">
        <v>17</v>
      </c>
      <c r="AC12" s="28">
        <f t="shared" si="13"/>
        <v>1</v>
      </c>
      <c r="AD12" s="10">
        <f t="shared" si="14"/>
        <v>0.94117647058823528</v>
      </c>
      <c r="AE12" s="44">
        <f t="shared" si="16"/>
        <v>0</v>
      </c>
    </row>
    <row r="13" spans="1:31" x14ac:dyDescent="0.75">
      <c r="A13" s="20"/>
      <c r="B13" s="21"/>
      <c r="C13" s="23"/>
      <c r="D13" s="23"/>
      <c r="E13" s="29"/>
      <c r="F13" s="29"/>
      <c r="G13" s="40"/>
      <c r="H13" s="40"/>
      <c r="I13" s="41"/>
      <c r="J13" s="29"/>
      <c r="K13" s="29"/>
      <c r="L13" s="22"/>
      <c r="M13" s="23"/>
      <c r="N13" s="23"/>
      <c r="O13" s="29"/>
      <c r="P13" s="29"/>
      <c r="Q13" s="40"/>
      <c r="R13" s="40"/>
      <c r="S13" s="41"/>
      <c r="T13" s="29"/>
      <c r="U13" s="29"/>
      <c r="V13" s="24"/>
      <c r="W13" s="25"/>
      <c r="X13" s="1"/>
      <c r="Y13" s="8"/>
      <c r="Z13" s="26"/>
      <c r="AA13" s="27"/>
      <c r="AB13" s="27"/>
      <c r="AC13" s="28">
        <f>AVERAGEIF(AC5:AC12,"&gt;0")</f>
        <v>0.50294117647058822</v>
      </c>
      <c r="AD13" s="28">
        <f>AVERAGEIF(AD5:AD12,"&gt;0")</f>
        <v>0.99558823529412166</v>
      </c>
      <c r="AE13" s="44"/>
    </row>
    <row r="14" spans="1:31" x14ac:dyDescent="0.75">
      <c r="A14" s="13" t="s">
        <v>33</v>
      </c>
      <c r="B14" s="13"/>
      <c r="C14" s="13"/>
      <c r="D14" s="13"/>
      <c r="E14" s="13"/>
      <c r="F14" s="13"/>
      <c r="G14" s="13"/>
      <c r="H14" s="13"/>
      <c r="I14" s="1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7"/>
      <c r="X14" s="13"/>
      <c r="Y14" s="13"/>
      <c r="Z14" s="18"/>
      <c r="AA14" s="13"/>
      <c r="AB14" s="13"/>
      <c r="AC14" s="14"/>
      <c r="AD14" s="15"/>
      <c r="AE14" s="15"/>
    </row>
    <row r="15" spans="1:31" x14ac:dyDescent="0.75">
      <c r="A15" s="29" t="s">
        <v>34</v>
      </c>
      <c r="B15" s="29" t="s">
        <v>29</v>
      </c>
      <c r="C15" s="21">
        <v>16642</v>
      </c>
      <c r="D15" s="21">
        <v>16642</v>
      </c>
      <c r="E15" s="29" t="s">
        <v>140</v>
      </c>
      <c r="F15" s="29" t="s">
        <v>140</v>
      </c>
      <c r="G15" s="40">
        <v>0.25</v>
      </c>
      <c r="H15" s="40">
        <v>0.66666666666666663</v>
      </c>
      <c r="I15" s="41">
        <f t="shared" ref="I15" si="19">H15-G15</f>
        <v>0.41666666666666663</v>
      </c>
      <c r="J15" s="29" t="s">
        <v>132</v>
      </c>
      <c r="K15" s="29"/>
      <c r="L15" s="24">
        <f t="shared" ref="L15" si="20">SUM(D15-C15)</f>
        <v>0</v>
      </c>
      <c r="M15" s="21">
        <v>16642</v>
      </c>
      <c r="N15" s="21">
        <v>16642</v>
      </c>
      <c r="O15" s="29" t="s">
        <v>140</v>
      </c>
      <c r="P15" s="29" t="s">
        <v>140</v>
      </c>
      <c r="Q15" s="40">
        <v>0.66666666666666663</v>
      </c>
      <c r="R15" s="40">
        <v>8.3333333333333329E-2</v>
      </c>
      <c r="S15" s="41">
        <v>0.41666666666666669</v>
      </c>
      <c r="T15" s="29" t="s">
        <v>132</v>
      </c>
      <c r="U15" s="29"/>
      <c r="V15" s="24">
        <f t="shared" ref="V15" si="21">SUM(N15-M15)</f>
        <v>0</v>
      </c>
      <c r="W15" s="25">
        <f t="shared" ref="W15" si="22">L15+V15</f>
        <v>0</v>
      </c>
      <c r="X15" s="21"/>
      <c r="Y15" s="21"/>
      <c r="Z15" s="30">
        <v>16.899999999999999</v>
      </c>
      <c r="AA15" s="27">
        <f>AB15-X15-Y15-Z15</f>
        <v>0.10000000000000142</v>
      </c>
      <c r="AB15" s="27">
        <v>17</v>
      </c>
      <c r="AC15" s="28">
        <f t="shared" ref="AC15" si="23">AA15/AB15</f>
        <v>5.8823529411765538E-3</v>
      </c>
      <c r="AD15" s="10">
        <f t="shared" ref="AD15" si="24">W15/AA15</f>
        <v>0</v>
      </c>
      <c r="AE15" s="44">
        <f t="shared" ref="AE15" si="25">S15+I15</f>
        <v>0.83333333333333326</v>
      </c>
    </row>
    <row r="16" spans="1:31" x14ac:dyDescent="0.75">
      <c r="A16" s="29" t="s">
        <v>130</v>
      </c>
      <c r="B16" s="29" t="s">
        <v>29</v>
      </c>
      <c r="C16" s="29">
        <v>4134.7</v>
      </c>
      <c r="D16" s="29">
        <v>4134.7</v>
      </c>
      <c r="E16" s="29" t="s">
        <v>140</v>
      </c>
      <c r="F16" s="29" t="s">
        <v>140</v>
      </c>
      <c r="G16" s="40">
        <v>0.25</v>
      </c>
      <c r="H16" s="40">
        <v>0.66666666666666663</v>
      </c>
      <c r="I16" s="41">
        <v>0.41666666666666663</v>
      </c>
      <c r="J16" s="29" t="s">
        <v>133</v>
      </c>
      <c r="K16" s="29"/>
      <c r="L16" s="24">
        <v>0</v>
      </c>
      <c r="M16" s="29">
        <v>4134.7</v>
      </c>
      <c r="N16" s="29">
        <v>4134.7</v>
      </c>
      <c r="O16" s="29" t="s">
        <v>140</v>
      </c>
      <c r="P16" s="29" t="s">
        <v>140</v>
      </c>
      <c r="Q16" s="40">
        <v>0.66666666666666663</v>
      </c>
      <c r="R16" s="40">
        <v>8.3333333333333329E-2</v>
      </c>
      <c r="S16" s="41">
        <v>0.41666666666666669</v>
      </c>
      <c r="T16" s="29" t="s">
        <v>133</v>
      </c>
      <c r="U16" s="29"/>
      <c r="V16" s="24">
        <v>0</v>
      </c>
      <c r="W16" s="25">
        <v>0</v>
      </c>
      <c r="X16" s="21"/>
      <c r="Y16" s="21"/>
      <c r="Z16" s="30">
        <v>16.899999999999999</v>
      </c>
      <c r="AA16" s="27">
        <v>0.10000000000000142</v>
      </c>
      <c r="AB16" s="27">
        <v>17</v>
      </c>
      <c r="AC16" s="28">
        <v>5.8823529411765538E-3</v>
      </c>
      <c r="AD16" s="10">
        <v>0</v>
      </c>
      <c r="AE16" s="44">
        <v>0.83333333333333326</v>
      </c>
    </row>
    <row r="17" spans="1:31" x14ac:dyDescent="0.75">
      <c r="A17" s="29" t="s">
        <v>126</v>
      </c>
      <c r="B17" s="29" t="s">
        <v>29</v>
      </c>
      <c r="C17" s="29"/>
      <c r="D17" s="29"/>
      <c r="E17" s="29" t="s">
        <v>140</v>
      </c>
      <c r="F17" s="29" t="s">
        <v>140</v>
      </c>
      <c r="G17" s="40">
        <v>0.25</v>
      </c>
      <c r="H17" s="40">
        <v>0.66666666666666663</v>
      </c>
      <c r="I17" s="41">
        <v>0.41666666666666663</v>
      </c>
      <c r="J17" s="29" t="s">
        <v>134</v>
      </c>
      <c r="K17" s="29"/>
      <c r="L17" s="24">
        <v>0</v>
      </c>
      <c r="M17" s="29"/>
      <c r="N17" s="29"/>
      <c r="O17" s="29" t="s">
        <v>140</v>
      </c>
      <c r="P17" s="29" t="s">
        <v>140</v>
      </c>
      <c r="Q17" s="40">
        <v>0.66666666666666663</v>
      </c>
      <c r="R17" s="40">
        <v>8.3333333333333329E-2</v>
      </c>
      <c r="S17" s="41">
        <v>0.41666666666666669</v>
      </c>
      <c r="T17" s="29" t="s">
        <v>134</v>
      </c>
      <c r="U17" s="29"/>
      <c r="V17" s="24">
        <v>0</v>
      </c>
      <c r="W17" s="25">
        <v>0</v>
      </c>
      <c r="X17" s="21"/>
      <c r="Y17" s="21"/>
      <c r="Z17" s="30">
        <v>16.899999999999999</v>
      </c>
      <c r="AA17" s="27">
        <v>0.10000000000000142</v>
      </c>
      <c r="AB17" s="27">
        <v>17</v>
      </c>
      <c r="AC17" s="28">
        <v>5.8823529411765538E-3</v>
      </c>
      <c r="AD17" s="10">
        <v>0</v>
      </c>
      <c r="AE17" s="44">
        <v>0.83333333333333326</v>
      </c>
    </row>
    <row r="18" spans="1:31" x14ac:dyDescent="0.75">
      <c r="A18" s="29" t="s">
        <v>35</v>
      </c>
      <c r="B18" s="29" t="s">
        <v>29</v>
      </c>
      <c r="C18" s="29">
        <v>21555</v>
      </c>
      <c r="D18" s="29">
        <v>21564</v>
      </c>
      <c r="E18" s="29"/>
      <c r="F18" s="29"/>
      <c r="G18" s="40"/>
      <c r="H18" s="40"/>
      <c r="I18" s="41">
        <f t="shared" ref="I18:I20" si="26">H18-G18</f>
        <v>0</v>
      </c>
      <c r="J18" s="29"/>
      <c r="K18" s="29"/>
      <c r="L18" s="24">
        <f t="shared" ref="L18:L20" si="27">SUM(D18-C18)</f>
        <v>9</v>
      </c>
      <c r="M18" s="29">
        <v>21564</v>
      </c>
      <c r="N18" s="29">
        <v>21571</v>
      </c>
      <c r="O18" s="29"/>
      <c r="P18" s="29"/>
      <c r="Q18" s="40"/>
      <c r="R18" s="40"/>
      <c r="S18" s="41">
        <f t="shared" si="15"/>
        <v>0</v>
      </c>
      <c r="T18" s="29"/>
      <c r="U18" s="29"/>
      <c r="V18" s="24">
        <f t="shared" ref="V18:V20" si="28">SUM(N18-M18)</f>
        <v>7</v>
      </c>
      <c r="W18" s="25">
        <f t="shared" ref="W18:W20" si="29">L18+V18</f>
        <v>16</v>
      </c>
      <c r="X18" s="21"/>
      <c r="Y18" s="21"/>
      <c r="Z18" s="30"/>
      <c r="AA18" s="27">
        <f t="shared" ref="AA18:AA20" si="30">AB18-X18-Y18-Z18</f>
        <v>17</v>
      </c>
      <c r="AB18" s="27">
        <v>17</v>
      </c>
      <c r="AC18" s="28">
        <f t="shared" ref="AC18:AC20" si="31">AA18/AB18</f>
        <v>1</v>
      </c>
      <c r="AD18" s="10">
        <f t="shared" ref="AD18:AD20" si="32">W18/AA18</f>
        <v>0.94117647058823528</v>
      </c>
      <c r="AE18" s="44">
        <f t="shared" si="16"/>
        <v>0</v>
      </c>
    </row>
    <row r="19" spans="1:31" x14ac:dyDescent="0.75">
      <c r="A19" s="29" t="s">
        <v>131</v>
      </c>
      <c r="B19" s="29" t="s">
        <v>29</v>
      </c>
      <c r="C19" s="29">
        <v>2106</v>
      </c>
      <c r="D19" s="29">
        <v>2111</v>
      </c>
      <c r="E19" s="29"/>
      <c r="F19" s="29"/>
      <c r="G19" s="40"/>
      <c r="H19" s="40"/>
      <c r="I19" s="41">
        <f t="shared" si="26"/>
        <v>0</v>
      </c>
      <c r="J19" s="29"/>
      <c r="K19" s="29"/>
      <c r="L19" s="24">
        <f t="shared" si="27"/>
        <v>5</v>
      </c>
      <c r="M19" s="29">
        <v>2111</v>
      </c>
      <c r="N19" s="29">
        <v>2112</v>
      </c>
      <c r="O19" s="29"/>
      <c r="P19" s="29"/>
      <c r="Q19" s="40"/>
      <c r="R19" s="40"/>
      <c r="S19" s="41">
        <f t="shared" si="15"/>
        <v>0</v>
      </c>
      <c r="T19" s="29"/>
      <c r="U19" s="29"/>
      <c r="V19" s="24">
        <f t="shared" si="28"/>
        <v>1</v>
      </c>
      <c r="W19" s="25">
        <f t="shared" si="29"/>
        <v>6</v>
      </c>
      <c r="X19" s="21"/>
      <c r="Y19" s="21"/>
      <c r="Z19" s="30"/>
      <c r="AA19" s="27">
        <f t="shared" si="30"/>
        <v>17</v>
      </c>
      <c r="AB19" s="27">
        <v>17</v>
      </c>
      <c r="AC19" s="28">
        <f t="shared" si="31"/>
        <v>1</v>
      </c>
      <c r="AD19" s="10">
        <f t="shared" si="32"/>
        <v>0.35294117647058826</v>
      </c>
      <c r="AE19" s="44">
        <f t="shared" si="16"/>
        <v>0</v>
      </c>
    </row>
    <row r="20" spans="1:31" x14ac:dyDescent="0.75">
      <c r="A20" s="29" t="s">
        <v>90</v>
      </c>
      <c r="B20" s="29" t="s">
        <v>29</v>
      </c>
      <c r="C20" s="29">
        <v>2477.3000000000002</v>
      </c>
      <c r="D20" s="29">
        <v>2482</v>
      </c>
      <c r="E20" s="29"/>
      <c r="F20" s="29"/>
      <c r="G20" s="40"/>
      <c r="H20" s="40"/>
      <c r="I20" s="41">
        <f t="shared" si="26"/>
        <v>0</v>
      </c>
      <c r="J20" s="29"/>
      <c r="K20" s="29"/>
      <c r="L20" s="24">
        <f t="shared" si="27"/>
        <v>4.6999999999998181</v>
      </c>
      <c r="M20" s="29">
        <v>2482</v>
      </c>
      <c r="N20" s="29">
        <v>2482</v>
      </c>
      <c r="O20" s="29"/>
      <c r="P20" s="29"/>
      <c r="Q20" s="40"/>
      <c r="R20" s="40"/>
      <c r="S20" s="41">
        <f t="shared" si="15"/>
        <v>0</v>
      </c>
      <c r="T20" s="29"/>
      <c r="U20" s="29"/>
      <c r="V20" s="24">
        <f t="shared" si="28"/>
        <v>0</v>
      </c>
      <c r="W20" s="25">
        <f t="shared" si="29"/>
        <v>4.6999999999998181</v>
      </c>
      <c r="X20" s="21"/>
      <c r="Y20" s="21"/>
      <c r="Z20" s="30"/>
      <c r="AA20" s="27">
        <f t="shared" si="30"/>
        <v>17</v>
      </c>
      <c r="AB20" s="27">
        <v>17</v>
      </c>
      <c r="AC20" s="28">
        <f t="shared" si="31"/>
        <v>1</v>
      </c>
      <c r="AD20" s="10">
        <f t="shared" si="32"/>
        <v>0.27647058823528342</v>
      </c>
      <c r="AE20" s="44">
        <f t="shared" si="16"/>
        <v>0</v>
      </c>
    </row>
    <row r="21" spans="1:31" x14ac:dyDescent="0.75">
      <c r="A21" s="29"/>
      <c r="B21" s="29"/>
      <c r="C21" s="29"/>
      <c r="D21" s="29"/>
      <c r="E21" s="29"/>
      <c r="F21" s="29"/>
      <c r="G21" s="40"/>
      <c r="H21" s="40"/>
      <c r="I21" s="41"/>
      <c r="J21" s="29"/>
      <c r="K21" s="29"/>
      <c r="L21" s="24"/>
      <c r="M21" s="29"/>
      <c r="N21" s="29"/>
      <c r="O21" s="29"/>
      <c r="P21" s="29"/>
      <c r="Q21" s="40"/>
      <c r="R21" s="40"/>
      <c r="S21" s="41"/>
      <c r="T21" s="29"/>
      <c r="U21" s="29"/>
      <c r="V21" s="24"/>
      <c r="W21" s="25"/>
      <c r="X21" s="21"/>
      <c r="Y21" s="21"/>
      <c r="Z21" s="30"/>
      <c r="AA21" s="27"/>
      <c r="AB21" s="27"/>
      <c r="AC21" s="28">
        <f>AVERAGEIF(AC15:AC20,"&gt;0")</f>
        <v>0.50294117647058822</v>
      </c>
      <c r="AD21" s="28">
        <f>AVERAGEIF(AD15:AD20,"&gt;0")</f>
        <v>0.52352941176470236</v>
      </c>
      <c r="AE21" s="44"/>
    </row>
    <row r="22" spans="1:31" x14ac:dyDescent="0.75">
      <c r="A22" s="13" t="s">
        <v>72</v>
      </c>
      <c r="B22" s="13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7"/>
      <c r="X22" s="13"/>
      <c r="Y22" s="13"/>
      <c r="Z22" s="18"/>
      <c r="AA22" s="13"/>
      <c r="AB22" s="13"/>
      <c r="AC22" s="14"/>
      <c r="AD22" s="15"/>
      <c r="AE22" s="15"/>
    </row>
    <row r="23" spans="1:31" x14ac:dyDescent="0.75">
      <c r="A23" s="29" t="s">
        <v>89</v>
      </c>
      <c r="B23" s="29" t="s">
        <v>29</v>
      </c>
      <c r="C23" s="29">
        <v>1241</v>
      </c>
      <c r="D23" s="29">
        <v>1249</v>
      </c>
      <c r="E23" s="29"/>
      <c r="F23" s="29"/>
      <c r="G23" s="40"/>
      <c r="H23" s="40"/>
      <c r="I23" s="41">
        <f t="shared" ref="I23" si="33">H23-G23</f>
        <v>0</v>
      </c>
      <c r="J23" s="29"/>
      <c r="K23" s="29"/>
      <c r="L23" s="24">
        <f t="shared" ref="L23" si="34">SUM(D23-C23)</f>
        <v>8</v>
      </c>
      <c r="M23" s="29">
        <v>1249</v>
      </c>
      <c r="N23" s="29">
        <v>1258</v>
      </c>
      <c r="O23" s="29"/>
      <c r="P23" s="29"/>
      <c r="Q23" s="40"/>
      <c r="R23" s="40"/>
      <c r="S23" s="41">
        <f t="shared" si="15"/>
        <v>0</v>
      </c>
      <c r="T23" s="29"/>
      <c r="U23" s="29"/>
      <c r="V23" s="24">
        <f t="shared" ref="V23" si="35">SUM(N23-M23)</f>
        <v>9</v>
      </c>
      <c r="W23" s="25">
        <f t="shared" ref="W23" si="36">L23+V23</f>
        <v>17</v>
      </c>
      <c r="X23" s="21"/>
      <c r="Y23" s="21"/>
      <c r="Z23" s="30"/>
      <c r="AA23" s="27">
        <f t="shared" ref="AA23" si="37">AB23-X23-Y23-Z23</f>
        <v>17</v>
      </c>
      <c r="AB23" s="27">
        <v>17</v>
      </c>
      <c r="AC23" s="28">
        <f t="shared" ref="AC23" si="38">AA23/AB23</f>
        <v>1</v>
      </c>
      <c r="AD23" s="10">
        <f t="shared" ref="AD23" si="39">W23/AA23</f>
        <v>1</v>
      </c>
      <c r="AE23" s="44">
        <f t="shared" si="16"/>
        <v>0</v>
      </c>
    </row>
    <row r="24" spans="1:31" x14ac:dyDescent="0.75">
      <c r="A24" s="29"/>
      <c r="B24" s="29"/>
      <c r="C24" s="29"/>
      <c r="D24" s="29"/>
      <c r="E24" s="29"/>
      <c r="F24" s="29"/>
      <c r="G24" s="40"/>
      <c r="H24" s="40"/>
      <c r="I24" s="41"/>
      <c r="J24" s="29"/>
      <c r="K24" s="29"/>
      <c r="L24" s="24"/>
      <c r="M24" s="29"/>
      <c r="N24" s="29"/>
      <c r="O24" s="29"/>
      <c r="P24" s="29"/>
      <c r="Q24" s="40"/>
      <c r="R24" s="40"/>
      <c r="S24" s="41"/>
      <c r="T24" s="29"/>
      <c r="U24" s="29"/>
      <c r="V24" s="24"/>
      <c r="W24" s="25"/>
      <c r="X24" s="21"/>
      <c r="Y24" s="21"/>
      <c r="Z24" s="30"/>
      <c r="AA24" s="27"/>
      <c r="AB24" s="27"/>
      <c r="AC24" s="28">
        <f>AVERAGEIF(AC23,"&gt;0")</f>
        <v>1</v>
      </c>
      <c r="AD24" s="28">
        <v>0</v>
      </c>
      <c r="AE24" s="44"/>
    </row>
    <row r="25" spans="1:31" x14ac:dyDescent="0.75">
      <c r="A25" s="29"/>
      <c r="B25" s="29"/>
      <c r="C25" s="29"/>
      <c r="D25" s="29"/>
      <c r="E25" s="29"/>
      <c r="F25" s="29"/>
      <c r="G25" s="40"/>
      <c r="H25" s="40"/>
      <c r="I25" s="41"/>
      <c r="J25" s="29"/>
      <c r="K25" s="29"/>
      <c r="L25" s="24"/>
      <c r="M25" s="29"/>
      <c r="N25" s="29"/>
      <c r="O25" s="29"/>
      <c r="P25" s="29"/>
      <c r="Q25" s="40"/>
      <c r="R25" s="40"/>
      <c r="S25" s="41"/>
      <c r="T25" s="29"/>
      <c r="U25" s="29"/>
      <c r="V25" s="24"/>
      <c r="W25" s="25"/>
      <c r="X25" s="21"/>
      <c r="Y25" s="21"/>
      <c r="Z25" s="30"/>
      <c r="AA25" s="88" t="s">
        <v>177</v>
      </c>
      <c r="AB25" s="27"/>
      <c r="AC25" s="28">
        <f>AVERAGE(AC13,AC21,AC24)</f>
        <v>0.66862745098039211</v>
      </c>
      <c r="AD25" s="28">
        <f>AVERAGE(AD13,AD21,AD24)</f>
        <v>0.50637254901960793</v>
      </c>
      <c r="AE25" s="44"/>
    </row>
    <row r="26" spans="1:31" x14ac:dyDescent="0.75">
      <c r="A26" s="32" t="s">
        <v>36</v>
      </c>
      <c r="B26" s="32"/>
      <c r="C26" s="13"/>
      <c r="D26" s="13"/>
      <c r="E26" s="13"/>
      <c r="F26" s="13"/>
      <c r="G26" s="13"/>
      <c r="H26" s="13"/>
      <c r="I26" s="16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32"/>
      <c r="X26" s="32"/>
      <c r="Y26" s="32"/>
      <c r="Z26" s="32"/>
      <c r="AA26" s="13"/>
      <c r="AB26" s="13"/>
      <c r="AC26" s="32"/>
      <c r="AD26" s="15"/>
      <c r="AE26" s="15"/>
    </row>
    <row r="27" spans="1:31" x14ac:dyDescent="0.75">
      <c r="A27" s="13" t="s">
        <v>37</v>
      </c>
      <c r="B27" s="13"/>
      <c r="C27" s="13"/>
      <c r="D27" s="13"/>
      <c r="E27" s="13"/>
      <c r="F27" s="13"/>
      <c r="G27" s="13"/>
      <c r="H27" s="13"/>
      <c r="I27" s="1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7"/>
      <c r="X27" s="13"/>
      <c r="Y27" s="13"/>
      <c r="Z27" s="18"/>
      <c r="AA27" s="13"/>
      <c r="AB27" s="13"/>
      <c r="AC27" s="14"/>
      <c r="AD27" s="15"/>
      <c r="AE27" s="15"/>
    </row>
    <row r="28" spans="1:31" x14ac:dyDescent="0.75">
      <c r="A28" s="29" t="s">
        <v>73</v>
      </c>
      <c r="B28" s="21" t="s">
        <v>38</v>
      </c>
      <c r="C28" s="29"/>
      <c r="D28" s="29"/>
      <c r="E28" s="29" t="s">
        <v>140</v>
      </c>
      <c r="F28" s="29" t="s">
        <v>140</v>
      </c>
      <c r="G28" s="40">
        <v>0.25</v>
      </c>
      <c r="H28" s="40">
        <v>0.66666666666666663</v>
      </c>
      <c r="I28" s="41">
        <f t="shared" ref="I28" si="40">H28-G28</f>
        <v>0.41666666666666663</v>
      </c>
      <c r="J28" s="29" t="s">
        <v>144</v>
      </c>
      <c r="K28" s="29"/>
      <c r="L28" s="24">
        <f t="shared" ref="L28" si="41">SUM(D28-C28)</f>
        <v>0</v>
      </c>
      <c r="M28" s="29"/>
      <c r="N28" s="29"/>
      <c r="O28" s="29" t="s">
        <v>140</v>
      </c>
      <c r="P28" s="29" t="s">
        <v>140</v>
      </c>
      <c r="Q28" s="40">
        <v>0.66666666666666663</v>
      </c>
      <c r="R28" s="40">
        <v>8.3333333333333329E-2</v>
      </c>
      <c r="S28" s="41">
        <v>0.41666666666666669</v>
      </c>
      <c r="T28" s="29" t="s">
        <v>144</v>
      </c>
      <c r="U28" s="29"/>
      <c r="V28" s="24">
        <f t="shared" ref="V28" si="42">SUM(N28-M28)</f>
        <v>0</v>
      </c>
      <c r="W28" s="25">
        <f>L28+V28</f>
        <v>0</v>
      </c>
      <c r="X28" s="21"/>
      <c r="Y28" s="21"/>
      <c r="Z28" s="33">
        <v>16.899999999999999</v>
      </c>
      <c r="AA28" s="27">
        <f t="shared" ref="AA28" si="43">AB28-X28-Y28-Z28</f>
        <v>0.10000000000000142</v>
      </c>
      <c r="AB28" s="27">
        <v>17</v>
      </c>
      <c r="AC28" s="28">
        <f t="shared" ref="AC28" si="44">AA28/AB28</f>
        <v>5.8823529411765538E-3</v>
      </c>
      <c r="AD28" s="10">
        <f>W28/AA28</f>
        <v>0</v>
      </c>
      <c r="AE28" s="44">
        <f t="shared" ref="AE28" si="45">S28+I28</f>
        <v>0.83333333333333326</v>
      </c>
    </row>
    <row r="29" spans="1:31" x14ac:dyDescent="0.75">
      <c r="A29" s="29" t="s">
        <v>74</v>
      </c>
      <c r="B29" s="21" t="s">
        <v>38</v>
      </c>
      <c r="C29" s="29">
        <v>18678.3</v>
      </c>
      <c r="D29" s="29">
        <v>18682</v>
      </c>
      <c r="E29" s="29"/>
      <c r="F29" s="29"/>
      <c r="G29" s="40"/>
      <c r="H29" s="40"/>
      <c r="I29" s="41">
        <f t="shared" ref="I29:I41" si="46">H29-G29</f>
        <v>0</v>
      </c>
      <c r="J29" s="29"/>
      <c r="K29" s="29"/>
      <c r="L29" s="24">
        <f t="shared" ref="L29:L41" si="47">SUM(D29-C29)</f>
        <v>3.7000000000007276</v>
      </c>
      <c r="M29" s="29">
        <v>18682</v>
      </c>
      <c r="N29" s="29">
        <v>18689.7</v>
      </c>
      <c r="O29" s="29"/>
      <c r="P29" s="29"/>
      <c r="Q29" s="40"/>
      <c r="R29" s="40"/>
      <c r="S29" s="41">
        <f t="shared" ref="S29:S55" si="48">R29-Q29</f>
        <v>0</v>
      </c>
      <c r="T29" s="29"/>
      <c r="U29" s="29"/>
      <c r="V29" s="24">
        <f t="shared" ref="V29:V41" si="49">SUM(N29-M29)</f>
        <v>7.7000000000007276</v>
      </c>
      <c r="W29" s="25">
        <f>L29+V29</f>
        <v>11.400000000001455</v>
      </c>
      <c r="X29" s="21"/>
      <c r="Y29" s="21"/>
      <c r="Z29" s="33"/>
      <c r="AA29" s="27">
        <f t="shared" ref="AA29:AA56" si="50">AB29-X29-Y29-Z29</f>
        <v>17</v>
      </c>
      <c r="AB29" s="27">
        <v>17</v>
      </c>
      <c r="AC29" s="28">
        <f t="shared" ref="AC29:AC56" si="51">AA29/AB29</f>
        <v>1</v>
      </c>
      <c r="AD29" s="10">
        <f>W29/AA29</f>
        <v>0.67058823529420319</v>
      </c>
      <c r="AE29" s="44">
        <f>S27+I27</f>
        <v>0</v>
      </c>
    </row>
    <row r="30" spans="1:31" x14ac:dyDescent="0.75">
      <c r="A30" s="29" t="s">
        <v>75</v>
      </c>
      <c r="B30" s="21" t="s">
        <v>38</v>
      </c>
      <c r="C30" s="29">
        <v>17636</v>
      </c>
      <c r="D30" s="29">
        <v>17645</v>
      </c>
      <c r="E30" s="29"/>
      <c r="F30" s="29"/>
      <c r="G30" s="40"/>
      <c r="H30" s="40"/>
      <c r="I30" s="41">
        <f t="shared" si="46"/>
        <v>0</v>
      </c>
      <c r="J30" s="29"/>
      <c r="K30" s="29"/>
      <c r="L30" s="24">
        <f t="shared" si="47"/>
        <v>9</v>
      </c>
      <c r="M30" s="29">
        <v>17645</v>
      </c>
      <c r="N30" s="29">
        <v>17649</v>
      </c>
      <c r="O30" s="29"/>
      <c r="P30" s="29"/>
      <c r="Q30" s="40"/>
      <c r="R30" s="40"/>
      <c r="S30" s="41">
        <f t="shared" si="48"/>
        <v>0</v>
      </c>
      <c r="T30" s="29"/>
      <c r="U30" s="29"/>
      <c r="V30" s="24">
        <f t="shared" si="49"/>
        <v>4</v>
      </c>
      <c r="W30" s="25">
        <f t="shared" ref="W30:W41" si="52">L30+V30</f>
        <v>13</v>
      </c>
      <c r="X30" s="21"/>
      <c r="Y30" s="21"/>
      <c r="Z30" s="33"/>
      <c r="AA30" s="27">
        <f>AB30-X30-Y30-Z30</f>
        <v>17</v>
      </c>
      <c r="AB30" s="27">
        <v>17</v>
      </c>
      <c r="AC30" s="28">
        <f t="shared" si="51"/>
        <v>1</v>
      </c>
      <c r="AD30" s="10">
        <f t="shared" ref="AD30:AD56" si="53">W30/AA30</f>
        <v>0.76470588235294112</v>
      </c>
      <c r="AE30" s="44">
        <f t="shared" ref="AE30:AE41" si="54">S29+I29</f>
        <v>0</v>
      </c>
    </row>
    <row r="31" spans="1:31" x14ac:dyDescent="0.75">
      <c r="A31" s="29" t="s">
        <v>76</v>
      </c>
      <c r="B31" s="21" t="s">
        <v>38</v>
      </c>
      <c r="C31" s="29">
        <v>13293</v>
      </c>
      <c r="D31" s="29">
        <v>13293</v>
      </c>
      <c r="E31" s="29"/>
      <c r="F31" s="29"/>
      <c r="G31" s="40"/>
      <c r="H31" s="40"/>
      <c r="I31" s="41">
        <f t="shared" si="46"/>
        <v>0</v>
      </c>
      <c r="J31" s="29"/>
      <c r="K31" s="29"/>
      <c r="L31" s="24">
        <f t="shared" si="47"/>
        <v>0</v>
      </c>
      <c r="M31" s="29">
        <v>13293</v>
      </c>
      <c r="N31" s="29">
        <v>13293</v>
      </c>
      <c r="O31" s="29"/>
      <c r="P31" s="29"/>
      <c r="Q31" s="40"/>
      <c r="R31" s="40"/>
      <c r="S31" s="41">
        <f t="shared" si="48"/>
        <v>0</v>
      </c>
      <c r="T31" s="29"/>
      <c r="U31" s="29"/>
      <c r="V31" s="24">
        <f t="shared" si="49"/>
        <v>0</v>
      </c>
      <c r="W31" s="25">
        <f t="shared" si="52"/>
        <v>0</v>
      </c>
      <c r="X31" s="21"/>
      <c r="Y31" s="21"/>
      <c r="Z31" s="33"/>
      <c r="AA31" s="27">
        <f t="shared" si="50"/>
        <v>17</v>
      </c>
      <c r="AB31" s="27">
        <v>17</v>
      </c>
      <c r="AC31" s="28">
        <f t="shared" si="51"/>
        <v>1</v>
      </c>
      <c r="AD31" s="10">
        <f t="shared" si="53"/>
        <v>0</v>
      </c>
      <c r="AE31" s="44">
        <f t="shared" si="54"/>
        <v>0</v>
      </c>
    </row>
    <row r="32" spans="1:31" x14ac:dyDescent="0.75">
      <c r="A32" s="29" t="s">
        <v>77</v>
      </c>
      <c r="B32" s="21" t="s">
        <v>38</v>
      </c>
      <c r="C32" s="29">
        <v>9670</v>
      </c>
      <c r="D32" s="29">
        <v>9670</v>
      </c>
      <c r="E32" s="29"/>
      <c r="F32" s="29"/>
      <c r="G32" s="40" t="s">
        <v>150</v>
      </c>
      <c r="H32" s="40">
        <v>0.66666666666666663</v>
      </c>
      <c r="I32" s="41" t="e">
        <f t="shared" si="46"/>
        <v>#VALUE!</v>
      </c>
      <c r="J32" s="29" t="s">
        <v>170</v>
      </c>
      <c r="K32" s="29"/>
      <c r="L32" s="24">
        <f t="shared" si="47"/>
        <v>0</v>
      </c>
      <c r="M32" s="29">
        <v>9670</v>
      </c>
      <c r="N32" s="29">
        <v>9670</v>
      </c>
      <c r="O32" s="29"/>
      <c r="P32" s="29"/>
      <c r="Q32" s="40">
        <v>0.66666666666666663</v>
      </c>
      <c r="R32" s="40">
        <v>8.3333333333333329E-2</v>
      </c>
      <c r="S32" s="41">
        <v>0.41666666666666669</v>
      </c>
      <c r="T32" s="29" t="s">
        <v>170</v>
      </c>
      <c r="U32" s="29"/>
      <c r="V32" s="24">
        <f t="shared" si="49"/>
        <v>0</v>
      </c>
      <c r="W32" s="25">
        <f t="shared" si="52"/>
        <v>0</v>
      </c>
      <c r="X32" s="21"/>
      <c r="Y32" s="21"/>
      <c r="Z32" s="33">
        <v>16.899999999999999</v>
      </c>
      <c r="AA32" s="27">
        <f>AB32-X32-Y32-Z32</f>
        <v>0.10000000000000142</v>
      </c>
      <c r="AB32" s="27">
        <v>17</v>
      </c>
      <c r="AC32" s="28">
        <f t="shared" si="51"/>
        <v>5.8823529411765538E-3</v>
      </c>
      <c r="AD32" s="10">
        <f t="shared" si="53"/>
        <v>0</v>
      </c>
      <c r="AE32" s="44" t="e">
        <f t="shared" ref="AE32" si="55">S32+I32</f>
        <v>#VALUE!</v>
      </c>
    </row>
    <row r="33" spans="1:31" x14ac:dyDescent="0.75">
      <c r="A33" s="29" t="s">
        <v>78</v>
      </c>
      <c r="B33" s="21" t="s">
        <v>38</v>
      </c>
      <c r="C33" s="21">
        <v>10899</v>
      </c>
      <c r="D33" s="21">
        <v>10907</v>
      </c>
      <c r="E33" s="29"/>
      <c r="F33" s="29"/>
      <c r="G33" s="40"/>
      <c r="H33" s="40"/>
      <c r="I33" s="41">
        <f t="shared" si="46"/>
        <v>0</v>
      </c>
      <c r="J33" s="29"/>
      <c r="K33" s="29"/>
      <c r="L33" s="24">
        <f t="shared" si="47"/>
        <v>8</v>
      </c>
      <c r="M33" s="21">
        <v>10907</v>
      </c>
      <c r="N33" s="21">
        <v>10914.2</v>
      </c>
      <c r="O33" s="29"/>
      <c r="P33" s="29"/>
      <c r="Q33" s="40"/>
      <c r="R33" s="40"/>
      <c r="S33" s="41">
        <f t="shared" si="48"/>
        <v>0</v>
      </c>
      <c r="T33" s="29"/>
      <c r="U33" s="29"/>
      <c r="V33" s="24">
        <f t="shared" si="49"/>
        <v>7.2000000000007276</v>
      </c>
      <c r="W33" s="25">
        <f t="shared" si="52"/>
        <v>15.200000000000728</v>
      </c>
      <c r="X33" s="21"/>
      <c r="Y33" s="21"/>
      <c r="Z33" s="33"/>
      <c r="AA33" s="27">
        <f t="shared" si="50"/>
        <v>17</v>
      </c>
      <c r="AB33" s="27">
        <v>17</v>
      </c>
      <c r="AC33" s="28">
        <f t="shared" si="51"/>
        <v>1</v>
      </c>
      <c r="AD33" s="10">
        <f t="shared" si="53"/>
        <v>0.89411764705886632</v>
      </c>
      <c r="AE33" s="44" t="e">
        <f t="shared" si="54"/>
        <v>#VALUE!</v>
      </c>
    </row>
    <row r="34" spans="1:31" x14ac:dyDescent="0.75">
      <c r="A34" s="29" t="s">
        <v>79</v>
      </c>
      <c r="B34" s="21" t="s">
        <v>38</v>
      </c>
      <c r="C34" s="29"/>
      <c r="D34" s="29"/>
      <c r="E34" s="29" t="s">
        <v>140</v>
      </c>
      <c r="F34" s="29" t="s">
        <v>140</v>
      </c>
      <c r="G34" s="40">
        <v>0.25</v>
      </c>
      <c r="H34" s="40">
        <v>0.66666666666666663</v>
      </c>
      <c r="I34" s="41">
        <f t="shared" si="46"/>
        <v>0.41666666666666663</v>
      </c>
      <c r="J34" s="29" t="s">
        <v>147</v>
      </c>
      <c r="K34" s="29"/>
      <c r="L34" s="24">
        <f t="shared" si="47"/>
        <v>0</v>
      </c>
      <c r="M34" s="29"/>
      <c r="N34" s="29"/>
      <c r="O34" s="29"/>
      <c r="P34" s="29" t="s">
        <v>140</v>
      </c>
      <c r="Q34" s="40">
        <v>0.66666666666666663</v>
      </c>
      <c r="R34" s="40">
        <v>8.3333333333333329E-2</v>
      </c>
      <c r="S34" s="41">
        <v>0.41666666666666669</v>
      </c>
      <c r="T34" s="29" t="s">
        <v>147</v>
      </c>
      <c r="U34" s="29"/>
      <c r="V34" s="24">
        <f t="shared" si="49"/>
        <v>0</v>
      </c>
      <c r="W34" s="25">
        <f t="shared" si="52"/>
        <v>0</v>
      </c>
      <c r="X34" s="21"/>
      <c r="Y34" s="21"/>
      <c r="Z34" s="33">
        <v>16.899999999999999</v>
      </c>
      <c r="AA34" s="27">
        <f t="shared" si="50"/>
        <v>0.10000000000000142</v>
      </c>
      <c r="AB34" s="27">
        <v>17</v>
      </c>
      <c r="AC34" s="28">
        <f t="shared" si="51"/>
        <v>5.8823529411765538E-3</v>
      </c>
      <c r="AD34" s="10">
        <f t="shared" si="53"/>
        <v>0</v>
      </c>
      <c r="AE34" s="44">
        <f t="shared" ref="AE34:AE35" si="56">S34+I34</f>
        <v>0.83333333333333326</v>
      </c>
    </row>
    <row r="35" spans="1:31" x14ac:dyDescent="0.75">
      <c r="A35" s="29" t="s">
        <v>80</v>
      </c>
      <c r="B35" s="21" t="s">
        <v>38</v>
      </c>
      <c r="C35" s="29"/>
      <c r="D35" s="29"/>
      <c r="E35" s="29" t="s">
        <v>140</v>
      </c>
      <c r="F35" s="29" t="s">
        <v>140</v>
      </c>
      <c r="G35" s="40">
        <v>0.25</v>
      </c>
      <c r="H35" s="40">
        <v>0.66666666666666663</v>
      </c>
      <c r="I35" s="41">
        <f t="shared" si="46"/>
        <v>0.41666666666666663</v>
      </c>
      <c r="J35" s="29" t="s">
        <v>146</v>
      </c>
      <c r="K35" s="29"/>
      <c r="L35" s="24">
        <f t="shared" si="47"/>
        <v>0</v>
      </c>
      <c r="M35" s="29"/>
      <c r="N35" s="29"/>
      <c r="O35" s="29"/>
      <c r="P35" s="29" t="s">
        <v>140</v>
      </c>
      <c r="Q35" s="40">
        <v>0.66666666666666663</v>
      </c>
      <c r="R35" s="40">
        <v>8.3333333333333329E-2</v>
      </c>
      <c r="S35" s="41">
        <v>0.41666666666666669</v>
      </c>
      <c r="T35" s="29" t="s">
        <v>146</v>
      </c>
      <c r="U35" s="29"/>
      <c r="V35" s="24">
        <f t="shared" si="49"/>
        <v>0</v>
      </c>
      <c r="W35" s="25">
        <f t="shared" si="52"/>
        <v>0</v>
      </c>
      <c r="X35" s="21"/>
      <c r="Y35" s="21"/>
      <c r="Z35" s="33">
        <v>16.899999999999999</v>
      </c>
      <c r="AA35" s="27">
        <f t="shared" si="50"/>
        <v>0.10000000000000142</v>
      </c>
      <c r="AB35" s="27">
        <v>17</v>
      </c>
      <c r="AC35" s="28">
        <f t="shared" si="51"/>
        <v>5.8823529411765538E-3</v>
      </c>
      <c r="AD35" s="10">
        <f t="shared" si="53"/>
        <v>0</v>
      </c>
      <c r="AE35" s="44">
        <f t="shared" si="56"/>
        <v>0.83333333333333326</v>
      </c>
    </row>
    <row r="36" spans="1:31" x14ac:dyDescent="0.75">
      <c r="A36" s="29" t="s">
        <v>81</v>
      </c>
      <c r="B36" s="21" t="s">
        <v>38</v>
      </c>
      <c r="C36" s="29">
        <v>5592</v>
      </c>
      <c r="D36" s="29">
        <v>5600</v>
      </c>
      <c r="E36" s="29"/>
      <c r="F36" s="29"/>
      <c r="G36" s="40"/>
      <c r="H36" s="40"/>
      <c r="I36" s="41">
        <f t="shared" si="46"/>
        <v>0</v>
      </c>
      <c r="J36" s="29"/>
      <c r="K36" s="29"/>
      <c r="L36" s="24">
        <f t="shared" si="47"/>
        <v>8</v>
      </c>
      <c r="M36" s="29">
        <v>5600</v>
      </c>
      <c r="N36" s="29">
        <v>5607.3</v>
      </c>
      <c r="O36" s="29"/>
      <c r="P36" s="29"/>
      <c r="Q36" s="40"/>
      <c r="R36" s="40"/>
      <c r="S36" s="41">
        <f t="shared" si="48"/>
        <v>0</v>
      </c>
      <c r="T36" s="29"/>
      <c r="U36" s="29"/>
      <c r="V36" s="24">
        <f t="shared" si="49"/>
        <v>7.3000000000001819</v>
      </c>
      <c r="W36" s="25">
        <f t="shared" si="52"/>
        <v>15.300000000000182</v>
      </c>
      <c r="X36" s="21"/>
      <c r="Y36" s="21"/>
      <c r="Z36" s="33"/>
      <c r="AA36" s="27">
        <f t="shared" si="50"/>
        <v>17</v>
      </c>
      <c r="AB36" s="27">
        <v>17</v>
      </c>
      <c r="AC36" s="28">
        <f t="shared" si="51"/>
        <v>1</v>
      </c>
      <c r="AD36" s="10">
        <f t="shared" si="53"/>
        <v>0.90000000000001068</v>
      </c>
      <c r="AE36" s="44">
        <f t="shared" si="54"/>
        <v>0.83333333333333326</v>
      </c>
    </row>
    <row r="37" spans="1:31" x14ac:dyDescent="0.75">
      <c r="A37" s="29" t="s">
        <v>82</v>
      </c>
      <c r="B37" s="21" t="s">
        <v>38</v>
      </c>
      <c r="C37" s="21">
        <v>5591</v>
      </c>
      <c r="D37" s="21">
        <v>5600</v>
      </c>
      <c r="E37" s="29"/>
      <c r="F37" s="29"/>
      <c r="G37" s="40"/>
      <c r="H37" s="40"/>
      <c r="I37" s="41">
        <f t="shared" si="46"/>
        <v>0</v>
      </c>
      <c r="J37" s="29"/>
      <c r="K37" s="29"/>
      <c r="L37" s="24">
        <f t="shared" si="47"/>
        <v>9</v>
      </c>
      <c r="M37" s="21">
        <v>5600</v>
      </c>
      <c r="N37" s="21">
        <v>5608.1</v>
      </c>
      <c r="O37" s="29"/>
      <c r="P37" s="29"/>
      <c r="Q37" s="40"/>
      <c r="R37" s="40"/>
      <c r="S37" s="41">
        <f t="shared" si="48"/>
        <v>0</v>
      </c>
      <c r="T37" s="29"/>
      <c r="U37" s="29"/>
      <c r="V37" s="24">
        <f t="shared" si="49"/>
        <v>8.1000000000003638</v>
      </c>
      <c r="W37" s="25">
        <f t="shared" si="52"/>
        <v>17.100000000000364</v>
      </c>
      <c r="X37" s="21"/>
      <c r="Y37" s="21"/>
      <c r="Z37" s="33"/>
      <c r="AA37" s="27">
        <f t="shared" si="50"/>
        <v>17</v>
      </c>
      <c r="AB37" s="27">
        <v>17</v>
      </c>
      <c r="AC37" s="28">
        <f t="shared" si="51"/>
        <v>1</v>
      </c>
      <c r="AD37" s="10">
        <f t="shared" si="53"/>
        <v>1.0058823529411978</v>
      </c>
      <c r="AE37" s="44">
        <f t="shared" si="54"/>
        <v>0</v>
      </c>
    </row>
    <row r="38" spans="1:31" x14ac:dyDescent="0.75">
      <c r="A38" s="29" t="s">
        <v>83</v>
      </c>
      <c r="B38" s="21" t="s">
        <v>38</v>
      </c>
      <c r="C38" s="29">
        <v>5115.2</v>
      </c>
      <c r="D38" s="29">
        <v>5124.3</v>
      </c>
      <c r="E38" s="29"/>
      <c r="F38" s="29"/>
      <c r="G38" s="40"/>
      <c r="H38" s="40"/>
      <c r="I38" s="41">
        <f t="shared" si="46"/>
        <v>0</v>
      </c>
      <c r="J38" s="29"/>
      <c r="K38" s="29"/>
      <c r="L38" s="24">
        <f t="shared" si="47"/>
        <v>9.1000000000003638</v>
      </c>
      <c r="M38" s="29">
        <v>5124.3</v>
      </c>
      <c r="N38" s="29">
        <v>5132.1000000000004</v>
      </c>
      <c r="O38" s="29"/>
      <c r="P38" s="29"/>
      <c r="Q38" s="40"/>
      <c r="R38" s="40"/>
      <c r="S38" s="41">
        <f t="shared" si="48"/>
        <v>0</v>
      </c>
      <c r="T38" s="29"/>
      <c r="U38" s="29"/>
      <c r="V38" s="24">
        <f t="shared" si="49"/>
        <v>7.8000000000001819</v>
      </c>
      <c r="W38" s="25">
        <f t="shared" si="52"/>
        <v>16.900000000000546</v>
      </c>
      <c r="X38" s="21"/>
      <c r="Y38" s="21"/>
      <c r="Z38" s="33"/>
      <c r="AA38" s="27">
        <f t="shared" si="50"/>
        <v>17</v>
      </c>
      <c r="AB38" s="27">
        <v>17</v>
      </c>
      <c r="AC38" s="28">
        <f t="shared" si="51"/>
        <v>1</v>
      </c>
      <c r="AD38" s="10">
        <f t="shared" si="53"/>
        <v>0.99411764705885564</v>
      </c>
      <c r="AE38" s="44">
        <f t="shared" si="54"/>
        <v>0</v>
      </c>
    </row>
    <row r="39" spans="1:31" x14ac:dyDescent="0.75">
      <c r="A39" s="29" t="s">
        <v>84</v>
      </c>
      <c r="B39" s="21" t="s">
        <v>38</v>
      </c>
      <c r="C39" s="29">
        <v>5291.4</v>
      </c>
      <c r="D39" s="29">
        <v>5296</v>
      </c>
      <c r="E39" s="29"/>
      <c r="F39" s="29"/>
      <c r="G39" s="40"/>
      <c r="H39" s="40"/>
      <c r="I39" s="41">
        <f t="shared" si="46"/>
        <v>0</v>
      </c>
      <c r="J39" s="29"/>
      <c r="K39" s="29"/>
      <c r="L39" s="24">
        <f t="shared" si="47"/>
        <v>4.6000000000003638</v>
      </c>
      <c r="M39" s="29">
        <v>5296</v>
      </c>
      <c r="N39" s="29">
        <v>5298.9</v>
      </c>
      <c r="O39" s="29"/>
      <c r="P39" s="29"/>
      <c r="Q39" s="40"/>
      <c r="R39" s="40"/>
      <c r="S39" s="41">
        <f t="shared" si="48"/>
        <v>0</v>
      </c>
      <c r="T39" s="29"/>
      <c r="U39" s="29"/>
      <c r="V39" s="24">
        <f t="shared" si="49"/>
        <v>2.8999999999996362</v>
      </c>
      <c r="W39" s="25">
        <f t="shared" si="52"/>
        <v>7.5</v>
      </c>
      <c r="X39" s="21"/>
      <c r="Y39" s="21"/>
      <c r="Z39" s="33"/>
      <c r="AA39" s="27">
        <f t="shared" si="50"/>
        <v>17</v>
      </c>
      <c r="AB39" s="27">
        <v>17</v>
      </c>
      <c r="AC39" s="28">
        <f t="shared" si="51"/>
        <v>1</v>
      </c>
      <c r="AD39" s="10">
        <f t="shared" si="53"/>
        <v>0.44117647058823528</v>
      </c>
      <c r="AE39" s="44">
        <f t="shared" si="54"/>
        <v>0</v>
      </c>
    </row>
    <row r="40" spans="1:31" x14ac:dyDescent="0.75">
      <c r="A40" s="29" t="s">
        <v>85</v>
      </c>
      <c r="B40" s="21" t="s">
        <v>38</v>
      </c>
      <c r="C40" s="29">
        <v>2081.8000000000002</v>
      </c>
      <c r="D40" s="29">
        <v>2090</v>
      </c>
      <c r="E40" s="29"/>
      <c r="F40" s="29"/>
      <c r="G40" s="40"/>
      <c r="H40" s="40"/>
      <c r="I40" s="41">
        <f t="shared" si="46"/>
        <v>0</v>
      </c>
      <c r="J40" s="29"/>
      <c r="K40" s="29"/>
      <c r="L40" s="24">
        <f t="shared" si="47"/>
        <v>8.1999999999998181</v>
      </c>
      <c r="M40" s="29">
        <v>2090</v>
      </c>
      <c r="N40" s="29">
        <v>2097.5</v>
      </c>
      <c r="O40" s="29"/>
      <c r="P40" s="29"/>
      <c r="Q40" s="40"/>
      <c r="R40" s="40"/>
      <c r="S40" s="41">
        <f t="shared" si="48"/>
        <v>0</v>
      </c>
      <c r="T40" s="29"/>
      <c r="U40" s="29"/>
      <c r="V40" s="24">
        <f t="shared" si="49"/>
        <v>7.5</v>
      </c>
      <c r="W40" s="25">
        <f t="shared" si="52"/>
        <v>15.699999999999818</v>
      </c>
      <c r="X40" s="21"/>
      <c r="Y40" s="21"/>
      <c r="Z40" s="33"/>
      <c r="AA40" s="27">
        <f t="shared" si="50"/>
        <v>17</v>
      </c>
      <c r="AB40" s="27">
        <v>17</v>
      </c>
      <c r="AC40" s="28">
        <f t="shared" si="51"/>
        <v>1</v>
      </c>
      <c r="AD40" s="10">
        <f t="shared" si="53"/>
        <v>0.92352941176469516</v>
      </c>
      <c r="AE40" s="44">
        <f t="shared" si="54"/>
        <v>0</v>
      </c>
    </row>
    <row r="41" spans="1:31" x14ac:dyDescent="0.75">
      <c r="A41" s="29" t="s">
        <v>86</v>
      </c>
      <c r="B41" s="21" t="s">
        <v>38</v>
      </c>
      <c r="C41" s="29">
        <v>2115.6</v>
      </c>
      <c r="D41" s="29">
        <v>2123.8000000000002</v>
      </c>
      <c r="E41" s="29"/>
      <c r="F41" s="29"/>
      <c r="G41" s="40"/>
      <c r="H41" s="40"/>
      <c r="I41" s="41">
        <f t="shared" si="46"/>
        <v>0</v>
      </c>
      <c r="J41" s="29"/>
      <c r="K41" s="29"/>
      <c r="L41" s="24">
        <f t="shared" si="47"/>
        <v>8.2000000000002728</v>
      </c>
      <c r="M41" s="29">
        <v>2123.8000000000002</v>
      </c>
      <c r="N41" s="29">
        <v>2130</v>
      </c>
      <c r="O41" s="29"/>
      <c r="P41" s="29"/>
      <c r="Q41" s="40"/>
      <c r="R41" s="40"/>
      <c r="S41" s="41">
        <f t="shared" si="48"/>
        <v>0</v>
      </c>
      <c r="T41" s="29"/>
      <c r="U41" s="29"/>
      <c r="V41" s="24">
        <f t="shared" si="49"/>
        <v>6.1999999999998181</v>
      </c>
      <c r="W41" s="25">
        <f t="shared" si="52"/>
        <v>14.400000000000091</v>
      </c>
      <c r="X41" s="21"/>
      <c r="Y41" s="21"/>
      <c r="Z41" s="33"/>
      <c r="AA41" s="27">
        <f t="shared" si="50"/>
        <v>17</v>
      </c>
      <c r="AB41" s="27">
        <v>17</v>
      </c>
      <c r="AC41" s="28">
        <f t="shared" si="51"/>
        <v>1</v>
      </c>
      <c r="AD41" s="10">
        <f t="shared" si="53"/>
        <v>0.84705882352941708</v>
      </c>
      <c r="AE41" s="44">
        <f t="shared" si="54"/>
        <v>0</v>
      </c>
    </row>
    <row r="42" spans="1:31" x14ac:dyDescent="0.75">
      <c r="A42" s="29" t="s">
        <v>87</v>
      </c>
      <c r="B42" s="21" t="s">
        <v>38</v>
      </c>
      <c r="C42" s="29">
        <v>1986.8</v>
      </c>
      <c r="D42" s="21">
        <v>1996</v>
      </c>
      <c r="E42" s="29"/>
      <c r="F42" s="29"/>
      <c r="G42" s="40"/>
      <c r="H42" s="40"/>
      <c r="I42" s="41">
        <f t="shared" ref="I42" si="57">H42-G42</f>
        <v>0</v>
      </c>
      <c r="J42" s="29"/>
      <c r="K42" s="29"/>
      <c r="L42" s="24">
        <f t="shared" ref="L42" si="58">SUM(D42-C42)</f>
        <v>9.2000000000000455</v>
      </c>
      <c r="M42" s="21">
        <v>1996</v>
      </c>
      <c r="N42" s="29">
        <v>2003.8</v>
      </c>
      <c r="O42" s="29"/>
      <c r="P42" s="29"/>
      <c r="Q42" s="40"/>
      <c r="R42" s="40"/>
      <c r="S42" s="41">
        <f t="shared" si="48"/>
        <v>0</v>
      </c>
      <c r="T42" s="29"/>
      <c r="U42" s="29"/>
      <c r="V42" s="24">
        <f t="shared" ref="V42" si="59">SUM(N42-M42)</f>
        <v>7.7999999999999545</v>
      </c>
      <c r="W42" s="25">
        <f t="shared" ref="W42" si="60">L42+V42</f>
        <v>17</v>
      </c>
      <c r="X42" s="21"/>
      <c r="Y42" s="21"/>
      <c r="Z42" s="33"/>
      <c r="AA42" s="27">
        <f t="shared" ref="AA42" si="61">AB42-X42-Y42-Z42</f>
        <v>17</v>
      </c>
      <c r="AB42" s="27">
        <v>17</v>
      </c>
      <c r="AC42" s="28">
        <f t="shared" ref="AC42" si="62">AA42/AB42</f>
        <v>1</v>
      </c>
      <c r="AD42" s="10">
        <f>W42/AA42</f>
        <v>1</v>
      </c>
      <c r="AE42" s="44">
        <f>S37+I37</f>
        <v>0</v>
      </c>
    </row>
    <row r="43" spans="1:31" x14ac:dyDescent="0.75">
      <c r="A43" s="29"/>
      <c r="B43" s="21"/>
      <c r="C43" s="21"/>
      <c r="D43" s="21"/>
      <c r="E43" s="29"/>
      <c r="F43" s="29"/>
      <c r="G43" s="40"/>
      <c r="H43" s="40"/>
      <c r="I43" s="41"/>
      <c r="J43" s="29"/>
      <c r="K43" s="29"/>
      <c r="L43" s="24"/>
      <c r="M43" s="21"/>
      <c r="N43" s="21"/>
      <c r="O43" s="29"/>
      <c r="P43" s="29"/>
      <c r="Q43" s="40"/>
      <c r="R43" s="40"/>
      <c r="S43" s="41"/>
      <c r="T43" s="29"/>
      <c r="U43" s="29"/>
      <c r="V43" s="24"/>
      <c r="W43" s="25"/>
      <c r="X43" s="21"/>
      <c r="Y43" s="21"/>
      <c r="Z43" s="33"/>
      <c r="AA43" s="27"/>
      <c r="AB43" s="27"/>
      <c r="AC43" s="28">
        <f>AVERAGEIF(AC28:AC42,"&gt;0")</f>
        <v>0.73490196078431369</v>
      </c>
      <c r="AD43" s="28">
        <f>AVERAGEIF(AD28:AD42,"&gt;0")</f>
        <v>0.8441176470588424</v>
      </c>
      <c r="AE43" s="44"/>
    </row>
    <row r="44" spans="1:31" x14ac:dyDescent="0.75">
      <c r="A44" s="13" t="s">
        <v>102</v>
      </c>
      <c r="B44" s="13"/>
      <c r="C44" s="13"/>
      <c r="D44" s="13"/>
      <c r="E44" s="13"/>
      <c r="F44" s="13"/>
      <c r="G44" s="13"/>
      <c r="H44" s="13"/>
      <c r="I44" s="16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7"/>
      <c r="X44" s="13"/>
      <c r="Y44" s="13"/>
      <c r="Z44" s="18"/>
      <c r="AA44" s="13"/>
      <c r="AB44" s="13"/>
      <c r="AC44" s="14"/>
      <c r="AD44" s="15"/>
      <c r="AE44" s="15"/>
    </row>
    <row r="45" spans="1:31" x14ac:dyDescent="0.75">
      <c r="A45" s="29" t="s">
        <v>39</v>
      </c>
      <c r="B45" s="21" t="s">
        <v>38</v>
      </c>
      <c r="C45" s="29">
        <v>16513</v>
      </c>
      <c r="D45" s="29">
        <v>16520</v>
      </c>
      <c r="E45" s="29"/>
      <c r="F45" s="29"/>
      <c r="G45" s="40"/>
      <c r="H45" s="40"/>
      <c r="I45" s="41">
        <f t="shared" ref="I45:I56" si="63">H45-G45</f>
        <v>0</v>
      </c>
      <c r="J45" s="29"/>
      <c r="K45" s="29"/>
      <c r="L45" s="24">
        <f t="shared" ref="L45:L56" si="64">SUM(D45-C45)</f>
        <v>7</v>
      </c>
      <c r="M45" s="29">
        <v>16520</v>
      </c>
      <c r="N45" s="29">
        <v>16526</v>
      </c>
      <c r="O45" s="29"/>
      <c r="P45" s="29"/>
      <c r="Q45" s="40"/>
      <c r="R45" s="40"/>
      <c r="S45" s="41">
        <f t="shared" si="48"/>
        <v>0</v>
      </c>
      <c r="T45" s="29"/>
      <c r="U45" s="29"/>
      <c r="V45" s="24">
        <f t="shared" ref="V45:V56" si="65">SUM(N45-M45)</f>
        <v>6</v>
      </c>
      <c r="W45" s="25">
        <f t="shared" ref="W45:W56" si="66">L45+V45</f>
        <v>13</v>
      </c>
      <c r="X45" s="21"/>
      <c r="Y45" s="21"/>
      <c r="Z45" s="33"/>
      <c r="AA45" s="27">
        <f t="shared" ref="AA45:AA49" si="67">AB45-X45-Y45-Z45</f>
        <v>17</v>
      </c>
      <c r="AB45" s="27">
        <v>17</v>
      </c>
      <c r="AC45" s="28">
        <f t="shared" ref="AC45:AC48" si="68">AA45/AB45</f>
        <v>1</v>
      </c>
      <c r="AD45" s="10">
        <f t="shared" ref="AD45:AD48" si="69">W45/AA45</f>
        <v>0.76470588235294112</v>
      </c>
      <c r="AE45" s="44">
        <f>S45+I45</f>
        <v>0</v>
      </c>
    </row>
    <row r="46" spans="1:31" x14ac:dyDescent="0.75">
      <c r="A46" s="29" t="s">
        <v>40</v>
      </c>
      <c r="B46" s="21" t="s">
        <v>38</v>
      </c>
      <c r="C46" s="29">
        <v>16343</v>
      </c>
      <c r="D46" s="29">
        <v>16350</v>
      </c>
      <c r="E46" s="29"/>
      <c r="F46" s="29"/>
      <c r="G46" s="40"/>
      <c r="H46" s="40"/>
      <c r="I46" s="41">
        <f t="shared" si="63"/>
        <v>0</v>
      </c>
      <c r="J46" s="29"/>
      <c r="K46" s="29"/>
      <c r="L46" s="24">
        <f t="shared" si="64"/>
        <v>7</v>
      </c>
      <c r="M46" s="29">
        <v>16350</v>
      </c>
      <c r="N46" s="29">
        <v>16358</v>
      </c>
      <c r="O46" s="29"/>
      <c r="P46" s="29"/>
      <c r="Q46" s="40"/>
      <c r="R46" s="40"/>
      <c r="S46" s="41">
        <f t="shared" si="48"/>
        <v>0</v>
      </c>
      <c r="T46" s="29"/>
      <c r="U46" s="29"/>
      <c r="V46" s="24">
        <f t="shared" si="65"/>
        <v>8</v>
      </c>
      <c r="W46" s="25">
        <f t="shared" si="66"/>
        <v>15</v>
      </c>
      <c r="X46" s="21"/>
      <c r="Y46" s="21"/>
      <c r="Z46" s="33"/>
      <c r="AA46" s="27">
        <f t="shared" si="67"/>
        <v>17</v>
      </c>
      <c r="AB46" s="27">
        <v>17</v>
      </c>
      <c r="AC46" s="28">
        <f t="shared" si="68"/>
        <v>1</v>
      </c>
      <c r="AD46" s="10">
        <f t="shared" si="69"/>
        <v>0.88235294117647056</v>
      </c>
      <c r="AE46" s="44">
        <f t="shared" ref="AE46:AE56" si="70">S46+I46</f>
        <v>0</v>
      </c>
    </row>
    <row r="47" spans="1:31" x14ac:dyDescent="0.75">
      <c r="A47" s="29" t="s">
        <v>41</v>
      </c>
      <c r="B47" s="21" t="s">
        <v>38</v>
      </c>
      <c r="C47" s="29">
        <v>15448</v>
      </c>
      <c r="D47" s="29">
        <v>15457</v>
      </c>
      <c r="E47" s="29"/>
      <c r="F47" s="29"/>
      <c r="G47" s="40"/>
      <c r="H47" s="40"/>
      <c r="I47" s="41">
        <f t="shared" si="63"/>
        <v>0</v>
      </c>
      <c r="J47" s="29"/>
      <c r="K47" s="29"/>
      <c r="L47" s="24">
        <f t="shared" si="64"/>
        <v>9</v>
      </c>
      <c r="M47" s="29">
        <v>15457</v>
      </c>
      <c r="N47" s="29">
        <v>15464</v>
      </c>
      <c r="O47" s="29"/>
      <c r="P47" s="29"/>
      <c r="Q47" s="40"/>
      <c r="R47" s="40"/>
      <c r="S47" s="41">
        <f t="shared" si="48"/>
        <v>0</v>
      </c>
      <c r="T47" s="29"/>
      <c r="U47" s="29"/>
      <c r="V47" s="24">
        <f t="shared" si="65"/>
        <v>7</v>
      </c>
      <c r="W47" s="25">
        <f t="shared" si="66"/>
        <v>16</v>
      </c>
      <c r="X47" s="21"/>
      <c r="Y47" s="21"/>
      <c r="Z47" s="33"/>
      <c r="AA47" s="27">
        <f t="shared" si="67"/>
        <v>17</v>
      </c>
      <c r="AB47" s="27">
        <v>17</v>
      </c>
      <c r="AC47" s="28">
        <f t="shared" si="68"/>
        <v>1</v>
      </c>
      <c r="AD47" s="10">
        <f t="shared" si="69"/>
        <v>0.94117647058823528</v>
      </c>
      <c r="AE47" s="44">
        <f t="shared" si="70"/>
        <v>0</v>
      </c>
    </row>
    <row r="48" spans="1:31" x14ac:dyDescent="0.75">
      <c r="A48" s="29" t="s">
        <v>42</v>
      </c>
      <c r="B48" s="21" t="s">
        <v>38</v>
      </c>
      <c r="C48" s="29">
        <v>11709</v>
      </c>
      <c r="D48" s="29">
        <v>11709</v>
      </c>
      <c r="E48" s="29"/>
      <c r="F48" s="29"/>
      <c r="G48" s="40"/>
      <c r="H48" s="40"/>
      <c r="I48" s="41">
        <f t="shared" si="63"/>
        <v>0</v>
      </c>
      <c r="J48" s="29"/>
      <c r="K48" s="29"/>
      <c r="L48" s="24">
        <f t="shared" si="64"/>
        <v>0</v>
      </c>
      <c r="M48" s="29">
        <v>11709</v>
      </c>
      <c r="N48" s="29">
        <v>11709</v>
      </c>
      <c r="O48" s="29"/>
      <c r="P48" s="29"/>
      <c r="Q48" s="40"/>
      <c r="R48" s="40"/>
      <c r="S48" s="41">
        <f t="shared" si="48"/>
        <v>0</v>
      </c>
      <c r="T48" s="29"/>
      <c r="U48" s="29"/>
      <c r="V48" s="24">
        <f t="shared" si="65"/>
        <v>0</v>
      </c>
      <c r="W48" s="25">
        <f t="shared" si="66"/>
        <v>0</v>
      </c>
      <c r="X48" s="21"/>
      <c r="Y48" s="21"/>
      <c r="Z48" s="33"/>
      <c r="AA48" s="27">
        <f t="shared" si="67"/>
        <v>17</v>
      </c>
      <c r="AB48" s="27">
        <v>17</v>
      </c>
      <c r="AC48" s="28">
        <f t="shared" si="68"/>
        <v>1</v>
      </c>
      <c r="AD48" s="10">
        <f t="shared" si="69"/>
        <v>0</v>
      </c>
      <c r="AE48" s="44">
        <f t="shared" si="70"/>
        <v>0</v>
      </c>
    </row>
    <row r="49" spans="1:31" x14ac:dyDescent="0.75">
      <c r="A49" s="29" t="s">
        <v>43</v>
      </c>
      <c r="B49" s="21" t="s">
        <v>38</v>
      </c>
      <c r="C49" s="21">
        <v>9878</v>
      </c>
      <c r="D49" s="21">
        <v>9885</v>
      </c>
      <c r="E49" s="29"/>
      <c r="F49" s="29"/>
      <c r="G49" s="40"/>
      <c r="H49" s="40"/>
      <c r="I49" s="41">
        <f t="shared" si="63"/>
        <v>0</v>
      </c>
      <c r="J49" s="29"/>
      <c r="K49" s="29"/>
      <c r="L49" s="24">
        <f t="shared" si="64"/>
        <v>7</v>
      </c>
      <c r="M49" s="21">
        <v>9883</v>
      </c>
      <c r="N49" s="21">
        <v>9892</v>
      </c>
      <c r="O49" s="29"/>
      <c r="P49" s="29"/>
      <c r="Q49" s="40"/>
      <c r="R49" s="40"/>
      <c r="S49" s="41">
        <f t="shared" si="48"/>
        <v>0</v>
      </c>
      <c r="T49" s="29"/>
      <c r="U49" s="29"/>
      <c r="V49" s="24">
        <f t="shared" si="65"/>
        <v>9</v>
      </c>
      <c r="W49" s="25">
        <f t="shared" si="66"/>
        <v>16</v>
      </c>
      <c r="X49" s="21"/>
      <c r="Y49" s="21"/>
      <c r="Z49" s="33"/>
      <c r="AA49" s="27">
        <f t="shared" si="67"/>
        <v>17</v>
      </c>
      <c r="AB49" s="27">
        <v>17</v>
      </c>
      <c r="AC49" s="28">
        <f>AA49/AB49</f>
        <v>1</v>
      </c>
      <c r="AD49" s="10">
        <f>W49/AA49</f>
        <v>0.94117647058823528</v>
      </c>
      <c r="AE49" s="44">
        <f t="shared" si="70"/>
        <v>0</v>
      </c>
    </row>
    <row r="50" spans="1:31" x14ac:dyDescent="0.75">
      <c r="A50" s="29" t="s">
        <v>44</v>
      </c>
      <c r="B50" s="21" t="s">
        <v>38</v>
      </c>
      <c r="C50" s="29">
        <v>13622</v>
      </c>
      <c r="D50" s="29">
        <v>13625</v>
      </c>
      <c r="E50" s="29"/>
      <c r="F50" s="29"/>
      <c r="G50" s="40"/>
      <c r="H50" s="40"/>
      <c r="I50" s="41">
        <f t="shared" si="63"/>
        <v>0</v>
      </c>
      <c r="J50" s="29"/>
      <c r="K50" s="29"/>
      <c r="L50" s="24">
        <f t="shared" si="64"/>
        <v>3</v>
      </c>
      <c r="M50" s="29">
        <v>13625</v>
      </c>
      <c r="N50" s="29">
        <v>13625</v>
      </c>
      <c r="O50" s="29"/>
      <c r="P50" s="29"/>
      <c r="Q50" s="40"/>
      <c r="R50" s="40"/>
      <c r="S50" s="41">
        <f t="shared" si="48"/>
        <v>0</v>
      </c>
      <c r="T50" s="29"/>
      <c r="U50" s="29"/>
      <c r="V50" s="24">
        <f t="shared" si="65"/>
        <v>0</v>
      </c>
      <c r="W50" s="25">
        <f t="shared" si="66"/>
        <v>3</v>
      </c>
      <c r="X50" s="21"/>
      <c r="Y50" s="21"/>
      <c r="Z50" s="33"/>
      <c r="AA50" s="27">
        <f t="shared" si="50"/>
        <v>17</v>
      </c>
      <c r="AB50" s="27">
        <v>17</v>
      </c>
      <c r="AC50" s="28">
        <f t="shared" si="51"/>
        <v>1</v>
      </c>
      <c r="AD50" s="10">
        <f t="shared" si="53"/>
        <v>0.17647058823529413</v>
      </c>
      <c r="AE50" s="44">
        <f t="shared" si="70"/>
        <v>0</v>
      </c>
    </row>
    <row r="51" spans="1:31" x14ac:dyDescent="0.75">
      <c r="A51" s="29" t="s">
        <v>45</v>
      </c>
      <c r="B51" s="21" t="s">
        <v>38</v>
      </c>
      <c r="C51" s="29"/>
      <c r="D51" s="29"/>
      <c r="E51" s="29" t="s">
        <v>140</v>
      </c>
      <c r="F51" s="29" t="s">
        <v>140</v>
      </c>
      <c r="G51" s="40">
        <v>0.25</v>
      </c>
      <c r="H51" s="40">
        <v>0.66666666666666663</v>
      </c>
      <c r="I51" s="41">
        <f t="shared" si="63"/>
        <v>0.41666666666666663</v>
      </c>
      <c r="J51" s="29" t="s">
        <v>148</v>
      </c>
      <c r="K51" s="29"/>
      <c r="L51" s="24">
        <f t="shared" si="64"/>
        <v>0</v>
      </c>
      <c r="M51" s="29"/>
      <c r="N51" s="29"/>
      <c r="O51" s="29"/>
      <c r="P51" s="29" t="s">
        <v>140</v>
      </c>
      <c r="Q51" s="40">
        <v>0.66666666666666663</v>
      </c>
      <c r="R51" s="40">
        <v>8.3333333333333329E-2</v>
      </c>
      <c r="S51" s="41">
        <v>0.41666666666666669</v>
      </c>
      <c r="T51" s="29" t="s">
        <v>148</v>
      </c>
      <c r="U51" s="29"/>
      <c r="V51" s="24">
        <f t="shared" si="65"/>
        <v>0</v>
      </c>
      <c r="W51" s="25">
        <f t="shared" si="66"/>
        <v>0</v>
      </c>
      <c r="X51" s="21"/>
      <c r="Y51" s="21"/>
      <c r="Z51" s="33">
        <v>16.899999999999999</v>
      </c>
      <c r="AA51" s="27">
        <f t="shared" si="50"/>
        <v>0.10000000000000142</v>
      </c>
      <c r="AB51" s="27">
        <v>17</v>
      </c>
      <c r="AC51" s="28">
        <f t="shared" si="51"/>
        <v>5.8823529411765538E-3</v>
      </c>
      <c r="AD51" s="10">
        <f t="shared" si="53"/>
        <v>0</v>
      </c>
      <c r="AE51" s="44">
        <f t="shared" si="70"/>
        <v>0.83333333333333326</v>
      </c>
    </row>
    <row r="52" spans="1:31" x14ac:dyDescent="0.75">
      <c r="A52" s="29" t="s">
        <v>116</v>
      </c>
      <c r="B52" s="21" t="s">
        <v>38</v>
      </c>
      <c r="C52" s="29">
        <v>12432</v>
      </c>
      <c r="D52" s="29">
        <v>12440</v>
      </c>
      <c r="E52" s="29"/>
      <c r="F52" s="29"/>
      <c r="G52" s="40"/>
      <c r="H52" s="40"/>
      <c r="I52" s="41">
        <f t="shared" si="63"/>
        <v>0</v>
      </c>
      <c r="J52" s="29"/>
      <c r="K52" s="29"/>
      <c r="L52" s="24">
        <f t="shared" si="64"/>
        <v>8</v>
      </c>
      <c r="M52" s="29">
        <v>12440</v>
      </c>
      <c r="N52" s="29">
        <v>12448</v>
      </c>
      <c r="O52" s="29"/>
      <c r="P52" s="29"/>
      <c r="Q52" s="40"/>
      <c r="R52" s="40"/>
      <c r="S52" s="41">
        <f t="shared" si="48"/>
        <v>0</v>
      </c>
      <c r="T52" s="29"/>
      <c r="U52" s="29"/>
      <c r="V52" s="24">
        <f t="shared" si="65"/>
        <v>8</v>
      </c>
      <c r="W52" s="25">
        <f t="shared" si="66"/>
        <v>16</v>
      </c>
      <c r="X52" s="21"/>
      <c r="Y52" s="21"/>
      <c r="Z52" s="33"/>
      <c r="AA52" s="27">
        <f t="shared" si="50"/>
        <v>17</v>
      </c>
      <c r="AB52" s="27">
        <v>17</v>
      </c>
      <c r="AC52" s="28">
        <f t="shared" si="51"/>
        <v>1</v>
      </c>
      <c r="AD52" s="10">
        <f t="shared" si="53"/>
        <v>0.94117647058823528</v>
      </c>
      <c r="AE52" s="44">
        <f t="shared" si="70"/>
        <v>0</v>
      </c>
    </row>
    <row r="53" spans="1:31" x14ac:dyDescent="0.75">
      <c r="A53" s="29" t="s">
        <v>46</v>
      </c>
      <c r="B53" s="21" t="s">
        <v>38</v>
      </c>
      <c r="C53" s="29">
        <v>13675</v>
      </c>
      <c r="D53" s="29">
        <v>13683</v>
      </c>
      <c r="E53" s="29"/>
      <c r="F53" s="29"/>
      <c r="G53" s="40"/>
      <c r="H53" s="40"/>
      <c r="I53" s="41">
        <f t="shared" si="63"/>
        <v>0</v>
      </c>
      <c r="J53" s="29"/>
      <c r="K53" s="29"/>
      <c r="L53" s="24">
        <f t="shared" si="64"/>
        <v>8</v>
      </c>
      <c r="M53" s="29">
        <v>13683</v>
      </c>
      <c r="N53" s="29">
        <v>13688</v>
      </c>
      <c r="O53" s="29"/>
      <c r="P53" s="29"/>
      <c r="Q53" s="29"/>
      <c r="R53" s="29"/>
      <c r="S53" s="41">
        <f t="shared" si="48"/>
        <v>0</v>
      </c>
      <c r="T53" s="29"/>
      <c r="U53" s="29"/>
      <c r="V53" s="24">
        <f t="shared" si="65"/>
        <v>5</v>
      </c>
      <c r="W53" s="25">
        <f t="shared" si="66"/>
        <v>13</v>
      </c>
      <c r="X53" s="21"/>
      <c r="Y53" s="21"/>
      <c r="Z53" s="33"/>
      <c r="AA53" s="27">
        <f t="shared" si="50"/>
        <v>17</v>
      </c>
      <c r="AB53" s="27">
        <v>17</v>
      </c>
      <c r="AC53" s="28">
        <f t="shared" si="51"/>
        <v>1</v>
      </c>
      <c r="AD53" s="10">
        <f t="shared" si="53"/>
        <v>0.76470588235294112</v>
      </c>
      <c r="AE53" s="44">
        <f t="shared" si="70"/>
        <v>0</v>
      </c>
    </row>
    <row r="54" spans="1:31" x14ac:dyDescent="0.75">
      <c r="A54" s="29" t="s">
        <v>48</v>
      </c>
      <c r="B54" s="21" t="s">
        <v>38</v>
      </c>
      <c r="C54" s="29"/>
      <c r="D54" s="29"/>
      <c r="E54" s="29" t="s">
        <v>140</v>
      </c>
      <c r="F54" s="29" t="s">
        <v>140</v>
      </c>
      <c r="G54" s="40">
        <v>0.25</v>
      </c>
      <c r="H54" s="40">
        <v>0.66666666666666663</v>
      </c>
      <c r="I54" s="41">
        <f t="shared" si="63"/>
        <v>0.41666666666666663</v>
      </c>
      <c r="J54" s="29" t="s">
        <v>149</v>
      </c>
      <c r="K54" s="29"/>
      <c r="L54" s="24">
        <f t="shared" si="64"/>
        <v>0</v>
      </c>
      <c r="M54" s="29"/>
      <c r="N54" s="29"/>
      <c r="O54" s="29"/>
      <c r="P54" s="29" t="s">
        <v>140</v>
      </c>
      <c r="Q54" s="40">
        <v>0.66666666666666663</v>
      </c>
      <c r="R54" s="40">
        <v>8.3333333333333329E-2</v>
      </c>
      <c r="S54" s="41">
        <v>0.41666666666666669</v>
      </c>
      <c r="T54" s="29" t="s">
        <v>149</v>
      </c>
      <c r="U54" s="29"/>
      <c r="V54" s="24">
        <f t="shared" si="65"/>
        <v>0</v>
      </c>
      <c r="W54" s="25">
        <f t="shared" si="66"/>
        <v>0</v>
      </c>
      <c r="X54" s="21"/>
      <c r="Y54" s="21"/>
      <c r="Z54" s="33">
        <v>16.899999999999999</v>
      </c>
      <c r="AA54" s="27">
        <f t="shared" si="50"/>
        <v>0.10000000000000142</v>
      </c>
      <c r="AB54" s="27">
        <v>17</v>
      </c>
      <c r="AC54" s="28">
        <f t="shared" si="51"/>
        <v>5.8823529411765538E-3</v>
      </c>
      <c r="AD54" s="10">
        <f t="shared" si="53"/>
        <v>0</v>
      </c>
      <c r="AE54" s="44">
        <f t="shared" si="70"/>
        <v>0.83333333333333326</v>
      </c>
    </row>
    <row r="55" spans="1:31" x14ac:dyDescent="0.75">
      <c r="A55" s="29" t="s">
        <v>49</v>
      </c>
      <c r="B55" s="21" t="s">
        <v>38</v>
      </c>
      <c r="C55" s="29">
        <v>13975</v>
      </c>
      <c r="D55" s="29">
        <v>13984</v>
      </c>
      <c r="E55" s="29"/>
      <c r="F55" s="29"/>
      <c r="G55" s="40"/>
      <c r="H55" s="40"/>
      <c r="I55" s="41">
        <f t="shared" si="63"/>
        <v>0</v>
      </c>
      <c r="J55" s="29"/>
      <c r="K55" s="29"/>
      <c r="L55" s="24">
        <f t="shared" si="64"/>
        <v>9</v>
      </c>
      <c r="M55" s="29">
        <v>13984</v>
      </c>
      <c r="N55" s="29">
        <v>13991</v>
      </c>
      <c r="O55" s="29"/>
      <c r="P55" s="29"/>
      <c r="Q55" s="40"/>
      <c r="R55" s="40"/>
      <c r="S55" s="41">
        <f t="shared" si="48"/>
        <v>0</v>
      </c>
      <c r="T55" s="29"/>
      <c r="U55" s="29"/>
      <c r="V55" s="24">
        <f t="shared" si="65"/>
        <v>7</v>
      </c>
      <c r="W55" s="25">
        <f t="shared" si="66"/>
        <v>16</v>
      </c>
      <c r="X55" s="21"/>
      <c r="Y55" s="21"/>
      <c r="Z55" s="33"/>
      <c r="AA55" s="27">
        <f t="shared" si="50"/>
        <v>17</v>
      </c>
      <c r="AB55" s="27">
        <v>17</v>
      </c>
      <c r="AC55" s="28">
        <f t="shared" si="51"/>
        <v>1</v>
      </c>
      <c r="AD55" s="10">
        <f t="shared" si="53"/>
        <v>0.94117647058823528</v>
      </c>
      <c r="AE55" s="44">
        <f t="shared" si="70"/>
        <v>0</v>
      </c>
    </row>
    <row r="56" spans="1:31" x14ac:dyDescent="0.75">
      <c r="A56" s="29" t="s">
        <v>50</v>
      </c>
      <c r="B56" s="21" t="s">
        <v>38</v>
      </c>
      <c r="C56" s="29">
        <v>6248.5</v>
      </c>
      <c r="D56" s="29">
        <v>6257</v>
      </c>
      <c r="E56" s="29"/>
      <c r="F56" s="29"/>
      <c r="G56" s="40"/>
      <c r="H56" s="40"/>
      <c r="I56" s="41">
        <f t="shared" si="63"/>
        <v>0</v>
      </c>
      <c r="J56" s="29"/>
      <c r="K56" s="29"/>
      <c r="L56" s="24">
        <f t="shared" si="64"/>
        <v>8.5</v>
      </c>
      <c r="M56" s="29">
        <v>6257</v>
      </c>
      <c r="N56" s="29">
        <v>6261.1</v>
      </c>
      <c r="O56" s="29"/>
      <c r="P56" s="29"/>
      <c r="Q56" s="40"/>
      <c r="R56" s="40"/>
      <c r="S56" s="41">
        <f>R56-Q56</f>
        <v>0</v>
      </c>
      <c r="T56" s="29"/>
      <c r="U56" s="29"/>
      <c r="V56" s="24">
        <f t="shared" si="65"/>
        <v>4.1000000000003638</v>
      </c>
      <c r="W56" s="25">
        <f t="shared" si="66"/>
        <v>12.600000000000364</v>
      </c>
      <c r="X56" s="21"/>
      <c r="Y56" s="21"/>
      <c r="Z56" s="33"/>
      <c r="AA56" s="27">
        <f t="shared" si="50"/>
        <v>17</v>
      </c>
      <c r="AB56" s="27">
        <v>17</v>
      </c>
      <c r="AC56" s="28">
        <f t="shared" si="51"/>
        <v>1</v>
      </c>
      <c r="AD56" s="10">
        <f t="shared" si="53"/>
        <v>0.74117647058825664</v>
      </c>
      <c r="AE56" s="44">
        <f t="shared" si="70"/>
        <v>0</v>
      </c>
    </row>
    <row r="57" spans="1:31" x14ac:dyDescent="0.75">
      <c r="A57" s="78"/>
      <c r="B57" s="79"/>
      <c r="C57" s="80"/>
      <c r="D57" s="80"/>
      <c r="E57" s="80"/>
      <c r="F57" s="80"/>
      <c r="G57" s="81"/>
      <c r="H57" s="81"/>
      <c r="I57" s="82"/>
      <c r="J57" s="80"/>
      <c r="K57" s="80"/>
      <c r="L57" s="83"/>
      <c r="M57" s="80"/>
      <c r="N57" s="80"/>
      <c r="O57" s="80"/>
      <c r="P57" s="80"/>
      <c r="Q57" s="81"/>
      <c r="R57" s="81"/>
      <c r="S57" s="82"/>
      <c r="T57" s="80"/>
      <c r="U57" s="80"/>
      <c r="V57" s="83"/>
      <c r="W57" s="84"/>
      <c r="X57" s="79"/>
      <c r="Y57" s="79"/>
      <c r="Z57" s="85"/>
      <c r="AA57" s="86"/>
      <c r="AB57" s="86"/>
      <c r="AC57" s="28">
        <f>AVERAGEIF(AC45:AC56,"&gt;0")</f>
        <v>0.83431372549019611</v>
      </c>
      <c r="AD57" s="28">
        <f>AVERAGEIF(AD45:AD56,"&gt;0")</f>
        <v>0.78823529411764937</v>
      </c>
      <c r="AE57" s="87"/>
    </row>
    <row r="58" spans="1:31" x14ac:dyDescent="0.75">
      <c r="A58" s="78"/>
      <c r="B58" s="79"/>
      <c r="C58" s="80"/>
      <c r="D58" s="80"/>
      <c r="E58" s="80"/>
      <c r="F58" s="80"/>
      <c r="G58" s="81"/>
      <c r="H58" s="81"/>
      <c r="I58" s="82"/>
      <c r="J58" s="80"/>
      <c r="K58" s="80"/>
      <c r="L58" s="83"/>
      <c r="M58" s="80"/>
      <c r="N58" s="80"/>
      <c r="O58" s="80"/>
      <c r="P58" s="80"/>
      <c r="Q58" s="81"/>
      <c r="R58" s="81"/>
      <c r="S58" s="82"/>
      <c r="T58" s="80"/>
      <c r="U58" s="80"/>
      <c r="V58" s="83"/>
      <c r="W58" s="84"/>
      <c r="X58" s="79"/>
      <c r="Y58" s="79"/>
      <c r="Z58" s="85"/>
      <c r="AA58" s="88" t="s">
        <v>178</v>
      </c>
      <c r="AB58" s="86"/>
      <c r="AC58" s="28">
        <f>AVERAGE(AC43,AC57)</f>
        <v>0.78460784313725496</v>
      </c>
      <c r="AD58" s="28">
        <f>AVERAGE(AD43,AD57)</f>
        <v>0.81617647058824594</v>
      </c>
      <c r="AE58" s="87"/>
    </row>
    <row r="59" spans="1:31" s="103" customFormat="1" x14ac:dyDescent="0.75">
      <c r="A59" s="105" t="s">
        <v>118</v>
      </c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</row>
    <row r="60" spans="1:31" s="104" customFormat="1" x14ac:dyDescent="0.75">
      <c r="A60" s="107" t="s">
        <v>97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</row>
    <row r="61" spans="1:31" x14ac:dyDescent="0.75">
      <c r="A61" s="29" t="s">
        <v>127</v>
      </c>
      <c r="B61" s="29" t="s">
        <v>58</v>
      </c>
      <c r="C61" s="29">
        <v>22909</v>
      </c>
      <c r="D61" s="29">
        <v>22917</v>
      </c>
      <c r="E61" s="29"/>
      <c r="F61" s="29"/>
      <c r="G61" s="40"/>
      <c r="H61" s="40"/>
      <c r="I61" s="41">
        <f t="shared" ref="I61:I63" si="71">H61-G61</f>
        <v>0</v>
      </c>
      <c r="J61" s="29"/>
      <c r="K61" s="29"/>
      <c r="L61" s="38">
        <f t="shared" ref="L61:L63" si="72">SUM(D61-C61)</f>
        <v>8</v>
      </c>
      <c r="M61" s="29">
        <v>22917</v>
      </c>
      <c r="N61" s="29">
        <v>22924</v>
      </c>
      <c r="O61" s="29"/>
      <c r="P61" s="29"/>
      <c r="Q61" s="40"/>
      <c r="R61" s="40"/>
      <c r="S61" s="41">
        <f>R61-Q61</f>
        <v>0</v>
      </c>
      <c r="T61" s="29"/>
      <c r="U61" s="29"/>
      <c r="V61" s="24">
        <f t="shared" ref="V61:V63" si="73">SUM(N61-M61)</f>
        <v>7</v>
      </c>
      <c r="W61" s="25">
        <f t="shared" ref="W61:W63" si="74">SUM(L61+V61)</f>
        <v>15</v>
      </c>
      <c r="X61" s="29"/>
      <c r="Y61" s="29"/>
      <c r="Z61" s="30"/>
      <c r="AA61" s="27">
        <f>AB61-X61-Y61-Z61</f>
        <v>17</v>
      </c>
      <c r="AB61" s="27">
        <v>17</v>
      </c>
      <c r="AC61" s="28">
        <f>AA61/AB61</f>
        <v>1</v>
      </c>
      <c r="AD61" s="10">
        <f>W61/AA61</f>
        <v>0.88235294117647056</v>
      </c>
      <c r="AE61" s="44">
        <f>S60+I60</f>
        <v>0</v>
      </c>
    </row>
    <row r="62" spans="1:31" x14ac:dyDescent="0.75">
      <c r="A62" s="29" t="s">
        <v>128</v>
      </c>
      <c r="B62" s="29" t="s">
        <v>58</v>
      </c>
      <c r="C62" s="29">
        <v>7302</v>
      </c>
      <c r="D62" s="29">
        <v>7309</v>
      </c>
      <c r="E62" s="29"/>
      <c r="F62" s="29"/>
      <c r="G62" s="40"/>
      <c r="H62" s="40"/>
      <c r="I62" s="41">
        <f t="shared" si="71"/>
        <v>0</v>
      </c>
      <c r="J62" s="29"/>
      <c r="K62" s="29"/>
      <c r="L62" s="38">
        <f t="shared" si="72"/>
        <v>7</v>
      </c>
      <c r="M62" s="29">
        <v>7309</v>
      </c>
      <c r="N62" s="29">
        <v>7316</v>
      </c>
      <c r="O62" s="29"/>
      <c r="P62" s="29"/>
      <c r="Q62" s="40"/>
      <c r="R62" s="40"/>
      <c r="S62" s="41">
        <f t="shared" ref="S62" si="75">R62-Q62</f>
        <v>0</v>
      </c>
      <c r="T62" s="29"/>
      <c r="U62" s="29"/>
      <c r="V62" s="24">
        <f t="shared" si="73"/>
        <v>7</v>
      </c>
      <c r="W62" s="25">
        <f t="shared" si="74"/>
        <v>14</v>
      </c>
      <c r="X62" s="29"/>
      <c r="Y62" s="29"/>
      <c r="Z62" s="30"/>
      <c r="AA62" s="27">
        <f>AB62-X62-Y62-Z62</f>
        <v>17</v>
      </c>
      <c r="AB62" s="27">
        <v>17</v>
      </c>
      <c r="AC62" s="28">
        <f>AA62/AB62</f>
        <v>1</v>
      </c>
      <c r="AD62" s="10">
        <f>W62/AA62</f>
        <v>0.82352941176470584</v>
      </c>
      <c r="AE62" s="44">
        <f t="shared" ref="AE62:AE63" si="76">S60+I60</f>
        <v>0</v>
      </c>
    </row>
    <row r="63" spans="1:31" x14ac:dyDescent="0.75">
      <c r="A63" s="29" t="s">
        <v>129</v>
      </c>
      <c r="B63" s="29" t="s">
        <v>58</v>
      </c>
      <c r="C63" s="29">
        <v>12434</v>
      </c>
      <c r="D63" s="29">
        <v>12434</v>
      </c>
      <c r="E63" s="29"/>
      <c r="F63" s="29"/>
      <c r="G63" s="40">
        <v>0.25</v>
      </c>
      <c r="H63" s="40">
        <v>0.66666666666666663</v>
      </c>
      <c r="I63" s="41">
        <f t="shared" si="71"/>
        <v>0.41666666666666663</v>
      </c>
      <c r="J63" s="29" t="s">
        <v>132</v>
      </c>
      <c r="K63" s="29"/>
      <c r="L63" s="38">
        <f t="shared" si="72"/>
        <v>0</v>
      </c>
      <c r="M63" s="29">
        <v>12434</v>
      </c>
      <c r="N63" s="29">
        <v>12434</v>
      </c>
      <c r="O63" s="29"/>
      <c r="P63" s="29"/>
      <c r="Q63" s="40">
        <v>0.66666666666666663</v>
      </c>
      <c r="R63" s="40">
        <v>8.3333333333333329E-2</v>
      </c>
      <c r="S63" s="41">
        <v>0.41666666666666669</v>
      </c>
      <c r="T63" s="29" t="s">
        <v>132</v>
      </c>
      <c r="U63" s="29"/>
      <c r="V63" s="24">
        <f t="shared" si="73"/>
        <v>0</v>
      </c>
      <c r="W63" s="25">
        <f t="shared" si="74"/>
        <v>0</v>
      </c>
      <c r="X63" s="29"/>
      <c r="Y63" s="29"/>
      <c r="Z63" s="30"/>
      <c r="AA63" s="27">
        <f>AB63-X63-Y63-Z63</f>
        <v>17</v>
      </c>
      <c r="AB63" s="27">
        <v>17</v>
      </c>
      <c r="AC63" s="28">
        <f>AA63/AB63</f>
        <v>1</v>
      </c>
      <c r="AD63" s="10">
        <f>W63/AA63</f>
        <v>0</v>
      </c>
      <c r="AE63" s="44">
        <f t="shared" si="76"/>
        <v>0</v>
      </c>
    </row>
    <row r="64" spans="1:31" x14ac:dyDescent="0.75">
      <c r="A64" s="89"/>
      <c r="G64" s="90"/>
      <c r="H64" s="90"/>
      <c r="I64" s="91"/>
      <c r="L64" s="92"/>
      <c r="Q64" s="90"/>
      <c r="R64" s="90"/>
      <c r="S64" s="91"/>
      <c r="V64" s="48"/>
      <c r="W64" s="93"/>
      <c r="Z64" s="94"/>
      <c r="AA64" s="95"/>
      <c r="AB64" s="95"/>
      <c r="AC64" s="28">
        <f>AVERAGEIF(AC61:AC63,"&gt;0")</f>
        <v>1</v>
      </c>
      <c r="AD64" s="28">
        <f>AVERAGEIF(AD61:AD63,"&gt;0")</f>
        <v>0.8529411764705882</v>
      </c>
      <c r="AE64" s="96"/>
    </row>
    <row r="65" spans="1:31" s="103" customFormat="1" x14ac:dyDescent="0.75">
      <c r="A65" s="101" t="s">
        <v>118</v>
      </c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</row>
    <row r="66" spans="1:31" s="37" customFormat="1" x14ac:dyDescent="0.75">
      <c r="A66" s="104" t="s">
        <v>98</v>
      </c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5"/>
      <c r="AE66" s="43"/>
    </row>
    <row r="67" spans="1:31" x14ac:dyDescent="0.75">
      <c r="A67" s="29" t="s">
        <v>57</v>
      </c>
      <c r="B67" s="29" t="s">
        <v>58</v>
      </c>
      <c r="C67" s="36"/>
      <c r="D67" s="36"/>
      <c r="E67" s="29"/>
      <c r="F67" s="29"/>
      <c r="G67" s="40"/>
      <c r="H67" s="40"/>
      <c r="I67" s="41">
        <f t="shared" ref="I67" si="77">H67-G67</f>
        <v>0</v>
      </c>
      <c r="J67" s="29"/>
      <c r="K67" s="29"/>
      <c r="L67" s="38">
        <f t="shared" ref="L67" si="78">SUM(D67-C67)</f>
        <v>0</v>
      </c>
      <c r="M67" s="29"/>
      <c r="N67" s="29"/>
      <c r="O67" s="29"/>
      <c r="P67" s="29"/>
      <c r="Q67" s="40"/>
      <c r="R67" s="40"/>
      <c r="S67" s="41">
        <f>R67-Q67</f>
        <v>0</v>
      </c>
      <c r="T67" s="29"/>
      <c r="U67" s="29"/>
      <c r="V67" s="24">
        <f t="shared" ref="V67" si="79">SUM(N67-M67)</f>
        <v>0</v>
      </c>
      <c r="W67" s="25">
        <f t="shared" ref="W67" si="80">SUM(L67+V67)</f>
        <v>0</v>
      </c>
      <c r="X67" s="29"/>
      <c r="Y67" s="29"/>
      <c r="Z67" s="30"/>
      <c r="AA67" s="27">
        <f>AB67-X67-Y67-Z67</f>
        <v>17</v>
      </c>
      <c r="AB67" s="27">
        <v>17</v>
      </c>
      <c r="AC67" s="28">
        <f>AA67/AB67</f>
        <v>1</v>
      </c>
      <c r="AD67" s="10">
        <f>W67/AA67</f>
        <v>0</v>
      </c>
      <c r="AE67" s="44">
        <f>S65+I65</f>
        <v>0</v>
      </c>
    </row>
    <row r="68" spans="1:31" x14ac:dyDescent="0.75">
      <c r="A68" s="29"/>
      <c r="B68" s="29"/>
      <c r="C68" s="29"/>
      <c r="D68" s="29"/>
      <c r="E68" s="29"/>
      <c r="F68" s="29"/>
      <c r="G68" s="40"/>
      <c r="H68" s="40"/>
      <c r="I68" s="41"/>
      <c r="J68" s="29"/>
      <c r="K68" s="29"/>
      <c r="L68" s="38"/>
      <c r="M68" s="29"/>
      <c r="N68" s="29"/>
      <c r="O68" s="29"/>
      <c r="P68" s="29"/>
      <c r="Q68" s="40"/>
      <c r="R68" s="40"/>
      <c r="S68" s="41"/>
      <c r="T68" s="29"/>
      <c r="U68" s="29"/>
      <c r="V68" s="24"/>
      <c r="W68" s="25"/>
      <c r="X68" s="29"/>
      <c r="Y68" s="29"/>
      <c r="Z68" s="30"/>
      <c r="AA68" s="27"/>
      <c r="AB68" s="27"/>
      <c r="AC68" s="28">
        <f>AVERAGEIF(AC67,"&gt;0")</f>
        <v>1</v>
      </c>
      <c r="AD68" s="10">
        <v>0</v>
      </c>
      <c r="AE68" s="44"/>
    </row>
    <row r="69" spans="1:31" x14ac:dyDescent="0.75">
      <c r="A69" s="29"/>
      <c r="B69" s="29"/>
      <c r="C69" s="29"/>
      <c r="D69" s="29"/>
      <c r="E69" s="29"/>
      <c r="F69" s="29"/>
      <c r="G69" s="40"/>
      <c r="H69" s="40"/>
      <c r="I69" s="41"/>
      <c r="J69" s="29"/>
      <c r="K69" s="29"/>
      <c r="L69" s="38"/>
      <c r="M69" s="29"/>
      <c r="N69" s="29"/>
      <c r="O69" s="29"/>
      <c r="P69" s="29"/>
      <c r="Q69" s="40"/>
      <c r="R69" s="40"/>
      <c r="S69" s="41"/>
      <c r="T69" s="29"/>
      <c r="U69" s="29"/>
      <c r="V69" s="24"/>
      <c r="W69" s="25"/>
      <c r="X69" s="29"/>
      <c r="Y69" s="29"/>
      <c r="Z69" s="30"/>
      <c r="AA69" s="88" t="s">
        <v>179</v>
      </c>
      <c r="AB69" s="27"/>
      <c r="AC69" s="28">
        <f>AVERAGE(AC64,AC68)</f>
        <v>1</v>
      </c>
      <c r="AD69" s="28">
        <f>AVERAGE(AD64,AD68)</f>
        <v>0.4264705882352941</v>
      </c>
      <c r="AE69" s="44"/>
    </row>
    <row r="70" spans="1:31" s="101" customFormat="1" x14ac:dyDescent="0.75">
      <c r="A70" s="109" t="s">
        <v>61</v>
      </c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  <c r="AA70" s="110"/>
      <c r="AB70" s="110"/>
      <c r="AC70" s="110"/>
      <c r="AD70" s="110"/>
      <c r="AE70" s="110"/>
    </row>
    <row r="71" spans="1:31" s="37" customFormat="1" x14ac:dyDescent="0.75">
      <c r="A71" s="111" t="s">
        <v>101</v>
      </c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3"/>
      <c r="AD71" s="15"/>
      <c r="AE71" s="19"/>
    </row>
    <row r="72" spans="1:31" x14ac:dyDescent="0.75">
      <c r="A72" s="29" t="s">
        <v>115</v>
      </c>
      <c r="B72" s="29" t="s">
        <v>61</v>
      </c>
      <c r="C72" s="29"/>
      <c r="D72" s="29"/>
      <c r="E72" s="29"/>
      <c r="F72" s="29"/>
      <c r="G72" s="40"/>
      <c r="H72" s="40"/>
      <c r="I72" s="41">
        <f>H72-G72</f>
        <v>0</v>
      </c>
      <c r="J72" s="29"/>
      <c r="K72" s="29"/>
      <c r="L72" s="38">
        <f>SUM(D72-C72)</f>
        <v>0</v>
      </c>
      <c r="M72" s="29"/>
      <c r="N72" s="29"/>
      <c r="O72" s="29"/>
      <c r="P72" s="29"/>
      <c r="Q72" s="40"/>
      <c r="R72" s="40"/>
      <c r="S72" s="41">
        <f>R72-Q72</f>
        <v>0</v>
      </c>
      <c r="T72" s="29"/>
      <c r="U72" s="29"/>
      <c r="V72" s="24">
        <f>SUM(N72-M72)</f>
        <v>0</v>
      </c>
      <c r="W72" s="25">
        <f>SUM(L72+V72)</f>
        <v>0</v>
      </c>
      <c r="X72" s="29"/>
      <c r="Y72" s="29"/>
      <c r="Z72" s="30"/>
      <c r="AA72" s="27">
        <f>AB72-X72-Y72-Z72</f>
        <v>17</v>
      </c>
      <c r="AB72" s="27">
        <v>17</v>
      </c>
      <c r="AC72" s="28">
        <f>AA72/AB72</f>
        <v>1</v>
      </c>
      <c r="AD72" s="10">
        <f>W72/AA72</f>
        <v>0</v>
      </c>
      <c r="AE72" s="44">
        <f>I72</f>
        <v>0</v>
      </c>
    </row>
    <row r="73" spans="1:31" s="37" customFormat="1" x14ac:dyDescent="0.75">
      <c r="A73" s="12" t="s">
        <v>119</v>
      </c>
      <c r="B73" s="13"/>
      <c r="C73" s="13"/>
      <c r="D73" s="13"/>
      <c r="E73" s="13"/>
      <c r="F73" s="13"/>
      <c r="G73" s="14"/>
      <c r="H73" s="15"/>
      <c r="I73" s="19"/>
      <c r="J73" s="14"/>
      <c r="K73" s="15"/>
      <c r="L73" s="13"/>
      <c r="M73" s="13"/>
      <c r="N73" s="13"/>
      <c r="O73" s="13"/>
      <c r="P73" s="13"/>
      <c r="Q73" s="14"/>
      <c r="R73" s="15"/>
      <c r="S73" s="19"/>
      <c r="T73" s="14"/>
      <c r="U73" s="15"/>
      <c r="V73" s="13"/>
      <c r="W73" s="17"/>
      <c r="X73" s="13"/>
      <c r="Y73" s="13"/>
      <c r="Z73" s="18"/>
      <c r="AA73" s="13"/>
      <c r="AB73" s="13"/>
      <c r="AC73" s="14"/>
      <c r="AD73" s="15"/>
      <c r="AE73" s="19"/>
    </row>
    <row r="74" spans="1:31" s="37" customFormat="1" x14ac:dyDescent="0.75">
      <c r="A74" s="104" t="s">
        <v>100</v>
      </c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5"/>
      <c r="AE74" s="19"/>
    </row>
    <row r="75" spans="1:31" x14ac:dyDescent="0.75">
      <c r="A75" s="29" t="s">
        <v>63</v>
      </c>
      <c r="B75" s="29" t="s">
        <v>62</v>
      </c>
      <c r="C75" s="29">
        <v>13075</v>
      </c>
      <c r="D75" s="29">
        <v>13082</v>
      </c>
      <c r="E75" s="29"/>
      <c r="F75" s="29"/>
      <c r="G75" s="40"/>
      <c r="H75" s="40"/>
      <c r="I75" s="41">
        <f t="shared" ref="I75" si="81">H75-G75</f>
        <v>0</v>
      </c>
      <c r="J75" s="29"/>
      <c r="K75" s="29"/>
      <c r="L75" s="38">
        <f>SUM(D75-C75)</f>
        <v>7</v>
      </c>
      <c r="M75" s="29">
        <v>13082</v>
      </c>
      <c r="N75" s="29">
        <v>13082</v>
      </c>
      <c r="O75" s="29"/>
      <c r="P75" s="29"/>
      <c r="Q75" s="40"/>
      <c r="R75" s="40"/>
      <c r="S75" s="41">
        <f t="shared" ref="S75" si="82">R75-Q75</f>
        <v>0</v>
      </c>
      <c r="T75" s="29"/>
      <c r="U75" s="29"/>
      <c r="V75" s="24">
        <f>SUM(N75-M75)</f>
        <v>0</v>
      </c>
      <c r="W75" s="25">
        <f>SUM(L75+V75)</f>
        <v>7</v>
      </c>
      <c r="X75" s="29"/>
      <c r="Y75" s="29"/>
      <c r="Z75" s="30"/>
      <c r="AA75" s="27">
        <f>AB75-X75-Y75-Z75</f>
        <v>17</v>
      </c>
      <c r="AB75" s="27">
        <v>17</v>
      </c>
      <c r="AC75" s="28">
        <f>AA75/AB75</f>
        <v>1</v>
      </c>
      <c r="AD75" s="10">
        <f>W75/AA75</f>
        <v>0.41176470588235292</v>
      </c>
      <c r="AE75" s="44" t="e">
        <f>#REF!+#REF!</f>
        <v>#REF!</v>
      </c>
    </row>
    <row r="76" spans="1:31" x14ac:dyDescent="0.75">
      <c r="A76" s="89"/>
      <c r="G76" s="90"/>
      <c r="H76" s="90"/>
      <c r="I76" s="91"/>
      <c r="L76" s="92"/>
      <c r="Q76" s="90"/>
      <c r="R76" s="90"/>
      <c r="S76" s="91"/>
      <c r="V76" s="48"/>
      <c r="W76" s="93"/>
      <c r="Z76" s="94"/>
      <c r="AA76" s="95"/>
      <c r="AB76" s="95"/>
      <c r="AC76" s="28">
        <f>AVERAGEIF(AC75,"&gt;0")</f>
        <v>1</v>
      </c>
      <c r="AD76" s="28">
        <f>AVERAGEIF(AD75,"&gt;0")</f>
        <v>0.41176470588235292</v>
      </c>
      <c r="AE76" s="96"/>
    </row>
    <row r="77" spans="1:31" s="103" customFormat="1" x14ac:dyDescent="0.75">
      <c r="A77" s="101" t="s">
        <v>120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</row>
    <row r="78" spans="1:31" s="37" customFormat="1" x14ac:dyDescent="0.75">
      <c r="A78" s="104" t="s">
        <v>99</v>
      </c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5"/>
      <c r="AE78" s="15"/>
    </row>
    <row r="79" spans="1:31" x14ac:dyDescent="0.75">
      <c r="A79" s="29" t="s">
        <v>65</v>
      </c>
      <c r="B79" s="29" t="s">
        <v>88</v>
      </c>
      <c r="C79" s="29"/>
      <c r="D79" s="29"/>
      <c r="E79" s="29"/>
      <c r="F79" s="29"/>
      <c r="G79" s="40"/>
      <c r="H79" s="40"/>
      <c r="I79" s="41">
        <f t="shared" ref="I79" si="83">H79-G79</f>
        <v>0</v>
      </c>
      <c r="J79" s="29"/>
      <c r="K79" s="29"/>
      <c r="L79" s="38">
        <f>SUM(D79-C79)</f>
        <v>0</v>
      </c>
      <c r="M79" s="29"/>
      <c r="N79" s="29"/>
      <c r="O79" s="29"/>
      <c r="P79" s="29"/>
      <c r="Q79" s="40"/>
      <c r="R79" s="40"/>
      <c r="S79" s="41">
        <f>R79-Q79</f>
        <v>0</v>
      </c>
      <c r="T79" s="29"/>
      <c r="U79" s="29"/>
      <c r="V79" s="24">
        <f>SUM(N79-M79)</f>
        <v>0</v>
      </c>
      <c r="W79" s="25">
        <f>SUM(L79+V79)</f>
        <v>0</v>
      </c>
      <c r="X79" s="29"/>
      <c r="Y79" s="29"/>
      <c r="Z79" s="30"/>
      <c r="AA79" s="27">
        <f t="shared" ref="AA79" si="84">AB79-X79-Y79-Z79</f>
        <v>17</v>
      </c>
      <c r="AB79" s="27">
        <v>17</v>
      </c>
      <c r="AC79" s="28">
        <f>AA79/AB79</f>
        <v>1</v>
      </c>
      <c r="AD79" s="39">
        <f t="shared" ref="AD79" si="85">W79/AA79</f>
        <v>0</v>
      </c>
      <c r="AE79" s="44">
        <f>S79+I79</f>
        <v>0</v>
      </c>
    </row>
    <row r="80" spans="1:31" s="103" customFormat="1" x14ac:dyDescent="0.75">
      <c r="A80" s="101" t="s">
        <v>122</v>
      </c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</row>
    <row r="81" spans="1:31" s="37" customFormat="1" x14ac:dyDescent="0.75">
      <c r="A81" s="13" t="s">
        <v>112</v>
      </c>
      <c r="B81" s="13"/>
      <c r="C81" s="17"/>
      <c r="D81" s="17"/>
      <c r="E81" s="17"/>
      <c r="F81" s="17"/>
      <c r="G81" s="17"/>
      <c r="H81" s="17"/>
      <c r="I81" s="59"/>
      <c r="J81" s="17"/>
      <c r="K81" s="17"/>
      <c r="L81" s="17"/>
      <c r="M81" s="17"/>
      <c r="N81" s="35"/>
      <c r="O81" s="17"/>
      <c r="P81" s="17"/>
      <c r="Q81" s="17"/>
      <c r="R81" s="17"/>
      <c r="S81" s="17"/>
      <c r="T81" s="17"/>
      <c r="U81" s="17"/>
      <c r="V81" s="13"/>
      <c r="W81" s="17"/>
      <c r="X81" s="13"/>
      <c r="Y81" s="13"/>
      <c r="Z81" s="18"/>
      <c r="AA81" s="13"/>
      <c r="AB81" s="13"/>
      <c r="AC81" s="14"/>
      <c r="AD81" s="15"/>
      <c r="AE81" s="19"/>
    </row>
    <row r="82" spans="1:31" x14ac:dyDescent="0.75">
      <c r="A82" s="21" t="s">
        <v>113</v>
      </c>
      <c r="B82" s="21" t="s">
        <v>114</v>
      </c>
      <c r="C82" s="34">
        <v>7893.4</v>
      </c>
      <c r="D82" s="36">
        <v>7899</v>
      </c>
      <c r="E82" s="29"/>
      <c r="F82" s="29"/>
      <c r="G82" s="40"/>
      <c r="H82" s="40"/>
      <c r="I82" s="41">
        <f t="shared" ref="I82" si="86">H82-G82</f>
        <v>0</v>
      </c>
      <c r="J82" s="29"/>
      <c r="K82" s="29"/>
      <c r="L82" s="24">
        <f>SUM(D82-C82)</f>
        <v>5.6000000000003638</v>
      </c>
      <c r="M82" s="36">
        <v>7899</v>
      </c>
      <c r="N82" s="34">
        <v>7903.5</v>
      </c>
      <c r="O82" s="29"/>
      <c r="P82" s="29"/>
      <c r="Q82" s="40"/>
      <c r="R82" s="40"/>
      <c r="S82" s="41">
        <f>R82-Q82</f>
        <v>0</v>
      </c>
      <c r="T82" s="29"/>
      <c r="U82" s="29"/>
      <c r="V82" s="24">
        <f>SUM(N82-M82)</f>
        <v>4.5</v>
      </c>
      <c r="W82" s="25">
        <f>V82+L82</f>
        <v>10.100000000000364</v>
      </c>
      <c r="X82" s="21"/>
      <c r="Y82" s="21"/>
      <c r="Z82" s="33"/>
      <c r="AA82" s="27">
        <f>AB82-X82-Y82-Z82</f>
        <v>17</v>
      </c>
      <c r="AB82" s="27">
        <v>17</v>
      </c>
      <c r="AC82" s="28">
        <f t="shared" ref="AC82" si="87">AA82/AB82</f>
        <v>1</v>
      </c>
      <c r="AD82" s="10">
        <f>W82/AA82</f>
        <v>0.59411764705884496</v>
      </c>
      <c r="AE82" s="44" t="e">
        <f>#REF!+#REF!</f>
        <v>#REF!</v>
      </c>
    </row>
  </sheetData>
  <mergeCells count="10">
    <mergeCell ref="A71:AC71"/>
    <mergeCell ref="A74:AC74"/>
    <mergeCell ref="A78:AC78"/>
    <mergeCell ref="A77:XFD77"/>
    <mergeCell ref="A80:XFD80"/>
    <mergeCell ref="A59:XFD59"/>
    <mergeCell ref="A60:XFD60"/>
    <mergeCell ref="A65:XFD65"/>
    <mergeCell ref="A66:AC66"/>
    <mergeCell ref="A70:XFD70"/>
  </mergeCells>
  <phoneticPr fontId="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topLeftCell="F20" zoomScale="80" zoomScaleNormal="80" workbookViewId="0">
      <selection activeCell="AC57" sqref="AC57:AD58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406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6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6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0.58333333333333337</v>
      </c>
      <c r="I5" s="41">
        <f t="shared" ref="I5" si="0">H5-G5</f>
        <v>0.33333333333333337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0.58333333333333337</v>
      </c>
      <c r="R5" s="40">
        <v>0.91666666666666663</v>
      </c>
      <c r="S5" s="41">
        <f t="shared" ref="S5" si="2">R5-Q5</f>
        <v>0.33333333333333326</v>
      </c>
      <c r="T5" s="29" t="s">
        <v>142</v>
      </c>
      <c r="U5" s="29"/>
      <c r="V5" s="24">
        <f t="shared" ref="V5" si="3">SUM(N5-M5)</f>
        <v>0</v>
      </c>
      <c r="W5" s="25">
        <f t="shared" ref="W5" si="4">L5+V5</f>
        <v>0</v>
      </c>
      <c r="X5" s="1"/>
      <c r="Y5" s="8"/>
      <c r="Z5" s="26">
        <v>14.9</v>
      </c>
      <c r="AA5" s="27">
        <f t="shared" ref="AA5" si="5">AB5-X5-Y5-Z5</f>
        <v>9.9999999999999645E-2</v>
      </c>
      <c r="AB5" s="27">
        <v>15</v>
      </c>
      <c r="AC5" s="28">
        <f t="shared" ref="AC5" si="6">AA5/AB5</f>
        <v>6.6666666666666428E-3</v>
      </c>
      <c r="AD5" s="10">
        <f t="shared" ref="AD5" si="7">W5/AA5</f>
        <v>0</v>
      </c>
      <c r="AE5" s="44">
        <f t="shared" ref="AE5" si="8">S5+I5</f>
        <v>0.66666666666666663</v>
      </c>
    </row>
    <row r="6" spans="1:31" x14ac:dyDescent="0.75">
      <c r="A6" s="20" t="s">
        <v>31</v>
      </c>
      <c r="B6" s="21" t="s">
        <v>29</v>
      </c>
      <c r="C6" s="23">
        <v>1229.0999999999999</v>
      </c>
      <c r="D6" s="23">
        <v>1229.0999999999999</v>
      </c>
      <c r="E6" s="29" t="s">
        <v>140</v>
      </c>
      <c r="F6" s="29" t="s">
        <v>140</v>
      </c>
      <c r="G6" s="40">
        <v>0.25</v>
      </c>
      <c r="H6" s="40">
        <v>0.58333333333333337</v>
      </c>
      <c r="I6" s="41">
        <f t="shared" ref="I6:I12" si="9">H6-G6</f>
        <v>0.33333333333333337</v>
      </c>
      <c r="J6" s="29" t="s">
        <v>139</v>
      </c>
      <c r="K6" s="29"/>
      <c r="L6" s="22">
        <f t="shared" ref="L6:L12" si="10">D6-C6</f>
        <v>0</v>
      </c>
      <c r="M6" s="23">
        <v>1229.0999999999999</v>
      </c>
      <c r="N6" s="23">
        <v>1229.0999999999999</v>
      </c>
      <c r="O6" s="29" t="s">
        <v>140</v>
      </c>
      <c r="P6" s="29" t="s">
        <v>140</v>
      </c>
      <c r="Q6" s="40">
        <v>0.58333333333333337</v>
      </c>
      <c r="R6" s="40">
        <v>0.91666666666666663</v>
      </c>
      <c r="S6" s="41">
        <f t="shared" ref="S6:S15" si="11">R6-Q6</f>
        <v>0.33333333333333326</v>
      </c>
      <c r="T6" s="29" t="s">
        <v>139</v>
      </c>
      <c r="U6" s="29"/>
      <c r="V6" s="24">
        <f t="shared" ref="V6:V12" si="12">SUM(N6-M6)</f>
        <v>0</v>
      </c>
      <c r="W6" s="25">
        <f t="shared" ref="W6:W12" si="13">L6+V6</f>
        <v>0</v>
      </c>
      <c r="X6" s="1"/>
      <c r="Y6" s="8"/>
      <c r="Z6" s="26">
        <v>14.9</v>
      </c>
      <c r="AA6" s="27">
        <f t="shared" ref="AA6:AA12" si="14">AB6-X6-Y6-Z6</f>
        <v>9.9999999999999645E-2</v>
      </c>
      <c r="AB6" s="27">
        <v>15</v>
      </c>
      <c r="AC6" s="28">
        <f t="shared" ref="AC6:AC12" si="15">AA6/AB6</f>
        <v>6.6666666666666428E-3</v>
      </c>
      <c r="AD6" s="10">
        <f t="shared" ref="AD6:AD12" si="16">W6/AA6</f>
        <v>0</v>
      </c>
      <c r="AE6" s="44">
        <f>S6+I6</f>
        <v>0.66666666666666663</v>
      </c>
    </row>
    <row r="7" spans="1:31" x14ac:dyDescent="0.75">
      <c r="A7" s="20" t="s">
        <v>32</v>
      </c>
      <c r="B7" s="21" t="s">
        <v>29</v>
      </c>
      <c r="C7" s="23">
        <v>2030.5</v>
      </c>
      <c r="D7" s="23">
        <v>2036</v>
      </c>
      <c r="E7" s="29"/>
      <c r="F7" s="29"/>
      <c r="G7" s="40"/>
      <c r="H7" s="40"/>
      <c r="I7" s="41">
        <f t="shared" si="9"/>
        <v>0</v>
      </c>
      <c r="J7" s="29"/>
      <c r="K7" s="29"/>
      <c r="L7" s="22">
        <f t="shared" si="10"/>
        <v>5.5</v>
      </c>
      <c r="M7" s="23">
        <v>2036</v>
      </c>
      <c r="N7" s="23">
        <v>2042.4</v>
      </c>
      <c r="O7" s="29"/>
      <c r="P7" s="29"/>
      <c r="Q7" s="40"/>
      <c r="R7" s="40"/>
      <c r="S7" s="41">
        <f t="shared" si="11"/>
        <v>0</v>
      </c>
      <c r="T7" s="29"/>
      <c r="U7" s="29"/>
      <c r="V7" s="24">
        <f t="shared" si="12"/>
        <v>6.4000000000000909</v>
      </c>
      <c r="W7" s="25">
        <f t="shared" si="13"/>
        <v>11.900000000000091</v>
      </c>
      <c r="X7" s="1"/>
      <c r="Y7" s="8"/>
      <c r="Z7" s="26"/>
      <c r="AA7" s="27">
        <f t="shared" si="14"/>
        <v>15</v>
      </c>
      <c r="AB7" s="27">
        <v>15</v>
      </c>
      <c r="AC7" s="28">
        <f t="shared" si="15"/>
        <v>1</v>
      </c>
      <c r="AD7" s="10">
        <f t="shared" si="16"/>
        <v>0.79333333333333944</v>
      </c>
      <c r="AE7" s="44">
        <f t="shared" ref="AE7:AE23" si="17">S7+I7</f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0.58333333333333337</v>
      </c>
      <c r="I8" s="41">
        <f t="shared" si="9"/>
        <v>0.33333333333333337</v>
      </c>
      <c r="J8" s="29" t="s">
        <v>141</v>
      </c>
      <c r="K8" s="29"/>
      <c r="L8" s="22">
        <f t="shared" si="10"/>
        <v>0</v>
      </c>
      <c r="M8" s="23"/>
      <c r="N8" s="23"/>
      <c r="O8" s="29" t="s">
        <v>140</v>
      </c>
      <c r="P8" s="29" t="s">
        <v>140</v>
      </c>
      <c r="Q8" s="40">
        <v>0.58333333333333337</v>
      </c>
      <c r="R8" s="40">
        <v>0.91666666666666663</v>
      </c>
      <c r="S8" s="41">
        <f t="shared" si="11"/>
        <v>0.33333333333333326</v>
      </c>
      <c r="T8" s="29" t="s">
        <v>141</v>
      </c>
      <c r="U8" s="29"/>
      <c r="V8" s="24">
        <f t="shared" ref="V8" si="18">SUM(N8-M8)</f>
        <v>0</v>
      </c>
      <c r="W8" s="25">
        <f t="shared" si="13"/>
        <v>0</v>
      </c>
      <c r="X8" s="1"/>
      <c r="Y8" s="8"/>
      <c r="Z8" s="26">
        <v>14.9</v>
      </c>
      <c r="AA8" s="27">
        <f t="shared" si="14"/>
        <v>9.9999999999999645E-2</v>
      </c>
      <c r="AB8" s="27">
        <v>15</v>
      </c>
      <c r="AC8" s="28">
        <f t="shared" si="15"/>
        <v>6.6666666666666428E-3</v>
      </c>
      <c r="AD8" s="10">
        <f t="shared" si="16"/>
        <v>0</v>
      </c>
      <c r="AE8" s="44">
        <f t="shared" si="17"/>
        <v>0.66666666666666663</v>
      </c>
    </row>
    <row r="9" spans="1:31" x14ac:dyDescent="0.75">
      <c r="A9" s="20" t="s">
        <v>69</v>
      </c>
      <c r="B9" s="21" t="s">
        <v>29</v>
      </c>
      <c r="C9" s="52">
        <v>6961</v>
      </c>
      <c r="D9" s="23">
        <v>6966</v>
      </c>
      <c r="E9" s="29"/>
      <c r="F9" s="29"/>
      <c r="G9" s="40"/>
      <c r="H9" s="40"/>
      <c r="I9" s="41">
        <f t="shared" si="9"/>
        <v>0</v>
      </c>
      <c r="J9" s="29"/>
      <c r="K9" s="29"/>
      <c r="L9" s="22">
        <f t="shared" si="10"/>
        <v>5</v>
      </c>
      <c r="M9" s="23">
        <v>6966</v>
      </c>
      <c r="N9" s="52">
        <v>6971</v>
      </c>
      <c r="O9" s="29"/>
      <c r="P9" s="29"/>
      <c r="Q9" s="40"/>
      <c r="R9" s="40"/>
      <c r="S9" s="41">
        <f t="shared" si="11"/>
        <v>0</v>
      </c>
      <c r="T9" s="29"/>
      <c r="U9" s="29"/>
      <c r="V9" s="24">
        <f t="shared" si="12"/>
        <v>5</v>
      </c>
      <c r="W9" s="25">
        <f t="shared" si="13"/>
        <v>10</v>
      </c>
      <c r="X9" s="1"/>
      <c r="Y9" s="8"/>
      <c r="Z9" s="26"/>
      <c r="AA9" s="27">
        <f t="shared" si="14"/>
        <v>15</v>
      </c>
      <c r="AB9" s="27">
        <v>15</v>
      </c>
      <c r="AC9" s="28">
        <f t="shared" si="15"/>
        <v>1</v>
      </c>
      <c r="AD9" s="10">
        <f t="shared" si="16"/>
        <v>0.66666666666666663</v>
      </c>
      <c r="AE9" s="44">
        <f t="shared" si="17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9"/>
        <v>0.41666666666666663</v>
      </c>
      <c r="J10" s="29" t="s">
        <v>145</v>
      </c>
      <c r="K10" s="29"/>
      <c r="L10" s="22">
        <f t="shared" si="10"/>
        <v>0</v>
      </c>
      <c r="M10" s="23"/>
      <c r="N10" s="23"/>
      <c r="O10" s="29" t="s">
        <v>140</v>
      </c>
      <c r="P10" s="29" t="s">
        <v>140</v>
      </c>
      <c r="Q10" s="40">
        <v>0.58333333333333337</v>
      </c>
      <c r="R10" s="40">
        <v>0.91666666666666663</v>
      </c>
      <c r="S10" s="41">
        <f t="shared" ref="S10" si="19">R10-Q10</f>
        <v>0.33333333333333326</v>
      </c>
      <c r="T10" s="29" t="s">
        <v>145</v>
      </c>
      <c r="U10" s="29"/>
      <c r="V10" s="24">
        <f t="shared" ref="V10" si="20">SUM(N10-M10)</f>
        <v>0</v>
      </c>
      <c r="W10" s="25">
        <f t="shared" si="13"/>
        <v>0</v>
      </c>
      <c r="X10" s="1"/>
      <c r="Y10" s="8"/>
      <c r="Z10" s="26">
        <v>16.899999999999999</v>
      </c>
      <c r="AA10" s="27">
        <f t="shared" si="14"/>
        <v>0.10000000000000142</v>
      </c>
      <c r="AB10" s="27">
        <v>17</v>
      </c>
      <c r="AC10" s="28">
        <f t="shared" si="15"/>
        <v>5.8823529411765538E-3</v>
      </c>
      <c r="AD10" s="10">
        <f t="shared" si="16"/>
        <v>0</v>
      </c>
      <c r="AE10" s="44">
        <f t="shared" si="17"/>
        <v>0.74999999999999989</v>
      </c>
    </row>
    <row r="11" spans="1:31" x14ac:dyDescent="0.75">
      <c r="A11" s="20" t="s">
        <v>71</v>
      </c>
      <c r="B11" s="21" t="s">
        <v>29</v>
      </c>
      <c r="C11" s="23">
        <v>7537</v>
      </c>
      <c r="D11" s="23">
        <v>7543</v>
      </c>
      <c r="E11" s="29"/>
      <c r="F11" s="29"/>
      <c r="G11" s="40"/>
      <c r="H11" s="40"/>
      <c r="I11" s="41">
        <f t="shared" si="9"/>
        <v>0</v>
      </c>
      <c r="J11" s="29"/>
      <c r="K11" s="29"/>
      <c r="L11" s="22">
        <f t="shared" si="10"/>
        <v>6</v>
      </c>
      <c r="M11" s="23">
        <v>7543</v>
      </c>
      <c r="N11" s="23">
        <v>7549.5</v>
      </c>
      <c r="O11" s="29"/>
      <c r="P11" s="29"/>
      <c r="Q11" s="40"/>
      <c r="R11" s="40"/>
      <c r="S11" s="41">
        <f t="shared" si="11"/>
        <v>0</v>
      </c>
      <c r="T11" s="29"/>
      <c r="U11" s="29"/>
      <c r="V11" s="24">
        <f t="shared" si="12"/>
        <v>6.5</v>
      </c>
      <c r="W11" s="25">
        <f t="shared" si="13"/>
        <v>12.5</v>
      </c>
      <c r="X11" s="1"/>
      <c r="Y11" s="8"/>
      <c r="Z11" s="26"/>
      <c r="AA11" s="27">
        <f t="shared" si="14"/>
        <v>15</v>
      </c>
      <c r="AB11" s="27">
        <v>15</v>
      </c>
      <c r="AC11" s="28">
        <f t="shared" si="15"/>
        <v>1</v>
      </c>
      <c r="AD11" s="10">
        <f t="shared" si="16"/>
        <v>0.83333333333333337</v>
      </c>
      <c r="AE11" s="44">
        <f t="shared" si="17"/>
        <v>0</v>
      </c>
    </row>
    <row r="12" spans="1:31" x14ac:dyDescent="0.75">
      <c r="A12" s="20" t="s">
        <v>91</v>
      </c>
      <c r="B12" s="21" t="s">
        <v>29</v>
      </c>
      <c r="C12" s="23">
        <v>1457</v>
      </c>
      <c r="D12" s="23">
        <v>1464</v>
      </c>
      <c r="E12" s="29"/>
      <c r="F12" s="29"/>
      <c r="G12" s="40"/>
      <c r="H12" s="40"/>
      <c r="I12" s="41">
        <f t="shared" si="9"/>
        <v>0</v>
      </c>
      <c r="J12" s="29"/>
      <c r="K12" s="29"/>
      <c r="L12" s="22">
        <f t="shared" si="10"/>
        <v>7</v>
      </c>
      <c r="M12" s="23">
        <v>1464</v>
      </c>
      <c r="N12" s="23">
        <v>1470</v>
      </c>
      <c r="O12" s="29"/>
      <c r="P12" s="29"/>
      <c r="Q12" s="40"/>
      <c r="R12" s="40"/>
      <c r="S12" s="41">
        <f t="shared" si="11"/>
        <v>0</v>
      </c>
      <c r="T12" s="29"/>
      <c r="U12" s="29"/>
      <c r="V12" s="24">
        <f t="shared" si="12"/>
        <v>6</v>
      </c>
      <c r="W12" s="25">
        <f t="shared" si="13"/>
        <v>13</v>
      </c>
      <c r="X12" s="1"/>
      <c r="Y12" s="8"/>
      <c r="Z12" s="26"/>
      <c r="AA12" s="27">
        <f t="shared" si="14"/>
        <v>15</v>
      </c>
      <c r="AB12" s="27">
        <v>15</v>
      </c>
      <c r="AC12" s="28">
        <f t="shared" si="15"/>
        <v>1</v>
      </c>
      <c r="AD12" s="10">
        <f t="shared" si="16"/>
        <v>0.8666666666666667</v>
      </c>
      <c r="AE12" s="44">
        <f t="shared" si="17"/>
        <v>0</v>
      </c>
    </row>
    <row r="13" spans="1:31" x14ac:dyDescent="0.75">
      <c r="A13" s="20"/>
      <c r="B13" s="21"/>
      <c r="C13" s="23"/>
      <c r="D13" s="23"/>
      <c r="E13" s="29"/>
      <c r="F13" s="29"/>
      <c r="G13" s="40"/>
      <c r="H13" s="40"/>
      <c r="I13" s="41"/>
      <c r="J13" s="29"/>
      <c r="K13" s="29"/>
      <c r="L13" s="22"/>
      <c r="M13" s="23"/>
      <c r="N13" s="23"/>
      <c r="O13" s="29"/>
      <c r="P13" s="29"/>
      <c r="Q13" s="40"/>
      <c r="R13" s="40"/>
      <c r="S13" s="41"/>
      <c r="T13" s="29"/>
      <c r="U13" s="29"/>
      <c r="V13" s="24"/>
      <c r="W13" s="25"/>
      <c r="X13" s="1"/>
      <c r="Y13" s="8"/>
      <c r="Z13" s="26"/>
      <c r="AA13" s="27"/>
      <c r="AB13" s="27"/>
      <c r="AC13" s="28">
        <f>AVERAGEIF(AC5:AC12,"&gt;0")</f>
        <v>0.503235294117647</v>
      </c>
      <c r="AD13" s="28">
        <f>AVERAGEIF(AD5:AD12,"&gt;0")</f>
        <v>0.79000000000000159</v>
      </c>
      <c r="AE13" s="44"/>
    </row>
    <row r="14" spans="1:31" x14ac:dyDescent="0.75">
      <c r="A14" s="13" t="s">
        <v>33</v>
      </c>
      <c r="B14" s="13"/>
      <c r="C14" s="13"/>
      <c r="D14" s="13"/>
      <c r="E14" s="13"/>
      <c r="F14" s="13"/>
      <c r="G14" s="13"/>
      <c r="H14" s="13"/>
      <c r="I14" s="1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7"/>
      <c r="X14" s="13"/>
      <c r="Y14" s="13"/>
      <c r="Z14" s="18"/>
      <c r="AA14" s="13"/>
      <c r="AB14" s="13"/>
      <c r="AC14" s="14"/>
      <c r="AD14" s="15"/>
      <c r="AE14" s="44">
        <f t="shared" si="17"/>
        <v>0</v>
      </c>
    </row>
    <row r="15" spans="1:31" x14ac:dyDescent="0.75">
      <c r="A15" s="29" t="s">
        <v>34</v>
      </c>
      <c r="B15" s="29" t="s">
        <v>29</v>
      </c>
      <c r="C15" s="21">
        <v>16642</v>
      </c>
      <c r="D15" s="21">
        <v>16642</v>
      </c>
      <c r="E15" s="29" t="s">
        <v>140</v>
      </c>
      <c r="F15" s="29" t="s">
        <v>140</v>
      </c>
      <c r="G15" s="40">
        <v>0.25</v>
      </c>
      <c r="H15" s="40">
        <v>0.58333333333333337</v>
      </c>
      <c r="I15" s="41">
        <f t="shared" ref="I15:I19" si="21">H15-G15</f>
        <v>0.33333333333333337</v>
      </c>
      <c r="J15" s="29" t="s">
        <v>132</v>
      </c>
      <c r="K15" s="29"/>
      <c r="L15" s="24">
        <f t="shared" ref="L15" si="22">SUM(D15-C15)</f>
        <v>0</v>
      </c>
      <c r="M15" s="21">
        <v>16642</v>
      </c>
      <c r="N15" s="21">
        <v>16642</v>
      </c>
      <c r="O15" s="29" t="s">
        <v>140</v>
      </c>
      <c r="P15" s="29" t="s">
        <v>140</v>
      </c>
      <c r="Q15" s="40">
        <v>0.58333333333333337</v>
      </c>
      <c r="R15" s="40">
        <v>0.91666666666666663</v>
      </c>
      <c r="S15" s="41">
        <f t="shared" si="11"/>
        <v>0.33333333333333326</v>
      </c>
      <c r="T15" s="29" t="s">
        <v>132</v>
      </c>
      <c r="U15" s="29"/>
      <c r="V15" s="24">
        <f t="shared" ref="V15" si="23">SUM(N15-M15)</f>
        <v>0</v>
      </c>
      <c r="W15" s="25">
        <f t="shared" ref="W15" si="24">L15+V15</f>
        <v>0</v>
      </c>
      <c r="X15" s="21"/>
      <c r="Y15" s="21"/>
      <c r="Z15" s="26">
        <v>14.9</v>
      </c>
      <c r="AA15" s="27">
        <f>AB15-X15-Y15-Z15</f>
        <v>9.9999999999999645E-2</v>
      </c>
      <c r="AB15" s="27">
        <v>15</v>
      </c>
      <c r="AC15" s="28">
        <f t="shared" ref="AC15" si="25">AA15/AB15</f>
        <v>6.6666666666666428E-3</v>
      </c>
      <c r="AD15" s="10">
        <f t="shared" ref="AD15" si="26">W15/AA15</f>
        <v>0</v>
      </c>
      <c r="AE15" s="44">
        <f t="shared" si="17"/>
        <v>0.66666666666666663</v>
      </c>
    </row>
    <row r="16" spans="1:31" x14ac:dyDescent="0.75">
      <c r="A16" s="29" t="s">
        <v>130</v>
      </c>
      <c r="B16" s="29" t="s">
        <v>29</v>
      </c>
      <c r="C16" s="29">
        <v>4134.7</v>
      </c>
      <c r="D16" s="29">
        <v>4134.7</v>
      </c>
      <c r="E16" s="29" t="s">
        <v>140</v>
      </c>
      <c r="F16" s="29" t="s">
        <v>140</v>
      </c>
      <c r="G16" s="40">
        <v>0.25</v>
      </c>
      <c r="H16" s="40">
        <v>0.58333333333333337</v>
      </c>
      <c r="I16" s="41">
        <f t="shared" si="21"/>
        <v>0.33333333333333337</v>
      </c>
      <c r="J16" s="29" t="s">
        <v>133</v>
      </c>
      <c r="K16" s="29"/>
      <c r="L16" s="24">
        <v>0</v>
      </c>
      <c r="M16" s="29">
        <v>4134.7</v>
      </c>
      <c r="N16" s="29">
        <v>4134.7</v>
      </c>
      <c r="O16" s="29" t="s">
        <v>140</v>
      </c>
      <c r="P16" s="29" t="s">
        <v>140</v>
      </c>
      <c r="Q16" s="40">
        <v>0.58333333333333337</v>
      </c>
      <c r="R16" s="40">
        <v>0.91666666666666663</v>
      </c>
      <c r="S16" s="41">
        <f>R16-Q16</f>
        <v>0.33333333333333326</v>
      </c>
      <c r="T16" s="29" t="s">
        <v>133</v>
      </c>
      <c r="U16" s="29"/>
      <c r="V16" s="24">
        <v>0</v>
      </c>
      <c r="W16" s="25">
        <v>0</v>
      </c>
      <c r="X16" s="21"/>
      <c r="Y16" s="21"/>
      <c r="Z16" s="26">
        <v>14.9</v>
      </c>
      <c r="AA16" s="27">
        <v>0.10000000000000142</v>
      </c>
      <c r="AB16" s="27">
        <v>15</v>
      </c>
      <c r="AC16" s="28">
        <v>5.8823529411765538E-3</v>
      </c>
      <c r="AD16" s="10">
        <v>0</v>
      </c>
      <c r="AE16" s="44">
        <v>0.83333333333333326</v>
      </c>
    </row>
    <row r="17" spans="1:31" x14ac:dyDescent="0.75">
      <c r="A17" s="29" t="s">
        <v>126</v>
      </c>
      <c r="B17" s="29" t="s">
        <v>29</v>
      </c>
      <c r="C17" s="29"/>
      <c r="D17" s="29"/>
      <c r="E17" s="29" t="s">
        <v>140</v>
      </c>
      <c r="F17" s="29" t="s">
        <v>140</v>
      </c>
      <c r="G17" s="40">
        <v>0.25</v>
      </c>
      <c r="H17" s="40">
        <v>0.58333333333333337</v>
      </c>
      <c r="I17" s="41">
        <f t="shared" si="21"/>
        <v>0.33333333333333337</v>
      </c>
      <c r="J17" s="29" t="s">
        <v>134</v>
      </c>
      <c r="K17" s="29"/>
      <c r="L17" s="24">
        <v>0</v>
      </c>
      <c r="M17" s="29"/>
      <c r="N17" s="29"/>
      <c r="O17" s="29" t="s">
        <v>140</v>
      </c>
      <c r="P17" s="29" t="s">
        <v>140</v>
      </c>
      <c r="Q17" s="40">
        <v>0.58333333333333337</v>
      </c>
      <c r="R17" s="40">
        <v>0.91666666666666663</v>
      </c>
      <c r="S17" s="41">
        <f>R17-Q17</f>
        <v>0.33333333333333326</v>
      </c>
      <c r="T17" s="29" t="s">
        <v>134</v>
      </c>
      <c r="U17" s="29"/>
      <c r="V17" s="24">
        <v>0</v>
      </c>
      <c r="W17" s="25">
        <v>0</v>
      </c>
      <c r="X17" s="21"/>
      <c r="Y17" s="21"/>
      <c r="Z17" s="26">
        <v>14.9</v>
      </c>
      <c r="AA17" s="27">
        <v>0.10000000000000142</v>
      </c>
      <c r="AB17" s="27">
        <v>15</v>
      </c>
      <c r="AC17" s="28">
        <v>5.8823529411765538E-3</v>
      </c>
      <c r="AD17" s="10">
        <v>0</v>
      </c>
      <c r="AE17" s="44">
        <v>0.83333333333333326</v>
      </c>
    </row>
    <row r="18" spans="1:31" x14ac:dyDescent="0.75">
      <c r="A18" s="29" t="s">
        <v>35</v>
      </c>
      <c r="B18" s="29" t="s">
        <v>29</v>
      </c>
      <c r="C18" s="29">
        <v>21571</v>
      </c>
      <c r="D18" s="29">
        <v>21579</v>
      </c>
      <c r="E18" s="29"/>
      <c r="F18" s="29"/>
      <c r="G18" s="40"/>
      <c r="H18" s="40"/>
      <c r="I18" s="41">
        <f t="shared" si="21"/>
        <v>0</v>
      </c>
      <c r="J18" s="29"/>
      <c r="K18" s="29"/>
      <c r="L18" s="24">
        <f t="shared" ref="L18:L20" si="27">SUM(D18-C18)</f>
        <v>8</v>
      </c>
      <c r="M18" s="29">
        <v>21579</v>
      </c>
      <c r="N18" s="29">
        <v>21583</v>
      </c>
      <c r="O18" s="29"/>
      <c r="P18" s="29"/>
      <c r="Q18" s="40"/>
      <c r="R18" s="40"/>
      <c r="S18" s="41">
        <f t="shared" ref="S18:S35" si="28">R18-Q18</f>
        <v>0</v>
      </c>
      <c r="T18" s="29"/>
      <c r="U18" s="29"/>
      <c r="V18" s="24">
        <f t="shared" ref="V18:V20" si="29">SUM(N18-M18)</f>
        <v>4</v>
      </c>
      <c r="W18" s="25">
        <f t="shared" ref="W18:W20" si="30">L18+V18</f>
        <v>12</v>
      </c>
      <c r="X18" s="21"/>
      <c r="Y18" s="21"/>
      <c r="Z18" s="30"/>
      <c r="AA18" s="27">
        <f t="shared" ref="AA18:AA20" si="31">AB18-X18-Y18-Z18</f>
        <v>15</v>
      </c>
      <c r="AB18" s="27">
        <v>15</v>
      </c>
      <c r="AC18" s="28">
        <f t="shared" ref="AC18:AC20" si="32">AA18/AB18</f>
        <v>1</v>
      </c>
      <c r="AD18" s="10">
        <f t="shared" ref="AD18:AD20" si="33">W18/AA18</f>
        <v>0.8</v>
      </c>
      <c r="AE18" s="44">
        <f t="shared" si="17"/>
        <v>0</v>
      </c>
    </row>
    <row r="19" spans="1:31" x14ac:dyDescent="0.75">
      <c r="A19" s="29" t="s">
        <v>131</v>
      </c>
      <c r="B19" s="29" t="s">
        <v>29</v>
      </c>
      <c r="C19" s="29">
        <v>2112</v>
      </c>
      <c r="D19" s="29">
        <v>2112</v>
      </c>
      <c r="E19" s="29"/>
      <c r="F19" s="29"/>
      <c r="G19" s="40"/>
      <c r="H19" s="40"/>
      <c r="I19" s="41">
        <f t="shared" si="21"/>
        <v>0</v>
      </c>
      <c r="J19" s="29"/>
      <c r="K19" s="29"/>
      <c r="L19" s="24">
        <f t="shared" si="27"/>
        <v>0</v>
      </c>
      <c r="M19" s="29">
        <v>2113</v>
      </c>
      <c r="N19" s="29">
        <v>2114</v>
      </c>
      <c r="O19" s="29"/>
      <c r="P19" s="29"/>
      <c r="Q19" s="40"/>
      <c r="R19" s="40"/>
      <c r="S19" s="41">
        <f t="shared" si="28"/>
        <v>0</v>
      </c>
      <c r="T19" s="29"/>
      <c r="U19" s="29"/>
      <c r="V19" s="24">
        <f t="shared" si="29"/>
        <v>1</v>
      </c>
      <c r="W19" s="25">
        <f t="shared" si="30"/>
        <v>1</v>
      </c>
      <c r="X19" s="21"/>
      <c r="Y19" s="21"/>
      <c r="Z19" s="30"/>
      <c r="AA19" s="27">
        <f t="shared" si="31"/>
        <v>15</v>
      </c>
      <c r="AB19" s="27">
        <v>15</v>
      </c>
      <c r="AC19" s="28">
        <f t="shared" si="32"/>
        <v>1</v>
      </c>
      <c r="AD19" s="10">
        <f t="shared" si="33"/>
        <v>6.6666666666666666E-2</v>
      </c>
      <c r="AE19" s="44">
        <f t="shared" si="17"/>
        <v>0</v>
      </c>
    </row>
    <row r="20" spans="1:31" x14ac:dyDescent="0.75">
      <c r="A20" s="29" t="s">
        <v>90</v>
      </c>
      <c r="B20" s="29" t="s">
        <v>29</v>
      </c>
      <c r="C20" s="29">
        <v>2482</v>
      </c>
      <c r="D20" s="29">
        <v>2482</v>
      </c>
      <c r="E20" s="29"/>
      <c r="F20" s="29"/>
      <c r="G20" s="40"/>
      <c r="H20" s="40"/>
      <c r="I20" s="41">
        <f t="shared" ref="I20" si="34">H20-G20</f>
        <v>0</v>
      </c>
      <c r="J20" s="29"/>
      <c r="K20" s="29"/>
      <c r="L20" s="24">
        <f t="shared" si="27"/>
        <v>0</v>
      </c>
      <c r="M20" s="29">
        <v>2482.8000000000002</v>
      </c>
      <c r="N20" s="29">
        <v>2486.9</v>
      </c>
      <c r="O20" s="29"/>
      <c r="P20" s="29"/>
      <c r="Q20" s="40"/>
      <c r="R20" s="40"/>
      <c r="S20" s="41">
        <f t="shared" si="28"/>
        <v>0</v>
      </c>
      <c r="T20" s="29"/>
      <c r="U20" s="29"/>
      <c r="V20" s="24">
        <f t="shared" si="29"/>
        <v>4.0999999999999091</v>
      </c>
      <c r="W20" s="25">
        <f t="shared" si="30"/>
        <v>4.0999999999999091</v>
      </c>
      <c r="X20" s="21"/>
      <c r="Y20" s="21"/>
      <c r="Z20" s="30"/>
      <c r="AA20" s="27">
        <f t="shared" si="31"/>
        <v>15</v>
      </c>
      <c r="AB20" s="27">
        <v>15</v>
      </c>
      <c r="AC20" s="28">
        <f t="shared" si="32"/>
        <v>1</v>
      </c>
      <c r="AD20" s="10">
        <f t="shared" si="33"/>
        <v>0.27333333333332727</v>
      </c>
      <c r="AE20" s="44">
        <f t="shared" si="17"/>
        <v>0</v>
      </c>
    </row>
    <row r="21" spans="1:31" x14ac:dyDescent="0.75">
      <c r="A21" s="29"/>
      <c r="B21" s="29"/>
      <c r="C21" s="29"/>
      <c r="D21" s="29"/>
      <c r="E21" s="29"/>
      <c r="F21" s="29"/>
      <c r="G21" s="40"/>
      <c r="H21" s="40"/>
      <c r="I21" s="41"/>
      <c r="J21" s="29"/>
      <c r="K21" s="29"/>
      <c r="L21" s="24"/>
      <c r="M21" s="29"/>
      <c r="N21" s="29"/>
      <c r="O21" s="29"/>
      <c r="P21" s="29"/>
      <c r="Q21" s="40"/>
      <c r="R21" s="40"/>
      <c r="S21" s="41"/>
      <c r="T21" s="29"/>
      <c r="U21" s="29"/>
      <c r="V21" s="24"/>
      <c r="W21" s="25"/>
      <c r="X21" s="21"/>
      <c r="Y21" s="21"/>
      <c r="Z21" s="30"/>
      <c r="AA21" s="27"/>
      <c r="AB21" s="27"/>
      <c r="AC21" s="28">
        <f>AVERAGEIF(AC15:AC20,"&gt;0")</f>
        <v>0.50307189542483666</v>
      </c>
      <c r="AD21" s="28">
        <f>AVERAGEIF(AD15:AD20,"&gt;0")</f>
        <v>0.37999999999999795</v>
      </c>
      <c r="AE21" s="44"/>
    </row>
    <row r="22" spans="1:31" x14ac:dyDescent="0.75">
      <c r="A22" s="13" t="s">
        <v>72</v>
      </c>
      <c r="B22" s="13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7"/>
      <c r="X22" s="13"/>
      <c r="Y22" s="13"/>
      <c r="Z22" s="18"/>
      <c r="AA22" s="13"/>
      <c r="AB22" s="13"/>
      <c r="AC22" s="14"/>
      <c r="AD22" s="15"/>
      <c r="AE22" s="44">
        <f t="shared" si="17"/>
        <v>0</v>
      </c>
    </row>
    <row r="23" spans="1:31" x14ac:dyDescent="0.75">
      <c r="A23" s="29" t="s">
        <v>89</v>
      </c>
      <c r="B23" s="29" t="s">
        <v>29</v>
      </c>
      <c r="C23" s="29">
        <v>1258</v>
      </c>
      <c r="D23" s="29">
        <v>1265</v>
      </c>
      <c r="E23" s="29"/>
      <c r="F23" s="29"/>
      <c r="G23" s="40"/>
      <c r="H23" s="40"/>
      <c r="I23" s="41">
        <f t="shared" ref="I23" si="35">H23-G23</f>
        <v>0</v>
      </c>
      <c r="J23" s="29"/>
      <c r="K23" s="29"/>
      <c r="L23" s="24">
        <f t="shared" ref="L23" si="36">SUM(D23-C23)</f>
        <v>7</v>
      </c>
      <c r="M23" s="29">
        <v>1265</v>
      </c>
      <c r="N23" s="29">
        <v>1269.4000000000001</v>
      </c>
      <c r="O23" s="29"/>
      <c r="P23" s="29"/>
      <c r="Q23" s="40"/>
      <c r="R23" s="40"/>
      <c r="S23" s="41">
        <f t="shared" si="28"/>
        <v>0</v>
      </c>
      <c r="T23" s="29"/>
      <c r="U23" s="29"/>
      <c r="V23" s="24">
        <f t="shared" ref="V23" si="37">SUM(N23-M23)</f>
        <v>4.4000000000000909</v>
      </c>
      <c r="W23" s="25">
        <f t="shared" ref="W23" si="38">L23+V23</f>
        <v>11.400000000000091</v>
      </c>
      <c r="X23" s="21"/>
      <c r="Y23" s="21"/>
      <c r="Z23" s="30"/>
      <c r="AA23" s="27">
        <f t="shared" ref="AA23" si="39">AB23-X23-Y23-Z23</f>
        <v>15</v>
      </c>
      <c r="AB23" s="27">
        <v>15</v>
      </c>
      <c r="AC23" s="28">
        <f t="shared" ref="AC23" si="40">AA23/AB23</f>
        <v>1</v>
      </c>
      <c r="AD23" s="10">
        <f t="shared" ref="AD23" si="41">W23/AA23</f>
        <v>0.76000000000000612</v>
      </c>
      <c r="AE23" s="44">
        <f t="shared" si="17"/>
        <v>0</v>
      </c>
    </row>
    <row r="24" spans="1:31" x14ac:dyDescent="0.75">
      <c r="A24" s="29"/>
      <c r="B24" s="29"/>
      <c r="C24" s="29"/>
      <c r="D24" s="29"/>
      <c r="E24" s="29"/>
      <c r="F24" s="29"/>
      <c r="G24" s="40"/>
      <c r="H24" s="40"/>
      <c r="I24" s="41"/>
      <c r="J24" s="29"/>
      <c r="K24" s="29"/>
      <c r="L24" s="24"/>
      <c r="M24" s="29"/>
      <c r="N24" s="29"/>
      <c r="O24" s="29"/>
      <c r="P24" s="29"/>
      <c r="Q24" s="40"/>
      <c r="R24" s="40"/>
      <c r="S24" s="41"/>
      <c r="T24" s="29"/>
      <c r="U24" s="29"/>
      <c r="V24" s="24"/>
      <c r="W24" s="25"/>
      <c r="X24" s="21"/>
      <c r="Y24" s="21"/>
      <c r="Z24" s="30"/>
      <c r="AA24" s="27"/>
      <c r="AB24" s="27"/>
      <c r="AC24" s="28">
        <f>AVERAGEIF(AC23,"&gt;0")</f>
        <v>1</v>
      </c>
      <c r="AD24" s="28">
        <v>0</v>
      </c>
      <c r="AE24" s="44"/>
    </row>
    <row r="25" spans="1:31" x14ac:dyDescent="0.75">
      <c r="A25" s="29"/>
      <c r="B25" s="29"/>
      <c r="C25" s="29"/>
      <c r="D25" s="29"/>
      <c r="E25" s="29"/>
      <c r="F25" s="29"/>
      <c r="G25" s="40"/>
      <c r="H25" s="40"/>
      <c r="I25" s="41"/>
      <c r="J25" s="29"/>
      <c r="K25" s="29"/>
      <c r="L25" s="24"/>
      <c r="M25" s="29"/>
      <c r="N25" s="29"/>
      <c r="O25" s="29"/>
      <c r="P25" s="29"/>
      <c r="Q25" s="40"/>
      <c r="R25" s="40"/>
      <c r="S25" s="41"/>
      <c r="T25" s="29"/>
      <c r="U25" s="29"/>
      <c r="V25" s="24"/>
      <c r="W25" s="25"/>
      <c r="X25" s="21"/>
      <c r="Y25" s="21"/>
      <c r="Z25" s="30"/>
      <c r="AA25" s="88" t="s">
        <v>177</v>
      </c>
      <c r="AB25" s="27"/>
      <c r="AC25" s="28">
        <f>AVERAGE(AC13,AC21,AC24)</f>
        <v>0.66876906318082785</v>
      </c>
      <c r="AD25" s="28">
        <f>AVERAGE(AD13,AD21,AD24)</f>
        <v>0.38999999999999985</v>
      </c>
      <c r="AE25" s="44"/>
    </row>
    <row r="26" spans="1:31" x14ac:dyDescent="0.75">
      <c r="A26" s="32" t="s">
        <v>36</v>
      </c>
      <c r="B26" s="32"/>
      <c r="C26" s="13"/>
      <c r="D26" s="13"/>
      <c r="E26" s="13"/>
      <c r="F26" s="13"/>
      <c r="G26" s="13"/>
      <c r="H26" s="13"/>
      <c r="I26" s="16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32"/>
      <c r="X26" s="32"/>
      <c r="Y26" s="32"/>
      <c r="Z26" s="32"/>
      <c r="AA26" s="13"/>
      <c r="AB26" s="13"/>
      <c r="AC26" s="32"/>
      <c r="AD26" s="15"/>
      <c r="AE26" s="43"/>
    </row>
    <row r="27" spans="1:31" x14ac:dyDescent="0.75">
      <c r="A27" s="13" t="s">
        <v>37</v>
      </c>
      <c r="B27" s="13"/>
      <c r="C27" s="13"/>
      <c r="D27" s="13"/>
      <c r="E27" s="13"/>
      <c r="F27" s="13"/>
      <c r="G27" s="13"/>
      <c r="H27" s="13"/>
      <c r="I27" s="1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7"/>
      <c r="X27" s="13"/>
      <c r="Y27" s="13"/>
      <c r="Z27" s="18"/>
      <c r="AA27" s="13"/>
      <c r="AB27" s="13"/>
      <c r="AC27" s="14"/>
      <c r="AD27" s="15"/>
      <c r="AE27" s="43"/>
    </row>
    <row r="28" spans="1:31" x14ac:dyDescent="0.75">
      <c r="A28" s="29" t="s">
        <v>73</v>
      </c>
      <c r="B28" s="21" t="s">
        <v>38</v>
      </c>
      <c r="C28" s="29"/>
      <c r="D28" s="29"/>
      <c r="E28" s="29" t="s">
        <v>140</v>
      </c>
      <c r="F28" s="29" t="s">
        <v>140</v>
      </c>
      <c r="G28" s="40">
        <v>0.25</v>
      </c>
      <c r="H28" s="40">
        <v>0.58333333333333337</v>
      </c>
      <c r="I28" s="41">
        <f t="shared" ref="I28" si="42">H28-G28</f>
        <v>0.33333333333333337</v>
      </c>
      <c r="J28" s="29" t="s">
        <v>144</v>
      </c>
      <c r="K28" s="29"/>
      <c r="L28" s="24">
        <f t="shared" ref="L28" si="43">SUM(D28-C28)</f>
        <v>0</v>
      </c>
      <c r="M28" s="29"/>
      <c r="N28" s="29"/>
      <c r="O28" s="29" t="s">
        <v>140</v>
      </c>
      <c r="P28" s="29" t="s">
        <v>140</v>
      </c>
      <c r="Q28" s="40">
        <v>0.58333333333333337</v>
      </c>
      <c r="R28" s="40">
        <v>0.91666666666666663</v>
      </c>
      <c r="S28" s="41">
        <f t="shared" si="28"/>
        <v>0.33333333333333326</v>
      </c>
      <c r="T28" s="29" t="s">
        <v>144</v>
      </c>
      <c r="U28" s="29"/>
      <c r="V28" s="24">
        <f t="shared" ref="V28" si="44">SUM(N28-M28)</f>
        <v>0</v>
      </c>
      <c r="W28" s="25">
        <f>L28+V28</f>
        <v>0</v>
      </c>
      <c r="X28" s="21"/>
      <c r="Y28" s="21"/>
      <c r="Z28" s="26">
        <v>14.9</v>
      </c>
      <c r="AA28" s="27">
        <f t="shared" ref="AA28" si="45">AB28-X28-Y28-Z28</f>
        <v>9.9999999999999645E-2</v>
      </c>
      <c r="AB28" s="27">
        <v>15</v>
      </c>
      <c r="AC28" s="28">
        <f t="shared" ref="AC28" si="46">AA28/AB28</f>
        <v>6.6666666666666428E-3</v>
      </c>
      <c r="AD28" s="10">
        <f>W28/AA28</f>
        <v>0</v>
      </c>
      <c r="AE28" s="44">
        <f t="shared" ref="AE28" si="47">S28+I28</f>
        <v>0.66666666666666663</v>
      </c>
    </row>
    <row r="29" spans="1:31" x14ac:dyDescent="0.75">
      <c r="A29" s="29" t="s">
        <v>74</v>
      </c>
      <c r="B29" s="21" t="s">
        <v>38</v>
      </c>
      <c r="C29" s="29">
        <v>18689.7</v>
      </c>
      <c r="D29" s="29">
        <v>18695.5</v>
      </c>
      <c r="E29" s="29"/>
      <c r="F29" s="29"/>
      <c r="G29" s="40"/>
      <c r="H29" s="40"/>
      <c r="I29" s="41">
        <f t="shared" ref="I29:I41" si="48">H29-G29</f>
        <v>0</v>
      </c>
      <c r="J29" s="29"/>
      <c r="K29" s="29"/>
      <c r="L29" s="24">
        <f t="shared" ref="L29:L41" si="49">SUM(D29-C29)</f>
        <v>5.7999999999992724</v>
      </c>
      <c r="M29" s="29">
        <v>18695.5</v>
      </c>
      <c r="N29" s="29">
        <v>18701</v>
      </c>
      <c r="O29" s="29"/>
      <c r="P29" s="29"/>
      <c r="Q29" s="40"/>
      <c r="R29" s="40"/>
      <c r="S29" s="41">
        <f t="shared" si="28"/>
        <v>0</v>
      </c>
      <c r="T29" s="29"/>
      <c r="U29" s="29"/>
      <c r="V29" s="24">
        <f t="shared" ref="V29:V41" si="50">SUM(N29-M29)</f>
        <v>5.5</v>
      </c>
      <c r="W29" s="25">
        <f>L29+V29</f>
        <v>11.299999999999272</v>
      </c>
      <c r="X29" s="21"/>
      <c r="Y29" s="21"/>
      <c r="Z29" s="33"/>
      <c r="AA29" s="27">
        <f t="shared" ref="AA29:AA56" si="51">AB29-X29-Y29-Z29</f>
        <v>15</v>
      </c>
      <c r="AB29" s="27">
        <v>15</v>
      </c>
      <c r="AC29" s="28">
        <f t="shared" ref="AC29:AC56" si="52">AA29/AB29</f>
        <v>1</v>
      </c>
      <c r="AD29" s="10">
        <f>W29/AA29</f>
        <v>0.75333333333328478</v>
      </c>
      <c r="AE29" s="44">
        <f>S27+I27</f>
        <v>0</v>
      </c>
    </row>
    <row r="30" spans="1:31" x14ac:dyDescent="0.75">
      <c r="A30" s="29" t="s">
        <v>75</v>
      </c>
      <c r="B30" s="21" t="s">
        <v>38</v>
      </c>
      <c r="C30" s="29">
        <v>17649</v>
      </c>
      <c r="D30" s="29">
        <v>17655.400000000001</v>
      </c>
      <c r="E30" s="29"/>
      <c r="F30" s="29"/>
      <c r="G30" s="40"/>
      <c r="H30" s="40"/>
      <c r="I30" s="41">
        <f t="shared" si="48"/>
        <v>0</v>
      </c>
      <c r="J30" s="29"/>
      <c r="K30" s="29"/>
      <c r="L30" s="24">
        <f t="shared" si="49"/>
        <v>6.4000000000014552</v>
      </c>
      <c r="M30" s="29">
        <v>17655.400000000001</v>
      </c>
      <c r="N30" s="29">
        <v>17658.3</v>
      </c>
      <c r="O30" s="29"/>
      <c r="P30" s="29"/>
      <c r="Q30" s="40"/>
      <c r="R30" s="40"/>
      <c r="S30" s="41">
        <f t="shared" si="28"/>
        <v>0</v>
      </c>
      <c r="T30" s="29"/>
      <c r="U30" s="29"/>
      <c r="V30" s="24">
        <f t="shared" si="50"/>
        <v>2.8999999999978172</v>
      </c>
      <c r="W30" s="25">
        <f t="shared" ref="W30:W41" si="53">L30+V30</f>
        <v>9.2999999999992724</v>
      </c>
      <c r="X30" s="21"/>
      <c r="Y30" s="21"/>
      <c r="Z30" s="33"/>
      <c r="AA30" s="27">
        <f>AB30-X30-Y30-Z30</f>
        <v>15</v>
      </c>
      <c r="AB30" s="27">
        <v>15</v>
      </c>
      <c r="AC30" s="28">
        <f t="shared" si="52"/>
        <v>1</v>
      </c>
      <c r="AD30" s="10">
        <f t="shared" ref="AD30:AD56" si="54">W30/AA30</f>
        <v>0.61999999999995148</v>
      </c>
      <c r="AE30" s="44">
        <f t="shared" ref="AE30:AE41" si="55">S29+I29</f>
        <v>0</v>
      </c>
    </row>
    <row r="31" spans="1:31" x14ac:dyDescent="0.75">
      <c r="A31" s="29" t="s">
        <v>76</v>
      </c>
      <c r="B31" s="21" t="s">
        <v>38</v>
      </c>
      <c r="C31" s="29">
        <v>13294</v>
      </c>
      <c r="D31" s="29">
        <v>13300</v>
      </c>
      <c r="E31" s="29"/>
      <c r="F31" s="29"/>
      <c r="G31" s="40"/>
      <c r="H31" s="40"/>
      <c r="I31" s="41">
        <f t="shared" si="48"/>
        <v>0</v>
      </c>
      <c r="J31" s="29"/>
      <c r="K31" s="29"/>
      <c r="L31" s="24">
        <f t="shared" si="49"/>
        <v>6</v>
      </c>
      <c r="M31" s="29">
        <v>13300</v>
      </c>
      <c r="N31" s="29">
        <v>13306.2</v>
      </c>
      <c r="O31" s="29"/>
      <c r="P31" s="29"/>
      <c r="Q31" s="40"/>
      <c r="R31" s="40"/>
      <c r="S31" s="41">
        <f t="shared" si="28"/>
        <v>0</v>
      </c>
      <c r="T31" s="29"/>
      <c r="U31" s="29"/>
      <c r="V31" s="24">
        <f t="shared" si="50"/>
        <v>6.2000000000007276</v>
      </c>
      <c r="W31" s="25">
        <f t="shared" si="53"/>
        <v>12.200000000000728</v>
      </c>
      <c r="X31" s="21"/>
      <c r="Y31" s="21"/>
      <c r="Z31" s="33"/>
      <c r="AA31" s="27">
        <f t="shared" si="51"/>
        <v>15</v>
      </c>
      <c r="AB31" s="27">
        <v>15</v>
      </c>
      <c r="AC31" s="28">
        <f t="shared" si="52"/>
        <v>1</v>
      </c>
      <c r="AD31" s="10">
        <f t="shared" si="54"/>
        <v>0.81333333333338187</v>
      </c>
      <c r="AE31" s="44">
        <f t="shared" si="55"/>
        <v>0</v>
      </c>
    </row>
    <row r="32" spans="1:31" x14ac:dyDescent="0.75">
      <c r="A32" s="29" t="s">
        <v>77</v>
      </c>
      <c r="B32" s="21" t="s">
        <v>38</v>
      </c>
      <c r="C32" s="29">
        <v>9670</v>
      </c>
      <c r="D32" s="29">
        <v>9670</v>
      </c>
      <c r="E32" s="29"/>
      <c r="F32" s="29"/>
      <c r="G32" s="40"/>
      <c r="H32" s="40"/>
      <c r="I32" s="41">
        <f t="shared" si="48"/>
        <v>0</v>
      </c>
      <c r="J32" s="29"/>
      <c r="K32" s="29"/>
      <c r="L32" s="24">
        <f t="shared" si="49"/>
        <v>0</v>
      </c>
      <c r="M32" s="29">
        <v>9670</v>
      </c>
      <c r="N32" s="29">
        <v>9675</v>
      </c>
      <c r="O32" s="29"/>
      <c r="P32" s="29"/>
      <c r="Q32" s="40"/>
      <c r="R32" s="40"/>
      <c r="S32" s="41">
        <f t="shared" si="28"/>
        <v>0</v>
      </c>
      <c r="T32" s="29"/>
      <c r="U32" s="29"/>
      <c r="V32" s="24">
        <f t="shared" si="50"/>
        <v>5</v>
      </c>
      <c r="W32" s="25">
        <f t="shared" si="53"/>
        <v>5</v>
      </c>
      <c r="X32" s="21"/>
      <c r="Y32" s="21"/>
      <c r="Z32" s="33"/>
      <c r="AA32" s="27">
        <f>AB32-X32-Y32-Z32</f>
        <v>15</v>
      </c>
      <c r="AB32" s="27">
        <v>15</v>
      </c>
      <c r="AC32" s="28">
        <f t="shared" si="52"/>
        <v>1</v>
      </c>
      <c r="AD32" s="10">
        <f t="shared" si="54"/>
        <v>0.33333333333333331</v>
      </c>
      <c r="AE32" s="44">
        <f t="shared" si="55"/>
        <v>0</v>
      </c>
    </row>
    <row r="33" spans="1:31" x14ac:dyDescent="0.75">
      <c r="A33" s="29" t="s">
        <v>78</v>
      </c>
      <c r="B33" s="21" t="s">
        <v>38</v>
      </c>
      <c r="C33" s="21">
        <v>10914.2</v>
      </c>
      <c r="D33" s="21">
        <v>10916.5</v>
      </c>
      <c r="E33" s="29"/>
      <c r="F33" s="29"/>
      <c r="G33" s="40"/>
      <c r="H33" s="40"/>
      <c r="I33" s="41">
        <f t="shared" si="48"/>
        <v>0</v>
      </c>
      <c r="J33" s="29"/>
      <c r="K33" s="29"/>
      <c r="L33" s="24">
        <f t="shared" si="49"/>
        <v>2.2999999999992724</v>
      </c>
      <c r="M33" s="21">
        <v>10916.5</v>
      </c>
      <c r="N33" s="21">
        <v>10921.4</v>
      </c>
      <c r="O33" s="29"/>
      <c r="P33" s="29"/>
      <c r="Q33" s="40"/>
      <c r="R33" s="40"/>
      <c r="S33" s="41">
        <f t="shared" si="28"/>
        <v>0</v>
      </c>
      <c r="T33" s="29"/>
      <c r="U33" s="29"/>
      <c r="V33" s="24">
        <f t="shared" si="50"/>
        <v>4.8999999999996362</v>
      </c>
      <c r="W33" s="25">
        <f t="shared" si="53"/>
        <v>7.1999999999989086</v>
      </c>
      <c r="X33" s="21"/>
      <c r="Y33" s="21"/>
      <c r="Z33" s="33"/>
      <c r="AA33" s="27">
        <f t="shared" si="51"/>
        <v>15</v>
      </c>
      <c r="AB33" s="27">
        <v>15</v>
      </c>
      <c r="AC33" s="28">
        <f t="shared" si="52"/>
        <v>1</v>
      </c>
      <c r="AD33" s="10">
        <f t="shared" si="54"/>
        <v>0.47999999999992726</v>
      </c>
      <c r="AE33" s="44">
        <f t="shared" si="55"/>
        <v>0</v>
      </c>
    </row>
    <row r="34" spans="1:31" x14ac:dyDescent="0.75">
      <c r="A34" s="29" t="s">
        <v>79</v>
      </c>
      <c r="B34" s="21" t="s">
        <v>38</v>
      </c>
      <c r="C34" s="29"/>
      <c r="D34" s="29"/>
      <c r="E34" s="29" t="s">
        <v>140</v>
      </c>
      <c r="F34" s="29" t="s">
        <v>140</v>
      </c>
      <c r="G34" s="40">
        <v>0.25</v>
      </c>
      <c r="H34" s="40">
        <v>0.58333333333333337</v>
      </c>
      <c r="I34" s="41">
        <f t="shared" si="48"/>
        <v>0.33333333333333337</v>
      </c>
      <c r="J34" s="29" t="s">
        <v>147</v>
      </c>
      <c r="K34" s="29"/>
      <c r="L34" s="24">
        <f t="shared" si="49"/>
        <v>0</v>
      </c>
      <c r="M34" s="29"/>
      <c r="N34" s="29"/>
      <c r="O34" s="29"/>
      <c r="P34" s="29" t="s">
        <v>140</v>
      </c>
      <c r="Q34" s="40">
        <v>0.58333333333333337</v>
      </c>
      <c r="R34" s="40">
        <v>0.91666666666666663</v>
      </c>
      <c r="S34" s="41">
        <f t="shared" si="28"/>
        <v>0.33333333333333326</v>
      </c>
      <c r="T34" s="29" t="s">
        <v>147</v>
      </c>
      <c r="U34" s="29"/>
      <c r="V34" s="24">
        <f t="shared" si="50"/>
        <v>0</v>
      </c>
      <c r="W34" s="25">
        <f t="shared" si="53"/>
        <v>0</v>
      </c>
      <c r="X34" s="21"/>
      <c r="Y34" s="21"/>
      <c r="Z34" s="26">
        <v>14.9</v>
      </c>
      <c r="AA34" s="27">
        <f t="shared" si="51"/>
        <v>9.9999999999999645E-2</v>
      </c>
      <c r="AB34" s="27">
        <v>15</v>
      </c>
      <c r="AC34" s="28">
        <f t="shared" si="52"/>
        <v>6.6666666666666428E-3</v>
      </c>
      <c r="AD34" s="10">
        <f t="shared" si="54"/>
        <v>0</v>
      </c>
      <c r="AE34" s="44">
        <f t="shared" ref="AE34:AE35" si="56">S34+I34</f>
        <v>0.66666666666666663</v>
      </c>
    </row>
    <row r="35" spans="1:31" x14ac:dyDescent="0.75">
      <c r="A35" s="29" t="s">
        <v>80</v>
      </c>
      <c r="B35" s="21" t="s">
        <v>38</v>
      </c>
      <c r="C35" s="29"/>
      <c r="D35" s="29"/>
      <c r="E35" s="29" t="s">
        <v>140</v>
      </c>
      <c r="F35" s="29" t="s">
        <v>140</v>
      </c>
      <c r="G35" s="40">
        <v>0.25</v>
      </c>
      <c r="H35" s="40">
        <v>0.58333333333333337</v>
      </c>
      <c r="I35" s="41">
        <f t="shared" si="48"/>
        <v>0.33333333333333337</v>
      </c>
      <c r="J35" s="29" t="s">
        <v>146</v>
      </c>
      <c r="K35" s="29"/>
      <c r="L35" s="24">
        <f t="shared" si="49"/>
        <v>0</v>
      </c>
      <c r="M35" s="29"/>
      <c r="N35" s="29"/>
      <c r="O35" s="29"/>
      <c r="P35" s="29" t="s">
        <v>140</v>
      </c>
      <c r="Q35" s="40">
        <v>0.58333333333333337</v>
      </c>
      <c r="R35" s="40">
        <v>0.91666666666666663</v>
      </c>
      <c r="S35" s="41">
        <f t="shared" si="28"/>
        <v>0.33333333333333326</v>
      </c>
      <c r="T35" s="29" t="s">
        <v>146</v>
      </c>
      <c r="U35" s="29"/>
      <c r="V35" s="24">
        <f t="shared" si="50"/>
        <v>0</v>
      </c>
      <c r="W35" s="25">
        <f t="shared" si="53"/>
        <v>0</v>
      </c>
      <c r="X35" s="21"/>
      <c r="Y35" s="21"/>
      <c r="Z35" s="26">
        <v>14.9</v>
      </c>
      <c r="AA35" s="27">
        <f t="shared" si="51"/>
        <v>9.9999999999999645E-2</v>
      </c>
      <c r="AB35" s="27">
        <v>15</v>
      </c>
      <c r="AC35" s="28">
        <f t="shared" si="52"/>
        <v>6.6666666666666428E-3</v>
      </c>
      <c r="AD35" s="10">
        <f t="shared" si="54"/>
        <v>0</v>
      </c>
      <c r="AE35" s="44">
        <f t="shared" si="56"/>
        <v>0.66666666666666663</v>
      </c>
    </row>
    <row r="36" spans="1:31" x14ac:dyDescent="0.75">
      <c r="A36" s="29" t="s">
        <v>81</v>
      </c>
      <c r="B36" s="21" t="s">
        <v>38</v>
      </c>
      <c r="C36" s="29">
        <v>5607.3</v>
      </c>
      <c r="D36" s="29">
        <v>5614</v>
      </c>
      <c r="E36" s="29"/>
      <c r="F36" s="29"/>
      <c r="G36" s="40"/>
      <c r="H36" s="40"/>
      <c r="I36" s="41">
        <f t="shared" si="48"/>
        <v>0</v>
      </c>
      <c r="J36" s="29"/>
      <c r="K36" s="29"/>
      <c r="L36" s="24">
        <f t="shared" si="49"/>
        <v>6.6999999999998181</v>
      </c>
      <c r="M36" s="29">
        <v>5614</v>
      </c>
      <c r="N36" s="29">
        <v>5619.9</v>
      </c>
      <c r="O36" s="29"/>
      <c r="P36" s="29"/>
      <c r="Q36" s="40"/>
      <c r="R36" s="40"/>
      <c r="S36" s="41">
        <f t="shared" ref="S36:S56" si="57">R36-Q36</f>
        <v>0</v>
      </c>
      <c r="T36" s="29"/>
      <c r="U36" s="29"/>
      <c r="V36" s="24">
        <f t="shared" si="50"/>
        <v>5.8999999999996362</v>
      </c>
      <c r="W36" s="25">
        <f t="shared" si="53"/>
        <v>12.599999999999454</v>
      </c>
      <c r="X36" s="21"/>
      <c r="Y36" s="21"/>
      <c r="Z36" s="33"/>
      <c r="AA36" s="27">
        <f t="shared" si="51"/>
        <v>15</v>
      </c>
      <c r="AB36" s="27">
        <v>15</v>
      </c>
      <c r="AC36" s="28">
        <f t="shared" si="52"/>
        <v>1</v>
      </c>
      <c r="AD36" s="10">
        <f t="shared" si="54"/>
        <v>0.83999999999996366</v>
      </c>
      <c r="AE36" s="44">
        <f t="shared" si="55"/>
        <v>0.66666666666666663</v>
      </c>
    </row>
    <row r="37" spans="1:31" x14ac:dyDescent="0.75">
      <c r="A37" s="29" t="s">
        <v>82</v>
      </c>
      <c r="B37" s="21" t="s">
        <v>38</v>
      </c>
      <c r="C37" s="21">
        <v>5608.1</v>
      </c>
      <c r="D37" s="21">
        <v>5615</v>
      </c>
      <c r="E37" s="29"/>
      <c r="F37" s="29"/>
      <c r="G37" s="40"/>
      <c r="H37" s="40"/>
      <c r="I37" s="41">
        <f t="shared" si="48"/>
        <v>0</v>
      </c>
      <c r="J37" s="29"/>
      <c r="K37" s="29"/>
      <c r="L37" s="24">
        <f t="shared" si="49"/>
        <v>6.8999999999996362</v>
      </c>
      <c r="M37" s="21">
        <v>5615</v>
      </c>
      <c r="N37" s="21">
        <v>5620</v>
      </c>
      <c r="O37" s="29"/>
      <c r="P37" s="29"/>
      <c r="Q37" s="40"/>
      <c r="R37" s="40"/>
      <c r="S37" s="41">
        <f t="shared" si="57"/>
        <v>0</v>
      </c>
      <c r="T37" s="29"/>
      <c r="U37" s="29"/>
      <c r="V37" s="24">
        <f t="shared" si="50"/>
        <v>5</v>
      </c>
      <c r="W37" s="25">
        <f t="shared" si="53"/>
        <v>11.899999999999636</v>
      </c>
      <c r="X37" s="21"/>
      <c r="Y37" s="21"/>
      <c r="Z37" s="33"/>
      <c r="AA37" s="27">
        <f t="shared" si="51"/>
        <v>15</v>
      </c>
      <c r="AB37" s="27">
        <v>15</v>
      </c>
      <c r="AC37" s="28">
        <f t="shared" si="52"/>
        <v>1</v>
      </c>
      <c r="AD37" s="10">
        <f t="shared" si="54"/>
        <v>0.79333333333330913</v>
      </c>
      <c r="AE37" s="44">
        <f t="shared" si="55"/>
        <v>0</v>
      </c>
    </row>
    <row r="38" spans="1:31" x14ac:dyDescent="0.75">
      <c r="A38" s="29" t="s">
        <v>83</v>
      </c>
      <c r="B38" s="21" t="s">
        <v>38</v>
      </c>
      <c r="C38" s="29">
        <v>5132.1000000000004</v>
      </c>
      <c r="D38" s="29">
        <v>5138.7</v>
      </c>
      <c r="E38" s="29"/>
      <c r="F38" s="29"/>
      <c r="G38" s="40"/>
      <c r="H38" s="40"/>
      <c r="I38" s="41">
        <f t="shared" si="48"/>
        <v>0</v>
      </c>
      <c r="J38" s="29"/>
      <c r="K38" s="29"/>
      <c r="L38" s="24">
        <f t="shared" si="49"/>
        <v>6.5999999999994543</v>
      </c>
      <c r="M38" s="29">
        <v>5138.7</v>
      </c>
      <c r="N38" s="29">
        <v>5144</v>
      </c>
      <c r="O38" s="29"/>
      <c r="P38" s="29"/>
      <c r="Q38" s="40"/>
      <c r="R38" s="40"/>
      <c r="S38" s="41">
        <f t="shared" si="57"/>
        <v>0</v>
      </c>
      <c r="T38" s="29"/>
      <c r="U38" s="29"/>
      <c r="V38" s="24">
        <f t="shared" si="50"/>
        <v>5.3000000000001819</v>
      </c>
      <c r="W38" s="25">
        <f t="shared" si="53"/>
        <v>11.899999999999636</v>
      </c>
      <c r="X38" s="21"/>
      <c r="Y38" s="21"/>
      <c r="Z38" s="33"/>
      <c r="AA38" s="27">
        <f t="shared" si="51"/>
        <v>15</v>
      </c>
      <c r="AB38" s="27">
        <v>15</v>
      </c>
      <c r="AC38" s="28">
        <f t="shared" si="52"/>
        <v>1</v>
      </c>
      <c r="AD38" s="10">
        <f t="shared" si="54"/>
        <v>0.79333333333330913</v>
      </c>
      <c r="AE38" s="44">
        <f t="shared" si="55"/>
        <v>0</v>
      </c>
    </row>
    <row r="39" spans="1:31" x14ac:dyDescent="0.75">
      <c r="A39" s="29" t="s">
        <v>84</v>
      </c>
      <c r="B39" s="21" t="s">
        <v>38</v>
      </c>
      <c r="C39" s="29">
        <v>5298.9</v>
      </c>
      <c r="D39" s="29">
        <v>5306</v>
      </c>
      <c r="E39" s="29"/>
      <c r="F39" s="29"/>
      <c r="G39" s="40"/>
      <c r="H39" s="40"/>
      <c r="I39" s="41">
        <f t="shared" si="48"/>
        <v>0</v>
      </c>
      <c r="J39" s="29"/>
      <c r="K39" s="29"/>
      <c r="L39" s="24">
        <f t="shared" si="49"/>
        <v>7.1000000000003638</v>
      </c>
      <c r="M39" s="29">
        <v>5306</v>
      </c>
      <c r="N39" s="29">
        <v>5310.9</v>
      </c>
      <c r="O39" s="29"/>
      <c r="P39" s="29"/>
      <c r="Q39" s="40"/>
      <c r="R39" s="40"/>
      <c r="S39" s="41">
        <f t="shared" si="57"/>
        <v>0</v>
      </c>
      <c r="T39" s="29"/>
      <c r="U39" s="29"/>
      <c r="V39" s="24">
        <f t="shared" si="50"/>
        <v>4.8999999999996362</v>
      </c>
      <c r="W39" s="25">
        <f t="shared" si="53"/>
        <v>12</v>
      </c>
      <c r="X39" s="21"/>
      <c r="Y39" s="21"/>
      <c r="Z39" s="33"/>
      <c r="AA39" s="27">
        <f t="shared" si="51"/>
        <v>15</v>
      </c>
      <c r="AB39" s="27">
        <v>15</v>
      </c>
      <c r="AC39" s="28">
        <f t="shared" si="52"/>
        <v>1</v>
      </c>
      <c r="AD39" s="10">
        <f t="shared" si="54"/>
        <v>0.8</v>
      </c>
      <c r="AE39" s="44">
        <f t="shared" si="55"/>
        <v>0</v>
      </c>
    </row>
    <row r="40" spans="1:31" x14ac:dyDescent="0.75">
      <c r="A40" s="29" t="s">
        <v>85</v>
      </c>
      <c r="B40" s="21" t="s">
        <v>38</v>
      </c>
      <c r="C40" s="29">
        <v>2097.5</v>
      </c>
      <c r="D40" s="29">
        <v>2105.1</v>
      </c>
      <c r="E40" s="29"/>
      <c r="F40" s="29"/>
      <c r="G40" s="40"/>
      <c r="H40" s="40"/>
      <c r="I40" s="41">
        <f t="shared" si="48"/>
        <v>0</v>
      </c>
      <c r="J40" s="29"/>
      <c r="K40" s="29"/>
      <c r="L40" s="24">
        <f t="shared" si="49"/>
        <v>7.5999999999999091</v>
      </c>
      <c r="M40" s="29">
        <v>2105.1</v>
      </c>
      <c r="N40" s="29">
        <v>2142.1</v>
      </c>
      <c r="O40" s="29"/>
      <c r="P40" s="29"/>
      <c r="Q40" s="40"/>
      <c r="R40" s="40"/>
      <c r="S40" s="41">
        <f t="shared" si="57"/>
        <v>0</v>
      </c>
      <c r="T40" s="29"/>
      <c r="U40" s="29"/>
      <c r="V40" s="24">
        <f t="shared" si="50"/>
        <v>37</v>
      </c>
      <c r="W40" s="25">
        <f t="shared" si="53"/>
        <v>44.599999999999909</v>
      </c>
      <c r="X40" s="21"/>
      <c r="Y40" s="21"/>
      <c r="Z40" s="33"/>
      <c r="AA40" s="27">
        <f t="shared" si="51"/>
        <v>15</v>
      </c>
      <c r="AB40" s="27">
        <v>15</v>
      </c>
      <c r="AC40" s="28">
        <f t="shared" si="52"/>
        <v>1</v>
      </c>
      <c r="AD40" s="10">
        <f t="shared" si="54"/>
        <v>2.9733333333333274</v>
      </c>
      <c r="AE40" s="44">
        <f t="shared" si="55"/>
        <v>0</v>
      </c>
    </row>
    <row r="41" spans="1:31" x14ac:dyDescent="0.75">
      <c r="A41" s="29" t="s">
        <v>86</v>
      </c>
      <c r="B41" s="21" t="s">
        <v>38</v>
      </c>
      <c r="C41" s="29">
        <v>2130</v>
      </c>
      <c r="D41" s="29">
        <v>2137.8000000000002</v>
      </c>
      <c r="E41" s="29"/>
      <c r="F41" s="29"/>
      <c r="G41" s="40"/>
      <c r="H41" s="40"/>
      <c r="I41" s="41">
        <f t="shared" si="48"/>
        <v>0</v>
      </c>
      <c r="J41" s="29"/>
      <c r="K41" s="29"/>
      <c r="L41" s="24">
        <f t="shared" si="49"/>
        <v>7.8000000000001819</v>
      </c>
      <c r="M41" s="29">
        <v>2137.8000000000002</v>
      </c>
      <c r="N41" s="29">
        <v>2142.1</v>
      </c>
      <c r="O41" s="29"/>
      <c r="P41" s="29"/>
      <c r="Q41" s="40"/>
      <c r="R41" s="40"/>
      <c r="S41" s="41">
        <f t="shared" si="57"/>
        <v>0</v>
      </c>
      <c r="T41" s="29"/>
      <c r="U41" s="29"/>
      <c r="V41" s="24">
        <f t="shared" si="50"/>
        <v>4.2999999999997272</v>
      </c>
      <c r="W41" s="25">
        <f t="shared" si="53"/>
        <v>12.099999999999909</v>
      </c>
      <c r="X41" s="21"/>
      <c r="Y41" s="21"/>
      <c r="Z41" s="33"/>
      <c r="AA41" s="27">
        <f t="shared" si="51"/>
        <v>15</v>
      </c>
      <c r="AB41" s="27">
        <v>15</v>
      </c>
      <c r="AC41" s="28">
        <f t="shared" si="52"/>
        <v>1</v>
      </c>
      <c r="AD41" s="10">
        <f t="shared" si="54"/>
        <v>0.80666666666666065</v>
      </c>
      <c r="AE41" s="44">
        <f t="shared" si="55"/>
        <v>0</v>
      </c>
    </row>
    <row r="42" spans="1:31" x14ac:dyDescent="0.75">
      <c r="A42" s="29" t="s">
        <v>87</v>
      </c>
      <c r="B42" s="21" t="s">
        <v>38</v>
      </c>
      <c r="C42" s="29">
        <v>2003.8</v>
      </c>
      <c r="D42" s="21">
        <v>2011</v>
      </c>
      <c r="E42" s="29"/>
      <c r="F42" s="29"/>
      <c r="G42" s="40"/>
      <c r="H42" s="40"/>
      <c r="I42" s="41">
        <f t="shared" ref="I42" si="58">H42-G42</f>
        <v>0</v>
      </c>
      <c r="J42" s="29"/>
      <c r="K42" s="29"/>
      <c r="L42" s="24">
        <f t="shared" ref="L42" si="59">SUM(D42-C42)</f>
        <v>7.2000000000000455</v>
      </c>
      <c r="M42" s="21">
        <v>2011</v>
      </c>
      <c r="N42" s="29">
        <v>2014</v>
      </c>
      <c r="O42" s="29"/>
      <c r="P42" s="29"/>
      <c r="Q42" s="40"/>
      <c r="R42" s="40"/>
      <c r="S42" s="41">
        <f t="shared" si="57"/>
        <v>0</v>
      </c>
      <c r="T42" s="29"/>
      <c r="U42" s="29"/>
      <c r="V42" s="24">
        <f t="shared" ref="V42" si="60">SUM(N42-M42)</f>
        <v>3</v>
      </c>
      <c r="W42" s="25">
        <f t="shared" ref="W42" si="61">L42+V42</f>
        <v>10.200000000000045</v>
      </c>
      <c r="X42" s="21"/>
      <c r="Y42" s="21"/>
      <c r="Z42" s="33"/>
      <c r="AA42" s="27">
        <f t="shared" ref="AA42" si="62">AB42-X42-Y42-Z42</f>
        <v>15</v>
      </c>
      <c r="AB42" s="27">
        <v>15</v>
      </c>
      <c r="AC42" s="28">
        <f t="shared" ref="AC42" si="63">AA42/AB42</f>
        <v>1</v>
      </c>
      <c r="AD42" s="10">
        <f>W42/AA42</f>
        <v>0.68000000000000305</v>
      </c>
      <c r="AE42" s="44">
        <f>S37+I37</f>
        <v>0</v>
      </c>
    </row>
    <row r="43" spans="1:31" x14ac:dyDescent="0.75">
      <c r="A43" s="29"/>
      <c r="B43" s="21"/>
      <c r="C43" s="21"/>
      <c r="D43" s="21"/>
      <c r="E43" s="29"/>
      <c r="F43" s="29"/>
      <c r="G43" s="40"/>
      <c r="H43" s="40"/>
      <c r="I43" s="41"/>
      <c r="J43" s="29"/>
      <c r="K43" s="29"/>
      <c r="L43" s="24"/>
      <c r="M43" s="21"/>
      <c r="N43" s="21"/>
      <c r="O43" s="29"/>
      <c r="P43" s="29"/>
      <c r="Q43" s="40"/>
      <c r="R43" s="40"/>
      <c r="S43" s="41"/>
      <c r="T43" s="29"/>
      <c r="U43" s="29"/>
      <c r="V43" s="24"/>
      <c r="W43" s="25"/>
      <c r="X43" s="21"/>
      <c r="Y43" s="21"/>
      <c r="Z43" s="33"/>
      <c r="AA43" s="27"/>
      <c r="AB43" s="27"/>
      <c r="AC43" s="28">
        <f>AVERAGEIF(AC28:AC42,"&gt;0")</f>
        <v>0.80133333333333334</v>
      </c>
      <c r="AD43" s="28">
        <f>AVERAGEIF(AD28:AD42,"&gt;0")</f>
        <v>0.89055555555553767</v>
      </c>
      <c r="AE43" s="44"/>
    </row>
    <row r="44" spans="1:31" x14ac:dyDescent="0.75">
      <c r="A44" s="13" t="s">
        <v>102</v>
      </c>
      <c r="B44" s="13"/>
      <c r="C44" s="13"/>
      <c r="D44" s="13"/>
      <c r="E44" s="13"/>
      <c r="F44" s="13"/>
      <c r="G44" s="13"/>
      <c r="H44" s="13"/>
      <c r="I44" s="16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7"/>
      <c r="X44" s="13"/>
      <c r="Y44" s="13"/>
      <c r="Z44" s="18"/>
      <c r="AA44" s="13"/>
      <c r="AB44" s="13"/>
      <c r="AC44" s="14"/>
      <c r="AD44" s="15"/>
      <c r="AE44" s="43"/>
    </row>
    <row r="45" spans="1:31" x14ac:dyDescent="0.75">
      <c r="A45" s="29" t="s">
        <v>39</v>
      </c>
      <c r="B45" s="21" t="s">
        <v>38</v>
      </c>
      <c r="C45" s="29">
        <v>16526</v>
      </c>
      <c r="D45" s="29">
        <v>16526</v>
      </c>
      <c r="E45" s="29"/>
      <c r="F45" s="29"/>
      <c r="G45" s="40"/>
      <c r="H45" s="40"/>
      <c r="I45" s="41">
        <f t="shared" ref="I45:I56" si="64">H45-G45</f>
        <v>0</v>
      </c>
      <c r="J45" s="29"/>
      <c r="K45" s="29"/>
      <c r="L45" s="24">
        <f t="shared" ref="L45:L56" si="65">SUM(D45-C45)</f>
        <v>0</v>
      </c>
      <c r="M45" s="29">
        <v>16527</v>
      </c>
      <c r="N45" s="29">
        <v>16529</v>
      </c>
      <c r="O45" s="29"/>
      <c r="P45" s="29"/>
      <c r="Q45" s="40"/>
      <c r="R45" s="40"/>
      <c r="S45" s="41">
        <f t="shared" si="57"/>
        <v>0</v>
      </c>
      <c r="T45" s="29"/>
      <c r="U45" s="29"/>
      <c r="V45" s="24">
        <f t="shared" ref="V45:V56" si="66">SUM(N45-M45)</f>
        <v>2</v>
      </c>
      <c r="W45" s="25">
        <f t="shared" ref="W45:W56" si="67">L45+V45</f>
        <v>2</v>
      </c>
      <c r="X45" s="21"/>
      <c r="Y45" s="21"/>
      <c r="Z45" s="33"/>
      <c r="AA45" s="27">
        <f t="shared" ref="AA45:AA49" si="68">AB45-X45-Y45-Z45</f>
        <v>15</v>
      </c>
      <c r="AB45" s="27">
        <v>15</v>
      </c>
      <c r="AC45" s="28">
        <f t="shared" ref="AC45:AC48" si="69">AA45/AB45</f>
        <v>1</v>
      </c>
      <c r="AD45" s="10">
        <f t="shared" ref="AD45:AD48" si="70">W45/AA45</f>
        <v>0.13333333333333333</v>
      </c>
      <c r="AE45" s="44">
        <f>S45+I45</f>
        <v>0</v>
      </c>
    </row>
    <row r="46" spans="1:31" x14ac:dyDescent="0.75">
      <c r="A46" s="29" t="s">
        <v>40</v>
      </c>
      <c r="B46" s="21" t="s">
        <v>38</v>
      </c>
      <c r="C46" s="29">
        <v>16358</v>
      </c>
      <c r="D46" s="29">
        <v>16363</v>
      </c>
      <c r="E46" s="29"/>
      <c r="F46" s="29"/>
      <c r="G46" s="40"/>
      <c r="H46" s="40"/>
      <c r="I46" s="41">
        <f t="shared" si="64"/>
        <v>0</v>
      </c>
      <c r="J46" s="29"/>
      <c r="K46" s="29"/>
      <c r="L46" s="24">
        <f t="shared" si="65"/>
        <v>5</v>
      </c>
      <c r="M46" s="29">
        <v>16363</v>
      </c>
      <c r="N46" s="29">
        <v>16368</v>
      </c>
      <c r="O46" s="29"/>
      <c r="P46" s="29"/>
      <c r="Q46" s="40"/>
      <c r="R46" s="40"/>
      <c r="S46" s="41">
        <f t="shared" si="57"/>
        <v>0</v>
      </c>
      <c r="T46" s="29"/>
      <c r="U46" s="29"/>
      <c r="V46" s="24">
        <f t="shared" si="66"/>
        <v>5</v>
      </c>
      <c r="W46" s="25">
        <f t="shared" si="67"/>
        <v>10</v>
      </c>
      <c r="X46" s="21"/>
      <c r="Y46" s="21"/>
      <c r="Z46" s="33"/>
      <c r="AA46" s="27">
        <f t="shared" si="68"/>
        <v>15</v>
      </c>
      <c r="AB46" s="27">
        <v>15</v>
      </c>
      <c r="AC46" s="28">
        <f t="shared" si="69"/>
        <v>1</v>
      </c>
      <c r="AD46" s="10">
        <f t="shared" si="70"/>
        <v>0.66666666666666663</v>
      </c>
      <c r="AE46" s="44">
        <f t="shared" ref="AE46:AE56" si="71">S46+I46</f>
        <v>0</v>
      </c>
    </row>
    <row r="47" spans="1:31" x14ac:dyDescent="0.75">
      <c r="A47" s="29" t="s">
        <v>41</v>
      </c>
      <c r="B47" s="21" t="s">
        <v>38</v>
      </c>
      <c r="C47" s="29">
        <v>15464</v>
      </c>
      <c r="D47" s="29">
        <v>15470</v>
      </c>
      <c r="E47" s="29"/>
      <c r="F47" s="29"/>
      <c r="G47" s="40"/>
      <c r="H47" s="40"/>
      <c r="I47" s="41">
        <f t="shared" si="64"/>
        <v>0</v>
      </c>
      <c r="J47" s="29"/>
      <c r="K47" s="29"/>
      <c r="L47" s="24">
        <f t="shared" si="65"/>
        <v>6</v>
      </c>
      <c r="M47" s="29">
        <v>15470</v>
      </c>
      <c r="N47" s="29">
        <v>15476</v>
      </c>
      <c r="O47" s="29"/>
      <c r="P47" s="29"/>
      <c r="Q47" s="40"/>
      <c r="R47" s="40"/>
      <c r="S47" s="41">
        <f t="shared" si="57"/>
        <v>0</v>
      </c>
      <c r="T47" s="29"/>
      <c r="U47" s="29"/>
      <c r="V47" s="24">
        <f t="shared" si="66"/>
        <v>6</v>
      </c>
      <c r="W47" s="25">
        <f t="shared" si="67"/>
        <v>12</v>
      </c>
      <c r="X47" s="21"/>
      <c r="Y47" s="21"/>
      <c r="Z47" s="33"/>
      <c r="AA47" s="27">
        <f t="shared" si="68"/>
        <v>15</v>
      </c>
      <c r="AB47" s="27">
        <v>15</v>
      </c>
      <c r="AC47" s="28">
        <f t="shared" si="69"/>
        <v>1</v>
      </c>
      <c r="AD47" s="10">
        <f t="shared" si="70"/>
        <v>0.8</v>
      </c>
      <c r="AE47" s="44">
        <f t="shared" si="71"/>
        <v>0</v>
      </c>
    </row>
    <row r="48" spans="1:31" x14ac:dyDescent="0.75">
      <c r="A48" s="29" t="s">
        <v>42</v>
      </c>
      <c r="B48" s="21" t="s">
        <v>38</v>
      </c>
      <c r="C48" s="29">
        <v>11712</v>
      </c>
      <c r="D48" s="29">
        <v>11715</v>
      </c>
      <c r="E48" s="29"/>
      <c r="F48" s="29"/>
      <c r="G48" s="40"/>
      <c r="H48" s="40"/>
      <c r="I48" s="41">
        <f t="shared" si="64"/>
        <v>0</v>
      </c>
      <c r="J48" s="29"/>
      <c r="K48" s="29"/>
      <c r="L48" s="24">
        <f t="shared" si="65"/>
        <v>3</v>
      </c>
      <c r="M48" s="29">
        <v>11715</v>
      </c>
      <c r="N48" s="29">
        <v>11718</v>
      </c>
      <c r="O48" s="29"/>
      <c r="P48" s="29"/>
      <c r="Q48" s="40"/>
      <c r="R48" s="40"/>
      <c r="S48" s="41">
        <f t="shared" si="57"/>
        <v>0</v>
      </c>
      <c r="T48" s="29"/>
      <c r="U48" s="29"/>
      <c r="V48" s="24">
        <f t="shared" si="66"/>
        <v>3</v>
      </c>
      <c r="W48" s="25">
        <f t="shared" si="67"/>
        <v>6</v>
      </c>
      <c r="X48" s="21"/>
      <c r="Y48" s="21"/>
      <c r="Z48" s="33"/>
      <c r="AA48" s="27">
        <f t="shared" si="68"/>
        <v>15</v>
      </c>
      <c r="AB48" s="27">
        <v>15</v>
      </c>
      <c r="AC48" s="28">
        <f t="shared" si="69"/>
        <v>1</v>
      </c>
      <c r="AD48" s="10">
        <f t="shared" si="70"/>
        <v>0.4</v>
      </c>
      <c r="AE48" s="44">
        <f t="shared" si="71"/>
        <v>0</v>
      </c>
    </row>
    <row r="49" spans="1:31" x14ac:dyDescent="0.75">
      <c r="A49" s="29" t="s">
        <v>43</v>
      </c>
      <c r="B49" s="21" t="s">
        <v>38</v>
      </c>
      <c r="C49" s="21">
        <v>9892</v>
      </c>
      <c r="D49" s="21">
        <v>9898</v>
      </c>
      <c r="E49" s="29"/>
      <c r="F49" s="29"/>
      <c r="G49" s="40"/>
      <c r="H49" s="40"/>
      <c r="I49" s="41">
        <f t="shared" si="64"/>
        <v>0</v>
      </c>
      <c r="J49" s="29"/>
      <c r="K49" s="29"/>
      <c r="L49" s="24">
        <f t="shared" si="65"/>
        <v>6</v>
      </c>
      <c r="M49" s="21">
        <v>9898</v>
      </c>
      <c r="N49" s="21">
        <v>9898</v>
      </c>
      <c r="O49" s="29"/>
      <c r="P49" s="29"/>
      <c r="Q49" s="40"/>
      <c r="R49" s="40"/>
      <c r="S49" s="41">
        <f t="shared" si="57"/>
        <v>0</v>
      </c>
      <c r="T49" s="29"/>
      <c r="U49" s="29"/>
      <c r="V49" s="24">
        <f t="shared" si="66"/>
        <v>0</v>
      </c>
      <c r="W49" s="25">
        <f t="shared" si="67"/>
        <v>6</v>
      </c>
      <c r="X49" s="21"/>
      <c r="Y49" s="21"/>
      <c r="Z49" s="33"/>
      <c r="AA49" s="27">
        <f t="shared" si="68"/>
        <v>15</v>
      </c>
      <c r="AB49" s="27">
        <v>15</v>
      </c>
      <c r="AC49" s="28">
        <f>AA49/AB49</f>
        <v>1</v>
      </c>
      <c r="AD49" s="10">
        <f>W49/AA49</f>
        <v>0.4</v>
      </c>
      <c r="AE49" s="44">
        <f t="shared" si="71"/>
        <v>0</v>
      </c>
    </row>
    <row r="50" spans="1:31" x14ac:dyDescent="0.75">
      <c r="A50" s="29" t="s">
        <v>44</v>
      </c>
      <c r="B50" s="21" t="s">
        <v>38</v>
      </c>
      <c r="C50" s="29">
        <v>13625</v>
      </c>
      <c r="D50" s="29">
        <v>13625</v>
      </c>
      <c r="E50" s="29"/>
      <c r="F50" s="29"/>
      <c r="G50" s="40"/>
      <c r="H50" s="40"/>
      <c r="I50" s="41">
        <f t="shared" si="64"/>
        <v>0</v>
      </c>
      <c r="J50" s="29"/>
      <c r="K50" s="29"/>
      <c r="L50" s="24">
        <f t="shared" si="65"/>
        <v>0</v>
      </c>
      <c r="M50" s="29">
        <v>13625</v>
      </c>
      <c r="N50" s="29">
        <v>13625</v>
      </c>
      <c r="O50" s="29"/>
      <c r="P50" s="29"/>
      <c r="Q50" s="40"/>
      <c r="R50" s="40"/>
      <c r="S50" s="41">
        <f t="shared" si="57"/>
        <v>0</v>
      </c>
      <c r="T50" s="29"/>
      <c r="U50" s="29"/>
      <c r="V50" s="24">
        <f t="shared" si="66"/>
        <v>0</v>
      </c>
      <c r="W50" s="25">
        <f t="shared" si="67"/>
        <v>0</v>
      </c>
      <c r="X50" s="21"/>
      <c r="Y50" s="21"/>
      <c r="Z50" s="33"/>
      <c r="AA50" s="27">
        <f t="shared" si="51"/>
        <v>15</v>
      </c>
      <c r="AB50" s="27">
        <v>15</v>
      </c>
      <c r="AC50" s="28">
        <f t="shared" si="52"/>
        <v>1</v>
      </c>
      <c r="AD50" s="10">
        <f t="shared" si="54"/>
        <v>0</v>
      </c>
      <c r="AE50" s="44">
        <f t="shared" si="71"/>
        <v>0</v>
      </c>
    </row>
    <row r="51" spans="1:31" x14ac:dyDescent="0.75">
      <c r="A51" s="29" t="s">
        <v>45</v>
      </c>
      <c r="B51" s="21" t="s">
        <v>38</v>
      </c>
      <c r="C51" s="29"/>
      <c r="D51" s="29"/>
      <c r="E51" s="29" t="s">
        <v>140</v>
      </c>
      <c r="F51" s="29" t="s">
        <v>140</v>
      </c>
      <c r="G51" s="40">
        <v>0.25</v>
      </c>
      <c r="H51" s="40">
        <v>0.58333333333333337</v>
      </c>
      <c r="I51" s="41">
        <f t="shared" si="64"/>
        <v>0.33333333333333337</v>
      </c>
      <c r="J51" s="29" t="s">
        <v>148</v>
      </c>
      <c r="K51" s="29"/>
      <c r="L51" s="24">
        <f t="shared" si="65"/>
        <v>0</v>
      </c>
      <c r="M51" s="29"/>
      <c r="N51" s="29"/>
      <c r="O51" s="29"/>
      <c r="P51" s="29" t="s">
        <v>140</v>
      </c>
      <c r="Q51" s="40">
        <v>0.58333333333333337</v>
      </c>
      <c r="R51" s="40">
        <v>0.91666666666666663</v>
      </c>
      <c r="S51" s="41">
        <f t="shared" si="57"/>
        <v>0.33333333333333326</v>
      </c>
      <c r="T51" s="29" t="s">
        <v>148</v>
      </c>
      <c r="U51" s="29"/>
      <c r="V51" s="24">
        <f t="shared" si="66"/>
        <v>0</v>
      </c>
      <c r="W51" s="25">
        <f t="shared" si="67"/>
        <v>0</v>
      </c>
      <c r="X51" s="21"/>
      <c r="Y51" s="21"/>
      <c r="Z51" s="33">
        <v>14.9</v>
      </c>
      <c r="AA51" s="27">
        <f t="shared" si="51"/>
        <v>9.9999999999999645E-2</v>
      </c>
      <c r="AB51" s="27">
        <v>15</v>
      </c>
      <c r="AC51" s="28">
        <f t="shared" si="52"/>
        <v>6.6666666666666428E-3</v>
      </c>
      <c r="AD51" s="10">
        <f t="shared" si="54"/>
        <v>0</v>
      </c>
      <c r="AE51" s="44">
        <f t="shared" si="71"/>
        <v>0.66666666666666663</v>
      </c>
    </row>
    <row r="52" spans="1:31" x14ac:dyDescent="0.75">
      <c r="A52" s="29" t="s">
        <v>116</v>
      </c>
      <c r="B52" s="21" t="s">
        <v>38</v>
      </c>
      <c r="C52" s="29">
        <v>12448</v>
      </c>
      <c r="D52" s="29">
        <v>12455</v>
      </c>
      <c r="E52" s="29"/>
      <c r="F52" s="29"/>
      <c r="G52" s="40"/>
      <c r="H52" s="40"/>
      <c r="I52" s="41">
        <f t="shared" si="64"/>
        <v>0</v>
      </c>
      <c r="J52" s="29"/>
      <c r="K52" s="29"/>
      <c r="L52" s="24">
        <f t="shared" si="65"/>
        <v>7</v>
      </c>
      <c r="M52" s="29">
        <v>12455</v>
      </c>
      <c r="N52" s="29">
        <v>12460</v>
      </c>
      <c r="O52" s="29"/>
      <c r="P52" s="29"/>
      <c r="Q52" s="40"/>
      <c r="R52" s="40"/>
      <c r="S52" s="41">
        <f t="shared" si="57"/>
        <v>0</v>
      </c>
      <c r="T52" s="29"/>
      <c r="U52" s="29"/>
      <c r="V52" s="24">
        <f t="shared" si="66"/>
        <v>5</v>
      </c>
      <c r="W52" s="25">
        <f t="shared" si="67"/>
        <v>12</v>
      </c>
      <c r="X52" s="21"/>
      <c r="Y52" s="21"/>
      <c r="Z52" s="33"/>
      <c r="AA52" s="27">
        <f t="shared" si="51"/>
        <v>15</v>
      </c>
      <c r="AB52" s="27">
        <v>15</v>
      </c>
      <c r="AC52" s="28">
        <f t="shared" si="52"/>
        <v>1</v>
      </c>
      <c r="AD52" s="10">
        <f t="shared" si="54"/>
        <v>0.8</v>
      </c>
      <c r="AE52" s="44">
        <f t="shared" si="71"/>
        <v>0</v>
      </c>
    </row>
    <row r="53" spans="1:31" x14ac:dyDescent="0.75">
      <c r="A53" s="29" t="s">
        <v>46</v>
      </c>
      <c r="B53" s="21" t="s">
        <v>38</v>
      </c>
      <c r="C53" s="29">
        <v>13688</v>
      </c>
      <c r="D53" s="29">
        <v>13694</v>
      </c>
      <c r="E53" s="29"/>
      <c r="F53" s="29"/>
      <c r="G53" s="40"/>
      <c r="H53" s="40"/>
      <c r="I53" s="41">
        <f t="shared" si="64"/>
        <v>0</v>
      </c>
      <c r="J53" s="29"/>
      <c r="K53" s="29"/>
      <c r="L53" s="24">
        <f t="shared" si="65"/>
        <v>6</v>
      </c>
      <c r="M53" s="29">
        <v>13694</v>
      </c>
      <c r="N53" s="29">
        <v>13697</v>
      </c>
      <c r="O53" s="29"/>
      <c r="P53" s="29"/>
      <c r="Q53" s="29"/>
      <c r="R53" s="29"/>
      <c r="S53" s="41">
        <f t="shared" si="57"/>
        <v>0</v>
      </c>
      <c r="T53" s="29"/>
      <c r="U53" s="29"/>
      <c r="V53" s="24">
        <f t="shared" si="66"/>
        <v>3</v>
      </c>
      <c r="W53" s="25">
        <f t="shared" si="67"/>
        <v>9</v>
      </c>
      <c r="X53" s="21"/>
      <c r="Y53" s="21"/>
      <c r="Z53" s="33"/>
      <c r="AA53" s="27">
        <f t="shared" si="51"/>
        <v>15</v>
      </c>
      <c r="AB53" s="27">
        <v>15</v>
      </c>
      <c r="AC53" s="28">
        <f t="shared" si="52"/>
        <v>1</v>
      </c>
      <c r="AD53" s="10">
        <f t="shared" si="54"/>
        <v>0.6</v>
      </c>
      <c r="AE53" s="44">
        <f t="shared" si="71"/>
        <v>0</v>
      </c>
    </row>
    <row r="54" spans="1:31" x14ac:dyDescent="0.75">
      <c r="A54" s="29" t="s">
        <v>48</v>
      </c>
      <c r="B54" s="21" t="s">
        <v>38</v>
      </c>
      <c r="C54" s="29"/>
      <c r="D54" s="29"/>
      <c r="E54" s="29" t="s">
        <v>140</v>
      </c>
      <c r="F54" s="29" t="s">
        <v>140</v>
      </c>
      <c r="G54" s="40">
        <v>0.25</v>
      </c>
      <c r="H54" s="40">
        <v>0.58333333333333337</v>
      </c>
      <c r="I54" s="41">
        <f t="shared" si="64"/>
        <v>0.33333333333333337</v>
      </c>
      <c r="J54" s="29" t="s">
        <v>149</v>
      </c>
      <c r="K54" s="29"/>
      <c r="L54" s="24">
        <f t="shared" si="65"/>
        <v>0</v>
      </c>
      <c r="M54" s="29"/>
      <c r="N54" s="29"/>
      <c r="O54" s="29"/>
      <c r="P54" s="29" t="s">
        <v>140</v>
      </c>
      <c r="Q54" s="40">
        <v>0.58333333333333337</v>
      </c>
      <c r="R54" s="40">
        <v>0.91666666666666663</v>
      </c>
      <c r="S54" s="41">
        <f t="shared" si="57"/>
        <v>0.33333333333333326</v>
      </c>
      <c r="T54" s="29" t="s">
        <v>149</v>
      </c>
      <c r="U54" s="29"/>
      <c r="V54" s="24">
        <f t="shared" si="66"/>
        <v>0</v>
      </c>
      <c r="W54" s="25">
        <f t="shared" si="67"/>
        <v>0</v>
      </c>
      <c r="X54" s="21"/>
      <c r="Y54" s="21"/>
      <c r="Z54" s="33"/>
      <c r="AA54" s="27">
        <f t="shared" si="51"/>
        <v>17</v>
      </c>
      <c r="AB54" s="27">
        <v>17</v>
      </c>
      <c r="AC54" s="28">
        <f t="shared" si="52"/>
        <v>1</v>
      </c>
      <c r="AD54" s="10">
        <f t="shared" si="54"/>
        <v>0</v>
      </c>
      <c r="AE54" s="44">
        <f t="shared" si="71"/>
        <v>0.66666666666666663</v>
      </c>
    </row>
    <row r="55" spans="1:31" x14ac:dyDescent="0.75">
      <c r="A55" s="29" t="s">
        <v>49</v>
      </c>
      <c r="B55" s="21" t="s">
        <v>38</v>
      </c>
      <c r="C55" s="29">
        <v>13991</v>
      </c>
      <c r="D55" s="29">
        <v>13995</v>
      </c>
      <c r="E55" s="29"/>
      <c r="F55" s="29"/>
      <c r="G55" s="40"/>
      <c r="H55" s="40"/>
      <c r="I55" s="41">
        <f t="shared" si="64"/>
        <v>0</v>
      </c>
      <c r="J55" s="29"/>
      <c r="K55" s="29"/>
      <c r="L55" s="24">
        <f t="shared" si="65"/>
        <v>4</v>
      </c>
      <c r="M55" s="29">
        <v>13995</v>
      </c>
      <c r="N55" s="29">
        <v>13997</v>
      </c>
      <c r="O55" s="29"/>
      <c r="P55" s="29"/>
      <c r="Q55" s="40"/>
      <c r="R55" s="40"/>
      <c r="S55" s="41">
        <f t="shared" si="57"/>
        <v>0</v>
      </c>
      <c r="T55" s="29"/>
      <c r="U55" s="29"/>
      <c r="V55" s="24">
        <f t="shared" si="66"/>
        <v>2</v>
      </c>
      <c r="W55" s="25">
        <f t="shared" si="67"/>
        <v>6</v>
      </c>
      <c r="X55" s="21"/>
      <c r="Y55" s="21"/>
      <c r="Z55" s="33"/>
      <c r="AA55" s="27">
        <f t="shared" si="51"/>
        <v>15</v>
      </c>
      <c r="AB55" s="27">
        <v>15</v>
      </c>
      <c r="AC55" s="28">
        <f t="shared" si="52"/>
        <v>1</v>
      </c>
      <c r="AD55" s="10">
        <f t="shared" si="54"/>
        <v>0.4</v>
      </c>
      <c r="AE55" s="44">
        <f t="shared" si="71"/>
        <v>0</v>
      </c>
    </row>
    <row r="56" spans="1:31" x14ac:dyDescent="0.75">
      <c r="A56" s="29" t="s">
        <v>50</v>
      </c>
      <c r="B56" s="21" t="s">
        <v>38</v>
      </c>
      <c r="C56" s="29">
        <v>6261.1</v>
      </c>
      <c r="D56" s="29">
        <v>6261.1</v>
      </c>
      <c r="E56" s="29"/>
      <c r="F56" s="29"/>
      <c r="G56" s="40"/>
      <c r="H56" s="40"/>
      <c r="I56" s="41">
        <f t="shared" si="64"/>
        <v>0</v>
      </c>
      <c r="J56" s="29"/>
      <c r="K56" s="29"/>
      <c r="L56" s="24">
        <f t="shared" si="65"/>
        <v>0</v>
      </c>
      <c r="M56" s="29">
        <v>6261.3</v>
      </c>
      <c r="N56" s="29">
        <v>6264.6</v>
      </c>
      <c r="O56" s="29"/>
      <c r="P56" s="29"/>
      <c r="Q56" s="40"/>
      <c r="R56" s="40"/>
      <c r="S56" s="41">
        <f t="shared" si="57"/>
        <v>0</v>
      </c>
      <c r="T56" s="29"/>
      <c r="U56" s="29"/>
      <c r="V56" s="24">
        <f t="shared" si="66"/>
        <v>3.3000000000001819</v>
      </c>
      <c r="W56" s="25">
        <f t="shared" si="67"/>
        <v>3.3000000000001819</v>
      </c>
      <c r="X56" s="21"/>
      <c r="Y56" s="21"/>
      <c r="Z56" s="33"/>
      <c r="AA56" s="27">
        <f t="shared" si="51"/>
        <v>15</v>
      </c>
      <c r="AB56" s="27">
        <v>15</v>
      </c>
      <c r="AC56" s="28">
        <f t="shared" si="52"/>
        <v>1</v>
      </c>
      <c r="AD56" s="10">
        <f t="shared" si="54"/>
        <v>0.22000000000001213</v>
      </c>
      <c r="AE56" s="44">
        <f t="shared" si="71"/>
        <v>0</v>
      </c>
    </row>
    <row r="57" spans="1:31" x14ac:dyDescent="0.75">
      <c r="A57" s="78"/>
      <c r="B57" s="79"/>
      <c r="C57" s="80"/>
      <c r="D57" s="80"/>
      <c r="E57" s="80"/>
      <c r="F57" s="80"/>
      <c r="G57" s="81"/>
      <c r="H57" s="81"/>
      <c r="I57" s="82"/>
      <c r="J57" s="80"/>
      <c r="K57" s="80"/>
      <c r="L57" s="83"/>
      <c r="M57" s="80"/>
      <c r="N57" s="80"/>
      <c r="O57" s="80"/>
      <c r="P57" s="80"/>
      <c r="Q57" s="81"/>
      <c r="R57" s="81"/>
      <c r="S57" s="82"/>
      <c r="T57" s="80"/>
      <c r="U57" s="80"/>
      <c r="V57" s="83"/>
      <c r="W57" s="84"/>
      <c r="X57" s="79"/>
      <c r="Y57" s="79"/>
      <c r="Z57" s="85"/>
      <c r="AA57" s="86"/>
      <c r="AB57" s="86"/>
      <c r="AC57" s="28">
        <f>AVERAGEIF(AC45:AC56,"&gt;0")</f>
        <v>0.91722222222222227</v>
      </c>
      <c r="AD57" s="28">
        <f>AVERAGEIF(AD45:AD56,"&gt;0")</f>
        <v>0.4911111111111125</v>
      </c>
      <c r="AE57" s="87"/>
    </row>
    <row r="58" spans="1:31" x14ac:dyDescent="0.75">
      <c r="A58" s="78"/>
      <c r="B58" s="79"/>
      <c r="C58" s="80"/>
      <c r="D58" s="80"/>
      <c r="E58" s="80"/>
      <c r="F58" s="80"/>
      <c r="G58" s="81"/>
      <c r="H58" s="81"/>
      <c r="I58" s="82"/>
      <c r="J58" s="80"/>
      <c r="K58" s="80"/>
      <c r="L58" s="83"/>
      <c r="M58" s="80"/>
      <c r="N58" s="80"/>
      <c r="O58" s="80"/>
      <c r="P58" s="80"/>
      <c r="Q58" s="81"/>
      <c r="R58" s="81"/>
      <c r="S58" s="82"/>
      <c r="T58" s="80"/>
      <c r="U58" s="80"/>
      <c r="V58" s="83"/>
      <c r="W58" s="84"/>
      <c r="X58" s="79"/>
      <c r="Y58" s="79"/>
      <c r="Z58" s="85"/>
      <c r="AA58" s="88" t="s">
        <v>178</v>
      </c>
      <c r="AB58" s="86"/>
      <c r="AC58" s="28">
        <f>AVERAGE(AC43,AC57)</f>
        <v>0.85927777777777781</v>
      </c>
      <c r="AD58" s="28">
        <f>AVERAGE(AD43,AD57)</f>
        <v>0.69083333333332508</v>
      </c>
      <c r="AE58" s="87"/>
    </row>
    <row r="59" spans="1:31" s="103" customFormat="1" x14ac:dyDescent="0.75">
      <c r="A59" s="105" t="s">
        <v>118</v>
      </c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</row>
    <row r="60" spans="1:31" s="104" customFormat="1" x14ac:dyDescent="0.75">
      <c r="A60" s="107" t="s">
        <v>97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</row>
    <row r="61" spans="1:31" x14ac:dyDescent="0.75">
      <c r="A61" s="29" t="s">
        <v>127</v>
      </c>
      <c r="B61" s="29" t="s">
        <v>58</v>
      </c>
      <c r="C61" s="29">
        <v>22924</v>
      </c>
      <c r="D61" s="29">
        <v>22933</v>
      </c>
      <c r="E61" s="29"/>
      <c r="F61" s="29"/>
      <c r="G61" s="40"/>
      <c r="H61" s="40"/>
      <c r="I61" s="41">
        <f t="shared" ref="I61:I63" si="72">H61-G61</f>
        <v>0</v>
      </c>
      <c r="J61" s="29"/>
      <c r="K61" s="29"/>
      <c r="L61" s="38">
        <f t="shared" ref="L61:L63" si="73">SUM(D61-C61)</f>
        <v>9</v>
      </c>
      <c r="M61" s="29">
        <v>22933</v>
      </c>
      <c r="N61" s="29">
        <v>22939</v>
      </c>
      <c r="O61" s="29"/>
      <c r="P61" s="29"/>
      <c r="Q61" s="40"/>
      <c r="R61" s="40"/>
      <c r="S61" s="41">
        <f t="shared" ref="S61:S63" si="74">R61-Q61</f>
        <v>0</v>
      </c>
      <c r="T61" s="29"/>
      <c r="U61" s="29"/>
      <c r="V61" s="24">
        <f t="shared" ref="V61:V63" si="75">SUM(N61-M61)</f>
        <v>6</v>
      </c>
      <c r="W61" s="25">
        <f t="shared" ref="W61:W63" si="76">SUM(L61+V61)</f>
        <v>15</v>
      </c>
      <c r="X61" s="29"/>
      <c r="Y61" s="29"/>
      <c r="Z61" s="30"/>
      <c r="AA61" s="27">
        <f>AB61-X61-Y61-Z61</f>
        <v>15</v>
      </c>
      <c r="AB61" s="27">
        <v>15</v>
      </c>
      <c r="AC61" s="28">
        <f>AA61/AB61</f>
        <v>1</v>
      </c>
      <c r="AD61" s="10">
        <f>W61/AA61</f>
        <v>1</v>
      </c>
      <c r="AE61" s="44">
        <f>S60+I60</f>
        <v>0</v>
      </c>
    </row>
    <row r="62" spans="1:31" x14ac:dyDescent="0.75">
      <c r="A62" s="29" t="s">
        <v>128</v>
      </c>
      <c r="B62" s="29" t="s">
        <v>58</v>
      </c>
      <c r="C62" s="29">
        <v>7316</v>
      </c>
      <c r="D62" s="29">
        <v>7322</v>
      </c>
      <c r="E62" s="29"/>
      <c r="F62" s="29"/>
      <c r="G62" s="40"/>
      <c r="H62" s="40"/>
      <c r="I62" s="41">
        <f t="shared" si="72"/>
        <v>0</v>
      </c>
      <c r="J62" s="29"/>
      <c r="K62" s="29"/>
      <c r="L62" s="38">
        <f t="shared" si="73"/>
        <v>6</v>
      </c>
      <c r="M62" s="29">
        <v>7322</v>
      </c>
      <c r="N62" s="29">
        <v>7322</v>
      </c>
      <c r="O62" s="29"/>
      <c r="P62" s="29"/>
      <c r="Q62" s="40"/>
      <c r="R62" s="40"/>
      <c r="S62" s="41">
        <f t="shared" si="74"/>
        <v>0</v>
      </c>
      <c r="T62" s="29"/>
      <c r="U62" s="29"/>
      <c r="V62" s="24">
        <f t="shared" si="75"/>
        <v>0</v>
      </c>
      <c r="W62" s="25">
        <f t="shared" si="76"/>
        <v>6</v>
      </c>
      <c r="X62" s="29"/>
      <c r="Y62" s="29"/>
      <c r="Z62" s="30"/>
      <c r="AA62" s="27">
        <f>AB62-X62-Y62-Z62</f>
        <v>15</v>
      </c>
      <c r="AB62" s="27">
        <v>15</v>
      </c>
      <c r="AC62" s="28">
        <f>AA62/AB62</f>
        <v>1</v>
      </c>
      <c r="AD62" s="10">
        <f>W62/AA62</f>
        <v>0.4</v>
      </c>
      <c r="AE62" s="44">
        <f t="shared" ref="AE62:AE63" si="77">S60+I60</f>
        <v>0</v>
      </c>
    </row>
    <row r="63" spans="1:31" x14ac:dyDescent="0.75">
      <c r="A63" s="29" t="s">
        <v>129</v>
      </c>
      <c r="B63" s="29" t="s">
        <v>58</v>
      </c>
      <c r="C63" s="29">
        <v>12434</v>
      </c>
      <c r="D63" s="29">
        <v>12434</v>
      </c>
      <c r="E63" s="29"/>
      <c r="F63" s="29"/>
      <c r="G63" s="40"/>
      <c r="H63" s="40"/>
      <c r="I63" s="41">
        <f t="shared" si="72"/>
        <v>0</v>
      </c>
      <c r="J63" s="29" t="s">
        <v>132</v>
      </c>
      <c r="K63" s="29"/>
      <c r="L63" s="38">
        <f t="shared" si="73"/>
        <v>0</v>
      </c>
      <c r="M63" s="29">
        <v>12434</v>
      </c>
      <c r="N63" s="29">
        <v>12434</v>
      </c>
      <c r="O63" s="29"/>
      <c r="P63" s="29"/>
      <c r="Q63" s="40"/>
      <c r="R63" s="40"/>
      <c r="S63" s="41">
        <f t="shared" si="74"/>
        <v>0</v>
      </c>
      <c r="T63" s="29" t="s">
        <v>132</v>
      </c>
      <c r="U63" s="29"/>
      <c r="V63" s="24">
        <f t="shared" si="75"/>
        <v>0</v>
      </c>
      <c r="W63" s="25">
        <f t="shared" si="76"/>
        <v>0</v>
      </c>
      <c r="X63" s="29"/>
      <c r="Y63" s="29"/>
      <c r="Z63" s="30"/>
      <c r="AA63" s="27">
        <f>AB63-X63-Y63-Z63</f>
        <v>15</v>
      </c>
      <c r="AB63" s="27">
        <v>15</v>
      </c>
      <c r="AC63" s="28">
        <f>AA63/AB63</f>
        <v>1</v>
      </c>
      <c r="AD63" s="10">
        <f>W63/AA63</f>
        <v>0</v>
      </c>
      <c r="AE63" s="44">
        <f t="shared" si="77"/>
        <v>0</v>
      </c>
    </row>
    <row r="64" spans="1:31" x14ac:dyDescent="0.75">
      <c r="A64" s="89"/>
      <c r="G64" s="90"/>
      <c r="H64" s="90"/>
      <c r="I64" s="91"/>
      <c r="L64" s="92"/>
      <c r="Q64" s="90"/>
      <c r="R64" s="90"/>
      <c r="S64" s="91"/>
      <c r="V64" s="48"/>
      <c r="W64" s="93"/>
      <c r="Z64" s="94"/>
      <c r="AA64" s="95"/>
      <c r="AB64" s="95"/>
      <c r="AC64" s="28">
        <f>AVERAGEIF(AC61:AC63,"&gt;0")</f>
        <v>1</v>
      </c>
      <c r="AD64" s="28">
        <f>AVERAGEIF(AD61:AD63,"&gt;0")</f>
        <v>0.7</v>
      </c>
      <c r="AE64" s="96"/>
    </row>
    <row r="65" spans="1:31" s="103" customFormat="1" x14ac:dyDescent="0.75">
      <c r="A65" s="101" t="s">
        <v>118</v>
      </c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</row>
    <row r="66" spans="1:31" s="37" customFormat="1" x14ac:dyDescent="0.75">
      <c r="A66" s="104" t="s">
        <v>98</v>
      </c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5"/>
      <c r="AE66" s="43"/>
    </row>
    <row r="67" spans="1:31" x14ac:dyDescent="0.75">
      <c r="A67" s="29" t="s">
        <v>57</v>
      </c>
      <c r="B67" s="29" t="s">
        <v>58</v>
      </c>
      <c r="C67" s="36"/>
      <c r="D67" s="36"/>
      <c r="E67" s="29"/>
      <c r="F67" s="29"/>
      <c r="G67" s="40"/>
      <c r="H67" s="40"/>
      <c r="I67" s="41">
        <f t="shared" ref="I67" si="78">H67-G67</f>
        <v>0</v>
      </c>
      <c r="J67" s="29"/>
      <c r="K67" s="29"/>
      <c r="L67" s="38">
        <f t="shared" ref="L67" si="79">SUM(D67-C67)</f>
        <v>0</v>
      </c>
      <c r="M67" s="29"/>
      <c r="N67" s="29"/>
      <c r="O67" s="29"/>
      <c r="P67" s="29"/>
      <c r="Q67" s="40"/>
      <c r="R67" s="40"/>
      <c r="S67" s="41">
        <f t="shared" ref="S67" si="80">R67-Q67</f>
        <v>0</v>
      </c>
      <c r="T67" s="29"/>
      <c r="U67" s="29"/>
      <c r="V67" s="24">
        <f t="shared" ref="V67" si="81">SUM(N67-M67)</f>
        <v>0</v>
      </c>
      <c r="W67" s="25">
        <f t="shared" ref="W67" si="82">SUM(L67+V67)</f>
        <v>0</v>
      </c>
      <c r="X67" s="29"/>
      <c r="Y67" s="29"/>
      <c r="Z67" s="30"/>
      <c r="AA67" s="27">
        <f>AB67-X67-Y67-Z67</f>
        <v>15</v>
      </c>
      <c r="AB67" s="27">
        <v>15</v>
      </c>
      <c r="AC67" s="28">
        <f>AA67/AB67</f>
        <v>1</v>
      </c>
      <c r="AD67" s="10">
        <f>W67/AA67</f>
        <v>0</v>
      </c>
      <c r="AE67" s="44">
        <f>S65+I65</f>
        <v>0</v>
      </c>
    </row>
    <row r="68" spans="1:31" x14ac:dyDescent="0.75">
      <c r="A68" s="29"/>
      <c r="B68" s="29"/>
      <c r="C68" s="29"/>
      <c r="D68" s="29"/>
      <c r="E68" s="29"/>
      <c r="F68" s="29"/>
      <c r="G68" s="40"/>
      <c r="H68" s="40"/>
      <c r="I68" s="41"/>
      <c r="J68" s="29"/>
      <c r="K68" s="29"/>
      <c r="L68" s="38"/>
      <c r="M68" s="29"/>
      <c r="N68" s="29"/>
      <c r="O68" s="29"/>
      <c r="P68" s="29"/>
      <c r="Q68" s="40"/>
      <c r="R68" s="40"/>
      <c r="S68" s="41"/>
      <c r="T68" s="29"/>
      <c r="U68" s="29"/>
      <c r="V68" s="24"/>
      <c r="W68" s="25"/>
      <c r="X68" s="29"/>
      <c r="Y68" s="29"/>
      <c r="Z68" s="30"/>
      <c r="AA68" s="27"/>
      <c r="AB68" s="27"/>
      <c r="AC68" s="28">
        <f>AVERAGEIF(AC67,"&gt;0")</f>
        <v>1</v>
      </c>
      <c r="AD68" s="10">
        <v>0</v>
      </c>
      <c r="AE68" s="44"/>
    </row>
    <row r="69" spans="1:31" x14ac:dyDescent="0.75">
      <c r="A69" s="29"/>
      <c r="B69" s="29"/>
      <c r="C69" s="29"/>
      <c r="D69" s="29"/>
      <c r="E69" s="29"/>
      <c r="F69" s="29"/>
      <c r="G69" s="40"/>
      <c r="H69" s="40"/>
      <c r="I69" s="41"/>
      <c r="J69" s="29"/>
      <c r="K69" s="29"/>
      <c r="L69" s="38"/>
      <c r="M69" s="29"/>
      <c r="N69" s="29"/>
      <c r="O69" s="29"/>
      <c r="P69" s="29"/>
      <c r="Q69" s="40"/>
      <c r="R69" s="40"/>
      <c r="S69" s="41"/>
      <c r="T69" s="29"/>
      <c r="U69" s="29"/>
      <c r="V69" s="24"/>
      <c r="W69" s="25"/>
      <c r="X69" s="29"/>
      <c r="Y69" s="29"/>
      <c r="Z69" s="30"/>
      <c r="AA69" s="88" t="s">
        <v>179</v>
      </c>
      <c r="AB69" s="27"/>
      <c r="AC69" s="28">
        <f>AVERAGE(AC64,AC68)</f>
        <v>1</v>
      </c>
      <c r="AD69" s="28">
        <f>AVERAGE(AD64,AD68)</f>
        <v>0.35</v>
      </c>
      <c r="AE69" s="44"/>
    </row>
    <row r="70" spans="1:31" s="103" customFormat="1" x14ac:dyDescent="0.75">
      <c r="A70" s="101" t="s">
        <v>61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</row>
    <row r="71" spans="1:31" s="37" customFormat="1" x14ac:dyDescent="0.75">
      <c r="A71" s="104" t="s">
        <v>101</v>
      </c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5"/>
      <c r="AE71" s="19"/>
    </row>
    <row r="72" spans="1:31" x14ac:dyDescent="0.75">
      <c r="A72" s="29" t="s">
        <v>115</v>
      </c>
      <c r="B72" s="29" t="s">
        <v>61</v>
      </c>
      <c r="C72" s="29"/>
      <c r="D72" s="29"/>
      <c r="E72" s="29"/>
      <c r="F72" s="29"/>
      <c r="G72" s="40"/>
      <c r="H72" s="40"/>
      <c r="I72" s="41">
        <f>H72-G72</f>
        <v>0</v>
      </c>
      <c r="J72" s="29"/>
      <c r="K72" s="29"/>
      <c r="L72" s="38">
        <f>SUM(D72-C72)</f>
        <v>0</v>
      </c>
      <c r="M72" s="29"/>
      <c r="N72" s="29"/>
      <c r="O72" s="29"/>
      <c r="P72" s="29"/>
      <c r="Q72" s="40"/>
      <c r="R72" s="40"/>
      <c r="S72" s="41">
        <f t="shared" ref="S72" si="83">R72-Q72</f>
        <v>0</v>
      </c>
      <c r="T72" s="29"/>
      <c r="U72" s="29"/>
      <c r="V72" s="24">
        <f>SUM(N72-M72)</f>
        <v>0</v>
      </c>
      <c r="W72" s="25">
        <f>SUM(L72+V72)</f>
        <v>0</v>
      </c>
      <c r="X72" s="29"/>
      <c r="Y72" s="29"/>
      <c r="Z72" s="30"/>
      <c r="AA72" s="27">
        <f>AB72-X72-Y72-Z72</f>
        <v>15</v>
      </c>
      <c r="AB72" s="27">
        <v>15</v>
      </c>
      <c r="AC72" s="28">
        <f>AA72/AB72</f>
        <v>1</v>
      </c>
      <c r="AD72" s="10">
        <f>W72/AA72</f>
        <v>0</v>
      </c>
      <c r="AE72" s="44">
        <f>I72</f>
        <v>0</v>
      </c>
    </row>
    <row r="73" spans="1:31" s="37" customFormat="1" x14ac:dyDescent="0.75">
      <c r="A73" s="12" t="s">
        <v>119</v>
      </c>
      <c r="B73" s="13"/>
      <c r="C73" s="13"/>
      <c r="D73" s="13"/>
      <c r="E73" s="13"/>
      <c r="F73" s="13"/>
      <c r="G73" s="14"/>
      <c r="H73" s="15"/>
      <c r="I73" s="19"/>
      <c r="J73" s="14"/>
      <c r="K73" s="15"/>
      <c r="L73" s="13"/>
      <c r="M73" s="13"/>
      <c r="N73" s="13"/>
      <c r="O73" s="13"/>
      <c r="P73" s="13"/>
      <c r="Q73" s="14"/>
      <c r="R73" s="15"/>
      <c r="S73" s="19"/>
      <c r="T73" s="14"/>
      <c r="U73" s="15"/>
      <c r="V73" s="13"/>
      <c r="W73" s="17"/>
      <c r="X73" s="13"/>
      <c r="Y73" s="13"/>
      <c r="Z73" s="18"/>
      <c r="AA73" s="13"/>
      <c r="AB73" s="13"/>
      <c r="AC73" s="14"/>
      <c r="AD73" s="15"/>
      <c r="AE73" s="19"/>
    </row>
    <row r="74" spans="1:31" s="37" customFormat="1" x14ac:dyDescent="0.75">
      <c r="A74" s="104" t="s">
        <v>100</v>
      </c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5"/>
      <c r="AE74" s="19"/>
    </row>
    <row r="75" spans="1:31" x14ac:dyDescent="0.75">
      <c r="A75" s="29" t="s">
        <v>63</v>
      </c>
      <c r="B75" s="29" t="s">
        <v>62</v>
      </c>
      <c r="C75" s="29">
        <v>13082</v>
      </c>
      <c r="D75" s="29">
        <v>13088</v>
      </c>
      <c r="E75" s="29"/>
      <c r="F75" s="29"/>
      <c r="G75" s="40"/>
      <c r="H75" s="40"/>
      <c r="I75" s="41">
        <f t="shared" ref="I75" si="84">H75-G75</f>
        <v>0</v>
      </c>
      <c r="J75" s="29"/>
      <c r="K75" s="29"/>
      <c r="L75" s="38">
        <f>SUM(D75-C75)</f>
        <v>6</v>
      </c>
      <c r="M75" s="29">
        <v>13088</v>
      </c>
      <c r="N75" s="29">
        <v>13088</v>
      </c>
      <c r="O75" s="29"/>
      <c r="P75" s="29"/>
      <c r="Q75" s="40"/>
      <c r="R75" s="40"/>
      <c r="S75" s="41">
        <f t="shared" ref="S75" si="85">R75-Q75</f>
        <v>0</v>
      </c>
      <c r="T75" s="29"/>
      <c r="U75" s="29"/>
      <c r="V75" s="24">
        <f>SUM(N75-M75)</f>
        <v>0</v>
      </c>
      <c r="W75" s="25">
        <f>SUM(L75+V75)</f>
        <v>6</v>
      </c>
      <c r="X75" s="29"/>
      <c r="Y75" s="29"/>
      <c r="Z75" s="30"/>
      <c r="AA75" s="27">
        <f>AB75-X75-Y75-Z75</f>
        <v>15</v>
      </c>
      <c r="AB75" s="27">
        <v>15</v>
      </c>
      <c r="AC75" s="28">
        <f>AA75/AB75</f>
        <v>1</v>
      </c>
      <c r="AD75" s="10">
        <f>W75/AA75</f>
        <v>0.4</v>
      </c>
      <c r="AE75" s="44" t="e">
        <f>#REF!+#REF!</f>
        <v>#REF!</v>
      </c>
    </row>
    <row r="76" spans="1:31" x14ac:dyDescent="0.75">
      <c r="A76" s="89"/>
      <c r="G76" s="90"/>
      <c r="H76" s="90"/>
      <c r="I76" s="91"/>
      <c r="L76" s="92"/>
      <c r="Q76" s="90"/>
      <c r="R76" s="90"/>
      <c r="S76" s="91"/>
      <c r="V76" s="48"/>
      <c r="W76" s="93"/>
      <c r="Z76" s="94"/>
      <c r="AA76" s="95"/>
      <c r="AB76" s="95"/>
      <c r="AC76" s="28">
        <f>AVERAGEIF(AC75,"&gt;0")</f>
        <v>1</v>
      </c>
      <c r="AD76" s="28">
        <f>AVERAGEIF(AD75,"&gt;0")</f>
        <v>0.4</v>
      </c>
      <c r="AE76" s="96"/>
    </row>
    <row r="77" spans="1:31" s="103" customFormat="1" x14ac:dyDescent="0.75">
      <c r="A77" s="101" t="s">
        <v>120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</row>
    <row r="78" spans="1:31" s="37" customFormat="1" x14ac:dyDescent="0.75">
      <c r="A78" s="104" t="s">
        <v>99</v>
      </c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5"/>
      <c r="AE78" s="43"/>
    </row>
    <row r="79" spans="1:31" x14ac:dyDescent="0.75">
      <c r="A79" s="29" t="s">
        <v>65</v>
      </c>
      <c r="B79" s="29" t="s">
        <v>88</v>
      </c>
      <c r="C79" s="29">
        <v>23442</v>
      </c>
      <c r="D79" s="29">
        <v>23446</v>
      </c>
      <c r="E79" s="29"/>
      <c r="F79" s="29"/>
      <c r="G79" s="40"/>
      <c r="H79" s="40"/>
      <c r="I79" s="41">
        <f t="shared" ref="I79" si="86">H79-G79</f>
        <v>0</v>
      </c>
      <c r="J79" s="29"/>
      <c r="K79" s="29"/>
      <c r="L79" s="38">
        <f>SUM(D79-C79)</f>
        <v>4</v>
      </c>
      <c r="M79" s="29"/>
      <c r="N79" s="29"/>
      <c r="O79" s="29"/>
      <c r="P79" s="29"/>
      <c r="Q79" s="40"/>
      <c r="R79" s="40"/>
      <c r="S79" s="41">
        <f t="shared" ref="S79" si="87">R79-Q79</f>
        <v>0</v>
      </c>
      <c r="T79" s="29"/>
      <c r="U79" s="29"/>
      <c r="V79" s="24">
        <f>SUM(N79-M79)</f>
        <v>0</v>
      </c>
      <c r="W79" s="25">
        <f>SUM(L79+V79)</f>
        <v>4</v>
      </c>
      <c r="X79" s="29"/>
      <c r="Y79" s="29"/>
      <c r="Z79" s="30"/>
      <c r="AA79" s="27">
        <f t="shared" ref="AA79" si="88">AB79-X79-Y79-Z79</f>
        <v>15</v>
      </c>
      <c r="AB79" s="27">
        <v>15</v>
      </c>
      <c r="AC79" s="28">
        <f>AA79/AB79</f>
        <v>1</v>
      </c>
      <c r="AD79" s="39">
        <f t="shared" ref="AD79" si="89">W79/AA79</f>
        <v>0.26666666666666666</v>
      </c>
      <c r="AE79" s="44">
        <f>S79+I79</f>
        <v>0</v>
      </c>
    </row>
    <row r="80" spans="1:31" s="103" customFormat="1" x14ac:dyDescent="0.75">
      <c r="A80" s="101" t="s">
        <v>122</v>
      </c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</row>
    <row r="81" spans="1:31" s="37" customFormat="1" x14ac:dyDescent="0.75">
      <c r="A81" s="13" t="s">
        <v>112</v>
      </c>
      <c r="B81" s="13"/>
      <c r="C81" s="17"/>
      <c r="D81" s="17"/>
      <c r="E81" s="17"/>
      <c r="F81" s="17"/>
      <c r="G81" s="17"/>
      <c r="H81" s="17"/>
      <c r="I81" s="59"/>
      <c r="J81" s="17"/>
      <c r="K81" s="17"/>
      <c r="L81" s="17"/>
      <c r="M81" s="17"/>
      <c r="N81" s="35"/>
      <c r="O81" s="17"/>
      <c r="P81" s="17"/>
      <c r="Q81" s="17"/>
      <c r="R81" s="17"/>
      <c r="S81" s="17"/>
      <c r="T81" s="17"/>
      <c r="U81" s="17"/>
      <c r="V81" s="13"/>
      <c r="W81" s="17"/>
      <c r="X81" s="13"/>
      <c r="Y81" s="13"/>
      <c r="Z81" s="18"/>
      <c r="AA81" s="13"/>
      <c r="AB81" s="13"/>
      <c r="AC81" s="14"/>
      <c r="AD81" s="15"/>
      <c r="AE81" s="19"/>
    </row>
    <row r="82" spans="1:31" x14ac:dyDescent="0.75">
      <c r="A82" s="21" t="s">
        <v>113</v>
      </c>
      <c r="B82" s="21" t="s">
        <v>114</v>
      </c>
      <c r="C82" s="34">
        <v>7903.5</v>
      </c>
      <c r="D82" s="36">
        <v>7910.8</v>
      </c>
      <c r="E82" s="29"/>
      <c r="F82" s="29"/>
      <c r="G82" s="40"/>
      <c r="H82" s="40"/>
      <c r="I82" s="41">
        <f t="shared" ref="I82" si="90">H82-G82</f>
        <v>0</v>
      </c>
      <c r="J82" s="29"/>
      <c r="K82" s="29"/>
      <c r="L82" s="24">
        <f>SUM(D82-C82)</f>
        <v>7.3000000000001819</v>
      </c>
      <c r="M82" s="36">
        <v>7910.8</v>
      </c>
      <c r="N82" s="36">
        <v>7910.8</v>
      </c>
      <c r="O82" s="29"/>
      <c r="P82" s="29"/>
      <c r="Q82" s="40"/>
      <c r="R82" s="40"/>
      <c r="S82" s="41">
        <f t="shared" ref="S82" si="91">R82-Q82</f>
        <v>0</v>
      </c>
      <c r="T82" s="29"/>
      <c r="U82" s="29"/>
      <c r="V82" s="24">
        <f>SUM(N82-M82)</f>
        <v>0</v>
      </c>
      <c r="W82" s="25">
        <f>V82+L82</f>
        <v>7.3000000000001819</v>
      </c>
      <c r="X82" s="21"/>
      <c r="Y82" s="21"/>
      <c r="Z82" s="33"/>
      <c r="AA82" s="27">
        <f>AB82-X82-Y82-Z82</f>
        <v>15</v>
      </c>
      <c r="AB82" s="27">
        <v>15</v>
      </c>
      <c r="AC82" s="28">
        <f t="shared" ref="AC82" si="92">AA82/AB82</f>
        <v>1</v>
      </c>
      <c r="AD82" s="10">
        <f>W82/AA82</f>
        <v>0.48666666666667879</v>
      </c>
      <c r="AE82" s="44" t="e">
        <f>#REF!+#REF!</f>
        <v>#REF!</v>
      </c>
    </row>
  </sheetData>
  <mergeCells count="10">
    <mergeCell ref="A77:XFD77"/>
    <mergeCell ref="A78:AC78"/>
    <mergeCell ref="A80:XFD80"/>
    <mergeCell ref="A74:AC74"/>
    <mergeCell ref="A59:XFD59"/>
    <mergeCell ref="A60:XFD60"/>
    <mergeCell ref="A65:XFD65"/>
    <mergeCell ref="A66:AC66"/>
    <mergeCell ref="A70:XFD70"/>
    <mergeCell ref="A71:AC7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topLeftCell="I26" zoomScale="90" zoomScaleNormal="90" workbookViewId="0">
      <selection activeCell="AC57" sqref="AC57:AD58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6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6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0.58333333333333337</v>
      </c>
      <c r="I5" s="41">
        <f t="shared" ref="I5" si="0">H5-G5</f>
        <v>0.33333333333333337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0.58333333333333337</v>
      </c>
      <c r="R5" s="40">
        <v>0.91666666666666663</v>
      </c>
      <c r="S5" s="41">
        <f t="shared" ref="S5:S12" si="2">R5-Q5</f>
        <v>0.33333333333333326</v>
      </c>
      <c r="T5" s="29" t="s">
        <v>142</v>
      </c>
      <c r="U5" s="29"/>
      <c r="V5" s="24">
        <f t="shared" ref="V5" si="3">SUM(N5-M5)</f>
        <v>0</v>
      </c>
      <c r="W5" s="25">
        <f t="shared" ref="W5" si="4">L5+V5</f>
        <v>0</v>
      </c>
      <c r="X5" s="1"/>
      <c r="Y5" s="8"/>
      <c r="Z5" s="26">
        <v>14.9</v>
      </c>
      <c r="AA5" s="27">
        <f t="shared" ref="AA5" si="5">AB5-X5-Y5-Z5</f>
        <v>9.9999999999999645E-2</v>
      </c>
      <c r="AB5" s="27">
        <v>15</v>
      </c>
      <c r="AC5" s="28">
        <f t="shared" ref="AC5" si="6">AA5/AB5</f>
        <v>6.6666666666666428E-3</v>
      </c>
      <c r="AD5" s="10">
        <f t="shared" ref="AD5" si="7">W5/AA5</f>
        <v>0</v>
      </c>
      <c r="AE5" s="44">
        <f t="shared" ref="AE5" si="8">S5+I5</f>
        <v>0.66666666666666663</v>
      </c>
    </row>
    <row r="6" spans="1:31" x14ac:dyDescent="0.75">
      <c r="A6" s="20" t="s">
        <v>31</v>
      </c>
      <c r="B6" s="21" t="s">
        <v>29</v>
      </c>
      <c r="C6" s="23">
        <v>1229.0999999999999</v>
      </c>
      <c r="D6" s="23">
        <v>1229.0999999999999</v>
      </c>
      <c r="E6" s="29" t="s">
        <v>140</v>
      </c>
      <c r="F6" s="29" t="s">
        <v>140</v>
      </c>
      <c r="G6" s="40">
        <v>0.25</v>
      </c>
      <c r="H6" s="40">
        <v>0.58333333333333337</v>
      </c>
      <c r="I6" s="41">
        <f t="shared" ref="I6:I12" si="9">H6-G6</f>
        <v>0.33333333333333337</v>
      </c>
      <c r="J6" s="29" t="s">
        <v>139</v>
      </c>
      <c r="K6" s="29"/>
      <c r="L6" s="22">
        <f t="shared" ref="L6:L12" si="10">D6-C6</f>
        <v>0</v>
      </c>
      <c r="M6" s="23">
        <v>1229.0999999999999</v>
      </c>
      <c r="N6" s="23">
        <v>1229.0999999999999</v>
      </c>
      <c r="O6" s="29" t="s">
        <v>140</v>
      </c>
      <c r="P6" s="29" t="s">
        <v>140</v>
      </c>
      <c r="Q6" s="40">
        <v>0.58333333333333337</v>
      </c>
      <c r="R6" s="40">
        <v>0.91666666666666663</v>
      </c>
      <c r="S6" s="41">
        <f t="shared" si="2"/>
        <v>0.33333333333333326</v>
      </c>
      <c r="T6" s="29" t="s">
        <v>139</v>
      </c>
      <c r="U6" s="29"/>
      <c r="V6" s="24">
        <f t="shared" ref="V6:V12" si="11">SUM(N6-M6)</f>
        <v>0</v>
      </c>
      <c r="W6" s="25">
        <f t="shared" ref="W6:W12" si="12">L6+V6</f>
        <v>0</v>
      </c>
      <c r="X6" s="1"/>
      <c r="Y6" s="8"/>
      <c r="Z6" s="26">
        <v>14.9</v>
      </c>
      <c r="AA6" s="27">
        <f t="shared" ref="AA6:AA12" si="13">AB6-X6-Y6-Z6</f>
        <v>9.9999999999999645E-2</v>
      </c>
      <c r="AB6" s="27">
        <v>15</v>
      </c>
      <c r="AC6" s="28">
        <f t="shared" ref="AC6:AC12" si="14">AA6/AB6</f>
        <v>6.6666666666666428E-3</v>
      </c>
      <c r="AD6" s="10">
        <f t="shared" ref="AD6:AD12" si="15">W6/AA6</f>
        <v>0</v>
      </c>
      <c r="AE6" s="44">
        <f>S6+I6</f>
        <v>0.66666666666666663</v>
      </c>
    </row>
    <row r="7" spans="1:31" x14ac:dyDescent="0.75">
      <c r="A7" s="20" t="s">
        <v>32</v>
      </c>
      <c r="B7" s="21" t="s">
        <v>29</v>
      </c>
      <c r="C7" s="23">
        <v>2042.4</v>
      </c>
      <c r="D7" s="23">
        <v>2050.3000000000002</v>
      </c>
      <c r="E7" s="29"/>
      <c r="F7" s="29"/>
      <c r="G7" s="40"/>
      <c r="H7" s="40"/>
      <c r="I7" s="41">
        <f t="shared" si="9"/>
        <v>0</v>
      </c>
      <c r="J7" s="29"/>
      <c r="K7" s="29"/>
      <c r="L7" s="22">
        <f t="shared" si="10"/>
        <v>7.9000000000000909</v>
      </c>
      <c r="M7" s="23">
        <v>2050</v>
      </c>
      <c r="N7" s="23">
        <v>2056</v>
      </c>
      <c r="O7" s="29"/>
      <c r="P7" s="29"/>
      <c r="Q7" s="40"/>
      <c r="R7" s="40"/>
      <c r="S7" s="41">
        <f t="shared" si="2"/>
        <v>0</v>
      </c>
      <c r="T7" s="29"/>
      <c r="U7" s="29"/>
      <c r="V7" s="24">
        <f t="shared" si="11"/>
        <v>6</v>
      </c>
      <c r="W7" s="25">
        <f t="shared" si="12"/>
        <v>13.900000000000091</v>
      </c>
      <c r="X7" s="1"/>
      <c r="Y7" s="8"/>
      <c r="Z7" s="26"/>
      <c r="AA7" s="27">
        <f t="shared" si="13"/>
        <v>15</v>
      </c>
      <c r="AB7" s="27">
        <v>15</v>
      </c>
      <c r="AC7" s="28">
        <f t="shared" si="14"/>
        <v>1</v>
      </c>
      <c r="AD7" s="10">
        <f t="shared" si="15"/>
        <v>0.92666666666667274</v>
      </c>
      <c r="AE7" s="44">
        <f t="shared" ref="AE7:AE23" si="16">S7+I7</f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0.58333333333333337</v>
      </c>
      <c r="I8" s="41">
        <f t="shared" si="9"/>
        <v>0.33333333333333337</v>
      </c>
      <c r="J8" s="29" t="s">
        <v>141</v>
      </c>
      <c r="K8" s="29"/>
      <c r="L8" s="22">
        <f t="shared" si="10"/>
        <v>0</v>
      </c>
      <c r="M8" s="23"/>
      <c r="N8" s="23"/>
      <c r="O8" s="29" t="s">
        <v>140</v>
      </c>
      <c r="P8" s="29" t="s">
        <v>140</v>
      </c>
      <c r="Q8" s="40">
        <v>0.58333333333333337</v>
      </c>
      <c r="R8" s="40">
        <v>0.91666666666666663</v>
      </c>
      <c r="S8" s="41">
        <f t="shared" si="2"/>
        <v>0.33333333333333326</v>
      </c>
      <c r="T8" s="29" t="s">
        <v>141</v>
      </c>
      <c r="U8" s="29"/>
      <c r="V8" s="24">
        <f t="shared" ref="V8" si="17">SUM(N8-M8)</f>
        <v>0</v>
      </c>
      <c r="W8" s="25">
        <f t="shared" si="12"/>
        <v>0</v>
      </c>
      <c r="X8" s="1"/>
      <c r="Y8" s="8"/>
      <c r="Z8" s="26">
        <v>14.9</v>
      </c>
      <c r="AA8" s="27">
        <f t="shared" si="13"/>
        <v>9.9999999999999645E-2</v>
      </c>
      <c r="AB8" s="27">
        <v>15</v>
      </c>
      <c r="AC8" s="28">
        <f t="shared" si="14"/>
        <v>6.6666666666666428E-3</v>
      </c>
      <c r="AD8" s="10">
        <f t="shared" si="15"/>
        <v>0</v>
      </c>
      <c r="AE8" s="44">
        <f t="shared" si="16"/>
        <v>0.66666666666666663</v>
      </c>
    </row>
    <row r="9" spans="1:31" x14ac:dyDescent="0.75">
      <c r="A9" s="20" t="s">
        <v>69</v>
      </c>
      <c r="B9" s="21" t="s">
        <v>29</v>
      </c>
      <c r="C9" s="52">
        <v>6971</v>
      </c>
      <c r="D9" s="23">
        <v>6977</v>
      </c>
      <c r="E9" s="29"/>
      <c r="F9" s="29"/>
      <c r="G9" s="40"/>
      <c r="H9" s="40"/>
      <c r="I9" s="41">
        <f t="shared" si="9"/>
        <v>0</v>
      </c>
      <c r="J9" s="29"/>
      <c r="K9" s="29"/>
      <c r="L9" s="22">
        <f t="shared" si="10"/>
        <v>6</v>
      </c>
      <c r="M9" s="23">
        <v>6977</v>
      </c>
      <c r="N9" s="23">
        <v>6983</v>
      </c>
      <c r="O9" s="29"/>
      <c r="P9" s="29"/>
      <c r="Q9" s="40"/>
      <c r="R9" s="40"/>
      <c r="S9" s="41">
        <f t="shared" si="2"/>
        <v>0</v>
      </c>
      <c r="T9" s="29"/>
      <c r="U9" s="29"/>
      <c r="V9" s="24">
        <f t="shared" si="11"/>
        <v>6</v>
      </c>
      <c r="W9" s="25">
        <f t="shared" si="12"/>
        <v>12</v>
      </c>
      <c r="X9" s="1"/>
      <c r="Y9" s="8"/>
      <c r="Z9" s="26"/>
      <c r="AA9" s="27">
        <f t="shared" si="13"/>
        <v>15</v>
      </c>
      <c r="AB9" s="27">
        <v>15</v>
      </c>
      <c r="AC9" s="28">
        <f t="shared" si="14"/>
        <v>1</v>
      </c>
      <c r="AD9" s="10">
        <f t="shared" si="15"/>
        <v>0.8</v>
      </c>
      <c r="AE9" s="44">
        <f t="shared" si="16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0.58333333333333337</v>
      </c>
      <c r="I10" s="41">
        <f t="shared" si="9"/>
        <v>0.33333333333333337</v>
      </c>
      <c r="J10" s="29" t="s">
        <v>145</v>
      </c>
      <c r="K10" s="29"/>
      <c r="L10" s="22">
        <f t="shared" si="10"/>
        <v>0</v>
      </c>
      <c r="M10" s="23"/>
      <c r="N10" s="23"/>
      <c r="O10" s="29" t="s">
        <v>140</v>
      </c>
      <c r="P10" s="29" t="s">
        <v>140</v>
      </c>
      <c r="Q10" s="40">
        <v>0.58333333333333337</v>
      </c>
      <c r="R10" s="40">
        <v>0.91666666666666663</v>
      </c>
      <c r="S10" s="41">
        <f t="shared" si="2"/>
        <v>0.33333333333333326</v>
      </c>
      <c r="T10" s="29" t="s">
        <v>145</v>
      </c>
      <c r="U10" s="29"/>
      <c r="V10" s="24">
        <f t="shared" ref="V10" si="18">SUM(N10-M10)</f>
        <v>0</v>
      </c>
      <c r="W10" s="25">
        <f t="shared" si="12"/>
        <v>0</v>
      </c>
      <c r="X10" s="1"/>
      <c r="Y10" s="8"/>
      <c r="Z10" s="26">
        <v>16.899999999999999</v>
      </c>
      <c r="AA10" s="27">
        <f t="shared" si="13"/>
        <v>0.10000000000000142</v>
      </c>
      <c r="AB10" s="27">
        <v>17</v>
      </c>
      <c r="AC10" s="28">
        <f t="shared" si="14"/>
        <v>5.8823529411765538E-3</v>
      </c>
      <c r="AD10" s="10">
        <f t="shared" si="15"/>
        <v>0</v>
      </c>
      <c r="AE10" s="44">
        <f t="shared" si="16"/>
        <v>0.66666666666666663</v>
      </c>
    </row>
    <row r="11" spans="1:31" x14ac:dyDescent="0.75">
      <c r="A11" s="20" t="s">
        <v>71</v>
      </c>
      <c r="B11" s="21" t="s">
        <v>29</v>
      </c>
      <c r="C11" s="23">
        <v>7549.5</v>
      </c>
      <c r="D11" s="23">
        <v>7556.8</v>
      </c>
      <c r="E11" s="29"/>
      <c r="F11" s="29"/>
      <c r="G11" s="40"/>
      <c r="H11" s="40"/>
      <c r="I11" s="41">
        <f t="shared" si="9"/>
        <v>0</v>
      </c>
      <c r="J11" s="29"/>
      <c r="K11" s="29"/>
      <c r="L11" s="22">
        <f t="shared" si="10"/>
        <v>7.3000000000001819</v>
      </c>
      <c r="M11" s="23">
        <v>7556.8</v>
      </c>
      <c r="N11" s="23">
        <v>7559</v>
      </c>
      <c r="O11" s="29"/>
      <c r="P11" s="29"/>
      <c r="Q11" s="40"/>
      <c r="R11" s="40"/>
      <c r="S11" s="41">
        <f t="shared" si="2"/>
        <v>0</v>
      </c>
      <c r="T11" s="29"/>
      <c r="U11" s="29"/>
      <c r="V11" s="24">
        <f t="shared" si="11"/>
        <v>2.1999999999998181</v>
      </c>
      <c r="W11" s="25">
        <f t="shared" si="12"/>
        <v>9.5</v>
      </c>
      <c r="X11" s="1"/>
      <c r="Y11" s="8"/>
      <c r="Z11" s="26"/>
      <c r="AA11" s="27">
        <f t="shared" si="13"/>
        <v>15</v>
      </c>
      <c r="AB11" s="27">
        <v>15</v>
      </c>
      <c r="AC11" s="28">
        <f t="shared" si="14"/>
        <v>1</v>
      </c>
      <c r="AD11" s="10">
        <f t="shared" si="15"/>
        <v>0.6333333333333333</v>
      </c>
      <c r="AE11" s="44">
        <f t="shared" si="16"/>
        <v>0</v>
      </c>
    </row>
    <row r="12" spans="1:31" x14ac:dyDescent="0.75">
      <c r="A12" s="20" t="s">
        <v>91</v>
      </c>
      <c r="B12" s="21" t="s">
        <v>29</v>
      </c>
      <c r="C12" s="23">
        <v>1470</v>
      </c>
      <c r="D12" s="23">
        <v>1477</v>
      </c>
      <c r="E12" s="29"/>
      <c r="F12" s="29"/>
      <c r="G12" s="40"/>
      <c r="H12" s="40"/>
      <c r="I12" s="41">
        <f t="shared" si="9"/>
        <v>0</v>
      </c>
      <c r="J12" s="29"/>
      <c r="K12" s="29"/>
      <c r="L12" s="22">
        <f t="shared" si="10"/>
        <v>7</v>
      </c>
      <c r="M12" s="23">
        <v>1477</v>
      </c>
      <c r="N12" s="23">
        <v>1479</v>
      </c>
      <c r="O12" s="29"/>
      <c r="P12" s="29"/>
      <c r="Q12" s="40"/>
      <c r="R12" s="40"/>
      <c r="S12" s="41">
        <f t="shared" si="2"/>
        <v>0</v>
      </c>
      <c r="T12" s="29"/>
      <c r="U12" s="29"/>
      <c r="V12" s="24">
        <f t="shared" si="11"/>
        <v>2</v>
      </c>
      <c r="W12" s="25">
        <f t="shared" si="12"/>
        <v>9</v>
      </c>
      <c r="X12" s="1"/>
      <c r="Y12" s="8"/>
      <c r="Z12" s="26"/>
      <c r="AA12" s="27">
        <f t="shared" si="13"/>
        <v>15</v>
      </c>
      <c r="AB12" s="27">
        <v>15</v>
      </c>
      <c r="AC12" s="28">
        <f t="shared" si="14"/>
        <v>1</v>
      </c>
      <c r="AD12" s="10">
        <f t="shared" si="15"/>
        <v>0.6</v>
      </c>
      <c r="AE12" s="44">
        <f t="shared" si="16"/>
        <v>0</v>
      </c>
    </row>
    <row r="13" spans="1:31" x14ac:dyDescent="0.75">
      <c r="A13" s="20"/>
      <c r="B13" s="21"/>
      <c r="C13" s="23"/>
      <c r="D13" s="23"/>
      <c r="E13" s="29"/>
      <c r="F13" s="29"/>
      <c r="G13" s="40"/>
      <c r="H13" s="40"/>
      <c r="I13" s="41"/>
      <c r="J13" s="29"/>
      <c r="K13" s="29"/>
      <c r="L13" s="22"/>
      <c r="M13" s="23"/>
      <c r="N13" s="23"/>
      <c r="O13" s="29"/>
      <c r="P13" s="29"/>
      <c r="Q13" s="40"/>
      <c r="R13" s="40"/>
      <c r="S13" s="41"/>
      <c r="T13" s="29"/>
      <c r="U13" s="29"/>
      <c r="V13" s="24"/>
      <c r="W13" s="25"/>
      <c r="X13" s="1"/>
      <c r="Y13" s="8"/>
      <c r="Z13" s="26"/>
      <c r="AA13" s="27"/>
      <c r="AB13" s="27"/>
      <c r="AC13" s="28">
        <f>AVERAGEIF(AC5:AC12,"&gt;0")</f>
        <v>0.503235294117647</v>
      </c>
      <c r="AD13" s="28">
        <f>AVERAGEIF(AD5:AD12,"&gt;0")</f>
        <v>0.74000000000000155</v>
      </c>
      <c r="AE13" s="44"/>
    </row>
    <row r="14" spans="1:31" x14ac:dyDescent="0.75">
      <c r="A14" s="13" t="s">
        <v>33</v>
      </c>
      <c r="B14" s="13"/>
      <c r="C14" s="13"/>
      <c r="D14" s="13"/>
      <c r="E14" s="13"/>
      <c r="F14" s="13"/>
      <c r="G14" s="13"/>
      <c r="H14" s="13"/>
      <c r="I14" s="1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7"/>
      <c r="X14" s="13"/>
      <c r="Y14" s="13"/>
      <c r="Z14" s="18"/>
      <c r="AA14" s="13"/>
      <c r="AB14" s="13"/>
      <c r="AC14" s="14"/>
      <c r="AD14" s="15"/>
      <c r="AE14" s="44">
        <f t="shared" si="16"/>
        <v>0</v>
      </c>
    </row>
    <row r="15" spans="1:31" x14ac:dyDescent="0.75">
      <c r="A15" s="29" t="s">
        <v>34</v>
      </c>
      <c r="B15" s="29" t="s">
        <v>29</v>
      </c>
      <c r="C15" s="21">
        <v>16642</v>
      </c>
      <c r="D15" s="21">
        <v>16642</v>
      </c>
      <c r="E15" s="29" t="s">
        <v>140</v>
      </c>
      <c r="F15" s="29" t="s">
        <v>140</v>
      </c>
      <c r="G15" s="40">
        <v>0.25</v>
      </c>
      <c r="H15" s="40">
        <v>0.58333333333333337</v>
      </c>
      <c r="I15" s="41">
        <f t="shared" ref="I15:I17" si="19">H15-G15</f>
        <v>0.33333333333333337</v>
      </c>
      <c r="J15" s="29" t="s">
        <v>132</v>
      </c>
      <c r="K15" s="29"/>
      <c r="L15" s="24">
        <f t="shared" ref="L15" si="20">SUM(D15-C15)</f>
        <v>0</v>
      </c>
      <c r="M15" s="21">
        <v>16642</v>
      </c>
      <c r="N15" s="21">
        <v>16642</v>
      </c>
      <c r="O15" s="29" t="s">
        <v>140</v>
      </c>
      <c r="P15" s="29" t="s">
        <v>140</v>
      </c>
      <c r="Q15" s="40">
        <v>0.58333333333333337</v>
      </c>
      <c r="R15" s="40">
        <v>0.91666666666666663</v>
      </c>
      <c r="S15" s="41">
        <f t="shared" ref="S15" si="21">R15-Q15</f>
        <v>0.33333333333333326</v>
      </c>
      <c r="T15" s="29" t="s">
        <v>132</v>
      </c>
      <c r="U15" s="29"/>
      <c r="V15" s="24">
        <f t="shared" ref="V15" si="22">SUM(N15-M15)</f>
        <v>0</v>
      </c>
      <c r="W15" s="25">
        <f t="shared" ref="W15" si="23">L15+V15</f>
        <v>0</v>
      </c>
      <c r="X15" s="21"/>
      <c r="Y15" s="21"/>
      <c r="Z15" s="26">
        <v>14.9</v>
      </c>
      <c r="AA15" s="27">
        <f>AB15-X15-Y15-Z15</f>
        <v>9.9999999999999645E-2</v>
      </c>
      <c r="AB15" s="27">
        <v>15</v>
      </c>
      <c r="AC15" s="28">
        <f t="shared" ref="AC15" si="24">AA15/AB15</f>
        <v>6.6666666666666428E-3</v>
      </c>
      <c r="AD15" s="10">
        <f t="shared" ref="AD15" si="25">W15/AA15</f>
        <v>0</v>
      </c>
      <c r="AE15" s="44">
        <f t="shared" si="16"/>
        <v>0.66666666666666663</v>
      </c>
    </row>
    <row r="16" spans="1:31" x14ac:dyDescent="0.75">
      <c r="A16" s="29" t="s">
        <v>130</v>
      </c>
      <c r="B16" s="29" t="s">
        <v>29</v>
      </c>
      <c r="C16" s="29">
        <v>4134.7</v>
      </c>
      <c r="D16" s="29">
        <v>4134.7</v>
      </c>
      <c r="E16" s="29" t="s">
        <v>140</v>
      </c>
      <c r="F16" s="29" t="s">
        <v>140</v>
      </c>
      <c r="G16" s="40">
        <v>0.25</v>
      </c>
      <c r="H16" s="40">
        <v>0.58333333333333337</v>
      </c>
      <c r="I16" s="41">
        <f t="shared" si="19"/>
        <v>0.33333333333333337</v>
      </c>
      <c r="J16" s="29" t="s">
        <v>133</v>
      </c>
      <c r="K16" s="29"/>
      <c r="L16" s="24">
        <v>0</v>
      </c>
      <c r="M16" s="29">
        <v>4134.7</v>
      </c>
      <c r="N16" s="29">
        <v>4134.7</v>
      </c>
      <c r="O16" s="29" t="s">
        <v>140</v>
      </c>
      <c r="P16" s="29" t="s">
        <v>140</v>
      </c>
      <c r="Q16" s="40">
        <v>0.58333333333333337</v>
      </c>
      <c r="R16" s="40">
        <v>0.91666666666666663</v>
      </c>
      <c r="S16" s="41">
        <f>R16-Q16</f>
        <v>0.33333333333333326</v>
      </c>
      <c r="T16" s="29" t="s">
        <v>133</v>
      </c>
      <c r="U16" s="29"/>
      <c r="V16" s="24">
        <v>0</v>
      </c>
      <c r="W16" s="25">
        <v>0</v>
      </c>
      <c r="X16" s="21"/>
      <c r="Y16" s="21"/>
      <c r="Z16" s="26">
        <v>14.9</v>
      </c>
      <c r="AA16" s="27">
        <v>0.10000000000000142</v>
      </c>
      <c r="AB16" s="27">
        <v>15</v>
      </c>
      <c r="AC16" s="28">
        <v>5.8823529411765538E-3</v>
      </c>
      <c r="AD16" s="10">
        <v>0</v>
      </c>
      <c r="AE16" s="44">
        <v>0.83333333333333326</v>
      </c>
    </row>
    <row r="17" spans="1:31" x14ac:dyDescent="0.75">
      <c r="A17" s="29" t="s">
        <v>126</v>
      </c>
      <c r="B17" s="29" t="s">
        <v>29</v>
      </c>
      <c r="C17" s="29"/>
      <c r="D17" s="29"/>
      <c r="E17" s="29" t="s">
        <v>140</v>
      </c>
      <c r="F17" s="29" t="s">
        <v>140</v>
      </c>
      <c r="G17" s="40">
        <v>0.25</v>
      </c>
      <c r="H17" s="40">
        <v>0.58333333333333337</v>
      </c>
      <c r="I17" s="41">
        <f t="shared" si="19"/>
        <v>0.33333333333333337</v>
      </c>
      <c r="J17" s="29" t="s">
        <v>134</v>
      </c>
      <c r="K17" s="29"/>
      <c r="L17" s="24">
        <v>0</v>
      </c>
      <c r="M17" s="29"/>
      <c r="N17" s="29"/>
      <c r="O17" s="29" t="s">
        <v>140</v>
      </c>
      <c r="P17" s="29" t="s">
        <v>140</v>
      </c>
      <c r="Q17" s="40">
        <v>0.58333333333333337</v>
      </c>
      <c r="R17" s="40">
        <v>0.91666666666666663</v>
      </c>
      <c r="S17" s="41">
        <f>R17-Q17</f>
        <v>0.33333333333333326</v>
      </c>
      <c r="T17" s="29" t="s">
        <v>134</v>
      </c>
      <c r="U17" s="29"/>
      <c r="V17" s="24">
        <v>0</v>
      </c>
      <c r="W17" s="25">
        <v>0</v>
      </c>
      <c r="X17" s="21"/>
      <c r="Y17" s="21"/>
      <c r="Z17" s="26">
        <v>14.9</v>
      </c>
      <c r="AA17" s="27">
        <v>0.10000000000000142</v>
      </c>
      <c r="AB17" s="27">
        <v>15</v>
      </c>
      <c r="AC17" s="28">
        <v>5.8823529411765538E-3</v>
      </c>
      <c r="AD17" s="10">
        <v>0</v>
      </c>
      <c r="AE17" s="44">
        <v>0.83333333333333326</v>
      </c>
    </row>
    <row r="18" spans="1:31" x14ac:dyDescent="0.75">
      <c r="A18" s="29" t="s">
        <v>35</v>
      </c>
      <c r="B18" s="29" t="s">
        <v>29</v>
      </c>
      <c r="C18" s="29">
        <v>21583</v>
      </c>
      <c r="D18" s="29">
        <v>21588</v>
      </c>
      <c r="E18" s="29"/>
      <c r="F18" s="29"/>
      <c r="G18" s="40"/>
      <c r="H18" s="40"/>
      <c r="I18" s="41">
        <f t="shared" ref="I18:I20" si="26">H18-G18</f>
        <v>0</v>
      </c>
      <c r="J18" s="29"/>
      <c r="K18" s="29"/>
      <c r="L18" s="24">
        <f t="shared" ref="L18:L20" si="27">SUM(D18-C18)</f>
        <v>5</v>
      </c>
      <c r="M18" s="29">
        <v>21588</v>
      </c>
      <c r="N18" s="29">
        <v>21595</v>
      </c>
      <c r="O18" s="29"/>
      <c r="P18" s="29"/>
      <c r="Q18" s="40"/>
      <c r="R18" s="40"/>
      <c r="S18" s="41">
        <f t="shared" ref="S18:S20" si="28">R18-Q18</f>
        <v>0</v>
      </c>
      <c r="T18" s="29"/>
      <c r="U18" s="29"/>
      <c r="V18" s="24">
        <f t="shared" ref="V18:V20" si="29">SUM(N18-M18)</f>
        <v>7</v>
      </c>
      <c r="W18" s="25">
        <f t="shared" ref="W18:W20" si="30">L18+V18</f>
        <v>12</v>
      </c>
      <c r="X18" s="21"/>
      <c r="Y18" s="21"/>
      <c r="Z18" s="30"/>
      <c r="AA18" s="27">
        <f t="shared" ref="AA18:AA20" si="31">AB18-X18-Y18-Z18</f>
        <v>15</v>
      </c>
      <c r="AB18" s="27">
        <v>15</v>
      </c>
      <c r="AC18" s="28">
        <f t="shared" ref="AC18:AC20" si="32">AA18/AB18</f>
        <v>1</v>
      </c>
      <c r="AD18" s="10">
        <f t="shared" ref="AD18:AD20" si="33">W18/AA18</f>
        <v>0.8</v>
      </c>
      <c r="AE18" s="44">
        <f t="shared" si="16"/>
        <v>0</v>
      </c>
    </row>
    <row r="19" spans="1:31" x14ac:dyDescent="0.75">
      <c r="A19" s="29" t="s">
        <v>131</v>
      </c>
      <c r="B19" s="29" t="s">
        <v>29</v>
      </c>
      <c r="C19" s="29">
        <v>2114</v>
      </c>
      <c r="D19" s="29">
        <v>2114</v>
      </c>
      <c r="E19" s="29"/>
      <c r="F19" s="29"/>
      <c r="G19" s="40"/>
      <c r="H19" s="40"/>
      <c r="I19" s="41">
        <f t="shared" si="26"/>
        <v>0</v>
      </c>
      <c r="J19" s="29"/>
      <c r="K19" s="29"/>
      <c r="L19" s="24">
        <f t="shared" si="27"/>
        <v>0</v>
      </c>
      <c r="M19" s="29">
        <v>2114</v>
      </c>
      <c r="N19" s="29">
        <v>2114</v>
      </c>
      <c r="O19" s="29"/>
      <c r="P19" s="29"/>
      <c r="Q19" s="40"/>
      <c r="R19" s="40"/>
      <c r="S19" s="41">
        <f t="shared" si="28"/>
        <v>0</v>
      </c>
      <c r="T19" s="29"/>
      <c r="U19" s="29"/>
      <c r="V19" s="24">
        <f t="shared" si="29"/>
        <v>0</v>
      </c>
      <c r="W19" s="25">
        <f t="shared" si="30"/>
        <v>0</v>
      </c>
      <c r="X19" s="21"/>
      <c r="Y19" s="21"/>
      <c r="Z19" s="30"/>
      <c r="AA19" s="27">
        <f t="shared" si="31"/>
        <v>15</v>
      </c>
      <c r="AB19" s="27">
        <v>15</v>
      </c>
      <c r="AC19" s="28">
        <f t="shared" si="32"/>
        <v>1</v>
      </c>
      <c r="AD19" s="10">
        <f t="shared" si="33"/>
        <v>0</v>
      </c>
      <c r="AE19" s="44">
        <f t="shared" si="16"/>
        <v>0</v>
      </c>
    </row>
    <row r="20" spans="1:31" x14ac:dyDescent="0.75">
      <c r="A20" s="29" t="s">
        <v>90</v>
      </c>
      <c r="B20" s="29" t="s">
        <v>29</v>
      </c>
      <c r="C20" s="29">
        <v>2486.9</v>
      </c>
      <c r="D20" s="29">
        <v>2492.8000000000002</v>
      </c>
      <c r="E20" s="29"/>
      <c r="F20" s="29"/>
      <c r="G20" s="40"/>
      <c r="H20" s="40"/>
      <c r="I20" s="41">
        <f t="shared" si="26"/>
        <v>0</v>
      </c>
      <c r="J20" s="29"/>
      <c r="K20" s="29"/>
      <c r="L20" s="24">
        <f t="shared" si="27"/>
        <v>5.9000000000000909</v>
      </c>
      <c r="M20" s="29">
        <v>2492.8000000000002</v>
      </c>
      <c r="N20" s="29">
        <v>2500</v>
      </c>
      <c r="O20" s="29"/>
      <c r="P20" s="29"/>
      <c r="Q20" s="40"/>
      <c r="R20" s="40"/>
      <c r="S20" s="41">
        <f t="shared" si="28"/>
        <v>0</v>
      </c>
      <c r="T20" s="29"/>
      <c r="U20" s="29"/>
      <c r="V20" s="24">
        <f t="shared" si="29"/>
        <v>7.1999999999998181</v>
      </c>
      <c r="W20" s="25">
        <f t="shared" si="30"/>
        <v>13.099999999999909</v>
      </c>
      <c r="X20" s="21"/>
      <c r="Y20" s="21"/>
      <c r="Z20" s="30"/>
      <c r="AA20" s="27">
        <f t="shared" si="31"/>
        <v>15</v>
      </c>
      <c r="AB20" s="27">
        <v>15</v>
      </c>
      <c r="AC20" s="28">
        <f t="shared" si="32"/>
        <v>1</v>
      </c>
      <c r="AD20" s="10">
        <f t="shared" si="33"/>
        <v>0.8733333333333273</v>
      </c>
      <c r="AE20" s="44">
        <f t="shared" si="16"/>
        <v>0</v>
      </c>
    </row>
    <row r="21" spans="1:31" x14ac:dyDescent="0.75">
      <c r="A21" s="29"/>
      <c r="B21" s="29"/>
      <c r="C21" s="29"/>
      <c r="D21" s="29"/>
      <c r="E21" s="29"/>
      <c r="F21" s="29"/>
      <c r="G21" s="40"/>
      <c r="H21" s="40"/>
      <c r="I21" s="41"/>
      <c r="J21" s="29"/>
      <c r="K21" s="29"/>
      <c r="L21" s="24"/>
      <c r="M21" s="29"/>
      <c r="N21" s="29"/>
      <c r="O21" s="29"/>
      <c r="P21" s="29"/>
      <c r="Q21" s="40"/>
      <c r="R21" s="40"/>
      <c r="S21" s="41"/>
      <c r="T21" s="29"/>
      <c r="U21" s="29"/>
      <c r="V21" s="24"/>
      <c r="W21" s="25"/>
      <c r="X21" s="21"/>
      <c r="Y21" s="21"/>
      <c r="Z21" s="30"/>
      <c r="AA21" s="27"/>
      <c r="AB21" s="27"/>
      <c r="AC21" s="28">
        <f>AVERAGEIF(AC15:AC20,"&gt;0")</f>
        <v>0.50307189542483666</v>
      </c>
      <c r="AD21" s="28">
        <f>AVERAGEIF(AD15:AD20,"&gt;0")</f>
        <v>0.83666666666666367</v>
      </c>
      <c r="AE21" s="44"/>
    </row>
    <row r="22" spans="1:31" x14ac:dyDescent="0.75">
      <c r="A22" s="13" t="s">
        <v>72</v>
      </c>
      <c r="B22" s="13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7"/>
      <c r="X22" s="13"/>
      <c r="Y22" s="13"/>
      <c r="Z22" s="18"/>
      <c r="AA22" s="13"/>
      <c r="AB22" s="13"/>
      <c r="AC22" s="14"/>
      <c r="AD22" s="15"/>
      <c r="AE22" s="44">
        <f t="shared" si="16"/>
        <v>0</v>
      </c>
    </row>
    <row r="23" spans="1:31" x14ac:dyDescent="0.75">
      <c r="A23" s="29" t="s">
        <v>89</v>
      </c>
      <c r="B23" s="29" t="s">
        <v>29</v>
      </c>
      <c r="C23" s="29">
        <v>1269.4000000000001</v>
      </c>
      <c r="D23" s="29">
        <v>1276</v>
      </c>
      <c r="E23" s="29"/>
      <c r="F23" s="29"/>
      <c r="G23" s="40"/>
      <c r="H23" s="40"/>
      <c r="I23" s="41">
        <f t="shared" ref="I23" si="34">H23-G23</f>
        <v>0</v>
      </c>
      <c r="J23" s="29"/>
      <c r="K23" s="29"/>
      <c r="L23" s="24">
        <f t="shared" ref="L23" si="35">SUM(D23-C23)</f>
        <v>6.5999999999999091</v>
      </c>
      <c r="M23" s="29">
        <v>1276</v>
      </c>
      <c r="N23" s="29">
        <v>1279</v>
      </c>
      <c r="O23" s="29"/>
      <c r="P23" s="29"/>
      <c r="Q23" s="40"/>
      <c r="R23" s="40"/>
      <c r="S23" s="41">
        <f t="shared" ref="S23" si="36">R23-Q23</f>
        <v>0</v>
      </c>
      <c r="T23" s="29"/>
      <c r="U23" s="29"/>
      <c r="V23" s="24">
        <f t="shared" ref="V23" si="37">SUM(N23-M23)</f>
        <v>3</v>
      </c>
      <c r="W23" s="25">
        <f t="shared" ref="W23" si="38">L23+V23</f>
        <v>9.5999999999999091</v>
      </c>
      <c r="X23" s="21"/>
      <c r="Y23" s="21"/>
      <c r="Z23" s="30"/>
      <c r="AA23" s="27">
        <f t="shared" ref="AA23" si="39">AB23-X23-Y23-Z23</f>
        <v>17</v>
      </c>
      <c r="AB23" s="27">
        <v>17</v>
      </c>
      <c r="AC23" s="28">
        <f t="shared" ref="AC23" si="40">AA23/AB23</f>
        <v>1</v>
      </c>
      <c r="AD23" s="10">
        <f t="shared" ref="AD23" si="41">W23/AA23</f>
        <v>0.56470588235293584</v>
      </c>
      <c r="AE23" s="44">
        <f t="shared" si="16"/>
        <v>0</v>
      </c>
    </row>
    <row r="24" spans="1:31" x14ac:dyDescent="0.75">
      <c r="A24" s="29"/>
      <c r="B24" s="29"/>
      <c r="C24" s="29"/>
      <c r="D24" s="29"/>
      <c r="E24" s="29"/>
      <c r="F24" s="29"/>
      <c r="G24" s="40"/>
      <c r="H24" s="40"/>
      <c r="I24" s="41"/>
      <c r="J24" s="29"/>
      <c r="K24" s="29"/>
      <c r="L24" s="24"/>
      <c r="M24" s="29"/>
      <c r="N24" s="29"/>
      <c r="O24" s="29"/>
      <c r="P24" s="29"/>
      <c r="Q24" s="40"/>
      <c r="R24" s="40"/>
      <c r="S24" s="41"/>
      <c r="T24" s="29"/>
      <c r="U24" s="29"/>
      <c r="V24" s="24"/>
      <c r="W24" s="25"/>
      <c r="X24" s="21"/>
      <c r="Y24" s="21"/>
      <c r="Z24" s="30"/>
      <c r="AA24" s="27"/>
      <c r="AB24" s="27"/>
      <c r="AC24" s="28">
        <f>AVERAGEIF(AC23,"&gt;0")</f>
        <v>1</v>
      </c>
      <c r="AD24" s="28">
        <v>0</v>
      </c>
      <c r="AE24" s="44"/>
    </row>
    <row r="25" spans="1:31" x14ac:dyDescent="0.75">
      <c r="A25" s="29"/>
      <c r="B25" s="29"/>
      <c r="C25" s="29"/>
      <c r="D25" s="29"/>
      <c r="E25" s="29"/>
      <c r="F25" s="29"/>
      <c r="G25" s="40"/>
      <c r="H25" s="40"/>
      <c r="I25" s="41"/>
      <c r="J25" s="29"/>
      <c r="K25" s="29"/>
      <c r="L25" s="24"/>
      <c r="M25" s="29"/>
      <c r="N25" s="29"/>
      <c r="O25" s="29"/>
      <c r="P25" s="29"/>
      <c r="Q25" s="40"/>
      <c r="R25" s="40"/>
      <c r="S25" s="41"/>
      <c r="T25" s="29"/>
      <c r="U25" s="29"/>
      <c r="V25" s="24"/>
      <c r="W25" s="25"/>
      <c r="X25" s="21"/>
      <c r="Y25" s="21"/>
      <c r="Z25" s="30"/>
      <c r="AA25" s="88" t="s">
        <v>177</v>
      </c>
      <c r="AB25" s="27"/>
      <c r="AC25" s="28">
        <f>AVERAGE(AC13,AC21,AC24)</f>
        <v>0.66876906318082785</v>
      </c>
      <c r="AD25" s="28">
        <f>AVERAGE(AD13,AD21,AD24)</f>
        <v>0.52555555555555511</v>
      </c>
      <c r="AE25" s="44"/>
    </row>
    <row r="26" spans="1:31" x14ac:dyDescent="0.75">
      <c r="A26" s="32" t="s">
        <v>36</v>
      </c>
      <c r="B26" s="32"/>
      <c r="C26" s="13"/>
      <c r="D26" s="13"/>
      <c r="E26" s="13"/>
      <c r="F26" s="13"/>
      <c r="G26" s="13"/>
      <c r="H26" s="13"/>
      <c r="I26" s="16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32"/>
      <c r="X26" s="32"/>
      <c r="Y26" s="32"/>
      <c r="Z26" s="32"/>
      <c r="AA26" s="13"/>
      <c r="AB26" s="13"/>
      <c r="AC26" s="32"/>
      <c r="AD26" s="15"/>
      <c r="AE26" s="43"/>
    </row>
    <row r="27" spans="1:31" x14ac:dyDescent="0.75">
      <c r="A27" s="13" t="s">
        <v>37</v>
      </c>
      <c r="B27" s="13"/>
      <c r="C27" s="13"/>
      <c r="D27" s="13"/>
      <c r="E27" s="13"/>
      <c r="F27" s="13"/>
      <c r="G27" s="13"/>
      <c r="H27" s="13"/>
      <c r="I27" s="1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7"/>
      <c r="X27" s="13"/>
      <c r="Y27" s="13"/>
      <c r="Z27" s="18"/>
      <c r="AA27" s="13"/>
      <c r="AB27" s="13"/>
      <c r="AC27" s="14"/>
      <c r="AD27" s="15"/>
      <c r="AE27" s="43"/>
    </row>
    <row r="28" spans="1:31" x14ac:dyDescent="0.75">
      <c r="A28" s="29" t="s">
        <v>73</v>
      </c>
      <c r="B28" s="21" t="s">
        <v>38</v>
      </c>
      <c r="C28" s="29"/>
      <c r="D28" s="29"/>
      <c r="E28" s="29" t="s">
        <v>140</v>
      </c>
      <c r="F28" s="29" t="s">
        <v>140</v>
      </c>
      <c r="G28" s="40">
        <v>0.25</v>
      </c>
      <c r="H28" s="40">
        <v>0.58333333333333337</v>
      </c>
      <c r="I28" s="41">
        <f t="shared" ref="I28" si="42">H28-G28</f>
        <v>0.33333333333333337</v>
      </c>
      <c r="J28" s="29" t="s">
        <v>144</v>
      </c>
      <c r="K28" s="29"/>
      <c r="L28" s="24">
        <f t="shared" ref="L28" si="43">SUM(D28-C28)</f>
        <v>0</v>
      </c>
      <c r="M28" s="29"/>
      <c r="N28" s="29"/>
      <c r="O28" s="29" t="s">
        <v>140</v>
      </c>
      <c r="P28" s="29" t="s">
        <v>140</v>
      </c>
      <c r="Q28" s="40">
        <v>0.58333333333333337</v>
      </c>
      <c r="R28" s="40">
        <v>0.91666666666666663</v>
      </c>
      <c r="S28" s="41">
        <f t="shared" ref="S28" si="44">R28-Q28</f>
        <v>0.33333333333333326</v>
      </c>
      <c r="T28" s="29" t="s">
        <v>144</v>
      </c>
      <c r="U28" s="29"/>
      <c r="V28" s="24">
        <f t="shared" ref="V28" si="45">SUM(N28-M28)</f>
        <v>0</v>
      </c>
      <c r="W28" s="25">
        <f>L28+V28</f>
        <v>0</v>
      </c>
      <c r="X28" s="21"/>
      <c r="Y28" s="21"/>
      <c r="Z28" s="26">
        <v>14.9</v>
      </c>
      <c r="AA28" s="27">
        <f t="shared" ref="AA28" si="46">AB28-X28-Y28-Z28</f>
        <v>9.9999999999999645E-2</v>
      </c>
      <c r="AB28" s="27">
        <v>15</v>
      </c>
      <c r="AC28" s="28">
        <f t="shared" ref="AC28" si="47">AA28/AB28</f>
        <v>6.6666666666666428E-3</v>
      </c>
      <c r="AD28" s="10">
        <f>W28/AA28</f>
        <v>0</v>
      </c>
      <c r="AE28" s="44">
        <f t="shared" ref="AE28" si="48">S28+I28</f>
        <v>0.66666666666666663</v>
      </c>
    </row>
    <row r="29" spans="1:31" x14ac:dyDescent="0.75">
      <c r="A29" s="29" t="s">
        <v>74</v>
      </c>
      <c r="B29" s="21" t="s">
        <v>38</v>
      </c>
      <c r="C29" s="29">
        <v>18701</v>
      </c>
      <c r="D29" s="29">
        <v>18708</v>
      </c>
      <c r="E29" s="29"/>
      <c r="F29" s="29"/>
      <c r="G29" s="40"/>
      <c r="H29" s="40"/>
      <c r="I29" s="41">
        <f t="shared" ref="I29:I41" si="49">H29-G29</f>
        <v>0</v>
      </c>
      <c r="J29" s="29"/>
      <c r="K29" s="29"/>
      <c r="L29" s="24">
        <f t="shared" ref="L29:L41" si="50">SUM(D29-C29)</f>
        <v>7</v>
      </c>
      <c r="M29" s="29">
        <v>18708</v>
      </c>
      <c r="N29" s="29">
        <v>18714</v>
      </c>
      <c r="O29" s="29"/>
      <c r="P29" s="29"/>
      <c r="Q29" s="40"/>
      <c r="R29" s="40"/>
      <c r="S29" s="41">
        <f t="shared" ref="S29:S41" si="51">R29-Q29</f>
        <v>0</v>
      </c>
      <c r="T29" s="29"/>
      <c r="U29" s="29"/>
      <c r="V29" s="24">
        <f t="shared" ref="V29:V41" si="52">SUM(N29-M29)</f>
        <v>6</v>
      </c>
      <c r="W29" s="25">
        <f>L29+V29</f>
        <v>13</v>
      </c>
      <c r="X29" s="21"/>
      <c r="Y29" s="21"/>
      <c r="Z29" s="33"/>
      <c r="AA29" s="27">
        <f t="shared" ref="AA29:AA56" si="53">AB29-X29-Y29-Z29</f>
        <v>15</v>
      </c>
      <c r="AB29" s="27">
        <v>15</v>
      </c>
      <c r="AC29" s="28">
        <f t="shared" ref="AC29:AC56" si="54">AA29/AB29</f>
        <v>1</v>
      </c>
      <c r="AD29" s="10">
        <f>W29/AA29</f>
        <v>0.8666666666666667</v>
      </c>
      <c r="AE29" s="44">
        <f>S27+I27</f>
        <v>0</v>
      </c>
    </row>
    <row r="30" spans="1:31" x14ac:dyDescent="0.75">
      <c r="A30" s="29" t="s">
        <v>75</v>
      </c>
      <c r="B30" s="21" t="s">
        <v>38</v>
      </c>
      <c r="C30" s="29">
        <v>17658.3</v>
      </c>
      <c r="D30" s="29">
        <v>17665.099999999999</v>
      </c>
      <c r="E30" s="29"/>
      <c r="F30" s="29"/>
      <c r="G30" s="40"/>
      <c r="H30" s="40"/>
      <c r="I30" s="41">
        <f t="shared" si="49"/>
        <v>0</v>
      </c>
      <c r="J30" s="29"/>
      <c r="K30" s="29"/>
      <c r="L30" s="24">
        <f t="shared" si="50"/>
        <v>6.7999999999992724</v>
      </c>
      <c r="M30" s="29">
        <v>17665.099999999999</v>
      </c>
      <c r="N30" s="29">
        <v>17670.3</v>
      </c>
      <c r="O30" s="29"/>
      <c r="P30" s="29"/>
      <c r="Q30" s="40"/>
      <c r="R30" s="40"/>
      <c r="S30" s="41">
        <f t="shared" si="51"/>
        <v>0</v>
      </c>
      <c r="T30" s="29"/>
      <c r="U30" s="29"/>
      <c r="V30" s="24">
        <f t="shared" si="52"/>
        <v>5.2000000000007276</v>
      </c>
      <c r="W30" s="25">
        <f t="shared" ref="W30:W41" si="55">L30+V30</f>
        <v>12</v>
      </c>
      <c r="X30" s="21"/>
      <c r="Y30" s="21"/>
      <c r="Z30" s="33"/>
      <c r="AA30" s="27">
        <f>AB30-X30-Y30-Z30</f>
        <v>15</v>
      </c>
      <c r="AB30" s="27">
        <v>15</v>
      </c>
      <c r="AC30" s="28">
        <f t="shared" si="54"/>
        <v>1</v>
      </c>
      <c r="AD30" s="10">
        <f t="shared" ref="AD30:AD56" si="56">W30/AA30</f>
        <v>0.8</v>
      </c>
      <c r="AE30" s="44">
        <f t="shared" ref="AE30:AE41" si="57">S29+I29</f>
        <v>0</v>
      </c>
    </row>
    <row r="31" spans="1:31" x14ac:dyDescent="0.75">
      <c r="A31" s="29" t="s">
        <v>76</v>
      </c>
      <c r="B31" s="21" t="s">
        <v>38</v>
      </c>
      <c r="C31" s="29">
        <v>13306.2</v>
      </c>
      <c r="D31" s="29">
        <v>13313</v>
      </c>
      <c r="E31" s="29"/>
      <c r="F31" s="29"/>
      <c r="G31" s="40"/>
      <c r="H31" s="40"/>
      <c r="I31" s="41">
        <f t="shared" si="49"/>
        <v>0</v>
      </c>
      <c r="J31" s="29"/>
      <c r="K31" s="29"/>
      <c r="L31" s="24">
        <f t="shared" si="50"/>
        <v>6.7999999999992724</v>
      </c>
      <c r="M31" s="29">
        <v>13313</v>
      </c>
      <c r="N31" s="29">
        <v>13318.2</v>
      </c>
      <c r="O31" s="29"/>
      <c r="P31" s="29"/>
      <c r="Q31" s="40"/>
      <c r="R31" s="40"/>
      <c r="S31" s="41">
        <f t="shared" si="51"/>
        <v>0</v>
      </c>
      <c r="T31" s="29"/>
      <c r="U31" s="29"/>
      <c r="V31" s="24">
        <f t="shared" si="52"/>
        <v>5.2000000000007276</v>
      </c>
      <c r="W31" s="25">
        <f t="shared" si="55"/>
        <v>12</v>
      </c>
      <c r="X31" s="21"/>
      <c r="Y31" s="21"/>
      <c r="Z31" s="33"/>
      <c r="AA31" s="27">
        <f t="shared" si="53"/>
        <v>15</v>
      </c>
      <c r="AB31" s="27">
        <v>15</v>
      </c>
      <c r="AC31" s="28">
        <f t="shared" si="54"/>
        <v>1</v>
      </c>
      <c r="AD31" s="10">
        <f t="shared" si="56"/>
        <v>0.8</v>
      </c>
      <c r="AE31" s="44">
        <f t="shared" si="57"/>
        <v>0</v>
      </c>
    </row>
    <row r="32" spans="1:31" x14ac:dyDescent="0.75">
      <c r="A32" s="29" t="s">
        <v>77</v>
      </c>
      <c r="B32" s="21" t="s">
        <v>38</v>
      </c>
      <c r="C32" s="29">
        <v>9675</v>
      </c>
      <c r="D32" s="29">
        <v>9683</v>
      </c>
      <c r="E32" s="29"/>
      <c r="F32" s="29"/>
      <c r="G32" s="40"/>
      <c r="H32" s="40"/>
      <c r="I32" s="41">
        <f t="shared" si="49"/>
        <v>0</v>
      </c>
      <c r="J32" s="29"/>
      <c r="K32" s="29"/>
      <c r="L32" s="24">
        <f t="shared" si="50"/>
        <v>8</v>
      </c>
      <c r="M32" s="29">
        <v>9683</v>
      </c>
      <c r="N32" s="29">
        <v>9690</v>
      </c>
      <c r="O32" s="29"/>
      <c r="P32" s="29"/>
      <c r="Q32" s="40"/>
      <c r="R32" s="40"/>
      <c r="S32" s="41">
        <f t="shared" si="51"/>
        <v>0</v>
      </c>
      <c r="T32" s="29"/>
      <c r="U32" s="29"/>
      <c r="V32" s="24">
        <f t="shared" si="52"/>
        <v>7</v>
      </c>
      <c r="W32" s="25">
        <f t="shared" si="55"/>
        <v>15</v>
      </c>
      <c r="X32" s="21"/>
      <c r="Y32" s="21"/>
      <c r="Z32" s="33"/>
      <c r="AA32" s="27">
        <f>AB32-X32-Y32-Z32</f>
        <v>15</v>
      </c>
      <c r="AB32" s="27">
        <v>15</v>
      </c>
      <c r="AC32" s="28">
        <f t="shared" si="54"/>
        <v>1</v>
      </c>
      <c r="AD32" s="10">
        <f t="shared" si="56"/>
        <v>1</v>
      </c>
      <c r="AE32" s="44">
        <f t="shared" si="57"/>
        <v>0</v>
      </c>
    </row>
    <row r="33" spans="1:31" x14ac:dyDescent="0.75">
      <c r="A33" s="29" t="s">
        <v>78</v>
      </c>
      <c r="B33" s="21" t="s">
        <v>38</v>
      </c>
      <c r="C33" s="21">
        <v>10921.4</v>
      </c>
      <c r="D33" s="21">
        <v>10928.5</v>
      </c>
      <c r="E33" s="29"/>
      <c r="F33" s="29"/>
      <c r="G33" s="40"/>
      <c r="H33" s="40"/>
      <c r="I33" s="41">
        <f t="shared" si="49"/>
        <v>0</v>
      </c>
      <c r="J33" s="29"/>
      <c r="K33" s="29"/>
      <c r="L33" s="24">
        <f t="shared" si="50"/>
        <v>7.1000000000003638</v>
      </c>
      <c r="M33" s="21">
        <v>10928.5</v>
      </c>
      <c r="N33" s="21">
        <v>10934</v>
      </c>
      <c r="O33" s="29"/>
      <c r="P33" s="29"/>
      <c r="Q33" s="40"/>
      <c r="R33" s="40"/>
      <c r="S33" s="41">
        <f t="shared" si="51"/>
        <v>0</v>
      </c>
      <c r="T33" s="29"/>
      <c r="U33" s="29"/>
      <c r="V33" s="24">
        <f t="shared" si="52"/>
        <v>5.5</v>
      </c>
      <c r="W33" s="25">
        <f t="shared" si="55"/>
        <v>12.600000000000364</v>
      </c>
      <c r="X33" s="21"/>
      <c r="Y33" s="21"/>
      <c r="Z33" s="33"/>
      <c r="AA33" s="27">
        <f t="shared" si="53"/>
        <v>15</v>
      </c>
      <c r="AB33" s="27">
        <v>15</v>
      </c>
      <c r="AC33" s="28">
        <f t="shared" si="54"/>
        <v>1</v>
      </c>
      <c r="AD33" s="10">
        <f t="shared" si="56"/>
        <v>0.84000000000002428</v>
      </c>
      <c r="AE33" s="44">
        <f t="shared" si="57"/>
        <v>0</v>
      </c>
    </row>
    <row r="34" spans="1:31" x14ac:dyDescent="0.75">
      <c r="A34" s="29" t="s">
        <v>79</v>
      </c>
      <c r="B34" s="21" t="s">
        <v>38</v>
      </c>
      <c r="C34" s="29"/>
      <c r="D34" s="29"/>
      <c r="E34" s="29" t="s">
        <v>140</v>
      </c>
      <c r="F34" s="29" t="s">
        <v>140</v>
      </c>
      <c r="G34" s="40">
        <v>0.25</v>
      </c>
      <c r="H34" s="40">
        <v>0.58333333333333337</v>
      </c>
      <c r="I34" s="41">
        <f t="shared" si="49"/>
        <v>0.33333333333333337</v>
      </c>
      <c r="J34" s="29" t="s">
        <v>147</v>
      </c>
      <c r="K34" s="29"/>
      <c r="L34" s="24">
        <f t="shared" si="50"/>
        <v>0</v>
      </c>
      <c r="M34" s="29"/>
      <c r="N34" s="29"/>
      <c r="O34" s="29"/>
      <c r="P34" s="29" t="s">
        <v>140</v>
      </c>
      <c r="Q34" s="40">
        <v>0.58333333333333337</v>
      </c>
      <c r="R34" s="40">
        <v>0.91666666666666663</v>
      </c>
      <c r="S34" s="41">
        <f t="shared" si="51"/>
        <v>0.33333333333333326</v>
      </c>
      <c r="T34" s="29" t="s">
        <v>147</v>
      </c>
      <c r="U34" s="29"/>
      <c r="V34" s="24">
        <f t="shared" si="52"/>
        <v>0</v>
      </c>
      <c r="W34" s="25">
        <f t="shared" si="55"/>
        <v>0</v>
      </c>
      <c r="X34" s="21"/>
      <c r="Y34" s="21"/>
      <c r="Z34" s="26">
        <v>14.9</v>
      </c>
      <c r="AA34" s="27">
        <f t="shared" si="53"/>
        <v>9.9999999999999645E-2</v>
      </c>
      <c r="AB34" s="27">
        <v>15</v>
      </c>
      <c r="AC34" s="28">
        <f t="shared" si="54"/>
        <v>6.6666666666666428E-3</v>
      </c>
      <c r="AD34" s="10">
        <f t="shared" si="56"/>
        <v>0</v>
      </c>
      <c r="AE34" s="44">
        <f t="shared" ref="AE34:AE35" si="58">S34+I34</f>
        <v>0.66666666666666663</v>
      </c>
    </row>
    <row r="35" spans="1:31" x14ac:dyDescent="0.75">
      <c r="A35" s="29" t="s">
        <v>80</v>
      </c>
      <c r="B35" s="21" t="s">
        <v>38</v>
      </c>
      <c r="C35" s="29"/>
      <c r="D35" s="29"/>
      <c r="E35" s="29" t="s">
        <v>140</v>
      </c>
      <c r="F35" s="29" t="s">
        <v>140</v>
      </c>
      <c r="G35" s="40">
        <v>0.25</v>
      </c>
      <c r="H35" s="40">
        <v>0.58333333333333337</v>
      </c>
      <c r="I35" s="41">
        <f t="shared" si="49"/>
        <v>0.33333333333333337</v>
      </c>
      <c r="J35" s="29" t="s">
        <v>146</v>
      </c>
      <c r="K35" s="29"/>
      <c r="L35" s="24">
        <f t="shared" si="50"/>
        <v>0</v>
      </c>
      <c r="M35" s="29"/>
      <c r="N35" s="29"/>
      <c r="O35" s="29"/>
      <c r="P35" s="29" t="s">
        <v>140</v>
      </c>
      <c r="Q35" s="40">
        <v>0.58333333333333337</v>
      </c>
      <c r="R35" s="40">
        <v>0.91666666666666663</v>
      </c>
      <c r="S35" s="41">
        <f t="shared" si="51"/>
        <v>0.33333333333333326</v>
      </c>
      <c r="T35" s="29" t="s">
        <v>146</v>
      </c>
      <c r="U35" s="29"/>
      <c r="V35" s="24">
        <f t="shared" si="52"/>
        <v>0</v>
      </c>
      <c r="W35" s="25">
        <f t="shared" si="55"/>
        <v>0</v>
      </c>
      <c r="X35" s="21"/>
      <c r="Y35" s="21"/>
      <c r="Z35" s="26">
        <v>14.9</v>
      </c>
      <c r="AA35" s="27">
        <f t="shared" si="53"/>
        <v>9.9999999999999645E-2</v>
      </c>
      <c r="AB35" s="27">
        <v>15</v>
      </c>
      <c r="AC35" s="28">
        <f t="shared" si="54"/>
        <v>6.6666666666666428E-3</v>
      </c>
      <c r="AD35" s="10">
        <f t="shared" si="56"/>
        <v>0</v>
      </c>
      <c r="AE35" s="44">
        <f t="shared" si="58"/>
        <v>0.66666666666666663</v>
      </c>
    </row>
    <row r="36" spans="1:31" x14ac:dyDescent="0.75">
      <c r="A36" s="29" t="s">
        <v>81</v>
      </c>
      <c r="B36" s="21" t="s">
        <v>38</v>
      </c>
      <c r="C36" s="29">
        <v>5619.9</v>
      </c>
      <c r="D36" s="29">
        <v>5626.8</v>
      </c>
      <c r="E36" s="29"/>
      <c r="F36" s="29"/>
      <c r="G36" s="40"/>
      <c r="H36" s="40"/>
      <c r="I36" s="41">
        <f t="shared" si="49"/>
        <v>0</v>
      </c>
      <c r="J36" s="29"/>
      <c r="K36" s="29"/>
      <c r="L36" s="24">
        <f t="shared" si="50"/>
        <v>6.9000000000005457</v>
      </c>
      <c r="M36" s="29">
        <v>5626.8</v>
      </c>
      <c r="N36" s="29">
        <v>5633</v>
      </c>
      <c r="O36" s="29"/>
      <c r="P36" s="29"/>
      <c r="Q36" s="40"/>
      <c r="R36" s="40"/>
      <c r="S36" s="41">
        <f t="shared" si="51"/>
        <v>0</v>
      </c>
      <c r="T36" s="29"/>
      <c r="U36" s="29"/>
      <c r="V36" s="24">
        <f t="shared" si="52"/>
        <v>6.1999999999998181</v>
      </c>
      <c r="W36" s="25">
        <f t="shared" si="55"/>
        <v>13.100000000000364</v>
      </c>
      <c r="X36" s="21"/>
      <c r="Y36" s="21"/>
      <c r="Z36" s="33"/>
      <c r="AA36" s="27">
        <f t="shared" si="53"/>
        <v>15</v>
      </c>
      <c r="AB36" s="27">
        <v>15</v>
      </c>
      <c r="AC36" s="28">
        <f t="shared" si="54"/>
        <v>1</v>
      </c>
      <c r="AD36" s="10">
        <f t="shared" si="56"/>
        <v>0.87333333333335761</v>
      </c>
      <c r="AE36" s="44">
        <f t="shared" si="57"/>
        <v>0.66666666666666663</v>
      </c>
    </row>
    <row r="37" spans="1:31" x14ac:dyDescent="0.75">
      <c r="A37" s="29" t="s">
        <v>82</v>
      </c>
      <c r="B37" s="21" t="s">
        <v>38</v>
      </c>
      <c r="C37" s="21">
        <v>5620</v>
      </c>
      <c r="D37" s="21">
        <v>5628.1</v>
      </c>
      <c r="E37" s="29"/>
      <c r="F37" s="29"/>
      <c r="G37" s="40"/>
      <c r="H37" s="40"/>
      <c r="I37" s="41">
        <f t="shared" si="49"/>
        <v>0</v>
      </c>
      <c r="J37" s="29"/>
      <c r="K37" s="29"/>
      <c r="L37" s="24">
        <f t="shared" si="50"/>
        <v>8.1000000000003638</v>
      </c>
      <c r="M37" s="21">
        <v>5628.1</v>
      </c>
      <c r="N37" s="21">
        <v>5635.3</v>
      </c>
      <c r="O37" s="29"/>
      <c r="P37" s="29"/>
      <c r="Q37" s="40"/>
      <c r="R37" s="40"/>
      <c r="S37" s="41">
        <f t="shared" si="51"/>
        <v>0</v>
      </c>
      <c r="T37" s="29"/>
      <c r="U37" s="29"/>
      <c r="V37" s="24">
        <f t="shared" si="52"/>
        <v>7.1999999999998181</v>
      </c>
      <c r="W37" s="25">
        <f t="shared" si="55"/>
        <v>15.300000000000182</v>
      </c>
      <c r="X37" s="21"/>
      <c r="Y37" s="21"/>
      <c r="Z37" s="33"/>
      <c r="AA37" s="27">
        <f t="shared" si="53"/>
        <v>15</v>
      </c>
      <c r="AB37" s="27">
        <v>15</v>
      </c>
      <c r="AC37" s="28">
        <f t="shared" si="54"/>
        <v>1</v>
      </c>
      <c r="AD37" s="10">
        <f t="shared" si="56"/>
        <v>1.0200000000000122</v>
      </c>
      <c r="AE37" s="44">
        <f t="shared" si="57"/>
        <v>0</v>
      </c>
    </row>
    <row r="38" spans="1:31" x14ac:dyDescent="0.75">
      <c r="A38" s="29" t="s">
        <v>83</v>
      </c>
      <c r="B38" s="21" t="s">
        <v>38</v>
      </c>
      <c r="C38" s="29">
        <v>5144</v>
      </c>
      <c r="D38" s="29">
        <v>5151.3999999999996</v>
      </c>
      <c r="E38" s="29"/>
      <c r="F38" s="29"/>
      <c r="G38" s="40"/>
      <c r="H38" s="40"/>
      <c r="I38" s="41">
        <f t="shared" si="49"/>
        <v>0</v>
      </c>
      <c r="J38" s="29"/>
      <c r="K38" s="29"/>
      <c r="L38" s="24">
        <f t="shared" si="50"/>
        <v>7.3999999999996362</v>
      </c>
      <c r="M38" s="29">
        <v>5151.3999999999996</v>
      </c>
      <c r="N38" s="29">
        <v>5158.6000000000004</v>
      </c>
      <c r="O38" s="29"/>
      <c r="P38" s="29"/>
      <c r="Q38" s="40"/>
      <c r="R38" s="40"/>
      <c r="S38" s="41">
        <f t="shared" si="51"/>
        <v>0</v>
      </c>
      <c r="T38" s="29"/>
      <c r="U38" s="29"/>
      <c r="V38" s="24">
        <f t="shared" si="52"/>
        <v>7.2000000000007276</v>
      </c>
      <c r="W38" s="25">
        <f t="shared" si="55"/>
        <v>14.600000000000364</v>
      </c>
      <c r="X38" s="21"/>
      <c r="Y38" s="21"/>
      <c r="Z38" s="33"/>
      <c r="AA38" s="27">
        <f t="shared" si="53"/>
        <v>15</v>
      </c>
      <c r="AB38" s="27">
        <v>15</v>
      </c>
      <c r="AC38" s="28">
        <f t="shared" si="54"/>
        <v>1</v>
      </c>
      <c r="AD38" s="10">
        <f t="shared" si="56"/>
        <v>0.97333333333335759</v>
      </c>
      <c r="AE38" s="44">
        <f t="shared" si="57"/>
        <v>0</v>
      </c>
    </row>
    <row r="39" spans="1:31" x14ac:dyDescent="0.75">
      <c r="A39" s="29" t="s">
        <v>84</v>
      </c>
      <c r="B39" s="21" t="s">
        <v>38</v>
      </c>
      <c r="C39" s="29">
        <v>5310.9</v>
      </c>
      <c r="D39" s="29">
        <v>5318.3</v>
      </c>
      <c r="E39" s="29"/>
      <c r="F39" s="29"/>
      <c r="G39" s="40"/>
      <c r="H39" s="40"/>
      <c r="I39" s="41">
        <f t="shared" si="49"/>
        <v>0</v>
      </c>
      <c r="J39" s="29"/>
      <c r="K39" s="29"/>
      <c r="L39" s="24">
        <f t="shared" si="50"/>
        <v>7.4000000000005457</v>
      </c>
      <c r="M39" s="29">
        <v>5318.3</v>
      </c>
      <c r="N39" s="29">
        <v>5325</v>
      </c>
      <c r="O39" s="29"/>
      <c r="P39" s="29"/>
      <c r="Q39" s="40"/>
      <c r="R39" s="40"/>
      <c r="S39" s="41">
        <f t="shared" si="51"/>
        <v>0</v>
      </c>
      <c r="T39" s="29"/>
      <c r="U39" s="29"/>
      <c r="V39" s="24">
        <f t="shared" si="52"/>
        <v>6.6999999999998181</v>
      </c>
      <c r="W39" s="25">
        <f t="shared" si="55"/>
        <v>14.100000000000364</v>
      </c>
      <c r="X39" s="21"/>
      <c r="Y39" s="21"/>
      <c r="Z39" s="33"/>
      <c r="AA39" s="27">
        <f t="shared" si="53"/>
        <v>15</v>
      </c>
      <c r="AB39" s="27">
        <v>15</v>
      </c>
      <c r="AC39" s="28">
        <f t="shared" si="54"/>
        <v>1</v>
      </c>
      <c r="AD39" s="10">
        <f t="shared" si="56"/>
        <v>0.94000000000002426</v>
      </c>
      <c r="AE39" s="44">
        <f t="shared" si="57"/>
        <v>0</v>
      </c>
    </row>
    <row r="40" spans="1:31" x14ac:dyDescent="0.75">
      <c r="A40" s="29" t="s">
        <v>85</v>
      </c>
      <c r="B40" s="21" t="s">
        <v>38</v>
      </c>
      <c r="C40" s="29">
        <v>2109.5</v>
      </c>
      <c r="D40" s="29">
        <v>2116.9</v>
      </c>
      <c r="E40" s="29"/>
      <c r="F40" s="29"/>
      <c r="G40" s="40"/>
      <c r="H40" s="40"/>
      <c r="I40" s="41">
        <f t="shared" si="49"/>
        <v>0</v>
      </c>
      <c r="J40" s="29"/>
      <c r="K40" s="29"/>
      <c r="L40" s="24">
        <f t="shared" si="50"/>
        <v>7.4000000000000909</v>
      </c>
      <c r="M40" s="29">
        <v>2116.9</v>
      </c>
      <c r="N40" s="29">
        <v>2123</v>
      </c>
      <c r="O40" s="29"/>
      <c r="P40" s="29"/>
      <c r="Q40" s="40"/>
      <c r="R40" s="40"/>
      <c r="S40" s="41">
        <f t="shared" si="51"/>
        <v>0</v>
      </c>
      <c r="T40" s="29"/>
      <c r="U40" s="29"/>
      <c r="V40" s="24">
        <f t="shared" si="52"/>
        <v>6.0999999999999091</v>
      </c>
      <c r="W40" s="25">
        <f t="shared" si="55"/>
        <v>13.5</v>
      </c>
      <c r="X40" s="21"/>
      <c r="Y40" s="21"/>
      <c r="Z40" s="33"/>
      <c r="AA40" s="27">
        <f t="shared" si="53"/>
        <v>15</v>
      </c>
      <c r="AB40" s="27">
        <v>15</v>
      </c>
      <c r="AC40" s="28">
        <f t="shared" si="54"/>
        <v>1</v>
      </c>
      <c r="AD40" s="10">
        <f t="shared" si="56"/>
        <v>0.9</v>
      </c>
      <c r="AE40" s="44">
        <f t="shared" si="57"/>
        <v>0</v>
      </c>
    </row>
    <row r="41" spans="1:31" x14ac:dyDescent="0.75">
      <c r="A41" s="29" t="s">
        <v>86</v>
      </c>
      <c r="B41" s="21" t="s">
        <v>38</v>
      </c>
      <c r="C41" s="29">
        <v>2142.1</v>
      </c>
      <c r="D41" s="29">
        <v>2149.3000000000002</v>
      </c>
      <c r="E41" s="29"/>
      <c r="F41" s="29"/>
      <c r="G41" s="40"/>
      <c r="H41" s="40"/>
      <c r="I41" s="41">
        <f t="shared" si="49"/>
        <v>0</v>
      </c>
      <c r="J41" s="29"/>
      <c r="K41" s="29"/>
      <c r="L41" s="24">
        <f t="shared" si="50"/>
        <v>7.2000000000002728</v>
      </c>
      <c r="M41" s="29">
        <v>2149.3000000000002</v>
      </c>
      <c r="N41" s="29">
        <v>2156.6999999999998</v>
      </c>
      <c r="O41" s="29"/>
      <c r="P41" s="29"/>
      <c r="Q41" s="40"/>
      <c r="R41" s="40"/>
      <c r="S41" s="41">
        <f t="shared" si="51"/>
        <v>0</v>
      </c>
      <c r="T41" s="29"/>
      <c r="U41" s="29"/>
      <c r="V41" s="24">
        <f t="shared" si="52"/>
        <v>7.3999999999996362</v>
      </c>
      <c r="W41" s="25">
        <f t="shared" si="55"/>
        <v>14.599999999999909</v>
      </c>
      <c r="X41" s="21"/>
      <c r="Y41" s="21"/>
      <c r="Z41" s="33"/>
      <c r="AA41" s="27">
        <f t="shared" si="53"/>
        <v>15</v>
      </c>
      <c r="AB41" s="27">
        <v>15</v>
      </c>
      <c r="AC41" s="28">
        <f t="shared" si="54"/>
        <v>1</v>
      </c>
      <c r="AD41" s="10">
        <f t="shared" si="56"/>
        <v>0.97333333333332728</v>
      </c>
      <c r="AE41" s="44">
        <f t="shared" si="57"/>
        <v>0</v>
      </c>
    </row>
    <row r="42" spans="1:31" x14ac:dyDescent="0.75">
      <c r="A42" s="29" t="s">
        <v>87</v>
      </c>
      <c r="B42" s="21" t="s">
        <v>38</v>
      </c>
      <c r="C42" s="29">
        <v>2017.1</v>
      </c>
      <c r="D42" s="21">
        <v>2024.1</v>
      </c>
      <c r="E42" s="29"/>
      <c r="F42" s="29"/>
      <c r="G42" s="40"/>
      <c r="H42" s="40"/>
      <c r="I42" s="41">
        <f t="shared" ref="I42" si="59">H42-G42</f>
        <v>0</v>
      </c>
      <c r="J42" s="29"/>
      <c r="K42" s="29"/>
      <c r="L42" s="24">
        <f t="shared" ref="L42" si="60">SUM(D42-C42)</f>
        <v>7</v>
      </c>
      <c r="M42" s="21">
        <v>2024.1</v>
      </c>
      <c r="N42" s="29">
        <v>2031</v>
      </c>
      <c r="O42" s="29"/>
      <c r="P42" s="29"/>
      <c r="Q42" s="40"/>
      <c r="R42" s="40"/>
      <c r="S42" s="41">
        <f t="shared" ref="S42" si="61">R42-Q42</f>
        <v>0</v>
      </c>
      <c r="T42" s="29"/>
      <c r="U42" s="29"/>
      <c r="V42" s="24">
        <f t="shared" ref="V42" si="62">SUM(N42-M42)</f>
        <v>6.9000000000000909</v>
      </c>
      <c r="W42" s="25">
        <f t="shared" ref="W42" si="63">L42+V42</f>
        <v>13.900000000000091</v>
      </c>
      <c r="X42" s="21"/>
      <c r="Y42" s="21"/>
      <c r="Z42" s="33"/>
      <c r="AA42" s="27">
        <f t="shared" ref="AA42" si="64">AB42-X42-Y42-Z42</f>
        <v>15</v>
      </c>
      <c r="AB42" s="27">
        <v>15</v>
      </c>
      <c r="AC42" s="28">
        <f t="shared" ref="AC42" si="65">AA42/AB42</f>
        <v>1</v>
      </c>
      <c r="AD42" s="10">
        <f>W42/AA42</f>
        <v>0.92666666666667274</v>
      </c>
      <c r="AE42" s="44">
        <f>S37+I37</f>
        <v>0</v>
      </c>
    </row>
    <row r="43" spans="1:31" x14ac:dyDescent="0.75">
      <c r="A43" s="29"/>
      <c r="B43" s="21"/>
      <c r="C43" s="21"/>
      <c r="D43" s="21"/>
      <c r="E43" s="29"/>
      <c r="F43" s="29"/>
      <c r="G43" s="40"/>
      <c r="H43" s="40"/>
      <c r="I43" s="41"/>
      <c r="J43" s="29"/>
      <c r="K43" s="29"/>
      <c r="L43" s="24"/>
      <c r="M43" s="21"/>
      <c r="N43" s="21"/>
      <c r="O43" s="29"/>
      <c r="P43" s="29"/>
      <c r="Q43" s="40"/>
      <c r="R43" s="40"/>
      <c r="S43" s="41"/>
      <c r="T43" s="29"/>
      <c r="U43" s="29"/>
      <c r="V43" s="24"/>
      <c r="W43" s="25"/>
      <c r="X43" s="21"/>
      <c r="Y43" s="21"/>
      <c r="Z43" s="33"/>
      <c r="AA43" s="27"/>
      <c r="AB43" s="27"/>
      <c r="AC43" s="28">
        <f>AVERAGEIF(AC28:AC42,"&gt;0")</f>
        <v>0.80133333333333334</v>
      </c>
      <c r="AD43" s="28">
        <f>AVERAGEIF(AD28:AD42,"&gt;0")</f>
        <v>0.90944444444445371</v>
      </c>
      <c r="AE43" s="44"/>
    </row>
    <row r="44" spans="1:31" x14ac:dyDescent="0.75">
      <c r="A44" s="13" t="s">
        <v>102</v>
      </c>
      <c r="B44" s="13"/>
      <c r="C44" s="13"/>
      <c r="D44" s="13"/>
      <c r="E44" s="13"/>
      <c r="F44" s="13"/>
      <c r="G44" s="13"/>
      <c r="H44" s="13"/>
      <c r="I44" s="16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7"/>
      <c r="X44" s="13"/>
      <c r="Y44" s="13"/>
      <c r="Z44" s="18"/>
      <c r="AA44" s="13"/>
      <c r="AB44" s="13"/>
      <c r="AC44" s="14"/>
      <c r="AD44" s="15"/>
      <c r="AE44" s="43"/>
    </row>
    <row r="45" spans="1:31" x14ac:dyDescent="0.75">
      <c r="A45" s="29" t="s">
        <v>39</v>
      </c>
      <c r="B45" s="21" t="s">
        <v>38</v>
      </c>
      <c r="C45" s="29">
        <v>16529</v>
      </c>
      <c r="D45" s="29">
        <v>16529</v>
      </c>
      <c r="E45" s="29"/>
      <c r="F45" s="29"/>
      <c r="G45" s="40"/>
      <c r="H45" s="40"/>
      <c r="I45" s="41">
        <f t="shared" ref="I45:I56" si="66">H45-G45</f>
        <v>0</v>
      </c>
      <c r="J45" s="29"/>
      <c r="K45" s="29"/>
      <c r="L45" s="24">
        <f t="shared" ref="L45:L56" si="67">SUM(D45-C45)</f>
        <v>0</v>
      </c>
      <c r="M45" s="29">
        <v>16529</v>
      </c>
      <c r="N45" s="29">
        <v>16529</v>
      </c>
      <c r="O45" s="29"/>
      <c r="P45" s="29"/>
      <c r="Q45" s="40"/>
      <c r="R45" s="40"/>
      <c r="S45" s="41">
        <f>R45-Q45</f>
        <v>0</v>
      </c>
      <c r="T45" s="29"/>
      <c r="U45" s="29"/>
      <c r="V45" s="24">
        <f t="shared" ref="V45:V56" si="68">SUM(N45-M45)</f>
        <v>0</v>
      </c>
      <c r="W45" s="25">
        <f t="shared" ref="W45:W56" si="69">L45+V45</f>
        <v>0</v>
      </c>
      <c r="X45" s="21"/>
      <c r="Y45" s="21"/>
      <c r="Z45" s="33"/>
      <c r="AA45" s="27">
        <f t="shared" ref="AA45:AA49" si="70">AB45-X45-Y45-Z45</f>
        <v>15</v>
      </c>
      <c r="AB45" s="27">
        <v>15</v>
      </c>
      <c r="AC45" s="28">
        <f t="shared" ref="AC45:AC48" si="71">AA45/AB45</f>
        <v>1</v>
      </c>
      <c r="AD45" s="10">
        <f t="shared" ref="AD45:AD48" si="72">W45/AA45</f>
        <v>0</v>
      </c>
      <c r="AE45" s="44">
        <f>S45+I45</f>
        <v>0</v>
      </c>
    </row>
    <row r="46" spans="1:31" x14ac:dyDescent="0.75">
      <c r="A46" s="29" t="s">
        <v>40</v>
      </c>
      <c r="B46" s="21" t="s">
        <v>38</v>
      </c>
      <c r="C46" s="29">
        <v>16368</v>
      </c>
      <c r="D46" s="29">
        <v>16370</v>
      </c>
      <c r="E46" s="29"/>
      <c r="F46" s="29"/>
      <c r="G46" s="40"/>
      <c r="H46" s="40"/>
      <c r="I46" s="41">
        <f t="shared" si="66"/>
        <v>0</v>
      </c>
      <c r="J46" s="29"/>
      <c r="K46" s="29"/>
      <c r="L46" s="24">
        <f t="shared" si="67"/>
        <v>2</v>
      </c>
      <c r="M46" s="29">
        <v>16370</v>
      </c>
      <c r="N46" s="29">
        <v>16370</v>
      </c>
      <c r="O46" s="29"/>
      <c r="P46" s="29"/>
      <c r="Q46" s="40"/>
      <c r="R46" s="40"/>
      <c r="S46" s="41">
        <f t="shared" ref="S46:S56" si="73">R46-Q46</f>
        <v>0</v>
      </c>
      <c r="T46" s="29"/>
      <c r="U46" s="29"/>
      <c r="V46" s="24">
        <f t="shared" si="68"/>
        <v>0</v>
      </c>
      <c r="W46" s="25">
        <f t="shared" si="69"/>
        <v>2</v>
      </c>
      <c r="X46" s="21"/>
      <c r="Y46" s="21"/>
      <c r="Z46" s="33"/>
      <c r="AA46" s="27">
        <f t="shared" si="70"/>
        <v>15</v>
      </c>
      <c r="AB46" s="27">
        <v>15</v>
      </c>
      <c r="AC46" s="28">
        <f t="shared" si="71"/>
        <v>1</v>
      </c>
      <c r="AD46" s="10">
        <f t="shared" si="72"/>
        <v>0.13333333333333333</v>
      </c>
      <c r="AE46" s="44">
        <f t="shared" ref="AE46:AE56" si="74">S46+I46</f>
        <v>0</v>
      </c>
    </row>
    <row r="47" spans="1:31" x14ac:dyDescent="0.75">
      <c r="A47" s="29" t="s">
        <v>41</v>
      </c>
      <c r="B47" s="21" t="s">
        <v>38</v>
      </c>
      <c r="C47" s="29">
        <v>15476</v>
      </c>
      <c r="D47" s="29">
        <v>15483</v>
      </c>
      <c r="E47" s="29"/>
      <c r="F47" s="29"/>
      <c r="G47" s="40"/>
      <c r="H47" s="40"/>
      <c r="I47" s="41">
        <f t="shared" si="66"/>
        <v>0</v>
      </c>
      <c r="J47" s="29"/>
      <c r="K47" s="29"/>
      <c r="L47" s="24">
        <f t="shared" si="67"/>
        <v>7</v>
      </c>
      <c r="M47" s="29">
        <v>15483</v>
      </c>
      <c r="N47" s="29">
        <v>15490</v>
      </c>
      <c r="O47" s="29"/>
      <c r="P47" s="29"/>
      <c r="Q47" s="40"/>
      <c r="R47" s="40"/>
      <c r="S47" s="41">
        <f t="shared" si="73"/>
        <v>0</v>
      </c>
      <c r="T47" s="29"/>
      <c r="U47" s="29"/>
      <c r="V47" s="24">
        <f t="shared" si="68"/>
        <v>7</v>
      </c>
      <c r="W47" s="25">
        <f t="shared" si="69"/>
        <v>14</v>
      </c>
      <c r="X47" s="21"/>
      <c r="Y47" s="21"/>
      <c r="Z47" s="33"/>
      <c r="AA47" s="27">
        <f t="shared" si="70"/>
        <v>15</v>
      </c>
      <c r="AB47" s="27">
        <v>15</v>
      </c>
      <c r="AC47" s="28">
        <f t="shared" si="71"/>
        <v>1</v>
      </c>
      <c r="AD47" s="10">
        <f t="shared" si="72"/>
        <v>0.93333333333333335</v>
      </c>
      <c r="AE47" s="44">
        <f t="shared" si="74"/>
        <v>0</v>
      </c>
    </row>
    <row r="48" spans="1:31" x14ac:dyDescent="0.75">
      <c r="A48" s="29" t="s">
        <v>42</v>
      </c>
      <c r="B48" s="21" t="s">
        <v>38</v>
      </c>
      <c r="C48" s="29">
        <v>11718</v>
      </c>
      <c r="D48" s="29">
        <v>11724</v>
      </c>
      <c r="E48" s="29"/>
      <c r="F48" s="29"/>
      <c r="G48" s="40"/>
      <c r="H48" s="40"/>
      <c r="I48" s="41">
        <f t="shared" si="66"/>
        <v>0</v>
      </c>
      <c r="J48" s="29"/>
      <c r="K48" s="29"/>
      <c r="L48" s="24">
        <f t="shared" si="67"/>
        <v>6</v>
      </c>
      <c r="M48" s="29">
        <v>11724</v>
      </c>
      <c r="N48" s="29">
        <v>11727</v>
      </c>
      <c r="O48" s="29"/>
      <c r="P48" s="29"/>
      <c r="Q48" s="40"/>
      <c r="R48" s="40"/>
      <c r="S48" s="41">
        <f t="shared" si="73"/>
        <v>0</v>
      </c>
      <c r="T48" s="29"/>
      <c r="U48" s="29"/>
      <c r="V48" s="24">
        <f t="shared" si="68"/>
        <v>3</v>
      </c>
      <c r="W48" s="25">
        <f t="shared" si="69"/>
        <v>9</v>
      </c>
      <c r="X48" s="21"/>
      <c r="Y48" s="21"/>
      <c r="Z48" s="33"/>
      <c r="AA48" s="27">
        <f t="shared" si="70"/>
        <v>15</v>
      </c>
      <c r="AB48" s="27">
        <v>15</v>
      </c>
      <c r="AC48" s="28">
        <f t="shared" si="71"/>
        <v>1</v>
      </c>
      <c r="AD48" s="10">
        <f t="shared" si="72"/>
        <v>0.6</v>
      </c>
      <c r="AE48" s="44">
        <f t="shared" si="74"/>
        <v>0</v>
      </c>
    </row>
    <row r="49" spans="1:31" x14ac:dyDescent="0.75">
      <c r="A49" s="29" t="s">
        <v>43</v>
      </c>
      <c r="B49" s="21" t="s">
        <v>38</v>
      </c>
      <c r="C49" s="21">
        <v>9898</v>
      </c>
      <c r="D49" s="21">
        <v>9900</v>
      </c>
      <c r="E49" s="29"/>
      <c r="F49" s="29"/>
      <c r="G49" s="40"/>
      <c r="H49" s="40"/>
      <c r="I49" s="41">
        <f t="shared" si="66"/>
        <v>0</v>
      </c>
      <c r="J49" s="29"/>
      <c r="K49" s="29"/>
      <c r="L49" s="24">
        <f t="shared" si="67"/>
        <v>2</v>
      </c>
      <c r="M49" s="21">
        <v>9900</v>
      </c>
      <c r="N49" s="21">
        <v>9905</v>
      </c>
      <c r="O49" s="29"/>
      <c r="P49" s="29"/>
      <c r="Q49" s="40"/>
      <c r="R49" s="40"/>
      <c r="S49" s="41">
        <f t="shared" si="73"/>
        <v>0</v>
      </c>
      <c r="T49" s="29"/>
      <c r="U49" s="29"/>
      <c r="V49" s="24">
        <f t="shared" si="68"/>
        <v>5</v>
      </c>
      <c r="W49" s="25">
        <f t="shared" si="69"/>
        <v>7</v>
      </c>
      <c r="X49" s="21"/>
      <c r="Y49" s="21"/>
      <c r="Z49" s="33"/>
      <c r="AA49" s="27">
        <f t="shared" si="70"/>
        <v>15</v>
      </c>
      <c r="AB49" s="27">
        <v>15</v>
      </c>
      <c r="AC49" s="28">
        <f>AA49/AB49</f>
        <v>1</v>
      </c>
      <c r="AD49" s="10">
        <f>W49/AA49</f>
        <v>0.46666666666666667</v>
      </c>
      <c r="AE49" s="44">
        <f t="shared" si="74"/>
        <v>0</v>
      </c>
    </row>
    <row r="50" spans="1:31" x14ac:dyDescent="0.75">
      <c r="A50" s="29" t="s">
        <v>44</v>
      </c>
      <c r="B50" s="21" t="s">
        <v>38</v>
      </c>
      <c r="C50" s="29">
        <v>13625</v>
      </c>
      <c r="D50" s="29">
        <v>13625</v>
      </c>
      <c r="E50" s="29"/>
      <c r="F50" s="29"/>
      <c r="G50" s="40"/>
      <c r="H50" s="40"/>
      <c r="I50" s="41">
        <f t="shared" si="66"/>
        <v>0</v>
      </c>
      <c r="J50" s="29"/>
      <c r="K50" s="29"/>
      <c r="L50" s="24">
        <f t="shared" si="67"/>
        <v>0</v>
      </c>
      <c r="M50" s="29">
        <v>13625</v>
      </c>
      <c r="N50" s="29">
        <v>13625</v>
      </c>
      <c r="O50" s="29"/>
      <c r="P50" s="29"/>
      <c r="Q50" s="40"/>
      <c r="R50" s="40"/>
      <c r="S50" s="41">
        <f t="shared" si="73"/>
        <v>0</v>
      </c>
      <c r="T50" s="29"/>
      <c r="U50" s="29"/>
      <c r="V50" s="24">
        <f t="shared" si="68"/>
        <v>0</v>
      </c>
      <c r="W50" s="25">
        <f t="shared" si="69"/>
        <v>0</v>
      </c>
      <c r="X50" s="21"/>
      <c r="Y50" s="21"/>
      <c r="Z50" s="33"/>
      <c r="AA50" s="27">
        <f t="shared" si="53"/>
        <v>15</v>
      </c>
      <c r="AB50" s="27">
        <v>15</v>
      </c>
      <c r="AC50" s="28">
        <f t="shared" si="54"/>
        <v>1</v>
      </c>
      <c r="AD50" s="10">
        <f t="shared" si="56"/>
        <v>0</v>
      </c>
      <c r="AE50" s="44">
        <f t="shared" si="74"/>
        <v>0</v>
      </c>
    </row>
    <row r="51" spans="1:31" x14ac:dyDescent="0.75">
      <c r="A51" s="29" t="s">
        <v>45</v>
      </c>
      <c r="B51" s="21" t="s">
        <v>38</v>
      </c>
      <c r="C51" s="29"/>
      <c r="D51" s="29"/>
      <c r="E51" s="29" t="s">
        <v>140</v>
      </c>
      <c r="F51" s="29" t="s">
        <v>140</v>
      </c>
      <c r="G51" s="40">
        <v>0.25</v>
      </c>
      <c r="H51" s="40">
        <v>0.58333333333333337</v>
      </c>
      <c r="I51" s="41">
        <f t="shared" si="66"/>
        <v>0.33333333333333337</v>
      </c>
      <c r="J51" s="29" t="s">
        <v>148</v>
      </c>
      <c r="K51" s="29"/>
      <c r="L51" s="24">
        <f t="shared" si="67"/>
        <v>0</v>
      </c>
      <c r="M51" s="29"/>
      <c r="N51" s="29"/>
      <c r="O51" s="29"/>
      <c r="P51" s="29" t="s">
        <v>140</v>
      </c>
      <c r="Q51" s="40">
        <v>0.58333333333333337</v>
      </c>
      <c r="R51" s="40">
        <v>0.91666666666666663</v>
      </c>
      <c r="S51" s="41">
        <f t="shared" si="73"/>
        <v>0.33333333333333326</v>
      </c>
      <c r="T51" s="29" t="s">
        <v>148</v>
      </c>
      <c r="U51" s="29"/>
      <c r="V51" s="24">
        <f t="shared" si="68"/>
        <v>0</v>
      </c>
      <c r="W51" s="25">
        <f t="shared" si="69"/>
        <v>0</v>
      </c>
      <c r="X51" s="21"/>
      <c r="Y51" s="21"/>
      <c r="Z51" s="33">
        <v>14.9</v>
      </c>
      <c r="AA51" s="27">
        <f t="shared" si="53"/>
        <v>9.9999999999999645E-2</v>
      </c>
      <c r="AB51" s="27">
        <v>15</v>
      </c>
      <c r="AC51" s="28">
        <f t="shared" si="54"/>
        <v>6.6666666666666428E-3</v>
      </c>
      <c r="AD51" s="10">
        <f t="shared" si="56"/>
        <v>0</v>
      </c>
      <c r="AE51" s="44">
        <f t="shared" si="74"/>
        <v>0.66666666666666663</v>
      </c>
    </row>
    <row r="52" spans="1:31" x14ac:dyDescent="0.75">
      <c r="A52" s="29" t="s">
        <v>116</v>
      </c>
      <c r="B52" s="21" t="s">
        <v>38</v>
      </c>
      <c r="C52" s="29">
        <v>12460</v>
      </c>
      <c r="D52" s="29">
        <v>12467</v>
      </c>
      <c r="E52" s="29"/>
      <c r="F52" s="29"/>
      <c r="G52" s="40"/>
      <c r="H52" s="40"/>
      <c r="I52" s="41">
        <f t="shared" si="66"/>
        <v>0</v>
      </c>
      <c r="J52" s="29"/>
      <c r="K52" s="29"/>
      <c r="L52" s="24">
        <f t="shared" si="67"/>
        <v>7</v>
      </c>
      <c r="M52" s="29">
        <v>12467</v>
      </c>
      <c r="N52" s="29">
        <v>12474</v>
      </c>
      <c r="O52" s="29"/>
      <c r="P52" s="29"/>
      <c r="Q52" s="40"/>
      <c r="R52" s="40"/>
      <c r="S52" s="41">
        <f t="shared" si="73"/>
        <v>0</v>
      </c>
      <c r="T52" s="29"/>
      <c r="U52" s="29"/>
      <c r="V52" s="24">
        <f t="shared" si="68"/>
        <v>7</v>
      </c>
      <c r="W52" s="25">
        <f t="shared" si="69"/>
        <v>14</v>
      </c>
      <c r="X52" s="21"/>
      <c r="Y52" s="21"/>
      <c r="Z52" s="33"/>
      <c r="AA52" s="27">
        <f t="shared" si="53"/>
        <v>15</v>
      </c>
      <c r="AB52" s="27">
        <v>15</v>
      </c>
      <c r="AC52" s="28">
        <f t="shared" si="54"/>
        <v>1</v>
      </c>
      <c r="AD52" s="10">
        <f t="shared" si="56"/>
        <v>0.93333333333333335</v>
      </c>
      <c r="AE52" s="44">
        <f t="shared" si="74"/>
        <v>0</v>
      </c>
    </row>
    <row r="53" spans="1:31" x14ac:dyDescent="0.75">
      <c r="A53" s="29" t="s">
        <v>46</v>
      </c>
      <c r="B53" s="21" t="s">
        <v>38</v>
      </c>
      <c r="C53" s="29">
        <v>13697</v>
      </c>
      <c r="D53" s="29">
        <v>13704</v>
      </c>
      <c r="E53" s="29"/>
      <c r="F53" s="29"/>
      <c r="G53" s="40"/>
      <c r="H53" s="40"/>
      <c r="I53" s="41">
        <f t="shared" si="66"/>
        <v>0</v>
      </c>
      <c r="J53" s="29"/>
      <c r="K53" s="29"/>
      <c r="L53" s="24">
        <f t="shared" si="67"/>
        <v>7</v>
      </c>
      <c r="M53" s="29">
        <v>13704</v>
      </c>
      <c r="N53" s="29">
        <v>13704</v>
      </c>
      <c r="O53" s="29"/>
      <c r="P53" s="29"/>
      <c r="Q53" s="29"/>
      <c r="R53" s="29"/>
      <c r="S53" s="41">
        <f t="shared" si="73"/>
        <v>0</v>
      </c>
      <c r="T53" s="29"/>
      <c r="U53" s="29"/>
      <c r="V53" s="24">
        <f t="shared" si="68"/>
        <v>0</v>
      </c>
      <c r="W53" s="25">
        <f t="shared" si="69"/>
        <v>7</v>
      </c>
      <c r="X53" s="21"/>
      <c r="Y53" s="21"/>
      <c r="Z53" s="33"/>
      <c r="AA53" s="27">
        <f t="shared" si="53"/>
        <v>15</v>
      </c>
      <c r="AB53" s="27">
        <v>15</v>
      </c>
      <c r="AC53" s="28">
        <f t="shared" si="54"/>
        <v>1</v>
      </c>
      <c r="AD53" s="10">
        <f t="shared" si="56"/>
        <v>0.46666666666666667</v>
      </c>
      <c r="AE53" s="44">
        <f t="shared" si="74"/>
        <v>0</v>
      </c>
    </row>
    <row r="54" spans="1:31" x14ac:dyDescent="0.75">
      <c r="A54" s="29" t="s">
        <v>48</v>
      </c>
      <c r="B54" s="21" t="s">
        <v>38</v>
      </c>
      <c r="C54" s="29"/>
      <c r="D54" s="29"/>
      <c r="E54" s="29" t="s">
        <v>140</v>
      </c>
      <c r="F54" s="29" t="s">
        <v>140</v>
      </c>
      <c r="G54" s="40">
        <v>0.25</v>
      </c>
      <c r="H54" s="40">
        <v>0.58333333333333337</v>
      </c>
      <c r="I54" s="41">
        <f t="shared" si="66"/>
        <v>0.33333333333333337</v>
      </c>
      <c r="J54" s="29" t="s">
        <v>149</v>
      </c>
      <c r="K54" s="29"/>
      <c r="L54" s="24">
        <f t="shared" si="67"/>
        <v>0</v>
      </c>
      <c r="M54" s="29"/>
      <c r="N54" s="29"/>
      <c r="O54" s="29"/>
      <c r="P54" s="29" t="s">
        <v>140</v>
      </c>
      <c r="Q54" s="40">
        <v>0.58333333333333337</v>
      </c>
      <c r="R54" s="40">
        <v>0.91666666666666663</v>
      </c>
      <c r="S54" s="41">
        <f t="shared" si="73"/>
        <v>0.33333333333333326</v>
      </c>
      <c r="T54" s="29" t="s">
        <v>149</v>
      </c>
      <c r="U54" s="29"/>
      <c r="V54" s="24">
        <f t="shared" si="68"/>
        <v>0</v>
      </c>
      <c r="W54" s="25">
        <f t="shared" si="69"/>
        <v>0</v>
      </c>
      <c r="X54" s="21"/>
      <c r="Y54" s="21"/>
      <c r="Z54" s="33"/>
      <c r="AA54" s="27">
        <f t="shared" si="53"/>
        <v>17</v>
      </c>
      <c r="AB54" s="27">
        <v>17</v>
      </c>
      <c r="AC54" s="28">
        <f t="shared" si="54"/>
        <v>1</v>
      </c>
      <c r="AD54" s="10">
        <f t="shared" si="56"/>
        <v>0</v>
      </c>
      <c r="AE54" s="44">
        <f t="shared" si="74"/>
        <v>0.66666666666666663</v>
      </c>
    </row>
    <row r="55" spans="1:31" x14ac:dyDescent="0.75">
      <c r="A55" s="29" t="s">
        <v>49</v>
      </c>
      <c r="B55" s="21" t="s">
        <v>38</v>
      </c>
      <c r="C55" s="29">
        <v>13997</v>
      </c>
      <c r="D55" s="29">
        <v>13997</v>
      </c>
      <c r="E55" s="29"/>
      <c r="F55" s="29"/>
      <c r="G55" s="40"/>
      <c r="H55" s="40"/>
      <c r="I55" s="41">
        <f t="shared" si="66"/>
        <v>0</v>
      </c>
      <c r="J55" s="29"/>
      <c r="K55" s="29"/>
      <c r="L55" s="24">
        <f t="shared" si="67"/>
        <v>0</v>
      </c>
      <c r="M55" s="29">
        <v>13997</v>
      </c>
      <c r="N55" s="29">
        <v>14001</v>
      </c>
      <c r="O55" s="29"/>
      <c r="P55" s="29"/>
      <c r="Q55" s="40"/>
      <c r="R55" s="40"/>
      <c r="S55" s="41">
        <f t="shared" si="73"/>
        <v>0</v>
      </c>
      <c r="T55" s="29"/>
      <c r="U55" s="29"/>
      <c r="V55" s="24">
        <f t="shared" si="68"/>
        <v>4</v>
      </c>
      <c r="W55" s="25">
        <f t="shared" si="69"/>
        <v>4</v>
      </c>
      <c r="X55" s="21"/>
      <c r="Y55" s="21"/>
      <c r="Z55" s="33"/>
      <c r="AA55" s="27">
        <f t="shared" si="53"/>
        <v>15</v>
      </c>
      <c r="AB55" s="27">
        <v>15</v>
      </c>
      <c r="AC55" s="28">
        <f t="shared" si="54"/>
        <v>1</v>
      </c>
      <c r="AD55" s="10">
        <f t="shared" si="56"/>
        <v>0.26666666666666666</v>
      </c>
      <c r="AE55" s="44">
        <f t="shared" si="74"/>
        <v>0</v>
      </c>
    </row>
    <row r="56" spans="1:31" x14ac:dyDescent="0.75">
      <c r="A56" s="29" t="s">
        <v>50</v>
      </c>
      <c r="B56" s="21" t="s">
        <v>38</v>
      </c>
      <c r="C56" s="29">
        <v>6264.6</v>
      </c>
      <c r="D56" s="29">
        <v>6264.6</v>
      </c>
      <c r="E56" s="29"/>
      <c r="F56" s="29"/>
      <c r="G56" s="40"/>
      <c r="H56" s="40"/>
      <c r="I56" s="41">
        <f t="shared" si="66"/>
        <v>0</v>
      </c>
      <c r="J56" s="29"/>
      <c r="K56" s="29"/>
      <c r="L56" s="24">
        <f t="shared" si="67"/>
        <v>0</v>
      </c>
      <c r="M56" s="29">
        <v>6264.6</v>
      </c>
      <c r="N56" s="29">
        <v>6264.6</v>
      </c>
      <c r="O56" s="29"/>
      <c r="P56" s="29"/>
      <c r="Q56" s="40"/>
      <c r="R56" s="40"/>
      <c r="S56" s="41">
        <f t="shared" si="73"/>
        <v>0</v>
      </c>
      <c r="T56" s="29"/>
      <c r="U56" s="29"/>
      <c r="V56" s="24">
        <f t="shared" si="68"/>
        <v>0</v>
      </c>
      <c r="W56" s="25">
        <f t="shared" si="69"/>
        <v>0</v>
      </c>
      <c r="X56" s="21"/>
      <c r="Y56" s="21"/>
      <c r="Z56" s="33"/>
      <c r="AA56" s="27">
        <f t="shared" si="53"/>
        <v>15</v>
      </c>
      <c r="AB56" s="27">
        <v>15</v>
      </c>
      <c r="AC56" s="28">
        <f t="shared" si="54"/>
        <v>1</v>
      </c>
      <c r="AD56" s="10">
        <f t="shared" si="56"/>
        <v>0</v>
      </c>
      <c r="AE56" s="44">
        <f t="shared" si="74"/>
        <v>0</v>
      </c>
    </row>
    <row r="57" spans="1:31" x14ac:dyDescent="0.75">
      <c r="A57" s="78"/>
      <c r="B57" s="79"/>
      <c r="C57" s="80"/>
      <c r="D57" s="80"/>
      <c r="E57" s="80"/>
      <c r="F57" s="80"/>
      <c r="G57" s="81"/>
      <c r="H57" s="81"/>
      <c r="I57" s="82"/>
      <c r="J57" s="80"/>
      <c r="K57" s="80"/>
      <c r="L57" s="83"/>
      <c r="M57" s="80"/>
      <c r="N57" s="80"/>
      <c r="O57" s="80"/>
      <c r="P57" s="80"/>
      <c r="Q57" s="81"/>
      <c r="R57" s="81"/>
      <c r="S57" s="82"/>
      <c r="T57" s="80"/>
      <c r="U57" s="80"/>
      <c r="V57" s="83"/>
      <c r="W57" s="84"/>
      <c r="X57" s="79"/>
      <c r="Y57" s="79"/>
      <c r="Z57" s="85"/>
      <c r="AA57" s="86"/>
      <c r="AB57" s="86"/>
      <c r="AC57" s="28">
        <f>AVERAGEIF(AC45:AC56,"&gt;0")</f>
        <v>0.91722222222222227</v>
      </c>
      <c r="AD57" s="28">
        <f>AVERAGEIF(AD45:AD56,"&gt;0")</f>
        <v>0.54285714285714282</v>
      </c>
      <c r="AE57" s="87"/>
    </row>
    <row r="58" spans="1:31" x14ac:dyDescent="0.75">
      <c r="A58" s="78"/>
      <c r="B58" s="79"/>
      <c r="C58" s="80"/>
      <c r="D58" s="80"/>
      <c r="E58" s="80"/>
      <c r="F58" s="80"/>
      <c r="G58" s="81"/>
      <c r="H58" s="81"/>
      <c r="I58" s="82"/>
      <c r="J58" s="80"/>
      <c r="K58" s="80"/>
      <c r="L58" s="83"/>
      <c r="M58" s="80"/>
      <c r="N58" s="80"/>
      <c r="O58" s="80"/>
      <c r="P58" s="80"/>
      <c r="Q58" s="81"/>
      <c r="R58" s="81"/>
      <c r="S58" s="82"/>
      <c r="T58" s="80"/>
      <c r="U58" s="80"/>
      <c r="V58" s="83"/>
      <c r="W58" s="84"/>
      <c r="X58" s="79"/>
      <c r="Y58" s="79"/>
      <c r="Z58" s="85"/>
      <c r="AA58" s="88" t="s">
        <v>178</v>
      </c>
      <c r="AB58" s="86"/>
      <c r="AC58" s="28">
        <f>AVERAGE(AC43,AC57)</f>
        <v>0.85927777777777781</v>
      </c>
      <c r="AD58" s="28">
        <f>AVERAGE(AD43,AD57)</f>
        <v>0.72615079365079827</v>
      </c>
      <c r="AE58" s="87"/>
    </row>
    <row r="59" spans="1:31" s="103" customFormat="1" x14ac:dyDescent="0.75">
      <c r="A59" s="105" t="s">
        <v>118</v>
      </c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</row>
    <row r="60" spans="1:31" s="104" customFormat="1" x14ac:dyDescent="0.75">
      <c r="A60" s="107" t="s">
        <v>97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</row>
    <row r="61" spans="1:31" x14ac:dyDescent="0.75">
      <c r="A61" s="29" t="s">
        <v>127</v>
      </c>
      <c r="B61" s="29" t="s">
        <v>58</v>
      </c>
      <c r="C61" s="29">
        <v>22939</v>
      </c>
      <c r="D61" s="29">
        <v>22947</v>
      </c>
      <c r="E61" s="29"/>
      <c r="F61" s="29"/>
      <c r="G61" s="40"/>
      <c r="H61" s="40"/>
      <c r="I61" s="41">
        <f t="shared" ref="I61:I63" si="75">H61-G61</f>
        <v>0</v>
      </c>
      <c r="J61" s="29"/>
      <c r="K61" s="29"/>
      <c r="L61" s="38">
        <f t="shared" ref="L61:L63" si="76">SUM(D61-C61)</f>
        <v>8</v>
      </c>
      <c r="M61" s="29">
        <v>22947</v>
      </c>
      <c r="N61" s="29">
        <v>22947</v>
      </c>
      <c r="O61" s="29"/>
      <c r="P61" s="29"/>
      <c r="Q61" s="40"/>
      <c r="R61" s="40"/>
      <c r="S61" s="41">
        <f t="shared" ref="S61:S63" si="77">R61-Q61</f>
        <v>0</v>
      </c>
      <c r="T61" s="29"/>
      <c r="U61" s="29"/>
      <c r="V61" s="24">
        <f t="shared" ref="V61:V63" si="78">SUM(N61-M61)</f>
        <v>0</v>
      </c>
      <c r="W61" s="25">
        <f t="shared" ref="W61:W63" si="79">SUM(L61+V61)</f>
        <v>8</v>
      </c>
      <c r="X61" s="29"/>
      <c r="Y61" s="29"/>
      <c r="Z61" s="30"/>
      <c r="AA61" s="27">
        <f>AB61-X61-Y61-Z61</f>
        <v>15</v>
      </c>
      <c r="AB61" s="27">
        <v>15</v>
      </c>
      <c r="AC61" s="28">
        <f>AA61/AB61</f>
        <v>1</v>
      </c>
      <c r="AD61" s="10">
        <f>W61/AA61</f>
        <v>0.53333333333333333</v>
      </c>
      <c r="AE61" s="44">
        <f>S60+I60</f>
        <v>0</v>
      </c>
    </row>
    <row r="62" spans="1:31" x14ac:dyDescent="0.75">
      <c r="A62" s="29" t="s">
        <v>128</v>
      </c>
      <c r="B62" s="29" t="s">
        <v>58</v>
      </c>
      <c r="C62" s="29">
        <v>7322</v>
      </c>
      <c r="D62" s="29">
        <v>7322</v>
      </c>
      <c r="E62" s="29"/>
      <c r="F62" s="29"/>
      <c r="G62" s="40"/>
      <c r="H62" s="40"/>
      <c r="I62" s="41">
        <f t="shared" si="75"/>
        <v>0</v>
      </c>
      <c r="J62" s="29"/>
      <c r="K62" s="29"/>
      <c r="L62" s="38">
        <f t="shared" si="76"/>
        <v>0</v>
      </c>
      <c r="M62" s="29">
        <v>7322</v>
      </c>
      <c r="N62" s="29">
        <v>7322</v>
      </c>
      <c r="O62" s="29"/>
      <c r="P62" s="29"/>
      <c r="Q62" s="40"/>
      <c r="R62" s="40"/>
      <c r="S62" s="41">
        <f t="shared" si="77"/>
        <v>0</v>
      </c>
      <c r="T62" s="29"/>
      <c r="U62" s="29"/>
      <c r="V62" s="24">
        <f t="shared" si="78"/>
        <v>0</v>
      </c>
      <c r="W62" s="25">
        <f t="shared" si="79"/>
        <v>0</v>
      </c>
      <c r="X62" s="29"/>
      <c r="Y62" s="29"/>
      <c r="Z62" s="30"/>
      <c r="AA62" s="27">
        <f>AB62-X62-Y62-Z62</f>
        <v>15</v>
      </c>
      <c r="AB62" s="27">
        <v>15</v>
      </c>
      <c r="AC62" s="28">
        <f>AA62/AB62</f>
        <v>1</v>
      </c>
      <c r="AD62" s="10">
        <f>W62/AA62</f>
        <v>0</v>
      </c>
      <c r="AE62" s="44">
        <f t="shared" ref="AE62:AE63" si="80">S60+I60</f>
        <v>0</v>
      </c>
    </row>
    <row r="63" spans="1:31" x14ac:dyDescent="0.75">
      <c r="A63" s="29" t="s">
        <v>129</v>
      </c>
      <c r="B63" s="29" t="s">
        <v>58</v>
      </c>
      <c r="C63" s="29">
        <v>12434</v>
      </c>
      <c r="D63" s="29">
        <v>12438</v>
      </c>
      <c r="E63" s="29"/>
      <c r="F63" s="29"/>
      <c r="G63" s="40"/>
      <c r="H63" s="40"/>
      <c r="I63" s="41">
        <f t="shared" si="75"/>
        <v>0</v>
      </c>
      <c r="J63" s="29"/>
      <c r="K63" s="29"/>
      <c r="L63" s="38">
        <f t="shared" si="76"/>
        <v>4</v>
      </c>
      <c r="M63" s="29">
        <v>12438</v>
      </c>
      <c r="N63" s="29">
        <v>12441</v>
      </c>
      <c r="O63" s="29"/>
      <c r="P63" s="29"/>
      <c r="Q63" s="40"/>
      <c r="R63" s="40"/>
      <c r="S63" s="41">
        <f t="shared" si="77"/>
        <v>0</v>
      </c>
      <c r="T63" s="29"/>
      <c r="U63" s="29"/>
      <c r="V63" s="24">
        <f t="shared" si="78"/>
        <v>3</v>
      </c>
      <c r="W63" s="25">
        <f t="shared" si="79"/>
        <v>7</v>
      </c>
      <c r="X63" s="29"/>
      <c r="Y63" s="29"/>
      <c r="Z63" s="30"/>
      <c r="AA63" s="27">
        <f>AB63-X63-Y63-Z63</f>
        <v>15</v>
      </c>
      <c r="AB63" s="27">
        <v>15</v>
      </c>
      <c r="AC63" s="28">
        <f>AA63/AB63</f>
        <v>1</v>
      </c>
      <c r="AD63" s="10">
        <f>W63/AA63</f>
        <v>0.46666666666666667</v>
      </c>
      <c r="AE63" s="44">
        <f t="shared" si="80"/>
        <v>0</v>
      </c>
    </row>
    <row r="64" spans="1:31" x14ac:dyDescent="0.75">
      <c r="A64" s="89"/>
      <c r="G64" s="90"/>
      <c r="H64" s="90"/>
      <c r="I64" s="91"/>
      <c r="L64" s="92"/>
      <c r="Q64" s="90"/>
      <c r="R64" s="90"/>
      <c r="S64" s="91"/>
      <c r="V64" s="48"/>
      <c r="W64" s="93"/>
      <c r="Z64" s="94"/>
      <c r="AA64" s="95"/>
      <c r="AB64" s="95"/>
      <c r="AC64" s="28">
        <f>AVERAGEIF(AC61:AC63,"&gt;0")</f>
        <v>1</v>
      </c>
      <c r="AD64" s="28">
        <f>AVERAGEIF(AD61:AD63,"&gt;0")</f>
        <v>0.5</v>
      </c>
      <c r="AE64" s="96"/>
    </row>
    <row r="65" spans="1:31" s="103" customFormat="1" x14ac:dyDescent="0.75">
      <c r="A65" s="101" t="s">
        <v>118</v>
      </c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</row>
    <row r="66" spans="1:31" s="37" customFormat="1" x14ac:dyDescent="0.75">
      <c r="A66" s="104" t="s">
        <v>98</v>
      </c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5"/>
      <c r="AE66" s="43"/>
    </row>
    <row r="67" spans="1:31" x14ac:dyDescent="0.75">
      <c r="A67" s="29" t="s">
        <v>57</v>
      </c>
      <c r="B67" s="29" t="s">
        <v>58</v>
      </c>
      <c r="C67" s="36"/>
      <c r="D67" s="36"/>
      <c r="E67" s="29"/>
      <c r="F67" s="29"/>
      <c r="G67" s="40"/>
      <c r="H67" s="40"/>
      <c r="I67" s="41">
        <f t="shared" ref="I67" si="81">H67-G67</f>
        <v>0</v>
      </c>
      <c r="J67" s="29"/>
      <c r="K67" s="29"/>
      <c r="L67" s="38">
        <f t="shared" ref="L67" si="82">SUM(D67-C67)</f>
        <v>0</v>
      </c>
      <c r="M67" s="29"/>
      <c r="N67" s="29"/>
      <c r="O67" s="29"/>
      <c r="P67" s="29"/>
      <c r="Q67" s="40"/>
      <c r="R67" s="40"/>
      <c r="S67" s="41">
        <f>R67-Q67</f>
        <v>0</v>
      </c>
      <c r="T67" s="29"/>
      <c r="U67" s="29"/>
      <c r="V67" s="24">
        <f t="shared" ref="V67" si="83">SUM(N67-M67)</f>
        <v>0</v>
      </c>
      <c r="W67" s="25">
        <f t="shared" ref="W67" si="84">SUM(L67+V67)</f>
        <v>0</v>
      </c>
      <c r="X67" s="29"/>
      <c r="Y67" s="29"/>
      <c r="Z67" s="30"/>
      <c r="AA67" s="27">
        <f>AB67-X67-Y67-Z67</f>
        <v>15</v>
      </c>
      <c r="AB67" s="27">
        <v>15</v>
      </c>
      <c r="AC67" s="28">
        <f>AA67/AB67</f>
        <v>1</v>
      </c>
      <c r="AD67" s="10">
        <f>W67/AA67</f>
        <v>0</v>
      </c>
      <c r="AE67" s="44">
        <f>S65+I65</f>
        <v>0</v>
      </c>
    </row>
    <row r="68" spans="1:31" x14ac:dyDescent="0.75">
      <c r="A68" s="29"/>
      <c r="B68" s="29"/>
      <c r="C68" s="29"/>
      <c r="D68" s="29"/>
      <c r="E68" s="29"/>
      <c r="F68" s="29"/>
      <c r="G68" s="40"/>
      <c r="H68" s="40"/>
      <c r="I68" s="41"/>
      <c r="J68" s="29"/>
      <c r="K68" s="29"/>
      <c r="L68" s="38"/>
      <c r="M68" s="29"/>
      <c r="N68" s="29"/>
      <c r="O68" s="29"/>
      <c r="P68" s="29"/>
      <c r="Q68" s="40"/>
      <c r="R68" s="40"/>
      <c r="S68" s="41"/>
      <c r="T68" s="29"/>
      <c r="U68" s="29"/>
      <c r="V68" s="24"/>
      <c r="W68" s="25"/>
      <c r="X68" s="29"/>
      <c r="Y68" s="29"/>
      <c r="Z68" s="30"/>
      <c r="AA68" s="27"/>
      <c r="AB68" s="27"/>
      <c r="AC68" s="28">
        <f>AVERAGEIF(AC67,"&gt;0")</f>
        <v>1</v>
      </c>
      <c r="AD68" s="10">
        <v>0</v>
      </c>
      <c r="AE68" s="44"/>
    </row>
    <row r="69" spans="1:31" x14ac:dyDescent="0.75">
      <c r="A69" s="29"/>
      <c r="B69" s="29"/>
      <c r="C69" s="29"/>
      <c r="D69" s="29"/>
      <c r="E69" s="29"/>
      <c r="F69" s="29"/>
      <c r="G69" s="40"/>
      <c r="H69" s="40"/>
      <c r="I69" s="41"/>
      <c r="J69" s="29"/>
      <c r="K69" s="29"/>
      <c r="L69" s="38"/>
      <c r="M69" s="29"/>
      <c r="N69" s="29"/>
      <c r="O69" s="29"/>
      <c r="P69" s="29"/>
      <c r="Q69" s="40"/>
      <c r="R69" s="40"/>
      <c r="S69" s="41"/>
      <c r="T69" s="29"/>
      <c r="U69" s="29"/>
      <c r="V69" s="24"/>
      <c r="W69" s="25"/>
      <c r="X69" s="29"/>
      <c r="Y69" s="29"/>
      <c r="Z69" s="30"/>
      <c r="AA69" s="88" t="s">
        <v>179</v>
      </c>
      <c r="AB69" s="27"/>
      <c r="AC69" s="28">
        <f>AVERAGE(AC64,AC68)</f>
        <v>1</v>
      </c>
      <c r="AD69" s="28">
        <f>AVERAGE(AD64,AD68)</f>
        <v>0.25</v>
      </c>
      <c r="AE69" s="44"/>
    </row>
    <row r="70" spans="1:31" s="103" customFormat="1" x14ac:dyDescent="0.75">
      <c r="A70" s="101" t="s">
        <v>61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</row>
    <row r="71" spans="1:31" s="37" customFormat="1" x14ac:dyDescent="0.75">
      <c r="A71" s="104" t="s">
        <v>101</v>
      </c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5"/>
      <c r="AE71" s="19"/>
    </row>
    <row r="72" spans="1:31" x14ac:dyDescent="0.75">
      <c r="A72" s="29" t="s">
        <v>115</v>
      </c>
      <c r="B72" s="29" t="s">
        <v>61</v>
      </c>
      <c r="C72" s="29"/>
      <c r="D72" s="29"/>
      <c r="E72" s="29"/>
      <c r="F72" s="29"/>
      <c r="G72" s="40"/>
      <c r="H72" s="40"/>
      <c r="I72" s="41">
        <f>H72-G72</f>
        <v>0</v>
      </c>
      <c r="J72" s="29"/>
      <c r="K72" s="29"/>
      <c r="L72" s="38">
        <f>SUM(D72-C72)</f>
        <v>0</v>
      </c>
      <c r="M72" s="29"/>
      <c r="N72" s="29"/>
      <c r="O72" s="29"/>
      <c r="P72" s="29"/>
      <c r="Q72" s="40"/>
      <c r="R72" s="40"/>
      <c r="S72" s="41">
        <f>R72-Q72</f>
        <v>0</v>
      </c>
      <c r="T72" s="29"/>
      <c r="U72" s="29"/>
      <c r="V72" s="24">
        <f>SUM(N72-M72)</f>
        <v>0</v>
      </c>
      <c r="W72" s="25">
        <f>SUM(L72+V72)</f>
        <v>0</v>
      </c>
      <c r="X72" s="29"/>
      <c r="Y72" s="29"/>
      <c r="Z72" s="30"/>
      <c r="AA72" s="27">
        <f>AB72-X72-Y72-Z72</f>
        <v>15</v>
      </c>
      <c r="AB72" s="27">
        <v>15</v>
      </c>
      <c r="AC72" s="28">
        <f>AA72/AB72</f>
        <v>1</v>
      </c>
      <c r="AD72" s="10">
        <f>W72/AA72</f>
        <v>0</v>
      </c>
      <c r="AE72" s="44">
        <f>I72</f>
        <v>0</v>
      </c>
    </row>
    <row r="73" spans="1:31" s="37" customFormat="1" x14ac:dyDescent="0.75">
      <c r="A73" s="12" t="s">
        <v>119</v>
      </c>
      <c r="B73" s="13"/>
      <c r="C73" s="13"/>
      <c r="D73" s="13"/>
      <c r="E73" s="13"/>
      <c r="F73" s="13"/>
      <c r="G73" s="14"/>
      <c r="H73" s="15"/>
      <c r="I73" s="19"/>
      <c r="J73" s="14"/>
      <c r="K73" s="15"/>
      <c r="L73" s="13"/>
      <c r="M73" s="13"/>
      <c r="N73" s="13"/>
      <c r="O73" s="13"/>
      <c r="P73" s="13"/>
      <c r="Q73" s="14"/>
      <c r="R73" s="15"/>
      <c r="S73" s="19"/>
      <c r="T73" s="14"/>
      <c r="U73" s="15"/>
      <c r="V73" s="13"/>
      <c r="W73" s="17"/>
      <c r="X73" s="13"/>
      <c r="Y73" s="13"/>
      <c r="Z73" s="18"/>
      <c r="AA73" s="13"/>
      <c r="AB73" s="13"/>
      <c r="AC73" s="14"/>
      <c r="AD73" s="15"/>
      <c r="AE73" s="19"/>
    </row>
    <row r="74" spans="1:31" s="37" customFormat="1" x14ac:dyDescent="0.75">
      <c r="A74" s="104" t="s">
        <v>100</v>
      </c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5"/>
      <c r="AE74" s="19"/>
    </row>
    <row r="75" spans="1:31" x14ac:dyDescent="0.75">
      <c r="A75" s="29" t="s">
        <v>63</v>
      </c>
      <c r="B75" s="29" t="s">
        <v>62</v>
      </c>
      <c r="C75" s="29">
        <v>13088</v>
      </c>
      <c r="D75" s="29">
        <v>13095</v>
      </c>
      <c r="E75" s="29"/>
      <c r="F75" s="29"/>
      <c r="G75" s="40"/>
      <c r="H75" s="40"/>
      <c r="I75" s="41">
        <f t="shared" ref="I75" si="85">H75-G75</f>
        <v>0</v>
      </c>
      <c r="J75" s="29"/>
      <c r="K75" s="29"/>
      <c r="L75" s="38">
        <f>SUM(D75-C75)</f>
        <v>7</v>
      </c>
      <c r="M75" s="29">
        <v>13095</v>
      </c>
      <c r="N75" s="29">
        <v>13095</v>
      </c>
      <c r="O75" s="29"/>
      <c r="P75" s="29"/>
      <c r="Q75" s="40"/>
      <c r="R75" s="40"/>
      <c r="S75" s="41">
        <f>R75-Q75</f>
        <v>0</v>
      </c>
      <c r="T75" s="29"/>
      <c r="U75" s="29"/>
      <c r="V75" s="24">
        <f>SUM(N75-M75)</f>
        <v>0</v>
      </c>
      <c r="W75" s="25">
        <f>SUM(L75+V75)</f>
        <v>7</v>
      </c>
      <c r="X75" s="29"/>
      <c r="Y75" s="29"/>
      <c r="Z75" s="30"/>
      <c r="AA75" s="27">
        <f>AB75-X75-Y75-Z75</f>
        <v>15</v>
      </c>
      <c r="AB75" s="27">
        <v>15</v>
      </c>
      <c r="AC75" s="28">
        <f>AA75/AB75</f>
        <v>1</v>
      </c>
      <c r="AD75" s="10">
        <f>W75/AA75</f>
        <v>0.46666666666666667</v>
      </c>
      <c r="AE75" s="44" t="e">
        <f>#REF!+#REF!</f>
        <v>#REF!</v>
      </c>
    </row>
    <row r="76" spans="1:31" x14ac:dyDescent="0.75">
      <c r="A76" s="89"/>
      <c r="G76" s="90"/>
      <c r="H76" s="90"/>
      <c r="I76" s="91"/>
      <c r="L76" s="92"/>
      <c r="Q76" s="90"/>
      <c r="R76" s="90"/>
      <c r="S76" s="91"/>
      <c r="V76" s="48"/>
      <c r="W76" s="93"/>
      <c r="Z76" s="94"/>
      <c r="AA76" s="95"/>
      <c r="AB76" s="95"/>
      <c r="AC76" s="28">
        <f>AVERAGEIF(AC75,"&gt;0")</f>
        <v>1</v>
      </c>
      <c r="AD76" s="28">
        <f>AVERAGEIF(AD75,"&gt;0")</f>
        <v>0.46666666666666667</v>
      </c>
      <c r="AE76" s="96"/>
    </row>
    <row r="77" spans="1:31" s="103" customFormat="1" x14ac:dyDescent="0.75">
      <c r="A77" s="101" t="s">
        <v>120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</row>
    <row r="78" spans="1:31" s="37" customFormat="1" x14ac:dyDescent="0.75">
      <c r="A78" s="104" t="s">
        <v>99</v>
      </c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5"/>
      <c r="AE78" s="43"/>
    </row>
    <row r="79" spans="1:31" x14ac:dyDescent="0.75">
      <c r="A79" s="29" t="s">
        <v>65</v>
      </c>
      <c r="B79" s="29" t="s">
        <v>88</v>
      </c>
      <c r="C79" s="29">
        <v>23448</v>
      </c>
      <c r="D79" s="29">
        <v>23452</v>
      </c>
      <c r="E79" s="29"/>
      <c r="F79" s="29"/>
      <c r="G79" s="40"/>
      <c r="H79" s="40"/>
      <c r="I79" s="41">
        <f t="shared" ref="I79" si="86">H79-G79</f>
        <v>0</v>
      </c>
      <c r="J79" s="29"/>
      <c r="K79" s="29"/>
      <c r="L79" s="38">
        <f>SUM(D79-C79)</f>
        <v>4</v>
      </c>
      <c r="M79" s="29">
        <v>23452</v>
      </c>
      <c r="N79" s="29">
        <v>23456</v>
      </c>
      <c r="O79" s="29"/>
      <c r="P79" s="29"/>
      <c r="Q79" s="40"/>
      <c r="R79" s="40"/>
      <c r="S79" s="41">
        <f>R79-Q79</f>
        <v>0</v>
      </c>
      <c r="T79" s="29"/>
      <c r="U79" s="29"/>
      <c r="V79" s="24">
        <f>SUM(N79-M79)</f>
        <v>4</v>
      </c>
      <c r="W79" s="25">
        <f>SUM(L79+V79)</f>
        <v>8</v>
      </c>
      <c r="X79" s="29"/>
      <c r="Y79" s="29"/>
      <c r="Z79" s="30"/>
      <c r="AA79" s="27">
        <f t="shared" ref="AA79" si="87">AB79-X79-Y79-Z79</f>
        <v>15</v>
      </c>
      <c r="AB79" s="27">
        <v>15</v>
      </c>
      <c r="AC79" s="28">
        <f>AA79/AB79</f>
        <v>1</v>
      </c>
      <c r="AD79" s="39">
        <f t="shared" ref="AD79" si="88">W79/AA79</f>
        <v>0.53333333333333333</v>
      </c>
      <c r="AE79" s="44">
        <f>S79+I79</f>
        <v>0</v>
      </c>
    </row>
    <row r="80" spans="1:31" s="103" customFormat="1" x14ac:dyDescent="0.75">
      <c r="A80" s="101" t="s">
        <v>122</v>
      </c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</row>
    <row r="81" spans="1:31" s="37" customFormat="1" x14ac:dyDescent="0.75">
      <c r="A81" s="13" t="s">
        <v>112</v>
      </c>
      <c r="B81" s="13"/>
      <c r="C81" s="17"/>
      <c r="D81" s="17"/>
      <c r="E81" s="17"/>
      <c r="F81" s="17"/>
      <c r="G81" s="17"/>
      <c r="H81" s="17"/>
      <c r="I81" s="59"/>
      <c r="J81" s="17"/>
      <c r="K81" s="17"/>
      <c r="L81" s="17"/>
      <c r="M81" s="17"/>
      <c r="N81" s="35"/>
      <c r="O81" s="17"/>
      <c r="P81" s="17"/>
      <c r="Q81" s="17"/>
      <c r="R81" s="17"/>
      <c r="S81" s="17"/>
      <c r="T81" s="17"/>
      <c r="U81" s="17"/>
      <c r="V81" s="13"/>
      <c r="W81" s="17"/>
      <c r="X81" s="13"/>
      <c r="Y81" s="13"/>
      <c r="Z81" s="18"/>
      <c r="AA81" s="13"/>
      <c r="AB81" s="13"/>
      <c r="AC81" s="14"/>
      <c r="AD81" s="15"/>
      <c r="AE81" s="19"/>
    </row>
    <row r="82" spans="1:31" x14ac:dyDescent="0.75">
      <c r="A82" s="21" t="s">
        <v>113</v>
      </c>
      <c r="B82" s="21" t="s">
        <v>114</v>
      </c>
      <c r="C82" s="34">
        <v>7910.8</v>
      </c>
      <c r="D82" s="36">
        <v>7917.2</v>
      </c>
      <c r="E82" s="29"/>
      <c r="F82" s="29"/>
      <c r="G82" s="40"/>
      <c r="H82" s="40"/>
      <c r="I82" s="41">
        <f t="shared" ref="I82" si="89">H82-G82</f>
        <v>0</v>
      </c>
      <c r="J82" s="29"/>
      <c r="K82" s="29"/>
      <c r="L82" s="24">
        <f>SUM(D82-C82)</f>
        <v>6.3999999999996362</v>
      </c>
      <c r="M82" s="36"/>
      <c r="N82" s="34"/>
      <c r="O82" s="29"/>
      <c r="P82" s="29"/>
      <c r="Q82" s="40"/>
      <c r="R82" s="40"/>
      <c r="S82" s="41">
        <f t="shared" ref="S82" si="90">R82-Q82</f>
        <v>0</v>
      </c>
      <c r="T82" s="29"/>
      <c r="U82" s="29"/>
      <c r="V82" s="24">
        <f>SUM(N82-M82)</f>
        <v>0</v>
      </c>
      <c r="W82" s="25">
        <f>V82+L82</f>
        <v>6.3999999999996362</v>
      </c>
      <c r="X82" s="21"/>
      <c r="Y82" s="21"/>
      <c r="Z82" s="33"/>
      <c r="AA82" s="27">
        <f>AB82-X82-Y82-Z82</f>
        <v>15</v>
      </c>
      <c r="AB82" s="27">
        <v>15</v>
      </c>
      <c r="AC82" s="28">
        <f t="shared" ref="AC82" si="91">AA82/AB82</f>
        <v>1</v>
      </c>
      <c r="AD82" s="10">
        <f>W82/AA82</f>
        <v>0.42666666666664244</v>
      </c>
      <c r="AE82" s="44" t="e">
        <f>#REF!+#REF!</f>
        <v>#REF!</v>
      </c>
    </row>
  </sheetData>
  <mergeCells count="10">
    <mergeCell ref="A71:AC71"/>
    <mergeCell ref="A74:AC74"/>
    <mergeCell ref="A77:XFD77"/>
    <mergeCell ref="A78:AC78"/>
    <mergeCell ref="A80:XFD80"/>
    <mergeCell ref="A59:XFD59"/>
    <mergeCell ref="A60:XFD60"/>
    <mergeCell ref="A65:XFD65"/>
    <mergeCell ref="A66:AC66"/>
    <mergeCell ref="A70:XFD7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opLeftCell="F23" zoomScale="80" zoomScaleNormal="80" workbookViewId="0">
      <selection activeCell="AC57" sqref="AC57:AD58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6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6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 t="shared" ref="AE5" si="7">S5+I5</f>
        <v>0.83333333333333326</v>
      </c>
    </row>
    <row r="6" spans="1:31" x14ac:dyDescent="0.75">
      <c r="A6" s="20" t="s">
        <v>31</v>
      </c>
      <c r="B6" s="21" t="s">
        <v>29</v>
      </c>
      <c r="C6" s="23">
        <v>1229.0999999999999</v>
      </c>
      <c r="D6" s="23">
        <v>1229.0999999999999</v>
      </c>
      <c r="E6" s="29" t="s">
        <v>140</v>
      </c>
      <c r="F6" s="29" t="s">
        <v>140</v>
      </c>
      <c r="G6" s="40">
        <v>0.25</v>
      </c>
      <c r="H6" s="40">
        <v>0.66666666666666663</v>
      </c>
      <c r="I6" s="41">
        <f t="shared" ref="I6:I12" si="8">H6-G6</f>
        <v>0.41666666666666663</v>
      </c>
      <c r="J6" s="29" t="s">
        <v>139</v>
      </c>
      <c r="K6" s="29"/>
      <c r="L6" s="22">
        <f t="shared" ref="L6:L12" si="9">D6-C6</f>
        <v>0</v>
      </c>
      <c r="M6" s="23">
        <v>1229.0999999999999</v>
      </c>
      <c r="N6" s="23">
        <v>1229.0999999999999</v>
      </c>
      <c r="O6" s="29" t="s">
        <v>140</v>
      </c>
      <c r="P6" s="29" t="s">
        <v>140</v>
      </c>
      <c r="Q6" s="40">
        <v>0.66666666666666663</v>
      </c>
      <c r="R6" s="40">
        <v>8.3333333333333329E-2</v>
      </c>
      <c r="S6" s="41">
        <v>0.41666666666666669</v>
      </c>
      <c r="T6" s="29" t="s">
        <v>139</v>
      </c>
      <c r="U6" s="29"/>
      <c r="V6" s="24">
        <f t="shared" ref="V6:V12" si="10">SUM(N6-M6)</f>
        <v>0</v>
      </c>
      <c r="W6" s="25">
        <f t="shared" ref="W6:W12" si="11">L6+V6</f>
        <v>0</v>
      </c>
      <c r="X6" s="1"/>
      <c r="Y6" s="8"/>
      <c r="Z6" s="26">
        <v>16.899999999999999</v>
      </c>
      <c r="AA6" s="27">
        <f t="shared" ref="AA6:AA12" si="12">AB6-X6-Y6-Z6</f>
        <v>0.10000000000000142</v>
      </c>
      <c r="AB6" s="27">
        <v>17</v>
      </c>
      <c r="AC6" s="28">
        <f t="shared" ref="AC6:AC12" si="13">AA6/AB6</f>
        <v>5.8823529411765538E-3</v>
      </c>
      <c r="AD6" s="10">
        <f t="shared" ref="AD6:AD12" si="14">W6/AA6</f>
        <v>0</v>
      </c>
      <c r="AE6" s="44">
        <f t="shared" ref="AE6:AE23" si="15">S6+I6</f>
        <v>0.83333333333333326</v>
      </c>
    </row>
    <row r="7" spans="1:31" x14ac:dyDescent="0.75">
      <c r="A7" s="20" t="s">
        <v>32</v>
      </c>
      <c r="B7" s="21" t="s">
        <v>29</v>
      </c>
      <c r="C7" s="23">
        <v>2056.6</v>
      </c>
      <c r="D7" s="23">
        <v>2065.8000000000002</v>
      </c>
      <c r="E7" s="29"/>
      <c r="F7" s="29"/>
      <c r="G7" s="40"/>
      <c r="H7" s="40"/>
      <c r="I7" s="41">
        <f t="shared" si="8"/>
        <v>0</v>
      </c>
      <c r="J7" s="29"/>
      <c r="K7" s="29"/>
      <c r="L7" s="22">
        <f t="shared" si="9"/>
        <v>9.2000000000002728</v>
      </c>
      <c r="M7" s="23">
        <v>2065.8000000000002</v>
      </c>
      <c r="N7" s="23">
        <v>2074</v>
      </c>
      <c r="O7" s="29"/>
      <c r="P7" s="29"/>
      <c r="Q7" s="40"/>
      <c r="R7" s="40"/>
      <c r="S7" s="41">
        <f t="shared" ref="S7:S12" si="16">R7-Q7</f>
        <v>0</v>
      </c>
      <c r="T7" s="29"/>
      <c r="U7" s="29"/>
      <c r="V7" s="24">
        <f t="shared" si="10"/>
        <v>8.1999999999998181</v>
      </c>
      <c r="W7" s="25">
        <f t="shared" si="11"/>
        <v>17.400000000000091</v>
      </c>
      <c r="X7" s="1"/>
      <c r="Y7" s="8"/>
      <c r="Z7" s="26"/>
      <c r="AA7" s="27">
        <f t="shared" si="12"/>
        <v>17</v>
      </c>
      <c r="AB7" s="27">
        <v>17</v>
      </c>
      <c r="AC7" s="28">
        <f t="shared" si="13"/>
        <v>1</v>
      </c>
      <c r="AD7" s="10">
        <f t="shared" si="14"/>
        <v>1.0235294117647111</v>
      </c>
      <c r="AE7" s="44">
        <f t="shared" si="15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8"/>
        <v>0.41666666666666663</v>
      </c>
      <c r="J8" s="29" t="s">
        <v>141</v>
      </c>
      <c r="K8" s="29"/>
      <c r="L8" s="22">
        <f t="shared" si="9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ref="V8" si="17">SUM(N8-M8)</f>
        <v>0</v>
      </c>
      <c r="W8" s="25">
        <f t="shared" si="11"/>
        <v>0</v>
      </c>
      <c r="X8" s="1"/>
      <c r="Y8" s="8"/>
      <c r="Z8" s="26">
        <v>16.899999999999999</v>
      </c>
      <c r="AA8" s="27">
        <f t="shared" si="12"/>
        <v>0.10000000000000142</v>
      </c>
      <c r="AB8" s="27">
        <v>17</v>
      </c>
      <c r="AC8" s="28">
        <f t="shared" si="13"/>
        <v>5.8823529411765538E-3</v>
      </c>
      <c r="AD8" s="10">
        <f t="shared" si="14"/>
        <v>0</v>
      </c>
      <c r="AE8" s="44">
        <f t="shared" si="15"/>
        <v>0.83333333333333326</v>
      </c>
    </row>
    <row r="9" spans="1:31" x14ac:dyDescent="0.75">
      <c r="A9" s="20" t="s">
        <v>69</v>
      </c>
      <c r="B9" s="21" t="s">
        <v>29</v>
      </c>
      <c r="C9" s="23">
        <v>6983</v>
      </c>
      <c r="D9" s="23">
        <v>6990</v>
      </c>
      <c r="E9" s="29"/>
      <c r="F9" s="29"/>
      <c r="G9" s="40"/>
      <c r="H9" s="40"/>
      <c r="I9" s="41">
        <f t="shared" si="8"/>
        <v>0</v>
      </c>
      <c r="J9" s="29"/>
      <c r="K9" s="29"/>
      <c r="L9" s="22">
        <f t="shared" si="9"/>
        <v>7</v>
      </c>
      <c r="M9" s="23">
        <v>6990</v>
      </c>
      <c r="N9" s="52">
        <v>6996</v>
      </c>
      <c r="O9" s="29"/>
      <c r="P9" s="29"/>
      <c r="Q9" s="40"/>
      <c r="R9" s="40"/>
      <c r="S9" s="41">
        <f t="shared" si="16"/>
        <v>0</v>
      </c>
      <c r="T9" s="29"/>
      <c r="U9" s="29"/>
      <c r="V9" s="24">
        <f t="shared" si="10"/>
        <v>6</v>
      </c>
      <c r="W9" s="25">
        <f t="shared" si="11"/>
        <v>13</v>
      </c>
      <c r="X9" s="1"/>
      <c r="Y9" s="8"/>
      <c r="Z9" s="26"/>
      <c r="AA9" s="27">
        <f t="shared" si="12"/>
        <v>17</v>
      </c>
      <c r="AB9" s="27">
        <v>17</v>
      </c>
      <c r="AC9" s="28">
        <f t="shared" si="13"/>
        <v>1</v>
      </c>
      <c r="AD9" s="10">
        <f t="shared" si="14"/>
        <v>0.76470588235294112</v>
      </c>
      <c r="AE9" s="44">
        <f t="shared" si="15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8"/>
        <v>0.41666666666666663</v>
      </c>
      <c r="J10" s="29" t="s">
        <v>145</v>
      </c>
      <c r="K10" s="29"/>
      <c r="L10" s="22">
        <f t="shared" si="9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ref="V10" si="18">SUM(N10-M10)</f>
        <v>0</v>
      </c>
      <c r="W10" s="25">
        <f t="shared" si="11"/>
        <v>0</v>
      </c>
      <c r="X10" s="1"/>
      <c r="Y10" s="8"/>
      <c r="Z10" s="26">
        <v>16.899999999999999</v>
      </c>
      <c r="AA10" s="27">
        <f t="shared" si="12"/>
        <v>0.10000000000000142</v>
      </c>
      <c r="AB10" s="27">
        <v>17</v>
      </c>
      <c r="AC10" s="28">
        <f t="shared" si="13"/>
        <v>5.8823529411765538E-3</v>
      </c>
      <c r="AD10" s="10">
        <f t="shared" si="14"/>
        <v>0</v>
      </c>
      <c r="AE10" s="44">
        <f t="shared" si="15"/>
        <v>0.83333333333333326</v>
      </c>
    </row>
    <row r="11" spans="1:31" x14ac:dyDescent="0.75">
      <c r="A11" s="20" t="s">
        <v>71</v>
      </c>
      <c r="B11" s="21" t="s">
        <v>29</v>
      </c>
      <c r="C11" s="23">
        <v>7559</v>
      </c>
      <c r="D11" s="23">
        <v>7566.3</v>
      </c>
      <c r="E11" s="29"/>
      <c r="F11" s="29"/>
      <c r="G11" s="40"/>
      <c r="H11" s="40"/>
      <c r="I11" s="41">
        <f t="shared" si="8"/>
        <v>0</v>
      </c>
      <c r="J11" s="29"/>
      <c r="K11" s="29"/>
      <c r="L11" s="22">
        <f t="shared" si="9"/>
        <v>7.3000000000001819</v>
      </c>
      <c r="M11" s="23">
        <v>7566.3</v>
      </c>
      <c r="N11" s="23">
        <v>7575</v>
      </c>
      <c r="O11" s="29"/>
      <c r="P11" s="29"/>
      <c r="Q11" s="40"/>
      <c r="R11" s="40"/>
      <c r="S11" s="41">
        <f t="shared" si="16"/>
        <v>0</v>
      </c>
      <c r="T11" s="29"/>
      <c r="U11" s="29"/>
      <c r="V11" s="24">
        <f t="shared" si="10"/>
        <v>8.6999999999998181</v>
      </c>
      <c r="W11" s="25">
        <f t="shared" si="11"/>
        <v>16</v>
      </c>
      <c r="X11" s="1"/>
      <c r="Y11" s="8"/>
      <c r="Z11" s="26"/>
      <c r="AA11" s="27">
        <f t="shared" si="12"/>
        <v>17</v>
      </c>
      <c r="AB11" s="27">
        <v>17</v>
      </c>
      <c r="AC11" s="28">
        <f t="shared" si="13"/>
        <v>1</v>
      </c>
      <c r="AD11" s="10">
        <f t="shared" si="14"/>
        <v>0.94117647058823528</v>
      </c>
      <c r="AE11" s="44">
        <f t="shared" si="15"/>
        <v>0</v>
      </c>
    </row>
    <row r="12" spans="1:31" x14ac:dyDescent="0.75">
      <c r="A12" s="20" t="s">
        <v>91</v>
      </c>
      <c r="B12" s="21" t="s">
        <v>29</v>
      </c>
      <c r="C12" s="23">
        <v>1479</v>
      </c>
      <c r="D12" s="23">
        <v>1487</v>
      </c>
      <c r="E12" s="29"/>
      <c r="F12" s="29"/>
      <c r="G12" s="40"/>
      <c r="H12" s="40"/>
      <c r="I12" s="41">
        <f t="shared" si="8"/>
        <v>0</v>
      </c>
      <c r="J12" s="29"/>
      <c r="K12" s="29"/>
      <c r="L12" s="22">
        <f t="shared" si="9"/>
        <v>8</v>
      </c>
      <c r="M12" s="23">
        <v>1487</v>
      </c>
      <c r="N12" s="23">
        <v>1495</v>
      </c>
      <c r="O12" s="29"/>
      <c r="P12" s="29"/>
      <c r="Q12" s="40"/>
      <c r="R12" s="40"/>
      <c r="S12" s="41">
        <f t="shared" si="16"/>
        <v>0</v>
      </c>
      <c r="T12" s="29"/>
      <c r="U12" s="29"/>
      <c r="V12" s="24">
        <f t="shared" si="10"/>
        <v>8</v>
      </c>
      <c r="W12" s="25">
        <f t="shared" si="11"/>
        <v>16</v>
      </c>
      <c r="X12" s="1"/>
      <c r="Y12" s="8"/>
      <c r="Z12" s="26"/>
      <c r="AA12" s="27">
        <f t="shared" si="12"/>
        <v>17</v>
      </c>
      <c r="AB12" s="27">
        <v>17</v>
      </c>
      <c r="AC12" s="28">
        <f t="shared" si="13"/>
        <v>1</v>
      </c>
      <c r="AD12" s="10">
        <f t="shared" si="14"/>
        <v>0.94117647058823528</v>
      </c>
      <c r="AE12" s="44">
        <f t="shared" si="15"/>
        <v>0</v>
      </c>
    </row>
    <row r="13" spans="1:31" x14ac:dyDescent="0.75">
      <c r="A13" s="20"/>
      <c r="B13" s="21"/>
      <c r="C13" s="23"/>
      <c r="D13" s="23"/>
      <c r="E13" s="29"/>
      <c r="F13" s="29"/>
      <c r="G13" s="40"/>
      <c r="H13" s="40"/>
      <c r="I13" s="41"/>
      <c r="J13" s="29"/>
      <c r="K13" s="29"/>
      <c r="L13" s="22"/>
      <c r="M13" s="23"/>
      <c r="N13" s="23"/>
      <c r="O13" s="29"/>
      <c r="P13" s="29"/>
      <c r="Q13" s="40"/>
      <c r="R13" s="40"/>
      <c r="S13" s="41"/>
      <c r="T13" s="29"/>
      <c r="U13" s="29"/>
      <c r="V13" s="24"/>
      <c r="W13" s="25"/>
      <c r="X13" s="1"/>
      <c r="Y13" s="8"/>
      <c r="Z13" s="26"/>
      <c r="AA13" s="27"/>
      <c r="AB13" s="27"/>
      <c r="AC13" s="28">
        <f>AVERAGEIF(AC5:AC12,"&gt;0")</f>
        <v>0.50294117647058822</v>
      </c>
      <c r="AD13" s="28">
        <f>AVERAGEIF(AD5:AD12,"&gt;0")</f>
        <v>0.91764705882353081</v>
      </c>
      <c r="AE13" s="44"/>
    </row>
    <row r="14" spans="1:31" x14ac:dyDescent="0.75">
      <c r="A14" s="13" t="s">
        <v>33</v>
      </c>
      <c r="B14" s="13"/>
      <c r="C14" s="13"/>
      <c r="D14" s="13"/>
      <c r="E14" s="13"/>
      <c r="F14" s="13"/>
      <c r="G14" s="13"/>
      <c r="H14" s="13"/>
      <c r="I14" s="1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7"/>
      <c r="X14" s="13"/>
      <c r="Y14" s="13"/>
      <c r="Z14" s="18"/>
      <c r="AA14" s="13"/>
      <c r="AB14" s="13"/>
      <c r="AC14" s="14"/>
      <c r="AD14" s="15"/>
      <c r="AE14" s="44">
        <f t="shared" si="15"/>
        <v>0</v>
      </c>
    </row>
    <row r="15" spans="1:31" x14ac:dyDescent="0.75">
      <c r="A15" s="29" t="s">
        <v>34</v>
      </c>
      <c r="B15" s="29" t="s">
        <v>29</v>
      </c>
      <c r="C15" s="21">
        <v>16642</v>
      </c>
      <c r="D15" s="21">
        <v>16642</v>
      </c>
      <c r="E15" s="29" t="s">
        <v>140</v>
      </c>
      <c r="F15" s="29" t="s">
        <v>140</v>
      </c>
      <c r="G15" s="40">
        <v>0.25</v>
      </c>
      <c r="H15" s="40">
        <v>0.66666666666666663</v>
      </c>
      <c r="I15" s="41">
        <f t="shared" ref="I15" si="19">H15-G15</f>
        <v>0.41666666666666663</v>
      </c>
      <c r="J15" s="29" t="s">
        <v>132</v>
      </c>
      <c r="K15" s="29"/>
      <c r="L15" s="24">
        <f t="shared" ref="L15" si="20">SUM(D15-C15)</f>
        <v>0</v>
      </c>
      <c r="M15" s="21">
        <v>16642</v>
      </c>
      <c r="N15" s="21">
        <v>16642</v>
      </c>
      <c r="O15" s="29" t="s">
        <v>140</v>
      </c>
      <c r="P15" s="29" t="s">
        <v>140</v>
      </c>
      <c r="Q15" s="40">
        <v>0.66666666666666663</v>
      </c>
      <c r="R15" s="40">
        <v>8.3333333333333329E-2</v>
      </c>
      <c r="S15" s="41">
        <v>0.41666666666666669</v>
      </c>
      <c r="T15" s="29" t="s">
        <v>132</v>
      </c>
      <c r="U15" s="29"/>
      <c r="V15" s="24">
        <f t="shared" ref="V15" si="21">SUM(N15-M15)</f>
        <v>0</v>
      </c>
      <c r="W15" s="25">
        <f t="shared" ref="W15" si="22">L15+V15</f>
        <v>0</v>
      </c>
      <c r="X15" s="21"/>
      <c r="Y15" s="21"/>
      <c r="Z15" s="30">
        <v>16.899999999999999</v>
      </c>
      <c r="AA15" s="27">
        <f>AB15-X15-Y15-Z15</f>
        <v>0.10000000000000142</v>
      </c>
      <c r="AB15" s="27">
        <v>17</v>
      </c>
      <c r="AC15" s="28">
        <f t="shared" ref="AC15" si="23">AA15/AB15</f>
        <v>5.8823529411765538E-3</v>
      </c>
      <c r="AD15" s="10">
        <f t="shared" ref="AD15" si="24">W15/AA15</f>
        <v>0</v>
      </c>
      <c r="AE15" s="44">
        <f t="shared" si="15"/>
        <v>0.83333333333333326</v>
      </c>
    </row>
    <row r="16" spans="1:31" x14ac:dyDescent="0.75">
      <c r="A16" s="29" t="s">
        <v>130</v>
      </c>
      <c r="B16" s="29" t="s">
        <v>29</v>
      </c>
      <c r="C16" s="29">
        <v>4134.7</v>
      </c>
      <c r="D16" s="29">
        <v>4134.7</v>
      </c>
      <c r="E16" s="29" t="s">
        <v>140</v>
      </c>
      <c r="F16" s="29" t="s">
        <v>140</v>
      </c>
      <c r="G16" s="40">
        <v>0.25</v>
      </c>
      <c r="H16" s="40">
        <v>0.66666666666666663</v>
      </c>
      <c r="I16" s="41">
        <f t="shared" ref="I16:I20" si="25">H16-G16</f>
        <v>0.41666666666666663</v>
      </c>
      <c r="J16" s="29" t="s">
        <v>133</v>
      </c>
      <c r="K16" s="29"/>
      <c r="L16" s="24">
        <f t="shared" ref="L16:L20" si="26">SUM(D16-C16)</f>
        <v>0</v>
      </c>
      <c r="M16" s="29">
        <v>4134.7</v>
      </c>
      <c r="N16" s="29">
        <v>4140.8</v>
      </c>
      <c r="O16" s="29"/>
      <c r="P16" s="29"/>
      <c r="Q16" s="40"/>
      <c r="R16" s="40"/>
      <c r="S16" s="41">
        <f t="shared" ref="S16:S20" si="27">R16-Q16</f>
        <v>0</v>
      </c>
      <c r="T16" s="29"/>
      <c r="U16" s="29"/>
      <c r="V16" s="24">
        <f t="shared" ref="V16:V20" si="28">SUM(N16-M16)</f>
        <v>6.1000000000003638</v>
      </c>
      <c r="W16" s="25">
        <f t="shared" ref="W16:W20" si="29">L16+V16</f>
        <v>6.1000000000003638</v>
      </c>
      <c r="X16" s="21"/>
      <c r="Y16" s="21"/>
      <c r="Z16" s="30"/>
      <c r="AA16" s="27">
        <f t="shared" ref="AA16:AA20" si="30">AB16-X16-Y16-Z16</f>
        <v>17</v>
      </c>
      <c r="AB16" s="27">
        <v>17</v>
      </c>
      <c r="AC16" s="28">
        <f t="shared" ref="AC16:AC20" si="31">AA16/AB16</f>
        <v>1</v>
      </c>
      <c r="AD16" s="10">
        <f t="shared" ref="AD16:AD20" si="32">W16/AA16</f>
        <v>0.35882352941178608</v>
      </c>
      <c r="AE16" s="44">
        <f t="shared" si="15"/>
        <v>0.41666666666666663</v>
      </c>
    </row>
    <row r="17" spans="1:31" x14ac:dyDescent="0.75">
      <c r="A17" s="29" t="s">
        <v>126</v>
      </c>
      <c r="B17" s="29" t="s">
        <v>29</v>
      </c>
      <c r="C17" s="29"/>
      <c r="D17" s="29"/>
      <c r="E17" s="29" t="s">
        <v>140</v>
      </c>
      <c r="F17" s="29" t="s">
        <v>140</v>
      </c>
      <c r="G17" s="40">
        <v>0.25</v>
      </c>
      <c r="H17" s="40">
        <v>0.66666666666666663</v>
      </c>
      <c r="I17" s="41">
        <v>0.41666666666666663</v>
      </c>
      <c r="J17" s="29" t="s">
        <v>134</v>
      </c>
      <c r="K17" s="29"/>
      <c r="L17" s="24">
        <v>0</v>
      </c>
      <c r="M17" s="29"/>
      <c r="N17" s="29"/>
      <c r="O17" s="29" t="s">
        <v>140</v>
      </c>
      <c r="P17" s="29" t="s">
        <v>140</v>
      </c>
      <c r="Q17" s="40">
        <v>0.66666666666666663</v>
      </c>
      <c r="R17" s="40">
        <v>8.3333333333333329E-2</v>
      </c>
      <c r="S17" s="41">
        <v>0.41666666666666669</v>
      </c>
      <c r="T17" s="29" t="s">
        <v>134</v>
      </c>
      <c r="U17" s="29"/>
      <c r="V17" s="24">
        <v>0</v>
      </c>
      <c r="W17" s="25">
        <v>0</v>
      </c>
      <c r="X17" s="21"/>
      <c r="Y17" s="21"/>
      <c r="Z17" s="30">
        <v>16.899999999999999</v>
      </c>
      <c r="AA17" s="27">
        <v>0.10000000000000142</v>
      </c>
      <c r="AB17" s="27">
        <v>17</v>
      </c>
      <c r="AC17" s="28">
        <v>5.8823529411765538E-3</v>
      </c>
      <c r="AD17" s="10">
        <v>0</v>
      </c>
      <c r="AE17" s="44">
        <v>0.83333333333333326</v>
      </c>
    </row>
    <row r="18" spans="1:31" x14ac:dyDescent="0.75">
      <c r="A18" s="29" t="s">
        <v>35</v>
      </c>
      <c r="B18" s="29" t="s">
        <v>29</v>
      </c>
      <c r="C18" s="29">
        <v>21595</v>
      </c>
      <c r="D18" s="29">
        <v>21603</v>
      </c>
      <c r="E18" s="29"/>
      <c r="F18" s="29"/>
      <c r="G18" s="40"/>
      <c r="H18" s="40"/>
      <c r="I18" s="41">
        <f t="shared" si="25"/>
        <v>0</v>
      </c>
      <c r="J18" s="29"/>
      <c r="K18" s="29"/>
      <c r="L18" s="24">
        <f t="shared" si="26"/>
        <v>8</v>
      </c>
      <c r="M18" s="29">
        <v>21603</v>
      </c>
      <c r="N18" s="29">
        <v>21612</v>
      </c>
      <c r="O18" s="29"/>
      <c r="P18" s="29"/>
      <c r="Q18" s="40"/>
      <c r="R18" s="40"/>
      <c r="S18" s="41">
        <f t="shared" si="27"/>
        <v>0</v>
      </c>
      <c r="T18" s="29"/>
      <c r="U18" s="29"/>
      <c r="V18" s="24">
        <f t="shared" si="28"/>
        <v>9</v>
      </c>
      <c r="W18" s="25">
        <f t="shared" si="29"/>
        <v>17</v>
      </c>
      <c r="X18" s="21"/>
      <c r="Y18" s="21"/>
      <c r="Z18" s="30"/>
      <c r="AA18" s="27">
        <f t="shared" si="30"/>
        <v>17</v>
      </c>
      <c r="AB18" s="27">
        <v>17</v>
      </c>
      <c r="AC18" s="28">
        <f t="shared" si="31"/>
        <v>1</v>
      </c>
      <c r="AD18" s="10">
        <f t="shared" si="32"/>
        <v>1</v>
      </c>
      <c r="AE18" s="44">
        <f t="shared" si="15"/>
        <v>0</v>
      </c>
    </row>
    <row r="19" spans="1:31" x14ac:dyDescent="0.75">
      <c r="A19" s="29" t="s">
        <v>131</v>
      </c>
      <c r="B19" s="29" t="s">
        <v>29</v>
      </c>
      <c r="C19" s="29">
        <v>2115</v>
      </c>
      <c r="D19" s="29">
        <v>2121</v>
      </c>
      <c r="E19" s="29"/>
      <c r="F19" s="29"/>
      <c r="G19" s="40"/>
      <c r="H19" s="40"/>
      <c r="I19" s="41">
        <f t="shared" si="25"/>
        <v>0</v>
      </c>
      <c r="J19" s="29"/>
      <c r="K19" s="29"/>
      <c r="L19" s="24">
        <f t="shared" si="26"/>
        <v>6</v>
      </c>
      <c r="M19" s="29">
        <v>2121</v>
      </c>
      <c r="N19" s="29">
        <v>2121</v>
      </c>
      <c r="O19" s="29"/>
      <c r="P19" s="29"/>
      <c r="Q19" s="40"/>
      <c r="R19" s="40"/>
      <c r="S19" s="41">
        <f t="shared" si="27"/>
        <v>0</v>
      </c>
      <c r="T19" s="29"/>
      <c r="U19" s="29"/>
      <c r="V19" s="24">
        <f t="shared" si="28"/>
        <v>0</v>
      </c>
      <c r="W19" s="25">
        <f t="shared" si="29"/>
        <v>6</v>
      </c>
      <c r="X19" s="21"/>
      <c r="Y19" s="21"/>
      <c r="Z19" s="30"/>
      <c r="AA19" s="27">
        <f t="shared" si="30"/>
        <v>17</v>
      </c>
      <c r="AB19" s="27">
        <v>17</v>
      </c>
      <c r="AC19" s="28">
        <f t="shared" si="31"/>
        <v>1</v>
      </c>
      <c r="AD19" s="10">
        <f t="shared" si="32"/>
        <v>0.35294117647058826</v>
      </c>
      <c r="AE19" s="44">
        <f t="shared" si="15"/>
        <v>0</v>
      </c>
    </row>
    <row r="20" spans="1:31" x14ac:dyDescent="0.75">
      <c r="A20" s="29" t="s">
        <v>90</v>
      </c>
      <c r="B20" s="29" t="s">
        <v>29</v>
      </c>
      <c r="C20" s="29">
        <v>2500</v>
      </c>
      <c r="D20" s="29">
        <v>2507</v>
      </c>
      <c r="E20" s="29"/>
      <c r="F20" s="29"/>
      <c r="G20" s="40"/>
      <c r="H20" s="40"/>
      <c r="I20" s="41">
        <f t="shared" si="25"/>
        <v>0</v>
      </c>
      <c r="J20" s="29"/>
      <c r="K20" s="29"/>
      <c r="L20" s="24">
        <f t="shared" si="26"/>
        <v>7</v>
      </c>
      <c r="M20" s="29">
        <v>2507</v>
      </c>
      <c r="N20" s="29">
        <v>2515</v>
      </c>
      <c r="O20" s="29"/>
      <c r="P20" s="29"/>
      <c r="Q20" s="40"/>
      <c r="R20" s="40"/>
      <c r="S20" s="41">
        <f t="shared" si="27"/>
        <v>0</v>
      </c>
      <c r="T20" s="29"/>
      <c r="U20" s="29"/>
      <c r="V20" s="24">
        <f t="shared" si="28"/>
        <v>8</v>
      </c>
      <c r="W20" s="25">
        <f t="shared" si="29"/>
        <v>15</v>
      </c>
      <c r="X20" s="21"/>
      <c r="Y20" s="21"/>
      <c r="Z20" s="30"/>
      <c r="AA20" s="27">
        <f t="shared" si="30"/>
        <v>17</v>
      </c>
      <c r="AB20" s="27">
        <v>17</v>
      </c>
      <c r="AC20" s="28">
        <f t="shared" si="31"/>
        <v>1</v>
      </c>
      <c r="AD20" s="10">
        <f t="shared" si="32"/>
        <v>0.88235294117647056</v>
      </c>
      <c r="AE20" s="44">
        <f t="shared" si="15"/>
        <v>0</v>
      </c>
    </row>
    <row r="21" spans="1:31" x14ac:dyDescent="0.75">
      <c r="A21" s="20"/>
      <c r="B21" s="21"/>
      <c r="C21" s="23"/>
      <c r="D21" s="23"/>
      <c r="E21" s="29"/>
      <c r="F21" s="29"/>
      <c r="G21" s="40"/>
      <c r="H21" s="40"/>
      <c r="I21" s="41"/>
      <c r="J21" s="29"/>
      <c r="K21" s="29"/>
      <c r="L21" s="22"/>
      <c r="M21" s="23"/>
      <c r="N21" s="23"/>
      <c r="O21" s="29"/>
      <c r="P21" s="29"/>
      <c r="Q21" s="40"/>
      <c r="R21" s="40"/>
      <c r="S21" s="41"/>
      <c r="T21" s="29"/>
      <c r="U21" s="29"/>
      <c r="V21" s="24"/>
      <c r="W21" s="25"/>
      <c r="X21" s="1"/>
      <c r="Y21" s="8"/>
      <c r="Z21" s="26"/>
      <c r="AA21" s="27"/>
      <c r="AB21" s="27"/>
      <c r="AC21" s="28">
        <f>AVERAGEIF(AC12:AC20,"&gt;0")</f>
        <v>0.68933823529411764</v>
      </c>
      <c r="AD21" s="28">
        <f>AVERAGEIF(AD12:AD20,"&gt;0")</f>
        <v>0.74215686274510195</v>
      </c>
      <c r="AE21" s="44"/>
    </row>
    <row r="22" spans="1:31" x14ac:dyDescent="0.75">
      <c r="A22" s="13" t="s">
        <v>72</v>
      </c>
      <c r="B22" s="13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7"/>
      <c r="X22" s="13"/>
      <c r="Y22" s="13"/>
      <c r="Z22" s="18"/>
      <c r="AA22" s="13"/>
      <c r="AB22" s="13"/>
      <c r="AC22" s="14"/>
      <c r="AD22" s="15"/>
      <c r="AE22" s="44">
        <f t="shared" si="15"/>
        <v>0</v>
      </c>
    </row>
    <row r="23" spans="1:31" x14ac:dyDescent="0.75">
      <c r="A23" s="29" t="s">
        <v>89</v>
      </c>
      <c r="B23" s="29" t="s">
        <v>29</v>
      </c>
      <c r="C23" s="29">
        <v>1282.4000000000001</v>
      </c>
      <c r="D23" s="29">
        <v>1285.0999999999999</v>
      </c>
      <c r="E23" s="29"/>
      <c r="F23" s="29"/>
      <c r="G23" s="40"/>
      <c r="H23" s="40"/>
      <c r="I23" s="41">
        <f t="shared" ref="I23" si="33">H23-G23</f>
        <v>0</v>
      </c>
      <c r="J23" s="29"/>
      <c r="K23" s="29"/>
      <c r="L23" s="24">
        <f t="shared" ref="L23" si="34">SUM(D23-C23)</f>
        <v>2.6999999999998181</v>
      </c>
      <c r="M23" s="29">
        <v>1285.0999999999999</v>
      </c>
      <c r="N23" s="29">
        <v>1289</v>
      </c>
      <c r="O23" s="29"/>
      <c r="P23" s="29"/>
      <c r="Q23" s="40"/>
      <c r="R23" s="40"/>
      <c r="S23" s="41">
        <f t="shared" ref="S23" si="35">R23-Q23</f>
        <v>0</v>
      </c>
      <c r="T23" s="29"/>
      <c r="U23" s="29"/>
      <c r="V23" s="24">
        <f t="shared" ref="V23" si="36">SUM(N23-M23)</f>
        <v>3.9000000000000909</v>
      </c>
      <c r="W23" s="25">
        <f t="shared" ref="W23" si="37">L23+V23</f>
        <v>6.5999999999999091</v>
      </c>
      <c r="X23" s="21"/>
      <c r="Y23" s="21"/>
      <c r="Z23" s="30"/>
      <c r="AA23" s="27">
        <f t="shared" ref="AA23" si="38">AB23-X23-Y23-Z23</f>
        <v>17</v>
      </c>
      <c r="AB23" s="27">
        <v>17</v>
      </c>
      <c r="AC23" s="28">
        <f t="shared" ref="AC23" si="39">AA23/AB23</f>
        <v>1</v>
      </c>
      <c r="AD23" s="10">
        <f t="shared" ref="AD23" si="40">W23/AA23</f>
        <v>0.38823529411764168</v>
      </c>
      <c r="AE23" s="44">
        <f t="shared" si="15"/>
        <v>0</v>
      </c>
    </row>
    <row r="24" spans="1:31" x14ac:dyDescent="0.75">
      <c r="A24" s="29"/>
      <c r="B24" s="29"/>
      <c r="C24" s="29"/>
      <c r="D24" s="29"/>
      <c r="E24" s="29"/>
      <c r="F24" s="29"/>
      <c r="G24" s="40"/>
      <c r="H24" s="40"/>
      <c r="I24" s="41"/>
      <c r="J24" s="29"/>
      <c r="K24" s="29"/>
      <c r="L24" s="24"/>
      <c r="M24" s="29"/>
      <c r="N24" s="29"/>
      <c r="O24" s="29"/>
      <c r="P24" s="29"/>
      <c r="Q24" s="40"/>
      <c r="R24" s="40"/>
      <c r="S24" s="41"/>
      <c r="T24" s="29"/>
      <c r="U24" s="29"/>
      <c r="V24" s="24"/>
      <c r="W24" s="25"/>
      <c r="X24" s="21"/>
      <c r="Y24" s="21"/>
      <c r="Z24" s="30"/>
      <c r="AA24" s="27"/>
      <c r="AB24" s="27"/>
      <c r="AC24" s="28">
        <f>AVERAGEIF(AC23,"&gt;0")</f>
        <v>1</v>
      </c>
      <c r="AD24" s="28">
        <v>0</v>
      </c>
      <c r="AE24" s="44"/>
    </row>
    <row r="25" spans="1:31" x14ac:dyDescent="0.75">
      <c r="A25" s="29"/>
      <c r="B25" s="29"/>
      <c r="C25" s="29"/>
      <c r="D25" s="29"/>
      <c r="E25" s="29"/>
      <c r="F25" s="29"/>
      <c r="G25" s="40"/>
      <c r="H25" s="40"/>
      <c r="I25" s="41"/>
      <c r="J25" s="29"/>
      <c r="K25" s="29"/>
      <c r="L25" s="24"/>
      <c r="M25" s="29"/>
      <c r="N25" s="29"/>
      <c r="O25" s="29"/>
      <c r="P25" s="29"/>
      <c r="Q25" s="40"/>
      <c r="R25" s="40"/>
      <c r="S25" s="41"/>
      <c r="T25" s="29"/>
      <c r="U25" s="29"/>
      <c r="V25" s="24"/>
      <c r="W25" s="25"/>
      <c r="X25" s="21"/>
      <c r="Y25" s="21"/>
      <c r="Z25" s="30"/>
      <c r="AA25" s="88" t="s">
        <v>177</v>
      </c>
      <c r="AB25" s="27"/>
      <c r="AC25" s="28">
        <f>AVERAGE(AC13,AC21,AC24)</f>
        <v>0.7307598039215687</v>
      </c>
      <c r="AD25" s="28">
        <f>AVERAGE(AD13,AD21,AD24)</f>
        <v>0.55326797385621085</v>
      </c>
      <c r="AE25" s="44"/>
    </row>
    <row r="26" spans="1:31" x14ac:dyDescent="0.75">
      <c r="A26" s="32" t="s">
        <v>36</v>
      </c>
      <c r="B26" s="32"/>
      <c r="C26" s="13"/>
      <c r="D26" s="13"/>
      <c r="E26" s="13"/>
      <c r="F26" s="13"/>
      <c r="G26" s="13"/>
      <c r="H26" s="13"/>
      <c r="I26" s="16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32"/>
      <c r="X26" s="32"/>
      <c r="Y26" s="32"/>
      <c r="Z26" s="32"/>
      <c r="AA26" s="13"/>
      <c r="AB26" s="13"/>
      <c r="AC26" s="32"/>
      <c r="AD26" s="15"/>
      <c r="AE26" s="43"/>
    </row>
    <row r="27" spans="1:31" x14ac:dyDescent="0.75">
      <c r="A27" s="13" t="s">
        <v>37</v>
      </c>
      <c r="B27" s="13"/>
      <c r="C27" s="13"/>
      <c r="D27" s="13"/>
      <c r="E27" s="13"/>
      <c r="F27" s="13"/>
      <c r="G27" s="13"/>
      <c r="H27" s="13"/>
      <c r="I27" s="1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7"/>
      <c r="X27" s="13"/>
      <c r="Y27" s="13"/>
      <c r="Z27" s="18"/>
      <c r="AA27" s="13"/>
      <c r="AB27" s="13"/>
      <c r="AC27" s="14"/>
      <c r="AD27" s="15"/>
      <c r="AE27" s="43"/>
    </row>
    <row r="28" spans="1:31" x14ac:dyDescent="0.75">
      <c r="A28" s="29" t="s">
        <v>73</v>
      </c>
      <c r="B28" s="21" t="s">
        <v>38</v>
      </c>
      <c r="C28" s="29"/>
      <c r="D28" s="29"/>
      <c r="E28" s="29" t="s">
        <v>140</v>
      </c>
      <c r="F28" s="29" t="s">
        <v>140</v>
      </c>
      <c r="G28" s="40">
        <v>0.25</v>
      </c>
      <c r="H28" s="40">
        <v>0.66666666666666663</v>
      </c>
      <c r="I28" s="41">
        <f t="shared" ref="I28" si="41">H28-G28</f>
        <v>0.41666666666666663</v>
      </c>
      <c r="J28" s="29" t="s">
        <v>144</v>
      </c>
      <c r="K28" s="29"/>
      <c r="L28" s="24">
        <f t="shared" ref="L28" si="42">SUM(D28-C28)</f>
        <v>0</v>
      </c>
      <c r="M28" s="29"/>
      <c r="N28" s="29"/>
      <c r="O28" s="29" t="s">
        <v>140</v>
      </c>
      <c r="P28" s="29" t="s">
        <v>140</v>
      </c>
      <c r="Q28" s="40">
        <v>0.66666666666666663</v>
      </c>
      <c r="R28" s="40">
        <v>8.3333333333333329E-2</v>
      </c>
      <c r="S28" s="41">
        <v>0.41666666666666669</v>
      </c>
      <c r="T28" s="29" t="s">
        <v>144</v>
      </c>
      <c r="U28" s="29"/>
      <c r="V28" s="24">
        <f t="shared" ref="V28" si="43">SUM(N28-M28)</f>
        <v>0</v>
      </c>
      <c r="W28" s="25">
        <f>L28+V28</f>
        <v>0</v>
      </c>
      <c r="X28" s="21"/>
      <c r="Y28" s="21"/>
      <c r="Z28" s="33">
        <v>16.899999999999999</v>
      </c>
      <c r="AA28" s="27">
        <f t="shared" ref="AA28" si="44">AB28-X28-Y28-Z28</f>
        <v>0.10000000000000142</v>
      </c>
      <c r="AB28" s="27">
        <v>17</v>
      </c>
      <c r="AC28" s="28">
        <f t="shared" ref="AC28" si="45">AA28/AB28</f>
        <v>5.8823529411765538E-3</v>
      </c>
      <c r="AD28" s="10">
        <f>W28/AA28</f>
        <v>0</v>
      </c>
      <c r="AE28" s="44">
        <f t="shared" ref="AE28" si="46">S28+I28</f>
        <v>0.83333333333333326</v>
      </c>
    </row>
    <row r="29" spans="1:31" x14ac:dyDescent="0.75">
      <c r="A29" s="29" t="s">
        <v>74</v>
      </c>
      <c r="B29" s="21" t="s">
        <v>38</v>
      </c>
      <c r="C29" s="29">
        <v>18714</v>
      </c>
      <c r="D29" s="29">
        <v>18723.900000000001</v>
      </c>
      <c r="E29" s="29"/>
      <c r="F29" s="29"/>
      <c r="G29" s="40"/>
      <c r="H29" s="40"/>
      <c r="I29" s="41">
        <f t="shared" ref="I29:I41" si="47">H29-G29</f>
        <v>0</v>
      </c>
      <c r="J29" s="29"/>
      <c r="K29" s="29"/>
      <c r="L29" s="24">
        <f t="shared" ref="L29:L41" si="48">SUM(D29-C29)</f>
        <v>9.9000000000014552</v>
      </c>
      <c r="M29" s="29">
        <v>18723.900000000001</v>
      </c>
      <c r="N29" s="29">
        <v>18732</v>
      </c>
      <c r="O29" s="29"/>
      <c r="P29" s="29"/>
      <c r="Q29" s="40"/>
      <c r="R29" s="40"/>
      <c r="S29" s="41">
        <f t="shared" ref="S29:S41" si="49">R29-Q29</f>
        <v>0</v>
      </c>
      <c r="T29" s="29"/>
      <c r="U29" s="29"/>
      <c r="V29" s="24">
        <f t="shared" ref="V29:V41" si="50">SUM(N29-M29)</f>
        <v>8.0999999999985448</v>
      </c>
      <c r="W29" s="25">
        <f>L29+V29</f>
        <v>18</v>
      </c>
      <c r="X29" s="21"/>
      <c r="Y29" s="21"/>
      <c r="Z29" s="33"/>
      <c r="AA29" s="27">
        <f t="shared" ref="AA29:AA56" si="51">AB29-X29-Y29-Z29</f>
        <v>17</v>
      </c>
      <c r="AB29" s="27">
        <v>17</v>
      </c>
      <c r="AC29" s="28">
        <f t="shared" ref="AC29:AC56" si="52">AA29/AB29</f>
        <v>1</v>
      </c>
      <c r="AD29" s="10">
        <f>W29/AA29</f>
        <v>1.0588235294117647</v>
      </c>
      <c r="AE29" s="44">
        <f>S27+I27</f>
        <v>0</v>
      </c>
    </row>
    <row r="30" spans="1:31" x14ac:dyDescent="0.75">
      <c r="A30" s="29" t="s">
        <v>75</v>
      </c>
      <c r="B30" s="21" t="s">
        <v>38</v>
      </c>
      <c r="C30" s="29">
        <v>17670.3</v>
      </c>
      <c r="D30" s="29">
        <v>17675.7</v>
      </c>
      <c r="E30" s="29"/>
      <c r="F30" s="29"/>
      <c r="G30" s="40"/>
      <c r="H30" s="40"/>
      <c r="I30" s="41">
        <f t="shared" si="47"/>
        <v>0</v>
      </c>
      <c r="J30" s="29"/>
      <c r="K30" s="29"/>
      <c r="L30" s="24">
        <f t="shared" si="48"/>
        <v>5.4000000000014552</v>
      </c>
      <c r="M30" s="29">
        <v>17675.7</v>
      </c>
      <c r="N30" s="29">
        <v>17684.2</v>
      </c>
      <c r="O30" s="29"/>
      <c r="P30" s="29"/>
      <c r="Q30" s="40"/>
      <c r="R30" s="40"/>
      <c r="S30" s="41">
        <f t="shared" si="49"/>
        <v>0</v>
      </c>
      <c r="T30" s="29"/>
      <c r="U30" s="29"/>
      <c r="V30" s="24">
        <f t="shared" si="50"/>
        <v>8.5</v>
      </c>
      <c r="W30" s="25">
        <f t="shared" ref="W30:W41" si="53">L30+V30</f>
        <v>13.900000000001455</v>
      </c>
      <c r="X30" s="21"/>
      <c r="Y30" s="21"/>
      <c r="Z30" s="33"/>
      <c r="AA30" s="27">
        <f>AB30-X30-Y30-Z30</f>
        <v>17</v>
      </c>
      <c r="AB30" s="27">
        <v>17</v>
      </c>
      <c r="AC30" s="28">
        <f t="shared" si="52"/>
        <v>1</v>
      </c>
      <c r="AD30" s="10">
        <f t="shared" ref="AD30:AD56" si="54">W30/AA30</f>
        <v>0.81764705882361499</v>
      </c>
      <c r="AE30" s="44">
        <f t="shared" ref="AE30:AE41" si="55">S29+I29</f>
        <v>0</v>
      </c>
    </row>
    <row r="31" spans="1:31" x14ac:dyDescent="0.75">
      <c r="A31" s="29" t="s">
        <v>76</v>
      </c>
      <c r="B31" s="21" t="s">
        <v>38</v>
      </c>
      <c r="C31" s="29">
        <v>13318.2</v>
      </c>
      <c r="D31" s="29">
        <v>13326</v>
      </c>
      <c r="E31" s="29"/>
      <c r="F31" s="29"/>
      <c r="G31" s="40"/>
      <c r="H31" s="40"/>
      <c r="I31" s="41">
        <f t="shared" si="47"/>
        <v>0</v>
      </c>
      <c r="J31" s="29"/>
      <c r="K31" s="29"/>
      <c r="L31" s="24">
        <f t="shared" si="48"/>
        <v>7.7999999999992724</v>
      </c>
      <c r="M31" s="29">
        <v>13326</v>
      </c>
      <c r="N31" s="29">
        <v>13335.4</v>
      </c>
      <c r="O31" s="29"/>
      <c r="P31" s="29"/>
      <c r="Q31" s="40"/>
      <c r="R31" s="40"/>
      <c r="S31" s="41">
        <f t="shared" si="49"/>
        <v>0</v>
      </c>
      <c r="T31" s="29"/>
      <c r="U31" s="29"/>
      <c r="V31" s="24">
        <f t="shared" si="50"/>
        <v>9.3999999999996362</v>
      </c>
      <c r="W31" s="25">
        <f t="shared" si="53"/>
        <v>17.199999999998909</v>
      </c>
      <c r="X31" s="21"/>
      <c r="Y31" s="21"/>
      <c r="Z31" s="33"/>
      <c r="AA31" s="27">
        <f t="shared" si="51"/>
        <v>17</v>
      </c>
      <c r="AB31" s="27">
        <v>17</v>
      </c>
      <c r="AC31" s="28">
        <f t="shared" si="52"/>
        <v>1</v>
      </c>
      <c r="AD31" s="10">
        <f t="shared" si="54"/>
        <v>1.0117647058822887</v>
      </c>
      <c r="AE31" s="44">
        <f t="shared" si="55"/>
        <v>0</v>
      </c>
    </row>
    <row r="32" spans="1:31" x14ac:dyDescent="0.75">
      <c r="A32" s="29" t="s">
        <v>77</v>
      </c>
      <c r="B32" s="21" t="s">
        <v>38</v>
      </c>
      <c r="C32" s="29">
        <v>9690</v>
      </c>
      <c r="D32" s="29">
        <v>9699.1</v>
      </c>
      <c r="E32" s="29"/>
      <c r="F32" s="29"/>
      <c r="G32" s="40"/>
      <c r="H32" s="40"/>
      <c r="I32" s="41">
        <f t="shared" si="47"/>
        <v>0</v>
      </c>
      <c r="J32" s="29"/>
      <c r="K32" s="29"/>
      <c r="L32" s="24">
        <f t="shared" si="48"/>
        <v>9.1000000000003638</v>
      </c>
      <c r="M32" s="29">
        <v>9699.1</v>
      </c>
      <c r="N32" s="29">
        <v>9708</v>
      </c>
      <c r="O32" s="29"/>
      <c r="P32" s="29"/>
      <c r="Q32" s="40"/>
      <c r="R32" s="40"/>
      <c r="S32" s="41">
        <f t="shared" si="49"/>
        <v>0</v>
      </c>
      <c r="T32" s="29"/>
      <c r="U32" s="29"/>
      <c r="V32" s="24">
        <f t="shared" si="50"/>
        <v>8.8999999999996362</v>
      </c>
      <c r="W32" s="25">
        <f t="shared" si="53"/>
        <v>18</v>
      </c>
      <c r="X32" s="21"/>
      <c r="Y32" s="21"/>
      <c r="Z32" s="33"/>
      <c r="AA32" s="27">
        <f>AB32-X32-Y32-Z32</f>
        <v>17</v>
      </c>
      <c r="AB32" s="27">
        <v>17</v>
      </c>
      <c r="AC32" s="28">
        <f t="shared" si="52"/>
        <v>1</v>
      </c>
      <c r="AD32" s="10">
        <f t="shared" si="54"/>
        <v>1.0588235294117647</v>
      </c>
      <c r="AE32" s="44">
        <f t="shared" si="55"/>
        <v>0</v>
      </c>
    </row>
    <row r="33" spans="1:31" x14ac:dyDescent="0.75">
      <c r="A33" s="29" t="s">
        <v>78</v>
      </c>
      <c r="B33" s="21" t="s">
        <v>38</v>
      </c>
      <c r="C33" s="21">
        <v>10934</v>
      </c>
      <c r="D33" s="21">
        <v>10941.8</v>
      </c>
      <c r="E33" s="29"/>
      <c r="F33" s="29"/>
      <c r="G33" s="40"/>
      <c r="H33" s="40"/>
      <c r="I33" s="41">
        <f t="shared" si="47"/>
        <v>0</v>
      </c>
      <c r="J33" s="29"/>
      <c r="K33" s="29"/>
      <c r="L33" s="24">
        <f t="shared" si="48"/>
        <v>7.7999999999992724</v>
      </c>
      <c r="M33" s="21">
        <v>10941.8</v>
      </c>
      <c r="N33" s="21">
        <v>10950</v>
      </c>
      <c r="O33" s="29"/>
      <c r="P33" s="29"/>
      <c r="Q33" s="40"/>
      <c r="R33" s="40"/>
      <c r="S33" s="41">
        <f t="shared" si="49"/>
        <v>0</v>
      </c>
      <c r="T33" s="29"/>
      <c r="U33" s="29"/>
      <c r="V33" s="24">
        <f t="shared" si="50"/>
        <v>8.2000000000007276</v>
      </c>
      <c r="W33" s="25">
        <f t="shared" si="53"/>
        <v>16</v>
      </c>
      <c r="X33" s="21"/>
      <c r="Y33" s="21"/>
      <c r="Z33" s="33"/>
      <c r="AA33" s="27">
        <f t="shared" si="51"/>
        <v>17</v>
      </c>
      <c r="AB33" s="27">
        <v>17</v>
      </c>
      <c r="AC33" s="28">
        <f t="shared" si="52"/>
        <v>1</v>
      </c>
      <c r="AD33" s="10">
        <f t="shared" si="54"/>
        <v>0.94117647058823528</v>
      </c>
      <c r="AE33" s="44">
        <f t="shared" si="55"/>
        <v>0</v>
      </c>
    </row>
    <row r="34" spans="1:31" x14ac:dyDescent="0.75">
      <c r="A34" s="29" t="s">
        <v>79</v>
      </c>
      <c r="B34" s="21" t="s">
        <v>38</v>
      </c>
      <c r="C34" s="29"/>
      <c r="D34" s="29"/>
      <c r="E34" s="29" t="s">
        <v>140</v>
      </c>
      <c r="F34" s="29" t="s">
        <v>140</v>
      </c>
      <c r="G34" s="40">
        <v>0.25</v>
      </c>
      <c r="H34" s="40">
        <v>0.66666666666666663</v>
      </c>
      <c r="I34" s="41">
        <f t="shared" si="47"/>
        <v>0.41666666666666663</v>
      </c>
      <c r="J34" s="29" t="s">
        <v>147</v>
      </c>
      <c r="K34" s="29"/>
      <c r="L34" s="24">
        <f t="shared" si="48"/>
        <v>0</v>
      </c>
      <c r="M34" s="29"/>
      <c r="N34" s="29"/>
      <c r="O34" s="29"/>
      <c r="P34" s="29" t="s">
        <v>140</v>
      </c>
      <c r="Q34" s="40">
        <v>0.66666666666666663</v>
      </c>
      <c r="R34" s="40">
        <v>8.3333333333333329E-2</v>
      </c>
      <c r="S34" s="41">
        <v>0.41666666666666669</v>
      </c>
      <c r="T34" s="29" t="s">
        <v>147</v>
      </c>
      <c r="U34" s="29"/>
      <c r="V34" s="24">
        <f t="shared" si="50"/>
        <v>0</v>
      </c>
      <c r="W34" s="25">
        <f t="shared" si="53"/>
        <v>0</v>
      </c>
      <c r="X34" s="21"/>
      <c r="Y34" s="21"/>
      <c r="Z34" s="33">
        <v>16.899999999999999</v>
      </c>
      <c r="AA34" s="27">
        <f t="shared" si="51"/>
        <v>0.10000000000000142</v>
      </c>
      <c r="AB34" s="27">
        <v>17</v>
      </c>
      <c r="AC34" s="28">
        <f t="shared" si="52"/>
        <v>5.8823529411765538E-3</v>
      </c>
      <c r="AD34" s="10">
        <f t="shared" si="54"/>
        <v>0</v>
      </c>
      <c r="AE34" s="44">
        <f t="shared" ref="AE34:AE35" si="56">S34+I34</f>
        <v>0.83333333333333326</v>
      </c>
    </row>
    <row r="35" spans="1:31" x14ac:dyDescent="0.75">
      <c r="A35" s="29" t="s">
        <v>80</v>
      </c>
      <c r="B35" s="21" t="s">
        <v>38</v>
      </c>
      <c r="C35" s="29"/>
      <c r="D35" s="29"/>
      <c r="E35" s="29" t="s">
        <v>140</v>
      </c>
      <c r="F35" s="29" t="s">
        <v>140</v>
      </c>
      <c r="G35" s="40">
        <v>0.25</v>
      </c>
      <c r="H35" s="40">
        <v>0.66666666666666663</v>
      </c>
      <c r="I35" s="41">
        <f t="shared" si="47"/>
        <v>0.41666666666666663</v>
      </c>
      <c r="J35" s="29" t="s">
        <v>146</v>
      </c>
      <c r="K35" s="29"/>
      <c r="L35" s="24">
        <f t="shared" si="48"/>
        <v>0</v>
      </c>
      <c r="M35" s="29"/>
      <c r="N35" s="29"/>
      <c r="O35" s="29"/>
      <c r="P35" s="29" t="s">
        <v>140</v>
      </c>
      <c r="Q35" s="40">
        <v>0.66666666666666663</v>
      </c>
      <c r="R35" s="40">
        <v>8.3333333333333329E-2</v>
      </c>
      <c r="S35" s="41">
        <v>0.41666666666666669</v>
      </c>
      <c r="T35" s="29" t="s">
        <v>146</v>
      </c>
      <c r="U35" s="29"/>
      <c r="V35" s="24">
        <f t="shared" si="50"/>
        <v>0</v>
      </c>
      <c r="W35" s="25">
        <f t="shared" si="53"/>
        <v>0</v>
      </c>
      <c r="X35" s="21"/>
      <c r="Y35" s="21"/>
      <c r="Z35" s="33">
        <v>16.899999999999999</v>
      </c>
      <c r="AA35" s="27">
        <f t="shared" si="51"/>
        <v>0.10000000000000142</v>
      </c>
      <c r="AB35" s="27">
        <v>17</v>
      </c>
      <c r="AC35" s="28">
        <f t="shared" si="52"/>
        <v>5.8823529411765538E-3</v>
      </c>
      <c r="AD35" s="10">
        <f t="shared" si="54"/>
        <v>0</v>
      </c>
      <c r="AE35" s="44">
        <f t="shared" si="56"/>
        <v>0.83333333333333326</v>
      </c>
    </row>
    <row r="36" spans="1:31" x14ac:dyDescent="0.75">
      <c r="A36" s="29" t="s">
        <v>81</v>
      </c>
      <c r="B36" s="21" t="s">
        <v>38</v>
      </c>
      <c r="C36" s="29">
        <v>5633</v>
      </c>
      <c r="D36" s="29">
        <v>5641.9</v>
      </c>
      <c r="E36" s="29"/>
      <c r="F36" s="29"/>
      <c r="G36" s="40"/>
      <c r="H36" s="40"/>
      <c r="I36" s="41">
        <f t="shared" si="47"/>
        <v>0</v>
      </c>
      <c r="J36" s="29"/>
      <c r="K36" s="29"/>
      <c r="L36" s="24">
        <f t="shared" si="48"/>
        <v>8.8999999999996362</v>
      </c>
      <c r="M36" s="29">
        <v>5641.9</v>
      </c>
      <c r="N36" s="29">
        <v>5650</v>
      </c>
      <c r="O36" s="29"/>
      <c r="P36" s="29"/>
      <c r="Q36" s="40"/>
      <c r="R36" s="40"/>
      <c r="S36" s="41">
        <f t="shared" si="49"/>
        <v>0</v>
      </c>
      <c r="T36" s="29"/>
      <c r="U36" s="29"/>
      <c r="V36" s="24">
        <f t="shared" si="50"/>
        <v>8.1000000000003638</v>
      </c>
      <c r="W36" s="25">
        <f t="shared" si="53"/>
        <v>17</v>
      </c>
      <c r="X36" s="21"/>
      <c r="Y36" s="21"/>
      <c r="Z36" s="33"/>
      <c r="AA36" s="27">
        <f t="shared" si="51"/>
        <v>17</v>
      </c>
      <c r="AB36" s="27">
        <v>17</v>
      </c>
      <c r="AC36" s="28">
        <f t="shared" si="52"/>
        <v>1</v>
      </c>
      <c r="AD36" s="10">
        <f t="shared" si="54"/>
        <v>1</v>
      </c>
      <c r="AE36" s="44">
        <f t="shared" si="55"/>
        <v>0.83333333333333326</v>
      </c>
    </row>
    <row r="37" spans="1:31" x14ac:dyDescent="0.75">
      <c r="A37" s="29" t="s">
        <v>82</v>
      </c>
      <c r="B37" s="21" t="s">
        <v>38</v>
      </c>
      <c r="C37" s="21">
        <v>5635.3</v>
      </c>
      <c r="D37" s="21">
        <v>5635.3</v>
      </c>
      <c r="E37" s="29"/>
      <c r="F37" s="29"/>
      <c r="G37" s="40"/>
      <c r="H37" s="40"/>
      <c r="I37" s="41">
        <f t="shared" si="47"/>
        <v>0</v>
      </c>
      <c r="J37" s="29"/>
      <c r="K37" s="29"/>
      <c r="L37" s="24">
        <f t="shared" si="48"/>
        <v>0</v>
      </c>
      <c r="M37" s="21">
        <v>5635.3</v>
      </c>
      <c r="N37" s="21">
        <v>5635.3</v>
      </c>
      <c r="O37" s="29"/>
      <c r="P37" s="29"/>
      <c r="Q37" s="40"/>
      <c r="R37" s="40"/>
      <c r="S37" s="41">
        <f t="shared" si="49"/>
        <v>0</v>
      </c>
      <c r="T37" s="29"/>
      <c r="U37" s="29"/>
      <c r="V37" s="24">
        <f t="shared" si="50"/>
        <v>0</v>
      </c>
      <c r="W37" s="25">
        <f t="shared" si="53"/>
        <v>0</v>
      </c>
      <c r="X37" s="21"/>
      <c r="Y37" s="21"/>
      <c r="Z37" s="33"/>
      <c r="AA37" s="27">
        <f t="shared" si="51"/>
        <v>17</v>
      </c>
      <c r="AB37" s="27">
        <v>17</v>
      </c>
      <c r="AC37" s="28">
        <f t="shared" si="52"/>
        <v>1</v>
      </c>
      <c r="AD37" s="10">
        <f t="shared" si="54"/>
        <v>0</v>
      </c>
      <c r="AE37" s="44">
        <f t="shared" si="55"/>
        <v>0</v>
      </c>
    </row>
    <row r="38" spans="1:31" x14ac:dyDescent="0.75">
      <c r="A38" s="29" t="s">
        <v>83</v>
      </c>
      <c r="B38" s="21" t="s">
        <v>38</v>
      </c>
      <c r="C38" s="29">
        <v>5158.6000000000004</v>
      </c>
      <c r="D38" s="29">
        <v>5166.3999999999996</v>
      </c>
      <c r="E38" s="29"/>
      <c r="F38" s="29"/>
      <c r="G38" s="40"/>
      <c r="H38" s="40"/>
      <c r="I38" s="41">
        <f t="shared" si="47"/>
        <v>0</v>
      </c>
      <c r="J38" s="29"/>
      <c r="K38" s="29"/>
      <c r="L38" s="24">
        <f t="shared" si="48"/>
        <v>7.7999999999992724</v>
      </c>
      <c r="M38" s="29">
        <v>5166.3999999999996</v>
      </c>
      <c r="N38" s="29">
        <v>5175.3</v>
      </c>
      <c r="O38" s="29"/>
      <c r="P38" s="29"/>
      <c r="Q38" s="40"/>
      <c r="R38" s="40"/>
      <c r="S38" s="41">
        <f t="shared" si="49"/>
        <v>0</v>
      </c>
      <c r="T38" s="29"/>
      <c r="U38" s="29"/>
      <c r="V38" s="24">
        <f t="shared" si="50"/>
        <v>8.9000000000005457</v>
      </c>
      <c r="W38" s="25">
        <f t="shared" si="53"/>
        <v>16.699999999999818</v>
      </c>
      <c r="X38" s="21"/>
      <c r="Y38" s="21"/>
      <c r="Z38" s="33"/>
      <c r="AA38" s="27">
        <f t="shared" si="51"/>
        <v>17</v>
      </c>
      <c r="AB38" s="27">
        <v>17</v>
      </c>
      <c r="AC38" s="28">
        <f t="shared" si="52"/>
        <v>1</v>
      </c>
      <c r="AD38" s="10">
        <f t="shared" si="54"/>
        <v>0.98235294117645988</v>
      </c>
      <c r="AE38" s="44">
        <f t="shared" si="55"/>
        <v>0</v>
      </c>
    </row>
    <row r="39" spans="1:31" x14ac:dyDescent="0.75">
      <c r="A39" s="29" t="s">
        <v>84</v>
      </c>
      <c r="B39" s="21" t="s">
        <v>38</v>
      </c>
      <c r="C39" s="29">
        <v>5325</v>
      </c>
      <c r="D39" s="29">
        <v>5334.5</v>
      </c>
      <c r="E39" s="29"/>
      <c r="F39" s="29"/>
      <c r="G39" s="40"/>
      <c r="H39" s="40"/>
      <c r="I39" s="41">
        <f t="shared" si="47"/>
        <v>0</v>
      </c>
      <c r="J39" s="29"/>
      <c r="K39" s="29"/>
      <c r="L39" s="24">
        <f t="shared" si="48"/>
        <v>9.5</v>
      </c>
      <c r="M39" s="29">
        <v>5334.5</v>
      </c>
      <c r="N39" s="29">
        <v>5343</v>
      </c>
      <c r="O39" s="29"/>
      <c r="P39" s="29"/>
      <c r="Q39" s="40"/>
      <c r="R39" s="40"/>
      <c r="S39" s="41">
        <f t="shared" si="49"/>
        <v>0</v>
      </c>
      <c r="T39" s="29"/>
      <c r="U39" s="29"/>
      <c r="V39" s="24">
        <f t="shared" si="50"/>
        <v>8.5</v>
      </c>
      <c r="W39" s="25">
        <f t="shared" si="53"/>
        <v>18</v>
      </c>
      <c r="X39" s="21"/>
      <c r="Y39" s="21"/>
      <c r="Z39" s="33"/>
      <c r="AA39" s="27">
        <f t="shared" si="51"/>
        <v>17</v>
      </c>
      <c r="AB39" s="27">
        <v>17</v>
      </c>
      <c r="AC39" s="28">
        <f t="shared" si="52"/>
        <v>1</v>
      </c>
      <c r="AD39" s="10">
        <f t="shared" si="54"/>
        <v>1.0588235294117647</v>
      </c>
      <c r="AE39" s="44">
        <f t="shared" si="55"/>
        <v>0</v>
      </c>
    </row>
    <row r="40" spans="1:31" x14ac:dyDescent="0.75">
      <c r="A40" s="29" t="s">
        <v>85</v>
      </c>
      <c r="B40" s="21" t="s">
        <v>38</v>
      </c>
      <c r="C40" s="29">
        <v>2123</v>
      </c>
      <c r="D40" s="29">
        <v>2131</v>
      </c>
      <c r="E40" s="29"/>
      <c r="F40" s="29"/>
      <c r="G40" s="40"/>
      <c r="H40" s="40"/>
      <c r="I40" s="41">
        <f t="shared" si="47"/>
        <v>0</v>
      </c>
      <c r="J40" s="29"/>
      <c r="K40" s="29"/>
      <c r="L40" s="24">
        <f t="shared" si="48"/>
        <v>8</v>
      </c>
      <c r="M40" s="29">
        <v>2131</v>
      </c>
      <c r="N40" s="29">
        <v>2140.6</v>
      </c>
      <c r="O40" s="29"/>
      <c r="P40" s="29"/>
      <c r="Q40" s="40"/>
      <c r="R40" s="40"/>
      <c r="S40" s="41">
        <f t="shared" si="49"/>
        <v>0</v>
      </c>
      <c r="T40" s="29"/>
      <c r="U40" s="29"/>
      <c r="V40" s="24">
        <f t="shared" si="50"/>
        <v>9.5999999999999091</v>
      </c>
      <c r="W40" s="25">
        <f t="shared" si="53"/>
        <v>17.599999999999909</v>
      </c>
      <c r="X40" s="21"/>
      <c r="Y40" s="21"/>
      <c r="Z40" s="33"/>
      <c r="AA40" s="27">
        <f t="shared" si="51"/>
        <v>17</v>
      </c>
      <c r="AB40" s="27">
        <v>17</v>
      </c>
      <c r="AC40" s="28">
        <f t="shared" si="52"/>
        <v>1</v>
      </c>
      <c r="AD40" s="10">
        <f t="shared" si="54"/>
        <v>1.0352941176470534</v>
      </c>
      <c r="AE40" s="44">
        <f t="shared" si="55"/>
        <v>0</v>
      </c>
    </row>
    <row r="41" spans="1:31" x14ac:dyDescent="0.75">
      <c r="A41" s="29" t="s">
        <v>86</v>
      </c>
      <c r="B41" s="21" t="s">
        <v>38</v>
      </c>
      <c r="C41" s="29">
        <v>2156.6999999999998</v>
      </c>
      <c r="D41" s="29">
        <v>2165.1999999999998</v>
      </c>
      <c r="E41" s="29"/>
      <c r="F41" s="29"/>
      <c r="G41" s="40"/>
      <c r="H41" s="40"/>
      <c r="I41" s="41">
        <f t="shared" si="47"/>
        <v>0</v>
      </c>
      <c r="J41" s="29"/>
      <c r="K41" s="29"/>
      <c r="L41" s="24">
        <f t="shared" si="48"/>
        <v>8.5</v>
      </c>
      <c r="M41" s="29">
        <v>2165.1999999999998</v>
      </c>
      <c r="N41" s="29">
        <v>2174.1999999999998</v>
      </c>
      <c r="O41" s="29"/>
      <c r="P41" s="29"/>
      <c r="Q41" s="40"/>
      <c r="R41" s="40"/>
      <c r="S41" s="41">
        <f t="shared" si="49"/>
        <v>0</v>
      </c>
      <c r="T41" s="29"/>
      <c r="U41" s="29"/>
      <c r="V41" s="24">
        <f t="shared" si="50"/>
        <v>9</v>
      </c>
      <c r="W41" s="25">
        <f t="shared" si="53"/>
        <v>17.5</v>
      </c>
      <c r="X41" s="21"/>
      <c r="Y41" s="21"/>
      <c r="Z41" s="33"/>
      <c r="AA41" s="27">
        <f t="shared" si="51"/>
        <v>17</v>
      </c>
      <c r="AB41" s="27">
        <v>17</v>
      </c>
      <c r="AC41" s="28">
        <f t="shared" si="52"/>
        <v>1</v>
      </c>
      <c r="AD41" s="10">
        <f t="shared" si="54"/>
        <v>1.0294117647058822</v>
      </c>
      <c r="AE41" s="44">
        <f t="shared" si="55"/>
        <v>0</v>
      </c>
    </row>
    <row r="42" spans="1:31" x14ac:dyDescent="0.75">
      <c r="A42" s="29" t="s">
        <v>87</v>
      </c>
      <c r="B42" s="21" t="s">
        <v>38</v>
      </c>
      <c r="C42" s="29">
        <v>2031</v>
      </c>
      <c r="D42" s="21">
        <v>2040.2</v>
      </c>
      <c r="E42" s="29"/>
      <c r="F42" s="29"/>
      <c r="G42" s="40"/>
      <c r="H42" s="40"/>
      <c r="I42" s="41">
        <f t="shared" ref="I42" si="57">H42-G42</f>
        <v>0</v>
      </c>
      <c r="J42" s="29"/>
      <c r="K42" s="29"/>
      <c r="L42" s="24">
        <f t="shared" ref="L42" si="58">SUM(D42-C42)</f>
        <v>9.2000000000000455</v>
      </c>
      <c r="M42" s="21">
        <v>2040.2</v>
      </c>
      <c r="N42" s="29">
        <v>2049</v>
      </c>
      <c r="O42" s="29"/>
      <c r="P42" s="29"/>
      <c r="Q42" s="40"/>
      <c r="R42" s="40"/>
      <c r="S42" s="41">
        <f t="shared" ref="S42" si="59">R42-Q42</f>
        <v>0</v>
      </c>
      <c r="T42" s="29"/>
      <c r="U42" s="29"/>
      <c r="V42" s="24">
        <f t="shared" ref="V42" si="60">SUM(N42-M42)</f>
        <v>8.7999999999999545</v>
      </c>
      <c r="W42" s="25">
        <f t="shared" ref="W42" si="61">L42+V42</f>
        <v>18</v>
      </c>
      <c r="X42" s="21"/>
      <c r="Y42" s="21"/>
      <c r="Z42" s="33"/>
      <c r="AA42" s="27">
        <f t="shared" ref="AA42" si="62">AB42-X42-Y42-Z42</f>
        <v>17</v>
      </c>
      <c r="AB42" s="27">
        <v>17</v>
      </c>
      <c r="AC42" s="28">
        <f t="shared" ref="AC42" si="63">AA42/AB42</f>
        <v>1</v>
      </c>
      <c r="AD42" s="10">
        <f>W42/AA42</f>
        <v>1.0588235294117647</v>
      </c>
      <c r="AE42" s="44">
        <f>S37+I37</f>
        <v>0</v>
      </c>
    </row>
    <row r="43" spans="1:31" x14ac:dyDescent="0.75">
      <c r="A43" s="29"/>
      <c r="B43" s="21"/>
      <c r="C43" s="21"/>
      <c r="D43" s="21"/>
      <c r="E43" s="29"/>
      <c r="F43" s="29"/>
      <c r="G43" s="40"/>
      <c r="H43" s="40"/>
      <c r="I43" s="41"/>
      <c r="J43" s="29"/>
      <c r="K43" s="29"/>
      <c r="L43" s="24"/>
      <c r="M43" s="21"/>
      <c r="N43" s="21"/>
      <c r="O43" s="29"/>
      <c r="P43" s="29"/>
      <c r="Q43" s="40"/>
      <c r="R43" s="40"/>
      <c r="S43" s="41"/>
      <c r="T43" s="29"/>
      <c r="U43" s="29"/>
      <c r="V43" s="24"/>
      <c r="W43" s="25"/>
      <c r="X43" s="21"/>
      <c r="Y43" s="21"/>
      <c r="Z43" s="33"/>
      <c r="AA43" s="27"/>
      <c r="AB43" s="27"/>
      <c r="AC43" s="28">
        <f>AVERAGEIF(AC28:AC42,"&gt;0")</f>
        <v>0.80117647058823527</v>
      </c>
      <c r="AD43" s="28">
        <f>AVERAGEIF(AD28:AD42,"&gt;0")</f>
        <v>1.0048128342245994</v>
      </c>
      <c r="AE43" s="44"/>
    </row>
    <row r="44" spans="1:31" x14ac:dyDescent="0.75">
      <c r="A44" s="13" t="s">
        <v>102</v>
      </c>
      <c r="B44" s="13"/>
      <c r="C44" s="13"/>
      <c r="D44" s="13"/>
      <c r="E44" s="13"/>
      <c r="F44" s="13"/>
      <c r="G44" s="13"/>
      <c r="H44" s="13"/>
      <c r="I44" s="16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7"/>
      <c r="X44" s="13"/>
      <c r="Y44" s="13"/>
      <c r="Z44" s="18"/>
      <c r="AA44" s="13"/>
      <c r="AB44" s="13"/>
      <c r="AC44" s="14"/>
      <c r="AD44" s="15"/>
      <c r="AE44" s="43"/>
    </row>
    <row r="45" spans="1:31" x14ac:dyDescent="0.75">
      <c r="A45" s="29" t="s">
        <v>39</v>
      </c>
      <c r="B45" s="21" t="s">
        <v>38</v>
      </c>
      <c r="C45" s="29"/>
      <c r="D45" s="29"/>
      <c r="E45" s="29"/>
      <c r="F45" s="29"/>
      <c r="G45" s="40"/>
      <c r="H45" s="40"/>
      <c r="I45" s="41">
        <f t="shared" ref="I45:I56" si="64">H45-G45</f>
        <v>0</v>
      </c>
      <c r="J45" s="29"/>
      <c r="K45" s="29"/>
      <c r="L45" s="24">
        <f t="shared" ref="L45:L56" si="65">SUM(D45-C45)</f>
        <v>0</v>
      </c>
      <c r="M45" s="29">
        <v>16498</v>
      </c>
      <c r="N45" s="29">
        <v>16540</v>
      </c>
      <c r="O45" s="29"/>
      <c r="P45" s="29"/>
      <c r="Q45" s="40"/>
      <c r="R45" s="40"/>
      <c r="S45" s="41">
        <f>R45-Q45</f>
        <v>0</v>
      </c>
      <c r="T45" s="29"/>
      <c r="U45" s="29"/>
      <c r="V45" s="24">
        <f t="shared" ref="V45:V56" si="66">SUM(N45-M45)</f>
        <v>42</v>
      </c>
      <c r="W45" s="25">
        <f t="shared" ref="W45:W56" si="67">L45+V45</f>
        <v>42</v>
      </c>
      <c r="X45" s="21"/>
      <c r="Y45" s="21"/>
      <c r="Z45" s="33"/>
      <c r="AA45" s="27">
        <f t="shared" ref="AA45:AA49" si="68">AB45-X45-Y45-Z45</f>
        <v>17</v>
      </c>
      <c r="AB45" s="27">
        <v>17</v>
      </c>
      <c r="AC45" s="28">
        <f t="shared" ref="AC45:AC48" si="69">AA45/AB45</f>
        <v>1</v>
      </c>
      <c r="AD45" s="10">
        <f t="shared" ref="AD45:AD48" si="70">W45/AA45</f>
        <v>2.4705882352941178</v>
      </c>
      <c r="AE45" s="44">
        <f>S45+I45</f>
        <v>0</v>
      </c>
    </row>
    <row r="46" spans="1:31" x14ac:dyDescent="0.75">
      <c r="A46" s="29" t="s">
        <v>40</v>
      </c>
      <c r="B46" s="21" t="s">
        <v>38</v>
      </c>
      <c r="C46" s="29">
        <v>16370</v>
      </c>
      <c r="D46" s="29">
        <v>16373</v>
      </c>
      <c r="E46" s="29"/>
      <c r="F46" s="29"/>
      <c r="G46" s="40"/>
      <c r="H46" s="40"/>
      <c r="I46" s="41">
        <f t="shared" si="64"/>
        <v>0</v>
      </c>
      <c r="J46" s="29"/>
      <c r="K46" s="29"/>
      <c r="L46" s="24">
        <f t="shared" si="65"/>
        <v>3</v>
      </c>
      <c r="M46" s="29">
        <v>16373</v>
      </c>
      <c r="N46" s="29">
        <v>16373</v>
      </c>
      <c r="O46" s="29"/>
      <c r="P46" s="29"/>
      <c r="Q46" s="40"/>
      <c r="R46" s="40"/>
      <c r="S46" s="41">
        <f t="shared" ref="S46:S56" si="71">R46-Q46</f>
        <v>0</v>
      </c>
      <c r="T46" s="29"/>
      <c r="U46" s="29"/>
      <c r="V46" s="24">
        <f t="shared" si="66"/>
        <v>0</v>
      </c>
      <c r="W46" s="25">
        <f t="shared" si="67"/>
        <v>3</v>
      </c>
      <c r="X46" s="21"/>
      <c r="Y46" s="21"/>
      <c r="Z46" s="33"/>
      <c r="AA46" s="27">
        <f t="shared" si="68"/>
        <v>17</v>
      </c>
      <c r="AB46" s="27">
        <v>17</v>
      </c>
      <c r="AC46" s="28">
        <f t="shared" si="69"/>
        <v>1</v>
      </c>
      <c r="AD46" s="10">
        <f t="shared" si="70"/>
        <v>0.17647058823529413</v>
      </c>
      <c r="AE46" s="44">
        <f t="shared" ref="AE46:AE56" si="72">S46+I46</f>
        <v>0</v>
      </c>
    </row>
    <row r="47" spans="1:31" x14ac:dyDescent="0.75">
      <c r="A47" s="29" t="s">
        <v>41</v>
      </c>
      <c r="B47" s="21" t="s">
        <v>38</v>
      </c>
      <c r="C47" s="29">
        <v>15490</v>
      </c>
      <c r="D47" s="29">
        <v>15498</v>
      </c>
      <c r="E47" s="29"/>
      <c r="F47" s="29"/>
      <c r="G47" s="40"/>
      <c r="H47" s="40"/>
      <c r="I47" s="41">
        <f t="shared" si="64"/>
        <v>0</v>
      </c>
      <c r="J47" s="29"/>
      <c r="K47" s="29"/>
      <c r="L47" s="24">
        <f t="shared" si="65"/>
        <v>8</v>
      </c>
      <c r="M47" s="29">
        <v>15498</v>
      </c>
      <c r="N47" s="29">
        <v>15507</v>
      </c>
      <c r="O47" s="29"/>
      <c r="P47" s="29"/>
      <c r="Q47" s="40"/>
      <c r="R47" s="40"/>
      <c r="S47" s="41">
        <f t="shared" si="71"/>
        <v>0</v>
      </c>
      <c r="T47" s="29"/>
      <c r="U47" s="29"/>
      <c r="V47" s="24">
        <f t="shared" si="66"/>
        <v>9</v>
      </c>
      <c r="W47" s="25">
        <f t="shared" si="67"/>
        <v>17</v>
      </c>
      <c r="X47" s="21"/>
      <c r="Y47" s="21"/>
      <c r="Z47" s="33"/>
      <c r="AA47" s="27">
        <f t="shared" si="68"/>
        <v>17</v>
      </c>
      <c r="AB47" s="27">
        <v>17</v>
      </c>
      <c r="AC47" s="28">
        <f t="shared" si="69"/>
        <v>1</v>
      </c>
      <c r="AD47" s="10">
        <f t="shared" si="70"/>
        <v>1</v>
      </c>
      <c r="AE47" s="44">
        <f t="shared" si="72"/>
        <v>0</v>
      </c>
    </row>
    <row r="48" spans="1:31" x14ac:dyDescent="0.75">
      <c r="A48" s="29" t="s">
        <v>42</v>
      </c>
      <c r="B48" s="21" t="s">
        <v>38</v>
      </c>
      <c r="C48" s="29">
        <v>11727</v>
      </c>
      <c r="D48" s="29">
        <v>11731</v>
      </c>
      <c r="E48" s="29"/>
      <c r="F48" s="29"/>
      <c r="G48" s="40"/>
      <c r="H48" s="40"/>
      <c r="I48" s="41">
        <f t="shared" si="64"/>
        <v>0</v>
      </c>
      <c r="J48" s="29"/>
      <c r="K48" s="29"/>
      <c r="L48" s="24">
        <f t="shared" si="65"/>
        <v>4</v>
      </c>
      <c r="M48" s="29">
        <v>11731</v>
      </c>
      <c r="N48" s="29">
        <v>11740</v>
      </c>
      <c r="O48" s="29"/>
      <c r="P48" s="29"/>
      <c r="Q48" s="40"/>
      <c r="R48" s="40"/>
      <c r="S48" s="41">
        <f t="shared" si="71"/>
        <v>0</v>
      </c>
      <c r="T48" s="29"/>
      <c r="U48" s="29"/>
      <c r="V48" s="24">
        <f t="shared" si="66"/>
        <v>9</v>
      </c>
      <c r="W48" s="25">
        <f t="shared" si="67"/>
        <v>13</v>
      </c>
      <c r="X48" s="21"/>
      <c r="Y48" s="21"/>
      <c r="Z48" s="33"/>
      <c r="AA48" s="27">
        <f t="shared" si="68"/>
        <v>17</v>
      </c>
      <c r="AB48" s="27">
        <v>17</v>
      </c>
      <c r="AC48" s="28">
        <f t="shared" si="69"/>
        <v>1</v>
      </c>
      <c r="AD48" s="10">
        <f t="shared" si="70"/>
        <v>0.76470588235294112</v>
      </c>
      <c r="AE48" s="44">
        <f t="shared" si="72"/>
        <v>0</v>
      </c>
    </row>
    <row r="49" spans="1:31" x14ac:dyDescent="0.75">
      <c r="A49" s="29" t="s">
        <v>43</v>
      </c>
      <c r="B49" s="21" t="s">
        <v>38</v>
      </c>
      <c r="C49" s="21">
        <v>9905</v>
      </c>
      <c r="D49" s="21">
        <v>9912</v>
      </c>
      <c r="E49" s="29"/>
      <c r="F49" s="29"/>
      <c r="G49" s="40"/>
      <c r="H49" s="40"/>
      <c r="I49" s="41">
        <f t="shared" si="64"/>
        <v>0</v>
      </c>
      <c r="J49" s="29"/>
      <c r="K49" s="29"/>
      <c r="L49" s="24">
        <f t="shared" si="65"/>
        <v>7</v>
      </c>
      <c r="M49" s="21">
        <v>9912</v>
      </c>
      <c r="N49" s="21">
        <v>9921</v>
      </c>
      <c r="O49" s="29"/>
      <c r="P49" s="29"/>
      <c r="Q49" s="40"/>
      <c r="R49" s="40"/>
      <c r="S49" s="41">
        <f t="shared" si="71"/>
        <v>0</v>
      </c>
      <c r="T49" s="29"/>
      <c r="U49" s="29"/>
      <c r="V49" s="24">
        <f t="shared" si="66"/>
        <v>9</v>
      </c>
      <c r="W49" s="25">
        <f t="shared" si="67"/>
        <v>16</v>
      </c>
      <c r="X49" s="21"/>
      <c r="Y49" s="21"/>
      <c r="Z49" s="33"/>
      <c r="AA49" s="27">
        <f t="shared" si="68"/>
        <v>17</v>
      </c>
      <c r="AB49" s="27">
        <v>17</v>
      </c>
      <c r="AC49" s="28">
        <f>AA49/AB49</f>
        <v>1</v>
      </c>
      <c r="AD49" s="10">
        <f>W49/AA49</f>
        <v>0.94117647058823528</v>
      </c>
      <c r="AE49" s="44">
        <f t="shared" si="72"/>
        <v>0</v>
      </c>
    </row>
    <row r="50" spans="1:31" x14ac:dyDescent="0.75">
      <c r="A50" s="29" t="s">
        <v>44</v>
      </c>
      <c r="B50" s="21" t="s">
        <v>38</v>
      </c>
      <c r="C50" s="29">
        <v>13625</v>
      </c>
      <c r="D50" s="29">
        <v>13625</v>
      </c>
      <c r="E50" s="29"/>
      <c r="F50" s="29"/>
      <c r="G50" s="40"/>
      <c r="H50" s="40"/>
      <c r="I50" s="41">
        <f t="shared" si="64"/>
        <v>0</v>
      </c>
      <c r="J50" s="29"/>
      <c r="K50" s="29"/>
      <c r="L50" s="24">
        <f t="shared" si="65"/>
        <v>0</v>
      </c>
      <c r="M50" s="29">
        <v>13625</v>
      </c>
      <c r="N50" s="29">
        <v>13625</v>
      </c>
      <c r="O50" s="29"/>
      <c r="P50" s="29"/>
      <c r="Q50" s="40"/>
      <c r="R50" s="40"/>
      <c r="S50" s="41">
        <f t="shared" si="71"/>
        <v>0</v>
      </c>
      <c r="T50" s="29"/>
      <c r="U50" s="29"/>
      <c r="V50" s="24">
        <f t="shared" si="66"/>
        <v>0</v>
      </c>
      <c r="W50" s="25">
        <f t="shared" si="67"/>
        <v>0</v>
      </c>
      <c r="X50" s="21"/>
      <c r="Y50" s="21"/>
      <c r="Z50" s="33"/>
      <c r="AA50" s="27">
        <f t="shared" si="51"/>
        <v>17</v>
      </c>
      <c r="AB50" s="27">
        <v>17</v>
      </c>
      <c r="AC50" s="28">
        <f t="shared" si="52"/>
        <v>1</v>
      </c>
      <c r="AD50" s="10">
        <f t="shared" si="54"/>
        <v>0</v>
      </c>
      <c r="AE50" s="44">
        <f t="shared" si="72"/>
        <v>0</v>
      </c>
    </row>
    <row r="51" spans="1:31" x14ac:dyDescent="0.75">
      <c r="A51" s="29" t="s">
        <v>45</v>
      </c>
      <c r="B51" s="21" t="s">
        <v>38</v>
      </c>
      <c r="C51" s="29"/>
      <c r="D51" s="29"/>
      <c r="E51" s="29" t="s">
        <v>140</v>
      </c>
      <c r="F51" s="29" t="s">
        <v>140</v>
      </c>
      <c r="G51" s="40">
        <v>0.25</v>
      </c>
      <c r="H51" s="40">
        <v>0.58333333333333337</v>
      </c>
      <c r="I51" s="41">
        <f t="shared" si="64"/>
        <v>0.33333333333333337</v>
      </c>
      <c r="J51" s="29" t="s">
        <v>148</v>
      </c>
      <c r="K51" s="29"/>
      <c r="L51" s="24">
        <f t="shared" si="65"/>
        <v>0</v>
      </c>
      <c r="M51" s="29"/>
      <c r="N51" s="29"/>
      <c r="O51" s="29"/>
      <c r="P51" s="29" t="s">
        <v>140</v>
      </c>
      <c r="Q51" s="40">
        <v>0.58333333333333337</v>
      </c>
      <c r="R51" s="40">
        <v>0.91666666666666663</v>
      </c>
      <c r="S51" s="41">
        <f t="shared" si="71"/>
        <v>0.33333333333333326</v>
      </c>
      <c r="T51" s="29" t="s">
        <v>148</v>
      </c>
      <c r="U51" s="29"/>
      <c r="V51" s="24">
        <f t="shared" si="66"/>
        <v>0</v>
      </c>
      <c r="W51" s="25">
        <f t="shared" si="67"/>
        <v>0</v>
      </c>
      <c r="X51" s="21"/>
      <c r="Y51" s="21"/>
      <c r="Z51" s="33">
        <v>14.9</v>
      </c>
      <c r="AA51" s="27">
        <f t="shared" si="51"/>
        <v>9.9999999999999645E-2</v>
      </c>
      <c r="AB51" s="27">
        <v>15</v>
      </c>
      <c r="AC51" s="28">
        <f t="shared" si="52"/>
        <v>6.6666666666666428E-3</v>
      </c>
      <c r="AD51" s="10">
        <f t="shared" si="54"/>
        <v>0</v>
      </c>
      <c r="AE51" s="44">
        <f t="shared" si="72"/>
        <v>0.66666666666666663</v>
      </c>
    </row>
    <row r="52" spans="1:31" x14ac:dyDescent="0.75">
      <c r="A52" s="29" t="s">
        <v>116</v>
      </c>
      <c r="B52" s="21" t="s">
        <v>38</v>
      </c>
      <c r="C52" s="29">
        <v>12474</v>
      </c>
      <c r="D52" s="29">
        <v>12481</v>
      </c>
      <c r="E52" s="29"/>
      <c r="F52" s="29"/>
      <c r="G52" s="40"/>
      <c r="H52" s="40"/>
      <c r="I52" s="41">
        <f t="shared" si="64"/>
        <v>0</v>
      </c>
      <c r="J52" s="29"/>
      <c r="K52" s="29"/>
      <c r="L52" s="24">
        <f t="shared" si="65"/>
        <v>7</v>
      </c>
      <c r="M52" s="29">
        <v>12481</v>
      </c>
      <c r="N52" s="29">
        <v>12490</v>
      </c>
      <c r="O52" s="29"/>
      <c r="P52" s="29"/>
      <c r="Q52" s="40"/>
      <c r="R52" s="40"/>
      <c r="S52" s="41">
        <f t="shared" si="71"/>
        <v>0</v>
      </c>
      <c r="T52" s="29"/>
      <c r="U52" s="29"/>
      <c r="V52" s="24">
        <f t="shared" si="66"/>
        <v>9</v>
      </c>
      <c r="W52" s="25">
        <f t="shared" si="67"/>
        <v>16</v>
      </c>
      <c r="X52" s="21"/>
      <c r="Y52" s="21"/>
      <c r="Z52" s="33"/>
      <c r="AA52" s="27">
        <f t="shared" si="51"/>
        <v>17</v>
      </c>
      <c r="AB52" s="27">
        <v>17</v>
      </c>
      <c r="AC52" s="28">
        <f t="shared" si="52"/>
        <v>1</v>
      </c>
      <c r="AD52" s="10">
        <f t="shared" si="54"/>
        <v>0.94117647058823528</v>
      </c>
      <c r="AE52" s="44">
        <f t="shared" si="72"/>
        <v>0</v>
      </c>
    </row>
    <row r="53" spans="1:31" x14ac:dyDescent="0.75">
      <c r="A53" s="29" t="s">
        <v>46</v>
      </c>
      <c r="B53" s="21" t="s">
        <v>38</v>
      </c>
      <c r="C53" s="29">
        <v>13704</v>
      </c>
      <c r="D53" s="29">
        <v>13704</v>
      </c>
      <c r="E53" s="29"/>
      <c r="F53" s="29"/>
      <c r="G53" s="40"/>
      <c r="H53" s="40"/>
      <c r="I53" s="41">
        <f t="shared" si="64"/>
        <v>0</v>
      </c>
      <c r="J53" s="29"/>
      <c r="K53" s="29"/>
      <c r="L53" s="24">
        <f t="shared" si="65"/>
        <v>0</v>
      </c>
      <c r="M53" s="29">
        <v>13704</v>
      </c>
      <c r="N53" s="29">
        <v>13704</v>
      </c>
      <c r="O53" s="29"/>
      <c r="P53" s="29"/>
      <c r="Q53" s="29"/>
      <c r="R53" s="29"/>
      <c r="S53" s="41">
        <f t="shared" si="71"/>
        <v>0</v>
      </c>
      <c r="T53" s="29"/>
      <c r="U53" s="29"/>
      <c r="V53" s="24">
        <f t="shared" si="66"/>
        <v>0</v>
      </c>
      <c r="W53" s="25">
        <f t="shared" si="67"/>
        <v>0</v>
      </c>
      <c r="X53" s="21"/>
      <c r="Y53" s="21"/>
      <c r="Z53" s="33"/>
      <c r="AA53" s="27">
        <f t="shared" si="51"/>
        <v>17</v>
      </c>
      <c r="AB53" s="27">
        <v>17</v>
      </c>
      <c r="AC53" s="28">
        <f t="shared" si="52"/>
        <v>1</v>
      </c>
      <c r="AD53" s="10">
        <f t="shared" si="54"/>
        <v>0</v>
      </c>
      <c r="AE53" s="44">
        <f t="shared" si="72"/>
        <v>0</v>
      </c>
    </row>
    <row r="54" spans="1:31" x14ac:dyDescent="0.75">
      <c r="A54" s="29" t="s">
        <v>48</v>
      </c>
      <c r="B54" s="21" t="s">
        <v>38</v>
      </c>
      <c r="C54" s="29"/>
      <c r="D54" s="29"/>
      <c r="E54" s="29" t="s">
        <v>140</v>
      </c>
      <c r="F54" s="29" t="s">
        <v>140</v>
      </c>
      <c r="G54" s="40">
        <v>0.25</v>
      </c>
      <c r="H54" s="40">
        <v>0.58333333333333337</v>
      </c>
      <c r="I54" s="41">
        <f t="shared" si="64"/>
        <v>0.33333333333333337</v>
      </c>
      <c r="J54" s="29" t="s">
        <v>149</v>
      </c>
      <c r="K54" s="29"/>
      <c r="L54" s="24">
        <f t="shared" si="65"/>
        <v>0</v>
      </c>
      <c r="M54" s="29"/>
      <c r="N54" s="29"/>
      <c r="O54" s="29"/>
      <c r="P54" s="29" t="s">
        <v>140</v>
      </c>
      <c r="Q54" s="40">
        <v>0.58333333333333337</v>
      </c>
      <c r="R54" s="40">
        <v>0.91666666666666663</v>
      </c>
      <c r="S54" s="41">
        <v>0.41666666666666669</v>
      </c>
      <c r="T54" s="29" t="s">
        <v>149</v>
      </c>
      <c r="U54" s="29"/>
      <c r="V54" s="24">
        <f t="shared" si="66"/>
        <v>0</v>
      </c>
      <c r="W54" s="25">
        <f t="shared" si="67"/>
        <v>0</v>
      </c>
      <c r="X54" s="21"/>
      <c r="Y54" s="21"/>
      <c r="Z54" s="33">
        <v>14.9</v>
      </c>
      <c r="AA54" s="27">
        <f t="shared" si="51"/>
        <v>2.0999999999999996</v>
      </c>
      <c r="AB54" s="27">
        <v>17</v>
      </c>
      <c r="AC54" s="28">
        <f t="shared" si="52"/>
        <v>0.12352941176470586</v>
      </c>
      <c r="AD54" s="10">
        <f t="shared" si="54"/>
        <v>0</v>
      </c>
      <c r="AE54" s="44">
        <f t="shared" si="72"/>
        <v>0.75</v>
      </c>
    </row>
    <row r="55" spans="1:31" x14ac:dyDescent="0.75">
      <c r="A55" s="29" t="s">
        <v>49</v>
      </c>
      <c r="B55" s="21" t="s">
        <v>38</v>
      </c>
      <c r="C55" s="29">
        <v>14001</v>
      </c>
      <c r="D55" s="29">
        <v>14010</v>
      </c>
      <c r="E55" s="29"/>
      <c r="F55" s="29"/>
      <c r="G55" s="40"/>
      <c r="H55" s="40"/>
      <c r="I55" s="41">
        <f t="shared" si="64"/>
        <v>0</v>
      </c>
      <c r="J55" s="29"/>
      <c r="K55" s="29"/>
      <c r="L55" s="24">
        <f t="shared" si="65"/>
        <v>9</v>
      </c>
      <c r="M55" s="29">
        <v>14010</v>
      </c>
      <c r="N55" s="29">
        <v>14019</v>
      </c>
      <c r="O55" s="29"/>
      <c r="P55" s="29"/>
      <c r="Q55" s="40"/>
      <c r="R55" s="40"/>
      <c r="S55" s="41">
        <f t="shared" si="71"/>
        <v>0</v>
      </c>
      <c r="T55" s="29"/>
      <c r="U55" s="29"/>
      <c r="V55" s="24">
        <f t="shared" si="66"/>
        <v>9</v>
      </c>
      <c r="W55" s="25">
        <f t="shared" si="67"/>
        <v>18</v>
      </c>
      <c r="X55" s="21"/>
      <c r="Y55" s="21"/>
      <c r="Z55" s="33"/>
      <c r="AA55" s="27">
        <f t="shared" si="51"/>
        <v>17</v>
      </c>
      <c r="AB55" s="27">
        <v>17</v>
      </c>
      <c r="AC55" s="28">
        <f t="shared" si="52"/>
        <v>1</v>
      </c>
      <c r="AD55" s="10">
        <f t="shared" si="54"/>
        <v>1.0588235294117647</v>
      </c>
      <c r="AE55" s="44">
        <f t="shared" si="72"/>
        <v>0</v>
      </c>
    </row>
    <row r="56" spans="1:31" x14ac:dyDescent="0.75">
      <c r="A56" s="29" t="s">
        <v>50</v>
      </c>
      <c r="B56" s="21" t="s">
        <v>38</v>
      </c>
      <c r="C56" s="29">
        <v>6264.6</v>
      </c>
      <c r="D56" s="29">
        <v>6264.6</v>
      </c>
      <c r="E56" s="29"/>
      <c r="F56" s="29"/>
      <c r="G56" s="40"/>
      <c r="H56" s="40"/>
      <c r="I56" s="41">
        <f t="shared" si="64"/>
        <v>0</v>
      </c>
      <c r="J56" s="29"/>
      <c r="K56" s="29"/>
      <c r="L56" s="24">
        <f t="shared" si="65"/>
        <v>0</v>
      </c>
      <c r="M56" s="29">
        <v>6264.7</v>
      </c>
      <c r="N56" s="29">
        <v>6272.3</v>
      </c>
      <c r="O56" s="29"/>
      <c r="P56" s="29"/>
      <c r="Q56" s="40"/>
      <c r="R56" s="40"/>
      <c r="S56" s="41">
        <f t="shared" si="71"/>
        <v>0</v>
      </c>
      <c r="T56" s="29"/>
      <c r="U56" s="29"/>
      <c r="V56" s="24">
        <f t="shared" si="66"/>
        <v>7.6000000000003638</v>
      </c>
      <c r="W56" s="25">
        <f t="shared" si="67"/>
        <v>7.6000000000003638</v>
      </c>
      <c r="X56" s="21"/>
      <c r="Y56" s="21"/>
      <c r="Z56" s="33"/>
      <c r="AA56" s="27">
        <f t="shared" si="51"/>
        <v>17</v>
      </c>
      <c r="AB56" s="27">
        <v>17</v>
      </c>
      <c r="AC56" s="28">
        <f t="shared" si="52"/>
        <v>1</v>
      </c>
      <c r="AD56" s="10">
        <f t="shared" si="54"/>
        <v>0.44705882352943316</v>
      </c>
      <c r="AE56" s="44">
        <f t="shared" si="72"/>
        <v>0</v>
      </c>
    </row>
    <row r="57" spans="1:31" x14ac:dyDescent="0.75">
      <c r="A57" s="78"/>
      <c r="B57" s="79"/>
      <c r="C57" s="80"/>
      <c r="D57" s="80"/>
      <c r="E57" s="80"/>
      <c r="F57" s="80"/>
      <c r="G57" s="81"/>
      <c r="H57" s="81"/>
      <c r="I57" s="82"/>
      <c r="J57" s="80"/>
      <c r="K57" s="80"/>
      <c r="L57" s="83"/>
      <c r="M57" s="80"/>
      <c r="N57" s="80"/>
      <c r="O57" s="80"/>
      <c r="P57" s="80"/>
      <c r="Q57" s="81"/>
      <c r="R57" s="81"/>
      <c r="S57" s="82"/>
      <c r="T57" s="80"/>
      <c r="U57" s="80"/>
      <c r="V57" s="83"/>
      <c r="W57" s="84"/>
      <c r="X57" s="79"/>
      <c r="Y57" s="79"/>
      <c r="Z57" s="85"/>
      <c r="AA57" s="86"/>
      <c r="AB57" s="86"/>
      <c r="AC57" s="28">
        <f>AVERAGEIF(AC45:AC56,"&gt;0")</f>
        <v>0.8441830065359478</v>
      </c>
      <c r="AD57" s="28">
        <f>AVERAGEIF(AD45:AD56,"&gt;0")</f>
        <v>0.97500000000000275</v>
      </c>
      <c r="AE57" s="87"/>
    </row>
    <row r="58" spans="1:31" x14ac:dyDescent="0.75">
      <c r="A58" s="78"/>
      <c r="B58" s="79"/>
      <c r="C58" s="80"/>
      <c r="D58" s="80"/>
      <c r="E58" s="80"/>
      <c r="F58" s="80"/>
      <c r="G58" s="81"/>
      <c r="H58" s="81"/>
      <c r="I58" s="82"/>
      <c r="J58" s="80"/>
      <c r="K58" s="80"/>
      <c r="L58" s="83"/>
      <c r="M58" s="80"/>
      <c r="N58" s="80"/>
      <c r="O58" s="80"/>
      <c r="P58" s="80"/>
      <c r="Q58" s="81"/>
      <c r="R58" s="81"/>
      <c r="S58" s="82"/>
      <c r="T58" s="80"/>
      <c r="U58" s="80"/>
      <c r="V58" s="83"/>
      <c r="W58" s="84"/>
      <c r="X58" s="79"/>
      <c r="Y58" s="79"/>
      <c r="Z58" s="85"/>
      <c r="AA58" s="88" t="s">
        <v>178</v>
      </c>
      <c r="AB58" s="86"/>
      <c r="AC58" s="28">
        <f>AVERAGE(AC43,AC57)</f>
        <v>0.82267973856209153</v>
      </c>
      <c r="AD58" s="28">
        <f>AVERAGE(AD43,AD57)</f>
        <v>0.9899064171123011</v>
      </c>
      <c r="AE58" s="87"/>
    </row>
    <row r="59" spans="1:31" s="103" customFormat="1" x14ac:dyDescent="0.75">
      <c r="A59" s="105" t="s">
        <v>118</v>
      </c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</row>
    <row r="60" spans="1:31" s="104" customFormat="1" x14ac:dyDescent="0.75">
      <c r="A60" s="107" t="s">
        <v>97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</row>
    <row r="61" spans="1:31" x14ac:dyDescent="0.75">
      <c r="A61" s="29" t="s">
        <v>127</v>
      </c>
      <c r="B61" s="29" t="s">
        <v>58</v>
      </c>
      <c r="C61" s="29">
        <v>22947</v>
      </c>
      <c r="D61" s="29">
        <v>22954</v>
      </c>
      <c r="E61" s="29"/>
      <c r="F61" s="29"/>
      <c r="G61" s="40"/>
      <c r="H61" s="40"/>
      <c r="I61" s="41">
        <f t="shared" ref="I61:I63" si="73">H61-G61</f>
        <v>0</v>
      </c>
      <c r="J61" s="29"/>
      <c r="K61" s="29"/>
      <c r="L61" s="38">
        <f t="shared" ref="L61:L63" si="74">SUM(D61-C61)</f>
        <v>7</v>
      </c>
      <c r="M61" s="29">
        <v>22954</v>
      </c>
      <c r="N61" s="29">
        <v>22960</v>
      </c>
      <c r="O61" s="29"/>
      <c r="P61" s="29"/>
      <c r="Q61" s="40"/>
      <c r="R61" s="40"/>
      <c r="S61" s="41">
        <f t="shared" ref="S61:S63" si="75">R61-Q61</f>
        <v>0</v>
      </c>
      <c r="T61" s="29"/>
      <c r="U61" s="29"/>
      <c r="V61" s="24">
        <f t="shared" ref="V61:V63" si="76">SUM(N61-M61)</f>
        <v>6</v>
      </c>
      <c r="W61" s="25">
        <f t="shared" ref="W61:W63" si="77">SUM(L61+V61)</f>
        <v>13</v>
      </c>
      <c r="X61" s="29"/>
      <c r="Y61" s="29"/>
      <c r="Z61" s="30"/>
      <c r="AA61" s="27">
        <f>AB61-X61-Y61-Z61</f>
        <v>17</v>
      </c>
      <c r="AB61" s="27">
        <v>17</v>
      </c>
      <c r="AC61" s="28">
        <f>AA61/AB61</f>
        <v>1</v>
      </c>
      <c r="AD61" s="10">
        <f>W61/AA61</f>
        <v>0.76470588235294112</v>
      </c>
      <c r="AE61" s="44">
        <f>S60+I60</f>
        <v>0</v>
      </c>
    </row>
    <row r="62" spans="1:31" x14ac:dyDescent="0.75">
      <c r="A62" s="29" t="s">
        <v>128</v>
      </c>
      <c r="B62" s="29" t="s">
        <v>58</v>
      </c>
      <c r="C62" s="29">
        <v>7322</v>
      </c>
      <c r="D62" s="29">
        <v>7322</v>
      </c>
      <c r="E62" s="29"/>
      <c r="F62" s="29"/>
      <c r="G62" s="40"/>
      <c r="H62" s="40"/>
      <c r="I62" s="41">
        <f t="shared" si="73"/>
        <v>0</v>
      </c>
      <c r="J62" s="29"/>
      <c r="K62" s="29"/>
      <c r="L62" s="38">
        <f t="shared" si="74"/>
        <v>0</v>
      </c>
      <c r="M62" s="29">
        <v>7322</v>
      </c>
      <c r="N62" s="29">
        <v>7322</v>
      </c>
      <c r="O62" s="29"/>
      <c r="P62" s="29"/>
      <c r="Q62" s="40"/>
      <c r="R62" s="40"/>
      <c r="S62" s="41">
        <f t="shared" si="75"/>
        <v>0</v>
      </c>
      <c r="T62" s="29"/>
      <c r="U62" s="29"/>
      <c r="V62" s="24">
        <f t="shared" si="76"/>
        <v>0</v>
      </c>
      <c r="W62" s="25">
        <f t="shared" si="77"/>
        <v>0</v>
      </c>
      <c r="X62" s="29"/>
      <c r="Y62" s="29"/>
      <c r="Z62" s="30"/>
      <c r="AA62" s="27">
        <f>AB62-X62-Y62-Z62</f>
        <v>17</v>
      </c>
      <c r="AB62" s="27">
        <v>17</v>
      </c>
      <c r="AC62" s="28">
        <f>AA62/AB62</f>
        <v>1</v>
      </c>
      <c r="AD62" s="10">
        <f>W62/AA62</f>
        <v>0</v>
      </c>
      <c r="AE62" s="44">
        <f t="shared" ref="AE62:AE63" si="78">S60+I60</f>
        <v>0</v>
      </c>
    </row>
    <row r="63" spans="1:31" x14ac:dyDescent="0.75">
      <c r="A63" s="29" t="s">
        <v>129</v>
      </c>
      <c r="B63" s="29" t="s">
        <v>58</v>
      </c>
      <c r="C63" s="29">
        <v>12441</v>
      </c>
      <c r="D63" s="29">
        <v>12449</v>
      </c>
      <c r="E63" s="29"/>
      <c r="F63" s="29"/>
      <c r="G63" s="40"/>
      <c r="H63" s="40"/>
      <c r="I63" s="41">
        <f t="shared" si="73"/>
        <v>0</v>
      </c>
      <c r="J63" s="29"/>
      <c r="K63" s="29"/>
      <c r="L63" s="38">
        <f t="shared" si="74"/>
        <v>8</v>
      </c>
      <c r="M63" s="29">
        <v>12449</v>
      </c>
      <c r="N63" s="29">
        <v>12453</v>
      </c>
      <c r="O63" s="29"/>
      <c r="P63" s="29"/>
      <c r="Q63" s="40"/>
      <c r="R63" s="40"/>
      <c r="S63" s="41">
        <f t="shared" si="75"/>
        <v>0</v>
      </c>
      <c r="T63" s="29"/>
      <c r="U63" s="29"/>
      <c r="V63" s="24">
        <f t="shared" si="76"/>
        <v>4</v>
      </c>
      <c r="W63" s="25">
        <f t="shared" si="77"/>
        <v>12</v>
      </c>
      <c r="X63" s="29"/>
      <c r="Y63" s="29"/>
      <c r="Z63" s="30"/>
      <c r="AA63" s="27">
        <f>AB63-X63-Y63-Z63</f>
        <v>17</v>
      </c>
      <c r="AB63" s="27">
        <v>17</v>
      </c>
      <c r="AC63" s="28">
        <f>AA63/AB63</f>
        <v>1</v>
      </c>
      <c r="AD63" s="10">
        <f>W63/AA63</f>
        <v>0.70588235294117652</v>
      </c>
      <c r="AE63" s="44">
        <f t="shared" si="78"/>
        <v>0</v>
      </c>
    </row>
    <row r="64" spans="1:31" x14ac:dyDescent="0.75">
      <c r="A64" s="29"/>
      <c r="B64" s="29"/>
      <c r="C64" s="29"/>
      <c r="D64" s="29"/>
      <c r="E64" s="29"/>
      <c r="F64" s="29"/>
      <c r="G64" s="40"/>
      <c r="H64" s="40"/>
      <c r="I64" s="41"/>
      <c r="J64" s="29"/>
      <c r="K64" s="29"/>
      <c r="L64" s="38"/>
      <c r="M64" s="29"/>
      <c r="N64" s="29"/>
      <c r="O64" s="29"/>
      <c r="P64" s="29"/>
      <c r="Q64" s="40"/>
      <c r="R64" s="40"/>
      <c r="S64" s="41"/>
      <c r="T64" s="29"/>
      <c r="U64" s="29"/>
      <c r="V64" s="24"/>
      <c r="W64" s="25"/>
      <c r="X64" s="29"/>
      <c r="Y64" s="29"/>
      <c r="Z64" s="30"/>
      <c r="AA64" s="27"/>
      <c r="AB64" s="27"/>
      <c r="AC64" s="28">
        <f>AVERAGEIF(AC63,"&gt;0")</f>
        <v>1</v>
      </c>
      <c r="AD64" s="10">
        <v>0</v>
      </c>
      <c r="AE64" s="44"/>
    </row>
    <row r="65" spans="1:31" x14ac:dyDescent="0.75">
      <c r="A65" s="29"/>
      <c r="B65" s="29"/>
      <c r="C65" s="29"/>
      <c r="D65" s="29"/>
      <c r="E65" s="29"/>
      <c r="F65" s="29"/>
      <c r="G65" s="40"/>
      <c r="H65" s="40"/>
      <c r="I65" s="41"/>
      <c r="J65" s="29"/>
      <c r="K65" s="29"/>
      <c r="L65" s="38"/>
      <c r="M65" s="29"/>
      <c r="N65" s="29"/>
      <c r="O65" s="29"/>
      <c r="P65" s="29"/>
      <c r="Q65" s="40"/>
      <c r="R65" s="40"/>
      <c r="S65" s="41"/>
      <c r="T65" s="29"/>
      <c r="U65" s="29"/>
      <c r="V65" s="24"/>
      <c r="W65" s="25"/>
      <c r="X65" s="29"/>
      <c r="Y65" s="29"/>
      <c r="Z65" s="30"/>
      <c r="AA65" s="88" t="s">
        <v>179</v>
      </c>
      <c r="AB65" s="27"/>
      <c r="AC65" s="28">
        <f>AVERAGE(AC60,AC64)</f>
        <v>1</v>
      </c>
      <c r="AD65" s="28">
        <f>AVERAGE(AD60,AD64)</f>
        <v>0</v>
      </c>
      <c r="AE65" s="44"/>
    </row>
    <row r="66" spans="1:31" s="103" customFormat="1" x14ac:dyDescent="0.75">
      <c r="A66" s="101" t="s">
        <v>118</v>
      </c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</row>
    <row r="67" spans="1:31" s="37" customFormat="1" x14ac:dyDescent="0.75">
      <c r="A67" s="104" t="s">
        <v>98</v>
      </c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5"/>
      <c r="AE67" s="43"/>
    </row>
    <row r="68" spans="1:31" x14ac:dyDescent="0.75">
      <c r="A68" s="29" t="s">
        <v>57</v>
      </c>
      <c r="B68" s="29" t="s">
        <v>58</v>
      </c>
      <c r="C68" s="36"/>
      <c r="D68" s="36"/>
      <c r="E68" s="29"/>
      <c r="F68" s="29"/>
      <c r="G68" s="40"/>
      <c r="H68" s="40"/>
      <c r="I68" s="41">
        <f t="shared" ref="I68" si="79">H68-G68</f>
        <v>0</v>
      </c>
      <c r="J68" s="29"/>
      <c r="K68" s="29"/>
      <c r="L68" s="38">
        <f t="shared" ref="L68" si="80">SUM(D68-C68)</f>
        <v>0</v>
      </c>
      <c r="M68" s="29"/>
      <c r="N68" s="29"/>
      <c r="O68" s="29"/>
      <c r="P68" s="29"/>
      <c r="Q68" s="40"/>
      <c r="R68" s="40"/>
      <c r="S68" s="41">
        <f>R68-Q68</f>
        <v>0</v>
      </c>
      <c r="T68" s="29"/>
      <c r="U68" s="29"/>
      <c r="V68" s="24">
        <f t="shared" ref="V68" si="81">SUM(N68-M68)</f>
        <v>0</v>
      </c>
      <c r="W68" s="25">
        <f t="shared" ref="W68" si="82">SUM(L68+V68)</f>
        <v>0</v>
      </c>
      <c r="X68" s="29"/>
      <c r="Y68" s="29"/>
      <c r="Z68" s="30"/>
      <c r="AA68" s="27">
        <f>AB68-X68-Y68-Z68</f>
        <v>17</v>
      </c>
      <c r="AB68" s="27">
        <v>17</v>
      </c>
      <c r="AC68" s="28">
        <f>AA68/AB68</f>
        <v>1</v>
      </c>
      <c r="AD68" s="10">
        <f>W68/AA68</f>
        <v>0</v>
      </c>
      <c r="AE68" s="44">
        <f>S66+I66</f>
        <v>0</v>
      </c>
    </row>
    <row r="69" spans="1:31" s="103" customFormat="1" x14ac:dyDescent="0.75">
      <c r="A69" s="101" t="s">
        <v>61</v>
      </c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</row>
    <row r="70" spans="1:31" s="37" customFormat="1" x14ac:dyDescent="0.75">
      <c r="A70" s="104" t="s">
        <v>101</v>
      </c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5"/>
      <c r="AE70" s="19"/>
    </row>
    <row r="71" spans="1:31" x14ac:dyDescent="0.75">
      <c r="A71" s="29" t="s">
        <v>115</v>
      </c>
      <c r="B71" s="29" t="s">
        <v>61</v>
      </c>
      <c r="C71" s="29"/>
      <c r="D71" s="29"/>
      <c r="E71" s="29"/>
      <c r="F71" s="29"/>
      <c r="G71" s="40"/>
      <c r="H71" s="40"/>
      <c r="I71" s="41">
        <f>H71-G71</f>
        <v>0</v>
      </c>
      <c r="J71" s="29"/>
      <c r="K71" s="29"/>
      <c r="L71" s="38">
        <f>SUM(D71-C71)</f>
        <v>0</v>
      </c>
      <c r="M71" s="29"/>
      <c r="N71" s="29"/>
      <c r="O71" s="29"/>
      <c r="P71" s="29"/>
      <c r="Q71" s="40"/>
      <c r="R71" s="40"/>
      <c r="S71" s="41">
        <f>R71-Q71</f>
        <v>0</v>
      </c>
      <c r="T71" s="29"/>
      <c r="U71" s="29"/>
      <c r="V71" s="24">
        <f>SUM(N71-M71)</f>
        <v>0</v>
      </c>
      <c r="W71" s="25">
        <f>SUM(L71+V71)</f>
        <v>0</v>
      </c>
      <c r="X71" s="29"/>
      <c r="Y71" s="29"/>
      <c r="Z71" s="30"/>
      <c r="AA71" s="27">
        <f>AB71-X71-Y71-Z71</f>
        <v>17</v>
      </c>
      <c r="AB71" s="27">
        <v>17</v>
      </c>
      <c r="AC71" s="28">
        <f>AA71/AB71</f>
        <v>1</v>
      </c>
      <c r="AD71" s="10">
        <f>W71/AA71</f>
        <v>0</v>
      </c>
      <c r="AE71" s="44">
        <f>I71</f>
        <v>0</v>
      </c>
    </row>
    <row r="72" spans="1:31" s="37" customFormat="1" x14ac:dyDescent="0.75">
      <c r="A72" s="12" t="s">
        <v>119</v>
      </c>
      <c r="B72" s="13"/>
      <c r="C72" s="13"/>
      <c r="D72" s="13"/>
      <c r="E72" s="13"/>
      <c r="F72" s="13"/>
      <c r="G72" s="14"/>
      <c r="H72" s="15"/>
      <c r="I72" s="19"/>
      <c r="J72" s="14"/>
      <c r="K72" s="15"/>
      <c r="L72" s="13"/>
      <c r="M72" s="13"/>
      <c r="N72" s="13"/>
      <c r="O72" s="13"/>
      <c r="P72" s="13"/>
      <c r="Q72" s="14"/>
      <c r="R72" s="15"/>
      <c r="S72" s="19"/>
      <c r="T72" s="14"/>
      <c r="U72" s="15"/>
      <c r="V72" s="13"/>
      <c r="W72" s="17"/>
      <c r="X72" s="13"/>
      <c r="Y72" s="13"/>
      <c r="Z72" s="18"/>
      <c r="AA72" s="13"/>
      <c r="AB72" s="13"/>
      <c r="AC72" s="14"/>
      <c r="AD72" s="15"/>
      <c r="AE72" s="19"/>
    </row>
    <row r="73" spans="1:31" s="37" customFormat="1" x14ac:dyDescent="0.75">
      <c r="A73" s="104" t="s">
        <v>100</v>
      </c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5"/>
      <c r="AE73" s="19"/>
    </row>
    <row r="74" spans="1:31" x14ac:dyDescent="0.75">
      <c r="A74" s="29" t="s">
        <v>63</v>
      </c>
      <c r="B74" s="29" t="s">
        <v>62</v>
      </c>
      <c r="C74" s="29">
        <v>13095</v>
      </c>
      <c r="D74" s="29">
        <v>13102</v>
      </c>
      <c r="E74" s="29"/>
      <c r="F74" s="29"/>
      <c r="G74" s="40"/>
      <c r="H74" s="40"/>
      <c r="I74" s="41">
        <f t="shared" ref="I74" si="83">H74-G74</f>
        <v>0</v>
      </c>
      <c r="J74" s="29"/>
      <c r="K74" s="29"/>
      <c r="L74" s="38">
        <f>SUM(D74-C74)</f>
        <v>7</v>
      </c>
      <c r="M74" s="29">
        <v>13102</v>
      </c>
      <c r="N74" s="29">
        <v>13102</v>
      </c>
      <c r="O74" s="29"/>
      <c r="P74" s="29"/>
      <c r="Q74" s="40"/>
      <c r="R74" s="40"/>
      <c r="S74" s="41">
        <f>R74-Q74</f>
        <v>0</v>
      </c>
      <c r="T74" s="29"/>
      <c r="U74" s="29"/>
      <c r="V74" s="24">
        <f>SUM(N74-M74)</f>
        <v>0</v>
      </c>
      <c r="W74" s="25">
        <f>SUM(L74+V74)</f>
        <v>7</v>
      </c>
      <c r="X74" s="29"/>
      <c r="Y74" s="29"/>
      <c r="Z74" s="30"/>
      <c r="AA74" s="27">
        <f>AB74-X74-Y74-Z74</f>
        <v>17</v>
      </c>
      <c r="AB74" s="27">
        <v>17</v>
      </c>
      <c r="AC74" s="28">
        <f>AA74/AB74</f>
        <v>1</v>
      </c>
      <c r="AD74" s="10">
        <f>W74/AA74</f>
        <v>0.41176470588235292</v>
      </c>
      <c r="AE74" s="44" t="e">
        <f>#REF!+#REF!</f>
        <v>#REF!</v>
      </c>
    </row>
    <row r="75" spans="1:31" x14ac:dyDescent="0.75">
      <c r="A75" s="89"/>
      <c r="G75" s="90"/>
      <c r="H75" s="90"/>
      <c r="I75" s="91"/>
      <c r="L75" s="92"/>
      <c r="Q75" s="90"/>
      <c r="R75" s="90"/>
      <c r="S75" s="91"/>
      <c r="V75" s="48"/>
      <c r="W75" s="93"/>
      <c r="Z75" s="94"/>
      <c r="AA75" s="95"/>
      <c r="AB75" s="95"/>
      <c r="AC75" s="28">
        <f>AVERAGEIF(AC74,"&gt;0")</f>
        <v>1</v>
      </c>
      <c r="AD75" s="28">
        <f>AVERAGEIF(AD74,"&gt;0")</f>
        <v>0.41176470588235292</v>
      </c>
      <c r="AE75" s="96"/>
    </row>
    <row r="76" spans="1:31" s="103" customFormat="1" x14ac:dyDescent="0.75">
      <c r="A76" s="101" t="s">
        <v>120</v>
      </c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</row>
    <row r="77" spans="1:31" s="37" customFormat="1" x14ac:dyDescent="0.75">
      <c r="A77" s="104" t="s">
        <v>99</v>
      </c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5"/>
      <c r="AE77" s="43"/>
    </row>
    <row r="78" spans="1:31" x14ac:dyDescent="0.75">
      <c r="A78" s="29" t="s">
        <v>65</v>
      </c>
      <c r="B78" s="29" t="s">
        <v>88</v>
      </c>
      <c r="C78" s="29">
        <v>23456</v>
      </c>
      <c r="D78" s="29">
        <v>23461</v>
      </c>
      <c r="E78" s="29"/>
      <c r="F78" s="29"/>
      <c r="G78" s="40"/>
      <c r="H78" s="40"/>
      <c r="I78" s="41">
        <f t="shared" ref="I78" si="84">H78-G78</f>
        <v>0</v>
      </c>
      <c r="J78" s="29"/>
      <c r="K78" s="29"/>
      <c r="L78" s="38">
        <f>SUM(D78-C78)</f>
        <v>5</v>
      </c>
      <c r="M78" s="29">
        <v>23461</v>
      </c>
      <c r="N78" s="29">
        <v>23464</v>
      </c>
      <c r="O78" s="29"/>
      <c r="P78" s="29"/>
      <c r="Q78" s="40"/>
      <c r="R78" s="40"/>
      <c r="S78" s="41">
        <f>R78-Q78</f>
        <v>0</v>
      </c>
      <c r="T78" s="29"/>
      <c r="U78" s="29"/>
      <c r="V78" s="24">
        <f>SUM(N78-M78)</f>
        <v>3</v>
      </c>
      <c r="W78" s="25">
        <f>SUM(L78+V78)</f>
        <v>8</v>
      </c>
      <c r="X78" s="29"/>
      <c r="Y78" s="29"/>
      <c r="Z78" s="30"/>
      <c r="AA78" s="27">
        <f t="shared" ref="AA78" si="85">AB78-X78-Y78-Z78</f>
        <v>17</v>
      </c>
      <c r="AB78" s="27">
        <v>17</v>
      </c>
      <c r="AC78" s="28">
        <f>AA78/AB78</f>
        <v>1</v>
      </c>
      <c r="AD78" s="39">
        <f t="shared" ref="AD78" si="86">W78/AA78</f>
        <v>0.47058823529411764</v>
      </c>
      <c r="AE78" s="44">
        <f>S78+I78</f>
        <v>0</v>
      </c>
    </row>
    <row r="79" spans="1:31" s="103" customFormat="1" x14ac:dyDescent="0.75">
      <c r="A79" s="101" t="s">
        <v>122</v>
      </c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</row>
    <row r="80" spans="1:31" s="37" customFormat="1" x14ac:dyDescent="0.75">
      <c r="A80" s="13" t="s">
        <v>112</v>
      </c>
      <c r="B80" s="13"/>
      <c r="C80" s="17"/>
      <c r="D80" s="17"/>
      <c r="E80" s="17"/>
      <c r="F80" s="17"/>
      <c r="G80" s="17"/>
      <c r="H80" s="17"/>
      <c r="I80" s="59"/>
      <c r="J80" s="17"/>
      <c r="K80" s="17"/>
      <c r="L80" s="17"/>
      <c r="M80" s="17"/>
      <c r="N80" s="35"/>
      <c r="O80" s="17"/>
      <c r="P80" s="17"/>
      <c r="Q80" s="17"/>
      <c r="R80" s="17"/>
      <c r="S80" s="17"/>
      <c r="T80" s="17"/>
      <c r="U80" s="17"/>
      <c r="V80" s="13"/>
      <c r="W80" s="17"/>
      <c r="X80" s="13"/>
      <c r="Y80" s="13"/>
      <c r="Z80" s="18"/>
      <c r="AA80" s="13"/>
      <c r="AB80" s="13"/>
      <c r="AC80" s="14"/>
      <c r="AD80" s="15"/>
      <c r="AE80" s="19"/>
    </row>
    <row r="81" spans="1:31" x14ac:dyDescent="0.75">
      <c r="A81" s="21" t="s">
        <v>113</v>
      </c>
      <c r="B81" s="21" t="s">
        <v>114</v>
      </c>
      <c r="C81" s="34">
        <v>7918.2</v>
      </c>
      <c r="D81" s="36">
        <v>7924.7</v>
      </c>
      <c r="E81" s="29"/>
      <c r="F81" s="29"/>
      <c r="G81" s="40"/>
      <c r="H81" s="40"/>
      <c r="I81" s="41">
        <f t="shared" ref="I81" si="87">H81-G81</f>
        <v>0</v>
      </c>
      <c r="J81" s="29"/>
      <c r="K81" s="29"/>
      <c r="L81" s="24">
        <f>SUM(D81-C81)</f>
        <v>6.5</v>
      </c>
      <c r="M81" s="36">
        <v>7924.7</v>
      </c>
      <c r="N81" s="34">
        <v>7928.4</v>
      </c>
      <c r="O81" s="29"/>
      <c r="P81" s="29"/>
      <c r="Q81" s="40"/>
      <c r="R81" s="40"/>
      <c r="S81" s="41">
        <f t="shared" ref="S81" si="88">R81-Q81</f>
        <v>0</v>
      </c>
      <c r="T81" s="29"/>
      <c r="U81" s="29"/>
      <c r="V81" s="24">
        <f>SUM(N81-M81)</f>
        <v>3.6999999999998181</v>
      </c>
      <c r="W81" s="25">
        <f>V81+L81</f>
        <v>10.199999999999818</v>
      </c>
      <c r="X81" s="21"/>
      <c r="Y81" s="21"/>
      <c r="Z81" s="33"/>
      <c r="AA81" s="27">
        <f>AB81-X81-Y81-Z81</f>
        <v>17</v>
      </c>
      <c r="AB81" s="27">
        <v>17</v>
      </c>
      <c r="AC81" s="28">
        <f t="shared" ref="AC81" si="89">AA81/AB81</f>
        <v>1</v>
      </c>
      <c r="AD81" s="10">
        <f>W81/AA81</f>
        <v>0.59999999999998932</v>
      </c>
      <c r="AE81" s="44" t="e">
        <f>#REF!+#REF!</f>
        <v>#REF!</v>
      </c>
    </row>
  </sheetData>
  <mergeCells count="10">
    <mergeCell ref="A70:AC70"/>
    <mergeCell ref="A73:AC73"/>
    <mergeCell ref="A76:XFD76"/>
    <mergeCell ref="A77:AC77"/>
    <mergeCell ref="A79:XFD79"/>
    <mergeCell ref="A59:XFD59"/>
    <mergeCell ref="A60:XFD60"/>
    <mergeCell ref="A66:XFD66"/>
    <mergeCell ref="A67:AC67"/>
    <mergeCell ref="A69:XFD6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topLeftCell="F26" zoomScale="80" zoomScaleNormal="80" workbookViewId="0">
      <selection activeCell="AC57" sqref="AC57:AD58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6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6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 t="shared" ref="AE5" si="7">S5+I5</f>
        <v>0.83333333333333326</v>
      </c>
    </row>
    <row r="6" spans="1:31" x14ac:dyDescent="0.75">
      <c r="A6" s="20" t="s">
        <v>31</v>
      </c>
      <c r="B6" s="21" t="s">
        <v>29</v>
      </c>
      <c r="C6" s="23">
        <v>1229.0999999999999</v>
      </c>
      <c r="D6" s="23">
        <v>1229.0999999999999</v>
      </c>
      <c r="E6" s="29" t="s">
        <v>140</v>
      </c>
      <c r="F6" s="29"/>
      <c r="G6" s="40">
        <v>0.25</v>
      </c>
      <c r="H6" s="40">
        <v>0.66666666666666663</v>
      </c>
      <c r="I6" s="41">
        <f t="shared" ref="I6:I12" si="8">H6-G6</f>
        <v>0.41666666666666663</v>
      </c>
      <c r="J6" s="29" t="s">
        <v>139</v>
      </c>
      <c r="K6" s="29"/>
      <c r="L6" s="22">
        <f t="shared" ref="L6:L12" si="9">D6-C6</f>
        <v>0</v>
      </c>
      <c r="M6" s="23">
        <v>1229.0999999999999</v>
      </c>
      <c r="N6" s="23">
        <v>1229.0999999999999</v>
      </c>
      <c r="O6" s="29" t="s">
        <v>140</v>
      </c>
      <c r="P6" s="29"/>
      <c r="Q6" s="40">
        <v>0.66666666666666663</v>
      </c>
      <c r="R6" s="40">
        <v>8.3333333333333329E-2</v>
      </c>
      <c r="S6" s="41">
        <v>0.41666666666666669</v>
      </c>
      <c r="T6" s="29" t="s">
        <v>139</v>
      </c>
      <c r="U6" s="29"/>
      <c r="V6" s="24">
        <f t="shared" ref="V6:V12" si="10">SUM(N6-M6)</f>
        <v>0</v>
      </c>
      <c r="W6" s="25">
        <f t="shared" ref="W6:W12" si="11">L6+V6</f>
        <v>0</v>
      </c>
      <c r="X6" s="1"/>
      <c r="Y6" s="8"/>
      <c r="Z6" s="26">
        <v>16.899999999999999</v>
      </c>
      <c r="AA6" s="27">
        <f t="shared" ref="AA6:AA12" si="12">AB6-X6-Y6-Z6</f>
        <v>0.10000000000000142</v>
      </c>
      <c r="AB6" s="27">
        <v>17</v>
      </c>
      <c r="AC6" s="28">
        <f t="shared" ref="AC6:AC12" si="13">AA6/AB6</f>
        <v>5.8823529411765538E-3</v>
      </c>
      <c r="AD6" s="10">
        <f t="shared" ref="AD6:AD12" si="14">W6/AA6</f>
        <v>0</v>
      </c>
      <c r="AE6" s="44">
        <f t="shared" ref="AE6:AE23" si="15">S6+I6</f>
        <v>0.83333333333333326</v>
      </c>
    </row>
    <row r="7" spans="1:31" x14ac:dyDescent="0.75">
      <c r="A7" s="20" t="s">
        <v>32</v>
      </c>
      <c r="B7" s="21" t="s">
        <v>29</v>
      </c>
      <c r="C7" s="23">
        <v>2074</v>
      </c>
      <c r="D7" s="23">
        <v>2083.6999999999998</v>
      </c>
      <c r="E7" s="29"/>
      <c r="F7" s="29"/>
      <c r="G7" s="40"/>
      <c r="H7" s="40"/>
      <c r="I7" s="41">
        <f t="shared" si="8"/>
        <v>0</v>
      </c>
      <c r="J7" s="29"/>
      <c r="K7" s="29"/>
      <c r="L7" s="22">
        <f t="shared" si="9"/>
        <v>9.6999999999998181</v>
      </c>
      <c r="M7" s="23">
        <v>2083.6999999999998</v>
      </c>
      <c r="N7" s="23">
        <v>2090</v>
      </c>
      <c r="O7" s="29"/>
      <c r="P7" s="29"/>
      <c r="Q7" s="40"/>
      <c r="R7" s="40"/>
      <c r="S7" s="41">
        <f t="shared" ref="S7:S12" si="16">R7-Q7</f>
        <v>0</v>
      </c>
      <c r="T7" s="29"/>
      <c r="U7" s="29"/>
      <c r="V7" s="24">
        <f t="shared" si="10"/>
        <v>6.3000000000001819</v>
      </c>
      <c r="W7" s="25">
        <f t="shared" si="11"/>
        <v>16</v>
      </c>
      <c r="X7" s="1"/>
      <c r="Y7" s="8"/>
      <c r="Z7" s="26"/>
      <c r="AA7" s="27">
        <f t="shared" si="12"/>
        <v>17</v>
      </c>
      <c r="AB7" s="27">
        <v>17</v>
      </c>
      <c r="AC7" s="28">
        <f t="shared" si="13"/>
        <v>1</v>
      </c>
      <c r="AD7" s="10">
        <f t="shared" si="14"/>
        <v>0.94117647058823528</v>
      </c>
      <c r="AE7" s="44">
        <f t="shared" si="15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8"/>
        <v>0.41666666666666663</v>
      </c>
      <c r="J8" s="29" t="s">
        <v>141</v>
      </c>
      <c r="K8" s="29"/>
      <c r="L8" s="22">
        <f t="shared" si="9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ref="V8" si="17">SUM(N8-M8)</f>
        <v>0</v>
      </c>
      <c r="W8" s="25">
        <f t="shared" si="11"/>
        <v>0</v>
      </c>
      <c r="X8" s="1"/>
      <c r="Y8" s="8"/>
      <c r="Z8" s="26">
        <v>16.899999999999999</v>
      </c>
      <c r="AA8" s="27">
        <f t="shared" si="12"/>
        <v>0.10000000000000142</v>
      </c>
      <c r="AB8" s="27">
        <v>17</v>
      </c>
      <c r="AC8" s="28">
        <f t="shared" si="13"/>
        <v>5.8823529411765538E-3</v>
      </c>
      <c r="AD8" s="10">
        <f t="shared" si="14"/>
        <v>0</v>
      </c>
      <c r="AE8" s="44">
        <f t="shared" si="15"/>
        <v>0.83333333333333326</v>
      </c>
    </row>
    <row r="9" spans="1:31" x14ac:dyDescent="0.75">
      <c r="A9" s="20" t="s">
        <v>69</v>
      </c>
      <c r="B9" s="21" t="s">
        <v>29</v>
      </c>
      <c r="C9" s="52">
        <v>6996</v>
      </c>
      <c r="D9" s="52">
        <v>6996</v>
      </c>
      <c r="E9" s="29"/>
      <c r="F9" s="29"/>
      <c r="G9" s="40"/>
      <c r="H9" s="40"/>
      <c r="I9" s="41">
        <f t="shared" si="8"/>
        <v>0</v>
      </c>
      <c r="J9" s="29"/>
      <c r="K9" s="29"/>
      <c r="L9" s="22">
        <f t="shared" si="9"/>
        <v>0</v>
      </c>
      <c r="M9" s="52">
        <v>6996</v>
      </c>
      <c r="N9" s="52">
        <v>7000</v>
      </c>
      <c r="O9" s="29"/>
      <c r="P9" s="29"/>
      <c r="Q9" s="40"/>
      <c r="R9" s="40"/>
      <c r="S9" s="41">
        <f t="shared" si="16"/>
        <v>0</v>
      </c>
      <c r="T9" s="29"/>
      <c r="U9" s="29"/>
      <c r="V9" s="24">
        <f t="shared" si="10"/>
        <v>4</v>
      </c>
      <c r="W9" s="25">
        <f t="shared" si="11"/>
        <v>4</v>
      </c>
      <c r="X9" s="1"/>
      <c r="Y9" s="8"/>
      <c r="Z9" s="26"/>
      <c r="AA9" s="27">
        <f t="shared" si="12"/>
        <v>17</v>
      </c>
      <c r="AB9" s="27">
        <v>17</v>
      </c>
      <c r="AC9" s="28">
        <f t="shared" si="13"/>
        <v>1</v>
      </c>
      <c r="AD9" s="10">
        <f t="shared" si="14"/>
        <v>0.23529411764705882</v>
      </c>
      <c r="AE9" s="44">
        <f t="shared" si="15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8"/>
        <v>0.41666666666666663</v>
      </c>
      <c r="J10" s="29" t="s">
        <v>145</v>
      </c>
      <c r="K10" s="29"/>
      <c r="L10" s="22">
        <f t="shared" si="9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ref="V10" si="18">SUM(N10-M10)</f>
        <v>0</v>
      </c>
      <c r="W10" s="25">
        <f t="shared" si="11"/>
        <v>0</v>
      </c>
      <c r="X10" s="1"/>
      <c r="Y10" s="8"/>
      <c r="Z10" s="26">
        <v>16.899999999999999</v>
      </c>
      <c r="AA10" s="27">
        <f t="shared" si="12"/>
        <v>0.10000000000000142</v>
      </c>
      <c r="AB10" s="27">
        <v>17</v>
      </c>
      <c r="AC10" s="28">
        <f t="shared" si="13"/>
        <v>5.8823529411765538E-3</v>
      </c>
      <c r="AD10" s="10">
        <f t="shared" si="14"/>
        <v>0</v>
      </c>
      <c r="AE10" s="44">
        <f t="shared" si="15"/>
        <v>0.83333333333333326</v>
      </c>
    </row>
    <row r="11" spans="1:31" x14ac:dyDescent="0.75">
      <c r="A11" s="20" t="s">
        <v>71</v>
      </c>
      <c r="B11" s="21" t="s">
        <v>29</v>
      </c>
      <c r="C11" s="23">
        <v>7575</v>
      </c>
      <c r="D11" s="23">
        <v>7583.4</v>
      </c>
      <c r="E11" s="29"/>
      <c r="F11" s="29"/>
      <c r="G11" s="40"/>
      <c r="H11" s="40"/>
      <c r="I11" s="41">
        <f t="shared" si="8"/>
        <v>0</v>
      </c>
      <c r="J11" s="29"/>
      <c r="K11" s="29"/>
      <c r="L11" s="22">
        <f t="shared" si="9"/>
        <v>8.3999999999996362</v>
      </c>
      <c r="M11" s="23">
        <v>7583.4</v>
      </c>
      <c r="N11" s="23">
        <v>7590</v>
      </c>
      <c r="O11" s="29"/>
      <c r="P11" s="29"/>
      <c r="Q11" s="40"/>
      <c r="R11" s="40"/>
      <c r="S11" s="41">
        <f t="shared" si="16"/>
        <v>0</v>
      </c>
      <c r="T11" s="29"/>
      <c r="U11" s="29"/>
      <c r="V11" s="24">
        <f t="shared" si="10"/>
        <v>6.6000000000003638</v>
      </c>
      <c r="W11" s="25">
        <f t="shared" si="11"/>
        <v>15</v>
      </c>
      <c r="X11" s="1"/>
      <c r="Y11" s="8"/>
      <c r="Z11" s="26"/>
      <c r="AA11" s="27">
        <f t="shared" si="12"/>
        <v>17</v>
      </c>
      <c r="AB11" s="27">
        <v>17</v>
      </c>
      <c r="AC11" s="28">
        <f t="shared" si="13"/>
        <v>1</v>
      </c>
      <c r="AD11" s="10">
        <f t="shared" si="14"/>
        <v>0.88235294117647056</v>
      </c>
      <c r="AE11" s="44">
        <f t="shared" si="15"/>
        <v>0</v>
      </c>
    </row>
    <row r="12" spans="1:31" x14ac:dyDescent="0.75">
      <c r="A12" s="20" t="s">
        <v>91</v>
      </c>
      <c r="B12" s="21" t="s">
        <v>29</v>
      </c>
      <c r="C12" s="23">
        <v>1495</v>
      </c>
      <c r="D12" s="23">
        <v>1503</v>
      </c>
      <c r="E12" s="29"/>
      <c r="F12" s="29"/>
      <c r="G12" s="40"/>
      <c r="H12" s="40"/>
      <c r="I12" s="41">
        <f t="shared" si="8"/>
        <v>0</v>
      </c>
      <c r="J12" s="29"/>
      <c r="K12" s="29"/>
      <c r="L12" s="22">
        <f t="shared" si="9"/>
        <v>8</v>
      </c>
      <c r="M12" s="23">
        <v>1503</v>
      </c>
      <c r="N12" s="23">
        <v>1510</v>
      </c>
      <c r="O12" s="29"/>
      <c r="P12" s="29"/>
      <c r="Q12" s="40"/>
      <c r="R12" s="40"/>
      <c r="S12" s="41">
        <f t="shared" si="16"/>
        <v>0</v>
      </c>
      <c r="T12" s="29"/>
      <c r="U12" s="29"/>
      <c r="V12" s="24">
        <f t="shared" si="10"/>
        <v>7</v>
      </c>
      <c r="W12" s="25">
        <f t="shared" si="11"/>
        <v>15</v>
      </c>
      <c r="X12" s="1"/>
      <c r="Y12" s="8"/>
      <c r="Z12" s="26"/>
      <c r="AA12" s="27">
        <f t="shared" si="12"/>
        <v>17</v>
      </c>
      <c r="AB12" s="27">
        <v>17</v>
      </c>
      <c r="AC12" s="28">
        <f t="shared" si="13"/>
        <v>1</v>
      </c>
      <c r="AD12" s="10">
        <f t="shared" si="14"/>
        <v>0.88235294117647056</v>
      </c>
      <c r="AE12" s="44">
        <f t="shared" si="15"/>
        <v>0</v>
      </c>
    </row>
    <row r="13" spans="1:31" x14ac:dyDescent="0.75">
      <c r="A13" s="20"/>
      <c r="B13" s="21"/>
      <c r="C13" s="23"/>
      <c r="D13" s="23"/>
      <c r="E13" s="29"/>
      <c r="F13" s="29"/>
      <c r="G13" s="40"/>
      <c r="H13" s="40"/>
      <c r="I13" s="41"/>
      <c r="J13" s="29"/>
      <c r="K13" s="29"/>
      <c r="L13" s="22"/>
      <c r="M13" s="23"/>
      <c r="N13" s="23"/>
      <c r="O13" s="29"/>
      <c r="P13" s="29"/>
      <c r="Q13" s="40"/>
      <c r="R13" s="40"/>
      <c r="S13" s="41"/>
      <c r="T13" s="29"/>
      <c r="U13" s="29"/>
      <c r="V13" s="24"/>
      <c r="W13" s="25"/>
      <c r="X13" s="1"/>
      <c r="Y13" s="8"/>
      <c r="Z13" s="26"/>
      <c r="AA13" s="27"/>
      <c r="AB13" s="27"/>
      <c r="AC13" s="28">
        <f>AVERAGEIF(AC5:AC12,"&gt;0")</f>
        <v>0.50294117647058822</v>
      </c>
      <c r="AD13" s="28">
        <f>AVERAGEIF(AD5:AD12,"&gt;0")</f>
        <v>0.73529411764705876</v>
      </c>
      <c r="AE13" s="44"/>
    </row>
    <row r="14" spans="1:31" x14ac:dyDescent="0.75">
      <c r="A14" s="13" t="s">
        <v>33</v>
      </c>
      <c r="B14" s="13"/>
      <c r="C14" s="13"/>
      <c r="D14" s="13"/>
      <c r="E14" s="13"/>
      <c r="F14" s="13"/>
      <c r="G14" s="13"/>
      <c r="H14" s="13"/>
      <c r="I14" s="1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7"/>
      <c r="X14" s="13"/>
      <c r="Y14" s="13"/>
      <c r="Z14" s="18"/>
      <c r="AA14" s="13"/>
      <c r="AB14" s="13"/>
      <c r="AC14" s="14"/>
      <c r="AD14" s="15"/>
      <c r="AE14" s="44">
        <f t="shared" si="15"/>
        <v>0</v>
      </c>
    </row>
    <row r="15" spans="1:31" x14ac:dyDescent="0.75">
      <c r="A15" s="29" t="s">
        <v>34</v>
      </c>
      <c r="B15" s="29" t="s">
        <v>29</v>
      </c>
      <c r="C15" s="21">
        <v>16642</v>
      </c>
      <c r="D15" s="21">
        <v>16642</v>
      </c>
      <c r="E15" s="29" t="s">
        <v>140</v>
      </c>
      <c r="F15" s="29" t="s">
        <v>140</v>
      </c>
      <c r="G15" s="40">
        <v>0.25</v>
      </c>
      <c r="H15" s="40">
        <v>0.66666666666666663</v>
      </c>
      <c r="I15" s="41">
        <f t="shared" ref="I15" si="19">H15-G15</f>
        <v>0.41666666666666663</v>
      </c>
      <c r="J15" s="29" t="s">
        <v>132</v>
      </c>
      <c r="K15" s="29"/>
      <c r="L15" s="24">
        <f t="shared" ref="L15" si="20">SUM(D15-C15)</f>
        <v>0</v>
      </c>
      <c r="M15" s="21">
        <v>16642</v>
      </c>
      <c r="N15" s="21">
        <v>16642</v>
      </c>
      <c r="O15" s="29" t="s">
        <v>140</v>
      </c>
      <c r="P15" s="29" t="s">
        <v>140</v>
      </c>
      <c r="Q15" s="40">
        <v>0.66666666666666663</v>
      </c>
      <c r="R15" s="40">
        <v>8.3333333333333329E-2</v>
      </c>
      <c r="S15" s="41">
        <v>0.41666666666666669</v>
      </c>
      <c r="T15" s="29" t="s">
        <v>132</v>
      </c>
      <c r="U15" s="29"/>
      <c r="V15" s="24">
        <f t="shared" ref="V15" si="21">SUM(N15-M15)</f>
        <v>0</v>
      </c>
      <c r="W15" s="25">
        <f t="shared" ref="W15" si="22">L15+V15</f>
        <v>0</v>
      </c>
      <c r="X15" s="21"/>
      <c r="Y15" s="21"/>
      <c r="Z15" s="30">
        <v>16.899999999999999</v>
      </c>
      <c r="AA15" s="27">
        <f>AB15-X15-Y15-Z15</f>
        <v>0.10000000000000142</v>
      </c>
      <c r="AB15" s="27">
        <v>17</v>
      </c>
      <c r="AC15" s="28">
        <f t="shared" ref="AC15" si="23">AA15/AB15</f>
        <v>5.8823529411765538E-3</v>
      </c>
      <c r="AD15" s="10">
        <f t="shared" ref="AD15" si="24">W15/AA15</f>
        <v>0</v>
      </c>
      <c r="AE15" s="44">
        <f t="shared" si="15"/>
        <v>0.83333333333333326</v>
      </c>
    </row>
    <row r="16" spans="1:31" x14ac:dyDescent="0.75">
      <c r="A16" s="29" t="s">
        <v>130</v>
      </c>
      <c r="B16" s="29" t="s">
        <v>29</v>
      </c>
      <c r="C16" s="29">
        <v>4140.8</v>
      </c>
      <c r="D16" s="29">
        <v>4147</v>
      </c>
      <c r="E16" s="29"/>
      <c r="F16" s="29"/>
      <c r="G16" s="40"/>
      <c r="H16" s="40"/>
      <c r="I16" s="41">
        <f t="shared" ref="I16:I20" si="25">H16-G16</f>
        <v>0</v>
      </c>
      <c r="J16" s="29"/>
      <c r="K16" s="29"/>
      <c r="L16" s="24">
        <f t="shared" ref="L16:L20" si="26">SUM(D16-C16)</f>
        <v>6.1999999999998181</v>
      </c>
      <c r="M16" s="29">
        <v>4147</v>
      </c>
      <c r="N16" s="29">
        <v>4153</v>
      </c>
      <c r="O16" s="29"/>
      <c r="P16" s="29"/>
      <c r="Q16" s="40"/>
      <c r="R16" s="40"/>
      <c r="S16" s="41">
        <f t="shared" ref="S16:S20" si="27">R16-Q16</f>
        <v>0</v>
      </c>
      <c r="T16" s="29"/>
      <c r="U16" s="29"/>
      <c r="V16" s="24">
        <f t="shared" ref="V16:V20" si="28">SUM(N16-M16)</f>
        <v>6</v>
      </c>
      <c r="W16" s="25">
        <f t="shared" ref="W16:W20" si="29">L16+V16</f>
        <v>12.199999999999818</v>
      </c>
      <c r="X16" s="21"/>
      <c r="Y16" s="21"/>
      <c r="Z16" s="30"/>
      <c r="AA16" s="27">
        <f t="shared" ref="AA16:AA20" si="30">AB16-X16-Y16-Z16</f>
        <v>17</v>
      </c>
      <c r="AB16" s="27">
        <v>17</v>
      </c>
      <c r="AC16" s="28">
        <f t="shared" ref="AC16:AC20" si="31">AA16/AB16</f>
        <v>1</v>
      </c>
      <c r="AD16" s="10">
        <f t="shared" ref="AD16:AD20" si="32">W16/AA16</f>
        <v>0.71764705882351876</v>
      </c>
      <c r="AE16" s="44">
        <f t="shared" si="15"/>
        <v>0</v>
      </c>
    </row>
    <row r="17" spans="1:31" x14ac:dyDescent="0.75">
      <c r="A17" s="29" t="s">
        <v>126</v>
      </c>
      <c r="B17" s="29" t="s">
        <v>29</v>
      </c>
      <c r="C17" s="29"/>
      <c r="D17" s="29"/>
      <c r="E17" s="29" t="s">
        <v>140</v>
      </c>
      <c r="F17" s="29" t="s">
        <v>140</v>
      </c>
      <c r="G17" s="40">
        <v>0.25</v>
      </c>
      <c r="H17" s="40">
        <v>0.66666666666666663</v>
      </c>
      <c r="I17" s="41">
        <v>0.41666666666666663</v>
      </c>
      <c r="J17" s="29" t="s">
        <v>134</v>
      </c>
      <c r="K17" s="29"/>
      <c r="L17" s="24">
        <v>0</v>
      </c>
      <c r="M17" s="29"/>
      <c r="N17" s="29"/>
      <c r="O17" s="29" t="s">
        <v>140</v>
      </c>
      <c r="P17" s="29" t="s">
        <v>140</v>
      </c>
      <c r="Q17" s="40">
        <v>0.66666666666666663</v>
      </c>
      <c r="R17" s="40">
        <v>8.3333333333333329E-2</v>
      </c>
      <c r="S17" s="41">
        <v>0.41666666666666669</v>
      </c>
      <c r="T17" s="29" t="s">
        <v>134</v>
      </c>
      <c r="U17" s="29"/>
      <c r="V17" s="24">
        <v>0</v>
      </c>
      <c r="W17" s="25">
        <v>0</v>
      </c>
      <c r="X17" s="21"/>
      <c r="Y17" s="21"/>
      <c r="Z17" s="30">
        <v>16.899999999999999</v>
      </c>
      <c r="AA17" s="27">
        <v>0.10000000000000142</v>
      </c>
      <c r="AB17" s="27">
        <v>17</v>
      </c>
      <c r="AC17" s="28">
        <v>5.8823529411765538E-3</v>
      </c>
      <c r="AD17" s="10">
        <v>0</v>
      </c>
      <c r="AE17" s="44">
        <v>0.83333333333333326</v>
      </c>
    </row>
    <row r="18" spans="1:31" x14ac:dyDescent="0.75">
      <c r="A18" s="29" t="s">
        <v>35</v>
      </c>
      <c r="B18" s="29" t="s">
        <v>29</v>
      </c>
      <c r="C18" s="29">
        <v>21612</v>
      </c>
      <c r="D18" s="29">
        <v>21620</v>
      </c>
      <c r="E18" s="29"/>
      <c r="F18" s="29"/>
      <c r="G18" s="40"/>
      <c r="H18" s="40"/>
      <c r="I18" s="41">
        <f t="shared" si="25"/>
        <v>0</v>
      </c>
      <c r="J18" s="29"/>
      <c r="K18" s="29"/>
      <c r="L18" s="24">
        <f t="shared" si="26"/>
        <v>8</v>
      </c>
      <c r="M18" s="29">
        <v>21620</v>
      </c>
      <c r="N18" s="29">
        <v>21627</v>
      </c>
      <c r="O18" s="29"/>
      <c r="P18" s="29"/>
      <c r="Q18" s="40"/>
      <c r="R18" s="40"/>
      <c r="S18" s="41">
        <f t="shared" si="27"/>
        <v>0</v>
      </c>
      <c r="T18" s="29"/>
      <c r="U18" s="29"/>
      <c r="V18" s="24">
        <f t="shared" si="28"/>
        <v>7</v>
      </c>
      <c r="W18" s="25">
        <f t="shared" si="29"/>
        <v>15</v>
      </c>
      <c r="X18" s="21"/>
      <c r="Y18" s="21"/>
      <c r="Z18" s="30"/>
      <c r="AA18" s="27">
        <f t="shared" si="30"/>
        <v>17</v>
      </c>
      <c r="AB18" s="27">
        <v>17</v>
      </c>
      <c r="AC18" s="28">
        <f t="shared" si="31"/>
        <v>1</v>
      </c>
      <c r="AD18" s="10">
        <f t="shared" si="32"/>
        <v>0.88235294117647056</v>
      </c>
      <c r="AE18" s="44">
        <f t="shared" si="15"/>
        <v>0</v>
      </c>
    </row>
    <row r="19" spans="1:31" x14ac:dyDescent="0.75">
      <c r="A19" s="29" t="s">
        <v>131</v>
      </c>
      <c r="B19" s="29" t="s">
        <v>29</v>
      </c>
      <c r="C19" s="29">
        <v>2121</v>
      </c>
      <c r="D19" s="29">
        <v>2121</v>
      </c>
      <c r="E19" s="29"/>
      <c r="F19" s="29"/>
      <c r="G19" s="40"/>
      <c r="H19" s="40"/>
      <c r="I19" s="41">
        <f t="shared" si="25"/>
        <v>0</v>
      </c>
      <c r="J19" s="29"/>
      <c r="K19" s="29"/>
      <c r="L19" s="24">
        <f t="shared" si="26"/>
        <v>0</v>
      </c>
      <c r="M19" s="29">
        <v>2121</v>
      </c>
      <c r="N19" s="29">
        <v>2127</v>
      </c>
      <c r="O19" s="29"/>
      <c r="P19" s="29"/>
      <c r="Q19" s="40"/>
      <c r="R19" s="40"/>
      <c r="S19" s="41">
        <f t="shared" si="27"/>
        <v>0</v>
      </c>
      <c r="T19" s="29"/>
      <c r="U19" s="29"/>
      <c r="V19" s="24">
        <f t="shared" si="28"/>
        <v>6</v>
      </c>
      <c r="W19" s="25">
        <f t="shared" si="29"/>
        <v>6</v>
      </c>
      <c r="X19" s="21"/>
      <c r="Y19" s="21"/>
      <c r="Z19" s="30"/>
      <c r="AA19" s="27">
        <f t="shared" si="30"/>
        <v>17</v>
      </c>
      <c r="AB19" s="27">
        <v>17</v>
      </c>
      <c r="AC19" s="28">
        <f t="shared" si="31"/>
        <v>1</v>
      </c>
      <c r="AD19" s="10">
        <f t="shared" si="32"/>
        <v>0.35294117647058826</v>
      </c>
      <c r="AE19" s="44">
        <f t="shared" si="15"/>
        <v>0</v>
      </c>
    </row>
    <row r="20" spans="1:31" x14ac:dyDescent="0.75">
      <c r="A20" s="29" t="s">
        <v>90</v>
      </c>
      <c r="B20" s="29" t="s">
        <v>29</v>
      </c>
      <c r="C20" s="29">
        <v>2515</v>
      </c>
      <c r="D20" s="29">
        <v>2523.6</v>
      </c>
      <c r="E20" s="29"/>
      <c r="F20" s="29"/>
      <c r="G20" s="40"/>
      <c r="H20" s="40"/>
      <c r="I20" s="41">
        <f t="shared" si="25"/>
        <v>0</v>
      </c>
      <c r="J20" s="29"/>
      <c r="K20" s="29"/>
      <c r="L20" s="24">
        <f t="shared" si="26"/>
        <v>8.5999999999999091</v>
      </c>
      <c r="M20" s="29">
        <v>2523.6</v>
      </c>
      <c r="N20" s="29">
        <v>2529.3000000000002</v>
      </c>
      <c r="O20" s="29"/>
      <c r="P20" s="29"/>
      <c r="Q20" s="40"/>
      <c r="R20" s="40"/>
      <c r="S20" s="41">
        <f t="shared" si="27"/>
        <v>0</v>
      </c>
      <c r="T20" s="29"/>
      <c r="U20" s="29"/>
      <c r="V20" s="24">
        <f t="shared" si="28"/>
        <v>5.7000000000002728</v>
      </c>
      <c r="W20" s="25">
        <f t="shared" si="29"/>
        <v>14.300000000000182</v>
      </c>
      <c r="X20" s="21"/>
      <c r="Y20" s="21"/>
      <c r="Z20" s="30"/>
      <c r="AA20" s="27">
        <f t="shared" si="30"/>
        <v>17</v>
      </c>
      <c r="AB20" s="27">
        <v>17</v>
      </c>
      <c r="AC20" s="28">
        <f t="shared" si="31"/>
        <v>1</v>
      </c>
      <c r="AD20" s="10">
        <f t="shared" si="32"/>
        <v>0.84117647058824596</v>
      </c>
      <c r="AE20" s="44">
        <f t="shared" si="15"/>
        <v>0</v>
      </c>
    </row>
    <row r="21" spans="1:31" x14ac:dyDescent="0.75">
      <c r="A21" s="20"/>
      <c r="B21" s="21"/>
      <c r="C21" s="23"/>
      <c r="D21" s="23"/>
      <c r="E21" s="29"/>
      <c r="F21" s="29"/>
      <c r="G21" s="40"/>
      <c r="H21" s="40"/>
      <c r="I21" s="41"/>
      <c r="J21" s="29"/>
      <c r="K21" s="29"/>
      <c r="L21" s="22"/>
      <c r="M21" s="23"/>
      <c r="N21" s="23"/>
      <c r="O21" s="29"/>
      <c r="P21" s="29"/>
      <c r="Q21" s="40"/>
      <c r="R21" s="40"/>
      <c r="S21" s="41"/>
      <c r="T21" s="29"/>
      <c r="U21" s="29"/>
      <c r="V21" s="24"/>
      <c r="W21" s="25"/>
      <c r="X21" s="1"/>
      <c r="Y21" s="8"/>
      <c r="Z21" s="26"/>
      <c r="AA21" s="27"/>
      <c r="AB21" s="27"/>
      <c r="AC21" s="28">
        <f>AVERAGEIF(AC12:AC20,"&gt;0")</f>
        <v>0.68933823529411764</v>
      </c>
      <c r="AD21" s="28">
        <f>AVERAGEIF(AD12:AD20,"&gt;0")</f>
        <v>0.73529411764705888</v>
      </c>
      <c r="AE21" s="44"/>
    </row>
    <row r="22" spans="1:31" x14ac:dyDescent="0.75">
      <c r="A22" s="13" t="s">
        <v>72</v>
      </c>
      <c r="B22" s="13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7"/>
      <c r="X22" s="13"/>
      <c r="Y22" s="13"/>
      <c r="Z22" s="18"/>
      <c r="AA22" s="13"/>
      <c r="AB22" s="13"/>
      <c r="AC22" s="14"/>
      <c r="AD22" s="15"/>
      <c r="AE22" s="44">
        <f t="shared" si="15"/>
        <v>0</v>
      </c>
    </row>
    <row r="23" spans="1:31" x14ac:dyDescent="0.75">
      <c r="A23" s="29" t="s">
        <v>89</v>
      </c>
      <c r="B23" s="29" t="s">
        <v>29</v>
      </c>
      <c r="C23" s="29">
        <v>1289.8</v>
      </c>
      <c r="D23" s="29">
        <v>1299.3</v>
      </c>
      <c r="E23" s="29"/>
      <c r="F23" s="29"/>
      <c r="G23" s="40"/>
      <c r="H23" s="40"/>
      <c r="I23" s="41">
        <f t="shared" ref="I23" si="33">H23-G23</f>
        <v>0</v>
      </c>
      <c r="J23" s="29"/>
      <c r="K23" s="29"/>
      <c r="L23" s="24">
        <f t="shared" ref="L23" si="34">SUM(D23-C23)</f>
        <v>9.5</v>
      </c>
      <c r="M23" s="29">
        <v>1299.3</v>
      </c>
      <c r="N23" s="29">
        <v>1299.3</v>
      </c>
      <c r="O23" s="29"/>
      <c r="P23" s="29"/>
      <c r="Q23" s="40"/>
      <c r="R23" s="40"/>
      <c r="S23" s="41">
        <f t="shared" ref="S23" si="35">R23-Q23</f>
        <v>0</v>
      </c>
      <c r="T23" s="29"/>
      <c r="U23" s="29"/>
      <c r="V23" s="24">
        <f t="shared" ref="V23" si="36">SUM(N23-M23)</f>
        <v>0</v>
      </c>
      <c r="W23" s="25">
        <f t="shared" ref="W23" si="37">L23+V23</f>
        <v>9.5</v>
      </c>
      <c r="X23" s="21"/>
      <c r="Y23" s="21"/>
      <c r="Z23" s="30"/>
      <c r="AA23" s="27">
        <f t="shared" ref="AA23" si="38">AB23-X23-Y23-Z23</f>
        <v>17</v>
      </c>
      <c r="AB23" s="27">
        <v>17</v>
      </c>
      <c r="AC23" s="28">
        <f t="shared" ref="AC23" si="39">AA23/AB23</f>
        <v>1</v>
      </c>
      <c r="AD23" s="10">
        <f t="shared" ref="AD23" si="40">W23/AA23</f>
        <v>0.55882352941176472</v>
      </c>
      <c r="AE23" s="44">
        <f t="shared" si="15"/>
        <v>0</v>
      </c>
    </row>
    <row r="24" spans="1:31" x14ac:dyDescent="0.75">
      <c r="A24" s="29"/>
      <c r="B24" s="29"/>
      <c r="C24" s="29"/>
      <c r="D24" s="29"/>
      <c r="E24" s="29"/>
      <c r="F24" s="29"/>
      <c r="G24" s="40"/>
      <c r="H24" s="40"/>
      <c r="I24" s="41"/>
      <c r="J24" s="29"/>
      <c r="K24" s="29"/>
      <c r="L24" s="24"/>
      <c r="M24" s="29"/>
      <c r="N24" s="29"/>
      <c r="O24" s="29"/>
      <c r="P24" s="29"/>
      <c r="Q24" s="40"/>
      <c r="R24" s="40"/>
      <c r="S24" s="41"/>
      <c r="T24" s="29"/>
      <c r="U24" s="29"/>
      <c r="V24" s="24"/>
      <c r="W24" s="25"/>
      <c r="X24" s="21"/>
      <c r="Y24" s="21"/>
      <c r="Z24" s="30"/>
      <c r="AA24" s="27"/>
      <c r="AB24" s="27"/>
      <c r="AC24" s="28">
        <f>AVERAGEIF(AC23,"&gt;0")</f>
        <v>1</v>
      </c>
      <c r="AD24" s="28">
        <v>0</v>
      </c>
      <c r="AE24" s="44"/>
    </row>
    <row r="25" spans="1:31" x14ac:dyDescent="0.75">
      <c r="A25" s="29"/>
      <c r="B25" s="29"/>
      <c r="C25" s="29"/>
      <c r="D25" s="29"/>
      <c r="E25" s="29"/>
      <c r="F25" s="29"/>
      <c r="G25" s="40"/>
      <c r="H25" s="40"/>
      <c r="I25" s="41"/>
      <c r="J25" s="29"/>
      <c r="K25" s="29"/>
      <c r="L25" s="24"/>
      <c r="M25" s="29"/>
      <c r="N25" s="29"/>
      <c r="O25" s="29"/>
      <c r="P25" s="29"/>
      <c r="Q25" s="40"/>
      <c r="R25" s="40"/>
      <c r="S25" s="41"/>
      <c r="T25" s="29"/>
      <c r="U25" s="29"/>
      <c r="V25" s="24"/>
      <c r="W25" s="25"/>
      <c r="X25" s="21"/>
      <c r="Y25" s="21"/>
      <c r="Z25" s="30"/>
      <c r="AA25" s="88" t="s">
        <v>177</v>
      </c>
      <c r="AB25" s="27"/>
      <c r="AC25" s="28">
        <f>AVERAGE(AC13,AC21,AC24)</f>
        <v>0.7307598039215687</v>
      </c>
      <c r="AD25" s="28">
        <f>AVERAGE(AD13,AD21,AD24)</f>
        <v>0.49019607843137258</v>
      </c>
      <c r="AE25" s="44"/>
    </row>
    <row r="26" spans="1:31" x14ac:dyDescent="0.75">
      <c r="A26" s="32" t="s">
        <v>36</v>
      </c>
      <c r="B26" s="32"/>
      <c r="C26" s="13"/>
      <c r="D26" s="13"/>
      <c r="E26" s="13"/>
      <c r="F26" s="13"/>
      <c r="G26" s="13"/>
      <c r="H26" s="13"/>
      <c r="I26" s="16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32"/>
      <c r="X26" s="32"/>
      <c r="Y26" s="32"/>
      <c r="Z26" s="32"/>
      <c r="AA26" s="13"/>
      <c r="AB26" s="13"/>
      <c r="AC26" s="32"/>
      <c r="AD26" s="15"/>
      <c r="AE26" s="43"/>
    </row>
    <row r="27" spans="1:31" x14ac:dyDescent="0.75">
      <c r="A27" s="13" t="s">
        <v>37</v>
      </c>
      <c r="B27" s="13"/>
      <c r="C27" s="13"/>
      <c r="D27" s="13"/>
      <c r="E27" s="13"/>
      <c r="F27" s="13"/>
      <c r="G27" s="13"/>
      <c r="H27" s="13"/>
      <c r="I27" s="1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7"/>
      <c r="X27" s="13"/>
      <c r="Y27" s="13"/>
      <c r="Z27" s="18"/>
      <c r="AA27" s="13"/>
      <c r="AB27" s="13"/>
      <c r="AC27" s="14"/>
      <c r="AD27" s="15"/>
      <c r="AE27" s="43"/>
    </row>
    <row r="28" spans="1:31" x14ac:dyDescent="0.75">
      <c r="A28" s="29" t="s">
        <v>73</v>
      </c>
      <c r="B28" s="21" t="s">
        <v>38</v>
      </c>
      <c r="C28" s="29"/>
      <c r="D28" s="29"/>
      <c r="E28" s="29" t="s">
        <v>140</v>
      </c>
      <c r="F28" s="29" t="s">
        <v>140</v>
      </c>
      <c r="G28" s="40">
        <v>0.25</v>
      </c>
      <c r="H28" s="40">
        <v>0.66666666666666663</v>
      </c>
      <c r="I28" s="41">
        <f t="shared" ref="I28" si="41">H28-G28</f>
        <v>0.41666666666666663</v>
      </c>
      <c r="J28" s="29" t="s">
        <v>144</v>
      </c>
      <c r="K28" s="29"/>
      <c r="L28" s="24">
        <f t="shared" ref="L28" si="42">SUM(D28-C28)</f>
        <v>0</v>
      </c>
      <c r="M28" s="29"/>
      <c r="N28" s="29"/>
      <c r="O28" s="29" t="s">
        <v>140</v>
      </c>
      <c r="P28" s="29" t="s">
        <v>140</v>
      </c>
      <c r="Q28" s="40">
        <v>0.66666666666666663</v>
      </c>
      <c r="R28" s="40">
        <v>8.3333333333333329E-2</v>
      </c>
      <c r="S28" s="41">
        <v>0.41666666666666669</v>
      </c>
      <c r="T28" s="29" t="s">
        <v>144</v>
      </c>
      <c r="U28" s="29"/>
      <c r="V28" s="24">
        <f t="shared" ref="V28" si="43">SUM(N28-M28)</f>
        <v>0</v>
      </c>
      <c r="W28" s="25">
        <f>L28+V28</f>
        <v>0</v>
      </c>
      <c r="X28" s="21"/>
      <c r="Y28" s="21"/>
      <c r="Z28" s="33">
        <v>16.899999999999999</v>
      </c>
      <c r="AA28" s="27">
        <f t="shared" ref="AA28" si="44">AB28-X28-Y28-Z28</f>
        <v>0.10000000000000142</v>
      </c>
      <c r="AB28" s="27">
        <v>17</v>
      </c>
      <c r="AC28" s="28">
        <f t="shared" ref="AC28" si="45">AA28/AB28</f>
        <v>5.8823529411765538E-3</v>
      </c>
      <c r="AD28" s="10">
        <f>W28/AA28</f>
        <v>0</v>
      </c>
      <c r="AE28" s="44">
        <f t="shared" ref="AE28" si="46">S28+I28</f>
        <v>0.83333333333333326</v>
      </c>
    </row>
    <row r="29" spans="1:31" x14ac:dyDescent="0.75">
      <c r="A29" s="29" t="s">
        <v>74</v>
      </c>
      <c r="B29" s="21" t="s">
        <v>38</v>
      </c>
      <c r="C29" s="29">
        <v>18732</v>
      </c>
      <c r="D29" s="29">
        <v>18738.5</v>
      </c>
      <c r="E29" s="29"/>
      <c r="F29" s="29"/>
      <c r="G29" s="40"/>
      <c r="H29" s="40"/>
      <c r="I29" s="41">
        <f t="shared" ref="I29:I41" si="47">H29-G29</f>
        <v>0</v>
      </c>
      <c r="J29" s="29"/>
      <c r="K29" s="29"/>
      <c r="L29" s="24">
        <f t="shared" ref="L29:L41" si="48">SUM(D29-C29)</f>
        <v>6.5</v>
      </c>
      <c r="M29" s="29">
        <v>18738.5</v>
      </c>
      <c r="N29" s="29">
        <v>18744</v>
      </c>
      <c r="O29" s="29"/>
      <c r="P29" s="29"/>
      <c r="Q29" s="40"/>
      <c r="R29" s="40"/>
      <c r="S29" s="41">
        <f t="shared" ref="S29:S41" si="49">R29-Q29</f>
        <v>0</v>
      </c>
      <c r="T29" s="29"/>
      <c r="U29" s="29"/>
      <c r="V29" s="24">
        <f t="shared" ref="V29:V41" si="50">SUM(N29-M29)</f>
        <v>5.5</v>
      </c>
      <c r="W29" s="25">
        <f>L29+V29</f>
        <v>12</v>
      </c>
      <c r="X29" s="21"/>
      <c r="Y29" s="21"/>
      <c r="Z29" s="33"/>
      <c r="AA29" s="27">
        <f t="shared" ref="AA29:AA56" si="51">AB29-X29-Y29-Z29</f>
        <v>17</v>
      </c>
      <c r="AB29" s="27">
        <v>17</v>
      </c>
      <c r="AC29" s="28">
        <f t="shared" ref="AC29:AC56" si="52">AA29/AB29</f>
        <v>1</v>
      </c>
      <c r="AD29" s="10">
        <f>W29/AA29</f>
        <v>0.70588235294117652</v>
      </c>
      <c r="AE29" s="44">
        <f>S27+I27</f>
        <v>0</v>
      </c>
    </row>
    <row r="30" spans="1:31" x14ac:dyDescent="0.75">
      <c r="A30" s="29" t="s">
        <v>75</v>
      </c>
      <c r="B30" s="21" t="s">
        <v>38</v>
      </c>
      <c r="C30" s="29">
        <v>17684.2</v>
      </c>
      <c r="D30" s="29">
        <v>17688.099999999999</v>
      </c>
      <c r="E30" s="29"/>
      <c r="F30" s="29"/>
      <c r="G30" s="40"/>
      <c r="H30" s="40"/>
      <c r="I30" s="41">
        <f t="shared" si="47"/>
        <v>0</v>
      </c>
      <c r="J30" s="29"/>
      <c r="K30" s="29"/>
      <c r="L30" s="24">
        <f t="shared" si="48"/>
        <v>3.8999999999978172</v>
      </c>
      <c r="M30" s="29">
        <v>17688.099999999999</v>
      </c>
      <c r="N30" s="29">
        <v>17688.099999999999</v>
      </c>
      <c r="O30" s="29"/>
      <c r="P30" s="29"/>
      <c r="Q30" s="40"/>
      <c r="R30" s="40"/>
      <c r="S30" s="41">
        <f t="shared" si="49"/>
        <v>0</v>
      </c>
      <c r="T30" s="29"/>
      <c r="U30" s="29"/>
      <c r="V30" s="24">
        <f t="shared" si="50"/>
        <v>0</v>
      </c>
      <c r="W30" s="25">
        <f t="shared" ref="W30:W41" si="53">L30+V30</f>
        <v>3.8999999999978172</v>
      </c>
      <c r="X30" s="21"/>
      <c r="Y30" s="21"/>
      <c r="Z30" s="33"/>
      <c r="AA30" s="27">
        <f>AB30-X30-Y30-Z30</f>
        <v>17</v>
      </c>
      <c r="AB30" s="27">
        <v>17</v>
      </c>
      <c r="AC30" s="28">
        <f t="shared" si="52"/>
        <v>1</v>
      </c>
      <c r="AD30" s="10">
        <f t="shared" ref="AD30:AD56" si="54">W30/AA30</f>
        <v>0.22941176470575395</v>
      </c>
      <c r="AE30" s="44">
        <f t="shared" ref="AE30:AE41" si="55">S29+I29</f>
        <v>0</v>
      </c>
    </row>
    <row r="31" spans="1:31" x14ac:dyDescent="0.75">
      <c r="A31" s="29" t="s">
        <v>76</v>
      </c>
      <c r="B31" s="21" t="s">
        <v>38</v>
      </c>
      <c r="C31" s="29">
        <v>13335.4</v>
      </c>
      <c r="D31" s="29">
        <v>13336.7</v>
      </c>
      <c r="E31" s="29"/>
      <c r="F31" s="29"/>
      <c r="G31" s="40"/>
      <c r="H31" s="40"/>
      <c r="I31" s="41">
        <f t="shared" si="47"/>
        <v>0</v>
      </c>
      <c r="J31" s="29"/>
      <c r="K31" s="29"/>
      <c r="L31" s="24">
        <f t="shared" si="48"/>
        <v>1.3000000000010914</v>
      </c>
      <c r="M31" s="29">
        <v>13336.7</v>
      </c>
      <c r="N31" s="29">
        <v>13342</v>
      </c>
      <c r="O31" s="29"/>
      <c r="P31" s="29"/>
      <c r="Q31" s="40"/>
      <c r="R31" s="40"/>
      <c r="S31" s="41">
        <f t="shared" si="49"/>
        <v>0</v>
      </c>
      <c r="T31" s="29"/>
      <c r="U31" s="29"/>
      <c r="V31" s="24">
        <f t="shared" si="50"/>
        <v>5.2999999999992724</v>
      </c>
      <c r="W31" s="25">
        <f t="shared" si="53"/>
        <v>6.6000000000003638</v>
      </c>
      <c r="X31" s="21"/>
      <c r="Y31" s="21"/>
      <c r="Z31" s="33"/>
      <c r="AA31" s="27">
        <f t="shared" si="51"/>
        <v>17</v>
      </c>
      <c r="AB31" s="27">
        <v>17</v>
      </c>
      <c r="AC31" s="28">
        <f t="shared" si="52"/>
        <v>1</v>
      </c>
      <c r="AD31" s="10">
        <f t="shared" si="54"/>
        <v>0.38823529411766844</v>
      </c>
      <c r="AE31" s="44">
        <f t="shared" si="55"/>
        <v>0</v>
      </c>
    </row>
    <row r="32" spans="1:31" x14ac:dyDescent="0.75">
      <c r="A32" s="29" t="s">
        <v>77</v>
      </c>
      <c r="B32" s="21" t="s">
        <v>38</v>
      </c>
      <c r="C32" s="29">
        <v>9708</v>
      </c>
      <c r="D32" s="29">
        <v>9716.1</v>
      </c>
      <c r="E32" s="29"/>
      <c r="F32" s="29"/>
      <c r="G32" s="40"/>
      <c r="H32" s="40"/>
      <c r="I32" s="41">
        <f t="shared" si="47"/>
        <v>0</v>
      </c>
      <c r="J32" s="29"/>
      <c r="K32" s="29"/>
      <c r="L32" s="24">
        <f t="shared" si="48"/>
        <v>8.1000000000003638</v>
      </c>
      <c r="M32" s="29">
        <v>9716.1</v>
      </c>
      <c r="N32" s="29">
        <v>9722</v>
      </c>
      <c r="O32" s="29"/>
      <c r="P32" s="29"/>
      <c r="Q32" s="40"/>
      <c r="R32" s="40"/>
      <c r="S32" s="41">
        <f t="shared" si="49"/>
        <v>0</v>
      </c>
      <c r="T32" s="29"/>
      <c r="U32" s="29"/>
      <c r="V32" s="24">
        <f t="shared" si="50"/>
        <v>5.8999999999996362</v>
      </c>
      <c r="W32" s="25">
        <f t="shared" si="53"/>
        <v>14</v>
      </c>
      <c r="X32" s="21"/>
      <c r="Y32" s="21"/>
      <c r="Z32" s="33"/>
      <c r="AA32" s="27">
        <f>AB32-X32-Y32-Z32</f>
        <v>17</v>
      </c>
      <c r="AB32" s="27">
        <v>17</v>
      </c>
      <c r="AC32" s="28">
        <f t="shared" si="52"/>
        <v>1</v>
      </c>
      <c r="AD32" s="10">
        <f t="shared" si="54"/>
        <v>0.82352941176470584</v>
      </c>
      <c r="AE32" s="44">
        <f t="shared" si="55"/>
        <v>0</v>
      </c>
    </row>
    <row r="33" spans="1:31" x14ac:dyDescent="0.75">
      <c r="A33" s="29" t="s">
        <v>78</v>
      </c>
      <c r="B33" s="21" t="s">
        <v>38</v>
      </c>
      <c r="C33" s="21">
        <v>10950</v>
      </c>
      <c r="D33" s="21">
        <v>10959.4</v>
      </c>
      <c r="E33" s="29"/>
      <c r="F33" s="29"/>
      <c r="G33" s="40"/>
      <c r="H33" s="40"/>
      <c r="I33" s="41">
        <f t="shared" si="47"/>
        <v>0</v>
      </c>
      <c r="J33" s="29"/>
      <c r="K33" s="29"/>
      <c r="L33" s="24">
        <f t="shared" si="48"/>
        <v>9.3999999999996362</v>
      </c>
      <c r="M33" s="21">
        <v>10959.4</v>
      </c>
      <c r="N33" s="21">
        <v>10965</v>
      </c>
      <c r="O33" s="29"/>
      <c r="P33" s="29"/>
      <c r="Q33" s="40"/>
      <c r="R33" s="40"/>
      <c r="S33" s="41">
        <f t="shared" si="49"/>
        <v>0</v>
      </c>
      <c r="T33" s="29"/>
      <c r="U33" s="29"/>
      <c r="V33" s="24">
        <f t="shared" si="50"/>
        <v>5.6000000000003638</v>
      </c>
      <c r="W33" s="25">
        <f t="shared" si="53"/>
        <v>15</v>
      </c>
      <c r="X33" s="21"/>
      <c r="Y33" s="21"/>
      <c r="Z33" s="33"/>
      <c r="AA33" s="27">
        <f t="shared" si="51"/>
        <v>17</v>
      </c>
      <c r="AB33" s="27">
        <v>17</v>
      </c>
      <c r="AC33" s="28">
        <f t="shared" si="52"/>
        <v>1</v>
      </c>
      <c r="AD33" s="10">
        <f t="shared" si="54"/>
        <v>0.88235294117647056</v>
      </c>
      <c r="AE33" s="44">
        <f t="shared" si="55"/>
        <v>0</v>
      </c>
    </row>
    <row r="34" spans="1:31" x14ac:dyDescent="0.75">
      <c r="A34" s="29" t="s">
        <v>79</v>
      </c>
      <c r="B34" s="21" t="s">
        <v>38</v>
      </c>
      <c r="C34" s="29"/>
      <c r="D34" s="29"/>
      <c r="E34" s="29" t="s">
        <v>140</v>
      </c>
      <c r="F34" s="29" t="s">
        <v>140</v>
      </c>
      <c r="G34" s="40">
        <v>0.25</v>
      </c>
      <c r="H34" s="40">
        <v>0.66666666666666663</v>
      </c>
      <c r="I34" s="41">
        <f t="shared" si="47"/>
        <v>0.41666666666666663</v>
      </c>
      <c r="J34" s="29" t="s">
        <v>147</v>
      </c>
      <c r="K34" s="29"/>
      <c r="L34" s="24">
        <f t="shared" si="48"/>
        <v>0</v>
      </c>
      <c r="M34" s="29"/>
      <c r="N34" s="29"/>
      <c r="O34" s="29"/>
      <c r="P34" s="29" t="s">
        <v>140</v>
      </c>
      <c r="Q34" s="40">
        <v>0.66666666666666663</v>
      </c>
      <c r="R34" s="40">
        <v>8.3333333333333329E-2</v>
      </c>
      <c r="S34" s="41">
        <v>0.41666666666666669</v>
      </c>
      <c r="T34" s="29" t="s">
        <v>147</v>
      </c>
      <c r="U34" s="29"/>
      <c r="V34" s="24">
        <f t="shared" si="50"/>
        <v>0</v>
      </c>
      <c r="W34" s="25">
        <f t="shared" si="53"/>
        <v>0</v>
      </c>
      <c r="X34" s="21"/>
      <c r="Y34" s="21"/>
      <c r="Z34" s="33">
        <v>16.899999999999999</v>
      </c>
      <c r="AA34" s="27">
        <f t="shared" si="51"/>
        <v>0.10000000000000142</v>
      </c>
      <c r="AB34" s="27">
        <v>17</v>
      </c>
      <c r="AC34" s="28">
        <f t="shared" si="52"/>
        <v>5.8823529411765538E-3</v>
      </c>
      <c r="AD34" s="10">
        <f t="shared" si="54"/>
        <v>0</v>
      </c>
      <c r="AE34" s="44">
        <f t="shared" ref="AE34:AE35" si="56">S34+I34</f>
        <v>0.83333333333333326</v>
      </c>
    </row>
    <row r="35" spans="1:31" x14ac:dyDescent="0.75">
      <c r="A35" s="29" t="s">
        <v>80</v>
      </c>
      <c r="B35" s="21" t="s">
        <v>38</v>
      </c>
      <c r="C35" s="29"/>
      <c r="D35" s="29"/>
      <c r="E35" s="29" t="s">
        <v>140</v>
      </c>
      <c r="F35" s="29" t="s">
        <v>140</v>
      </c>
      <c r="G35" s="40">
        <v>0.25</v>
      </c>
      <c r="H35" s="40">
        <v>0.66666666666666663</v>
      </c>
      <c r="I35" s="41">
        <f t="shared" si="47"/>
        <v>0.41666666666666663</v>
      </c>
      <c r="J35" s="29" t="s">
        <v>146</v>
      </c>
      <c r="K35" s="29"/>
      <c r="L35" s="24">
        <f t="shared" si="48"/>
        <v>0</v>
      </c>
      <c r="M35" s="29"/>
      <c r="N35" s="29"/>
      <c r="O35" s="29"/>
      <c r="P35" s="29" t="s">
        <v>140</v>
      </c>
      <c r="Q35" s="40">
        <v>0.66666666666666663</v>
      </c>
      <c r="R35" s="40">
        <v>8.3333333333333329E-2</v>
      </c>
      <c r="S35" s="41">
        <v>0.41666666666666669</v>
      </c>
      <c r="T35" s="29" t="s">
        <v>146</v>
      </c>
      <c r="U35" s="29"/>
      <c r="V35" s="24">
        <f t="shared" si="50"/>
        <v>0</v>
      </c>
      <c r="W35" s="25">
        <f t="shared" si="53"/>
        <v>0</v>
      </c>
      <c r="X35" s="21"/>
      <c r="Y35" s="21"/>
      <c r="Z35" s="33">
        <v>16.899999999999999</v>
      </c>
      <c r="AA35" s="27">
        <f t="shared" si="51"/>
        <v>0.10000000000000142</v>
      </c>
      <c r="AB35" s="27">
        <v>17</v>
      </c>
      <c r="AC35" s="28">
        <f t="shared" si="52"/>
        <v>5.8823529411765538E-3</v>
      </c>
      <c r="AD35" s="10">
        <f t="shared" si="54"/>
        <v>0</v>
      </c>
      <c r="AE35" s="44">
        <f t="shared" si="56"/>
        <v>0.83333333333333326</v>
      </c>
    </row>
    <row r="36" spans="1:31" x14ac:dyDescent="0.75">
      <c r="A36" s="29" t="s">
        <v>81</v>
      </c>
      <c r="B36" s="21" t="s">
        <v>38</v>
      </c>
      <c r="C36" s="29">
        <v>5650</v>
      </c>
      <c r="D36" s="29">
        <v>5660</v>
      </c>
      <c r="E36" s="29"/>
      <c r="F36" s="29"/>
      <c r="G36" s="40"/>
      <c r="H36" s="40"/>
      <c r="I36" s="41">
        <f t="shared" si="47"/>
        <v>0</v>
      </c>
      <c r="J36" s="29"/>
      <c r="K36" s="29"/>
      <c r="L36" s="24">
        <f t="shared" si="48"/>
        <v>10</v>
      </c>
      <c r="M36" s="29">
        <v>5660</v>
      </c>
      <c r="N36" s="29">
        <v>5666</v>
      </c>
      <c r="O36" s="29"/>
      <c r="P36" s="29"/>
      <c r="Q36" s="40"/>
      <c r="R36" s="40"/>
      <c r="S36" s="41">
        <f t="shared" si="49"/>
        <v>0</v>
      </c>
      <c r="T36" s="29"/>
      <c r="U36" s="29"/>
      <c r="V36" s="24">
        <f t="shared" si="50"/>
        <v>6</v>
      </c>
      <c r="W36" s="25">
        <f t="shared" si="53"/>
        <v>16</v>
      </c>
      <c r="X36" s="21"/>
      <c r="Y36" s="21"/>
      <c r="Z36" s="33"/>
      <c r="AA36" s="27">
        <f t="shared" si="51"/>
        <v>17</v>
      </c>
      <c r="AB36" s="27">
        <v>17</v>
      </c>
      <c r="AC36" s="28">
        <f t="shared" si="52"/>
        <v>1</v>
      </c>
      <c r="AD36" s="10">
        <f t="shared" si="54"/>
        <v>0.94117647058823528</v>
      </c>
      <c r="AE36" s="44">
        <f t="shared" si="55"/>
        <v>0.83333333333333326</v>
      </c>
    </row>
    <row r="37" spans="1:31" x14ac:dyDescent="0.75">
      <c r="A37" s="29" t="s">
        <v>82</v>
      </c>
      <c r="B37" s="21" t="s">
        <v>38</v>
      </c>
      <c r="C37" s="21">
        <v>5635.3</v>
      </c>
      <c r="D37" s="21">
        <v>5636.7</v>
      </c>
      <c r="E37" s="29"/>
      <c r="F37" s="29"/>
      <c r="G37" s="40"/>
      <c r="H37" s="40"/>
      <c r="I37" s="41">
        <f t="shared" si="47"/>
        <v>0</v>
      </c>
      <c r="J37" s="29"/>
      <c r="K37" s="29"/>
      <c r="L37" s="24">
        <f t="shared" si="48"/>
        <v>1.3999999999996362</v>
      </c>
      <c r="M37" s="21">
        <v>5636.7</v>
      </c>
      <c r="N37" s="21">
        <v>5643</v>
      </c>
      <c r="O37" s="29"/>
      <c r="P37" s="29"/>
      <c r="Q37" s="40"/>
      <c r="R37" s="40"/>
      <c r="S37" s="41">
        <f t="shared" si="49"/>
        <v>0</v>
      </c>
      <c r="T37" s="29"/>
      <c r="U37" s="29"/>
      <c r="V37" s="24">
        <f t="shared" si="50"/>
        <v>6.3000000000001819</v>
      </c>
      <c r="W37" s="25">
        <f t="shared" si="53"/>
        <v>7.6999999999998181</v>
      </c>
      <c r="X37" s="21"/>
      <c r="Y37" s="21"/>
      <c r="Z37" s="33"/>
      <c r="AA37" s="27">
        <f t="shared" si="51"/>
        <v>17</v>
      </c>
      <c r="AB37" s="27">
        <v>17</v>
      </c>
      <c r="AC37" s="28">
        <f t="shared" si="52"/>
        <v>1</v>
      </c>
      <c r="AD37" s="10">
        <f t="shared" si="54"/>
        <v>0.45294117647057752</v>
      </c>
      <c r="AE37" s="44">
        <f t="shared" si="55"/>
        <v>0</v>
      </c>
    </row>
    <row r="38" spans="1:31" x14ac:dyDescent="0.75">
      <c r="A38" s="29" t="s">
        <v>83</v>
      </c>
      <c r="B38" s="21" t="s">
        <v>38</v>
      </c>
      <c r="C38" s="29">
        <v>5175.3</v>
      </c>
      <c r="D38" s="29">
        <v>5182.8</v>
      </c>
      <c r="E38" s="29"/>
      <c r="F38" s="29"/>
      <c r="G38" s="40"/>
      <c r="H38" s="40"/>
      <c r="I38" s="41">
        <f t="shared" si="47"/>
        <v>0</v>
      </c>
      <c r="J38" s="29"/>
      <c r="K38" s="29"/>
      <c r="L38" s="24">
        <f t="shared" si="48"/>
        <v>7.5</v>
      </c>
      <c r="M38" s="29">
        <v>5182.8</v>
      </c>
      <c r="N38" s="29">
        <v>5189.3999999999996</v>
      </c>
      <c r="O38" s="29"/>
      <c r="P38" s="29"/>
      <c r="Q38" s="40"/>
      <c r="R38" s="40"/>
      <c r="S38" s="41">
        <f t="shared" si="49"/>
        <v>0</v>
      </c>
      <c r="T38" s="29"/>
      <c r="U38" s="29"/>
      <c r="V38" s="24">
        <f t="shared" si="50"/>
        <v>6.5999999999994543</v>
      </c>
      <c r="W38" s="25">
        <f t="shared" si="53"/>
        <v>14.099999999999454</v>
      </c>
      <c r="X38" s="21"/>
      <c r="Y38" s="21"/>
      <c r="Z38" s="33"/>
      <c r="AA38" s="27">
        <f t="shared" si="51"/>
        <v>17</v>
      </c>
      <c r="AB38" s="27">
        <v>17</v>
      </c>
      <c r="AC38" s="28">
        <f t="shared" si="52"/>
        <v>1</v>
      </c>
      <c r="AD38" s="10">
        <f t="shared" si="54"/>
        <v>0.82941176470585021</v>
      </c>
      <c r="AE38" s="44">
        <f t="shared" si="55"/>
        <v>0</v>
      </c>
    </row>
    <row r="39" spans="1:31" x14ac:dyDescent="0.75">
      <c r="A39" s="29" t="s">
        <v>84</v>
      </c>
      <c r="B39" s="21" t="s">
        <v>38</v>
      </c>
      <c r="C39" s="29">
        <v>5343</v>
      </c>
      <c r="D39" s="29">
        <v>5352.1</v>
      </c>
      <c r="E39" s="29"/>
      <c r="F39" s="29"/>
      <c r="G39" s="40"/>
      <c r="H39" s="40"/>
      <c r="I39" s="41">
        <f t="shared" si="47"/>
        <v>0</v>
      </c>
      <c r="J39" s="29"/>
      <c r="K39" s="29"/>
      <c r="L39" s="24">
        <f t="shared" si="48"/>
        <v>9.1000000000003638</v>
      </c>
      <c r="M39" s="29">
        <v>5352.1</v>
      </c>
      <c r="N39" s="29">
        <v>5358</v>
      </c>
      <c r="O39" s="29"/>
      <c r="P39" s="29"/>
      <c r="Q39" s="40"/>
      <c r="R39" s="40"/>
      <c r="S39" s="41">
        <f t="shared" si="49"/>
        <v>0</v>
      </c>
      <c r="T39" s="29"/>
      <c r="U39" s="29"/>
      <c r="V39" s="24">
        <f t="shared" si="50"/>
        <v>5.8999999999996362</v>
      </c>
      <c r="W39" s="25">
        <f t="shared" si="53"/>
        <v>15</v>
      </c>
      <c r="X39" s="21"/>
      <c r="Y39" s="21"/>
      <c r="Z39" s="33"/>
      <c r="AA39" s="27">
        <f t="shared" si="51"/>
        <v>17</v>
      </c>
      <c r="AB39" s="27">
        <v>17</v>
      </c>
      <c r="AC39" s="28">
        <f t="shared" si="52"/>
        <v>1</v>
      </c>
      <c r="AD39" s="10">
        <f t="shared" si="54"/>
        <v>0.88235294117647056</v>
      </c>
      <c r="AE39" s="44">
        <f t="shared" si="55"/>
        <v>0</v>
      </c>
    </row>
    <row r="40" spans="1:31" x14ac:dyDescent="0.75">
      <c r="A40" s="29" t="s">
        <v>85</v>
      </c>
      <c r="B40" s="21" t="s">
        <v>38</v>
      </c>
      <c r="C40" s="29">
        <v>2140.6</v>
      </c>
      <c r="D40" s="29">
        <v>2149.8000000000002</v>
      </c>
      <c r="E40" s="29"/>
      <c r="F40" s="29"/>
      <c r="G40" s="40"/>
      <c r="H40" s="40"/>
      <c r="I40" s="41">
        <f t="shared" si="47"/>
        <v>0</v>
      </c>
      <c r="J40" s="29"/>
      <c r="K40" s="29"/>
      <c r="L40" s="24">
        <f t="shared" si="48"/>
        <v>9.2000000000002728</v>
      </c>
      <c r="M40" s="29">
        <v>2149.8000000000002</v>
      </c>
      <c r="N40" s="29">
        <v>2156</v>
      </c>
      <c r="O40" s="29"/>
      <c r="P40" s="29"/>
      <c r="Q40" s="40"/>
      <c r="R40" s="40"/>
      <c r="S40" s="41">
        <f t="shared" si="49"/>
        <v>0</v>
      </c>
      <c r="T40" s="29"/>
      <c r="U40" s="29"/>
      <c r="V40" s="24">
        <f t="shared" si="50"/>
        <v>6.1999999999998181</v>
      </c>
      <c r="W40" s="25">
        <f t="shared" si="53"/>
        <v>15.400000000000091</v>
      </c>
      <c r="X40" s="21"/>
      <c r="Y40" s="21"/>
      <c r="Z40" s="33"/>
      <c r="AA40" s="27">
        <f t="shared" si="51"/>
        <v>17</v>
      </c>
      <c r="AB40" s="27">
        <v>17</v>
      </c>
      <c r="AC40" s="28">
        <f t="shared" si="52"/>
        <v>1</v>
      </c>
      <c r="AD40" s="10">
        <f t="shared" si="54"/>
        <v>0.9058823529411818</v>
      </c>
      <c r="AE40" s="44">
        <f t="shared" si="55"/>
        <v>0</v>
      </c>
    </row>
    <row r="41" spans="1:31" x14ac:dyDescent="0.75">
      <c r="A41" s="29" t="s">
        <v>86</v>
      </c>
      <c r="B41" s="21" t="s">
        <v>38</v>
      </c>
      <c r="C41" s="29">
        <v>2174.1999999999998</v>
      </c>
      <c r="D41" s="29">
        <v>2183.5</v>
      </c>
      <c r="E41" s="29"/>
      <c r="F41" s="29"/>
      <c r="G41" s="40"/>
      <c r="H41" s="40"/>
      <c r="I41" s="41">
        <f t="shared" si="47"/>
        <v>0</v>
      </c>
      <c r="J41" s="29"/>
      <c r="K41" s="29"/>
      <c r="L41" s="24">
        <f t="shared" si="48"/>
        <v>9.3000000000001819</v>
      </c>
      <c r="M41" s="29">
        <v>2183.5</v>
      </c>
      <c r="N41" s="29">
        <v>2190.3000000000002</v>
      </c>
      <c r="O41" s="29"/>
      <c r="P41" s="29"/>
      <c r="Q41" s="40"/>
      <c r="R41" s="40"/>
      <c r="S41" s="41">
        <f t="shared" si="49"/>
        <v>0</v>
      </c>
      <c r="T41" s="29"/>
      <c r="U41" s="29"/>
      <c r="V41" s="24">
        <f t="shared" si="50"/>
        <v>6.8000000000001819</v>
      </c>
      <c r="W41" s="25">
        <f t="shared" si="53"/>
        <v>16.100000000000364</v>
      </c>
      <c r="X41" s="21"/>
      <c r="Y41" s="21"/>
      <c r="Z41" s="33"/>
      <c r="AA41" s="27">
        <f t="shared" si="51"/>
        <v>17</v>
      </c>
      <c r="AB41" s="27">
        <v>17</v>
      </c>
      <c r="AC41" s="28">
        <f t="shared" si="52"/>
        <v>1</v>
      </c>
      <c r="AD41" s="10">
        <f t="shared" si="54"/>
        <v>0.94705882352943316</v>
      </c>
      <c r="AE41" s="44">
        <f t="shared" si="55"/>
        <v>0</v>
      </c>
    </row>
    <row r="42" spans="1:31" x14ac:dyDescent="0.75">
      <c r="A42" s="29" t="s">
        <v>87</v>
      </c>
      <c r="B42" s="21" t="s">
        <v>38</v>
      </c>
      <c r="C42" s="29">
        <v>2049</v>
      </c>
      <c r="D42" s="21">
        <v>2055.6999999999998</v>
      </c>
      <c r="E42" s="29"/>
      <c r="F42" s="29"/>
      <c r="G42" s="40"/>
      <c r="H42" s="40"/>
      <c r="I42" s="41">
        <f t="shared" ref="I42" si="57">H42-G42</f>
        <v>0</v>
      </c>
      <c r="J42" s="29"/>
      <c r="K42" s="29"/>
      <c r="L42" s="24">
        <f t="shared" ref="L42" si="58">SUM(D42-C42)</f>
        <v>6.6999999999998181</v>
      </c>
      <c r="M42" s="21">
        <v>2055.6999999999998</v>
      </c>
      <c r="N42" s="29">
        <v>2059</v>
      </c>
      <c r="O42" s="29"/>
      <c r="P42" s="29"/>
      <c r="Q42" s="40"/>
      <c r="R42" s="40"/>
      <c r="S42" s="41">
        <f t="shared" ref="S42" si="59">R42-Q42</f>
        <v>0</v>
      </c>
      <c r="T42" s="29"/>
      <c r="U42" s="29"/>
      <c r="V42" s="24">
        <f t="shared" ref="V42" si="60">SUM(N42-M42)</f>
        <v>3.3000000000001819</v>
      </c>
      <c r="W42" s="25">
        <f t="shared" ref="W42" si="61">L42+V42</f>
        <v>10</v>
      </c>
      <c r="X42" s="21"/>
      <c r="Y42" s="21"/>
      <c r="Z42" s="33"/>
      <c r="AA42" s="27">
        <f t="shared" ref="AA42" si="62">AB42-X42-Y42-Z42</f>
        <v>17</v>
      </c>
      <c r="AB42" s="27">
        <v>17</v>
      </c>
      <c r="AC42" s="28">
        <f t="shared" ref="AC42" si="63">AA42/AB42</f>
        <v>1</v>
      </c>
      <c r="AD42" s="10">
        <f>W42/AA42</f>
        <v>0.58823529411764708</v>
      </c>
      <c r="AE42" s="44">
        <f>S37+I37</f>
        <v>0</v>
      </c>
    </row>
    <row r="43" spans="1:31" x14ac:dyDescent="0.75">
      <c r="A43" s="29"/>
      <c r="B43" s="21"/>
      <c r="C43" s="21"/>
      <c r="D43" s="21"/>
      <c r="E43" s="29"/>
      <c r="F43" s="29"/>
      <c r="G43" s="40"/>
      <c r="H43" s="40"/>
      <c r="I43" s="41"/>
      <c r="J43" s="29"/>
      <c r="K43" s="29"/>
      <c r="L43" s="24"/>
      <c r="M43" s="21"/>
      <c r="N43" s="21"/>
      <c r="O43" s="29"/>
      <c r="P43" s="29"/>
      <c r="Q43" s="40"/>
      <c r="R43" s="40"/>
      <c r="S43" s="41"/>
      <c r="T43" s="29"/>
      <c r="U43" s="29"/>
      <c r="V43" s="24"/>
      <c r="W43" s="25"/>
      <c r="X43" s="21"/>
      <c r="Y43" s="21"/>
      <c r="Z43" s="33"/>
      <c r="AA43" s="27"/>
      <c r="AB43" s="27"/>
      <c r="AC43" s="28">
        <f>AVERAGEIF(AC28:AC42,"&gt;0")</f>
        <v>0.80117647058823527</v>
      </c>
      <c r="AD43" s="28">
        <f>AVERAGEIF(AD28:AD42,"&gt;0")</f>
        <v>0.71470588235293098</v>
      </c>
      <c r="AE43" s="44"/>
    </row>
    <row r="44" spans="1:31" x14ac:dyDescent="0.75">
      <c r="A44" s="13" t="s">
        <v>102</v>
      </c>
      <c r="B44" s="13"/>
      <c r="C44" s="13"/>
      <c r="D44" s="13"/>
      <c r="E44" s="13"/>
      <c r="F44" s="13"/>
      <c r="G44" s="13"/>
      <c r="H44" s="13"/>
      <c r="I44" s="16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7"/>
      <c r="X44" s="13"/>
      <c r="Y44" s="13"/>
      <c r="Z44" s="18"/>
      <c r="AA44" s="13"/>
      <c r="AB44" s="13"/>
      <c r="AC44" s="14"/>
      <c r="AD44" s="15"/>
      <c r="AE44" s="43"/>
    </row>
    <row r="45" spans="1:31" x14ac:dyDescent="0.75">
      <c r="A45" s="29" t="s">
        <v>39</v>
      </c>
      <c r="B45" s="21" t="s">
        <v>38</v>
      </c>
      <c r="C45" s="29">
        <v>16540</v>
      </c>
      <c r="D45" s="29">
        <v>16546</v>
      </c>
      <c r="E45" s="29"/>
      <c r="F45" s="29"/>
      <c r="G45" s="40"/>
      <c r="H45" s="40"/>
      <c r="I45" s="41">
        <f t="shared" ref="I45:I56" si="64">H45-G45</f>
        <v>0</v>
      </c>
      <c r="J45" s="29"/>
      <c r="K45" s="29"/>
      <c r="L45" s="24">
        <f t="shared" ref="L45:L56" si="65">SUM(D45-C45)</f>
        <v>6</v>
      </c>
      <c r="M45" s="29">
        <v>16546</v>
      </c>
      <c r="N45" s="29">
        <v>16553</v>
      </c>
      <c r="O45" s="29"/>
      <c r="P45" s="29"/>
      <c r="Q45" s="40"/>
      <c r="R45" s="40"/>
      <c r="S45" s="41">
        <f>R45-Q45</f>
        <v>0</v>
      </c>
      <c r="T45" s="29"/>
      <c r="U45" s="29"/>
      <c r="V45" s="24">
        <f t="shared" ref="V45:V56" si="66">SUM(N45-M45)</f>
        <v>7</v>
      </c>
      <c r="W45" s="25">
        <f t="shared" ref="W45:W56" si="67">L45+V45</f>
        <v>13</v>
      </c>
      <c r="X45" s="21"/>
      <c r="Y45" s="21"/>
      <c r="Z45" s="33"/>
      <c r="AA45" s="27">
        <f t="shared" ref="AA45:AA49" si="68">AB45-X45-Y45-Z45</f>
        <v>17</v>
      </c>
      <c r="AB45" s="27">
        <v>17</v>
      </c>
      <c r="AC45" s="28">
        <f t="shared" ref="AC45:AC48" si="69">AA45/AB45</f>
        <v>1</v>
      </c>
      <c r="AD45" s="10">
        <f t="shared" ref="AD45:AD48" si="70">W45/AA45</f>
        <v>0.76470588235294112</v>
      </c>
      <c r="AE45" s="44">
        <f>S45+I45</f>
        <v>0</v>
      </c>
    </row>
    <row r="46" spans="1:31" x14ac:dyDescent="0.75">
      <c r="A46" s="29" t="s">
        <v>40</v>
      </c>
      <c r="B46" s="21" t="s">
        <v>38</v>
      </c>
      <c r="C46" s="29">
        <v>16373</v>
      </c>
      <c r="D46" s="29">
        <v>16373</v>
      </c>
      <c r="E46" s="29"/>
      <c r="F46" s="29"/>
      <c r="G46" s="40"/>
      <c r="H46" s="40"/>
      <c r="I46" s="41">
        <f t="shared" si="64"/>
        <v>0</v>
      </c>
      <c r="J46" s="29"/>
      <c r="K46" s="29"/>
      <c r="L46" s="24">
        <f t="shared" si="65"/>
        <v>0</v>
      </c>
      <c r="M46" s="29">
        <v>16373</v>
      </c>
      <c r="N46" s="29">
        <v>16373</v>
      </c>
      <c r="O46" s="29"/>
      <c r="P46" s="29"/>
      <c r="Q46" s="40"/>
      <c r="R46" s="40"/>
      <c r="S46" s="41">
        <f t="shared" ref="S46:S56" si="71">R46-Q46</f>
        <v>0</v>
      </c>
      <c r="T46" s="29"/>
      <c r="U46" s="29"/>
      <c r="V46" s="24">
        <f t="shared" si="66"/>
        <v>0</v>
      </c>
      <c r="W46" s="25">
        <f t="shared" si="67"/>
        <v>0</v>
      </c>
      <c r="X46" s="21"/>
      <c r="Y46" s="21"/>
      <c r="Z46" s="33"/>
      <c r="AA46" s="27">
        <f t="shared" si="68"/>
        <v>17</v>
      </c>
      <c r="AB46" s="27">
        <v>17</v>
      </c>
      <c r="AC46" s="28">
        <f t="shared" si="69"/>
        <v>1</v>
      </c>
      <c r="AD46" s="10">
        <f t="shared" si="70"/>
        <v>0</v>
      </c>
      <c r="AE46" s="44">
        <f t="shared" ref="AE46:AE56" si="72">S46+I46</f>
        <v>0</v>
      </c>
    </row>
    <row r="47" spans="1:31" x14ac:dyDescent="0.75">
      <c r="A47" s="29" t="s">
        <v>41</v>
      </c>
      <c r="B47" s="21" t="s">
        <v>38</v>
      </c>
      <c r="C47" s="29">
        <v>15507</v>
      </c>
      <c r="D47" s="29">
        <v>15516</v>
      </c>
      <c r="E47" s="29"/>
      <c r="F47" s="29"/>
      <c r="G47" s="40"/>
      <c r="H47" s="40"/>
      <c r="I47" s="41">
        <f t="shared" si="64"/>
        <v>0</v>
      </c>
      <c r="J47" s="29"/>
      <c r="K47" s="29"/>
      <c r="L47" s="24">
        <f t="shared" si="65"/>
        <v>9</v>
      </c>
      <c r="M47" s="29">
        <v>15516</v>
      </c>
      <c r="N47" s="29">
        <v>15518</v>
      </c>
      <c r="O47" s="29"/>
      <c r="P47" s="29"/>
      <c r="Q47" s="40"/>
      <c r="R47" s="40"/>
      <c r="S47" s="41">
        <f t="shared" si="71"/>
        <v>0</v>
      </c>
      <c r="T47" s="29"/>
      <c r="U47" s="29"/>
      <c r="V47" s="24">
        <f t="shared" si="66"/>
        <v>2</v>
      </c>
      <c r="W47" s="25">
        <f t="shared" si="67"/>
        <v>11</v>
      </c>
      <c r="X47" s="21"/>
      <c r="Y47" s="21"/>
      <c r="Z47" s="33"/>
      <c r="AA47" s="27">
        <f t="shared" si="68"/>
        <v>17</v>
      </c>
      <c r="AB47" s="27">
        <v>17</v>
      </c>
      <c r="AC47" s="28">
        <f t="shared" si="69"/>
        <v>1</v>
      </c>
      <c r="AD47" s="10">
        <f t="shared" si="70"/>
        <v>0.6470588235294118</v>
      </c>
      <c r="AE47" s="44">
        <f t="shared" si="72"/>
        <v>0</v>
      </c>
    </row>
    <row r="48" spans="1:31" x14ac:dyDescent="0.75">
      <c r="A48" s="29" t="s">
        <v>42</v>
      </c>
      <c r="B48" s="21" t="s">
        <v>38</v>
      </c>
      <c r="C48" s="29">
        <v>11740</v>
      </c>
      <c r="D48" s="29">
        <v>11748</v>
      </c>
      <c r="E48" s="29"/>
      <c r="F48" s="29"/>
      <c r="G48" s="40"/>
      <c r="H48" s="40"/>
      <c r="I48" s="41">
        <f t="shared" si="64"/>
        <v>0</v>
      </c>
      <c r="J48" s="29"/>
      <c r="K48" s="29"/>
      <c r="L48" s="24">
        <f t="shared" si="65"/>
        <v>8</v>
      </c>
      <c r="M48" s="29">
        <v>11748</v>
      </c>
      <c r="N48" s="29">
        <v>11754</v>
      </c>
      <c r="O48" s="29"/>
      <c r="P48" s="29"/>
      <c r="Q48" s="40"/>
      <c r="R48" s="40"/>
      <c r="S48" s="41">
        <f t="shared" si="71"/>
        <v>0</v>
      </c>
      <c r="T48" s="29"/>
      <c r="U48" s="29"/>
      <c r="V48" s="24">
        <f t="shared" si="66"/>
        <v>6</v>
      </c>
      <c r="W48" s="25">
        <f t="shared" si="67"/>
        <v>14</v>
      </c>
      <c r="X48" s="21"/>
      <c r="Y48" s="21"/>
      <c r="Z48" s="33"/>
      <c r="AA48" s="27">
        <f t="shared" si="68"/>
        <v>17</v>
      </c>
      <c r="AB48" s="27">
        <v>17</v>
      </c>
      <c r="AC48" s="28">
        <f t="shared" si="69"/>
        <v>1</v>
      </c>
      <c r="AD48" s="10">
        <f t="shared" si="70"/>
        <v>0.82352941176470584</v>
      </c>
      <c r="AE48" s="44">
        <f t="shared" si="72"/>
        <v>0</v>
      </c>
    </row>
    <row r="49" spans="1:31" x14ac:dyDescent="0.75">
      <c r="A49" s="29" t="s">
        <v>43</v>
      </c>
      <c r="B49" s="21" t="s">
        <v>38</v>
      </c>
      <c r="C49" s="21">
        <v>9921</v>
      </c>
      <c r="D49" s="21">
        <v>9930</v>
      </c>
      <c r="E49" s="29"/>
      <c r="F49" s="29"/>
      <c r="G49" s="40"/>
      <c r="H49" s="40"/>
      <c r="I49" s="41">
        <f t="shared" si="64"/>
        <v>0</v>
      </c>
      <c r="J49" s="29"/>
      <c r="K49" s="29"/>
      <c r="L49" s="24">
        <f t="shared" si="65"/>
        <v>9</v>
      </c>
      <c r="M49" s="21">
        <v>9930</v>
      </c>
      <c r="N49" s="21">
        <v>9936</v>
      </c>
      <c r="O49" s="29"/>
      <c r="P49" s="29"/>
      <c r="Q49" s="40"/>
      <c r="R49" s="40"/>
      <c r="S49" s="41">
        <f t="shared" si="71"/>
        <v>0</v>
      </c>
      <c r="T49" s="29"/>
      <c r="U49" s="29"/>
      <c r="V49" s="24">
        <f t="shared" si="66"/>
        <v>6</v>
      </c>
      <c r="W49" s="25">
        <f t="shared" si="67"/>
        <v>15</v>
      </c>
      <c r="X49" s="21"/>
      <c r="Y49" s="21"/>
      <c r="Z49" s="33"/>
      <c r="AA49" s="27">
        <f t="shared" si="68"/>
        <v>17</v>
      </c>
      <c r="AB49" s="27">
        <v>17</v>
      </c>
      <c r="AC49" s="28">
        <f>AA49/AB49</f>
        <v>1</v>
      </c>
      <c r="AD49" s="10">
        <f>W49/AA49</f>
        <v>0.88235294117647056</v>
      </c>
      <c r="AE49" s="44">
        <f t="shared" si="72"/>
        <v>0</v>
      </c>
    </row>
    <row r="50" spans="1:31" x14ac:dyDescent="0.75">
      <c r="A50" s="29" t="s">
        <v>44</v>
      </c>
      <c r="B50" s="21" t="s">
        <v>38</v>
      </c>
      <c r="C50" s="29">
        <v>13625</v>
      </c>
      <c r="D50" s="29">
        <v>13625</v>
      </c>
      <c r="E50" s="29"/>
      <c r="F50" s="29"/>
      <c r="G50" s="40"/>
      <c r="H50" s="40"/>
      <c r="I50" s="41">
        <f t="shared" si="64"/>
        <v>0</v>
      </c>
      <c r="J50" s="29"/>
      <c r="K50" s="29"/>
      <c r="L50" s="24">
        <f t="shared" si="65"/>
        <v>0</v>
      </c>
      <c r="M50" s="29">
        <v>13625</v>
      </c>
      <c r="N50" s="29">
        <v>13625</v>
      </c>
      <c r="O50" s="29"/>
      <c r="P50" s="29"/>
      <c r="Q50" s="40"/>
      <c r="R50" s="40"/>
      <c r="S50" s="41">
        <f t="shared" si="71"/>
        <v>0</v>
      </c>
      <c r="T50" s="29"/>
      <c r="U50" s="29"/>
      <c r="V50" s="24">
        <f t="shared" si="66"/>
        <v>0</v>
      </c>
      <c r="W50" s="25">
        <f t="shared" si="67"/>
        <v>0</v>
      </c>
      <c r="X50" s="21"/>
      <c r="Y50" s="21"/>
      <c r="Z50" s="33"/>
      <c r="AA50" s="27">
        <f t="shared" si="51"/>
        <v>17</v>
      </c>
      <c r="AB50" s="27">
        <v>17</v>
      </c>
      <c r="AC50" s="28">
        <f t="shared" si="52"/>
        <v>1</v>
      </c>
      <c r="AD50" s="10">
        <f t="shared" si="54"/>
        <v>0</v>
      </c>
      <c r="AE50" s="44">
        <f t="shared" si="72"/>
        <v>0</v>
      </c>
    </row>
    <row r="51" spans="1:31" x14ac:dyDescent="0.75">
      <c r="A51" s="29" t="s">
        <v>45</v>
      </c>
      <c r="B51" s="21" t="s">
        <v>38</v>
      </c>
      <c r="C51" s="29"/>
      <c r="D51" s="29"/>
      <c r="E51" s="29" t="s">
        <v>140</v>
      </c>
      <c r="F51" s="29" t="s">
        <v>140</v>
      </c>
      <c r="G51" s="40">
        <v>0.25</v>
      </c>
      <c r="H51" s="40">
        <v>0.66666666666666663</v>
      </c>
      <c r="I51" s="41">
        <f t="shared" si="64"/>
        <v>0.41666666666666663</v>
      </c>
      <c r="J51" s="29" t="s">
        <v>148</v>
      </c>
      <c r="K51" s="29"/>
      <c r="L51" s="24">
        <f t="shared" si="65"/>
        <v>0</v>
      </c>
      <c r="M51" s="29"/>
      <c r="N51" s="29"/>
      <c r="O51" s="29"/>
      <c r="P51" s="29" t="s">
        <v>140</v>
      </c>
      <c r="Q51" s="40">
        <v>0.66666666666666663</v>
      </c>
      <c r="R51" s="40">
        <v>8.3333333333333329E-2</v>
      </c>
      <c r="S51" s="41">
        <v>0.41666666666666669</v>
      </c>
      <c r="T51" s="29" t="s">
        <v>148</v>
      </c>
      <c r="U51" s="29"/>
      <c r="V51" s="24">
        <f t="shared" si="66"/>
        <v>0</v>
      </c>
      <c r="W51" s="25">
        <f t="shared" si="67"/>
        <v>0</v>
      </c>
      <c r="X51" s="21"/>
      <c r="Y51" s="21"/>
      <c r="Z51" s="33">
        <v>16.899999999999999</v>
      </c>
      <c r="AA51" s="27">
        <f t="shared" si="51"/>
        <v>0.10000000000000142</v>
      </c>
      <c r="AB51" s="27">
        <v>17</v>
      </c>
      <c r="AC51" s="28">
        <f t="shared" si="52"/>
        <v>5.8823529411765538E-3</v>
      </c>
      <c r="AD51" s="10">
        <f t="shared" si="54"/>
        <v>0</v>
      </c>
      <c r="AE51" s="44">
        <f t="shared" si="72"/>
        <v>0.83333333333333326</v>
      </c>
    </row>
    <row r="52" spans="1:31" x14ac:dyDescent="0.75">
      <c r="A52" s="29" t="s">
        <v>116</v>
      </c>
      <c r="B52" s="21" t="s">
        <v>38</v>
      </c>
      <c r="C52" s="29">
        <v>12490</v>
      </c>
      <c r="D52" s="29">
        <v>12498</v>
      </c>
      <c r="E52" s="29"/>
      <c r="F52" s="29"/>
      <c r="G52" s="40"/>
      <c r="H52" s="40"/>
      <c r="I52" s="41">
        <f t="shared" si="64"/>
        <v>0</v>
      </c>
      <c r="J52" s="29"/>
      <c r="K52" s="29"/>
      <c r="L52" s="24">
        <f t="shared" si="65"/>
        <v>8</v>
      </c>
      <c r="M52" s="29">
        <v>12498</v>
      </c>
      <c r="N52" s="29">
        <v>12504</v>
      </c>
      <c r="O52" s="29"/>
      <c r="P52" s="29"/>
      <c r="Q52" s="40"/>
      <c r="R52" s="40"/>
      <c r="S52" s="41">
        <f t="shared" si="71"/>
        <v>0</v>
      </c>
      <c r="T52" s="29"/>
      <c r="U52" s="29"/>
      <c r="V52" s="24">
        <f t="shared" si="66"/>
        <v>6</v>
      </c>
      <c r="W52" s="25">
        <f t="shared" si="67"/>
        <v>14</v>
      </c>
      <c r="X52" s="21"/>
      <c r="Y52" s="21"/>
      <c r="Z52" s="33"/>
      <c r="AA52" s="27">
        <f t="shared" si="51"/>
        <v>17</v>
      </c>
      <c r="AB52" s="27">
        <v>17</v>
      </c>
      <c r="AC52" s="28">
        <f t="shared" si="52"/>
        <v>1</v>
      </c>
      <c r="AD52" s="10">
        <f t="shared" si="54"/>
        <v>0.82352941176470584</v>
      </c>
      <c r="AE52" s="44">
        <f t="shared" si="72"/>
        <v>0</v>
      </c>
    </row>
    <row r="53" spans="1:31" x14ac:dyDescent="0.75">
      <c r="A53" s="29" t="s">
        <v>46</v>
      </c>
      <c r="B53" s="21" t="s">
        <v>38</v>
      </c>
      <c r="C53" s="29">
        <v>13704</v>
      </c>
      <c r="D53" s="29">
        <v>13704</v>
      </c>
      <c r="E53" s="29"/>
      <c r="F53" s="29"/>
      <c r="G53" s="40"/>
      <c r="H53" s="40"/>
      <c r="I53" s="41">
        <f t="shared" si="64"/>
        <v>0</v>
      </c>
      <c r="J53" s="29"/>
      <c r="K53" s="29"/>
      <c r="L53" s="24">
        <f t="shared" si="65"/>
        <v>0</v>
      </c>
      <c r="M53" s="29">
        <v>13704</v>
      </c>
      <c r="N53" s="29">
        <v>13704</v>
      </c>
      <c r="O53" s="29"/>
      <c r="P53" s="29"/>
      <c r="Q53" s="29"/>
      <c r="R53" s="29"/>
      <c r="S53" s="41">
        <f t="shared" si="71"/>
        <v>0</v>
      </c>
      <c r="T53" s="29"/>
      <c r="U53" s="29"/>
      <c r="V53" s="24">
        <f t="shared" si="66"/>
        <v>0</v>
      </c>
      <c r="W53" s="25">
        <f t="shared" si="67"/>
        <v>0</v>
      </c>
      <c r="X53" s="21"/>
      <c r="Y53" s="21"/>
      <c r="Z53" s="33"/>
      <c r="AA53" s="27">
        <f t="shared" si="51"/>
        <v>17</v>
      </c>
      <c r="AB53" s="27">
        <v>17</v>
      </c>
      <c r="AC53" s="28">
        <f t="shared" si="52"/>
        <v>1</v>
      </c>
      <c r="AD53" s="10">
        <f t="shared" si="54"/>
        <v>0</v>
      </c>
      <c r="AE53" s="44">
        <f t="shared" si="72"/>
        <v>0</v>
      </c>
    </row>
    <row r="54" spans="1:31" x14ac:dyDescent="0.75">
      <c r="A54" s="29" t="s">
        <v>48</v>
      </c>
      <c r="B54" s="21" t="s">
        <v>38</v>
      </c>
      <c r="C54" s="29"/>
      <c r="D54" s="29"/>
      <c r="E54" s="29" t="s">
        <v>140</v>
      </c>
      <c r="F54" s="29" t="s">
        <v>140</v>
      </c>
      <c r="G54" s="40">
        <v>0.25</v>
      </c>
      <c r="H54" s="40">
        <v>0.66666666666666663</v>
      </c>
      <c r="I54" s="41">
        <f t="shared" si="64"/>
        <v>0.41666666666666663</v>
      </c>
      <c r="J54" s="29" t="s">
        <v>149</v>
      </c>
      <c r="K54" s="29"/>
      <c r="L54" s="24">
        <f t="shared" si="65"/>
        <v>0</v>
      </c>
      <c r="M54" s="29"/>
      <c r="N54" s="29"/>
      <c r="O54" s="29"/>
      <c r="P54" s="29" t="s">
        <v>140</v>
      </c>
      <c r="Q54" s="40">
        <v>0.66666666666666663</v>
      </c>
      <c r="R54" s="40">
        <v>8.3333333333333329E-2</v>
      </c>
      <c r="S54" s="41">
        <v>0.41666666666666669</v>
      </c>
      <c r="T54" s="29" t="s">
        <v>149</v>
      </c>
      <c r="U54" s="29"/>
      <c r="V54" s="24">
        <f t="shared" si="66"/>
        <v>0</v>
      </c>
      <c r="W54" s="25">
        <f t="shared" si="67"/>
        <v>0</v>
      </c>
      <c r="X54" s="21"/>
      <c r="Y54" s="21"/>
      <c r="Z54" s="33"/>
      <c r="AA54" s="27">
        <f t="shared" si="51"/>
        <v>17</v>
      </c>
      <c r="AB54" s="27">
        <v>17</v>
      </c>
      <c r="AC54" s="28">
        <f t="shared" si="52"/>
        <v>1</v>
      </c>
      <c r="AD54" s="10">
        <f t="shared" si="54"/>
        <v>0</v>
      </c>
      <c r="AE54" s="44">
        <f t="shared" si="72"/>
        <v>0.83333333333333326</v>
      </c>
    </row>
    <row r="55" spans="1:31" x14ac:dyDescent="0.75">
      <c r="A55" s="29" t="s">
        <v>49</v>
      </c>
      <c r="B55" s="21" t="s">
        <v>38</v>
      </c>
      <c r="C55" s="29">
        <v>14019</v>
      </c>
      <c r="D55" s="29">
        <v>14023</v>
      </c>
      <c r="E55" s="29"/>
      <c r="F55" s="29"/>
      <c r="G55" s="40"/>
      <c r="H55" s="40"/>
      <c r="I55" s="41">
        <f t="shared" si="64"/>
        <v>0</v>
      </c>
      <c r="J55" s="29"/>
      <c r="K55" s="29"/>
      <c r="L55" s="24">
        <f t="shared" si="65"/>
        <v>4</v>
      </c>
      <c r="M55" s="29">
        <v>14023</v>
      </c>
      <c r="N55" s="29">
        <v>14029</v>
      </c>
      <c r="O55" s="29"/>
      <c r="P55" s="29"/>
      <c r="Q55" s="40"/>
      <c r="R55" s="40"/>
      <c r="S55" s="41">
        <f t="shared" si="71"/>
        <v>0</v>
      </c>
      <c r="T55" s="29"/>
      <c r="U55" s="29"/>
      <c r="V55" s="24">
        <f t="shared" si="66"/>
        <v>6</v>
      </c>
      <c r="W55" s="25">
        <f t="shared" si="67"/>
        <v>10</v>
      </c>
      <c r="X55" s="21"/>
      <c r="Y55" s="21"/>
      <c r="Z55" s="33"/>
      <c r="AA55" s="27">
        <f t="shared" si="51"/>
        <v>17</v>
      </c>
      <c r="AB55" s="27">
        <v>17</v>
      </c>
      <c r="AC55" s="28">
        <f t="shared" si="52"/>
        <v>1</v>
      </c>
      <c r="AD55" s="10">
        <f t="shared" si="54"/>
        <v>0.58823529411764708</v>
      </c>
      <c r="AE55" s="44">
        <f t="shared" si="72"/>
        <v>0</v>
      </c>
    </row>
    <row r="56" spans="1:31" x14ac:dyDescent="0.75">
      <c r="A56" s="29" t="s">
        <v>50</v>
      </c>
      <c r="B56" s="21" t="s">
        <v>38</v>
      </c>
      <c r="C56" s="29">
        <v>6272.3</v>
      </c>
      <c r="D56" s="29">
        <v>6277</v>
      </c>
      <c r="E56" s="29"/>
      <c r="F56" s="29"/>
      <c r="G56" s="40"/>
      <c r="H56" s="40"/>
      <c r="I56" s="41">
        <f t="shared" si="64"/>
        <v>0</v>
      </c>
      <c r="J56" s="29"/>
      <c r="K56" s="29"/>
      <c r="L56" s="24">
        <f t="shared" si="65"/>
        <v>4.6999999999998181</v>
      </c>
      <c r="M56" s="29">
        <v>6277</v>
      </c>
      <c r="N56" s="29">
        <v>6280</v>
      </c>
      <c r="O56" s="29"/>
      <c r="P56" s="29"/>
      <c r="Q56" s="40"/>
      <c r="R56" s="40"/>
      <c r="S56" s="41">
        <f t="shared" si="71"/>
        <v>0</v>
      </c>
      <c r="T56" s="29"/>
      <c r="U56" s="29"/>
      <c r="V56" s="24">
        <f t="shared" si="66"/>
        <v>3</v>
      </c>
      <c r="W56" s="25">
        <f t="shared" si="67"/>
        <v>7.6999999999998181</v>
      </c>
      <c r="X56" s="21"/>
      <c r="Y56" s="21"/>
      <c r="Z56" s="33"/>
      <c r="AA56" s="27">
        <f t="shared" si="51"/>
        <v>17</v>
      </c>
      <c r="AB56" s="27">
        <v>17</v>
      </c>
      <c r="AC56" s="28">
        <f t="shared" si="52"/>
        <v>1</v>
      </c>
      <c r="AD56" s="10">
        <f t="shared" si="54"/>
        <v>0.45294117647057752</v>
      </c>
      <c r="AE56" s="44">
        <f t="shared" si="72"/>
        <v>0</v>
      </c>
    </row>
    <row r="57" spans="1:31" x14ac:dyDescent="0.75">
      <c r="A57" s="78"/>
      <c r="B57" s="79"/>
      <c r="C57" s="80"/>
      <c r="D57" s="80"/>
      <c r="E57" s="80"/>
      <c r="F57" s="80"/>
      <c r="G57" s="81"/>
      <c r="H57" s="81"/>
      <c r="I57" s="82"/>
      <c r="J57" s="80"/>
      <c r="K57" s="80"/>
      <c r="L57" s="83"/>
      <c r="M57" s="80"/>
      <c r="N57" s="80"/>
      <c r="O57" s="80"/>
      <c r="P57" s="80"/>
      <c r="Q57" s="81"/>
      <c r="R57" s="81"/>
      <c r="S57" s="82"/>
      <c r="T57" s="80"/>
      <c r="U57" s="80"/>
      <c r="V57" s="83"/>
      <c r="W57" s="84"/>
      <c r="X57" s="79"/>
      <c r="Y57" s="79"/>
      <c r="Z57" s="85"/>
      <c r="AA57" s="86"/>
      <c r="AB57" s="86"/>
      <c r="AC57" s="28">
        <f>AVERAGEIF(AC45:AC56,"&gt;0")</f>
        <v>0.917156862745098</v>
      </c>
      <c r="AD57" s="28">
        <f>AVERAGEIF(AD45:AD56,"&gt;0")</f>
        <v>0.71176470588235141</v>
      </c>
      <c r="AE57" s="87"/>
    </row>
    <row r="58" spans="1:31" x14ac:dyDescent="0.75">
      <c r="A58" s="78"/>
      <c r="B58" s="79"/>
      <c r="C58" s="80"/>
      <c r="D58" s="80"/>
      <c r="E58" s="80"/>
      <c r="F58" s="80"/>
      <c r="G58" s="81"/>
      <c r="H58" s="81"/>
      <c r="I58" s="82"/>
      <c r="J58" s="80"/>
      <c r="K58" s="80"/>
      <c r="L58" s="83"/>
      <c r="M58" s="80"/>
      <c r="N58" s="80"/>
      <c r="O58" s="80"/>
      <c r="P58" s="80"/>
      <c r="Q58" s="81"/>
      <c r="R58" s="81"/>
      <c r="S58" s="82"/>
      <c r="T58" s="80"/>
      <c r="U58" s="80"/>
      <c r="V58" s="83"/>
      <c r="W58" s="84"/>
      <c r="X58" s="79"/>
      <c r="Y58" s="79"/>
      <c r="Z58" s="85"/>
      <c r="AA58" s="88" t="s">
        <v>178</v>
      </c>
      <c r="AB58" s="86"/>
      <c r="AC58" s="28">
        <f>AVERAGE(AC43,AC57)</f>
        <v>0.85916666666666663</v>
      </c>
      <c r="AD58" s="28">
        <f>AVERAGE(AD43,AD57)</f>
        <v>0.71323529411764119</v>
      </c>
      <c r="AE58" s="87"/>
    </row>
    <row r="59" spans="1:31" s="103" customFormat="1" x14ac:dyDescent="0.75">
      <c r="A59" s="105" t="s">
        <v>118</v>
      </c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</row>
    <row r="60" spans="1:31" s="104" customFormat="1" x14ac:dyDescent="0.75">
      <c r="A60" s="107" t="s">
        <v>97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</row>
    <row r="61" spans="1:31" x14ac:dyDescent="0.75">
      <c r="A61" s="29" t="s">
        <v>127</v>
      </c>
      <c r="B61" s="29" t="s">
        <v>58</v>
      </c>
      <c r="C61" s="29">
        <v>22960</v>
      </c>
      <c r="D61" s="29">
        <v>22969</v>
      </c>
      <c r="E61" s="29"/>
      <c r="F61" s="29"/>
      <c r="G61" s="40"/>
      <c r="H61" s="40"/>
      <c r="I61" s="41">
        <f t="shared" ref="I61:I63" si="73">H61-G61</f>
        <v>0</v>
      </c>
      <c r="J61" s="29"/>
      <c r="K61" s="29"/>
      <c r="L61" s="38">
        <f t="shared" ref="L61:L63" si="74">SUM(D61-C61)</f>
        <v>9</v>
      </c>
      <c r="M61" s="29">
        <v>22969</v>
      </c>
      <c r="N61" s="29">
        <v>22969</v>
      </c>
      <c r="O61" s="29"/>
      <c r="P61" s="29"/>
      <c r="Q61" s="40"/>
      <c r="R61" s="40"/>
      <c r="S61" s="41">
        <f t="shared" ref="S61:S63" si="75">R61-Q61</f>
        <v>0</v>
      </c>
      <c r="T61" s="29"/>
      <c r="U61" s="29"/>
      <c r="V61" s="24">
        <f t="shared" ref="V61:V63" si="76">SUM(N61-M61)</f>
        <v>0</v>
      </c>
      <c r="W61" s="25">
        <f t="shared" ref="W61:W63" si="77">SUM(L61+V61)</f>
        <v>9</v>
      </c>
      <c r="X61" s="29"/>
      <c r="Y61" s="29"/>
      <c r="Z61" s="30"/>
      <c r="AA61" s="27">
        <f>AB61-X61-Y61-Z61</f>
        <v>17</v>
      </c>
      <c r="AB61" s="27">
        <v>17</v>
      </c>
      <c r="AC61" s="28">
        <f>AA61/AB61</f>
        <v>1</v>
      </c>
      <c r="AD61" s="10">
        <f>W61/AA61</f>
        <v>0.52941176470588236</v>
      </c>
      <c r="AE61" s="44">
        <f>S60+I60</f>
        <v>0</v>
      </c>
    </row>
    <row r="62" spans="1:31" x14ac:dyDescent="0.75">
      <c r="A62" s="29" t="s">
        <v>128</v>
      </c>
      <c r="B62" s="29" t="s">
        <v>58</v>
      </c>
      <c r="C62" s="29">
        <v>7322</v>
      </c>
      <c r="D62" s="29">
        <v>7322</v>
      </c>
      <c r="E62" s="29"/>
      <c r="F62" s="29"/>
      <c r="G62" s="40"/>
      <c r="H62" s="40"/>
      <c r="I62" s="41">
        <f t="shared" si="73"/>
        <v>0</v>
      </c>
      <c r="J62" s="29"/>
      <c r="K62" s="29"/>
      <c r="L62" s="38">
        <f t="shared" si="74"/>
        <v>0</v>
      </c>
      <c r="M62" s="29">
        <v>7322</v>
      </c>
      <c r="N62" s="29">
        <v>7322</v>
      </c>
      <c r="O62" s="29"/>
      <c r="P62" s="29"/>
      <c r="Q62" s="40"/>
      <c r="R62" s="40"/>
      <c r="S62" s="41">
        <f t="shared" si="75"/>
        <v>0</v>
      </c>
      <c r="T62" s="29"/>
      <c r="U62" s="29"/>
      <c r="V62" s="24">
        <f t="shared" si="76"/>
        <v>0</v>
      </c>
      <c r="W62" s="25">
        <f t="shared" si="77"/>
        <v>0</v>
      </c>
      <c r="X62" s="29"/>
      <c r="Y62" s="29"/>
      <c r="Z62" s="30"/>
      <c r="AA62" s="27">
        <f>AB62-X62-Y62-Z62</f>
        <v>17</v>
      </c>
      <c r="AB62" s="27">
        <v>17</v>
      </c>
      <c r="AC62" s="28">
        <f>AA62/AB62</f>
        <v>1</v>
      </c>
      <c r="AD62" s="10">
        <f>W62/AA62</f>
        <v>0</v>
      </c>
      <c r="AE62" s="44">
        <f t="shared" ref="AE62:AE63" si="78">S60+I60</f>
        <v>0</v>
      </c>
    </row>
    <row r="63" spans="1:31" x14ac:dyDescent="0.75">
      <c r="A63" s="29" t="s">
        <v>129</v>
      </c>
      <c r="B63" s="29" t="s">
        <v>58</v>
      </c>
      <c r="C63" s="29">
        <v>12453</v>
      </c>
      <c r="D63" s="29">
        <v>12461</v>
      </c>
      <c r="E63" s="29"/>
      <c r="F63" s="29"/>
      <c r="G63" s="40"/>
      <c r="H63" s="40"/>
      <c r="I63" s="41">
        <f t="shared" si="73"/>
        <v>0</v>
      </c>
      <c r="J63" s="29"/>
      <c r="K63" s="29"/>
      <c r="L63" s="38">
        <f t="shared" si="74"/>
        <v>8</v>
      </c>
      <c r="M63" s="29">
        <v>12461</v>
      </c>
      <c r="N63" s="29">
        <v>12463</v>
      </c>
      <c r="O63" s="29"/>
      <c r="P63" s="29"/>
      <c r="Q63" s="40"/>
      <c r="R63" s="40"/>
      <c r="S63" s="41">
        <f t="shared" si="75"/>
        <v>0</v>
      </c>
      <c r="T63" s="29"/>
      <c r="U63" s="29"/>
      <c r="V63" s="24">
        <f t="shared" si="76"/>
        <v>2</v>
      </c>
      <c r="W63" s="25">
        <f t="shared" si="77"/>
        <v>10</v>
      </c>
      <c r="X63" s="29"/>
      <c r="Y63" s="29"/>
      <c r="Z63" s="30"/>
      <c r="AA63" s="27">
        <f>AB63-X63-Y63-Z63</f>
        <v>17</v>
      </c>
      <c r="AB63" s="27">
        <v>17</v>
      </c>
      <c r="AC63" s="28">
        <f>AA63/AB63</f>
        <v>1</v>
      </c>
      <c r="AD63" s="10">
        <f>W63/AA63</f>
        <v>0.58823529411764708</v>
      </c>
      <c r="AE63" s="44">
        <f t="shared" si="78"/>
        <v>0</v>
      </c>
    </row>
    <row r="64" spans="1:31" s="103" customFormat="1" x14ac:dyDescent="0.75">
      <c r="A64" s="101" t="s">
        <v>118</v>
      </c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</row>
    <row r="65" spans="1:31" s="37" customFormat="1" x14ac:dyDescent="0.75">
      <c r="A65" s="104" t="s">
        <v>98</v>
      </c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5"/>
      <c r="AE65" s="43"/>
    </row>
    <row r="66" spans="1:31" x14ac:dyDescent="0.75">
      <c r="A66" s="29" t="s">
        <v>57</v>
      </c>
      <c r="B66" s="29" t="s">
        <v>58</v>
      </c>
      <c r="C66" s="36"/>
      <c r="D66" s="36"/>
      <c r="E66" s="29"/>
      <c r="F66" s="29"/>
      <c r="G66" s="40"/>
      <c r="H66" s="40"/>
      <c r="I66" s="41">
        <f t="shared" ref="I66" si="79">H66-G66</f>
        <v>0</v>
      </c>
      <c r="J66" s="29"/>
      <c r="K66" s="29"/>
      <c r="L66" s="38">
        <f t="shared" ref="L66" si="80">SUM(D66-C66)</f>
        <v>0</v>
      </c>
      <c r="M66" s="29"/>
      <c r="N66" s="29"/>
      <c r="O66" s="29"/>
      <c r="P66" s="29"/>
      <c r="Q66" s="40"/>
      <c r="R66" s="40"/>
      <c r="S66" s="41">
        <f>R66-Q66</f>
        <v>0</v>
      </c>
      <c r="T66" s="29"/>
      <c r="U66" s="29"/>
      <c r="V66" s="24">
        <f t="shared" ref="V66" si="81">SUM(N66-M66)</f>
        <v>0</v>
      </c>
      <c r="W66" s="25">
        <f t="shared" ref="W66" si="82">SUM(L66+V66)</f>
        <v>0</v>
      </c>
      <c r="X66" s="29"/>
      <c r="Y66" s="29"/>
      <c r="Z66" s="30"/>
      <c r="AA66" s="27">
        <f>AB66-X66-Y66-Z66</f>
        <v>17</v>
      </c>
      <c r="AB66" s="27">
        <v>17</v>
      </c>
      <c r="AC66" s="28">
        <f>AA66/AB66</f>
        <v>1</v>
      </c>
      <c r="AD66" s="10">
        <f>W66/AA66</f>
        <v>0</v>
      </c>
      <c r="AE66" s="44">
        <f>S64+I64</f>
        <v>0</v>
      </c>
    </row>
    <row r="67" spans="1:31" s="103" customFormat="1" x14ac:dyDescent="0.75">
      <c r="A67" s="101" t="s">
        <v>61</v>
      </c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</row>
    <row r="68" spans="1:31" s="37" customFormat="1" x14ac:dyDescent="0.75">
      <c r="A68" s="104" t="s">
        <v>101</v>
      </c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5"/>
      <c r="AE68" s="19"/>
    </row>
    <row r="69" spans="1:31" x14ac:dyDescent="0.75">
      <c r="A69" s="29" t="s">
        <v>115</v>
      </c>
      <c r="B69" s="29" t="s">
        <v>61</v>
      </c>
      <c r="C69" s="29"/>
      <c r="D69" s="29"/>
      <c r="E69" s="29"/>
      <c r="F69" s="29"/>
      <c r="G69" s="40"/>
      <c r="H69" s="40"/>
      <c r="I69" s="41">
        <f>H69-G69</f>
        <v>0</v>
      </c>
      <c r="J69" s="29"/>
      <c r="K69" s="29"/>
      <c r="L69" s="38">
        <f>SUM(D69-C69)</f>
        <v>0</v>
      </c>
      <c r="M69" s="29"/>
      <c r="N69" s="29"/>
      <c r="O69" s="29"/>
      <c r="P69" s="29"/>
      <c r="Q69" s="40"/>
      <c r="R69" s="40"/>
      <c r="S69" s="41">
        <f>R69-Q69</f>
        <v>0</v>
      </c>
      <c r="T69" s="29"/>
      <c r="U69" s="29"/>
      <c r="V69" s="24">
        <f>SUM(N69-M69)</f>
        <v>0</v>
      </c>
      <c r="W69" s="25">
        <f>SUM(L69+V69)</f>
        <v>0</v>
      </c>
      <c r="X69" s="29"/>
      <c r="Y69" s="29"/>
      <c r="Z69" s="30"/>
      <c r="AA69" s="27">
        <f>AB69-X69-Y69-Z69</f>
        <v>17</v>
      </c>
      <c r="AB69" s="27">
        <v>17</v>
      </c>
      <c r="AC69" s="28">
        <f>AA69/AB69</f>
        <v>1</v>
      </c>
      <c r="AD69" s="10">
        <f>W69/AA69</f>
        <v>0</v>
      </c>
      <c r="AE69" s="44">
        <f>I69</f>
        <v>0</v>
      </c>
    </row>
    <row r="70" spans="1:31" s="37" customFormat="1" x14ac:dyDescent="0.75">
      <c r="A70" s="12" t="s">
        <v>119</v>
      </c>
      <c r="B70" s="13"/>
      <c r="C70" s="13"/>
      <c r="D70" s="13"/>
      <c r="E70" s="13"/>
      <c r="F70" s="13"/>
      <c r="G70" s="14"/>
      <c r="H70" s="15"/>
      <c r="I70" s="19"/>
      <c r="J70" s="14"/>
      <c r="K70" s="15"/>
      <c r="L70" s="13"/>
      <c r="M70" s="13"/>
      <c r="N70" s="13"/>
      <c r="O70" s="13"/>
      <c r="P70" s="13"/>
      <c r="Q70" s="14"/>
      <c r="R70" s="15"/>
      <c r="S70" s="19"/>
      <c r="T70" s="14"/>
      <c r="U70" s="15"/>
      <c r="V70" s="13"/>
      <c r="W70" s="17"/>
      <c r="X70" s="13"/>
      <c r="Y70" s="13"/>
      <c r="Z70" s="18"/>
      <c r="AA70" s="13"/>
      <c r="AB70" s="13"/>
      <c r="AC70" s="14"/>
      <c r="AD70" s="15"/>
      <c r="AE70" s="19"/>
    </row>
    <row r="71" spans="1:31" s="37" customFormat="1" x14ac:dyDescent="0.75">
      <c r="A71" s="104" t="s">
        <v>100</v>
      </c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5"/>
      <c r="AE71" s="19"/>
    </row>
    <row r="72" spans="1:31" x14ac:dyDescent="0.75">
      <c r="A72" s="29" t="s">
        <v>63</v>
      </c>
      <c r="B72" s="29" t="s">
        <v>62</v>
      </c>
      <c r="C72" s="29">
        <v>13102</v>
      </c>
      <c r="D72" s="29">
        <v>13102</v>
      </c>
      <c r="E72" s="29"/>
      <c r="F72" s="29"/>
      <c r="G72" s="40"/>
      <c r="H72" s="40"/>
      <c r="I72" s="41">
        <f t="shared" ref="I72:I73" si="83">H72-G72</f>
        <v>0</v>
      </c>
      <c r="J72" s="29"/>
      <c r="K72" s="29"/>
      <c r="L72" s="38">
        <f>SUM(D72-C72)</f>
        <v>0</v>
      </c>
      <c r="M72" s="29">
        <v>13102</v>
      </c>
      <c r="N72" s="29">
        <v>13102</v>
      </c>
      <c r="O72" s="29"/>
      <c r="P72" s="29"/>
      <c r="Q72" s="40"/>
      <c r="R72" s="40"/>
      <c r="S72" s="41">
        <f>R72-Q72</f>
        <v>0</v>
      </c>
      <c r="T72" s="29"/>
      <c r="U72" s="29"/>
      <c r="V72" s="24">
        <f>SUM(N72-M72)</f>
        <v>0</v>
      </c>
      <c r="W72" s="25">
        <f>SUM(L72+V72)</f>
        <v>0</v>
      </c>
      <c r="X72" s="29"/>
      <c r="Y72" s="29"/>
      <c r="Z72" s="30"/>
      <c r="AA72" s="27">
        <f>AB72-X72-Y72-Z72</f>
        <v>17</v>
      </c>
      <c r="AB72" s="27">
        <v>17</v>
      </c>
      <c r="AC72" s="28">
        <f>AA72/AB72</f>
        <v>1</v>
      </c>
      <c r="AD72" s="10">
        <f>W72/AA72</f>
        <v>0</v>
      </c>
      <c r="AE72" s="44" t="e">
        <f>#REF!+#REF!</f>
        <v>#REF!</v>
      </c>
    </row>
    <row r="73" spans="1:31" x14ac:dyDescent="0.75">
      <c r="A73" s="29" t="s">
        <v>64</v>
      </c>
      <c r="B73" s="29" t="s">
        <v>62</v>
      </c>
      <c r="C73" s="29"/>
      <c r="D73" s="29"/>
      <c r="E73" s="29"/>
      <c r="F73" s="29"/>
      <c r="G73" s="40"/>
      <c r="H73" s="40"/>
      <c r="I73" s="41">
        <f t="shared" si="83"/>
        <v>0</v>
      </c>
      <c r="J73" s="29"/>
      <c r="K73" s="29"/>
      <c r="L73" s="38">
        <f>SUM(D73-C73)</f>
        <v>0</v>
      </c>
      <c r="M73" s="29"/>
      <c r="N73" s="29"/>
      <c r="O73" s="29"/>
      <c r="P73" s="29"/>
      <c r="Q73" s="40"/>
      <c r="R73" s="40"/>
      <c r="S73" s="41">
        <f>R73-Q73</f>
        <v>0</v>
      </c>
      <c r="T73" s="29"/>
      <c r="U73" s="29"/>
      <c r="V73" s="24">
        <f>SUM(N73-M73)</f>
        <v>0</v>
      </c>
      <c r="W73" s="25">
        <f>SUM(L73+V73)</f>
        <v>0</v>
      </c>
      <c r="X73" s="29"/>
      <c r="Y73" s="29"/>
      <c r="Z73" s="30"/>
      <c r="AA73" s="27">
        <f>AB73-X73-Y73-Z73</f>
        <v>17</v>
      </c>
      <c r="AB73" s="27">
        <v>17</v>
      </c>
      <c r="AC73" s="28">
        <f>AA73/AB73</f>
        <v>1</v>
      </c>
      <c r="AD73" s="10">
        <f>W73/AA73</f>
        <v>0</v>
      </c>
      <c r="AE73" s="44">
        <f>S71+I71</f>
        <v>0</v>
      </c>
    </row>
    <row r="74" spans="1:31" s="103" customFormat="1" x14ac:dyDescent="0.75">
      <c r="A74" s="101" t="s">
        <v>120</v>
      </c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</row>
    <row r="75" spans="1:31" s="37" customFormat="1" x14ac:dyDescent="0.75">
      <c r="A75" s="104" t="s">
        <v>99</v>
      </c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5"/>
      <c r="AE75" s="43"/>
    </row>
    <row r="76" spans="1:31" x14ac:dyDescent="0.75">
      <c r="A76" s="29" t="s">
        <v>65</v>
      </c>
      <c r="B76" s="29" t="s">
        <v>88</v>
      </c>
      <c r="C76" s="29">
        <v>23464</v>
      </c>
      <c r="D76" s="29">
        <v>23468</v>
      </c>
      <c r="E76" s="29"/>
      <c r="F76" s="29"/>
      <c r="G76" s="40"/>
      <c r="H76" s="40"/>
      <c r="I76" s="41">
        <f t="shared" ref="I76" si="84">H76-G76</f>
        <v>0</v>
      </c>
      <c r="J76" s="29"/>
      <c r="K76" s="29"/>
      <c r="L76" s="38">
        <f>SUM(D76-C76)</f>
        <v>4</v>
      </c>
      <c r="M76" s="29">
        <v>23468</v>
      </c>
      <c r="N76" s="29">
        <v>23470</v>
      </c>
      <c r="O76" s="29"/>
      <c r="P76" s="29"/>
      <c r="Q76" s="40"/>
      <c r="R76" s="40"/>
      <c r="S76" s="41">
        <f>R76-Q76</f>
        <v>0</v>
      </c>
      <c r="T76" s="29"/>
      <c r="U76" s="29"/>
      <c r="V76" s="24">
        <f>SUM(N76-M76)</f>
        <v>2</v>
      </c>
      <c r="W76" s="25">
        <f>SUM(L76+V76)</f>
        <v>6</v>
      </c>
      <c r="X76" s="29"/>
      <c r="Y76" s="29"/>
      <c r="Z76" s="30"/>
      <c r="AA76" s="27">
        <f t="shared" ref="AA76" si="85">AB76-X76-Y76-Z76</f>
        <v>17</v>
      </c>
      <c r="AB76" s="27">
        <v>17</v>
      </c>
      <c r="AC76" s="28">
        <f>AA76/AB76</f>
        <v>1</v>
      </c>
      <c r="AD76" s="39">
        <f t="shared" ref="AD76" si="86">W76/AA76</f>
        <v>0.35294117647058826</v>
      </c>
      <c r="AE76" s="44">
        <f>S76+I76</f>
        <v>0</v>
      </c>
    </row>
    <row r="77" spans="1:31" s="103" customFormat="1" x14ac:dyDescent="0.75">
      <c r="A77" s="101" t="s">
        <v>122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</row>
    <row r="78" spans="1:31" s="37" customFormat="1" x14ac:dyDescent="0.75">
      <c r="A78" s="13" t="s">
        <v>112</v>
      </c>
      <c r="B78" s="13"/>
      <c r="C78" s="17"/>
      <c r="D78" s="17"/>
      <c r="E78" s="17"/>
      <c r="F78" s="17"/>
      <c r="G78" s="17"/>
      <c r="H78" s="17"/>
      <c r="I78" s="59"/>
      <c r="J78" s="17"/>
      <c r="K78" s="17"/>
      <c r="L78" s="17"/>
      <c r="M78" s="17"/>
      <c r="N78" s="35"/>
      <c r="O78" s="17"/>
      <c r="P78" s="17"/>
      <c r="Q78" s="17"/>
      <c r="R78" s="17"/>
      <c r="S78" s="17"/>
      <c r="T78" s="17"/>
      <c r="U78" s="17"/>
      <c r="V78" s="13"/>
      <c r="W78" s="17"/>
      <c r="X78" s="13"/>
      <c r="Y78" s="13"/>
      <c r="Z78" s="18"/>
      <c r="AA78" s="13"/>
      <c r="AB78" s="13"/>
      <c r="AC78" s="14"/>
      <c r="AD78" s="15"/>
      <c r="AE78" s="19"/>
    </row>
    <row r="79" spans="1:31" x14ac:dyDescent="0.75">
      <c r="A79" s="21" t="s">
        <v>113</v>
      </c>
      <c r="B79" s="21" t="s">
        <v>114</v>
      </c>
      <c r="C79" s="36">
        <v>7924.7</v>
      </c>
      <c r="D79" s="36">
        <v>7934.5</v>
      </c>
      <c r="E79" s="29"/>
      <c r="F79" s="29"/>
      <c r="G79" s="40"/>
      <c r="H79" s="40"/>
      <c r="I79" s="41">
        <f t="shared" ref="I79" si="87">H79-G79</f>
        <v>0</v>
      </c>
      <c r="J79" s="29"/>
      <c r="K79" s="29"/>
      <c r="L79" s="24">
        <f>SUM(D79-C79)</f>
        <v>9.8000000000001819</v>
      </c>
      <c r="M79" s="36">
        <v>7934.5</v>
      </c>
      <c r="N79" s="34">
        <v>7938.5</v>
      </c>
      <c r="O79" s="29"/>
      <c r="P79" s="29"/>
      <c r="Q79" s="40"/>
      <c r="R79" s="40"/>
      <c r="S79" s="41">
        <f t="shared" ref="S79" si="88">R79-Q79</f>
        <v>0</v>
      </c>
      <c r="T79" s="29"/>
      <c r="U79" s="29"/>
      <c r="V79" s="24">
        <f>SUM(N79-M79)</f>
        <v>4</v>
      </c>
      <c r="W79" s="25">
        <f>V79+L79</f>
        <v>13.800000000000182</v>
      </c>
      <c r="X79" s="21"/>
      <c r="Y79" s="21"/>
      <c r="Z79" s="33"/>
      <c r="AA79" s="27">
        <f>AB79-X79-Y79-Z79</f>
        <v>17</v>
      </c>
      <c r="AB79" s="27">
        <v>17</v>
      </c>
      <c r="AC79" s="28">
        <f t="shared" ref="AC79" si="89">AA79/AB79</f>
        <v>1</v>
      </c>
      <c r="AD79" s="10">
        <f>W79/AA79</f>
        <v>0.8117647058823636</v>
      </c>
      <c r="AE79" s="44" t="e">
        <f>#REF!+#REF!</f>
        <v>#REF!</v>
      </c>
    </row>
  </sheetData>
  <mergeCells count="10">
    <mergeCell ref="A68:AC68"/>
    <mergeCell ref="A71:AC71"/>
    <mergeCell ref="A74:XFD74"/>
    <mergeCell ref="A75:AC75"/>
    <mergeCell ref="A77:XFD77"/>
    <mergeCell ref="A59:XFD59"/>
    <mergeCell ref="A60:XFD60"/>
    <mergeCell ref="A64:XFD64"/>
    <mergeCell ref="A65:AC65"/>
    <mergeCell ref="A67:XFD6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topLeftCell="F26" zoomScale="80" zoomScaleNormal="80" workbookViewId="0">
      <selection activeCell="AC57" sqref="AC57:AD58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6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6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 t="shared" ref="AE5" si="7">S5+I5</f>
        <v>0.83333333333333326</v>
      </c>
    </row>
    <row r="6" spans="1:31" x14ac:dyDescent="0.75">
      <c r="A6" s="20" t="s">
        <v>31</v>
      </c>
      <c r="B6" s="21" t="s">
        <v>29</v>
      </c>
      <c r="C6" s="23">
        <v>1229.0999999999999</v>
      </c>
      <c r="D6" s="23">
        <v>1229.0999999999999</v>
      </c>
      <c r="E6" s="29" t="s">
        <v>140</v>
      </c>
      <c r="F6" s="29"/>
      <c r="G6" s="40">
        <v>0.25</v>
      </c>
      <c r="H6" s="40">
        <v>0.66666666666666663</v>
      </c>
      <c r="I6" s="41">
        <f t="shared" ref="I6:I12" si="8">H6-G6</f>
        <v>0.41666666666666663</v>
      </c>
      <c r="J6" s="29" t="s">
        <v>139</v>
      </c>
      <c r="K6" s="29"/>
      <c r="L6" s="22">
        <f t="shared" ref="L6:L12" si="9">D6-C6</f>
        <v>0</v>
      </c>
      <c r="M6" s="23">
        <v>1229.0999999999999</v>
      </c>
      <c r="N6" s="23">
        <v>1229.0999999999999</v>
      </c>
      <c r="O6" s="29" t="s">
        <v>140</v>
      </c>
      <c r="P6" s="29"/>
      <c r="Q6" s="40">
        <v>0.66666666666666663</v>
      </c>
      <c r="R6" s="40">
        <v>8.3333333333333329E-2</v>
      </c>
      <c r="S6" s="41">
        <v>0.41666666666666669</v>
      </c>
      <c r="T6" s="29" t="s">
        <v>139</v>
      </c>
      <c r="U6" s="29"/>
      <c r="V6" s="24">
        <f t="shared" ref="V6:V12" si="10">SUM(N6-M6)</f>
        <v>0</v>
      </c>
      <c r="W6" s="25">
        <f t="shared" ref="W6:W12" si="11">L6+V6</f>
        <v>0</v>
      </c>
      <c r="X6" s="1"/>
      <c r="Y6" s="8"/>
      <c r="Z6" s="26">
        <v>16.899999999999999</v>
      </c>
      <c r="AA6" s="27">
        <f t="shared" ref="AA6:AA12" si="12">AB6-X6-Y6-Z6</f>
        <v>0.10000000000000142</v>
      </c>
      <c r="AB6" s="27">
        <v>17</v>
      </c>
      <c r="AC6" s="28">
        <f t="shared" ref="AC6:AC12" si="13">AA6/AB6</f>
        <v>5.8823529411765538E-3</v>
      </c>
      <c r="AD6" s="10">
        <f t="shared" ref="AD6:AD12" si="14">W6/AA6</f>
        <v>0</v>
      </c>
      <c r="AE6" s="44">
        <f t="shared" ref="AE6:AE23" si="15">S6+I6</f>
        <v>0.83333333333333326</v>
      </c>
    </row>
    <row r="7" spans="1:31" x14ac:dyDescent="0.75">
      <c r="A7" s="20" t="s">
        <v>32</v>
      </c>
      <c r="B7" s="21" t="s">
        <v>29</v>
      </c>
      <c r="C7" s="23">
        <v>2090</v>
      </c>
      <c r="D7" s="23">
        <v>2099</v>
      </c>
      <c r="E7" s="29"/>
      <c r="F7" s="29"/>
      <c r="G7" s="40"/>
      <c r="H7" s="40"/>
      <c r="I7" s="41">
        <f t="shared" si="8"/>
        <v>0</v>
      </c>
      <c r="J7" s="29"/>
      <c r="K7" s="29"/>
      <c r="L7" s="22">
        <f t="shared" si="9"/>
        <v>9</v>
      </c>
      <c r="M7" s="23">
        <v>2099</v>
      </c>
      <c r="N7" s="23">
        <v>2106</v>
      </c>
      <c r="O7" s="29"/>
      <c r="P7" s="29"/>
      <c r="Q7" s="40"/>
      <c r="R7" s="40"/>
      <c r="S7" s="41">
        <f t="shared" ref="S7:S12" si="16">R7-Q7</f>
        <v>0</v>
      </c>
      <c r="T7" s="29"/>
      <c r="U7" s="29"/>
      <c r="V7" s="24">
        <f t="shared" si="10"/>
        <v>7</v>
      </c>
      <c r="W7" s="25">
        <f t="shared" si="11"/>
        <v>16</v>
      </c>
      <c r="X7" s="1"/>
      <c r="Y7" s="8"/>
      <c r="Z7" s="26"/>
      <c r="AA7" s="27">
        <f t="shared" si="12"/>
        <v>17</v>
      </c>
      <c r="AB7" s="27">
        <v>17</v>
      </c>
      <c r="AC7" s="28">
        <f t="shared" si="13"/>
        <v>1</v>
      </c>
      <c r="AD7" s="10">
        <f t="shared" si="14"/>
        <v>0.94117647058823528</v>
      </c>
      <c r="AE7" s="44">
        <f t="shared" si="15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8"/>
        <v>0.41666666666666663</v>
      </c>
      <c r="J8" s="29" t="s">
        <v>141</v>
      </c>
      <c r="K8" s="29"/>
      <c r="L8" s="22">
        <f t="shared" si="9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ref="V8" si="17">SUM(N8-M8)</f>
        <v>0</v>
      </c>
      <c r="W8" s="25">
        <f t="shared" si="11"/>
        <v>0</v>
      </c>
      <c r="X8" s="1"/>
      <c r="Y8" s="8"/>
      <c r="Z8" s="26">
        <v>16.899999999999999</v>
      </c>
      <c r="AA8" s="27">
        <f t="shared" si="12"/>
        <v>0.10000000000000142</v>
      </c>
      <c r="AB8" s="27">
        <v>17</v>
      </c>
      <c r="AC8" s="28">
        <f t="shared" si="13"/>
        <v>5.8823529411765538E-3</v>
      </c>
      <c r="AD8" s="10">
        <f t="shared" si="14"/>
        <v>0</v>
      </c>
      <c r="AE8" s="44">
        <f t="shared" si="15"/>
        <v>0.83333333333333326</v>
      </c>
    </row>
    <row r="9" spans="1:31" x14ac:dyDescent="0.75">
      <c r="A9" s="20" t="s">
        <v>69</v>
      </c>
      <c r="B9" s="21" t="s">
        <v>29</v>
      </c>
      <c r="C9" s="52">
        <v>7000</v>
      </c>
      <c r="D9" s="23">
        <v>7010</v>
      </c>
      <c r="E9" s="29"/>
      <c r="F9" s="29"/>
      <c r="G9" s="40"/>
      <c r="H9" s="40"/>
      <c r="I9" s="41">
        <f t="shared" si="8"/>
        <v>0</v>
      </c>
      <c r="J9" s="29"/>
      <c r="K9" s="29"/>
      <c r="L9" s="22">
        <f t="shared" si="9"/>
        <v>10</v>
      </c>
      <c r="M9" s="23">
        <v>7010</v>
      </c>
      <c r="N9" s="52">
        <v>7018</v>
      </c>
      <c r="O9" s="29"/>
      <c r="P9" s="29"/>
      <c r="Q9" s="40"/>
      <c r="R9" s="40"/>
      <c r="S9" s="41">
        <f t="shared" si="16"/>
        <v>0</v>
      </c>
      <c r="T9" s="29"/>
      <c r="U9" s="29"/>
      <c r="V9" s="24">
        <f t="shared" si="10"/>
        <v>8</v>
      </c>
      <c r="W9" s="25">
        <f t="shared" si="11"/>
        <v>18</v>
      </c>
      <c r="X9" s="1"/>
      <c r="Y9" s="8"/>
      <c r="Z9" s="26"/>
      <c r="AA9" s="27">
        <f t="shared" si="12"/>
        <v>17</v>
      </c>
      <c r="AB9" s="27">
        <v>17</v>
      </c>
      <c r="AC9" s="28">
        <f t="shared" si="13"/>
        <v>1</v>
      </c>
      <c r="AD9" s="10">
        <f t="shared" si="14"/>
        <v>1.0588235294117647</v>
      </c>
      <c r="AE9" s="44">
        <f t="shared" si="15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8"/>
        <v>0.41666666666666663</v>
      </c>
      <c r="J10" s="29" t="s">
        <v>145</v>
      </c>
      <c r="K10" s="29"/>
      <c r="L10" s="22">
        <f t="shared" si="9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ref="V10" si="18">SUM(N10-M10)</f>
        <v>0</v>
      </c>
      <c r="W10" s="25">
        <f t="shared" si="11"/>
        <v>0</v>
      </c>
      <c r="X10" s="1"/>
      <c r="Y10" s="8"/>
      <c r="Z10" s="26">
        <v>16.899999999999999</v>
      </c>
      <c r="AA10" s="27">
        <f t="shared" si="12"/>
        <v>0.10000000000000142</v>
      </c>
      <c r="AB10" s="27">
        <v>17</v>
      </c>
      <c r="AC10" s="28">
        <f t="shared" si="13"/>
        <v>5.8823529411765538E-3</v>
      </c>
      <c r="AD10" s="10">
        <f t="shared" si="14"/>
        <v>0</v>
      </c>
      <c r="AE10" s="44">
        <f t="shared" si="15"/>
        <v>0.83333333333333326</v>
      </c>
    </row>
    <row r="11" spans="1:31" x14ac:dyDescent="0.75">
      <c r="A11" s="20" t="s">
        <v>71</v>
      </c>
      <c r="B11" s="21" t="s">
        <v>29</v>
      </c>
      <c r="C11" s="23">
        <v>7590</v>
      </c>
      <c r="D11" s="23">
        <v>7599.6</v>
      </c>
      <c r="E11" s="29"/>
      <c r="F11" s="29"/>
      <c r="G11" s="40"/>
      <c r="H11" s="40"/>
      <c r="I11" s="41">
        <f t="shared" si="8"/>
        <v>0</v>
      </c>
      <c r="J11" s="29"/>
      <c r="K11" s="29"/>
      <c r="L11" s="22">
        <f t="shared" si="9"/>
        <v>9.6000000000003638</v>
      </c>
      <c r="M11" s="23">
        <v>7599.6</v>
      </c>
      <c r="N11" s="23">
        <v>7608</v>
      </c>
      <c r="O11" s="29"/>
      <c r="P11" s="29"/>
      <c r="Q11" s="40"/>
      <c r="R11" s="40"/>
      <c r="S11" s="41">
        <f t="shared" si="16"/>
        <v>0</v>
      </c>
      <c r="T11" s="29"/>
      <c r="U11" s="29"/>
      <c r="V11" s="24">
        <f t="shared" si="10"/>
        <v>8.3999999999996362</v>
      </c>
      <c r="W11" s="25">
        <f t="shared" si="11"/>
        <v>18</v>
      </c>
      <c r="X11" s="1"/>
      <c r="Y11" s="8"/>
      <c r="Z11" s="26"/>
      <c r="AA11" s="27">
        <f t="shared" si="12"/>
        <v>17</v>
      </c>
      <c r="AB11" s="27">
        <v>17</v>
      </c>
      <c r="AC11" s="28">
        <f t="shared" si="13"/>
        <v>1</v>
      </c>
      <c r="AD11" s="10">
        <f t="shared" si="14"/>
        <v>1.0588235294117647</v>
      </c>
      <c r="AE11" s="44">
        <f t="shared" si="15"/>
        <v>0</v>
      </c>
    </row>
    <row r="12" spans="1:31" x14ac:dyDescent="0.75">
      <c r="A12" s="20" t="s">
        <v>91</v>
      </c>
      <c r="B12" s="21" t="s">
        <v>29</v>
      </c>
      <c r="C12" s="23">
        <v>1510</v>
      </c>
      <c r="D12" s="23">
        <v>1519</v>
      </c>
      <c r="E12" s="29"/>
      <c r="F12" s="29"/>
      <c r="G12" s="40"/>
      <c r="H12" s="40"/>
      <c r="I12" s="41">
        <f t="shared" si="8"/>
        <v>0</v>
      </c>
      <c r="J12" s="29"/>
      <c r="K12" s="29"/>
      <c r="L12" s="22">
        <f t="shared" si="9"/>
        <v>9</v>
      </c>
      <c r="M12" s="23">
        <v>1519</v>
      </c>
      <c r="N12" s="23">
        <v>1528</v>
      </c>
      <c r="O12" s="29"/>
      <c r="P12" s="29"/>
      <c r="Q12" s="40"/>
      <c r="R12" s="40"/>
      <c r="S12" s="41">
        <f t="shared" si="16"/>
        <v>0</v>
      </c>
      <c r="T12" s="29"/>
      <c r="U12" s="29"/>
      <c r="V12" s="24">
        <f t="shared" si="10"/>
        <v>9</v>
      </c>
      <c r="W12" s="25">
        <f t="shared" si="11"/>
        <v>18</v>
      </c>
      <c r="X12" s="1"/>
      <c r="Y12" s="8"/>
      <c r="Z12" s="26"/>
      <c r="AA12" s="27">
        <f t="shared" si="12"/>
        <v>17</v>
      </c>
      <c r="AB12" s="27">
        <v>17</v>
      </c>
      <c r="AC12" s="28">
        <f t="shared" si="13"/>
        <v>1</v>
      </c>
      <c r="AD12" s="10">
        <f t="shared" si="14"/>
        <v>1.0588235294117647</v>
      </c>
      <c r="AE12" s="44">
        <f t="shared" si="15"/>
        <v>0</v>
      </c>
    </row>
    <row r="13" spans="1:31" x14ac:dyDescent="0.75">
      <c r="A13" s="20"/>
      <c r="B13" s="21"/>
      <c r="C13" s="23"/>
      <c r="D13" s="23"/>
      <c r="E13" s="29"/>
      <c r="F13" s="29"/>
      <c r="G13" s="40"/>
      <c r="H13" s="40"/>
      <c r="I13" s="41"/>
      <c r="J13" s="29"/>
      <c r="K13" s="29"/>
      <c r="L13" s="22"/>
      <c r="M13" s="23"/>
      <c r="N13" s="23"/>
      <c r="O13" s="29"/>
      <c r="P13" s="29"/>
      <c r="Q13" s="40"/>
      <c r="R13" s="40"/>
      <c r="S13" s="41"/>
      <c r="T13" s="29"/>
      <c r="U13" s="29"/>
      <c r="V13" s="24"/>
      <c r="W13" s="25"/>
      <c r="X13" s="1"/>
      <c r="Y13" s="8"/>
      <c r="Z13" s="26"/>
      <c r="AA13" s="27"/>
      <c r="AB13" s="27"/>
      <c r="AC13" s="28">
        <f>AVERAGEIF(AC5:AC12,"&gt;0")</f>
        <v>0.50294117647058822</v>
      </c>
      <c r="AD13" s="28">
        <f>AVERAGEIF(AD5:AD12,"&gt;0")</f>
        <v>1.0294117647058822</v>
      </c>
      <c r="AE13" s="44"/>
    </row>
    <row r="14" spans="1:31" x14ac:dyDescent="0.75">
      <c r="A14" s="13" t="s">
        <v>33</v>
      </c>
      <c r="B14" s="13"/>
      <c r="C14" s="13"/>
      <c r="D14" s="13"/>
      <c r="E14" s="13"/>
      <c r="F14" s="13"/>
      <c r="G14" s="13"/>
      <c r="H14" s="13"/>
      <c r="I14" s="1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7"/>
      <c r="X14" s="13"/>
      <c r="Y14" s="13"/>
      <c r="Z14" s="18"/>
      <c r="AA14" s="13"/>
      <c r="AB14" s="13"/>
      <c r="AC14" s="14"/>
      <c r="AD14" s="15"/>
      <c r="AE14" s="44">
        <f t="shared" si="15"/>
        <v>0</v>
      </c>
    </row>
    <row r="15" spans="1:31" x14ac:dyDescent="0.75">
      <c r="A15" s="29" t="s">
        <v>34</v>
      </c>
      <c r="B15" s="29" t="s">
        <v>29</v>
      </c>
      <c r="C15" s="21">
        <v>16642</v>
      </c>
      <c r="D15" s="21">
        <v>16642</v>
      </c>
      <c r="E15" s="29" t="s">
        <v>140</v>
      </c>
      <c r="F15" s="29" t="s">
        <v>140</v>
      </c>
      <c r="G15" s="40">
        <v>0.25</v>
      </c>
      <c r="H15" s="40">
        <v>0.66666666666666663</v>
      </c>
      <c r="I15" s="41">
        <f t="shared" ref="I15" si="19">H15-G15</f>
        <v>0.41666666666666663</v>
      </c>
      <c r="J15" s="29" t="s">
        <v>132</v>
      </c>
      <c r="K15" s="29"/>
      <c r="L15" s="24">
        <f t="shared" ref="L15" si="20">SUM(D15-C15)</f>
        <v>0</v>
      </c>
      <c r="M15" s="21">
        <v>16642</v>
      </c>
      <c r="N15" s="21">
        <v>16642</v>
      </c>
      <c r="O15" s="29" t="s">
        <v>140</v>
      </c>
      <c r="P15" s="29" t="s">
        <v>140</v>
      </c>
      <c r="Q15" s="40">
        <v>0.66666666666666663</v>
      </c>
      <c r="R15" s="40">
        <v>8.3333333333333329E-2</v>
      </c>
      <c r="S15" s="41">
        <v>0.41666666666666669</v>
      </c>
      <c r="T15" s="29" t="s">
        <v>132</v>
      </c>
      <c r="U15" s="29"/>
      <c r="V15" s="24">
        <f t="shared" ref="V15" si="21">SUM(N15-M15)</f>
        <v>0</v>
      </c>
      <c r="W15" s="25">
        <f t="shared" ref="W15" si="22">L15+V15</f>
        <v>0</v>
      </c>
      <c r="X15" s="21"/>
      <c r="Y15" s="21"/>
      <c r="Z15" s="30">
        <v>16.899999999999999</v>
      </c>
      <c r="AA15" s="27">
        <f>AB15-X15-Y15-Z15</f>
        <v>0.10000000000000142</v>
      </c>
      <c r="AB15" s="27">
        <v>17</v>
      </c>
      <c r="AC15" s="28">
        <f t="shared" ref="AC15" si="23">AA15/AB15</f>
        <v>5.8823529411765538E-3</v>
      </c>
      <c r="AD15" s="10">
        <f t="shared" ref="AD15" si="24">W15/AA15</f>
        <v>0</v>
      </c>
      <c r="AE15" s="44">
        <f t="shared" si="15"/>
        <v>0.83333333333333326</v>
      </c>
    </row>
    <row r="16" spans="1:31" x14ac:dyDescent="0.75">
      <c r="A16" s="29" t="s">
        <v>130</v>
      </c>
      <c r="B16" s="29" t="s">
        <v>29</v>
      </c>
      <c r="C16" s="29">
        <v>4153</v>
      </c>
      <c r="D16" s="29">
        <v>4163.1000000000004</v>
      </c>
      <c r="E16" s="29"/>
      <c r="F16" s="29"/>
      <c r="G16" s="40"/>
      <c r="H16" s="40"/>
      <c r="I16" s="41">
        <f t="shared" ref="I16:I20" si="25">H16-G16</f>
        <v>0</v>
      </c>
      <c r="J16" s="29"/>
      <c r="K16" s="29"/>
      <c r="L16" s="24">
        <f t="shared" ref="L16:L20" si="26">SUM(D16-C16)</f>
        <v>10.100000000000364</v>
      </c>
      <c r="M16" s="29">
        <v>4163.1000000000004</v>
      </c>
      <c r="N16" s="29">
        <v>4171</v>
      </c>
      <c r="O16" s="29"/>
      <c r="P16" s="29"/>
      <c r="Q16" s="40"/>
      <c r="R16" s="40"/>
      <c r="S16" s="41">
        <f t="shared" ref="S16:S20" si="27">R16-Q16</f>
        <v>0</v>
      </c>
      <c r="T16" s="29"/>
      <c r="U16" s="29"/>
      <c r="V16" s="24">
        <f t="shared" ref="V16:V20" si="28">SUM(N16-M16)</f>
        <v>7.8999999999996362</v>
      </c>
      <c r="W16" s="25">
        <f t="shared" ref="W16:W20" si="29">L16+V16</f>
        <v>18</v>
      </c>
      <c r="X16" s="21"/>
      <c r="Y16" s="21"/>
      <c r="Z16" s="30"/>
      <c r="AA16" s="27">
        <f t="shared" ref="AA16:AA20" si="30">AB16-X16-Y16-Z16</f>
        <v>17</v>
      </c>
      <c r="AB16" s="27">
        <v>17</v>
      </c>
      <c r="AC16" s="28">
        <f t="shared" ref="AC16:AC20" si="31">AA16/AB16</f>
        <v>1</v>
      </c>
      <c r="AD16" s="10">
        <f t="shared" ref="AD16:AD20" si="32">W16/AA16</f>
        <v>1.0588235294117647</v>
      </c>
      <c r="AE16" s="44">
        <f t="shared" si="15"/>
        <v>0</v>
      </c>
    </row>
    <row r="17" spans="1:31" x14ac:dyDescent="0.75">
      <c r="A17" s="29" t="s">
        <v>126</v>
      </c>
      <c r="B17" s="29" t="s">
        <v>29</v>
      </c>
      <c r="C17" s="29"/>
      <c r="D17" s="29"/>
      <c r="E17" s="29" t="s">
        <v>140</v>
      </c>
      <c r="F17" s="29" t="s">
        <v>140</v>
      </c>
      <c r="G17" s="40">
        <v>0.25</v>
      </c>
      <c r="H17" s="40">
        <v>0.66666666666666663</v>
      </c>
      <c r="I17" s="41">
        <v>0.41666666666666663</v>
      </c>
      <c r="J17" s="29" t="s">
        <v>134</v>
      </c>
      <c r="K17" s="29"/>
      <c r="L17" s="24">
        <v>0</v>
      </c>
      <c r="M17" s="29"/>
      <c r="N17" s="29"/>
      <c r="O17" s="29" t="s">
        <v>140</v>
      </c>
      <c r="P17" s="29" t="s">
        <v>140</v>
      </c>
      <c r="Q17" s="40">
        <v>0.66666666666666663</v>
      </c>
      <c r="R17" s="40">
        <v>8.3333333333333329E-2</v>
      </c>
      <c r="S17" s="41">
        <v>0.41666666666666669</v>
      </c>
      <c r="T17" s="29" t="s">
        <v>134</v>
      </c>
      <c r="U17" s="29"/>
      <c r="V17" s="24">
        <v>0</v>
      </c>
      <c r="W17" s="25">
        <v>0</v>
      </c>
      <c r="X17" s="21"/>
      <c r="Y17" s="21"/>
      <c r="Z17" s="30">
        <v>16.899999999999999</v>
      </c>
      <c r="AA17" s="27">
        <v>0.10000000000000142</v>
      </c>
      <c r="AB17" s="27">
        <v>17</v>
      </c>
      <c r="AC17" s="28">
        <v>5.8823529411765538E-3</v>
      </c>
      <c r="AD17" s="10">
        <v>0</v>
      </c>
      <c r="AE17" s="44">
        <v>0.83333333333333326</v>
      </c>
    </row>
    <row r="18" spans="1:31" x14ac:dyDescent="0.75">
      <c r="A18" s="29" t="s">
        <v>35</v>
      </c>
      <c r="B18" s="29" t="s">
        <v>29</v>
      </c>
      <c r="C18" s="29">
        <v>21627</v>
      </c>
      <c r="D18" s="29">
        <v>21635</v>
      </c>
      <c r="E18" s="29"/>
      <c r="F18" s="29"/>
      <c r="G18" s="40"/>
      <c r="H18" s="40"/>
      <c r="I18" s="41">
        <f t="shared" si="25"/>
        <v>0</v>
      </c>
      <c r="J18" s="29"/>
      <c r="K18" s="29"/>
      <c r="L18" s="24">
        <f t="shared" si="26"/>
        <v>8</v>
      </c>
      <c r="M18" s="29">
        <v>21635</v>
      </c>
      <c r="N18" s="29">
        <v>21643</v>
      </c>
      <c r="O18" s="29"/>
      <c r="P18" s="29"/>
      <c r="Q18" s="40"/>
      <c r="R18" s="40"/>
      <c r="S18" s="41">
        <f t="shared" si="27"/>
        <v>0</v>
      </c>
      <c r="T18" s="29"/>
      <c r="U18" s="29"/>
      <c r="V18" s="24">
        <f t="shared" si="28"/>
        <v>8</v>
      </c>
      <c r="W18" s="25">
        <f t="shared" si="29"/>
        <v>16</v>
      </c>
      <c r="X18" s="21"/>
      <c r="Y18" s="21"/>
      <c r="Z18" s="30"/>
      <c r="AA18" s="27">
        <f t="shared" si="30"/>
        <v>17</v>
      </c>
      <c r="AB18" s="27">
        <v>17</v>
      </c>
      <c r="AC18" s="28">
        <f t="shared" si="31"/>
        <v>1</v>
      </c>
      <c r="AD18" s="10">
        <f t="shared" si="32"/>
        <v>0.94117647058823528</v>
      </c>
      <c r="AE18" s="44">
        <f t="shared" si="15"/>
        <v>0</v>
      </c>
    </row>
    <row r="19" spans="1:31" x14ac:dyDescent="0.75">
      <c r="A19" s="29" t="s">
        <v>131</v>
      </c>
      <c r="B19" s="29" t="s">
        <v>29</v>
      </c>
      <c r="C19" s="29">
        <v>2127</v>
      </c>
      <c r="D19" s="29">
        <v>2127</v>
      </c>
      <c r="E19" s="29"/>
      <c r="F19" s="29"/>
      <c r="G19" s="40"/>
      <c r="H19" s="40"/>
      <c r="I19" s="41">
        <f t="shared" si="25"/>
        <v>0</v>
      </c>
      <c r="J19" s="29"/>
      <c r="K19" s="29"/>
      <c r="L19" s="24">
        <f t="shared" si="26"/>
        <v>0</v>
      </c>
      <c r="M19" s="29">
        <v>2127</v>
      </c>
      <c r="N19" s="29">
        <v>2127</v>
      </c>
      <c r="O19" s="29"/>
      <c r="P19" s="29"/>
      <c r="Q19" s="40"/>
      <c r="R19" s="40"/>
      <c r="S19" s="41">
        <f t="shared" si="27"/>
        <v>0</v>
      </c>
      <c r="T19" s="29"/>
      <c r="U19" s="29"/>
      <c r="V19" s="24">
        <f t="shared" si="28"/>
        <v>0</v>
      </c>
      <c r="W19" s="25">
        <f t="shared" si="29"/>
        <v>0</v>
      </c>
      <c r="X19" s="21"/>
      <c r="Y19" s="21"/>
      <c r="Z19" s="30"/>
      <c r="AA19" s="27">
        <f t="shared" si="30"/>
        <v>17</v>
      </c>
      <c r="AB19" s="27">
        <v>17</v>
      </c>
      <c r="AC19" s="28">
        <f t="shared" si="31"/>
        <v>1</v>
      </c>
      <c r="AD19" s="10">
        <f t="shared" si="32"/>
        <v>0</v>
      </c>
      <c r="AE19" s="44">
        <f t="shared" si="15"/>
        <v>0</v>
      </c>
    </row>
    <row r="20" spans="1:31" x14ac:dyDescent="0.75">
      <c r="A20" s="29" t="s">
        <v>90</v>
      </c>
      <c r="B20" s="29" t="s">
        <v>29</v>
      </c>
      <c r="C20" s="29">
        <v>2529.3000000000002</v>
      </c>
      <c r="D20" s="29">
        <v>2530</v>
      </c>
      <c r="E20" s="29"/>
      <c r="F20" s="29"/>
      <c r="G20" s="40"/>
      <c r="H20" s="40"/>
      <c r="I20" s="41">
        <f t="shared" si="25"/>
        <v>0</v>
      </c>
      <c r="J20" s="29"/>
      <c r="K20" s="29"/>
      <c r="L20" s="24">
        <f t="shared" si="26"/>
        <v>0.6999999999998181</v>
      </c>
      <c r="M20" s="29">
        <v>2530</v>
      </c>
      <c r="N20" s="29">
        <v>2547.8000000000002</v>
      </c>
      <c r="O20" s="29"/>
      <c r="P20" s="29"/>
      <c r="Q20" s="40"/>
      <c r="R20" s="40"/>
      <c r="S20" s="41">
        <f t="shared" si="27"/>
        <v>0</v>
      </c>
      <c r="T20" s="29"/>
      <c r="U20" s="29"/>
      <c r="V20" s="24">
        <f t="shared" si="28"/>
        <v>17.800000000000182</v>
      </c>
      <c r="W20" s="25">
        <f t="shared" si="29"/>
        <v>18.5</v>
      </c>
      <c r="X20" s="21"/>
      <c r="Y20" s="21"/>
      <c r="Z20" s="30"/>
      <c r="AA20" s="27">
        <f t="shared" si="30"/>
        <v>17</v>
      </c>
      <c r="AB20" s="27">
        <v>17</v>
      </c>
      <c r="AC20" s="28">
        <f t="shared" si="31"/>
        <v>1</v>
      </c>
      <c r="AD20" s="10">
        <f t="shared" si="32"/>
        <v>1.088235294117647</v>
      </c>
      <c r="AE20" s="44">
        <f t="shared" si="15"/>
        <v>0</v>
      </c>
    </row>
    <row r="21" spans="1:31" x14ac:dyDescent="0.75">
      <c r="A21" s="20"/>
      <c r="B21" s="21"/>
      <c r="C21" s="23"/>
      <c r="D21" s="23"/>
      <c r="E21" s="29"/>
      <c r="F21" s="29"/>
      <c r="G21" s="40"/>
      <c r="H21" s="40"/>
      <c r="I21" s="41"/>
      <c r="J21" s="29"/>
      <c r="K21" s="29"/>
      <c r="L21" s="22"/>
      <c r="M21" s="23"/>
      <c r="N21" s="23"/>
      <c r="O21" s="29"/>
      <c r="P21" s="29"/>
      <c r="Q21" s="40"/>
      <c r="R21" s="40"/>
      <c r="S21" s="41"/>
      <c r="T21" s="29"/>
      <c r="U21" s="29"/>
      <c r="V21" s="24"/>
      <c r="W21" s="25"/>
      <c r="X21" s="1"/>
      <c r="Y21" s="8"/>
      <c r="Z21" s="26"/>
      <c r="AA21" s="27"/>
      <c r="AB21" s="27"/>
      <c r="AC21" s="28">
        <f>AVERAGEIF(AC12:AC20,"&gt;0")</f>
        <v>0.68933823529411764</v>
      </c>
      <c r="AD21" s="28">
        <f>AVERAGEIF(AD12:AD20,"&gt;0")</f>
        <v>1.0352941176470587</v>
      </c>
      <c r="AE21" s="44"/>
    </row>
    <row r="22" spans="1:31" x14ac:dyDescent="0.75">
      <c r="A22" s="13" t="s">
        <v>72</v>
      </c>
      <c r="B22" s="13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7"/>
      <c r="X22" s="13"/>
      <c r="Y22" s="13"/>
      <c r="Z22" s="18"/>
      <c r="AA22" s="13"/>
      <c r="AB22" s="13"/>
      <c r="AC22" s="14"/>
      <c r="AD22" s="15"/>
      <c r="AE22" s="44">
        <f t="shared" si="15"/>
        <v>0</v>
      </c>
    </row>
    <row r="23" spans="1:31" x14ac:dyDescent="0.75">
      <c r="A23" s="29" t="s">
        <v>89</v>
      </c>
      <c r="B23" s="29" t="s">
        <v>29</v>
      </c>
      <c r="C23" s="29">
        <v>1299.3</v>
      </c>
      <c r="D23" s="29">
        <v>1309.8</v>
      </c>
      <c r="E23" s="29"/>
      <c r="F23" s="29"/>
      <c r="G23" s="40"/>
      <c r="H23" s="40"/>
      <c r="I23" s="41">
        <f t="shared" ref="I23" si="33">H23-G23</f>
        <v>0</v>
      </c>
      <c r="J23" s="29"/>
      <c r="K23" s="29"/>
      <c r="L23" s="24">
        <f t="shared" ref="L23" si="34">SUM(D23-C23)</f>
        <v>10.5</v>
      </c>
      <c r="M23" s="29">
        <v>1309.8</v>
      </c>
      <c r="N23" s="29">
        <v>1309.8</v>
      </c>
      <c r="O23" s="29"/>
      <c r="P23" s="29"/>
      <c r="Q23" s="40"/>
      <c r="R23" s="40"/>
      <c r="S23" s="41">
        <f t="shared" ref="S23" si="35">R23-Q23</f>
        <v>0</v>
      </c>
      <c r="T23" s="29"/>
      <c r="U23" s="29"/>
      <c r="V23" s="24">
        <f t="shared" ref="V23" si="36">SUM(N23-M23)</f>
        <v>0</v>
      </c>
      <c r="W23" s="25">
        <f t="shared" ref="W23" si="37">L23+V23</f>
        <v>10.5</v>
      </c>
      <c r="X23" s="21"/>
      <c r="Y23" s="21"/>
      <c r="Z23" s="30"/>
      <c r="AA23" s="27">
        <f t="shared" ref="AA23" si="38">AB23-X23-Y23-Z23</f>
        <v>17</v>
      </c>
      <c r="AB23" s="27">
        <v>17</v>
      </c>
      <c r="AC23" s="28">
        <f t="shared" ref="AC23" si="39">AA23/AB23</f>
        <v>1</v>
      </c>
      <c r="AD23" s="10">
        <f t="shared" ref="AD23" si="40">W23/AA23</f>
        <v>0.61764705882352944</v>
      </c>
      <c r="AE23" s="44">
        <f t="shared" si="15"/>
        <v>0</v>
      </c>
    </row>
    <row r="24" spans="1:31" x14ac:dyDescent="0.75">
      <c r="A24" s="29"/>
      <c r="B24" s="29"/>
      <c r="C24" s="29"/>
      <c r="D24" s="29"/>
      <c r="E24" s="29"/>
      <c r="F24" s="29"/>
      <c r="G24" s="40"/>
      <c r="H24" s="40"/>
      <c r="I24" s="41"/>
      <c r="J24" s="29"/>
      <c r="K24" s="29"/>
      <c r="L24" s="24"/>
      <c r="M24" s="29"/>
      <c r="N24" s="29"/>
      <c r="O24" s="29"/>
      <c r="P24" s="29"/>
      <c r="Q24" s="40"/>
      <c r="R24" s="40"/>
      <c r="S24" s="41"/>
      <c r="T24" s="29"/>
      <c r="U24" s="29"/>
      <c r="V24" s="24"/>
      <c r="W24" s="25"/>
      <c r="X24" s="21"/>
      <c r="Y24" s="21"/>
      <c r="Z24" s="30"/>
      <c r="AA24" s="27"/>
      <c r="AB24" s="27"/>
      <c r="AC24" s="28">
        <f>AVERAGEIF(AC23,"&gt;0")</f>
        <v>1</v>
      </c>
      <c r="AD24" s="28">
        <v>0</v>
      </c>
      <c r="AE24" s="44"/>
    </row>
    <row r="25" spans="1:31" x14ac:dyDescent="0.75">
      <c r="A25" s="29"/>
      <c r="B25" s="29"/>
      <c r="C25" s="29"/>
      <c r="D25" s="29"/>
      <c r="E25" s="29"/>
      <c r="F25" s="29"/>
      <c r="G25" s="40"/>
      <c r="H25" s="40"/>
      <c r="I25" s="41"/>
      <c r="J25" s="29"/>
      <c r="K25" s="29"/>
      <c r="L25" s="24"/>
      <c r="M25" s="29"/>
      <c r="N25" s="29"/>
      <c r="O25" s="29"/>
      <c r="P25" s="29"/>
      <c r="Q25" s="40"/>
      <c r="R25" s="40"/>
      <c r="S25" s="41"/>
      <c r="T25" s="29"/>
      <c r="U25" s="29"/>
      <c r="V25" s="24"/>
      <c r="W25" s="25"/>
      <c r="X25" s="21"/>
      <c r="Y25" s="21"/>
      <c r="Z25" s="30"/>
      <c r="AA25" s="88" t="s">
        <v>177</v>
      </c>
      <c r="AB25" s="27"/>
      <c r="AC25" s="28">
        <f>AVERAGE(AC13,AC21,AC24)</f>
        <v>0.7307598039215687</v>
      </c>
      <c r="AD25" s="28">
        <f>AVERAGE(AD13,AD21,AD24)</f>
        <v>0.68823529411764695</v>
      </c>
      <c r="AE25" s="44"/>
    </row>
    <row r="26" spans="1:31" x14ac:dyDescent="0.75">
      <c r="A26" s="32" t="s">
        <v>36</v>
      </c>
      <c r="B26" s="32"/>
      <c r="C26" s="13"/>
      <c r="D26" s="13"/>
      <c r="E26" s="13"/>
      <c r="F26" s="13"/>
      <c r="G26" s="13"/>
      <c r="H26" s="13"/>
      <c r="I26" s="16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32"/>
      <c r="X26" s="32"/>
      <c r="Y26" s="32"/>
      <c r="Z26" s="32"/>
      <c r="AA26" s="13"/>
      <c r="AB26" s="13"/>
      <c r="AC26" s="32"/>
      <c r="AD26" s="15"/>
      <c r="AE26" s="43"/>
    </row>
    <row r="27" spans="1:31" x14ac:dyDescent="0.75">
      <c r="A27" s="13" t="s">
        <v>37</v>
      </c>
      <c r="B27" s="13"/>
      <c r="C27" s="13"/>
      <c r="D27" s="13"/>
      <c r="E27" s="13"/>
      <c r="F27" s="13"/>
      <c r="G27" s="13"/>
      <c r="H27" s="13"/>
      <c r="I27" s="1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7"/>
      <c r="X27" s="13"/>
      <c r="Y27" s="13"/>
      <c r="Z27" s="18"/>
      <c r="AA27" s="13"/>
      <c r="AB27" s="13"/>
      <c r="AC27" s="14"/>
      <c r="AD27" s="15"/>
      <c r="AE27" s="43"/>
    </row>
    <row r="28" spans="1:31" x14ac:dyDescent="0.75">
      <c r="A28" s="29" t="s">
        <v>73</v>
      </c>
      <c r="B28" s="21" t="s">
        <v>38</v>
      </c>
      <c r="C28" s="29"/>
      <c r="D28" s="29"/>
      <c r="E28" s="29" t="s">
        <v>140</v>
      </c>
      <c r="F28" s="29" t="s">
        <v>140</v>
      </c>
      <c r="G28" s="40">
        <v>0.25</v>
      </c>
      <c r="H28" s="40">
        <v>0.66666666666666663</v>
      </c>
      <c r="I28" s="41">
        <f t="shared" ref="I28" si="41">H28-G28</f>
        <v>0.41666666666666663</v>
      </c>
      <c r="J28" s="29" t="s">
        <v>144</v>
      </c>
      <c r="K28" s="29"/>
      <c r="L28" s="24">
        <f t="shared" ref="L28" si="42">SUM(D28-C28)</f>
        <v>0</v>
      </c>
      <c r="M28" s="29"/>
      <c r="N28" s="29"/>
      <c r="O28" s="29" t="s">
        <v>140</v>
      </c>
      <c r="P28" s="29" t="s">
        <v>140</v>
      </c>
      <c r="Q28" s="40">
        <v>0.66666666666666663</v>
      </c>
      <c r="R28" s="40">
        <v>8.3333333333333329E-2</v>
      </c>
      <c r="S28" s="41">
        <v>0.41666666666666669</v>
      </c>
      <c r="T28" s="29" t="s">
        <v>144</v>
      </c>
      <c r="U28" s="29"/>
      <c r="V28" s="24">
        <f t="shared" ref="V28" si="43">SUM(N28-M28)</f>
        <v>0</v>
      </c>
      <c r="W28" s="25">
        <f>L28+V28</f>
        <v>0</v>
      </c>
      <c r="X28" s="21"/>
      <c r="Y28" s="21"/>
      <c r="Z28" s="33">
        <v>16.899999999999999</v>
      </c>
      <c r="AA28" s="27">
        <f t="shared" ref="AA28" si="44">AB28-X28-Y28-Z28</f>
        <v>0.10000000000000142</v>
      </c>
      <c r="AB28" s="27">
        <v>17</v>
      </c>
      <c r="AC28" s="28">
        <f t="shared" ref="AC28" si="45">AA28/AB28</f>
        <v>5.8823529411765538E-3</v>
      </c>
      <c r="AD28" s="10">
        <f>W28/AA28</f>
        <v>0</v>
      </c>
      <c r="AE28" s="44">
        <f t="shared" ref="AE28" si="46">S28+I28</f>
        <v>0.83333333333333326</v>
      </c>
    </row>
    <row r="29" spans="1:31" x14ac:dyDescent="0.75">
      <c r="A29" s="29" t="s">
        <v>74</v>
      </c>
      <c r="B29" s="21" t="s">
        <v>38</v>
      </c>
      <c r="C29" s="29">
        <v>18744</v>
      </c>
      <c r="D29" s="29">
        <v>18753.7</v>
      </c>
      <c r="E29" s="29"/>
      <c r="F29" s="29"/>
      <c r="G29" s="40"/>
      <c r="H29" s="40"/>
      <c r="I29" s="41">
        <f t="shared" ref="I29:I41" si="47">H29-G29</f>
        <v>0</v>
      </c>
      <c r="J29" s="29"/>
      <c r="K29" s="29"/>
      <c r="L29" s="24">
        <f t="shared" ref="L29:L41" si="48">SUM(D29-C29)</f>
        <v>9.7000000000007276</v>
      </c>
      <c r="M29" s="29">
        <v>18753.7</v>
      </c>
      <c r="N29" s="29">
        <v>18762</v>
      </c>
      <c r="O29" s="29"/>
      <c r="P29" s="29"/>
      <c r="Q29" s="40"/>
      <c r="R29" s="40"/>
      <c r="S29" s="41">
        <f t="shared" ref="S29:S41" si="49">R29-Q29</f>
        <v>0</v>
      </c>
      <c r="T29" s="29"/>
      <c r="U29" s="29"/>
      <c r="V29" s="24">
        <f t="shared" ref="V29:V41" si="50">SUM(N29-M29)</f>
        <v>8.2999999999992724</v>
      </c>
      <c r="W29" s="25">
        <f>L29+V29</f>
        <v>18</v>
      </c>
      <c r="X29" s="21"/>
      <c r="Y29" s="21"/>
      <c r="Z29" s="33"/>
      <c r="AA29" s="27">
        <f t="shared" ref="AA29:AA56" si="51">AB29-X29-Y29-Z29</f>
        <v>17</v>
      </c>
      <c r="AB29" s="27">
        <v>17</v>
      </c>
      <c r="AC29" s="28">
        <f t="shared" ref="AC29:AC56" si="52">AA29/AB29</f>
        <v>1</v>
      </c>
      <c r="AD29" s="10">
        <f>W29/AA29</f>
        <v>1.0588235294117647</v>
      </c>
      <c r="AE29" s="44">
        <f>S27+I27</f>
        <v>0</v>
      </c>
    </row>
    <row r="30" spans="1:31" x14ac:dyDescent="0.75">
      <c r="A30" s="29" t="s">
        <v>75</v>
      </c>
      <c r="B30" s="21" t="s">
        <v>38</v>
      </c>
      <c r="C30" s="29">
        <v>17688.099999999999</v>
      </c>
      <c r="D30" s="29">
        <v>17692.400000000001</v>
      </c>
      <c r="E30" s="29"/>
      <c r="F30" s="29"/>
      <c r="G30" s="40"/>
      <c r="H30" s="40"/>
      <c r="I30" s="41">
        <f t="shared" si="47"/>
        <v>0</v>
      </c>
      <c r="J30" s="29"/>
      <c r="K30" s="29"/>
      <c r="L30" s="24">
        <f t="shared" si="48"/>
        <v>4.3000000000029104</v>
      </c>
      <c r="M30" s="29">
        <v>17692.400000000001</v>
      </c>
      <c r="N30" s="29">
        <v>17701.099999999999</v>
      </c>
      <c r="O30" s="29"/>
      <c r="P30" s="29"/>
      <c r="Q30" s="40"/>
      <c r="R30" s="40"/>
      <c r="S30" s="41">
        <f t="shared" si="49"/>
        <v>0</v>
      </c>
      <c r="T30" s="29"/>
      <c r="U30" s="29"/>
      <c r="V30" s="24">
        <f t="shared" si="50"/>
        <v>8.6999999999970896</v>
      </c>
      <c r="W30" s="25">
        <f t="shared" ref="W30:W41" si="53">L30+V30</f>
        <v>13</v>
      </c>
      <c r="X30" s="21"/>
      <c r="Y30" s="21"/>
      <c r="Z30" s="33"/>
      <c r="AA30" s="27">
        <f>AB30-X30-Y30-Z30</f>
        <v>17</v>
      </c>
      <c r="AB30" s="27">
        <v>17</v>
      </c>
      <c r="AC30" s="28">
        <f t="shared" si="52"/>
        <v>1</v>
      </c>
      <c r="AD30" s="10">
        <f t="shared" ref="AD30:AD56" si="54">W30/AA30</f>
        <v>0.76470588235294112</v>
      </c>
      <c r="AE30" s="44">
        <f t="shared" ref="AE30:AE41" si="55">S29+I29</f>
        <v>0</v>
      </c>
    </row>
    <row r="31" spans="1:31" x14ac:dyDescent="0.75">
      <c r="A31" s="29" t="s">
        <v>76</v>
      </c>
      <c r="B31" s="21" t="s">
        <v>38</v>
      </c>
      <c r="C31" s="29">
        <v>13342</v>
      </c>
      <c r="D31" s="29">
        <v>13342</v>
      </c>
      <c r="E31" s="29"/>
      <c r="F31" s="29"/>
      <c r="G31" s="40"/>
      <c r="H31" s="40"/>
      <c r="I31" s="41">
        <f t="shared" si="47"/>
        <v>0</v>
      </c>
      <c r="J31" s="29"/>
      <c r="K31" s="29"/>
      <c r="L31" s="24">
        <f t="shared" si="48"/>
        <v>0</v>
      </c>
      <c r="M31" s="29">
        <v>13342</v>
      </c>
      <c r="N31" s="29">
        <v>13342</v>
      </c>
      <c r="O31" s="29"/>
      <c r="P31" s="29"/>
      <c r="Q31" s="40"/>
      <c r="R31" s="40"/>
      <c r="S31" s="41">
        <f t="shared" si="49"/>
        <v>0</v>
      </c>
      <c r="T31" s="29"/>
      <c r="U31" s="29"/>
      <c r="V31" s="24">
        <f t="shared" si="50"/>
        <v>0</v>
      </c>
      <c r="W31" s="25">
        <f t="shared" si="53"/>
        <v>0</v>
      </c>
      <c r="X31" s="21"/>
      <c r="Y31" s="21"/>
      <c r="Z31" s="33"/>
      <c r="AA31" s="27">
        <f t="shared" si="51"/>
        <v>17</v>
      </c>
      <c r="AB31" s="27">
        <v>17</v>
      </c>
      <c r="AC31" s="28">
        <f t="shared" si="52"/>
        <v>1</v>
      </c>
      <c r="AD31" s="10">
        <f t="shared" si="54"/>
        <v>0</v>
      </c>
      <c r="AE31" s="44">
        <f t="shared" si="55"/>
        <v>0</v>
      </c>
    </row>
    <row r="32" spans="1:31" x14ac:dyDescent="0.75">
      <c r="A32" s="29" t="s">
        <v>77</v>
      </c>
      <c r="B32" s="21" t="s">
        <v>38</v>
      </c>
      <c r="C32" s="29">
        <v>9722</v>
      </c>
      <c r="D32" s="29">
        <v>9730</v>
      </c>
      <c r="E32" s="29"/>
      <c r="F32" s="29"/>
      <c r="G32" s="40"/>
      <c r="H32" s="40"/>
      <c r="I32" s="41">
        <f t="shared" si="47"/>
        <v>0</v>
      </c>
      <c r="J32" s="29"/>
      <c r="K32" s="29"/>
      <c r="L32" s="24">
        <f t="shared" si="48"/>
        <v>8</v>
      </c>
      <c r="M32" s="29">
        <v>9730</v>
      </c>
      <c r="N32" s="29">
        <v>9730</v>
      </c>
      <c r="O32" s="29"/>
      <c r="P32" s="29"/>
      <c r="Q32" s="40"/>
      <c r="R32" s="40"/>
      <c r="S32" s="41">
        <f t="shared" si="49"/>
        <v>0</v>
      </c>
      <c r="T32" s="29"/>
      <c r="U32" s="29"/>
      <c r="V32" s="24">
        <f t="shared" si="50"/>
        <v>0</v>
      </c>
      <c r="W32" s="25">
        <f t="shared" si="53"/>
        <v>8</v>
      </c>
      <c r="X32" s="21"/>
      <c r="Y32" s="21"/>
      <c r="Z32" s="33"/>
      <c r="AA32" s="27">
        <f>AB32-X32-Y32-Z32</f>
        <v>17</v>
      </c>
      <c r="AB32" s="27">
        <v>17</v>
      </c>
      <c r="AC32" s="28">
        <f t="shared" si="52"/>
        <v>1</v>
      </c>
      <c r="AD32" s="10">
        <f t="shared" si="54"/>
        <v>0.47058823529411764</v>
      </c>
      <c r="AE32" s="44">
        <f t="shared" si="55"/>
        <v>0</v>
      </c>
    </row>
    <row r="33" spans="1:31" x14ac:dyDescent="0.75">
      <c r="A33" s="29" t="s">
        <v>78</v>
      </c>
      <c r="B33" s="21" t="s">
        <v>38</v>
      </c>
      <c r="C33" s="21">
        <v>10965</v>
      </c>
      <c r="D33" s="21">
        <v>10974.7</v>
      </c>
      <c r="E33" s="29"/>
      <c r="F33" s="29"/>
      <c r="G33" s="40"/>
      <c r="H33" s="40"/>
      <c r="I33" s="41">
        <f t="shared" si="47"/>
        <v>0</v>
      </c>
      <c r="J33" s="29"/>
      <c r="K33" s="29"/>
      <c r="L33" s="24">
        <f t="shared" si="48"/>
        <v>9.7000000000007276</v>
      </c>
      <c r="M33" s="21">
        <v>10974.7</v>
      </c>
      <c r="N33" s="21">
        <v>10983.3</v>
      </c>
      <c r="O33" s="29"/>
      <c r="P33" s="29"/>
      <c r="Q33" s="40"/>
      <c r="R33" s="40"/>
      <c r="S33" s="41">
        <f t="shared" si="49"/>
        <v>0</v>
      </c>
      <c r="T33" s="29"/>
      <c r="U33" s="29"/>
      <c r="V33" s="24">
        <f t="shared" si="50"/>
        <v>8.5999999999985448</v>
      </c>
      <c r="W33" s="25">
        <f t="shared" si="53"/>
        <v>18.299999999999272</v>
      </c>
      <c r="X33" s="21"/>
      <c r="Y33" s="21"/>
      <c r="Z33" s="33"/>
      <c r="AA33" s="27">
        <f t="shared" si="51"/>
        <v>17</v>
      </c>
      <c r="AB33" s="27">
        <v>17</v>
      </c>
      <c r="AC33" s="28">
        <f t="shared" si="52"/>
        <v>1</v>
      </c>
      <c r="AD33" s="10">
        <f t="shared" si="54"/>
        <v>1.0764705882352512</v>
      </c>
      <c r="AE33" s="44">
        <f t="shared" si="55"/>
        <v>0</v>
      </c>
    </row>
    <row r="34" spans="1:31" x14ac:dyDescent="0.75">
      <c r="A34" s="29" t="s">
        <v>79</v>
      </c>
      <c r="B34" s="21" t="s">
        <v>38</v>
      </c>
      <c r="C34" s="29"/>
      <c r="D34" s="29"/>
      <c r="E34" s="29" t="s">
        <v>140</v>
      </c>
      <c r="F34" s="29" t="s">
        <v>140</v>
      </c>
      <c r="G34" s="40">
        <v>0.25</v>
      </c>
      <c r="H34" s="40">
        <v>0.66666666666666663</v>
      </c>
      <c r="I34" s="41">
        <f t="shared" si="47"/>
        <v>0.41666666666666663</v>
      </c>
      <c r="J34" s="29" t="s">
        <v>147</v>
      </c>
      <c r="K34" s="29"/>
      <c r="L34" s="24">
        <f t="shared" si="48"/>
        <v>0</v>
      </c>
      <c r="M34" s="29"/>
      <c r="N34" s="29"/>
      <c r="O34" s="29"/>
      <c r="P34" s="29" t="s">
        <v>140</v>
      </c>
      <c r="Q34" s="40">
        <v>0.66666666666666663</v>
      </c>
      <c r="R34" s="40">
        <v>8.3333333333333329E-2</v>
      </c>
      <c r="S34" s="41">
        <v>0.41666666666666669</v>
      </c>
      <c r="T34" s="29" t="s">
        <v>147</v>
      </c>
      <c r="U34" s="29"/>
      <c r="V34" s="24">
        <f t="shared" si="50"/>
        <v>0</v>
      </c>
      <c r="W34" s="25">
        <f t="shared" si="53"/>
        <v>0</v>
      </c>
      <c r="X34" s="21"/>
      <c r="Y34" s="21"/>
      <c r="Z34" s="33">
        <v>16.899999999999999</v>
      </c>
      <c r="AA34" s="27">
        <f t="shared" si="51"/>
        <v>0.10000000000000142</v>
      </c>
      <c r="AB34" s="27">
        <v>17</v>
      </c>
      <c r="AC34" s="28">
        <f t="shared" si="52"/>
        <v>5.8823529411765538E-3</v>
      </c>
      <c r="AD34" s="10">
        <f t="shared" si="54"/>
        <v>0</v>
      </c>
      <c r="AE34" s="44">
        <f t="shared" ref="AE34:AE35" si="56">S34+I34</f>
        <v>0.83333333333333326</v>
      </c>
    </row>
    <row r="35" spans="1:31" x14ac:dyDescent="0.75">
      <c r="A35" s="29" t="s">
        <v>80</v>
      </c>
      <c r="B35" s="21" t="s">
        <v>38</v>
      </c>
      <c r="C35" s="29"/>
      <c r="D35" s="29"/>
      <c r="E35" s="29" t="s">
        <v>140</v>
      </c>
      <c r="F35" s="29" t="s">
        <v>140</v>
      </c>
      <c r="G35" s="40">
        <v>0.25</v>
      </c>
      <c r="H35" s="40">
        <v>0.66666666666666663</v>
      </c>
      <c r="I35" s="41">
        <f t="shared" si="47"/>
        <v>0.41666666666666663</v>
      </c>
      <c r="J35" s="29" t="s">
        <v>146</v>
      </c>
      <c r="K35" s="29"/>
      <c r="L35" s="24">
        <f t="shared" si="48"/>
        <v>0</v>
      </c>
      <c r="M35" s="29"/>
      <c r="N35" s="29"/>
      <c r="O35" s="29"/>
      <c r="P35" s="29" t="s">
        <v>140</v>
      </c>
      <c r="Q35" s="40">
        <v>0.66666666666666663</v>
      </c>
      <c r="R35" s="40">
        <v>8.3333333333333329E-2</v>
      </c>
      <c r="S35" s="41">
        <v>0.41666666666666669</v>
      </c>
      <c r="T35" s="29" t="s">
        <v>146</v>
      </c>
      <c r="U35" s="29"/>
      <c r="V35" s="24">
        <f t="shared" si="50"/>
        <v>0</v>
      </c>
      <c r="W35" s="25">
        <f t="shared" si="53"/>
        <v>0</v>
      </c>
      <c r="X35" s="21"/>
      <c r="Y35" s="21"/>
      <c r="Z35" s="33">
        <v>16.899999999999999</v>
      </c>
      <c r="AA35" s="27">
        <f t="shared" si="51"/>
        <v>0.10000000000000142</v>
      </c>
      <c r="AB35" s="27">
        <v>17</v>
      </c>
      <c r="AC35" s="28">
        <f t="shared" si="52"/>
        <v>5.8823529411765538E-3</v>
      </c>
      <c r="AD35" s="10">
        <f t="shared" si="54"/>
        <v>0</v>
      </c>
      <c r="AE35" s="44">
        <f t="shared" si="56"/>
        <v>0.83333333333333326</v>
      </c>
    </row>
    <row r="36" spans="1:31" x14ac:dyDescent="0.75">
      <c r="A36" s="29" t="s">
        <v>81</v>
      </c>
      <c r="B36" s="21" t="s">
        <v>38</v>
      </c>
      <c r="C36" s="29">
        <v>5666</v>
      </c>
      <c r="D36" s="29">
        <v>5675.9</v>
      </c>
      <c r="E36" s="29"/>
      <c r="F36" s="29"/>
      <c r="G36" s="40"/>
      <c r="H36" s="40"/>
      <c r="I36" s="41">
        <f t="shared" si="47"/>
        <v>0</v>
      </c>
      <c r="J36" s="29"/>
      <c r="K36" s="29"/>
      <c r="L36" s="24">
        <f t="shared" si="48"/>
        <v>9.8999999999996362</v>
      </c>
      <c r="M36" s="29">
        <v>5675.9</v>
      </c>
      <c r="N36" s="29">
        <v>5678</v>
      </c>
      <c r="O36" s="29"/>
      <c r="P36" s="29"/>
      <c r="Q36" s="40"/>
      <c r="R36" s="40"/>
      <c r="S36" s="41">
        <f t="shared" si="49"/>
        <v>0</v>
      </c>
      <c r="T36" s="29"/>
      <c r="U36" s="29"/>
      <c r="V36" s="24">
        <f t="shared" si="50"/>
        <v>2.1000000000003638</v>
      </c>
      <c r="W36" s="25">
        <f t="shared" si="53"/>
        <v>12</v>
      </c>
      <c r="X36" s="21"/>
      <c r="Y36" s="21"/>
      <c r="Z36" s="33"/>
      <c r="AA36" s="27">
        <f t="shared" si="51"/>
        <v>17</v>
      </c>
      <c r="AB36" s="27">
        <v>17</v>
      </c>
      <c r="AC36" s="28">
        <f t="shared" si="52"/>
        <v>1</v>
      </c>
      <c r="AD36" s="10">
        <f t="shared" si="54"/>
        <v>0.70588235294117652</v>
      </c>
      <c r="AE36" s="44">
        <f t="shared" si="55"/>
        <v>0.83333333333333326</v>
      </c>
    </row>
    <row r="37" spans="1:31" x14ac:dyDescent="0.75">
      <c r="A37" s="29" t="s">
        <v>82</v>
      </c>
      <c r="B37" s="21" t="s">
        <v>38</v>
      </c>
      <c r="C37" s="21">
        <v>5643</v>
      </c>
      <c r="D37" s="21">
        <v>5652.5</v>
      </c>
      <c r="E37" s="29"/>
      <c r="F37" s="29"/>
      <c r="G37" s="40"/>
      <c r="H37" s="40"/>
      <c r="I37" s="41">
        <f t="shared" si="47"/>
        <v>0</v>
      </c>
      <c r="J37" s="29"/>
      <c r="K37" s="29"/>
      <c r="L37" s="24">
        <f t="shared" si="48"/>
        <v>9.5</v>
      </c>
      <c r="M37" s="21">
        <v>5652.5</v>
      </c>
      <c r="N37" s="21">
        <v>5660</v>
      </c>
      <c r="O37" s="29"/>
      <c r="P37" s="29"/>
      <c r="Q37" s="40"/>
      <c r="R37" s="40"/>
      <c r="S37" s="41">
        <f t="shared" si="49"/>
        <v>0</v>
      </c>
      <c r="T37" s="29"/>
      <c r="U37" s="29"/>
      <c r="V37" s="24">
        <f t="shared" si="50"/>
        <v>7.5</v>
      </c>
      <c r="W37" s="25">
        <f t="shared" si="53"/>
        <v>17</v>
      </c>
      <c r="X37" s="21"/>
      <c r="Y37" s="21"/>
      <c r="Z37" s="33"/>
      <c r="AA37" s="27">
        <f t="shared" si="51"/>
        <v>17</v>
      </c>
      <c r="AB37" s="27">
        <v>17</v>
      </c>
      <c r="AC37" s="28">
        <f t="shared" si="52"/>
        <v>1</v>
      </c>
      <c r="AD37" s="10">
        <f t="shared" si="54"/>
        <v>1</v>
      </c>
      <c r="AE37" s="44">
        <f t="shared" si="55"/>
        <v>0</v>
      </c>
    </row>
    <row r="38" spans="1:31" x14ac:dyDescent="0.75">
      <c r="A38" s="29" t="s">
        <v>83</v>
      </c>
      <c r="B38" s="21" t="s">
        <v>38</v>
      </c>
      <c r="C38" s="29">
        <v>5189.3999999999996</v>
      </c>
      <c r="D38" s="29">
        <v>5198.8</v>
      </c>
      <c r="E38" s="29"/>
      <c r="F38" s="29"/>
      <c r="G38" s="40"/>
      <c r="H38" s="40"/>
      <c r="I38" s="41">
        <f t="shared" si="47"/>
        <v>0</v>
      </c>
      <c r="J38" s="29"/>
      <c r="K38" s="29"/>
      <c r="L38" s="24">
        <f t="shared" si="48"/>
        <v>9.4000000000005457</v>
      </c>
      <c r="M38" s="29">
        <v>5198.8</v>
      </c>
      <c r="N38" s="29">
        <v>5203.5</v>
      </c>
      <c r="O38" s="29"/>
      <c r="P38" s="29"/>
      <c r="Q38" s="40"/>
      <c r="R38" s="40"/>
      <c r="S38" s="41">
        <f t="shared" si="49"/>
        <v>0</v>
      </c>
      <c r="T38" s="29"/>
      <c r="U38" s="29"/>
      <c r="V38" s="24">
        <f t="shared" si="50"/>
        <v>4.6999999999998181</v>
      </c>
      <c r="W38" s="25">
        <f t="shared" si="53"/>
        <v>14.100000000000364</v>
      </c>
      <c r="X38" s="21"/>
      <c r="Y38" s="21"/>
      <c r="Z38" s="33"/>
      <c r="AA38" s="27">
        <f t="shared" si="51"/>
        <v>17</v>
      </c>
      <c r="AB38" s="27">
        <v>17</v>
      </c>
      <c r="AC38" s="28">
        <f t="shared" si="52"/>
        <v>1</v>
      </c>
      <c r="AD38" s="10">
        <f t="shared" si="54"/>
        <v>0.82941176470590372</v>
      </c>
      <c r="AE38" s="44">
        <f t="shared" si="55"/>
        <v>0</v>
      </c>
    </row>
    <row r="39" spans="1:31" x14ac:dyDescent="0.75">
      <c r="A39" s="29" t="s">
        <v>84</v>
      </c>
      <c r="B39" s="21" t="s">
        <v>38</v>
      </c>
      <c r="C39" s="29">
        <v>5358</v>
      </c>
      <c r="D39" s="29">
        <v>5368</v>
      </c>
      <c r="E39" s="29"/>
      <c r="F39" s="29"/>
      <c r="G39" s="40"/>
      <c r="H39" s="40"/>
      <c r="I39" s="41">
        <f t="shared" si="47"/>
        <v>0</v>
      </c>
      <c r="J39" s="29"/>
      <c r="K39" s="29"/>
      <c r="L39" s="24">
        <f t="shared" si="48"/>
        <v>10</v>
      </c>
      <c r="M39" s="29">
        <v>5368</v>
      </c>
      <c r="N39" s="29">
        <v>5376</v>
      </c>
      <c r="O39" s="29"/>
      <c r="P39" s="29"/>
      <c r="Q39" s="40"/>
      <c r="R39" s="40"/>
      <c r="S39" s="41">
        <f t="shared" si="49"/>
        <v>0</v>
      </c>
      <c r="T39" s="29"/>
      <c r="U39" s="29"/>
      <c r="V39" s="24">
        <f t="shared" si="50"/>
        <v>8</v>
      </c>
      <c r="W39" s="25">
        <f t="shared" si="53"/>
        <v>18</v>
      </c>
      <c r="X39" s="21"/>
      <c r="Y39" s="21"/>
      <c r="Z39" s="33"/>
      <c r="AA39" s="27">
        <f t="shared" si="51"/>
        <v>17</v>
      </c>
      <c r="AB39" s="27">
        <v>17</v>
      </c>
      <c r="AC39" s="28">
        <f t="shared" si="52"/>
        <v>1</v>
      </c>
      <c r="AD39" s="10">
        <f t="shared" si="54"/>
        <v>1.0588235294117647</v>
      </c>
      <c r="AE39" s="44">
        <f t="shared" si="55"/>
        <v>0</v>
      </c>
    </row>
    <row r="40" spans="1:31" x14ac:dyDescent="0.75">
      <c r="A40" s="29" t="s">
        <v>85</v>
      </c>
      <c r="B40" s="21" t="s">
        <v>38</v>
      </c>
      <c r="C40" s="29">
        <v>2156</v>
      </c>
      <c r="D40" s="29">
        <v>2166</v>
      </c>
      <c r="E40" s="29"/>
      <c r="F40" s="29"/>
      <c r="G40" s="40"/>
      <c r="H40" s="40"/>
      <c r="I40" s="41">
        <f t="shared" si="47"/>
        <v>0</v>
      </c>
      <c r="J40" s="29"/>
      <c r="K40" s="29"/>
      <c r="L40" s="24">
        <f t="shared" si="48"/>
        <v>10</v>
      </c>
      <c r="M40" s="29">
        <v>2166</v>
      </c>
      <c r="N40" s="29">
        <v>2176</v>
      </c>
      <c r="O40" s="29"/>
      <c r="P40" s="29"/>
      <c r="Q40" s="40"/>
      <c r="R40" s="40"/>
      <c r="S40" s="41">
        <f t="shared" si="49"/>
        <v>0</v>
      </c>
      <c r="T40" s="29"/>
      <c r="U40" s="29"/>
      <c r="V40" s="24">
        <f t="shared" si="50"/>
        <v>10</v>
      </c>
      <c r="W40" s="25">
        <f t="shared" si="53"/>
        <v>20</v>
      </c>
      <c r="X40" s="21"/>
      <c r="Y40" s="21"/>
      <c r="Z40" s="33"/>
      <c r="AA40" s="27">
        <f t="shared" si="51"/>
        <v>17</v>
      </c>
      <c r="AB40" s="27">
        <v>17</v>
      </c>
      <c r="AC40" s="28">
        <f t="shared" si="52"/>
        <v>1</v>
      </c>
      <c r="AD40" s="10">
        <f t="shared" si="54"/>
        <v>1.1764705882352942</v>
      </c>
      <c r="AE40" s="44">
        <f t="shared" si="55"/>
        <v>0</v>
      </c>
    </row>
    <row r="41" spans="1:31" x14ac:dyDescent="0.75">
      <c r="A41" s="29" t="s">
        <v>86</v>
      </c>
      <c r="B41" s="21" t="s">
        <v>38</v>
      </c>
      <c r="C41" s="29">
        <v>2190.3000000000002</v>
      </c>
      <c r="D41" s="29">
        <v>2199.9</v>
      </c>
      <c r="E41" s="29"/>
      <c r="F41" s="29"/>
      <c r="G41" s="40"/>
      <c r="H41" s="40"/>
      <c r="I41" s="41">
        <f t="shared" si="47"/>
        <v>0</v>
      </c>
      <c r="J41" s="29"/>
      <c r="K41" s="29"/>
      <c r="L41" s="24">
        <f t="shared" si="48"/>
        <v>9.5999999999999091</v>
      </c>
      <c r="M41" s="29">
        <v>2199.9</v>
      </c>
      <c r="N41" s="29">
        <v>2207.6999999999998</v>
      </c>
      <c r="O41" s="29"/>
      <c r="P41" s="29"/>
      <c r="Q41" s="40"/>
      <c r="R41" s="40"/>
      <c r="S41" s="41">
        <f t="shared" si="49"/>
        <v>0</v>
      </c>
      <c r="T41" s="29"/>
      <c r="U41" s="29"/>
      <c r="V41" s="24">
        <f t="shared" si="50"/>
        <v>7.7999999999997272</v>
      </c>
      <c r="W41" s="25">
        <f t="shared" si="53"/>
        <v>17.399999999999636</v>
      </c>
      <c r="X41" s="21"/>
      <c r="Y41" s="21"/>
      <c r="Z41" s="33"/>
      <c r="AA41" s="27">
        <f t="shared" si="51"/>
        <v>17</v>
      </c>
      <c r="AB41" s="27">
        <v>17</v>
      </c>
      <c r="AC41" s="28">
        <f t="shared" si="52"/>
        <v>1</v>
      </c>
      <c r="AD41" s="10">
        <f t="shared" si="54"/>
        <v>1.0235294117646845</v>
      </c>
      <c r="AE41" s="44">
        <f t="shared" si="55"/>
        <v>0</v>
      </c>
    </row>
    <row r="42" spans="1:31" x14ac:dyDescent="0.75">
      <c r="A42" s="29" t="s">
        <v>87</v>
      </c>
      <c r="B42" s="21" t="s">
        <v>38</v>
      </c>
      <c r="C42" s="29">
        <v>2059</v>
      </c>
      <c r="D42" s="21">
        <v>2068.4</v>
      </c>
      <c r="E42" s="29"/>
      <c r="F42" s="29"/>
      <c r="G42" s="40"/>
      <c r="H42" s="40"/>
      <c r="I42" s="41">
        <f t="shared" ref="I42" si="57">H42-G42</f>
        <v>0</v>
      </c>
      <c r="J42" s="29"/>
      <c r="K42" s="29"/>
      <c r="L42" s="24">
        <f t="shared" ref="L42" si="58">SUM(D42-C42)</f>
        <v>9.4000000000000909</v>
      </c>
      <c r="M42" s="21">
        <v>2068.4</v>
      </c>
      <c r="N42" s="29">
        <v>2077</v>
      </c>
      <c r="O42" s="29"/>
      <c r="P42" s="29"/>
      <c r="Q42" s="40"/>
      <c r="R42" s="40"/>
      <c r="S42" s="41">
        <f t="shared" ref="S42" si="59">R42-Q42</f>
        <v>0</v>
      </c>
      <c r="T42" s="29"/>
      <c r="U42" s="29"/>
      <c r="V42" s="24">
        <f t="shared" ref="V42" si="60">SUM(N42-M42)</f>
        <v>8.5999999999999091</v>
      </c>
      <c r="W42" s="25">
        <f t="shared" ref="W42" si="61">L42+V42</f>
        <v>18</v>
      </c>
      <c r="X42" s="21"/>
      <c r="Y42" s="21"/>
      <c r="Z42" s="33"/>
      <c r="AA42" s="27">
        <f t="shared" ref="AA42" si="62">AB42-X42-Y42-Z42</f>
        <v>17</v>
      </c>
      <c r="AB42" s="27">
        <v>17</v>
      </c>
      <c r="AC42" s="28">
        <f t="shared" ref="AC42" si="63">AA42/AB42</f>
        <v>1</v>
      </c>
      <c r="AD42" s="10">
        <f>W42/AA42</f>
        <v>1.0588235294117647</v>
      </c>
      <c r="AE42" s="44">
        <f>S37+I37</f>
        <v>0</v>
      </c>
    </row>
    <row r="43" spans="1:31" x14ac:dyDescent="0.75">
      <c r="A43" s="29"/>
      <c r="B43" s="21"/>
      <c r="C43" s="21"/>
      <c r="D43" s="21"/>
      <c r="E43" s="29"/>
      <c r="F43" s="29"/>
      <c r="G43" s="40"/>
      <c r="H43" s="40"/>
      <c r="I43" s="41"/>
      <c r="J43" s="29"/>
      <c r="K43" s="29"/>
      <c r="L43" s="24"/>
      <c r="M43" s="21"/>
      <c r="N43" s="21"/>
      <c r="O43" s="29"/>
      <c r="P43" s="29"/>
      <c r="Q43" s="40"/>
      <c r="R43" s="40"/>
      <c r="S43" s="41"/>
      <c r="T43" s="29"/>
      <c r="U43" s="29"/>
      <c r="V43" s="24"/>
      <c r="W43" s="25"/>
      <c r="X43" s="21"/>
      <c r="Y43" s="21"/>
      <c r="Z43" s="33"/>
      <c r="AA43" s="27"/>
      <c r="AB43" s="27"/>
      <c r="AC43" s="28">
        <f>AVERAGEIF(AC28:AC42,"&gt;0")</f>
        <v>0.80117647058823527</v>
      </c>
      <c r="AD43" s="28">
        <f>AVERAGEIF(AD28:AD42,"&gt;0")</f>
        <v>0.92941176470587838</v>
      </c>
      <c r="AE43" s="44"/>
    </row>
    <row r="44" spans="1:31" x14ac:dyDescent="0.75">
      <c r="A44" s="13" t="s">
        <v>102</v>
      </c>
      <c r="B44" s="13"/>
      <c r="C44" s="13"/>
      <c r="D44" s="13"/>
      <c r="E44" s="13"/>
      <c r="F44" s="13"/>
      <c r="G44" s="13"/>
      <c r="H44" s="13"/>
      <c r="I44" s="16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7"/>
      <c r="X44" s="13"/>
      <c r="Y44" s="13"/>
      <c r="Z44" s="18"/>
      <c r="AA44" s="13"/>
      <c r="AB44" s="13"/>
      <c r="AC44" s="14"/>
      <c r="AD44" s="15"/>
      <c r="AE44" s="43"/>
    </row>
    <row r="45" spans="1:31" x14ac:dyDescent="0.75">
      <c r="A45" s="29" t="s">
        <v>39</v>
      </c>
      <c r="B45" s="21" t="s">
        <v>38</v>
      </c>
      <c r="C45" s="29">
        <v>16553</v>
      </c>
      <c r="D45" s="29">
        <v>16562</v>
      </c>
      <c r="E45" s="29"/>
      <c r="F45" s="29"/>
      <c r="G45" s="40"/>
      <c r="H45" s="40"/>
      <c r="I45" s="41">
        <f t="shared" ref="I45:I56" si="64">H45-G45</f>
        <v>0</v>
      </c>
      <c r="J45" s="29"/>
      <c r="K45" s="29"/>
      <c r="L45" s="24">
        <f t="shared" ref="L45:L56" si="65">SUM(D45-C45)</f>
        <v>9</v>
      </c>
      <c r="M45" s="29">
        <v>16562</v>
      </c>
      <c r="N45" s="29">
        <v>16570</v>
      </c>
      <c r="O45" s="29"/>
      <c r="P45" s="29"/>
      <c r="Q45" s="40"/>
      <c r="R45" s="40"/>
      <c r="S45" s="41">
        <f>R45-Q45</f>
        <v>0</v>
      </c>
      <c r="T45" s="29"/>
      <c r="U45" s="29"/>
      <c r="V45" s="24">
        <f t="shared" ref="V45:V56" si="66">SUM(N45-M45)</f>
        <v>8</v>
      </c>
      <c r="W45" s="25">
        <f t="shared" ref="W45:W56" si="67">L45+V45</f>
        <v>17</v>
      </c>
      <c r="X45" s="21"/>
      <c r="Y45" s="21"/>
      <c r="Z45" s="33"/>
      <c r="AA45" s="27">
        <f t="shared" ref="AA45:AA49" si="68">AB45-X45-Y45-Z45</f>
        <v>17</v>
      </c>
      <c r="AB45" s="27">
        <v>17</v>
      </c>
      <c r="AC45" s="28">
        <f t="shared" ref="AC45:AC48" si="69">AA45/AB45</f>
        <v>1</v>
      </c>
      <c r="AD45" s="10">
        <f t="shared" ref="AD45:AD48" si="70">W45/AA45</f>
        <v>1</v>
      </c>
      <c r="AE45" s="44">
        <f>S45+I45</f>
        <v>0</v>
      </c>
    </row>
    <row r="46" spans="1:31" x14ac:dyDescent="0.75">
      <c r="A46" s="29" t="s">
        <v>40</v>
      </c>
      <c r="B46" s="21" t="s">
        <v>38</v>
      </c>
      <c r="C46" s="29">
        <v>16373</v>
      </c>
      <c r="D46" s="29">
        <v>16373</v>
      </c>
      <c r="E46" s="29"/>
      <c r="F46" s="29"/>
      <c r="G46" s="40"/>
      <c r="H46" s="40"/>
      <c r="I46" s="41">
        <f t="shared" si="64"/>
        <v>0</v>
      </c>
      <c r="J46" s="29"/>
      <c r="K46" s="29"/>
      <c r="L46" s="24">
        <f t="shared" si="65"/>
        <v>0</v>
      </c>
      <c r="M46" s="29">
        <v>16373</v>
      </c>
      <c r="N46" s="29">
        <v>16373</v>
      </c>
      <c r="O46" s="29"/>
      <c r="P46" s="29"/>
      <c r="Q46" s="40"/>
      <c r="R46" s="40"/>
      <c r="S46" s="41">
        <f t="shared" ref="S46:S56" si="71">R46-Q46</f>
        <v>0</v>
      </c>
      <c r="T46" s="29"/>
      <c r="U46" s="29"/>
      <c r="V46" s="24">
        <f t="shared" si="66"/>
        <v>0</v>
      </c>
      <c r="W46" s="25">
        <f t="shared" si="67"/>
        <v>0</v>
      </c>
      <c r="X46" s="21"/>
      <c r="Y46" s="21"/>
      <c r="Z46" s="33"/>
      <c r="AA46" s="27">
        <f t="shared" si="68"/>
        <v>17</v>
      </c>
      <c r="AB46" s="27">
        <v>17</v>
      </c>
      <c r="AC46" s="28">
        <f t="shared" si="69"/>
        <v>1</v>
      </c>
      <c r="AD46" s="10">
        <f t="shared" si="70"/>
        <v>0</v>
      </c>
      <c r="AE46" s="44">
        <f t="shared" ref="AE46:AE56" si="72">S46+I46</f>
        <v>0</v>
      </c>
    </row>
    <row r="47" spans="1:31" x14ac:dyDescent="0.75">
      <c r="A47" s="29" t="s">
        <v>41</v>
      </c>
      <c r="B47" s="21" t="s">
        <v>38</v>
      </c>
      <c r="C47" s="29">
        <v>15518</v>
      </c>
      <c r="D47" s="29">
        <v>15527</v>
      </c>
      <c r="E47" s="29"/>
      <c r="F47" s="29"/>
      <c r="G47" s="40"/>
      <c r="H47" s="40"/>
      <c r="I47" s="41">
        <f t="shared" si="64"/>
        <v>0</v>
      </c>
      <c r="J47" s="29"/>
      <c r="K47" s="29"/>
      <c r="L47" s="24">
        <f t="shared" si="65"/>
        <v>9</v>
      </c>
      <c r="M47" s="29">
        <v>15527</v>
      </c>
      <c r="N47" s="29">
        <v>15527</v>
      </c>
      <c r="O47" s="29"/>
      <c r="P47" s="29"/>
      <c r="Q47" s="40"/>
      <c r="R47" s="40"/>
      <c r="S47" s="41">
        <f t="shared" si="71"/>
        <v>0</v>
      </c>
      <c r="T47" s="29"/>
      <c r="U47" s="29"/>
      <c r="V47" s="24">
        <f t="shared" si="66"/>
        <v>0</v>
      </c>
      <c r="W47" s="25">
        <f t="shared" si="67"/>
        <v>9</v>
      </c>
      <c r="X47" s="21"/>
      <c r="Y47" s="21"/>
      <c r="Z47" s="33"/>
      <c r="AA47" s="27">
        <f t="shared" si="68"/>
        <v>17</v>
      </c>
      <c r="AB47" s="27">
        <v>17</v>
      </c>
      <c r="AC47" s="28">
        <f t="shared" si="69"/>
        <v>1</v>
      </c>
      <c r="AD47" s="10">
        <f t="shared" si="70"/>
        <v>0.52941176470588236</v>
      </c>
      <c r="AE47" s="44">
        <f t="shared" si="72"/>
        <v>0</v>
      </c>
    </row>
    <row r="48" spans="1:31" x14ac:dyDescent="0.75">
      <c r="A48" s="29" t="s">
        <v>42</v>
      </c>
      <c r="B48" s="21" t="s">
        <v>38</v>
      </c>
      <c r="C48" s="29">
        <v>11754</v>
      </c>
      <c r="D48" s="29">
        <v>11763</v>
      </c>
      <c r="E48" s="29"/>
      <c r="F48" s="29"/>
      <c r="G48" s="40"/>
      <c r="H48" s="40"/>
      <c r="I48" s="41">
        <f t="shared" si="64"/>
        <v>0</v>
      </c>
      <c r="J48" s="29"/>
      <c r="K48" s="29"/>
      <c r="L48" s="24">
        <f t="shared" si="65"/>
        <v>9</v>
      </c>
      <c r="M48" s="29">
        <v>11763</v>
      </c>
      <c r="N48" s="29">
        <v>11771</v>
      </c>
      <c r="O48" s="29"/>
      <c r="P48" s="29"/>
      <c r="Q48" s="40"/>
      <c r="R48" s="40"/>
      <c r="S48" s="41">
        <f t="shared" si="71"/>
        <v>0</v>
      </c>
      <c r="T48" s="29"/>
      <c r="U48" s="29"/>
      <c r="V48" s="24">
        <f t="shared" si="66"/>
        <v>8</v>
      </c>
      <c r="W48" s="25">
        <f t="shared" si="67"/>
        <v>17</v>
      </c>
      <c r="X48" s="21"/>
      <c r="Y48" s="21"/>
      <c r="Z48" s="33"/>
      <c r="AA48" s="27">
        <f t="shared" si="68"/>
        <v>17</v>
      </c>
      <c r="AB48" s="27">
        <v>17</v>
      </c>
      <c r="AC48" s="28">
        <f t="shared" si="69"/>
        <v>1</v>
      </c>
      <c r="AD48" s="10">
        <f t="shared" si="70"/>
        <v>1</v>
      </c>
      <c r="AE48" s="44">
        <f t="shared" si="72"/>
        <v>0</v>
      </c>
    </row>
    <row r="49" spans="1:31" x14ac:dyDescent="0.75">
      <c r="A49" s="29" t="s">
        <v>43</v>
      </c>
      <c r="B49" s="21" t="s">
        <v>38</v>
      </c>
      <c r="C49" s="21">
        <v>9936</v>
      </c>
      <c r="D49" s="21">
        <v>9943</v>
      </c>
      <c r="E49" s="29"/>
      <c r="F49" s="29"/>
      <c r="G49" s="40"/>
      <c r="H49" s="40"/>
      <c r="I49" s="41">
        <f t="shared" si="64"/>
        <v>0</v>
      </c>
      <c r="J49" s="29"/>
      <c r="K49" s="29"/>
      <c r="L49" s="24">
        <f t="shared" si="65"/>
        <v>7</v>
      </c>
      <c r="M49" s="21">
        <v>9943</v>
      </c>
      <c r="N49" s="21">
        <v>9950</v>
      </c>
      <c r="O49" s="29"/>
      <c r="P49" s="29"/>
      <c r="Q49" s="40"/>
      <c r="R49" s="40"/>
      <c r="S49" s="41">
        <f t="shared" si="71"/>
        <v>0</v>
      </c>
      <c r="T49" s="29"/>
      <c r="U49" s="29"/>
      <c r="V49" s="24">
        <f t="shared" si="66"/>
        <v>7</v>
      </c>
      <c r="W49" s="25">
        <f t="shared" si="67"/>
        <v>14</v>
      </c>
      <c r="X49" s="21"/>
      <c r="Y49" s="21"/>
      <c r="Z49" s="33"/>
      <c r="AA49" s="27">
        <f t="shared" si="68"/>
        <v>17</v>
      </c>
      <c r="AB49" s="27">
        <v>17</v>
      </c>
      <c r="AC49" s="28">
        <f>AA49/AB49</f>
        <v>1</v>
      </c>
      <c r="AD49" s="10">
        <f>W49/AA49</f>
        <v>0.82352941176470584</v>
      </c>
      <c r="AE49" s="44">
        <f t="shared" si="72"/>
        <v>0</v>
      </c>
    </row>
    <row r="50" spans="1:31" x14ac:dyDescent="0.75">
      <c r="A50" s="29" t="s">
        <v>44</v>
      </c>
      <c r="B50" s="21" t="s">
        <v>38</v>
      </c>
      <c r="C50" s="29">
        <v>13625</v>
      </c>
      <c r="D50" s="29">
        <v>13625</v>
      </c>
      <c r="E50" s="29"/>
      <c r="F50" s="29"/>
      <c r="G50" s="40"/>
      <c r="H50" s="40"/>
      <c r="I50" s="41">
        <f t="shared" si="64"/>
        <v>0</v>
      </c>
      <c r="J50" s="29"/>
      <c r="K50" s="29"/>
      <c r="L50" s="24">
        <f t="shared" si="65"/>
        <v>0</v>
      </c>
      <c r="M50" s="29">
        <v>13625</v>
      </c>
      <c r="N50" s="29">
        <v>13625</v>
      </c>
      <c r="O50" s="29"/>
      <c r="P50" s="29"/>
      <c r="Q50" s="40"/>
      <c r="R50" s="40"/>
      <c r="S50" s="41">
        <f t="shared" si="71"/>
        <v>0</v>
      </c>
      <c r="T50" s="29"/>
      <c r="U50" s="29"/>
      <c r="V50" s="24">
        <f t="shared" si="66"/>
        <v>0</v>
      </c>
      <c r="W50" s="25">
        <f t="shared" si="67"/>
        <v>0</v>
      </c>
      <c r="X50" s="21"/>
      <c r="Y50" s="21"/>
      <c r="Z50" s="33"/>
      <c r="AA50" s="27">
        <f t="shared" si="51"/>
        <v>17</v>
      </c>
      <c r="AB50" s="27">
        <v>17</v>
      </c>
      <c r="AC50" s="28">
        <f t="shared" si="52"/>
        <v>1</v>
      </c>
      <c r="AD50" s="10">
        <f t="shared" si="54"/>
        <v>0</v>
      </c>
      <c r="AE50" s="44">
        <f t="shared" si="72"/>
        <v>0</v>
      </c>
    </row>
    <row r="51" spans="1:31" x14ac:dyDescent="0.75">
      <c r="A51" s="29" t="s">
        <v>45</v>
      </c>
      <c r="B51" s="21" t="s">
        <v>38</v>
      </c>
      <c r="C51" s="29"/>
      <c r="D51" s="29"/>
      <c r="E51" s="29" t="s">
        <v>140</v>
      </c>
      <c r="F51" s="29" t="s">
        <v>140</v>
      </c>
      <c r="G51" s="40">
        <v>0.25</v>
      </c>
      <c r="H51" s="40">
        <v>0.66666666666666663</v>
      </c>
      <c r="I51" s="41">
        <f t="shared" si="64"/>
        <v>0.41666666666666663</v>
      </c>
      <c r="J51" s="29" t="s">
        <v>148</v>
      </c>
      <c r="K51" s="29"/>
      <c r="L51" s="24">
        <f t="shared" si="65"/>
        <v>0</v>
      </c>
      <c r="M51" s="29"/>
      <c r="N51" s="29"/>
      <c r="O51" s="29"/>
      <c r="P51" s="29" t="s">
        <v>140</v>
      </c>
      <c r="Q51" s="40">
        <v>0.66666666666666663</v>
      </c>
      <c r="R51" s="40">
        <v>8.3333333333333329E-2</v>
      </c>
      <c r="S51" s="41">
        <v>0.41666666666666669</v>
      </c>
      <c r="T51" s="29" t="s">
        <v>148</v>
      </c>
      <c r="U51" s="29"/>
      <c r="V51" s="24">
        <f t="shared" si="66"/>
        <v>0</v>
      </c>
      <c r="W51" s="25">
        <f t="shared" si="67"/>
        <v>0</v>
      </c>
      <c r="X51" s="21"/>
      <c r="Y51" s="21"/>
      <c r="Z51" s="33">
        <v>16.899999999999999</v>
      </c>
      <c r="AA51" s="27">
        <f t="shared" si="51"/>
        <v>0.10000000000000142</v>
      </c>
      <c r="AB51" s="27">
        <v>17</v>
      </c>
      <c r="AC51" s="28">
        <f t="shared" si="52"/>
        <v>5.8823529411765538E-3</v>
      </c>
      <c r="AD51" s="10">
        <f t="shared" si="54"/>
        <v>0</v>
      </c>
      <c r="AE51" s="44">
        <f t="shared" si="72"/>
        <v>0.83333333333333326</v>
      </c>
    </row>
    <row r="52" spans="1:31" x14ac:dyDescent="0.75">
      <c r="A52" s="29" t="s">
        <v>116</v>
      </c>
      <c r="B52" s="21" t="s">
        <v>38</v>
      </c>
      <c r="C52" s="29">
        <v>12504</v>
      </c>
      <c r="D52" s="29">
        <v>12513</v>
      </c>
      <c r="E52" s="29"/>
      <c r="F52" s="29"/>
      <c r="G52" s="40"/>
      <c r="H52" s="40"/>
      <c r="I52" s="41">
        <f t="shared" si="64"/>
        <v>0</v>
      </c>
      <c r="J52" s="29"/>
      <c r="K52" s="29"/>
      <c r="L52" s="24">
        <f t="shared" si="65"/>
        <v>9</v>
      </c>
      <c r="M52" s="29">
        <v>12513</v>
      </c>
      <c r="N52" s="29">
        <v>12522</v>
      </c>
      <c r="O52" s="29"/>
      <c r="P52" s="29"/>
      <c r="Q52" s="40"/>
      <c r="R52" s="40"/>
      <c r="S52" s="41">
        <f t="shared" si="71"/>
        <v>0</v>
      </c>
      <c r="T52" s="29"/>
      <c r="U52" s="29"/>
      <c r="V52" s="24">
        <f t="shared" si="66"/>
        <v>9</v>
      </c>
      <c r="W52" s="25">
        <f t="shared" si="67"/>
        <v>18</v>
      </c>
      <c r="X52" s="21"/>
      <c r="Y52" s="21"/>
      <c r="Z52" s="33"/>
      <c r="AA52" s="27">
        <f t="shared" si="51"/>
        <v>17</v>
      </c>
      <c r="AB52" s="27">
        <v>17</v>
      </c>
      <c r="AC52" s="28">
        <f t="shared" si="52"/>
        <v>1</v>
      </c>
      <c r="AD52" s="10">
        <f t="shared" si="54"/>
        <v>1.0588235294117647</v>
      </c>
      <c r="AE52" s="44">
        <f t="shared" si="72"/>
        <v>0</v>
      </c>
    </row>
    <row r="53" spans="1:31" x14ac:dyDescent="0.75">
      <c r="A53" s="29" t="s">
        <v>46</v>
      </c>
      <c r="B53" s="21" t="s">
        <v>38</v>
      </c>
      <c r="C53" s="29">
        <v>13704</v>
      </c>
      <c r="D53" s="29">
        <v>13704</v>
      </c>
      <c r="E53" s="29"/>
      <c r="F53" s="29"/>
      <c r="G53" s="40"/>
      <c r="H53" s="40"/>
      <c r="I53" s="41">
        <f t="shared" si="64"/>
        <v>0</v>
      </c>
      <c r="J53" s="29"/>
      <c r="K53" s="29"/>
      <c r="L53" s="24">
        <f t="shared" si="65"/>
        <v>0</v>
      </c>
      <c r="M53" s="29">
        <v>13704</v>
      </c>
      <c r="N53" s="29">
        <v>13704</v>
      </c>
      <c r="O53" s="29"/>
      <c r="P53" s="29"/>
      <c r="Q53" s="29"/>
      <c r="R53" s="29"/>
      <c r="S53" s="41">
        <f t="shared" si="71"/>
        <v>0</v>
      </c>
      <c r="T53" s="29"/>
      <c r="U53" s="29"/>
      <c r="V53" s="24">
        <f t="shared" si="66"/>
        <v>0</v>
      </c>
      <c r="W53" s="25">
        <f t="shared" si="67"/>
        <v>0</v>
      </c>
      <c r="X53" s="21"/>
      <c r="Y53" s="21"/>
      <c r="Z53" s="33"/>
      <c r="AA53" s="27">
        <f t="shared" si="51"/>
        <v>17</v>
      </c>
      <c r="AB53" s="27">
        <v>17</v>
      </c>
      <c r="AC53" s="28">
        <f t="shared" si="52"/>
        <v>1</v>
      </c>
      <c r="AD53" s="10">
        <f t="shared" si="54"/>
        <v>0</v>
      </c>
      <c r="AE53" s="44">
        <f t="shared" si="72"/>
        <v>0</v>
      </c>
    </row>
    <row r="54" spans="1:31" x14ac:dyDescent="0.75">
      <c r="A54" s="29" t="s">
        <v>48</v>
      </c>
      <c r="B54" s="21" t="s">
        <v>38</v>
      </c>
      <c r="C54" s="29"/>
      <c r="D54" s="29"/>
      <c r="E54" s="29" t="s">
        <v>140</v>
      </c>
      <c r="F54" s="29" t="s">
        <v>140</v>
      </c>
      <c r="G54" s="40">
        <v>0.25</v>
      </c>
      <c r="H54" s="40">
        <v>0.66666666666666663</v>
      </c>
      <c r="I54" s="41">
        <f t="shared" si="64"/>
        <v>0.41666666666666663</v>
      </c>
      <c r="J54" s="29" t="s">
        <v>149</v>
      </c>
      <c r="K54" s="29"/>
      <c r="L54" s="24">
        <f t="shared" si="65"/>
        <v>0</v>
      </c>
      <c r="M54" s="29"/>
      <c r="N54" s="29"/>
      <c r="O54" s="29"/>
      <c r="P54" s="29" t="s">
        <v>140</v>
      </c>
      <c r="Q54" s="40">
        <v>0.66666666666666663</v>
      </c>
      <c r="R54" s="40">
        <v>8.3333333333333329E-2</v>
      </c>
      <c r="S54" s="41">
        <v>0.41666666666666669</v>
      </c>
      <c r="T54" s="29" t="s">
        <v>149</v>
      </c>
      <c r="U54" s="29"/>
      <c r="V54" s="24">
        <f t="shared" si="66"/>
        <v>0</v>
      </c>
      <c r="W54" s="25">
        <f t="shared" si="67"/>
        <v>0</v>
      </c>
      <c r="X54" s="21"/>
      <c r="Y54" s="21"/>
      <c r="Z54" s="33"/>
      <c r="AA54" s="27">
        <f t="shared" si="51"/>
        <v>17</v>
      </c>
      <c r="AB54" s="27">
        <v>17</v>
      </c>
      <c r="AC54" s="28">
        <f t="shared" si="52"/>
        <v>1</v>
      </c>
      <c r="AD54" s="10">
        <f t="shared" si="54"/>
        <v>0</v>
      </c>
      <c r="AE54" s="44">
        <f t="shared" si="72"/>
        <v>0.83333333333333326</v>
      </c>
    </row>
    <row r="55" spans="1:31" x14ac:dyDescent="0.75">
      <c r="A55" s="29" t="s">
        <v>49</v>
      </c>
      <c r="B55" s="21" t="s">
        <v>38</v>
      </c>
      <c r="C55" s="29">
        <v>14029</v>
      </c>
      <c r="D55" s="29">
        <v>14038</v>
      </c>
      <c r="E55" s="29"/>
      <c r="F55" s="29"/>
      <c r="G55" s="40"/>
      <c r="H55" s="40"/>
      <c r="I55" s="41">
        <f t="shared" si="64"/>
        <v>0</v>
      </c>
      <c r="J55" s="29"/>
      <c r="K55" s="29"/>
      <c r="L55" s="24">
        <f t="shared" si="65"/>
        <v>9</v>
      </c>
      <c r="M55" s="29">
        <v>14038</v>
      </c>
      <c r="N55" s="29">
        <v>14046</v>
      </c>
      <c r="O55" s="29"/>
      <c r="P55" s="29"/>
      <c r="Q55" s="40"/>
      <c r="R55" s="40"/>
      <c r="S55" s="41">
        <f t="shared" si="71"/>
        <v>0</v>
      </c>
      <c r="T55" s="29"/>
      <c r="U55" s="29"/>
      <c r="V55" s="24">
        <f t="shared" si="66"/>
        <v>8</v>
      </c>
      <c r="W55" s="25">
        <f t="shared" si="67"/>
        <v>17</v>
      </c>
      <c r="X55" s="21"/>
      <c r="Y55" s="21"/>
      <c r="Z55" s="33"/>
      <c r="AA55" s="27">
        <f t="shared" si="51"/>
        <v>17</v>
      </c>
      <c r="AB55" s="27">
        <v>17</v>
      </c>
      <c r="AC55" s="28">
        <f t="shared" si="52"/>
        <v>1</v>
      </c>
      <c r="AD55" s="10">
        <f t="shared" si="54"/>
        <v>1</v>
      </c>
      <c r="AE55" s="44">
        <f t="shared" si="72"/>
        <v>0</v>
      </c>
    </row>
    <row r="56" spans="1:31" x14ac:dyDescent="0.75">
      <c r="A56" s="29" t="s">
        <v>50</v>
      </c>
      <c r="B56" s="21" t="s">
        <v>38</v>
      </c>
      <c r="C56" s="29">
        <v>6280</v>
      </c>
      <c r="D56" s="29">
        <v>6286.4</v>
      </c>
      <c r="E56" s="29"/>
      <c r="F56" s="29"/>
      <c r="G56" s="40"/>
      <c r="H56" s="40"/>
      <c r="I56" s="41">
        <f t="shared" si="64"/>
        <v>0</v>
      </c>
      <c r="J56" s="29"/>
      <c r="K56" s="29"/>
      <c r="L56" s="24">
        <f t="shared" si="65"/>
        <v>6.3999999999996362</v>
      </c>
      <c r="M56" s="29">
        <v>6286.4</v>
      </c>
      <c r="N56" s="29">
        <v>6294</v>
      </c>
      <c r="O56" s="29"/>
      <c r="P56" s="29"/>
      <c r="Q56" s="40"/>
      <c r="R56" s="40"/>
      <c r="S56" s="41">
        <f t="shared" si="71"/>
        <v>0</v>
      </c>
      <c r="T56" s="29"/>
      <c r="U56" s="29"/>
      <c r="V56" s="24">
        <f t="shared" si="66"/>
        <v>7.6000000000003638</v>
      </c>
      <c r="W56" s="25">
        <f t="shared" si="67"/>
        <v>14</v>
      </c>
      <c r="X56" s="21"/>
      <c r="Y56" s="21"/>
      <c r="Z56" s="33"/>
      <c r="AA56" s="27">
        <f t="shared" si="51"/>
        <v>17</v>
      </c>
      <c r="AB56" s="27">
        <v>17</v>
      </c>
      <c r="AC56" s="28">
        <f t="shared" si="52"/>
        <v>1</v>
      </c>
      <c r="AD56" s="10">
        <f t="shared" si="54"/>
        <v>0.82352941176470584</v>
      </c>
      <c r="AE56" s="44">
        <f t="shared" si="72"/>
        <v>0</v>
      </c>
    </row>
    <row r="57" spans="1:31" x14ac:dyDescent="0.75">
      <c r="A57" s="78"/>
      <c r="B57" s="79"/>
      <c r="C57" s="80"/>
      <c r="D57" s="80"/>
      <c r="E57" s="80"/>
      <c r="F57" s="80"/>
      <c r="G57" s="81"/>
      <c r="H57" s="81"/>
      <c r="I57" s="82"/>
      <c r="J57" s="80"/>
      <c r="K57" s="80"/>
      <c r="L57" s="83"/>
      <c r="M57" s="80"/>
      <c r="N57" s="80"/>
      <c r="O57" s="80"/>
      <c r="P57" s="80"/>
      <c r="Q57" s="81"/>
      <c r="R57" s="81"/>
      <c r="S57" s="82"/>
      <c r="T57" s="80"/>
      <c r="U57" s="80"/>
      <c r="V57" s="83"/>
      <c r="W57" s="84"/>
      <c r="X57" s="79"/>
      <c r="Y57" s="79"/>
      <c r="Z57" s="85"/>
      <c r="AA57" s="86"/>
      <c r="AB57" s="86"/>
      <c r="AC57" s="28">
        <f>AVERAGEIF(AC45:AC56,"&gt;0")</f>
        <v>0.917156862745098</v>
      </c>
      <c r="AD57" s="28">
        <f>AVERAGEIF(AD45:AD56,"&gt;0")</f>
        <v>0.89075630252100824</v>
      </c>
      <c r="AE57" s="87"/>
    </row>
    <row r="58" spans="1:31" x14ac:dyDescent="0.75">
      <c r="A58" s="78"/>
      <c r="B58" s="79"/>
      <c r="C58" s="80"/>
      <c r="D58" s="80"/>
      <c r="E58" s="80"/>
      <c r="F58" s="80"/>
      <c r="G58" s="81"/>
      <c r="H58" s="81"/>
      <c r="I58" s="82"/>
      <c r="J58" s="80"/>
      <c r="K58" s="80"/>
      <c r="L58" s="83"/>
      <c r="M58" s="80"/>
      <c r="N58" s="80"/>
      <c r="O58" s="80"/>
      <c r="P58" s="80"/>
      <c r="Q58" s="81"/>
      <c r="R58" s="81"/>
      <c r="S58" s="82"/>
      <c r="T58" s="80"/>
      <c r="U58" s="80"/>
      <c r="V58" s="83"/>
      <c r="W58" s="84"/>
      <c r="X58" s="79"/>
      <c r="Y58" s="79"/>
      <c r="Z58" s="85"/>
      <c r="AA58" s="88" t="s">
        <v>178</v>
      </c>
      <c r="AB58" s="86"/>
      <c r="AC58" s="28">
        <f>AVERAGE(AC43,AC57)</f>
        <v>0.85916666666666663</v>
      </c>
      <c r="AD58" s="28">
        <f>AVERAGE(AD43,AD57)</f>
        <v>0.91008403361344326</v>
      </c>
      <c r="AE58" s="87"/>
    </row>
    <row r="59" spans="1:31" s="103" customFormat="1" x14ac:dyDescent="0.75">
      <c r="A59" s="105" t="s">
        <v>118</v>
      </c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</row>
    <row r="60" spans="1:31" s="104" customFormat="1" x14ac:dyDescent="0.75">
      <c r="A60" s="107" t="s">
        <v>97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</row>
    <row r="61" spans="1:31" x14ac:dyDescent="0.75">
      <c r="A61" s="29" t="s">
        <v>127</v>
      </c>
      <c r="B61" s="29" t="s">
        <v>58</v>
      </c>
      <c r="C61" s="29">
        <v>22969</v>
      </c>
      <c r="D61" s="29">
        <v>22969</v>
      </c>
      <c r="E61" s="29"/>
      <c r="F61" s="29"/>
      <c r="G61" s="40"/>
      <c r="H61" s="40"/>
      <c r="I61" s="41">
        <f t="shared" ref="I61:I63" si="73">H61-G61</f>
        <v>0</v>
      </c>
      <c r="J61" s="29"/>
      <c r="K61" s="29"/>
      <c r="L61" s="38">
        <f t="shared" ref="L61:L63" si="74">SUM(D61-C61)</f>
        <v>0</v>
      </c>
      <c r="M61" s="29">
        <v>22969</v>
      </c>
      <c r="N61" s="29">
        <v>22984</v>
      </c>
      <c r="O61" s="29"/>
      <c r="P61" s="29"/>
      <c r="Q61" s="40"/>
      <c r="R61" s="40"/>
      <c r="S61" s="41">
        <f t="shared" ref="S61:S63" si="75">R61-Q61</f>
        <v>0</v>
      </c>
      <c r="T61" s="29"/>
      <c r="U61" s="29"/>
      <c r="V61" s="24">
        <f t="shared" ref="V61:V63" si="76">SUM(N61-M61)</f>
        <v>15</v>
      </c>
      <c r="W61" s="25">
        <f t="shared" ref="W61:W63" si="77">SUM(L61+V61)</f>
        <v>15</v>
      </c>
      <c r="X61" s="29"/>
      <c r="Y61" s="29"/>
      <c r="Z61" s="30"/>
      <c r="AA61" s="27">
        <f>AB61-X61-Y61-Z61</f>
        <v>17</v>
      </c>
      <c r="AB61" s="27">
        <v>17</v>
      </c>
      <c r="AC61" s="28">
        <f>AA61/AB61</f>
        <v>1</v>
      </c>
      <c r="AD61" s="10">
        <f>W61/AA61</f>
        <v>0.88235294117647056</v>
      </c>
      <c r="AE61" s="44">
        <f>S60+I60</f>
        <v>0</v>
      </c>
    </row>
    <row r="62" spans="1:31" x14ac:dyDescent="0.75">
      <c r="A62" s="29" t="s">
        <v>128</v>
      </c>
      <c r="B62" s="29" t="s">
        <v>58</v>
      </c>
      <c r="C62" s="29">
        <v>7322</v>
      </c>
      <c r="D62" s="29">
        <v>7322</v>
      </c>
      <c r="E62" s="29"/>
      <c r="F62" s="29"/>
      <c r="G62" s="40"/>
      <c r="H62" s="40"/>
      <c r="I62" s="41">
        <f t="shared" si="73"/>
        <v>0</v>
      </c>
      <c r="J62" s="29"/>
      <c r="K62" s="29"/>
      <c r="L62" s="38">
        <f t="shared" si="74"/>
        <v>0</v>
      </c>
      <c r="M62" s="29">
        <v>7322</v>
      </c>
      <c r="N62" s="29">
        <v>7322</v>
      </c>
      <c r="O62" s="29"/>
      <c r="P62" s="29"/>
      <c r="Q62" s="40"/>
      <c r="R62" s="40"/>
      <c r="S62" s="41">
        <f t="shared" si="75"/>
        <v>0</v>
      </c>
      <c r="T62" s="29"/>
      <c r="U62" s="29"/>
      <c r="V62" s="24">
        <f t="shared" si="76"/>
        <v>0</v>
      </c>
      <c r="W62" s="25">
        <f t="shared" si="77"/>
        <v>0</v>
      </c>
      <c r="X62" s="29"/>
      <c r="Y62" s="29"/>
      <c r="Z62" s="30"/>
      <c r="AA62" s="27">
        <f>AB62-X62-Y62-Z62</f>
        <v>17</v>
      </c>
      <c r="AB62" s="27">
        <v>17</v>
      </c>
      <c r="AC62" s="28">
        <f>AA62/AB62</f>
        <v>1</v>
      </c>
      <c r="AD62" s="10">
        <f>W62/AA62</f>
        <v>0</v>
      </c>
      <c r="AE62" s="44">
        <f t="shared" ref="AE62:AE63" si="78">S60+I60</f>
        <v>0</v>
      </c>
    </row>
    <row r="63" spans="1:31" x14ac:dyDescent="0.75">
      <c r="A63" s="29" t="s">
        <v>129</v>
      </c>
      <c r="B63" s="29" t="s">
        <v>58</v>
      </c>
      <c r="C63" s="29">
        <v>12463</v>
      </c>
      <c r="D63" s="29">
        <v>12470</v>
      </c>
      <c r="E63" s="29"/>
      <c r="F63" s="29"/>
      <c r="G63" s="40"/>
      <c r="H63" s="40"/>
      <c r="I63" s="41">
        <f t="shared" si="73"/>
        <v>0</v>
      </c>
      <c r="J63" s="29"/>
      <c r="K63" s="29"/>
      <c r="L63" s="38">
        <f t="shared" si="74"/>
        <v>7</v>
      </c>
      <c r="M63" s="29">
        <v>12470</v>
      </c>
      <c r="N63" s="29">
        <v>12473</v>
      </c>
      <c r="O63" s="29"/>
      <c r="P63" s="29"/>
      <c r="Q63" s="40"/>
      <c r="R63" s="40"/>
      <c r="S63" s="41">
        <f t="shared" si="75"/>
        <v>0</v>
      </c>
      <c r="T63" s="29"/>
      <c r="U63" s="29"/>
      <c r="V63" s="24">
        <f t="shared" si="76"/>
        <v>3</v>
      </c>
      <c r="W63" s="25">
        <f t="shared" si="77"/>
        <v>10</v>
      </c>
      <c r="X63" s="29"/>
      <c r="Y63" s="29"/>
      <c r="Z63" s="30"/>
      <c r="AA63" s="27">
        <f>AB63-X63-Y63-Z63</f>
        <v>17</v>
      </c>
      <c r="AB63" s="27">
        <v>17</v>
      </c>
      <c r="AC63" s="28">
        <f>AA63/AB63</f>
        <v>1</v>
      </c>
      <c r="AD63" s="10">
        <f>W63/AA63</f>
        <v>0.58823529411764708</v>
      </c>
      <c r="AE63" s="44">
        <f t="shared" si="78"/>
        <v>0</v>
      </c>
    </row>
    <row r="64" spans="1:31" s="103" customFormat="1" x14ac:dyDescent="0.75">
      <c r="A64" s="101" t="s">
        <v>118</v>
      </c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</row>
    <row r="65" spans="1:31" s="37" customFormat="1" x14ac:dyDescent="0.75">
      <c r="A65" s="104" t="s">
        <v>98</v>
      </c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5"/>
      <c r="AE65" s="43"/>
    </row>
    <row r="66" spans="1:31" x14ac:dyDescent="0.75">
      <c r="A66" s="29" t="s">
        <v>57</v>
      </c>
      <c r="B66" s="29" t="s">
        <v>58</v>
      </c>
      <c r="C66" s="36"/>
      <c r="D66" s="36"/>
      <c r="E66" s="29"/>
      <c r="F66" s="29"/>
      <c r="G66" s="40"/>
      <c r="H66" s="40"/>
      <c r="I66" s="41">
        <f t="shared" ref="I66" si="79">H66-G66</f>
        <v>0</v>
      </c>
      <c r="J66" s="29"/>
      <c r="K66" s="29"/>
      <c r="L66" s="38">
        <f t="shared" ref="L66" si="80">SUM(D66-C66)</f>
        <v>0</v>
      </c>
      <c r="M66" s="29"/>
      <c r="N66" s="29"/>
      <c r="O66" s="29"/>
      <c r="P66" s="29"/>
      <c r="Q66" s="40"/>
      <c r="R66" s="40"/>
      <c r="S66" s="41">
        <f>R66-Q66</f>
        <v>0</v>
      </c>
      <c r="T66" s="29"/>
      <c r="U66" s="29"/>
      <c r="V66" s="24">
        <f t="shared" ref="V66" si="81">SUM(N66-M66)</f>
        <v>0</v>
      </c>
      <c r="W66" s="25">
        <f t="shared" ref="W66" si="82">SUM(L66+V66)</f>
        <v>0</v>
      </c>
      <c r="X66" s="29"/>
      <c r="Y66" s="29"/>
      <c r="Z66" s="30"/>
      <c r="AA66" s="27">
        <f>AB66-X66-Y66-Z66</f>
        <v>17</v>
      </c>
      <c r="AB66" s="27">
        <v>17</v>
      </c>
      <c r="AC66" s="28">
        <f>AA66/AB66</f>
        <v>1</v>
      </c>
      <c r="AD66" s="10">
        <f>W66/AA66</f>
        <v>0</v>
      </c>
      <c r="AE66" s="44">
        <f>S64+I64</f>
        <v>0</v>
      </c>
    </row>
    <row r="67" spans="1:31" s="103" customFormat="1" x14ac:dyDescent="0.75">
      <c r="A67" s="101" t="s">
        <v>61</v>
      </c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</row>
    <row r="68" spans="1:31" s="37" customFormat="1" x14ac:dyDescent="0.75">
      <c r="A68" s="104" t="s">
        <v>101</v>
      </c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5"/>
      <c r="AE68" s="19"/>
    </row>
    <row r="69" spans="1:31" x14ac:dyDescent="0.75">
      <c r="A69" s="29" t="s">
        <v>115</v>
      </c>
      <c r="B69" s="29" t="s">
        <v>61</v>
      </c>
      <c r="C69" s="29"/>
      <c r="D69" s="29"/>
      <c r="E69" s="29"/>
      <c r="F69" s="29"/>
      <c r="G69" s="40"/>
      <c r="H69" s="40"/>
      <c r="I69" s="41">
        <f>H69-G69</f>
        <v>0</v>
      </c>
      <c r="J69" s="29"/>
      <c r="K69" s="29"/>
      <c r="L69" s="38">
        <f>SUM(D69-C69)</f>
        <v>0</v>
      </c>
      <c r="M69" s="29"/>
      <c r="N69" s="29"/>
      <c r="O69" s="29"/>
      <c r="P69" s="29"/>
      <c r="Q69" s="40"/>
      <c r="R69" s="40"/>
      <c r="S69" s="41">
        <f>R69-Q69</f>
        <v>0</v>
      </c>
      <c r="T69" s="29"/>
      <c r="U69" s="29"/>
      <c r="V69" s="24">
        <f>SUM(N69-M69)</f>
        <v>0</v>
      </c>
      <c r="W69" s="25">
        <f>SUM(L69+V69)</f>
        <v>0</v>
      </c>
      <c r="X69" s="29"/>
      <c r="Y69" s="29"/>
      <c r="Z69" s="30"/>
      <c r="AA69" s="27">
        <f>AB69-X69-Y69-Z69</f>
        <v>17</v>
      </c>
      <c r="AB69" s="27">
        <v>17</v>
      </c>
      <c r="AC69" s="28">
        <f>AA69/AB69</f>
        <v>1</v>
      </c>
      <c r="AD69" s="10">
        <f>W69/AA69</f>
        <v>0</v>
      </c>
      <c r="AE69" s="44">
        <f>I69</f>
        <v>0</v>
      </c>
    </row>
    <row r="70" spans="1:31" s="37" customFormat="1" x14ac:dyDescent="0.75">
      <c r="A70" s="12" t="s">
        <v>119</v>
      </c>
      <c r="B70" s="13"/>
      <c r="C70" s="13"/>
      <c r="D70" s="13"/>
      <c r="E70" s="13"/>
      <c r="F70" s="13"/>
      <c r="G70" s="14"/>
      <c r="H70" s="15"/>
      <c r="I70" s="19"/>
      <c r="J70" s="14"/>
      <c r="K70" s="15"/>
      <c r="L70" s="13"/>
      <c r="M70" s="13"/>
      <c r="N70" s="13"/>
      <c r="O70" s="13"/>
      <c r="P70" s="13"/>
      <c r="Q70" s="14"/>
      <c r="R70" s="15"/>
      <c r="S70" s="19"/>
      <c r="T70" s="14"/>
      <c r="U70" s="15"/>
      <c r="V70" s="13"/>
      <c r="W70" s="17"/>
      <c r="X70" s="13"/>
      <c r="Y70" s="13"/>
      <c r="Z70" s="18"/>
      <c r="AA70" s="13"/>
      <c r="AB70" s="13"/>
      <c r="AC70" s="14"/>
      <c r="AD70" s="15"/>
      <c r="AE70" s="19"/>
    </row>
    <row r="71" spans="1:31" s="37" customFormat="1" x14ac:dyDescent="0.75">
      <c r="A71" s="104" t="s">
        <v>100</v>
      </c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5"/>
      <c r="AE71" s="19"/>
    </row>
    <row r="72" spans="1:31" x14ac:dyDescent="0.75">
      <c r="A72" s="29" t="s">
        <v>63</v>
      </c>
      <c r="B72" s="29" t="s">
        <v>62</v>
      </c>
      <c r="C72" s="29">
        <v>13102</v>
      </c>
      <c r="D72" s="29">
        <v>13107</v>
      </c>
      <c r="E72" s="29"/>
      <c r="F72" s="29"/>
      <c r="G72" s="40"/>
      <c r="H72" s="40"/>
      <c r="I72" s="41">
        <f t="shared" ref="I72:I73" si="83">H72-G72</f>
        <v>0</v>
      </c>
      <c r="J72" s="29"/>
      <c r="K72" s="29"/>
      <c r="L72" s="38">
        <f>SUM(D72-C72)</f>
        <v>5</v>
      </c>
      <c r="M72" s="29">
        <v>13107</v>
      </c>
      <c r="N72" s="29">
        <v>13107</v>
      </c>
      <c r="O72" s="29"/>
      <c r="P72" s="29"/>
      <c r="Q72" s="40"/>
      <c r="R72" s="40"/>
      <c r="S72" s="41">
        <f>R72-Q72</f>
        <v>0</v>
      </c>
      <c r="T72" s="29"/>
      <c r="U72" s="29"/>
      <c r="V72" s="24">
        <f>SUM(N72-M72)</f>
        <v>0</v>
      </c>
      <c r="W72" s="25">
        <f>SUM(L72+V72)</f>
        <v>5</v>
      </c>
      <c r="X72" s="29"/>
      <c r="Y72" s="29"/>
      <c r="Z72" s="30"/>
      <c r="AA72" s="27">
        <f>AB72-X72-Y72-Z72</f>
        <v>17</v>
      </c>
      <c r="AB72" s="27">
        <v>17</v>
      </c>
      <c r="AC72" s="28">
        <f>AA72/AB72</f>
        <v>1</v>
      </c>
      <c r="AD72" s="10">
        <f>W72/AA72</f>
        <v>0.29411764705882354</v>
      </c>
      <c r="AE72" s="44" t="e">
        <f>#REF!+#REF!</f>
        <v>#REF!</v>
      </c>
    </row>
    <row r="73" spans="1:31" x14ac:dyDescent="0.75">
      <c r="A73" s="29" t="s">
        <v>64</v>
      </c>
      <c r="B73" s="29" t="s">
        <v>62</v>
      </c>
      <c r="C73" s="29"/>
      <c r="D73" s="29"/>
      <c r="E73" s="29"/>
      <c r="F73" s="29"/>
      <c r="G73" s="40"/>
      <c r="H73" s="40"/>
      <c r="I73" s="41">
        <f t="shared" si="83"/>
        <v>0</v>
      </c>
      <c r="J73" s="29"/>
      <c r="K73" s="29"/>
      <c r="L73" s="38">
        <f>SUM(D73-C73)</f>
        <v>0</v>
      </c>
      <c r="M73" s="29"/>
      <c r="N73" s="29"/>
      <c r="O73" s="29"/>
      <c r="P73" s="29"/>
      <c r="Q73" s="40"/>
      <c r="R73" s="40"/>
      <c r="S73" s="41">
        <f>R73-Q73</f>
        <v>0</v>
      </c>
      <c r="T73" s="29"/>
      <c r="U73" s="29"/>
      <c r="V73" s="24">
        <f>SUM(N73-M73)</f>
        <v>0</v>
      </c>
      <c r="W73" s="25">
        <f>SUM(L73+V73)</f>
        <v>0</v>
      </c>
      <c r="X73" s="29"/>
      <c r="Y73" s="29"/>
      <c r="Z73" s="30"/>
      <c r="AA73" s="27">
        <f>AB73-X73-Y73-Z73</f>
        <v>17</v>
      </c>
      <c r="AB73" s="27">
        <v>17</v>
      </c>
      <c r="AC73" s="28">
        <f>AA73/AB73</f>
        <v>1</v>
      </c>
      <c r="AD73" s="10">
        <f>W73/AA73</f>
        <v>0</v>
      </c>
      <c r="AE73" s="44">
        <f>S71+I71</f>
        <v>0</v>
      </c>
    </row>
    <row r="74" spans="1:31" s="103" customFormat="1" x14ac:dyDescent="0.75">
      <c r="A74" s="101" t="s">
        <v>120</v>
      </c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</row>
    <row r="75" spans="1:31" s="37" customFormat="1" x14ac:dyDescent="0.75">
      <c r="A75" s="104" t="s">
        <v>99</v>
      </c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5"/>
      <c r="AE75" s="43"/>
    </row>
    <row r="76" spans="1:31" x14ac:dyDescent="0.75">
      <c r="A76" s="29" t="s">
        <v>65</v>
      </c>
      <c r="B76" s="29" t="s">
        <v>88</v>
      </c>
      <c r="C76" s="29">
        <v>23470</v>
      </c>
      <c r="D76" s="29">
        <v>23470</v>
      </c>
      <c r="E76" s="29"/>
      <c r="F76" s="29"/>
      <c r="G76" s="40"/>
      <c r="H76" s="40"/>
      <c r="I76" s="41">
        <f t="shared" ref="I76" si="84">H76-G76</f>
        <v>0</v>
      </c>
      <c r="J76" s="29"/>
      <c r="K76" s="29"/>
      <c r="L76" s="38">
        <f>SUM(D76-C76)</f>
        <v>0</v>
      </c>
      <c r="M76" s="29">
        <v>23470</v>
      </c>
      <c r="N76" s="29"/>
      <c r="O76" s="29"/>
      <c r="P76" s="29"/>
      <c r="Q76" s="40"/>
      <c r="R76" s="40"/>
      <c r="S76" s="41">
        <f>R76-Q76</f>
        <v>0</v>
      </c>
      <c r="T76" s="29"/>
      <c r="U76" s="29"/>
      <c r="V76" s="24">
        <f>SUM(N76-M76)</f>
        <v>-23470</v>
      </c>
      <c r="W76" s="25">
        <f>SUM(L76+V76)</f>
        <v>-23470</v>
      </c>
      <c r="X76" s="29"/>
      <c r="Y76" s="29"/>
      <c r="Z76" s="30"/>
      <c r="AA76" s="27">
        <f t="shared" ref="AA76" si="85">AB76-X76-Y76-Z76</f>
        <v>17</v>
      </c>
      <c r="AB76" s="27">
        <v>17</v>
      </c>
      <c r="AC76" s="28">
        <f>AA76/AB76</f>
        <v>1</v>
      </c>
      <c r="AD76" s="39">
        <f t="shared" ref="AD76" si="86">W76/AA76</f>
        <v>-1380.5882352941176</v>
      </c>
      <c r="AE76" s="44">
        <f>S76+I76</f>
        <v>0</v>
      </c>
    </row>
    <row r="77" spans="1:31" s="103" customFormat="1" x14ac:dyDescent="0.75">
      <c r="A77" s="101" t="s">
        <v>122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</row>
    <row r="78" spans="1:31" s="37" customFormat="1" x14ac:dyDescent="0.75">
      <c r="A78" s="13" t="s">
        <v>112</v>
      </c>
      <c r="B78" s="13"/>
      <c r="C78" s="17"/>
      <c r="D78" s="17"/>
      <c r="E78" s="17"/>
      <c r="F78" s="17"/>
      <c r="G78" s="17"/>
      <c r="H78" s="17"/>
      <c r="I78" s="59"/>
      <c r="J78" s="17"/>
      <c r="K78" s="17"/>
      <c r="L78" s="17"/>
      <c r="M78" s="17"/>
      <c r="N78" s="35"/>
      <c r="O78" s="17"/>
      <c r="P78" s="17"/>
      <c r="Q78" s="17"/>
      <c r="R78" s="17"/>
      <c r="S78" s="17"/>
      <c r="T78" s="17"/>
      <c r="U78" s="17"/>
      <c r="V78" s="13"/>
      <c r="W78" s="17"/>
      <c r="X78" s="13"/>
      <c r="Y78" s="13"/>
      <c r="Z78" s="18"/>
      <c r="AA78" s="13"/>
      <c r="AB78" s="13"/>
      <c r="AC78" s="14"/>
      <c r="AD78" s="15"/>
      <c r="AE78" s="19"/>
    </row>
    <row r="79" spans="1:31" x14ac:dyDescent="0.75">
      <c r="A79" s="21" t="s">
        <v>113</v>
      </c>
      <c r="B79" s="21" t="s">
        <v>114</v>
      </c>
      <c r="C79" s="34">
        <v>7938.5</v>
      </c>
      <c r="D79" s="36">
        <v>7945</v>
      </c>
      <c r="E79" s="29"/>
      <c r="F79" s="29"/>
      <c r="G79" s="40"/>
      <c r="H79" s="40"/>
      <c r="I79" s="41">
        <f t="shared" ref="I79" si="87">H79-G79</f>
        <v>0</v>
      </c>
      <c r="J79" s="29"/>
      <c r="K79" s="29"/>
      <c r="L79" s="24">
        <f>SUM(D79-C79)</f>
        <v>6.5</v>
      </c>
      <c r="M79" s="36">
        <v>7945</v>
      </c>
      <c r="N79" s="34"/>
      <c r="O79" s="29"/>
      <c r="P79" s="29"/>
      <c r="Q79" s="40"/>
      <c r="R79" s="40"/>
      <c r="S79" s="41">
        <f t="shared" ref="S79" si="88">R79-Q79</f>
        <v>0</v>
      </c>
      <c r="T79" s="29"/>
      <c r="U79" s="29"/>
      <c r="V79" s="24">
        <f>SUM(N79-M79)</f>
        <v>-7945</v>
      </c>
      <c r="W79" s="25">
        <f>V79+L79</f>
        <v>-7938.5</v>
      </c>
      <c r="X79" s="21"/>
      <c r="Y79" s="21"/>
      <c r="Z79" s="33"/>
      <c r="AA79" s="27">
        <f>AB79-X79-Y79-Z79</f>
        <v>17</v>
      </c>
      <c r="AB79" s="27">
        <v>17</v>
      </c>
      <c r="AC79" s="28">
        <f t="shared" ref="AC79" si="89">AA79/AB79</f>
        <v>1</v>
      </c>
      <c r="AD79" s="10">
        <f>W79/AA79</f>
        <v>-466.97058823529414</v>
      </c>
      <c r="AE79" s="44" t="e">
        <f>#REF!+#REF!</f>
        <v>#REF!</v>
      </c>
    </row>
  </sheetData>
  <mergeCells count="10">
    <mergeCell ref="A68:AC68"/>
    <mergeCell ref="A71:AC71"/>
    <mergeCell ref="A74:XFD74"/>
    <mergeCell ref="A75:AC75"/>
    <mergeCell ref="A77:XFD77"/>
    <mergeCell ref="A59:XFD59"/>
    <mergeCell ref="A60:XFD60"/>
    <mergeCell ref="A64:XFD64"/>
    <mergeCell ref="A65:AC65"/>
    <mergeCell ref="A67:XFD6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topLeftCell="F23" zoomScale="80" zoomScaleNormal="80" workbookViewId="0">
      <selection activeCell="AC57" sqref="AC57:AD57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9"/>
      <c r="J3" s="14"/>
      <c r="K3" s="15"/>
      <c r="L3" s="13"/>
      <c r="M3" s="13"/>
      <c r="N3" s="13"/>
      <c r="O3" s="13"/>
      <c r="P3" s="13"/>
      <c r="Q3" s="14"/>
      <c r="R3" s="15"/>
      <c r="S3" s="19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9"/>
      <c r="J4" s="14"/>
      <c r="K4" s="15"/>
      <c r="L4" s="13"/>
      <c r="M4" s="13"/>
      <c r="N4" s="13"/>
      <c r="O4" s="13"/>
      <c r="P4" s="13"/>
      <c r="Q4" s="14"/>
      <c r="R4" s="15"/>
      <c r="S4" s="19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 t="shared" ref="AE5" si="7">S5+I5</f>
        <v>0.83333333333333326</v>
      </c>
    </row>
    <row r="6" spans="1:31" x14ac:dyDescent="0.75">
      <c r="A6" s="20" t="s">
        <v>31</v>
      </c>
      <c r="B6" s="21" t="s">
        <v>29</v>
      </c>
      <c r="C6" s="23">
        <v>1229.0999999999999</v>
      </c>
      <c r="D6" s="23">
        <v>1229.0999999999999</v>
      </c>
      <c r="E6" s="29" t="s">
        <v>140</v>
      </c>
      <c r="F6" s="29" t="s">
        <v>140</v>
      </c>
      <c r="G6" s="40">
        <v>0.25</v>
      </c>
      <c r="H6" s="40">
        <v>0.66666666666666663</v>
      </c>
      <c r="I6" s="41">
        <f t="shared" ref="I6:I12" si="8">H6-G6</f>
        <v>0.41666666666666663</v>
      </c>
      <c r="J6" s="29" t="s">
        <v>139</v>
      </c>
      <c r="K6" s="29"/>
      <c r="L6" s="22">
        <f t="shared" ref="L6:L12" si="9">D6-C6</f>
        <v>0</v>
      </c>
      <c r="M6" s="23">
        <v>1229.0999999999999</v>
      </c>
      <c r="N6" s="23">
        <v>1229.0999999999999</v>
      </c>
      <c r="O6" s="29" t="s">
        <v>140</v>
      </c>
      <c r="P6" s="29" t="s">
        <v>140</v>
      </c>
      <c r="Q6" s="40">
        <v>0.66666666666666663</v>
      </c>
      <c r="R6" s="40">
        <v>8.3333333333333329E-2</v>
      </c>
      <c r="S6" s="41">
        <v>0.41666666666666669</v>
      </c>
      <c r="T6" s="29" t="s">
        <v>139</v>
      </c>
      <c r="U6" s="29"/>
      <c r="V6" s="24">
        <f t="shared" ref="V6:V12" si="10">SUM(N6-M6)</f>
        <v>0</v>
      </c>
      <c r="W6" s="25">
        <f t="shared" ref="W6:W12" si="11">L6+V6</f>
        <v>0</v>
      </c>
      <c r="X6" s="1"/>
      <c r="Y6" s="8"/>
      <c r="Z6" s="26">
        <v>16.899999999999999</v>
      </c>
      <c r="AA6" s="27">
        <f t="shared" ref="AA6:AA12" si="12">AB6-X6-Y6-Z6</f>
        <v>0.10000000000000142</v>
      </c>
      <c r="AB6" s="27">
        <v>17</v>
      </c>
      <c r="AC6" s="28">
        <f t="shared" ref="AC6:AC12" si="13">AA6/AB6</f>
        <v>5.8823529411765538E-3</v>
      </c>
      <c r="AD6" s="10">
        <f t="shared" ref="AD6:AD12" si="14">W6/AA6</f>
        <v>0</v>
      </c>
      <c r="AE6" s="44">
        <f t="shared" ref="AE6:AE23" si="15">S6+I6</f>
        <v>0.83333333333333326</v>
      </c>
    </row>
    <row r="7" spans="1:31" x14ac:dyDescent="0.75">
      <c r="A7" s="20" t="s">
        <v>32</v>
      </c>
      <c r="B7" s="21" t="s">
        <v>29</v>
      </c>
      <c r="C7" s="23">
        <v>2106</v>
      </c>
      <c r="D7" s="23">
        <v>2116.8000000000002</v>
      </c>
      <c r="E7" s="29"/>
      <c r="F7" s="29"/>
      <c r="G7" s="40"/>
      <c r="H7" s="40"/>
      <c r="I7" s="41">
        <f t="shared" si="8"/>
        <v>0</v>
      </c>
      <c r="J7" s="29"/>
      <c r="K7" s="29"/>
      <c r="L7" s="22">
        <f t="shared" si="9"/>
        <v>10.800000000000182</v>
      </c>
      <c r="M7" s="23">
        <v>2116.8000000000002</v>
      </c>
      <c r="N7" s="23">
        <v>2123</v>
      </c>
      <c r="O7" s="29"/>
      <c r="P7" s="29"/>
      <c r="Q7" s="40"/>
      <c r="R7" s="40"/>
      <c r="S7" s="41">
        <f t="shared" ref="S7:S12" si="16">R7-Q7</f>
        <v>0</v>
      </c>
      <c r="T7" s="29"/>
      <c r="U7" s="29"/>
      <c r="V7" s="24">
        <f t="shared" si="10"/>
        <v>6.1999999999998181</v>
      </c>
      <c r="W7" s="25">
        <f t="shared" si="11"/>
        <v>17</v>
      </c>
      <c r="X7" s="1"/>
      <c r="Y7" s="8"/>
      <c r="Z7" s="26"/>
      <c r="AA7" s="27">
        <f t="shared" si="12"/>
        <v>17</v>
      </c>
      <c r="AB7" s="27">
        <v>17</v>
      </c>
      <c r="AC7" s="28">
        <f t="shared" si="13"/>
        <v>1</v>
      </c>
      <c r="AD7" s="10">
        <f t="shared" si="14"/>
        <v>1</v>
      </c>
      <c r="AE7" s="44">
        <f t="shared" si="15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8"/>
        <v>0.41666666666666663</v>
      </c>
      <c r="J8" s="29" t="s">
        <v>141</v>
      </c>
      <c r="K8" s="29"/>
      <c r="L8" s="22">
        <f t="shared" si="9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ref="V8" si="17">SUM(N8-M8)</f>
        <v>0</v>
      </c>
      <c r="W8" s="25">
        <f t="shared" si="11"/>
        <v>0</v>
      </c>
      <c r="X8" s="1"/>
      <c r="Y8" s="8"/>
      <c r="Z8" s="26">
        <v>16.899999999999999</v>
      </c>
      <c r="AA8" s="27">
        <f t="shared" si="12"/>
        <v>0.10000000000000142</v>
      </c>
      <c r="AB8" s="27">
        <v>17</v>
      </c>
      <c r="AC8" s="28">
        <f t="shared" si="13"/>
        <v>5.8823529411765538E-3</v>
      </c>
      <c r="AD8" s="10">
        <f t="shared" si="14"/>
        <v>0</v>
      </c>
      <c r="AE8" s="44">
        <f t="shared" si="15"/>
        <v>0.83333333333333326</v>
      </c>
    </row>
    <row r="9" spans="1:31" x14ac:dyDescent="0.75">
      <c r="A9" s="20" t="s">
        <v>69</v>
      </c>
      <c r="B9" s="21" t="s">
        <v>29</v>
      </c>
      <c r="C9" s="52">
        <v>7018</v>
      </c>
      <c r="D9" s="23">
        <v>7027</v>
      </c>
      <c r="E9" s="29"/>
      <c r="F9" s="29"/>
      <c r="G9" s="40"/>
      <c r="H9" s="40"/>
      <c r="I9" s="41">
        <f t="shared" si="8"/>
        <v>0</v>
      </c>
      <c r="J9" s="29"/>
      <c r="K9" s="29"/>
      <c r="L9" s="22">
        <f t="shared" si="9"/>
        <v>9</v>
      </c>
      <c r="M9" s="23">
        <v>7027</v>
      </c>
      <c r="N9" s="52">
        <v>7035</v>
      </c>
      <c r="O9" s="29"/>
      <c r="P9" s="29"/>
      <c r="Q9" s="40"/>
      <c r="R9" s="40"/>
      <c r="S9" s="41">
        <f t="shared" si="16"/>
        <v>0</v>
      </c>
      <c r="T9" s="29"/>
      <c r="U9" s="29"/>
      <c r="V9" s="24">
        <f t="shared" si="10"/>
        <v>8</v>
      </c>
      <c r="W9" s="25">
        <f t="shared" si="11"/>
        <v>17</v>
      </c>
      <c r="X9" s="1"/>
      <c r="Y9" s="8"/>
      <c r="Z9" s="26"/>
      <c r="AA9" s="27">
        <f t="shared" si="12"/>
        <v>17</v>
      </c>
      <c r="AB9" s="27">
        <v>17</v>
      </c>
      <c r="AC9" s="28">
        <f t="shared" si="13"/>
        <v>1</v>
      </c>
      <c r="AD9" s="10">
        <f t="shared" si="14"/>
        <v>1</v>
      </c>
      <c r="AE9" s="44">
        <f t="shared" si="15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8"/>
        <v>0.41666666666666663</v>
      </c>
      <c r="J10" s="29" t="s">
        <v>145</v>
      </c>
      <c r="K10" s="29"/>
      <c r="L10" s="22">
        <f t="shared" si="9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ref="V10" si="18">SUM(N10-M10)</f>
        <v>0</v>
      </c>
      <c r="W10" s="25">
        <f t="shared" si="11"/>
        <v>0</v>
      </c>
      <c r="X10" s="1"/>
      <c r="Y10" s="8"/>
      <c r="Z10" s="26">
        <v>16.899999999999999</v>
      </c>
      <c r="AA10" s="27">
        <f t="shared" si="12"/>
        <v>0.10000000000000142</v>
      </c>
      <c r="AB10" s="27">
        <v>17</v>
      </c>
      <c r="AC10" s="28">
        <f t="shared" si="13"/>
        <v>5.8823529411765538E-3</v>
      </c>
      <c r="AD10" s="10">
        <f t="shared" si="14"/>
        <v>0</v>
      </c>
      <c r="AE10" s="44">
        <f t="shared" si="15"/>
        <v>0.83333333333333326</v>
      </c>
    </row>
    <row r="11" spans="1:31" x14ac:dyDescent="0.75">
      <c r="A11" s="20" t="s">
        <v>71</v>
      </c>
      <c r="B11" s="21" t="s">
        <v>29</v>
      </c>
      <c r="C11" s="23">
        <v>7608</v>
      </c>
      <c r="D11" s="23">
        <v>7617.3</v>
      </c>
      <c r="E11" s="29"/>
      <c r="F11" s="29"/>
      <c r="G11" s="40"/>
      <c r="H11" s="40"/>
      <c r="I11" s="41">
        <f t="shared" si="8"/>
        <v>0</v>
      </c>
      <c r="J11" s="29"/>
      <c r="K11" s="29"/>
      <c r="L11" s="22">
        <f t="shared" si="9"/>
        <v>9.3000000000001819</v>
      </c>
      <c r="M11" s="23">
        <v>7617.3</v>
      </c>
      <c r="N11" s="23">
        <v>7625</v>
      </c>
      <c r="O11" s="29"/>
      <c r="P11" s="29"/>
      <c r="Q11" s="40"/>
      <c r="R11" s="40"/>
      <c r="S11" s="41">
        <f t="shared" si="16"/>
        <v>0</v>
      </c>
      <c r="T11" s="29"/>
      <c r="U11" s="29"/>
      <c r="V11" s="24">
        <f t="shared" si="10"/>
        <v>7.6999999999998181</v>
      </c>
      <c r="W11" s="25">
        <f t="shared" si="11"/>
        <v>17</v>
      </c>
      <c r="X11" s="1"/>
      <c r="Y11" s="8"/>
      <c r="Z11" s="26"/>
      <c r="AA11" s="27">
        <f t="shared" si="12"/>
        <v>17</v>
      </c>
      <c r="AB11" s="27">
        <v>17</v>
      </c>
      <c r="AC11" s="28">
        <f t="shared" si="13"/>
        <v>1</v>
      </c>
      <c r="AD11" s="10">
        <f t="shared" si="14"/>
        <v>1</v>
      </c>
      <c r="AE11" s="44">
        <f t="shared" si="15"/>
        <v>0</v>
      </c>
    </row>
    <row r="12" spans="1:31" x14ac:dyDescent="0.75">
      <c r="A12" s="20" t="s">
        <v>91</v>
      </c>
      <c r="B12" s="21" t="s">
        <v>29</v>
      </c>
      <c r="C12" s="23">
        <v>1528</v>
      </c>
      <c r="D12" s="23">
        <v>1537</v>
      </c>
      <c r="E12" s="29"/>
      <c r="F12" s="29"/>
      <c r="G12" s="40"/>
      <c r="H12" s="40"/>
      <c r="I12" s="41">
        <f t="shared" si="8"/>
        <v>0</v>
      </c>
      <c r="J12" s="29"/>
      <c r="K12" s="29"/>
      <c r="L12" s="22">
        <f t="shared" si="9"/>
        <v>9</v>
      </c>
      <c r="M12" s="23">
        <v>1537</v>
      </c>
      <c r="N12" s="23">
        <v>1544</v>
      </c>
      <c r="O12" s="29"/>
      <c r="P12" s="29"/>
      <c r="Q12" s="40"/>
      <c r="R12" s="40"/>
      <c r="S12" s="41">
        <f t="shared" si="16"/>
        <v>0</v>
      </c>
      <c r="T12" s="29"/>
      <c r="U12" s="29"/>
      <c r="V12" s="24">
        <f t="shared" si="10"/>
        <v>7</v>
      </c>
      <c r="W12" s="25">
        <f t="shared" si="11"/>
        <v>16</v>
      </c>
      <c r="X12" s="1"/>
      <c r="Y12" s="8"/>
      <c r="Z12" s="26"/>
      <c r="AA12" s="27">
        <f t="shared" si="12"/>
        <v>17</v>
      </c>
      <c r="AB12" s="27">
        <v>17</v>
      </c>
      <c r="AC12" s="28">
        <f t="shared" si="13"/>
        <v>1</v>
      </c>
      <c r="AD12" s="10">
        <f t="shared" si="14"/>
        <v>0.94117647058823528</v>
      </c>
      <c r="AE12" s="44">
        <f t="shared" si="15"/>
        <v>0</v>
      </c>
    </row>
    <row r="13" spans="1:31" x14ac:dyDescent="0.75">
      <c r="A13" s="20"/>
      <c r="B13" s="21"/>
      <c r="C13" s="23"/>
      <c r="D13" s="23"/>
      <c r="E13" s="29"/>
      <c r="F13" s="29"/>
      <c r="G13" s="40"/>
      <c r="H13" s="40"/>
      <c r="I13" s="41"/>
      <c r="J13" s="29"/>
      <c r="K13" s="29"/>
      <c r="L13" s="22"/>
      <c r="M13" s="23"/>
      <c r="N13" s="23"/>
      <c r="O13" s="29"/>
      <c r="P13" s="29"/>
      <c r="Q13" s="40"/>
      <c r="R13" s="40"/>
      <c r="S13" s="41"/>
      <c r="T13" s="29"/>
      <c r="U13" s="29"/>
      <c r="V13" s="24"/>
      <c r="W13" s="25"/>
      <c r="X13" s="1"/>
      <c r="Y13" s="8"/>
      <c r="Z13" s="26"/>
      <c r="AA13" s="27"/>
      <c r="AB13" s="27"/>
      <c r="AC13" s="28">
        <f>AVERAGEIF(AC5:AC12,"&gt;0")</f>
        <v>0.50294117647058822</v>
      </c>
      <c r="AD13" s="28">
        <f>AVERAGEIF(AD5:AD12,"&gt;0")</f>
        <v>0.98529411764705888</v>
      </c>
      <c r="AE13" s="44"/>
    </row>
    <row r="14" spans="1:31" x14ac:dyDescent="0.75">
      <c r="A14" s="13" t="s">
        <v>33</v>
      </c>
      <c r="B14" s="13"/>
      <c r="C14" s="13"/>
      <c r="D14" s="13"/>
      <c r="E14" s="13"/>
      <c r="F14" s="13"/>
      <c r="G14" s="13"/>
      <c r="H14" s="13"/>
      <c r="I14" s="19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7"/>
      <c r="X14" s="13"/>
      <c r="Y14" s="13"/>
      <c r="Z14" s="18"/>
      <c r="AA14" s="13"/>
      <c r="AB14" s="13"/>
      <c r="AC14" s="14"/>
      <c r="AD14" s="15"/>
      <c r="AE14" s="44">
        <f t="shared" si="15"/>
        <v>0</v>
      </c>
    </row>
    <row r="15" spans="1:31" x14ac:dyDescent="0.75">
      <c r="A15" s="29" t="s">
        <v>34</v>
      </c>
      <c r="B15" s="29" t="s">
        <v>29</v>
      </c>
      <c r="C15" s="21">
        <v>16642</v>
      </c>
      <c r="D15" s="21">
        <v>16642</v>
      </c>
      <c r="E15" s="29" t="s">
        <v>140</v>
      </c>
      <c r="F15" s="29" t="s">
        <v>140</v>
      </c>
      <c r="G15" s="40">
        <v>0.25</v>
      </c>
      <c r="H15" s="40">
        <v>0.66666666666666663</v>
      </c>
      <c r="I15" s="41">
        <f t="shared" ref="I15" si="19">H15-G15</f>
        <v>0.41666666666666663</v>
      </c>
      <c r="J15" s="29" t="s">
        <v>132</v>
      </c>
      <c r="K15" s="29"/>
      <c r="L15" s="24">
        <f t="shared" ref="L15" si="20">SUM(D15-C15)</f>
        <v>0</v>
      </c>
      <c r="M15" s="21">
        <v>16642</v>
      </c>
      <c r="N15" s="21">
        <v>16642</v>
      </c>
      <c r="O15" s="29" t="s">
        <v>140</v>
      </c>
      <c r="P15" s="29" t="s">
        <v>140</v>
      </c>
      <c r="Q15" s="40">
        <v>0.66666666666666663</v>
      </c>
      <c r="R15" s="40">
        <v>8.3333333333333329E-2</v>
      </c>
      <c r="S15" s="41">
        <v>0.41666666666666669</v>
      </c>
      <c r="T15" s="29" t="s">
        <v>132</v>
      </c>
      <c r="U15" s="29"/>
      <c r="V15" s="24">
        <f t="shared" ref="V15" si="21">SUM(N15-M15)</f>
        <v>0</v>
      </c>
      <c r="W15" s="25">
        <f t="shared" ref="W15" si="22">L15+V15</f>
        <v>0</v>
      </c>
      <c r="X15" s="21"/>
      <c r="Y15" s="21"/>
      <c r="Z15" s="30">
        <v>16.899999999999999</v>
      </c>
      <c r="AA15" s="27">
        <f>AB15-X15-Y15-Z15</f>
        <v>0.10000000000000142</v>
      </c>
      <c r="AB15" s="27">
        <v>17</v>
      </c>
      <c r="AC15" s="28">
        <f t="shared" ref="AC15" si="23">AA15/AB15</f>
        <v>5.8823529411765538E-3</v>
      </c>
      <c r="AD15" s="10">
        <f t="shared" ref="AD15" si="24">W15/AA15</f>
        <v>0</v>
      </c>
      <c r="AE15" s="44">
        <f t="shared" si="15"/>
        <v>0.83333333333333326</v>
      </c>
    </row>
    <row r="16" spans="1:31" x14ac:dyDescent="0.75">
      <c r="A16" s="29" t="s">
        <v>130</v>
      </c>
      <c r="B16" s="29" t="s">
        <v>29</v>
      </c>
      <c r="C16" s="29">
        <v>4171</v>
      </c>
      <c r="D16" s="29">
        <v>4180.3999999999996</v>
      </c>
      <c r="E16" s="29"/>
      <c r="F16" s="29"/>
      <c r="G16" s="40"/>
      <c r="H16" s="40"/>
      <c r="I16" s="41">
        <f t="shared" ref="I16:I20" si="25">H16-G16</f>
        <v>0</v>
      </c>
      <c r="J16" s="29"/>
      <c r="K16" s="29"/>
      <c r="L16" s="24">
        <f t="shared" ref="L16:L20" si="26">SUM(D16-C16)</f>
        <v>9.3999999999996362</v>
      </c>
      <c r="M16" s="29">
        <v>4180.3999999999996</v>
      </c>
      <c r="N16" s="29">
        <v>4187.1000000000004</v>
      </c>
      <c r="O16" s="29"/>
      <c r="P16" s="29"/>
      <c r="Q16" s="40"/>
      <c r="R16" s="40"/>
      <c r="S16" s="41">
        <f t="shared" ref="S16:S20" si="27">R16-Q16</f>
        <v>0</v>
      </c>
      <c r="T16" s="29"/>
      <c r="U16" s="29"/>
      <c r="V16" s="24">
        <f t="shared" ref="V16:V20" si="28">SUM(N16-M16)</f>
        <v>6.7000000000007276</v>
      </c>
      <c r="W16" s="25">
        <f t="shared" ref="W16:W20" si="29">L16+V16</f>
        <v>16.100000000000364</v>
      </c>
      <c r="X16" s="21"/>
      <c r="Y16" s="21"/>
      <c r="Z16" s="30"/>
      <c r="AA16" s="27">
        <f t="shared" ref="AA16:AA20" si="30">AB16-X16-Y16-Z16</f>
        <v>17</v>
      </c>
      <c r="AB16" s="27">
        <v>17</v>
      </c>
      <c r="AC16" s="28">
        <f t="shared" ref="AC16:AC20" si="31">AA16/AB16</f>
        <v>1</v>
      </c>
      <c r="AD16" s="10">
        <f t="shared" ref="AD16:AD20" si="32">W16/AA16</f>
        <v>0.94705882352943316</v>
      </c>
      <c r="AE16" s="44">
        <f t="shared" si="15"/>
        <v>0</v>
      </c>
    </row>
    <row r="17" spans="1:31" x14ac:dyDescent="0.75">
      <c r="A17" s="29" t="s">
        <v>126</v>
      </c>
      <c r="B17" s="29" t="s">
        <v>29</v>
      </c>
      <c r="C17" s="29"/>
      <c r="D17" s="29"/>
      <c r="E17" s="29" t="s">
        <v>140</v>
      </c>
      <c r="F17" s="29" t="s">
        <v>140</v>
      </c>
      <c r="G17" s="40">
        <v>0.25</v>
      </c>
      <c r="H17" s="40">
        <v>0.66666666666666663</v>
      </c>
      <c r="I17" s="41">
        <v>0.41666666666666663</v>
      </c>
      <c r="J17" s="29" t="s">
        <v>134</v>
      </c>
      <c r="K17" s="29"/>
      <c r="L17" s="24">
        <v>0</v>
      </c>
      <c r="M17" s="29"/>
      <c r="N17" s="29"/>
      <c r="O17" s="29" t="s">
        <v>140</v>
      </c>
      <c r="P17" s="29" t="s">
        <v>140</v>
      </c>
      <c r="Q17" s="40">
        <v>0.66666666666666663</v>
      </c>
      <c r="R17" s="40">
        <v>8.3333333333333329E-2</v>
      </c>
      <c r="S17" s="41">
        <v>0.41666666666666669</v>
      </c>
      <c r="T17" s="29" t="s">
        <v>134</v>
      </c>
      <c r="U17" s="29"/>
      <c r="V17" s="24">
        <v>0</v>
      </c>
      <c r="W17" s="25">
        <v>0</v>
      </c>
      <c r="X17" s="21"/>
      <c r="Y17" s="21"/>
      <c r="Z17" s="30">
        <v>16.899999999999999</v>
      </c>
      <c r="AA17" s="27">
        <v>0.10000000000000142</v>
      </c>
      <c r="AB17" s="27">
        <v>17</v>
      </c>
      <c r="AC17" s="28">
        <v>5.8823529411765538E-3</v>
      </c>
      <c r="AD17" s="10">
        <v>0</v>
      </c>
      <c r="AE17" s="44">
        <v>0.83333333333333326</v>
      </c>
    </row>
    <row r="18" spans="1:31" x14ac:dyDescent="0.75">
      <c r="A18" s="29" t="s">
        <v>35</v>
      </c>
      <c r="B18" s="29" t="s">
        <v>29</v>
      </c>
      <c r="C18" s="29">
        <v>21643</v>
      </c>
      <c r="D18" s="29">
        <v>21652</v>
      </c>
      <c r="E18" s="29"/>
      <c r="F18" s="29"/>
      <c r="G18" s="40"/>
      <c r="H18" s="40"/>
      <c r="I18" s="41">
        <f t="shared" si="25"/>
        <v>0</v>
      </c>
      <c r="J18" s="29"/>
      <c r="K18" s="29"/>
      <c r="L18" s="24">
        <f t="shared" si="26"/>
        <v>9</v>
      </c>
      <c r="M18" s="29">
        <v>21652</v>
      </c>
      <c r="N18" s="29">
        <v>21660</v>
      </c>
      <c r="O18" s="29"/>
      <c r="P18" s="29"/>
      <c r="Q18" s="40"/>
      <c r="R18" s="40"/>
      <c r="S18" s="41">
        <f t="shared" si="27"/>
        <v>0</v>
      </c>
      <c r="T18" s="29"/>
      <c r="U18" s="29"/>
      <c r="V18" s="24">
        <f t="shared" si="28"/>
        <v>8</v>
      </c>
      <c r="W18" s="25">
        <f t="shared" si="29"/>
        <v>17</v>
      </c>
      <c r="X18" s="21"/>
      <c r="Y18" s="21"/>
      <c r="Z18" s="30"/>
      <c r="AA18" s="27">
        <f t="shared" si="30"/>
        <v>17</v>
      </c>
      <c r="AB18" s="27">
        <v>17</v>
      </c>
      <c r="AC18" s="28">
        <f t="shared" si="31"/>
        <v>1</v>
      </c>
      <c r="AD18" s="10">
        <f t="shared" si="32"/>
        <v>1</v>
      </c>
      <c r="AE18" s="44">
        <f t="shared" si="15"/>
        <v>0</v>
      </c>
    </row>
    <row r="19" spans="1:31" x14ac:dyDescent="0.75">
      <c r="A19" s="29" t="s">
        <v>131</v>
      </c>
      <c r="B19" s="29" t="s">
        <v>29</v>
      </c>
      <c r="C19" s="29">
        <v>2127</v>
      </c>
      <c r="D19" s="29">
        <v>2134</v>
      </c>
      <c r="E19" s="29"/>
      <c r="F19" s="29"/>
      <c r="G19" s="40"/>
      <c r="H19" s="40"/>
      <c r="I19" s="41">
        <f t="shared" si="25"/>
        <v>0</v>
      </c>
      <c r="J19" s="29"/>
      <c r="K19" s="29"/>
      <c r="L19" s="24">
        <f t="shared" si="26"/>
        <v>7</v>
      </c>
      <c r="M19" s="29">
        <v>2134</v>
      </c>
      <c r="N19" s="29">
        <v>2134</v>
      </c>
      <c r="O19" s="29"/>
      <c r="P19" s="29"/>
      <c r="Q19" s="40"/>
      <c r="R19" s="40"/>
      <c r="S19" s="41">
        <f t="shared" si="27"/>
        <v>0</v>
      </c>
      <c r="T19" s="29"/>
      <c r="U19" s="29"/>
      <c r="V19" s="24">
        <f t="shared" si="28"/>
        <v>0</v>
      </c>
      <c r="W19" s="25">
        <f t="shared" si="29"/>
        <v>7</v>
      </c>
      <c r="X19" s="21"/>
      <c r="Y19" s="21"/>
      <c r="Z19" s="30"/>
      <c r="AA19" s="27">
        <f t="shared" si="30"/>
        <v>17</v>
      </c>
      <c r="AB19" s="27">
        <v>17</v>
      </c>
      <c r="AC19" s="28">
        <f t="shared" si="31"/>
        <v>1</v>
      </c>
      <c r="AD19" s="10">
        <f t="shared" si="32"/>
        <v>0.41176470588235292</v>
      </c>
      <c r="AE19" s="44">
        <f t="shared" si="15"/>
        <v>0</v>
      </c>
    </row>
    <row r="20" spans="1:31" x14ac:dyDescent="0.75">
      <c r="A20" s="29" t="s">
        <v>90</v>
      </c>
      <c r="B20" s="29" t="s">
        <v>29</v>
      </c>
      <c r="C20" s="29">
        <v>2547.8000000000002</v>
      </c>
      <c r="D20" s="29">
        <v>8184</v>
      </c>
      <c r="E20" s="29"/>
      <c r="F20" s="29"/>
      <c r="G20" s="40"/>
      <c r="H20" s="40"/>
      <c r="I20" s="41">
        <f t="shared" si="25"/>
        <v>0</v>
      </c>
      <c r="J20" s="29"/>
      <c r="K20" s="29"/>
      <c r="L20" s="24">
        <f t="shared" si="26"/>
        <v>5636.2</v>
      </c>
      <c r="M20" s="29">
        <v>8184</v>
      </c>
      <c r="N20" s="29">
        <v>2564.5</v>
      </c>
      <c r="O20" s="29"/>
      <c r="P20" s="29"/>
      <c r="Q20" s="40"/>
      <c r="R20" s="40"/>
      <c r="S20" s="41">
        <f t="shared" si="27"/>
        <v>0</v>
      </c>
      <c r="T20" s="29"/>
      <c r="U20" s="29"/>
      <c r="V20" s="24">
        <f t="shared" si="28"/>
        <v>-5619.5</v>
      </c>
      <c r="W20" s="25">
        <f t="shared" si="29"/>
        <v>16.699999999999818</v>
      </c>
      <c r="X20" s="21"/>
      <c r="Y20" s="21"/>
      <c r="Z20" s="30"/>
      <c r="AA20" s="27">
        <f t="shared" si="30"/>
        <v>17</v>
      </c>
      <c r="AB20" s="27">
        <v>17</v>
      </c>
      <c r="AC20" s="28">
        <f t="shared" si="31"/>
        <v>1</v>
      </c>
      <c r="AD20" s="10">
        <f t="shared" si="32"/>
        <v>0.98235294117645988</v>
      </c>
      <c r="AE20" s="44">
        <f t="shared" si="15"/>
        <v>0</v>
      </c>
    </row>
    <row r="21" spans="1:31" x14ac:dyDescent="0.75">
      <c r="A21" s="20"/>
      <c r="B21" s="21"/>
      <c r="C21" s="23"/>
      <c r="D21" s="23"/>
      <c r="E21" s="29"/>
      <c r="F21" s="29"/>
      <c r="G21" s="40"/>
      <c r="H21" s="40"/>
      <c r="I21" s="41"/>
      <c r="J21" s="29"/>
      <c r="K21" s="29"/>
      <c r="L21" s="22"/>
      <c r="M21" s="23"/>
      <c r="N21" s="23"/>
      <c r="O21" s="29"/>
      <c r="P21" s="29"/>
      <c r="Q21" s="40"/>
      <c r="R21" s="40"/>
      <c r="S21" s="41"/>
      <c r="T21" s="29"/>
      <c r="U21" s="29"/>
      <c r="V21" s="24"/>
      <c r="W21" s="25"/>
      <c r="X21" s="1"/>
      <c r="Y21" s="8"/>
      <c r="Z21" s="26"/>
      <c r="AA21" s="27"/>
      <c r="AB21" s="27"/>
      <c r="AC21" s="28">
        <f>AVERAGEIF(AC12:AC20,"&gt;0")</f>
        <v>0.68933823529411764</v>
      </c>
      <c r="AD21" s="28">
        <f>AVERAGEIF(AD12:AD20,"&gt;0")</f>
        <v>0.87794117647059</v>
      </c>
      <c r="AE21" s="44"/>
    </row>
    <row r="22" spans="1:31" x14ac:dyDescent="0.75">
      <c r="A22" s="13" t="s">
        <v>72</v>
      </c>
      <c r="B22" s="13"/>
      <c r="C22" s="13"/>
      <c r="D22" s="13"/>
      <c r="E22" s="13"/>
      <c r="F22" s="13"/>
      <c r="G22" s="13"/>
      <c r="H22" s="13"/>
      <c r="I22" s="19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7"/>
      <c r="X22" s="13"/>
      <c r="Y22" s="13"/>
      <c r="Z22" s="18"/>
      <c r="AA22" s="13"/>
      <c r="AB22" s="13"/>
      <c r="AC22" s="14"/>
      <c r="AD22" s="15"/>
      <c r="AE22" s="44">
        <f t="shared" si="15"/>
        <v>0</v>
      </c>
    </row>
    <row r="23" spans="1:31" x14ac:dyDescent="0.75">
      <c r="A23" s="29" t="s">
        <v>89</v>
      </c>
      <c r="B23" s="29" t="s">
        <v>29</v>
      </c>
      <c r="C23" s="29">
        <v>1309.8</v>
      </c>
      <c r="D23" s="29">
        <v>1315.7</v>
      </c>
      <c r="E23" s="29"/>
      <c r="F23" s="29"/>
      <c r="G23" s="40"/>
      <c r="H23" s="40"/>
      <c r="I23" s="41">
        <f t="shared" ref="I23" si="33">H23-G23</f>
        <v>0</v>
      </c>
      <c r="J23" s="29"/>
      <c r="K23" s="29"/>
      <c r="L23" s="24">
        <f t="shared" ref="L23" si="34">SUM(D23-C23)</f>
        <v>5.9000000000000909</v>
      </c>
      <c r="M23" s="29">
        <v>1315.7</v>
      </c>
      <c r="N23" s="29"/>
      <c r="O23" s="29"/>
      <c r="P23" s="29"/>
      <c r="Q23" s="40"/>
      <c r="R23" s="40"/>
      <c r="S23" s="41">
        <f t="shared" ref="S23" si="35">R23-Q23</f>
        <v>0</v>
      </c>
      <c r="T23" s="29"/>
      <c r="U23" s="29"/>
      <c r="V23" s="24">
        <f t="shared" ref="V23" si="36">SUM(N23-M23)</f>
        <v>-1315.7</v>
      </c>
      <c r="W23" s="25">
        <f t="shared" ref="W23" si="37">L23+V23</f>
        <v>-1309.8</v>
      </c>
      <c r="X23" s="21"/>
      <c r="Y23" s="21"/>
      <c r="Z23" s="30"/>
      <c r="AA23" s="27">
        <f t="shared" ref="AA23" si="38">AB23-X23-Y23-Z23</f>
        <v>17</v>
      </c>
      <c r="AB23" s="27">
        <v>17</v>
      </c>
      <c r="AC23" s="28">
        <f t="shared" ref="AC23" si="39">AA23/AB23</f>
        <v>1</v>
      </c>
      <c r="AD23" s="10">
        <f t="shared" ref="AD23" si="40">W23/AA23</f>
        <v>-77.047058823529412</v>
      </c>
      <c r="AE23" s="44">
        <f t="shared" si="15"/>
        <v>0</v>
      </c>
    </row>
    <row r="24" spans="1:31" x14ac:dyDescent="0.75">
      <c r="A24" s="29"/>
      <c r="B24" s="29"/>
      <c r="C24" s="29"/>
      <c r="D24" s="29"/>
      <c r="E24" s="29"/>
      <c r="F24" s="29"/>
      <c r="G24" s="40"/>
      <c r="H24" s="40"/>
      <c r="I24" s="41"/>
      <c r="J24" s="29"/>
      <c r="K24" s="29"/>
      <c r="L24" s="24"/>
      <c r="M24" s="29"/>
      <c r="N24" s="29"/>
      <c r="O24" s="29"/>
      <c r="P24" s="29"/>
      <c r="Q24" s="40"/>
      <c r="R24" s="40"/>
      <c r="S24" s="41"/>
      <c r="T24" s="29"/>
      <c r="U24" s="29"/>
      <c r="V24" s="24"/>
      <c r="W24" s="25"/>
      <c r="X24" s="21"/>
      <c r="Y24" s="21"/>
      <c r="Z24" s="30"/>
      <c r="AA24" s="27"/>
      <c r="AB24" s="27"/>
      <c r="AC24" s="28">
        <f>AVERAGEIF(AC23,"&gt;0")</f>
        <v>1</v>
      </c>
      <c r="AD24" s="28">
        <v>0</v>
      </c>
      <c r="AE24" s="44"/>
    </row>
    <row r="25" spans="1:31" x14ac:dyDescent="0.75">
      <c r="A25" s="29"/>
      <c r="B25" s="29"/>
      <c r="C25" s="29"/>
      <c r="D25" s="29"/>
      <c r="E25" s="29"/>
      <c r="F25" s="29"/>
      <c r="G25" s="40"/>
      <c r="H25" s="40"/>
      <c r="I25" s="41"/>
      <c r="J25" s="29"/>
      <c r="K25" s="29"/>
      <c r="L25" s="24"/>
      <c r="M25" s="29"/>
      <c r="N25" s="29"/>
      <c r="O25" s="29"/>
      <c r="P25" s="29"/>
      <c r="Q25" s="40"/>
      <c r="R25" s="40"/>
      <c r="S25" s="41"/>
      <c r="T25" s="29"/>
      <c r="U25" s="29"/>
      <c r="V25" s="24"/>
      <c r="W25" s="25"/>
      <c r="X25" s="21"/>
      <c r="Y25" s="21"/>
      <c r="Z25" s="30"/>
      <c r="AA25" s="88" t="s">
        <v>177</v>
      </c>
      <c r="AB25" s="27"/>
      <c r="AC25" s="28">
        <f>AVERAGE(AC13,AC21,AC24)</f>
        <v>0.7307598039215687</v>
      </c>
      <c r="AD25" s="28">
        <f>AVERAGE(AD13,AD21,AD24)</f>
        <v>0.62107843137254959</v>
      </c>
      <c r="AE25" s="44"/>
    </row>
    <row r="26" spans="1:31" x14ac:dyDescent="0.75">
      <c r="A26" s="32" t="s">
        <v>36</v>
      </c>
      <c r="B26" s="32"/>
      <c r="C26" s="13"/>
      <c r="D26" s="13"/>
      <c r="E26" s="13"/>
      <c r="F26" s="13"/>
      <c r="G26" s="13"/>
      <c r="H26" s="13"/>
      <c r="I26" s="19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32"/>
      <c r="X26" s="32"/>
      <c r="Y26" s="32"/>
      <c r="Z26" s="32"/>
      <c r="AA26" s="13"/>
      <c r="AB26" s="13"/>
      <c r="AC26" s="32"/>
      <c r="AD26" s="15"/>
      <c r="AE26" s="43"/>
    </row>
    <row r="27" spans="1:31" x14ac:dyDescent="0.75">
      <c r="A27" s="13" t="s">
        <v>37</v>
      </c>
      <c r="B27" s="13"/>
      <c r="C27" s="13"/>
      <c r="D27" s="13"/>
      <c r="E27" s="13"/>
      <c r="F27" s="13"/>
      <c r="G27" s="13"/>
      <c r="H27" s="13"/>
      <c r="I27" s="19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7"/>
      <c r="X27" s="13"/>
      <c r="Y27" s="13"/>
      <c r="Z27" s="18"/>
      <c r="AA27" s="13"/>
      <c r="AB27" s="13"/>
      <c r="AC27" s="14"/>
      <c r="AD27" s="15"/>
      <c r="AE27" s="43"/>
    </row>
    <row r="28" spans="1:31" x14ac:dyDescent="0.75">
      <c r="A28" s="29" t="s">
        <v>73</v>
      </c>
      <c r="B28" s="21" t="s">
        <v>38</v>
      </c>
      <c r="C28" s="29"/>
      <c r="D28" s="29"/>
      <c r="E28" s="29" t="s">
        <v>140</v>
      </c>
      <c r="F28" s="29" t="s">
        <v>140</v>
      </c>
      <c r="G28" s="40">
        <v>0.25</v>
      </c>
      <c r="H28" s="40">
        <v>0.66666666666666663</v>
      </c>
      <c r="I28" s="41">
        <f t="shared" ref="I28" si="41">H28-G28</f>
        <v>0.41666666666666663</v>
      </c>
      <c r="J28" s="29" t="s">
        <v>144</v>
      </c>
      <c r="K28" s="29"/>
      <c r="L28" s="24">
        <f t="shared" ref="L28" si="42">SUM(D28-C28)</f>
        <v>0</v>
      </c>
      <c r="M28" s="29"/>
      <c r="N28" s="29"/>
      <c r="O28" s="29" t="s">
        <v>140</v>
      </c>
      <c r="P28" s="29" t="s">
        <v>140</v>
      </c>
      <c r="Q28" s="40">
        <v>0.66666666666666663</v>
      </c>
      <c r="R28" s="40">
        <v>8.3333333333333329E-2</v>
      </c>
      <c r="S28" s="41">
        <v>0.41666666666666669</v>
      </c>
      <c r="T28" s="29" t="s">
        <v>144</v>
      </c>
      <c r="U28" s="29"/>
      <c r="V28" s="24">
        <f t="shared" ref="V28" si="43">SUM(N28-M28)</f>
        <v>0</v>
      </c>
      <c r="W28" s="25">
        <f>L28+V28</f>
        <v>0</v>
      </c>
      <c r="X28" s="21"/>
      <c r="Y28" s="21"/>
      <c r="Z28" s="33">
        <v>16.899999999999999</v>
      </c>
      <c r="AA28" s="27">
        <f t="shared" ref="AA28" si="44">AB28-X28-Y28-Z28</f>
        <v>0.10000000000000142</v>
      </c>
      <c r="AB28" s="27">
        <v>17</v>
      </c>
      <c r="AC28" s="28">
        <f t="shared" ref="AC28" si="45">AA28/AB28</f>
        <v>5.8823529411765538E-3</v>
      </c>
      <c r="AD28" s="10">
        <f>W28/AA28</f>
        <v>0</v>
      </c>
      <c r="AE28" s="44">
        <f t="shared" ref="AE28" si="46">S28+I28</f>
        <v>0.83333333333333326</v>
      </c>
    </row>
    <row r="29" spans="1:31" x14ac:dyDescent="0.75">
      <c r="A29" s="29" t="s">
        <v>74</v>
      </c>
      <c r="B29" s="21" t="s">
        <v>38</v>
      </c>
      <c r="C29" s="29">
        <v>18762</v>
      </c>
      <c r="D29" s="29">
        <v>18766.5</v>
      </c>
      <c r="E29" s="29"/>
      <c r="F29" s="29"/>
      <c r="G29" s="40"/>
      <c r="H29" s="40"/>
      <c r="I29" s="41">
        <f t="shared" ref="I29:I41" si="47">H29-G29</f>
        <v>0</v>
      </c>
      <c r="J29" s="29"/>
      <c r="K29" s="29"/>
      <c r="L29" s="24">
        <f t="shared" ref="L29:L39" si="48">SUM(D29-C29)</f>
        <v>4.5</v>
      </c>
      <c r="M29" s="29">
        <v>18766.5</v>
      </c>
      <c r="N29" s="29">
        <v>18774</v>
      </c>
      <c r="O29" s="29"/>
      <c r="P29" s="29"/>
      <c r="Q29" s="40"/>
      <c r="R29" s="40"/>
      <c r="S29" s="41">
        <f t="shared" ref="S29:S41" si="49">R29-Q29</f>
        <v>0</v>
      </c>
      <c r="T29" s="29"/>
      <c r="U29" s="29"/>
      <c r="V29" s="24">
        <f t="shared" ref="V29:V41" si="50">SUM(N29-M29)</f>
        <v>7.5</v>
      </c>
      <c r="W29" s="25">
        <f>L29+V29</f>
        <v>12</v>
      </c>
      <c r="X29" s="21"/>
      <c r="Y29" s="21"/>
      <c r="Z29" s="33"/>
      <c r="AA29" s="27">
        <f t="shared" ref="AA29:AA56" si="51">AB29-X29-Y29-Z29</f>
        <v>17</v>
      </c>
      <c r="AB29" s="27">
        <v>17</v>
      </c>
      <c r="AC29" s="28">
        <f t="shared" ref="AC29:AC56" si="52">AA29/AB29</f>
        <v>1</v>
      </c>
      <c r="AD29" s="10">
        <f>W29/AA29</f>
        <v>0.70588235294117652</v>
      </c>
      <c r="AE29" s="44">
        <f>S27+I27</f>
        <v>0</v>
      </c>
    </row>
    <row r="30" spans="1:31" x14ac:dyDescent="0.75">
      <c r="A30" s="29" t="s">
        <v>75</v>
      </c>
      <c r="B30" s="21" t="s">
        <v>38</v>
      </c>
      <c r="C30" s="29">
        <v>17701.099999999999</v>
      </c>
      <c r="D30" s="29">
        <v>17708.400000000001</v>
      </c>
      <c r="E30" s="29"/>
      <c r="F30" s="29"/>
      <c r="G30" s="40"/>
      <c r="H30" s="40"/>
      <c r="I30" s="41">
        <f t="shared" si="47"/>
        <v>0</v>
      </c>
      <c r="J30" s="29"/>
      <c r="K30" s="29"/>
      <c r="L30" s="24">
        <f t="shared" si="48"/>
        <v>7.3000000000029104</v>
      </c>
      <c r="M30" s="29">
        <v>17708.400000000001</v>
      </c>
      <c r="N30" s="29">
        <v>17712.099999999999</v>
      </c>
      <c r="O30" s="29"/>
      <c r="P30" s="29"/>
      <c r="Q30" s="40"/>
      <c r="R30" s="40"/>
      <c r="S30" s="41">
        <f t="shared" si="49"/>
        <v>0</v>
      </c>
      <c r="T30" s="29"/>
      <c r="U30" s="29"/>
      <c r="V30" s="24">
        <f t="shared" si="50"/>
        <v>3.6999999999970896</v>
      </c>
      <c r="W30" s="25">
        <f t="shared" ref="W30:W41" si="53">L30+V30</f>
        <v>11</v>
      </c>
      <c r="X30" s="21"/>
      <c r="Y30" s="21"/>
      <c r="Z30" s="33"/>
      <c r="AA30" s="27">
        <f>AB30-X30-Y30-Z30</f>
        <v>17</v>
      </c>
      <c r="AB30" s="27">
        <v>17</v>
      </c>
      <c r="AC30" s="28">
        <f t="shared" si="52"/>
        <v>1</v>
      </c>
      <c r="AD30" s="10">
        <f t="shared" ref="AD30:AD56" si="54">W30/AA30</f>
        <v>0.6470588235294118</v>
      </c>
      <c r="AE30" s="44">
        <f t="shared" ref="AE30:AE41" si="55">S29+I29</f>
        <v>0</v>
      </c>
    </row>
    <row r="31" spans="1:31" x14ac:dyDescent="0.75">
      <c r="A31" s="29" t="s">
        <v>76</v>
      </c>
      <c r="B31" s="21" t="s">
        <v>38</v>
      </c>
      <c r="C31" s="29">
        <v>13342</v>
      </c>
      <c r="D31" s="29">
        <v>13342</v>
      </c>
      <c r="E31" s="29"/>
      <c r="F31" s="29"/>
      <c r="G31" s="40"/>
      <c r="H31" s="40"/>
      <c r="I31" s="41">
        <f t="shared" si="47"/>
        <v>0</v>
      </c>
      <c r="J31" s="29"/>
      <c r="K31" s="29"/>
      <c r="L31" s="24">
        <f t="shared" si="48"/>
        <v>0</v>
      </c>
      <c r="M31" s="29">
        <v>13342</v>
      </c>
      <c r="N31" s="29">
        <v>13342</v>
      </c>
      <c r="O31" s="29"/>
      <c r="P31" s="29"/>
      <c r="Q31" s="40"/>
      <c r="R31" s="40"/>
      <c r="S31" s="41">
        <f t="shared" si="49"/>
        <v>0</v>
      </c>
      <c r="T31" s="29"/>
      <c r="U31" s="29"/>
      <c r="V31" s="24">
        <f t="shared" si="50"/>
        <v>0</v>
      </c>
      <c r="W31" s="25">
        <f t="shared" si="53"/>
        <v>0</v>
      </c>
      <c r="X31" s="21"/>
      <c r="Y31" s="21"/>
      <c r="Z31" s="33"/>
      <c r="AA31" s="27">
        <f t="shared" si="51"/>
        <v>17</v>
      </c>
      <c r="AB31" s="27">
        <v>17</v>
      </c>
      <c r="AC31" s="28">
        <f t="shared" si="52"/>
        <v>1</v>
      </c>
      <c r="AD31" s="10">
        <f t="shared" si="54"/>
        <v>0</v>
      </c>
      <c r="AE31" s="44">
        <f t="shared" si="55"/>
        <v>0</v>
      </c>
    </row>
    <row r="32" spans="1:31" x14ac:dyDescent="0.75">
      <c r="A32" s="29" t="s">
        <v>77</v>
      </c>
      <c r="B32" s="21" t="s">
        <v>38</v>
      </c>
      <c r="C32" s="29">
        <v>9730</v>
      </c>
      <c r="D32" s="29">
        <v>9746.5</v>
      </c>
      <c r="E32" s="29"/>
      <c r="F32" s="29"/>
      <c r="G32" s="40"/>
      <c r="H32" s="40"/>
      <c r="I32" s="41">
        <f t="shared" si="47"/>
        <v>0</v>
      </c>
      <c r="J32" s="29"/>
      <c r="K32" s="29"/>
      <c r="L32" s="24">
        <f t="shared" si="48"/>
        <v>16.5</v>
      </c>
      <c r="M32" s="29">
        <v>9746.5</v>
      </c>
      <c r="N32" s="29">
        <v>9753</v>
      </c>
      <c r="O32" s="29"/>
      <c r="P32" s="29"/>
      <c r="Q32" s="40"/>
      <c r="R32" s="40"/>
      <c r="S32" s="41">
        <f t="shared" si="49"/>
        <v>0</v>
      </c>
      <c r="T32" s="29"/>
      <c r="U32" s="29"/>
      <c r="V32" s="24">
        <f t="shared" si="50"/>
        <v>6.5</v>
      </c>
      <c r="W32" s="25">
        <f t="shared" si="53"/>
        <v>23</v>
      </c>
      <c r="X32" s="21"/>
      <c r="Y32" s="21"/>
      <c r="Z32" s="33"/>
      <c r="AA32" s="27">
        <f>AB32-X32-Y32-Z32</f>
        <v>17</v>
      </c>
      <c r="AB32" s="27">
        <v>17</v>
      </c>
      <c r="AC32" s="28">
        <f t="shared" si="52"/>
        <v>1</v>
      </c>
      <c r="AD32" s="10">
        <f t="shared" si="54"/>
        <v>1.3529411764705883</v>
      </c>
      <c r="AE32" s="44">
        <f t="shared" si="55"/>
        <v>0</v>
      </c>
    </row>
    <row r="33" spans="1:31" x14ac:dyDescent="0.75">
      <c r="A33" s="29" t="s">
        <v>78</v>
      </c>
      <c r="B33" s="21" t="s">
        <v>38</v>
      </c>
      <c r="C33" s="21">
        <v>10983.3</v>
      </c>
      <c r="D33" s="21">
        <v>10991.3</v>
      </c>
      <c r="E33" s="29"/>
      <c r="F33" s="29"/>
      <c r="G33" s="40"/>
      <c r="H33" s="40"/>
      <c r="I33" s="41">
        <f t="shared" si="47"/>
        <v>0</v>
      </c>
      <c r="J33" s="29"/>
      <c r="K33" s="29"/>
      <c r="L33" s="24">
        <f t="shared" si="48"/>
        <v>8</v>
      </c>
      <c r="M33" s="21">
        <v>10991.3</v>
      </c>
      <c r="N33" s="21">
        <v>10999.4</v>
      </c>
      <c r="O33" s="29"/>
      <c r="P33" s="29"/>
      <c r="Q33" s="40"/>
      <c r="R33" s="40"/>
      <c r="S33" s="41">
        <f t="shared" si="49"/>
        <v>0</v>
      </c>
      <c r="T33" s="29"/>
      <c r="U33" s="29"/>
      <c r="V33" s="24">
        <f t="shared" si="50"/>
        <v>8.1000000000003638</v>
      </c>
      <c r="W33" s="25">
        <f t="shared" si="53"/>
        <v>16.100000000000364</v>
      </c>
      <c r="X33" s="21"/>
      <c r="Y33" s="21"/>
      <c r="Z33" s="33"/>
      <c r="AA33" s="27">
        <f t="shared" si="51"/>
        <v>17</v>
      </c>
      <c r="AB33" s="27">
        <v>17</v>
      </c>
      <c r="AC33" s="28">
        <f t="shared" si="52"/>
        <v>1</v>
      </c>
      <c r="AD33" s="10">
        <f t="shared" si="54"/>
        <v>0.94705882352943316</v>
      </c>
      <c r="AE33" s="44">
        <f t="shared" si="55"/>
        <v>0</v>
      </c>
    </row>
    <row r="34" spans="1:31" x14ac:dyDescent="0.75">
      <c r="A34" s="29" t="s">
        <v>79</v>
      </c>
      <c r="B34" s="21" t="s">
        <v>38</v>
      </c>
      <c r="C34" s="29"/>
      <c r="D34" s="29"/>
      <c r="E34" s="29" t="s">
        <v>140</v>
      </c>
      <c r="F34" s="29" t="s">
        <v>140</v>
      </c>
      <c r="G34" s="40">
        <v>0.25</v>
      </c>
      <c r="H34" s="40">
        <v>0.66666666666666663</v>
      </c>
      <c r="I34" s="41">
        <f t="shared" si="47"/>
        <v>0.41666666666666663</v>
      </c>
      <c r="J34" s="29" t="s">
        <v>147</v>
      </c>
      <c r="K34" s="29"/>
      <c r="L34" s="24">
        <f t="shared" si="48"/>
        <v>0</v>
      </c>
      <c r="M34" s="29"/>
      <c r="N34" s="29"/>
      <c r="O34" s="29"/>
      <c r="P34" s="29" t="s">
        <v>140</v>
      </c>
      <c r="Q34" s="40">
        <v>0.66666666666666663</v>
      </c>
      <c r="R34" s="40">
        <v>8.3333333333333329E-2</v>
      </c>
      <c r="S34" s="41">
        <v>0.41666666666666669</v>
      </c>
      <c r="T34" s="29" t="s">
        <v>147</v>
      </c>
      <c r="U34" s="29"/>
      <c r="V34" s="24">
        <f t="shared" si="50"/>
        <v>0</v>
      </c>
      <c r="W34" s="25">
        <f t="shared" si="53"/>
        <v>0</v>
      </c>
      <c r="X34" s="21"/>
      <c r="Y34" s="21"/>
      <c r="Z34" s="33">
        <v>16.899999999999999</v>
      </c>
      <c r="AA34" s="27">
        <f t="shared" si="51"/>
        <v>0.10000000000000142</v>
      </c>
      <c r="AB34" s="27">
        <v>17</v>
      </c>
      <c r="AC34" s="28">
        <f t="shared" si="52"/>
        <v>5.8823529411765538E-3</v>
      </c>
      <c r="AD34" s="10">
        <f t="shared" si="54"/>
        <v>0</v>
      </c>
      <c r="AE34" s="44">
        <f t="shared" ref="AE34:AE35" si="56">S34+I34</f>
        <v>0.83333333333333326</v>
      </c>
    </row>
    <row r="35" spans="1:31" x14ac:dyDescent="0.75">
      <c r="A35" s="29" t="s">
        <v>80</v>
      </c>
      <c r="B35" s="21" t="s">
        <v>38</v>
      </c>
      <c r="C35" s="29"/>
      <c r="D35" s="29"/>
      <c r="E35" s="29" t="s">
        <v>140</v>
      </c>
      <c r="F35" s="29" t="s">
        <v>140</v>
      </c>
      <c r="G35" s="40">
        <v>0.25</v>
      </c>
      <c r="H35" s="40">
        <v>0.66666666666666663</v>
      </c>
      <c r="I35" s="41">
        <f t="shared" si="47"/>
        <v>0.41666666666666663</v>
      </c>
      <c r="J35" s="29" t="s">
        <v>146</v>
      </c>
      <c r="K35" s="29"/>
      <c r="L35" s="24">
        <f t="shared" si="48"/>
        <v>0</v>
      </c>
      <c r="M35" s="29"/>
      <c r="N35" s="29"/>
      <c r="O35" s="29"/>
      <c r="P35" s="29" t="s">
        <v>140</v>
      </c>
      <c r="Q35" s="40">
        <v>0.66666666666666663</v>
      </c>
      <c r="R35" s="40">
        <v>8.3333333333333329E-2</v>
      </c>
      <c r="S35" s="41">
        <v>0.41666666666666669</v>
      </c>
      <c r="T35" s="29" t="s">
        <v>146</v>
      </c>
      <c r="U35" s="29"/>
      <c r="V35" s="24">
        <f t="shared" si="50"/>
        <v>0</v>
      </c>
      <c r="W35" s="25">
        <f t="shared" si="53"/>
        <v>0</v>
      </c>
      <c r="X35" s="21"/>
      <c r="Y35" s="21"/>
      <c r="Z35" s="33">
        <v>16.899999999999999</v>
      </c>
      <c r="AA35" s="27">
        <f t="shared" si="51"/>
        <v>0.10000000000000142</v>
      </c>
      <c r="AB35" s="27">
        <v>17</v>
      </c>
      <c r="AC35" s="28">
        <f t="shared" si="52"/>
        <v>5.8823529411765538E-3</v>
      </c>
      <c r="AD35" s="10">
        <f t="shared" si="54"/>
        <v>0</v>
      </c>
      <c r="AE35" s="44">
        <f t="shared" si="56"/>
        <v>0.83333333333333326</v>
      </c>
    </row>
    <row r="36" spans="1:31" x14ac:dyDescent="0.75">
      <c r="A36" s="29" t="s">
        <v>81</v>
      </c>
      <c r="B36" s="21" t="s">
        <v>38</v>
      </c>
      <c r="C36" s="29">
        <v>5678</v>
      </c>
      <c r="D36" s="29">
        <v>5678</v>
      </c>
      <c r="E36" s="29"/>
      <c r="F36" s="29"/>
      <c r="G36" s="40"/>
      <c r="H36" s="40"/>
      <c r="I36" s="41">
        <f t="shared" si="47"/>
        <v>0</v>
      </c>
      <c r="J36" s="29"/>
      <c r="K36" s="29"/>
      <c r="L36" s="24">
        <f t="shared" si="48"/>
        <v>0</v>
      </c>
      <c r="M36" s="29">
        <v>5678</v>
      </c>
      <c r="N36" s="29">
        <v>5684</v>
      </c>
      <c r="O36" s="29"/>
      <c r="P36" s="29"/>
      <c r="Q36" s="40"/>
      <c r="R36" s="40"/>
      <c r="S36" s="41">
        <f t="shared" si="49"/>
        <v>0</v>
      </c>
      <c r="T36" s="29"/>
      <c r="U36" s="29"/>
      <c r="V36" s="24">
        <f t="shared" si="50"/>
        <v>6</v>
      </c>
      <c r="W36" s="25">
        <f t="shared" si="53"/>
        <v>6</v>
      </c>
      <c r="X36" s="21"/>
      <c r="Y36" s="21"/>
      <c r="Z36" s="33"/>
      <c r="AA36" s="27">
        <f t="shared" si="51"/>
        <v>17</v>
      </c>
      <c r="AB36" s="27">
        <v>17</v>
      </c>
      <c r="AC36" s="28">
        <f t="shared" si="52"/>
        <v>1</v>
      </c>
      <c r="AD36" s="10">
        <f t="shared" si="54"/>
        <v>0.35294117647058826</v>
      </c>
      <c r="AE36" s="44">
        <f t="shared" si="55"/>
        <v>0.83333333333333326</v>
      </c>
    </row>
    <row r="37" spans="1:31" x14ac:dyDescent="0.75">
      <c r="A37" s="29" t="s">
        <v>82</v>
      </c>
      <c r="B37" s="21" t="s">
        <v>38</v>
      </c>
      <c r="C37" s="21">
        <v>5660</v>
      </c>
      <c r="D37" s="21">
        <v>5668.9</v>
      </c>
      <c r="E37" s="29"/>
      <c r="F37" s="29"/>
      <c r="G37" s="40"/>
      <c r="H37" s="40"/>
      <c r="I37" s="41">
        <f t="shared" si="47"/>
        <v>0</v>
      </c>
      <c r="J37" s="29"/>
      <c r="K37" s="29"/>
      <c r="L37" s="24">
        <f t="shared" si="48"/>
        <v>8.8999999999996362</v>
      </c>
      <c r="M37" s="21">
        <v>5668.9</v>
      </c>
      <c r="N37" s="21">
        <v>5673</v>
      </c>
      <c r="O37" s="29"/>
      <c r="P37" s="29"/>
      <c r="Q37" s="40"/>
      <c r="R37" s="40"/>
      <c r="S37" s="41">
        <f t="shared" si="49"/>
        <v>0</v>
      </c>
      <c r="T37" s="29"/>
      <c r="U37" s="29"/>
      <c r="V37" s="24">
        <f t="shared" si="50"/>
        <v>4.1000000000003638</v>
      </c>
      <c r="W37" s="25">
        <f t="shared" si="53"/>
        <v>13</v>
      </c>
      <c r="X37" s="21"/>
      <c r="Y37" s="21"/>
      <c r="Z37" s="33"/>
      <c r="AA37" s="27">
        <f t="shared" si="51"/>
        <v>17</v>
      </c>
      <c r="AB37" s="27">
        <v>17</v>
      </c>
      <c r="AC37" s="28">
        <f t="shared" si="52"/>
        <v>1</v>
      </c>
      <c r="AD37" s="10">
        <f t="shared" si="54"/>
        <v>0.76470588235294112</v>
      </c>
      <c r="AE37" s="44">
        <f t="shared" si="55"/>
        <v>0</v>
      </c>
    </row>
    <row r="38" spans="1:31" x14ac:dyDescent="0.75">
      <c r="A38" s="29" t="s">
        <v>83</v>
      </c>
      <c r="B38" s="21" t="s">
        <v>38</v>
      </c>
      <c r="C38" s="29">
        <v>5203.5</v>
      </c>
      <c r="D38" s="29">
        <v>5203.5</v>
      </c>
      <c r="E38" s="29"/>
      <c r="F38" s="29"/>
      <c r="G38" s="40"/>
      <c r="H38" s="40"/>
      <c r="I38" s="41">
        <f t="shared" si="47"/>
        <v>0</v>
      </c>
      <c r="J38" s="29"/>
      <c r="K38" s="29"/>
      <c r="L38" s="24">
        <f t="shared" si="48"/>
        <v>0</v>
      </c>
      <c r="M38" s="29">
        <v>5203.5</v>
      </c>
      <c r="N38" s="29">
        <v>5207</v>
      </c>
      <c r="O38" s="29"/>
      <c r="P38" s="29"/>
      <c r="Q38" s="40"/>
      <c r="R38" s="40"/>
      <c r="S38" s="41">
        <f t="shared" si="49"/>
        <v>0</v>
      </c>
      <c r="T38" s="29"/>
      <c r="U38" s="29"/>
      <c r="V38" s="24">
        <f t="shared" si="50"/>
        <v>3.5</v>
      </c>
      <c r="W38" s="25">
        <f t="shared" si="53"/>
        <v>3.5</v>
      </c>
      <c r="X38" s="21"/>
      <c r="Y38" s="21"/>
      <c r="Z38" s="33"/>
      <c r="AA38" s="27">
        <f t="shared" si="51"/>
        <v>17</v>
      </c>
      <c r="AB38" s="27">
        <v>17</v>
      </c>
      <c r="AC38" s="28">
        <f t="shared" si="52"/>
        <v>1</v>
      </c>
      <c r="AD38" s="10">
        <f t="shared" si="54"/>
        <v>0.20588235294117646</v>
      </c>
      <c r="AE38" s="44">
        <f t="shared" si="55"/>
        <v>0</v>
      </c>
    </row>
    <row r="39" spans="1:31" x14ac:dyDescent="0.75">
      <c r="A39" s="29" t="s">
        <v>84</v>
      </c>
      <c r="B39" s="21" t="s">
        <v>38</v>
      </c>
      <c r="C39" s="29">
        <v>5376</v>
      </c>
      <c r="D39" s="29">
        <v>5385.5</v>
      </c>
      <c r="E39" s="29"/>
      <c r="F39" s="29"/>
      <c r="G39" s="40"/>
      <c r="H39" s="40"/>
      <c r="I39" s="41">
        <f t="shared" si="47"/>
        <v>0</v>
      </c>
      <c r="J39" s="29"/>
      <c r="K39" s="29"/>
      <c r="L39" s="24">
        <f t="shared" si="48"/>
        <v>9.5</v>
      </c>
      <c r="M39" s="29">
        <v>5385.5</v>
      </c>
      <c r="N39" s="29">
        <v>5393.6</v>
      </c>
      <c r="O39" s="29"/>
      <c r="P39" s="29"/>
      <c r="Q39" s="40"/>
      <c r="R39" s="40"/>
      <c r="S39" s="41">
        <f t="shared" si="49"/>
        <v>0</v>
      </c>
      <c r="T39" s="29"/>
      <c r="U39" s="29"/>
      <c r="V39" s="24">
        <f t="shared" si="50"/>
        <v>8.1000000000003638</v>
      </c>
      <c r="W39" s="25">
        <f t="shared" si="53"/>
        <v>17.600000000000364</v>
      </c>
      <c r="X39" s="21"/>
      <c r="Y39" s="21"/>
      <c r="Z39" s="33"/>
      <c r="AA39" s="27">
        <f t="shared" si="51"/>
        <v>17</v>
      </c>
      <c r="AB39" s="27">
        <v>17</v>
      </c>
      <c r="AC39" s="28">
        <f t="shared" si="52"/>
        <v>1</v>
      </c>
      <c r="AD39" s="10">
        <f t="shared" si="54"/>
        <v>1.0352941176470802</v>
      </c>
      <c r="AE39" s="44">
        <f t="shared" si="55"/>
        <v>0</v>
      </c>
    </row>
    <row r="40" spans="1:31" x14ac:dyDescent="0.75">
      <c r="A40" s="29" t="s">
        <v>85</v>
      </c>
      <c r="B40" s="21" t="s">
        <v>38</v>
      </c>
      <c r="C40" s="29">
        <v>2174.5</v>
      </c>
      <c r="D40" s="29">
        <v>2183.1</v>
      </c>
      <c r="E40" s="29"/>
      <c r="F40" s="29"/>
      <c r="G40" s="40"/>
      <c r="H40" s="40"/>
      <c r="I40" s="41">
        <f t="shared" si="47"/>
        <v>0</v>
      </c>
      <c r="J40" s="29"/>
      <c r="K40" s="29"/>
      <c r="L40" s="24">
        <f>SUM(D40-C40)</f>
        <v>8.5999999999999091</v>
      </c>
      <c r="M40" s="29">
        <v>2183.1</v>
      </c>
      <c r="N40" s="29">
        <v>2190.3000000000002</v>
      </c>
      <c r="O40" s="29"/>
      <c r="P40" s="29"/>
      <c r="Q40" s="40"/>
      <c r="R40" s="40"/>
      <c r="S40" s="41">
        <f t="shared" si="49"/>
        <v>0</v>
      </c>
      <c r="T40" s="29"/>
      <c r="U40" s="29"/>
      <c r="V40" s="24">
        <f t="shared" si="50"/>
        <v>7.2000000000002728</v>
      </c>
      <c r="W40" s="25">
        <f t="shared" si="53"/>
        <v>15.800000000000182</v>
      </c>
      <c r="X40" s="21"/>
      <c r="Y40" s="21"/>
      <c r="Z40" s="33"/>
      <c r="AA40" s="27">
        <f t="shared" si="51"/>
        <v>17</v>
      </c>
      <c r="AB40" s="27">
        <v>17</v>
      </c>
      <c r="AC40" s="28">
        <f t="shared" si="52"/>
        <v>1</v>
      </c>
      <c r="AD40" s="10">
        <f t="shared" si="54"/>
        <v>0.92941176470589304</v>
      </c>
      <c r="AE40" s="44">
        <f t="shared" si="55"/>
        <v>0</v>
      </c>
    </row>
    <row r="41" spans="1:31" x14ac:dyDescent="0.75">
      <c r="A41" s="29" t="s">
        <v>86</v>
      </c>
      <c r="B41" s="21" t="s">
        <v>38</v>
      </c>
      <c r="C41" s="29">
        <v>2207.6999999999998</v>
      </c>
      <c r="D41" s="29">
        <v>2216.4</v>
      </c>
      <c r="E41" s="29"/>
      <c r="F41" s="29"/>
      <c r="G41" s="40"/>
      <c r="H41" s="40"/>
      <c r="I41" s="41">
        <f t="shared" si="47"/>
        <v>0</v>
      </c>
      <c r="J41" s="29"/>
      <c r="K41" s="29"/>
      <c r="L41" s="24">
        <f>D40-C40</f>
        <v>8.5999999999999091</v>
      </c>
      <c r="M41" s="29">
        <v>2216.4</v>
      </c>
      <c r="N41" s="29">
        <v>2223.3000000000002</v>
      </c>
      <c r="O41" s="29"/>
      <c r="P41" s="29"/>
      <c r="Q41" s="40"/>
      <c r="R41" s="40"/>
      <c r="S41" s="41">
        <f t="shared" si="49"/>
        <v>0</v>
      </c>
      <c r="T41" s="29"/>
      <c r="U41" s="29"/>
      <c r="V41" s="24">
        <f t="shared" si="50"/>
        <v>6.9000000000000909</v>
      </c>
      <c r="W41" s="25">
        <f t="shared" si="53"/>
        <v>15.5</v>
      </c>
      <c r="X41" s="21"/>
      <c r="Y41" s="21"/>
      <c r="Z41" s="33"/>
      <c r="AA41" s="27">
        <f t="shared" si="51"/>
        <v>17</v>
      </c>
      <c r="AB41" s="27">
        <v>17</v>
      </c>
      <c r="AC41" s="28">
        <f t="shared" si="52"/>
        <v>1</v>
      </c>
      <c r="AD41" s="10">
        <f t="shared" si="54"/>
        <v>0.91176470588235292</v>
      </c>
      <c r="AE41" s="44">
        <f t="shared" si="55"/>
        <v>0</v>
      </c>
    </row>
    <row r="42" spans="1:31" x14ac:dyDescent="0.75">
      <c r="A42" s="29" t="s">
        <v>87</v>
      </c>
      <c r="B42" s="21" t="s">
        <v>38</v>
      </c>
      <c r="C42" s="29">
        <v>2077</v>
      </c>
      <c r="D42" s="21">
        <v>2086.3000000000002</v>
      </c>
      <c r="E42" s="29"/>
      <c r="F42" s="29"/>
      <c r="G42" s="40"/>
      <c r="H42" s="40"/>
      <c r="I42" s="41">
        <f t="shared" ref="I42" si="57">H42-G42</f>
        <v>0</v>
      </c>
      <c r="J42" s="29"/>
      <c r="K42" s="29"/>
      <c r="L42" s="24">
        <f t="shared" ref="L42" si="58">SUM(D42-C42)</f>
        <v>9.3000000000001819</v>
      </c>
      <c r="M42" s="21">
        <v>2086.3000000000002</v>
      </c>
      <c r="N42" s="29">
        <v>2094</v>
      </c>
      <c r="O42" s="29"/>
      <c r="P42" s="29"/>
      <c r="Q42" s="40"/>
      <c r="R42" s="40"/>
      <c r="S42" s="41">
        <f t="shared" ref="S42" si="59">R42-Q42</f>
        <v>0</v>
      </c>
      <c r="T42" s="29"/>
      <c r="U42" s="29"/>
      <c r="V42" s="24">
        <f t="shared" ref="V42" si="60">SUM(N42-M42)</f>
        <v>7.6999999999998181</v>
      </c>
      <c r="W42" s="25">
        <f t="shared" ref="W42" si="61">L42+V42</f>
        <v>17</v>
      </c>
      <c r="X42" s="21"/>
      <c r="Y42" s="21"/>
      <c r="Z42" s="33"/>
      <c r="AA42" s="27">
        <f t="shared" ref="AA42" si="62">AB42-X42-Y42-Z42</f>
        <v>17</v>
      </c>
      <c r="AB42" s="27">
        <v>17</v>
      </c>
      <c r="AC42" s="28">
        <f t="shared" ref="AC42" si="63">AA42/AB42</f>
        <v>1</v>
      </c>
      <c r="AD42" s="10">
        <f>W42/AA42</f>
        <v>1</v>
      </c>
      <c r="AE42" s="44">
        <f>S37+I37</f>
        <v>0</v>
      </c>
    </row>
    <row r="43" spans="1:31" x14ac:dyDescent="0.75">
      <c r="A43" s="29"/>
      <c r="B43" s="21"/>
      <c r="C43" s="21"/>
      <c r="D43" s="21"/>
      <c r="E43" s="29"/>
      <c r="F43" s="29"/>
      <c r="G43" s="40"/>
      <c r="H43" s="40"/>
      <c r="I43" s="41"/>
      <c r="J43" s="29"/>
      <c r="K43" s="29"/>
      <c r="L43" s="24"/>
      <c r="M43" s="21"/>
      <c r="N43" s="21"/>
      <c r="O43" s="29"/>
      <c r="P43" s="29"/>
      <c r="Q43" s="40"/>
      <c r="R43" s="40"/>
      <c r="S43" s="41"/>
      <c r="T43" s="29"/>
      <c r="U43" s="29"/>
      <c r="V43" s="24"/>
      <c r="W43" s="25"/>
      <c r="X43" s="21"/>
      <c r="Y43" s="21"/>
      <c r="Z43" s="33"/>
      <c r="AA43" s="27"/>
      <c r="AB43" s="27"/>
      <c r="AC43" s="28">
        <f>AVERAGEIF(AC28:AC42,"&gt;0")</f>
        <v>0.80117647058823527</v>
      </c>
      <c r="AD43" s="28">
        <f>AVERAGEIF(AD28:AD42,"&gt;0")</f>
        <v>0.80481283422460381</v>
      </c>
      <c r="AE43" s="44"/>
    </row>
    <row r="44" spans="1:31" x14ac:dyDescent="0.75">
      <c r="A44" s="13" t="s">
        <v>102</v>
      </c>
      <c r="B44" s="13"/>
      <c r="C44" s="13"/>
      <c r="D44" s="13"/>
      <c r="E44" s="13"/>
      <c r="F44" s="13"/>
      <c r="G44" s="13"/>
      <c r="H44" s="13"/>
      <c r="I44" s="19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7"/>
      <c r="X44" s="13"/>
      <c r="Y44" s="13"/>
      <c r="Z44" s="18"/>
      <c r="AA44" s="13"/>
      <c r="AB44" s="13"/>
      <c r="AC44" s="14"/>
      <c r="AD44" s="15"/>
      <c r="AE44" s="43"/>
    </row>
    <row r="45" spans="1:31" x14ac:dyDescent="0.75">
      <c r="A45" s="29" t="s">
        <v>39</v>
      </c>
      <c r="B45" s="21" t="s">
        <v>38</v>
      </c>
      <c r="C45" s="29">
        <v>16570</v>
      </c>
      <c r="D45" s="29">
        <v>16579</v>
      </c>
      <c r="E45" s="29"/>
      <c r="F45" s="29"/>
      <c r="G45" s="40"/>
      <c r="H45" s="40"/>
      <c r="I45" s="41">
        <f t="shared" ref="I45:I56" si="64">H45-G45</f>
        <v>0</v>
      </c>
      <c r="J45" s="29"/>
      <c r="K45" s="29"/>
      <c r="L45" s="24">
        <f t="shared" ref="L45:L56" si="65">SUM(D45-C45)</f>
        <v>9</v>
      </c>
      <c r="M45" s="29">
        <v>16579</v>
      </c>
      <c r="N45" s="29">
        <v>16587</v>
      </c>
      <c r="O45" s="29"/>
      <c r="P45" s="29"/>
      <c r="Q45" s="40"/>
      <c r="R45" s="40"/>
      <c r="S45" s="41">
        <f>R45-Q45</f>
        <v>0</v>
      </c>
      <c r="T45" s="29"/>
      <c r="U45" s="29"/>
      <c r="V45" s="24">
        <f t="shared" ref="V45:V56" si="66">SUM(N45-M45)</f>
        <v>8</v>
      </c>
      <c r="W45" s="25">
        <f t="shared" ref="W45:W56" si="67">L45+V45</f>
        <v>17</v>
      </c>
      <c r="X45" s="21"/>
      <c r="Y45" s="21"/>
      <c r="Z45" s="33"/>
      <c r="AA45" s="27">
        <f t="shared" ref="AA45:AA49" si="68">AB45-X45-Y45-Z45</f>
        <v>17</v>
      </c>
      <c r="AB45" s="27">
        <v>17</v>
      </c>
      <c r="AC45" s="28">
        <f t="shared" ref="AC45:AC48" si="69">AA45/AB45</f>
        <v>1</v>
      </c>
      <c r="AD45" s="10">
        <f t="shared" ref="AD45:AD48" si="70">W45/AA45</f>
        <v>1</v>
      </c>
      <c r="AE45" s="44">
        <f>S45+I45</f>
        <v>0</v>
      </c>
    </row>
    <row r="46" spans="1:31" x14ac:dyDescent="0.75">
      <c r="A46" s="29" t="s">
        <v>40</v>
      </c>
      <c r="B46" s="21" t="s">
        <v>38</v>
      </c>
      <c r="C46" s="29">
        <v>16373</v>
      </c>
      <c r="D46" s="29">
        <v>16373</v>
      </c>
      <c r="E46" s="29"/>
      <c r="F46" s="29"/>
      <c r="G46" s="40"/>
      <c r="H46" s="40"/>
      <c r="I46" s="41">
        <f t="shared" si="64"/>
        <v>0</v>
      </c>
      <c r="J46" s="29"/>
      <c r="K46" s="29"/>
      <c r="L46" s="24">
        <f t="shared" si="65"/>
        <v>0</v>
      </c>
      <c r="M46" s="29">
        <v>16373</v>
      </c>
      <c r="N46" s="29">
        <v>16373</v>
      </c>
      <c r="O46" s="29"/>
      <c r="P46" s="29"/>
      <c r="Q46" s="40"/>
      <c r="R46" s="40"/>
      <c r="S46" s="41">
        <f t="shared" ref="S46:S56" si="71">R46-Q46</f>
        <v>0</v>
      </c>
      <c r="T46" s="29"/>
      <c r="U46" s="29"/>
      <c r="V46" s="24">
        <f t="shared" si="66"/>
        <v>0</v>
      </c>
      <c r="W46" s="25">
        <f t="shared" si="67"/>
        <v>0</v>
      </c>
      <c r="X46" s="21"/>
      <c r="Y46" s="21"/>
      <c r="Z46" s="33"/>
      <c r="AA46" s="27">
        <f t="shared" si="68"/>
        <v>17</v>
      </c>
      <c r="AB46" s="27">
        <v>17</v>
      </c>
      <c r="AC46" s="28">
        <f t="shared" si="69"/>
        <v>1</v>
      </c>
      <c r="AD46" s="10">
        <f t="shared" si="70"/>
        <v>0</v>
      </c>
      <c r="AE46" s="44">
        <f t="shared" ref="AE46:AE56" si="72">S46+I46</f>
        <v>0</v>
      </c>
    </row>
    <row r="47" spans="1:31" x14ac:dyDescent="0.75">
      <c r="A47" s="29" t="s">
        <v>41</v>
      </c>
      <c r="B47" s="21" t="s">
        <v>38</v>
      </c>
      <c r="C47" s="29">
        <v>15527</v>
      </c>
      <c r="D47" s="29">
        <v>15540</v>
      </c>
      <c r="E47" s="29"/>
      <c r="F47" s="29"/>
      <c r="G47" s="40"/>
      <c r="H47" s="40"/>
      <c r="I47" s="41">
        <f t="shared" si="64"/>
        <v>0</v>
      </c>
      <c r="J47" s="29"/>
      <c r="K47" s="29"/>
      <c r="L47" s="24">
        <f t="shared" si="65"/>
        <v>13</v>
      </c>
      <c r="M47" s="29">
        <v>15540</v>
      </c>
      <c r="N47" s="29">
        <v>15547</v>
      </c>
      <c r="O47" s="29"/>
      <c r="P47" s="29"/>
      <c r="Q47" s="40"/>
      <c r="R47" s="40"/>
      <c r="S47" s="41">
        <f t="shared" si="71"/>
        <v>0</v>
      </c>
      <c r="T47" s="29"/>
      <c r="U47" s="29"/>
      <c r="V47" s="24">
        <f t="shared" si="66"/>
        <v>7</v>
      </c>
      <c r="W47" s="25">
        <f t="shared" si="67"/>
        <v>20</v>
      </c>
      <c r="X47" s="21"/>
      <c r="Y47" s="21"/>
      <c r="Z47" s="33"/>
      <c r="AA47" s="27">
        <f t="shared" si="68"/>
        <v>17</v>
      </c>
      <c r="AB47" s="27">
        <v>17</v>
      </c>
      <c r="AC47" s="28">
        <f t="shared" si="69"/>
        <v>1</v>
      </c>
      <c r="AD47" s="10">
        <f t="shared" si="70"/>
        <v>1.1764705882352942</v>
      </c>
      <c r="AE47" s="44">
        <f t="shared" si="72"/>
        <v>0</v>
      </c>
    </row>
    <row r="48" spans="1:31" x14ac:dyDescent="0.75">
      <c r="A48" s="29" t="s">
        <v>42</v>
      </c>
      <c r="B48" s="21" t="s">
        <v>38</v>
      </c>
      <c r="C48" s="29">
        <v>11771</v>
      </c>
      <c r="D48" s="29">
        <v>11780</v>
      </c>
      <c r="E48" s="29"/>
      <c r="F48" s="29"/>
      <c r="G48" s="40"/>
      <c r="H48" s="40"/>
      <c r="I48" s="41">
        <f t="shared" si="64"/>
        <v>0</v>
      </c>
      <c r="J48" s="29"/>
      <c r="K48" s="29"/>
      <c r="L48" s="24">
        <f t="shared" si="65"/>
        <v>9</v>
      </c>
      <c r="M48" s="29">
        <v>11780</v>
      </c>
      <c r="N48" s="29">
        <v>11788</v>
      </c>
      <c r="O48" s="29"/>
      <c r="P48" s="29"/>
      <c r="Q48" s="40"/>
      <c r="R48" s="40"/>
      <c r="S48" s="41">
        <f t="shared" si="71"/>
        <v>0</v>
      </c>
      <c r="T48" s="29"/>
      <c r="U48" s="29"/>
      <c r="V48" s="24">
        <f t="shared" si="66"/>
        <v>8</v>
      </c>
      <c r="W48" s="25">
        <f t="shared" si="67"/>
        <v>17</v>
      </c>
      <c r="X48" s="21"/>
      <c r="Y48" s="21"/>
      <c r="Z48" s="33"/>
      <c r="AA48" s="27">
        <f t="shared" si="68"/>
        <v>17</v>
      </c>
      <c r="AB48" s="27">
        <v>17</v>
      </c>
      <c r="AC48" s="28">
        <f t="shared" si="69"/>
        <v>1</v>
      </c>
      <c r="AD48" s="10">
        <f t="shared" si="70"/>
        <v>1</v>
      </c>
      <c r="AE48" s="44">
        <f t="shared" si="72"/>
        <v>0</v>
      </c>
    </row>
    <row r="49" spans="1:31" x14ac:dyDescent="0.75">
      <c r="A49" s="29" t="s">
        <v>43</v>
      </c>
      <c r="B49" s="21" t="s">
        <v>38</v>
      </c>
      <c r="C49" s="21">
        <v>9950</v>
      </c>
      <c r="D49" s="21">
        <v>9957</v>
      </c>
      <c r="E49" s="29"/>
      <c r="F49" s="29"/>
      <c r="G49" s="40"/>
      <c r="H49" s="40"/>
      <c r="I49" s="41">
        <f t="shared" si="64"/>
        <v>0</v>
      </c>
      <c r="J49" s="29"/>
      <c r="K49" s="29"/>
      <c r="L49" s="24">
        <f t="shared" si="65"/>
        <v>7</v>
      </c>
      <c r="M49" s="21">
        <v>9957</v>
      </c>
      <c r="N49" s="21">
        <v>9963</v>
      </c>
      <c r="O49" s="29"/>
      <c r="P49" s="29"/>
      <c r="Q49" s="40"/>
      <c r="R49" s="40"/>
      <c r="S49" s="41">
        <f t="shared" si="71"/>
        <v>0</v>
      </c>
      <c r="T49" s="29"/>
      <c r="U49" s="29"/>
      <c r="V49" s="24">
        <f t="shared" si="66"/>
        <v>6</v>
      </c>
      <c r="W49" s="25">
        <f t="shared" si="67"/>
        <v>13</v>
      </c>
      <c r="X49" s="21"/>
      <c r="Y49" s="21"/>
      <c r="Z49" s="33"/>
      <c r="AA49" s="27">
        <f t="shared" si="68"/>
        <v>17</v>
      </c>
      <c r="AB49" s="27">
        <v>17</v>
      </c>
      <c r="AC49" s="28">
        <f>AA49/AB49</f>
        <v>1</v>
      </c>
      <c r="AD49" s="10">
        <f>W49/AA49</f>
        <v>0.76470588235294112</v>
      </c>
      <c r="AE49" s="44">
        <f t="shared" si="72"/>
        <v>0</v>
      </c>
    </row>
    <row r="50" spans="1:31" x14ac:dyDescent="0.75">
      <c r="A50" s="29" t="s">
        <v>44</v>
      </c>
      <c r="B50" s="21" t="s">
        <v>38</v>
      </c>
      <c r="C50" s="29">
        <v>13625</v>
      </c>
      <c r="D50" s="29">
        <v>13628</v>
      </c>
      <c r="E50" s="29"/>
      <c r="F50" s="29"/>
      <c r="G50" s="40"/>
      <c r="H50" s="40"/>
      <c r="I50" s="41">
        <f t="shared" si="64"/>
        <v>0</v>
      </c>
      <c r="J50" s="29"/>
      <c r="K50" s="29"/>
      <c r="L50" s="24">
        <f t="shared" si="65"/>
        <v>3</v>
      </c>
      <c r="M50" s="29">
        <v>13628</v>
      </c>
      <c r="N50" s="29">
        <v>13637</v>
      </c>
      <c r="O50" s="29"/>
      <c r="P50" s="29"/>
      <c r="Q50" s="40"/>
      <c r="R50" s="40"/>
      <c r="S50" s="41">
        <f t="shared" si="71"/>
        <v>0</v>
      </c>
      <c r="T50" s="29"/>
      <c r="U50" s="29"/>
      <c r="V50" s="24">
        <f t="shared" si="66"/>
        <v>9</v>
      </c>
      <c r="W50" s="25">
        <f t="shared" si="67"/>
        <v>12</v>
      </c>
      <c r="X50" s="21"/>
      <c r="Y50" s="21"/>
      <c r="Z50" s="33"/>
      <c r="AA50" s="27">
        <f t="shared" si="51"/>
        <v>17</v>
      </c>
      <c r="AB50" s="27">
        <v>17</v>
      </c>
      <c r="AC50" s="28">
        <f t="shared" si="52"/>
        <v>1</v>
      </c>
      <c r="AD50" s="10">
        <f t="shared" si="54"/>
        <v>0.70588235294117652</v>
      </c>
      <c r="AE50" s="44">
        <f t="shared" si="72"/>
        <v>0</v>
      </c>
    </row>
    <row r="51" spans="1:31" x14ac:dyDescent="0.75">
      <c r="A51" s="29" t="s">
        <v>45</v>
      </c>
      <c r="B51" s="21" t="s">
        <v>38</v>
      </c>
      <c r="C51" s="29"/>
      <c r="D51" s="29"/>
      <c r="E51" s="29" t="s">
        <v>140</v>
      </c>
      <c r="F51" s="29" t="s">
        <v>140</v>
      </c>
      <c r="G51" s="40">
        <v>0.25</v>
      </c>
      <c r="H51" s="40">
        <v>0.66666666666666663</v>
      </c>
      <c r="I51" s="41">
        <f t="shared" si="64"/>
        <v>0.41666666666666663</v>
      </c>
      <c r="J51" s="29" t="s">
        <v>148</v>
      </c>
      <c r="K51" s="29"/>
      <c r="L51" s="24">
        <f t="shared" si="65"/>
        <v>0</v>
      </c>
      <c r="M51" s="29"/>
      <c r="N51" s="29"/>
      <c r="O51" s="29"/>
      <c r="P51" s="29" t="s">
        <v>140</v>
      </c>
      <c r="Q51" s="40">
        <v>0.66666666666666663</v>
      </c>
      <c r="R51" s="40">
        <v>8.3333333333333329E-2</v>
      </c>
      <c r="S51" s="41">
        <v>0.41666666666666669</v>
      </c>
      <c r="T51" s="29" t="s">
        <v>148</v>
      </c>
      <c r="U51" s="29"/>
      <c r="V51" s="24">
        <f t="shared" si="66"/>
        <v>0</v>
      </c>
      <c r="W51" s="25">
        <f t="shared" si="67"/>
        <v>0</v>
      </c>
      <c r="X51" s="21"/>
      <c r="Y51" s="21"/>
      <c r="Z51" s="33">
        <v>16.899999999999999</v>
      </c>
      <c r="AA51" s="27">
        <f t="shared" si="51"/>
        <v>0.10000000000000142</v>
      </c>
      <c r="AB51" s="27">
        <v>17</v>
      </c>
      <c r="AC51" s="28">
        <f t="shared" si="52"/>
        <v>5.8823529411765538E-3</v>
      </c>
      <c r="AD51" s="10">
        <f t="shared" si="54"/>
        <v>0</v>
      </c>
      <c r="AE51" s="44">
        <f t="shared" si="72"/>
        <v>0.83333333333333326</v>
      </c>
    </row>
    <row r="52" spans="1:31" x14ac:dyDescent="0.75">
      <c r="A52" s="29" t="s">
        <v>116</v>
      </c>
      <c r="B52" s="21" t="s">
        <v>38</v>
      </c>
      <c r="C52" s="29">
        <v>12522</v>
      </c>
      <c r="D52" s="29">
        <v>12531</v>
      </c>
      <c r="E52" s="29"/>
      <c r="F52" s="29"/>
      <c r="G52" s="40"/>
      <c r="H52" s="40"/>
      <c r="I52" s="41">
        <f t="shared" si="64"/>
        <v>0</v>
      </c>
      <c r="J52" s="29"/>
      <c r="K52" s="29"/>
      <c r="L52" s="24">
        <f t="shared" si="65"/>
        <v>9</v>
      </c>
      <c r="M52" s="29">
        <v>12531</v>
      </c>
      <c r="N52" s="29">
        <v>12538</v>
      </c>
      <c r="O52" s="29"/>
      <c r="P52" s="29"/>
      <c r="Q52" s="40"/>
      <c r="R52" s="40"/>
      <c r="S52" s="41">
        <f t="shared" si="71"/>
        <v>0</v>
      </c>
      <c r="T52" s="29"/>
      <c r="U52" s="29"/>
      <c r="V52" s="24">
        <f t="shared" si="66"/>
        <v>7</v>
      </c>
      <c r="W52" s="25">
        <f t="shared" si="67"/>
        <v>16</v>
      </c>
      <c r="X52" s="21"/>
      <c r="Y52" s="21"/>
      <c r="Z52" s="33"/>
      <c r="AA52" s="27">
        <f t="shared" si="51"/>
        <v>17</v>
      </c>
      <c r="AB52" s="27">
        <v>17</v>
      </c>
      <c r="AC52" s="28">
        <f t="shared" si="52"/>
        <v>1</v>
      </c>
      <c r="AD52" s="10">
        <f t="shared" si="54"/>
        <v>0.94117647058823528</v>
      </c>
      <c r="AE52" s="44">
        <f t="shared" si="72"/>
        <v>0</v>
      </c>
    </row>
    <row r="53" spans="1:31" x14ac:dyDescent="0.75">
      <c r="A53" s="29" t="s">
        <v>46</v>
      </c>
      <c r="B53" s="21" t="s">
        <v>38</v>
      </c>
      <c r="C53" s="29">
        <v>13704</v>
      </c>
      <c r="D53" s="29">
        <v>13704</v>
      </c>
      <c r="E53" s="29"/>
      <c r="F53" s="29"/>
      <c r="G53" s="40"/>
      <c r="H53" s="40"/>
      <c r="I53" s="41">
        <f t="shared" si="64"/>
        <v>0</v>
      </c>
      <c r="J53" s="29"/>
      <c r="K53" s="29"/>
      <c r="L53" s="24">
        <f t="shared" si="65"/>
        <v>0</v>
      </c>
      <c r="M53" s="29">
        <v>13704</v>
      </c>
      <c r="N53" s="29">
        <v>13704</v>
      </c>
      <c r="O53" s="29"/>
      <c r="P53" s="29"/>
      <c r="Q53" s="29"/>
      <c r="R53" s="29"/>
      <c r="S53" s="41">
        <f t="shared" si="71"/>
        <v>0</v>
      </c>
      <c r="T53" s="29"/>
      <c r="U53" s="29"/>
      <c r="V53" s="24">
        <f t="shared" si="66"/>
        <v>0</v>
      </c>
      <c r="W53" s="25">
        <f t="shared" si="67"/>
        <v>0</v>
      </c>
      <c r="X53" s="21"/>
      <c r="Y53" s="21"/>
      <c r="Z53" s="33"/>
      <c r="AA53" s="27">
        <f t="shared" si="51"/>
        <v>17</v>
      </c>
      <c r="AB53" s="27">
        <v>17</v>
      </c>
      <c r="AC53" s="28">
        <f t="shared" si="52"/>
        <v>1</v>
      </c>
      <c r="AD53" s="10">
        <f t="shared" si="54"/>
        <v>0</v>
      </c>
      <c r="AE53" s="44">
        <f t="shared" si="72"/>
        <v>0</v>
      </c>
    </row>
    <row r="54" spans="1:31" x14ac:dyDescent="0.75">
      <c r="A54" s="29" t="s">
        <v>48</v>
      </c>
      <c r="B54" s="21" t="s">
        <v>38</v>
      </c>
      <c r="C54" s="29"/>
      <c r="D54" s="29"/>
      <c r="E54" s="29" t="s">
        <v>140</v>
      </c>
      <c r="F54" s="29" t="s">
        <v>140</v>
      </c>
      <c r="G54" s="40">
        <v>0.25</v>
      </c>
      <c r="H54" s="40">
        <v>0.66666666666666663</v>
      </c>
      <c r="I54" s="41">
        <f t="shared" si="64"/>
        <v>0.41666666666666663</v>
      </c>
      <c r="J54" s="29" t="s">
        <v>149</v>
      </c>
      <c r="K54" s="29"/>
      <c r="L54" s="24">
        <f t="shared" si="65"/>
        <v>0</v>
      </c>
      <c r="M54" s="29"/>
      <c r="N54" s="29"/>
      <c r="O54" s="29"/>
      <c r="P54" s="29" t="s">
        <v>140</v>
      </c>
      <c r="Q54" s="40">
        <v>0.66666666666666663</v>
      </c>
      <c r="R54" s="40">
        <v>8.3333333333333329E-2</v>
      </c>
      <c r="S54" s="41">
        <v>0.41666666666666669</v>
      </c>
      <c r="T54" s="29" t="s">
        <v>149</v>
      </c>
      <c r="U54" s="29"/>
      <c r="V54" s="24">
        <f t="shared" si="66"/>
        <v>0</v>
      </c>
      <c r="W54" s="25">
        <f t="shared" si="67"/>
        <v>0</v>
      </c>
      <c r="X54" s="21"/>
      <c r="Y54" s="21"/>
      <c r="Z54" s="33"/>
      <c r="AA54" s="27">
        <f t="shared" si="51"/>
        <v>17</v>
      </c>
      <c r="AB54" s="27">
        <v>17</v>
      </c>
      <c r="AC54" s="28">
        <f t="shared" si="52"/>
        <v>1</v>
      </c>
      <c r="AD54" s="10">
        <f t="shared" si="54"/>
        <v>0</v>
      </c>
      <c r="AE54" s="44">
        <f t="shared" si="72"/>
        <v>0.83333333333333326</v>
      </c>
    </row>
    <row r="55" spans="1:31" x14ac:dyDescent="0.75">
      <c r="A55" s="29" t="s">
        <v>49</v>
      </c>
      <c r="B55" s="21" t="s">
        <v>38</v>
      </c>
      <c r="C55" s="29">
        <v>14046</v>
      </c>
      <c r="D55" s="29">
        <v>14055</v>
      </c>
      <c r="E55" s="29"/>
      <c r="F55" s="29"/>
      <c r="G55" s="40"/>
      <c r="H55" s="40"/>
      <c r="I55" s="41">
        <f t="shared" si="64"/>
        <v>0</v>
      </c>
      <c r="J55" s="29"/>
      <c r="K55" s="29"/>
      <c r="L55" s="24">
        <f t="shared" si="65"/>
        <v>9</v>
      </c>
      <c r="M55" s="29">
        <v>14055</v>
      </c>
      <c r="N55" s="29">
        <v>14063</v>
      </c>
      <c r="O55" s="29"/>
      <c r="P55" s="29"/>
      <c r="Q55" s="40"/>
      <c r="R55" s="40"/>
      <c r="S55" s="41">
        <f t="shared" si="71"/>
        <v>0</v>
      </c>
      <c r="T55" s="29"/>
      <c r="U55" s="29"/>
      <c r="V55" s="24">
        <f t="shared" si="66"/>
        <v>8</v>
      </c>
      <c r="W55" s="25">
        <f t="shared" si="67"/>
        <v>17</v>
      </c>
      <c r="X55" s="21"/>
      <c r="Y55" s="21"/>
      <c r="Z55" s="33"/>
      <c r="AA55" s="27">
        <f t="shared" si="51"/>
        <v>17</v>
      </c>
      <c r="AB55" s="27">
        <v>17</v>
      </c>
      <c r="AC55" s="28">
        <f t="shared" si="52"/>
        <v>1</v>
      </c>
      <c r="AD55" s="10">
        <f t="shared" si="54"/>
        <v>1</v>
      </c>
      <c r="AE55" s="44">
        <f t="shared" si="72"/>
        <v>0</v>
      </c>
    </row>
    <row r="56" spans="1:31" x14ac:dyDescent="0.75">
      <c r="A56" s="29" t="s">
        <v>50</v>
      </c>
      <c r="B56" s="21" t="s">
        <v>38</v>
      </c>
      <c r="C56" s="29">
        <v>6294</v>
      </c>
      <c r="D56" s="29">
        <v>6302</v>
      </c>
      <c r="E56" s="29"/>
      <c r="F56" s="29"/>
      <c r="G56" s="40"/>
      <c r="H56" s="40"/>
      <c r="I56" s="41">
        <f t="shared" si="64"/>
        <v>0</v>
      </c>
      <c r="J56" s="29"/>
      <c r="K56" s="29"/>
      <c r="L56" s="24">
        <f t="shared" si="65"/>
        <v>8</v>
      </c>
      <c r="M56" s="29">
        <v>6302</v>
      </c>
      <c r="N56" s="29">
        <v>6303.6</v>
      </c>
      <c r="O56" s="29"/>
      <c r="P56" s="29"/>
      <c r="Q56" s="40"/>
      <c r="R56" s="40"/>
      <c r="S56" s="41">
        <f t="shared" si="71"/>
        <v>0</v>
      </c>
      <c r="T56" s="29"/>
      <c r="U56" s="29"/>
      <c r="V56" s="24">
        <f t="shared" si="66"/>
        <v>1.6000000000003638</v>
      </c>
      <c r="W56" s="25">
        <f t="shared" si="67"/>
        <v>9.6000000000003638</v>
      </c>
      <c r="X56" s="21"/>
      <c r="Y56" s="21"/>
      <c r="Z56" s="33"/>
      <c r="AA56" s="27">
        <f t="shared" si="51"/>
        <v>17</v>
      </c>
      <c r="AB56" s="27">
        <v>17</v>
      </c>
      <c r="AC56" s="28">
        <f t="shared" si="52"/>
        <v>1</v>
      </c>
      <c r="AD56" s="10">
        <f t="shared" si="54"/>
        <v>0.5647058823529626</v>
      </c>
      <c r="AE56" s="44">
        <f t="shared" si="72"/>
        <v>0</v>
      </c>
    </row>
    <row r="57" spans="1:31" x14ac:dyDescent="0.75">
      <c r="A57" s="78"/>
      <c r="B57" s="79"/>
      <c r="C57" s="80"/>
      <c r="D57" s="80"/>
      <c r="E57" s="80"/>
      <c r="F57" s="80"/>
      <c r="G57" s="81"/>
      <c r="H57" s="81"/>
      <c r="I57" s="82"/>
      <c r="J57" s="80"/>
      <c r="K57" s="80"/>
      <c r="L57" s="83"/>
      <c r="M57" s="80"/>
      <c r="N57" s="80"/>
      <c r="O57" s="80"/>
      <c r="P57" s="80"/>
      <c r="Q57" s="81"/>
      <c r="R57" s="81"/>
      <c r="S57" s="82"/>
      <c r="T57" s="80"/>
      <c r="U57" s="80"/>
      <c r="V57" s="83"/>
      <c r="W57" s="84"/>
      <c r="X57" s="79"/>
      <c r="Y57" s="79"/>
      <c r="Z57" s="85"/>
      <c r="AA57" s="86"/>
      <c r="AB57" s="86"/>
      <c r="AC57" s="28">
        <f>AVERAGEIF(AC45:AC56,"&gt;0")</f>
        <v>0.917156862745098</v>
      </c>
      <c r="AD57" s="28">
        <f>AVERAGEIF(AD45:AD56,"&gt;0")</f>
        <v>0.89411764705882624</v>
      </c>
      <c r="AE57" s="87"/>
    </row>
    <row r="58" spans="1:31" x14ac:dyDescent="0.75">
      <c r="A58" s="78"/>
      <c r="B58" s="79"/>
      <c r="C58" s="80"/>
      <c r="D58" s="80"/>
      <c r="E58" s="80"/>
      <c r="F58" s="80"/>
      <c r="G58" s="81"/>
      <c r="H58" s="81"/>
      <c r="I58" s="82"/>
      <c r="J58" s="80"/>
      <c r="K58" s="80"/>
      <c r="L58" s="83"/>
      <c r="M58" s="80"/>
      <c r="N58" s="80"/>
      <c r="O58" s="80"/>
      <c r="P58" s="80"/>
      <c r="Q58" s="81"/>
      <c r="R58" s="81"/>
      <c r="S58" s="82"/>
      <c r="T58" s="80"/>
      <c r="U58" s="80"/>
      <c r="V58" s="83"/>
      <c r="W58" s="84"/>
      <c r="X58" s="79"/>
      <c r="Y58" s="79"/>
      <c r="Z58" s="85"/>
      <c r="AA58" s="88" t="s">
        <v>178</v>
      </c>
      <c r="AB58" s="86"/>
      <c r="AC58" s="28">
        <f>AVERAGE(AC43,AC57)</f>
        <v>0.85916666666666663</v>
      </c>
      <c r="AD58" s="28">
        <f>AVERAGE(AD43,AD57)</f>
        <v>0.84946524064171502</v>
      </c>
      <c r="AE58" s="87"/>
    </row>
    <row r="59" spans="1:31" s="103" customFormat="1" x14ac:dyDescent="0.75">
      <c r="A59" s="105" t="s">
        <v>118</v>
      </c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</row>
    <row r="60" spans="1:31" s="104" customFormat="1" x14ac:dyDescent="0.75">
      <c r="A60" s="107" t="s">
        <v>97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</row>
    <row r="61" spans="1:31" x14ac:dyDescent="0.75">
      <c r="A61" s="29" t="s">
        <v>127</v>
      </c>
      <c r="B61" s="29" t="s">
        <v>58</v>
      </c>
      <c r="C61" s="29">
        <v>22984</v>
      </c>
      <c r="D61" s="29">
        <v>22984</v>
      </c>
      <c r="E61" s="29"/>
      <c r="F61" s="29"/>
      <c r="G61" s="40"/>
      <c r="H61" s="40"/>
      <c r="I61" s="41">
        <f t="shared" ref="I61:I63" si="73">H61-G61</f>
        <v>0</v>
      </c>
      <c r="J61" s="29"/>
      <c r="K61" s="29"/>
      <c r="L61" s="38">
        <f t="shared" ref="L61:L63" si="74">SUM(D61-C61)</f>
        <v>0</v>
      </c>
      <c r="M61" s="29">
        <v>22984</v>
      </c>
      <c r="N61" s="29">
        <v>22984</v>
      </c>
      <c r="O61" s="29"/>
      <c r="P61" s="29"/>
      <c r="Q61" s="40"/>
      <c r="R61" s="40"/>
      <c r="S61" s="41">
        <f t="shared" ref="S61:S63" si="75">R61-Q61</f>
        <v>0</v>
      </c>
      <c r="T61" s="29"/>
      <c r="U61" s="29"/>
      <c r="V61" s="24">
        <f t="shared" ref="V61:V63" si="76">SUM(N61-M61)</f>
        <v>0</v>
      </c>
      <c r="W61" s="25">
        <f t="shared" ref="W61:W63" si="77">SUM(L61+V61)</f>
        <v>0</v>
      </c>
      <c r="X61" s="29"/>
      <c r="Y61" s="29"/>
      <c r="Z61" s="30"/>
      <c r="AA61" s="27">
        <f>AB61-X61-Y61-Z61</f>
        <v>17</v>
      </c>
      <c r="AB61" s="27">
        <v>17</v>
      </c>
      <c r="AC61" s="28">
        <f>AA61/AB61</f>
        <v>1</v>
      </c>
      <c r="AD61" s="10">
        <f>W61/AA61</f>
        <v>0</v>
      </c>
      <c r="AE61" s="44">
        <f>S60+I60</f>
        <v>0</v>
      </c>
    </row>
    <row r="62" spans="1:31" x14ac:dyDescent="0.75">
      <c r="A62" s="29" t="s">
        <v>128</v>
      </c>
      <c r="B62" s="29" t="s">
        <v>58</v>
      </c>
      <c r="C62" s="29">
        <v>7326</v>
      </c>
      <c r="D62" s="29">
        <v>7332</v>
      </c>
      <c r="E62" s="29"/>
      <c r="F62" s="29"/>
      <c r="G62" s="40"/>
      <c r="H62" s="40"/>
      <c r="I62" s="41">
        <f t="shared" si="73"/>
        <v>0</v>
      </c>
      <c r="J62" s="29"/>
      <c r="K62" s="29"/>
      <c r="L62" s="38">
        <f t="shared" si="74"/>
        <v>6</v>
      </c>
      <c r="M62" s="29">
        <v>7332</v>
      </c>
      <c r="N62" s="29">
        <v>7338</v>
      </c>
      <c r="O62" s="29"/>
      <c r="P62" s="29"/>
      <c r="Q62" s="40"/>
      <c r="R62" s="40"/>
      <c r="S62" s="41">
        <f t="shared" si="75"/>
        <v>0</v>
      </c>
      <c r="T62" s="29"/>
      <c r="U62" s="29"/>
      <c r="V62" s="24">
        <f t="shared" si="76"/>
        <v>6</v>
      </c>
      <c r="W62" s="25">
        <f t="shared" si="77"/>
        <v>12</v>
      </c>
      <c r="X62" s="29"/>
      <c r="Y62" s="29"/>
      <c r="Z62" s="30"/>
      <c r="AA62" s="27">
        <f>AB62-X62-Y62-Z62</f>
        <v>17</v>
      </c>
      <c r="AB62" s="27">
        <v>17</v>
      </c>
      <c r="AC62" s="28">
        <f>AA62/AB62</f>
        <v>1</v>
      </c>
      <c r="AD62" s="10">
        <f>W62/AA62</f>
        <v>0.70588235294117652</v>
      </c>
      <c r="AE62" s="44">
        <f t="shared" ref="AE62:AE63" si="78">S60+I60</f>
        <v>0</v>
      </c>
    </row>
    <row r="63" spans="1:31" x14ac:dyDescent="0.75">
      <c r="A63" s="29" t="s">
        <v>129</v>
      </c>
      <c r="B63" s="29" t="s">
        <v>58</v>
      </c>
      <c r="C63" s="29">
        <v>12473</v>
      </c>
      <c r="D63" s="29">
        <v>12481</v>
      </c>
      <c r="E63" s="29"/>
      <c r="F63" s="29"/>
      <c r="G63" s="40"/>
      <c r="H63" s="40"/>
      <c r="I63" s="41">
        <f t="shared" si="73"/>
        <v>0</v>
      </c>
      <c r="J63" s="29"/>
      <c r="K63" s="29"/>
      <c r="L63" s="38">
        <f t="shared" si="74"/>
        <v>8</v>
      </c>
      <c r="M63" s="29">
        <v>12482</v>
      </c>
      <c r="N63" s="29">
        <v>12484</v>
      </c>
      <c r="O63" s="29"/>
      <c r="P63" s="29"/>
      <c r="Q63" s="40"/>
      <c r="R63" s="40"/>
      <c r="S63" s="41">
        <f t="shared" si="75"/>
        <v>0</v>
      </c>
      <c r="T63" s="29"/>
      <c r="U63" s="29"/>
      <c r="V63" s="24">
        <f t="shared" si="76"/>
        <v>2</v>
      </c>
      <c r="W63" s="25">
        <f t="shared" si="77"/>
        <v>10</v>
      </c>
      <c r="X63" s="29"/>
      <c r="Y63" s="29"/>
      <c r="Z63" s="30"/>
      <c r="AA63" s="27">
        <f>AB63-X63-Y63-Z63</f>
        <v>17</v>
      </c>
      <c r="AB63" s="27">
        <v>17</v>
      </c>
      <c r="AC63" s="28">
        <f>AA63/AB63</f>
        <v>1</v>
      </c>
      <c r="AD63" s="10">
        <f>W63/AA63</f>
        <v>0.58823529411764708</v>
      </c>
      <c r="AE63" s="44">
        <f t="shared" si="78"/>
        <v>0</v>
      </c>
    </row>
    <row r="64" spans="1:31" s="103" customFormat="1" x14ac:dyDescent="0.75">
      <c r="A64" s="101" t="s">
        <v>118</v>
      </c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</row>
    <row r="65" spans="1:31" s="37" customFormat="1" x14ac:dyDescent="0.75">
      <c r="A65" s="104" t="s">
        <v>98</v>
      </c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5"/>
      <c r="AE65" s="43"/>
    </row>
    <row r="66" spans="1:31" x14ac:dyDescent="0.75">
      <c r="A66" s="29" t="s">
        <v>57</v>
      </c>
      <c r="B66" s="29" t="s">
        <v>58</v>
      </c>
      <c r="C66" s="36"/>
      <c r="D66" s="36"/>
      <c r="E66" s="29"/>
      <c r="F66" s="29"/>
      <c r="G66" s="40"/>
      <c r="H66" s="40"/>
      <c r="I66" s="41">
        <f t="shared" ref="I66" si="79">H66-G66</f>
        <v>0</v>
      </c>
      <c r="J66" s="29"/>
      <c r="K66" s="29"/>
      <c r="L66" s="38">
        <f t="shared" ref="L66" si="80">SUM(D66-C66)</f>
        <v>0</v>
      </c>
      <c r="M66" s="29"/>
      <c r="N66" s="29"/>
      <c r="O66" s="29"/>
      <c r="P66" s="29"/>
      <c r="Q66" s="40"/>
      <c r="R66" s="40"/>
      <c r="S66" s="41">
        <f>R66-Q66</f>
        <v>0</v>
      </c>
      <c r="T66" s="29"/>
      <c r="U66" s="29"/>
      <c r="V66" s="24">
        <f t="shared" ref="V66" si="81">SUM(N66-M66)</f>
        <v>0</v>
      </c>
      <c r="W66" s="25">
        <f t="shared" ref="W66" si="82">SUM(L66+V66)</f>
        <v>0</v>
      </c>
      <c r="X66" s="29"/>
      <c r="Y66" s="29"/>
      <c r="Z66" s="30"/>
      <c r="AA66" s="27">
        <f>AB66-X66-Y66-Z66</f>
        <v>17</v>
      </c>
      <c r="AB66" s="27">
        <v>17</v>
      </c>
      <c r="AC66" s="28">
        <f>AA66/AB66</f>
        <v>1</v>
      </c>
      <c r="AD66" s="10">
        <f>W66/AA66</f>
        <v>0</v>
      </c>
      <c r="AE66" s="44">
        <f>S64+I64</f>
        <v>0</v>
      </c>
    </row>
    <row r="67" spans="1:31" s="103" customFormat="1" x14ac:dyDescent="0.75">
      <c r="A67" s="101" t="s">
        <v>61</v>
      </c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</row>
    <row r="68" spans="1:31" s="37" customFormat="1" x14ac:dyDescent="0.75">
      <c r="A68" s="104" t="s">
        <v>101</v>
      </c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5"/>
      <c r="AE68" s="19"/>
    </row>
    <row r="69" spans="1:31" x14ac:dyDescent="0.75">
      <c r="A69" s="29" t="s">
        <v>115</v>
      </c>
      <c r="B69" s="29" t="s">
        <v>61</v>
      </c>
      <c r="C69" s="29"/>
      <c r="D69" s="29"/>
      <c r="E69" s="29"/>
      <c r="F69" s="29"/>
      <c r="G69" s="40"/>
      <c r="H69" s="40"/>
      <c r="I69" s="41">
        <f>H69-G69</f>
        <v>0</v>
      </c>
      <c r="J69" s="29"/>
      <c r="K69" s="29"/>
      <c r="L69" s="38">
        <f>SUM(D69-C69)</f>
        <v>0</v>
      </c>
      <c r="M69" s="29"/>
      <c r="N69" s="29"/>
      <c r="O69" s="29"/>
      <c r="P69" s="29"/>
      <c r="Q69" s="40"/>
      <c r="R69" s="40"/>
      <c r="S69" s="41">
        <f>R69-Q69</f>
        <v>0</v>
      </c>
      <c r="T69" s="29"/>
      <c r="U69" s="29"/>
      <c r="V69" s="24">
        <f>SUM(N69-M69)</f>
        <v>0</v>
      </c>
      <c r="W69" s="25">
        <f>SUM(L69+V69)</f>
        <v>0</v>
      </c>
      <c r="X69" s="29"/>
      <c r="Y69" s="29"/>
      <c r="Z69" s="30"/>
      <c r="AA69" s="27">
        <f>AB69-X69-Y69-Z69</f>
        <v>17</v>
      </c>
      <c r="AB69" s="27">
        <v>17</v>
      </c>
      <c r="AC69" s="28">
        <f>AA69/AB69</f>
        <v>1</v>
      </c>
      <c r="AD69" s="10">
        <f>W69/AA69</f>
        <v>0</v>
      </c>
      <c r="AE69" s="44">
        <f>I69</f>
        <v>0</v>
      </c>
    </row>
    <row r="70" spans="1:31" s="37" customFormat="1" x14ac:dyDescent="0.75">
      <c r="A70" s="12" t="s">
        <v>119</v>
      </c>
      <c r="B70" s="13"/>
      <c r="C70" s="13"/>
      <c r="D70" s="13"/>
      <c r="E70" s="13"/>
      <c r="F70" s="13"/>
      <c r="G70" s="14"/>
      <c r="H70" s="15"/>
      <c r="I70" s="19"/>
      <c r="J70" s="14"/>
      <c r="K70" s="15"/>
      <c r="L70" s="13"/>
      <c r="M70" s="13"/>
      <c r="N70" s="13"/>
      <c r="O70" s="13"/>
      <c r="P70" s="13"/>
      <c r="Q70" s="14"/>
      <c r="R70" s="15"/>
      <c r="S70" s="19"/>
      <c r="T70" s="14"/>
      <c r="U70" s="15"/>
      <c r="V70" s="13"/>
      <c r="W70" s="17"/>
      <c r="X70" s="13"/>
      <c r="Y70" s="13"/>
      <c r="Z70" s="18"/>
      <c r="AA70" s="13"/>
      <c r="AB70" s="13"/>
      <c r="AC70" s="14"/>
      <c r="AD70" s="15"/>
      <c r="AE70" s="19"/>
    </row>
    <row r="71" spans="1:31" s="37" customFormat="1" x14ac:dyDescent="0.75">
      <c r="A71" s="104" t="s">
        <v>100</v>
      </c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5"/>
      <c r="AE71" s="19"/>
    </row>
    <row r="72" spans="1:31" x14ac:dyDescent="0.75">
      <c r="A72" s="29" t="s">
        <v>63</v>
      </c>
      <c r="B72" s="29" t="s">
        <v>62</v>
      </c>
      <c r="C72" s="29">
        <v>13107</v>
      </c>
      <c r="D72" s="29">
        <v>13115</v>
      </c>
      <c r="E72" s="29"/>
      <c r="F72" s="29"/>
      <c r="G72" s="40"/>
      <c r="H72" s="40"/>
      <c r="I72" s="41">
        <f t="shared" ref="I72:I73" si="83">H72-G72</f>
        <v>0</v>
      </c>
      <c r="J72" s="29"/>
      <c r="K72" s="29"/>
      <c r="L72" s="38">
        <f>SUM(D72-C72)</f>
        <v>8</v>
      </c>
      <c r="M72" s="29">
        <v>13115</v>
      </c>
      <c r="N72" s="29">
        <v>13115</v>
      </c>
      <c r="O72" s="29"/>
      <c r="P72" s="29"/>
      <c r="Q72" s="40"/>
      <c r="R72" s="40"/>
      <c r="S72" s="41">
        <f>R72-Q72</f>
        <v>0</v>
      </c>
      <c r="T72" s="29"/>
      <c r="U72" s="29"/>
      <c r="V72" s="24">
        <f>SUM(N72-M72)</f>
        <v>0</v>
      </c>
      <c r="W72" s="25">
        <f>SUM(L72+V72)</f>
        <v>8</v>
      </c>
      <c r="X72" s="29"/>
      <c r="Y72" s="29"/>
      <c r="Z72" s="30"/>
      <c r="AA72" s="27">
        <f>AB72-X72-Y72-Z72</f>
        <v>17</v>
      </c>
      <c r="AB72" s="27">
        <v>17</v>
      </c>
      <c r="AC72" s="28">
        <f>AA72/AB72</f>
        <v>1</v>
      </c>
      <c r="AD72" s="10">
        <f>W72/AA72</f>
        <v>0.47058823529411764</v>
      </c>
      <c r="AE72" s="44" t="e">
        <f>#REF!+#REF!</f>
        <v>#REF!</v>
      </c>
    </row>
    <row r="73" spans="1:31" x14ac:dyDescent="0.75">
      <c r="A73" s="29" t="s">
        <v>64</v>
      </c>
      <c r="B73" s="29" t="s">
        <v>62</v>
      </c>
      <c r="C73" s="29"/>
      <c r="D73" s="29"/>
      <c r="E73" s="29"/>
      <c r="F73" s="29"/>
      <c r="G73" s="40"/>
      <c r="H73" s="40"/>
      <c r="I73" s="41">
        <f t="shared" si="83"/>
        <v>0</v>
      </c>
      <c r="J73" s="29"/>
      <c r="K73" s="29"/>
      <c r="L73" s="38">
        <f>SUM(D73-C73)</f>
        <v>0</v>
      </c>
      <c r="M73" s="29"/>
      <c r="N73" s="29"/>
      <c r="O73" s="29"/>
      <c r="P73" s="29"/>
      <c r="Q73" s="40"/>
      <c r="R73" s="40"/>
      <c r="S73" s="41">
        <f>R73-Q73</f>
        <v>0</v>
      </c>
      <c r="T73" s="29"/>
      <c r="U73" s="29"/>
      <c r="V73" s="24">
        <f>SUM(N73-M73)</f>
        <v>0</v>
      </c>
      <c r="W73" s="25">
        <f>SUM(L73+V73)</f>
        <v>0</v>
      </c>
      <c r="X73" s="29"/>
      <c r="Y73" s="29"/>
      <c r="Z73" s="30"/>
      <c r="AA73" s="27">
        <f>AB73-X73-Y73-Z73</f>
        <v>17</v>
      </c>
      <c r="AB73" s="27">
        <v>17</v>
      </c>
      <c r="AC73" s="28">
        <f>AA73/AB73</f>
        <v>1</v>
      </c>
      <c r="AD73" s="10">
        <f>W73/AA73</f>
        <v>0</v>
      </c>
      <c r="AE73" s="44">
        <f>S71+I71</f>
        <v>0</v>
      </c>
    </row>
    <row r="74" spans="1:31" s="103" customFormat="1" x14ac:dyDescent="0.75">
      <c r="A74" s="101" t="s">
        <v>120</v>
      </c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</row>
    <row r="75" spans="1:31" s="37" customFormat="1" x14ac:dyDescent="0.75">
      <c r="A75" s="104" t="s">
        <v>99</v>
      </c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5"/>
      <c r="AE75" s="43"/>
    </row>
    <row r="76" spans="1:31" x14ac:dyDescent="0.75">
      <c r="A76" s="29" t="s">
        <v>65</v>
      </c>
      <c r="B76" s="29" t="s">
        <v>88</v>
      </c>
      <c r="C76" s="29">
        <v>23476</v>
      </c>
      <c r="D76" s="29">
        <v>23481</v>
      </c>
      <c r="E76" s="29"/>
      <c r="F76" s="29"/>
      <c r="G76" s="40"/>
      <c r="H76" s="40"/>
      <c r="I76" s="41">
        <f t="shared" ref="I76" si="84">H76-G76</f>
        <v>0</v>
      </c>
      <c r="J76" s="29"/>
      <c r="K76" s="29"/>
      <c r="L76" s="38">
        <f>SUM(D76-C76)</f>
        <v>5</v>
      </c>
      <c r="M76" s="29">
        <v>23481</v>
      </c>
      <c r="N76" s="29">
        <v>23485</v>
      </c>
      <c r="O76" s="29"/>
      <c r="P76" s="29"/>
      <c r="Q76" s="40"/>
      <c r="R76" s="40"/>
      <c r="S76" s="41">
        <f>R76-Q76</f>
        <v>0</v>
      </c>
      <c r="T76" s="29"/>
      <c r="U76" s="29"/>
      <c r="V76" s="24">
        <f>SUM(N76-M76)</f>
        <v>4</v>
      </c>
      <c r="W76" s="25">
        <f>SUM(L76+V76)</f>
        <v>9</v>
      </c>
      <c r="X76" s="29"/>
      <c r="Y76" s="29"/>
      <c r="Z76" s="30"/>
      <c r="AA76" s="27">
        <f t="shared" ref="AA76" si="85">AB76-X76-Y76-Z76</f>
        <v>17</v>
      </c>
      <c r="AB76" s="27">
        <v>17</v>
      </c>
      <c r="AC76" s="28">
        <f>AA76/AB76</f>
        <v>1</v>
      </c>
      <c r="AD76" s="39">
        <f t="shared" ref="AD76" si="86">W76/AA76</f>
        <v>0.52941176470588236</v>
      </c>
      <c r="AE76" s="44">
        <f>S76+I76</f>
        <v>0</v>
      </c>
    </row>
    <row r="77" spans="1:31" s="103" customFormat="1" x14ac:dyDescent="0.75">
      <c r="A77" s="101" t="s">
        <v>122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</row>
    <row r="78" spans="1:31" s="37" customFormat="1" x14ac:dyDescent="0.75">
      <c r="A78" s="13" t="s">
        <v>112</v>
      </c>
      <c r="B78" s="13"/>
      <c r="C78" s="17"/>
      <c r="D78" s="17"/>
      <c r="E78" s="17"/>
      <c r="F78" s="17"/>
      <c r="G78" s="17"/>
      <c r="H78" s="17"/>
      <c r="I78" s="59"/>
      <c r="J78" s="17"/>
      <c r="K78" s="17"/>
      <c r="L78" s="17"/>
      <c r="M78" s="17"/>
      <c r="N78" s="35"/>
      <c r="O78" s="17"/>
      <c r="P78" s="17"/>
      <c r="Q78" s="17"/>
      <c r="R78" s="17"/>
      <c r="S78" s="17"/>
      <c r="T78" s="17"/>
      <c r="U78" s="17"/>
      <c r="V78" s="13"/>
      <c r="W78" s="17"/>
      <c r="X78" s="13"/>
      <c r="Y78" s="13"/>
      <c r="Z78" s="18"/>
      <c r="AA78" s="13"/>
      <c r="AB78" s="13"/>
      <c r="AC78" s="14"/>
      <c r="AD78" s="15"/>
      <c r="AE78" s="19"/>
    </row>
    <row r="79" spans="1:31" x14ac:dyDescent="0.75">
      <c r="A79" s="21" t="s">
        <v>113</v>
      </c>
      <c r="B79" s="21" t="s">
        <v>114</v>
      </c>
      <c r="C79" s="34">
        <v>7949.5</v>
      </c>
      <c r="D79" s="36">
        <v>7955.7</v>
      </c>
      <c r="E79" s="29"/>
      <c r="F79" s="29"/>
      <c r="G79" s="40"/>
      <c r="H79" s="40"/>
      <c r="I79" s="41">
        <f t="shared" ref="I79" si="87">H79-G79</f>
        <v>0</v>
      </c>
      <c r="J79" s="29"/>
      <c r="K79" s="29"/>
      <c r="L79" s="24">
        <f>SUM(D79-C79)</f>
        <v>6.1999999999998181</v>
      </c>
      <c r="M79" s="36">
        <v>7955.7</v>
      </c>
      <c r="N79" s="34">
        <v>7959.7</v>
      </c>
      <c r="O79" s="29"/>
      <c r="P79" s="29"/>
      <c r="Q79" s="40"/>
      <c r="R79" s="40"/>
      <c r="S79" s="41">
        <f t="shared" ref="S79" si="88">R79-Q79</f>
        <v>0</v>
      </c>
      <c r="T79" s="29"/>
      <c r="U79" s="29"/>
      <c r="V79" s="24">
        <f>SUM(N79-M79)</f>
        <v>4</v>
      </c>
      <c r="W79" s="25">
        <f>V79+L79</f>
        <v>10.199999999999818</v>
      </c>
      <c r="X79" s="21"/>
      <c r="Y79" s="21"/>
      <c r="Z79" s="33"/>
      <c r="AA79" s="27">
        <f>AB79-X79-Y79-Z79</f>
        <v>17</v>
      </c>
      <c r="AB79" s="27">
        <v>17</v>
      </c>
      <c r="AC79" s="28">
        <f t="shared" ref="AC79" si="89">AA79/AB79</f>
        <v>1</v>
      </c>
      <c r="AD79" s="10">
        <f>W79/AA79</f>
        <v>0.59999999999998932</v>
      </c>
      <c r="AE79" s="44" t="e">
        <f>#REF!+#REF!</f>
        <v>#REF!</v>
      </c>
    </row>
  </sheetData>
  <mergeCells count="10">
    <mergeCell ref="A68:AC68"/>
    <mergeCell ref="A71:AC71"/>
    <mergeCell ref="A74:XFD74"/>
    <mergeCell ref="A75:AC75"/>
    <mergeCell ref="A77:XFD77"/>
    <mergeCell ref="A59:XFD59"/>
    <mergeCell ref="A60:XFD60"/>
    <mergeCell ref="A64:XFD64"/>
    <mergeCell ref="A65:AC65"/>
    <mergeCell ref="A67:XFD6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topLeftCell="F29" zoomScale="80" zoomScaleNormal="80" workbookViewId="0">
      <selection activeCell="AC60" sqref="AC60:AD61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9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9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 t="shared" ref="AE5" si="7">S5+I5</f>
        <v>0.83333333333333326</v>
      </c>
    </row>
    <row r="6" spans="1:31" x14ac:dyDescent="0.75">
      <c r="A6" s="20" t="s">
        <v>31</v>
      </c>
      <c r="B6" s="21" t="s">
        <v>29</v>
      </c>
      <c r="C6" s="23">
        <v>1229.0999999999999</v>
      </c>
      <c r="D6" s="23">
        <v>1236.8</v>
      </c>
      <c r="E6" s="29"/>
      <c r="F6" s="29"/>
      <c r="G6" s="40"/>
      <c r="H6" s="40"/>
      <c r="I6" s="41">
        <f t="shared" ref="I6:I12" si="8">H6-G6</f>
        <v>0</v>
      </c>
      <c r="J6" s="29"/>
      <c r="K6" s="29"/>
      <c r="L6" s="22">
        <f t="shared" ref="L6:L12" si="9">D6-C6</f>
        <v>7.7000000000000455</v>
      </c>
      <c r="M6" s="23">
        <v>1236.8</v>
      </c>
      <c r="N6" s="23">
        <v>1244.3</v>
      </c>
      <c r="O6" s="29"/>
      <c r="P6" s="29"/>
      <c r="Q6" s="40"/>
      <c r="R6" s="40"/>
      <c r="S6" s="41">
        <f t="shared" ref="S6:S12" si="10">R6-Q6</f>
        <v>0</v>
      </c>
      <c r="T6" s="29"/>
      <c r="U6" s="29"/>
      <c r="V6" s="24">
        <f t="shared" ref="V6:V12" si="11">SUM(N6-M6)</f>
        <v>7.5</v>
      </c>
      <c r="W6" s="25">
        <f t="shared" ref="W6:W12" si="12">L6+V6</f>
        <v>15.200000000000045</v>
      </c>
      <c r="X6" s="1"/>
      <c r="Y6" s="8"/>
      <c r="Z6" s="26"/>
      <c r="AA6" s="27">
        <f t="shared" ref="AA6:AA12" si="13">AB6-X6-Y6-Z6</f>
        <v>17</v>
      </c>
      <c r="AB6" s="27">
        <v>17</v>
      </c>
      <c r="AC6" s="28">
        <f t="shared" ref="AC6:AC12" si="14">AA6/AB6</f>
        <v>1</v>
      </c>
      <c r="AD6" s="10">
        <f t="shared" ref="AD6:AD12" si="15">W6/AA6</f>
        <v>0.89411764705882624</v>
      </c>
      <c r="AE6" s="44">
        <f t="shared" ref="AE6:AE23" si="16">S6+I6</f>
        <v>0</v>
      </c>
    </row>
    <row r="7" spans="1:31" x14ac:dyDescent="0.75">
      <c r="A7" s="20" t="s">
        <v>32</v>
      </c>
      <c r="B7" s="21" t="s">
        <v>29</v>
      </c>
      <c r="C7" s="23">
        <v>2123</v>
      </c>
      <c r="D7" s="23">
        <v>2132.5</v>
      </c>
      <c r="E7" s="29"/>
      <c r="F7" s="29"/>
      <c r="G7" s="40"/>
      <c r="H7" s="40"/>
      <c r="I7" s="41">
        <f t="shared" si="8"/>
        <v>0</v>
      </c>
      <c r="J7" s="29"/>
      <c r="K7" s="29"/>
      <c r="L7" s="22">
        <f t="shared" si="9"/>
        <v>9.5</v>
      </c>
      <c r="M7" s="23">
        <v>2132.5</v>
      </c>
      <c r="N7" s="23">
        <v>2139</v>
      </c>
      <c r="O7" s="29"/>
      <c r="P7" s="29"/>
      <c r="Q7" s="40"/>
      <c r="R7" s="40"/>
      <c r="S7" s="41">
        <f t="shared" si="10"/>
        <v>0</v>
      </c>
      <c r="T7" s="29"/>
      <c r="U7" s="29"/>
      <c r="V7" s="24">
        <f t="shared" si="11"/>
        <v>6.5</v>
      </c>
      <c r="W7" s="25">
        <f t="shared" si="12"/>
        <v>16</v>
      </c>
      <c r="X7" s="1"/>
      <c r="Y7" s="8"/>
      <c r="Z7" s="26"/>
      <c r="AA7" s="27">
        <f t="shared" si="13"/>
        <v>17</v>
      </c>
      <c r="AB7" s="27">
        <v>17</v>
      </c>
      <c r="AC7" s="28">
        <f t="shared" si="14"/>
        <v>1</v>
      </c>
      <c r="AD7" s="10">
        <f t="shared" si="15"/>
        <v>0.94117647058823528</v>
      </c>
      <c r="AE7" s="44">
        <f t="shared" si="16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8"/>
        <v>0.41666666666666663</v>
      </c>
      <c r="J8" s="29" t="s">
        <v>141</v>
      </c>
      <c r="K8" s="29"/>
      <c r="L8" s="22">
        <f t="shared" si="9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ref="V8" si="17">SUM(N8-M8)</f>
        <v>0</v>
      </c>
      <c r="W8" s="25">
        <f t="shared" si="12"/>
        <v>0</v>
      </c>
      <c r="X8" s="1"/>
      <c r="Y8" s="8"/>
      <c r="Z8" s="26">
        <v>16.899999999999999</v>
      </c>
      <c r="AA8" s="27">
        <f t="shared" si="13"/>
        <v>0.10000000000000142</v>
      </c>
      <c r="AB8" s="27">
        <v>17</v>
      </c>
      <c r="AC8" s="28">
        <f t="shared" si="14"/>
        <v>5.8823529411765538E-3</v>
      </c>
      <c r="AD8" s="10">
        <f t="shared" si="15"/>
        <v>0</v>
      </c>
      <c r="AE8" s="44">
        <f t="shared" si="16"/>
        <v>0.83333333333333326</v>
      </c>
    </row>
    <row r="9" spans="1:31" x14ac:dyDescent="0.75">
      <c r="A9" s="20" t="s">
        <v>69</v>
      </c>
      <c r="B9" s="21" t="s">
        <v>29</v>
      </c>
      <c r="C9" s="52">
        <v>7035</v>
      </c>
      <c r="D9" s="23">
        <v>7041</v>
      </c>
      <c r="E9" s="29"/>
      <c r="F9" s="29"/>
      <c r="G9" s="40"/>
      <c r="H9" s="40"/>
      <c r="I9" s="41">
        <f t="shared" si="8"/>
        <v>0</v>
      </c>
      <c r="J9" s="29"/>
      <c r="K9" s="29"/>
      <c r="L9" s="22">
        <f t="shared" si="9"/>
        <v>6</v>
      </c>
      <c r="M9" s="23">
        <v>7041</v>
      </c>
      <c r="N9" s="23">
        <v>7041</v>
      </c>
      <c r="O9" s="29"/>
      <c r="P9" s="29"/>
      <c r="Q9" s="40"/>
      <c r="R9" s="40"/>
      <c r="S9" s="41">
        <f t="shared" si="10"/>
        <v>0</v>
      </c>
      <c r="T9" s="29"/>
      <c r="U9" s="29"/>
      <c r="V9" s="24">
        <f t="shared" si="11"/>
        <v>0</v>
      </c>
      <c r="W9" s="25">
        <f t="shared" si="12"/>
        <v>6</v>
      </c>
      <c r="X9" s="1"/>
      <c r="Y9" s="8"/>
      <c r="Z9" s="26"/>
      <c r="AA9" s="27">
        <f t="shared" si="13"/>
        <v>17</v>
      </c>
      <c r="AB9" s="27">
        <v>17</v>
      </c>
      <c r="AC9" s="28">
        <f t="shared" si="14"/>
        <v>1</v>
      </c>
      <c r="AD9" s="10">
        <f t="shared" si="15"/>
        <v>0.35294117647058826</v>
      </c>
      <c r="AE9" s="44">
        <f t="shared" si="16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8"/>
        <v>0.41666666666666663</v>
      </c>
      <c r="J10" s="29" t="s">
        <v>145</v>
      </c>
      <c r="K10" s="29"/>
      <c r="L10" s="22">
        <f t="shared" si="9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ref="V10" si="18">SUM(N10-M10)</f>
        <v>0</v>
      </c>
      <c r="W10" s="25">
        <f t="shared" si="12"/>
        <v>0</v>
      </c>
      <c r="X10" s="1"/>
      <c r="Y10" s="8"/>
      <c r="Z10" s="26">
        <v>16.899999999999999</v>
      </c>
      <c r="AA10" s="27">
        <f t="shared" si="13"/>
        <v>0.10000000000000142</v>
      </c>
      <c r="AB10" s="27">
        <v>17</v>
      </c>
      <c r="AC10" s="28">
        <f t="shared" si="14"/>
        <v>5.8823529411765538E-3</v>
      </c>
      <c r="AD10" s="10">
        <f t="shared" si="15"/>
        <v>0</v>
      </c>
      <c r="AE10" s="44">
        <f t="shared" si="16"/>
        <v>0.83333333333333326</v>
      </c>
    </row>
    <row r="11" spans="1:31" x14ac:dyDescent="0.75">
      <c r="A11" s="20" t="s">
        <v>71</v>
      </c>
      <c r="B11" s="21" t="s">
        <v>29</v>
      </c>
      <c r="C11" s="23">
        <v>7625</v>
      </c>
      <c r="D11" s="23">
        <v>7633</v>
      </c>
      <c r="E11" s="29"/>
      <c r="F11" s="29"/>
      <c r="G11" s="40"/>
      <c r="H11" s="40"/>
      <c r="I11" s="41">
        <f t="shared" si="8"/>
        <v>0</v>
      </c>
      <c r="J11" s="29"/>
      <c r="K11" s="29"/>
      <c r="L11" s="22">
        <f t="shared" si="9"/>
        <v>8</v>
      </c>
      <c r="M11" s="23">
        <v>7633</v>
      </c>
      <c r="N11" s="23">
        <v>7642</v>
      </c>
      <c r="O11" s="29"/>
      <c r="P11" s="29"/>
      <c r="Q11" s="40"/>
      <c r="R11" s="40"/>
      <c r="S11" s="41">
        <f t="shared" si="10"/>
        <v>0</v>
      </c>
      <c r="T11" s="29"/>
      <c r="U11" s="29"/>
      <c r="V11" s="24">
        <f t="shared" si="11"/>
        <v>9</v>
      </c>
      <c r="W11" s="25">
        <f t="shared" si="12"/>
        <v>17</v>
      </c>
      <c r="X11" s="1"/>
      <c r="Y11" s="8"/>
      <c r="Z11" s="26"/>
      <c r="AA11" s="27">
        <f t="shared" si="13"/>
        <v>17</v>
      </c>
      <c r="AB11" s="27">
        <v>17</v>
      </c>
      <c r="AC11" s="28">
        <f t="shared" si="14"/>
        <v>1</v>
      </c>
      <c r="AD11" s="10">
        <f t="shared" si="15"/>
        <v>1</v>
      </c>
      <c r="AE11" s="44">
        <f t="shared" si="16"/>
        <v>0</v>
      </c>
    </row>
    <row r="12" spans="1:31" x14ac:dyDescent="0.75">
      <c r="A12" s="20" t="s">
        <v>91</v>
      </c>
      <c r="B12" s="21" t="s">
        <v>29</v>
      </c>
      <c r="C12" s="23">
        <v>1544</v>
      </c>
      <c r="D12" s="23">
        <v>1553</v>
      </c>
      <c r="E12" s="29"/>
      <c r="F12" s="29"/>
      <c r="G12" s="40"/>
      <c r="H12" s="40"/>
      <c r="I12" s="41">
        <f t="shared" si="8"/>
        <v>0</v>
      </c>
      <c r="J12" s="29"/>
      <c r="K12" s="29"/>
      <c r="L12" s="22">
        <f t="shared" si="9"/>
        <v>9</v>
      </c>
      <c r="M12" s="23">
        <v>1553</v>
      </c>
      <c r="N12" s="23">
        <v>1562</v>
      </c>
      <c r="O12" s="29"/>
      <c r="P12" s="29"/>
      <c r="Q12" s="40"/>
      <c r="R12" s="40"/>
      <c r="S12" s="41">
        <f t="shared" si="10"/>
        <v>0</v>
      </c>
      <c r="T12" s="29"/>
      <c r="U12" s="29"/>
      <c r="V12" s="24">
        <f t="shared" si="11"/>
        <v>9</v>
      </c>
      <c r="W12" s="25">
        <f t="shared" si="12"/>
        <v>18</v>
      </c>
      <c r="X12" s="1"/>
      <c r="Y12" s="8"/>
      <c r="Z12" s="26"/>
      <c r="AA12" s="27">
        <f t="shared" si="13"/>
        <v>17</v>
      </c>
      <c r="AB12" s="27">
        <v>17</v>
      </c>
      <c r="AC12" s="28">
        <f t="shared" si="14"/>
        <v>1</v>
      </c>
      <c r="AD12" s="10">
        <f t="shared" si="15"/>
        <v>1.0588235294117647</v>
      </c>
      <c r="AE12" s="44">
        <f t="shared" si="16"/>
        <v>0</v>
      </c>
    </row>
    <row r="13" spans="1:31" x14ac:dyDescent="0.75">
      <c r="A13" s="20"/>
      <c r="B13" s="21"/>
      <c r="C13" s="23"/>
      <c r="D13" s="23"/>
      <c r="E13" s="29"/>
      <c r="F13" s="29"/>
      <c r="G13" s="40"/>
      <c r="H13" s="40"/>
      <c r="I13" s="41"/>
      <c r="J13" s="29"/>
      <c r="K13" s="29"/>
      <c r="L13" s="22"/>
      <c r="M13" s="23"/>
      <c r="N13" s="23"/>
      <c r="O13" s="29"/>
      <c r="P13" s="29"/>
      <c r="Q13" s="40"/>
      <c r="R13" s="40"/>
      <c r="S13" s="41"/>
      <c r="T13" s="29"/>
      <c r="U13" s="29"/>
      <c r="V13" s="24"/>
      <c r="W13" s="25"/>
      <c r="X13" s="1"/>
      <c r="Y13" s="8"/>
      <c r="Z13" s="26"/>
      <c r="AA13" s="27"/>
      <c r="AB13" s="27"/>
      <c r="AC13" s="28">
        <f>AVERAGEIF(AC5:AC12,"&gt;0")</f>
        <v>0.62720588235294117</v>
      </c>
      <c r="AD13" s="28">
        <f>AVERAGEIF(AD5:AD12,"&gt;0")</f>
        <v>0.84941176470588287</v>
      </c>
      <c r="AE13" s="44"/>
    </row>
    <row r="14" spans="1:31" x14ac:dyDescent="0.75">
      <c r="A14" s="13" t="s">
        <v>33</v>
      </c>
      <c r="B14" s="13"/>
      <c r="C14" s="13"/>
      <c r="D14" s="13"/>
      <c r="E14" s="13"/>
      <c r="F14" s="13"/>
      <c r="G14" s="13"/>
      <c r="H14" s="13"/>
      <c r="I14" s="1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7"/>
      <c r="X14" s="13"/>
      <c r="Y14" s="13"/>
      <c r="Z14" s="18"/>
      <c r="AA14" s="13"/>
      <c r="AB14" s="13"/>
      <c r="AC14" s="14"/>
      <c r="AD14" s="15"/>
      <c r="AE14" s="44">
        <f t="shared" si="16"/>
        <v>0</v>
      </c>
    </row>
    <row r="15" spans="1:31" x14ac:dyDescent="0.75">
      <c r="A15" s="29" t="s">
        <v>34</v>
      </c>
      <c r="B15" s="29" t="s">
        <v>29</v>
      </c>
      <c r="C15" s="21">
        <v>16642</v>
      </c>
      <c r="D15" s="21">
        <v>16642</v>
      </c>
      <c r="E15" s="29" t="s">
        <v>140</v>
      </c>
      <c r="F15" s="29" t="s">
        <v>140</v>
      </c>
      <c r="G15" s="40">
        <v>0.25</v>
      </c>
      <c r="H15" s="40">
        <v>0.66666666666666663</v>
      </c>
      <c r="I15" s="41">
        <f t="shared" ref="I15" si="19">H15-G15</f>
        <v>0.41666666666666663</v>
      </c>
      <c r="J15" s="29" t="s">
        <v>132</v>
      </c>
      <c r="K15" s="29"/>
      <c r="L15" s="24">
        <f t="shared" ref="L15" si="20">SUM(D15-C15)</f>
        <v>0</v>
      </c>
      <c r="M15" s="21">
        <v>16642</v>
      </c>
      <c r="N15" s="21">
        <v>16642</v>
      </c>
      <c r="O15" s="29" t="s">
        <v>140</v>
      </c>
      <c r="P15" s="29" t="s">
        <v>140</v>
      </c>
      <c r="Q15" s="40">
        <v>0.66666666666666663</v>
      </c>
      <c r="R15" s="40">
        <v>8.3333333333333329E-2</v>
      </c>
      <c r="S15" s="41">
        <v>0.41666666666666669</v>
      </c>
      <c r="T15" s="29" t="s">
        <v>132</v>
      </c>
      <c r="U15" s="29"/>
      <c r="V15" s="24">
        <f t="shared" ref="V15" si="21">SUM(N15-M15)</f>
        <v>0</v>
      </c>
      <c r="W15" s="25">
        <f t="shared" ref="W15" si="22">L15+V15</f>
        <v>0</v>
      </c>
      <c r="X15" s="21"/>
      <c r="Y15" s="21"/>
      <c r="Z15" s="30">
        <v>16.899999999999999</v>
      </c>
      <c r="AA15" s="27">
        <f>AB15-X15-Y15-Z15</f>
        <v>0.10000000000000142</v>
      </c>
      <c r="AB15" s="27">
        <v>17</v>
      </c>
      <c r="AC15" s="28">
        <f t="shared" ref="AC15" si="23">AA15/AB15</f>
        <v>5.8823529411765538E-3</v>
      </c>
      <c r="AD15" s="10">
        <f t="shared" ref="AD15" si="24">W15/AA15</f>
        <v>0</v>
      </c>
      <c r="AE15" s="44">
        <f t="shared" si="16"/>
        <v>0.83333333333333326</v>
      </c>
    </row>
    <row r="16" spans="1:31" x14ac:dyDescent="0.75">
      <c r="A16" s="29" t="s">
        <v>130</v>
      </c>
      <c r="B16" s="29" t="s">
        <v>29</v>
      </c>
      <c r="C16" s="29">
        <v>4187.1000000000004</v>
      </c>
      <c r="D16" s="29">
        <v>4196</v>
      </c>
      <c r="E16" s="29"/>
      <c r="F16" s="29"/>
      <c r="G16" s="40"/>
      <c r="H16" s="40"/>
      <c r="I16" s="41">
        <f t="shared" ref="I16:I20" si="25">H16-G16</f>
        <v>0</v>
      </c>
      <c r="J16" s="29"/>
      <c r="K16" s="29"/>
      <c r="L16" s="24">
        <f t="shared" ref="L16:L20" si="26">SUM(D16-C16)</f>
        <v>8.8999999999996362</v>
      </c>
      <c r="M16" s="29">
        <v>4196</v>
      </c>
      <c r="N16" s="29">
        <v>4203</v>
      </c>
      <c r="O16" s="29"/>
      <c r="P16" s="29"/>
      <c r="Q16" s="40"/>
      <c r="R16" s="40"/>
      <c r="S16" s="41">
        <f t="shared" ref="S16:S20" si="27">R16-Q16</f>
        <v>0</v>
      </c>
      <c r="T16" s="29"/>
      <c r="U16" s="29"/>
      <c r="V16" s="24">
        <f t="shared" ref="V16:V20" si="28">SUM(N16-M16)</f>
        <v>7</v>
      </c>
      <c r="W16" s="25">
        <f t="shared" ref="W16:W20" si="29">L16+V16</f>
        <v>15.899999999999636</v>
      </c>
      <c r="X16" s="21"/>
      <c r="Y16" s="21"/>
      <c r="Z16" s="30"/>
      <c r="AA16" s="27">
        <f t="shared" ref="AA16:AA20" si="30">AB16-X16-Y16-Z16</f>
        <v>17</v>
      </c>
      <c r="AB16" s="27">
        <v>17</v>
      </c>
      <c r="AC16" s="28">
        <f t="shared" ref="AC16:AC20" si="31">AA16/AB16</f>
        <v>1</v>
      </c>
      <c r="AD16" s="10">
        <f t="shared" ref="AD16:AD20" si="32">W16/AA16</f>
        <v>0.9352941176470374</v>
      </c>
      <c r="AE16" s="44">
        <f t="shared" si="16"/>
        <v>0</v>
      </c>
    </row>
    <row r="17" spans="1:31" x14ac:dyDescent="0.75">
      <c r="A17" s="29" t="s">
        <v>126</v>
      </c>
      <c r="B17" s="29" t="s">
        <v>29</v>
      </c>
      <c r="C17" s="29"/>
      <c r="D17" s="29"/>
      <c r="E17" s="29" t="s">
        <v>140</v>
      </c>
      <c r="F17" s="29" t="s">
        <v>140</v>
      </c>
      <c r="G17" s="40">
        <v>0.25</v>
      </c>
      <c r="H17" s="40">
        <v>0.66666666666666663</v>
      </c>
      <c r="I17" s="41">
        <v>0.41666666666666663</v>
      </c>
      <c r="J17" s="29" t="s">
        <v>134</v>
      </c>
      <c r="K17" s="29"/>
      <c r="L17" s="24">
        <v>0</v>
      </c>
      <c r="M17" s="29"/>
      <c r="N17" s="29"/>
      <c r="O17" s="29" t="s">
        <v>140</v>
      </c>
      <c r="P17" s="29" t="s">
        <v>140</v>
      </c>
      <c r="Q17" s="40">
        <v>0.66666666666666663</v>
      </c>
      <c r="R17" s="40">
        <v>8.3333333333333329E-2</v>
      </c>
      <c r="S17" s="41">
        <v>0.41666666666666669</v>
      </c>
      <c r="T17" s="29" t="s">
        <v>134</v>
      </c>
      <c r="U17" s="29"/>
      <c r="V17" s="24">
        <v>0</v>
      </c>
      <c r="W17" s="25">
        <v>0</v>
      </c>
      <c r="X17" s="21"/>
      <c r="Y17" s="21"/>
      <c r="Z17" s="30">
        <v>16.899999999999999</v>
      </c>
      <c r="AA17" s="27">
        <v>0.10000000000000142</v>
      </c>
      <c r="AB17" s="27">
        <v>17</v>
      </c>
      <c r="AC17" s="28">
        <v>5.8823529411765538E-3</v>
      </c>
      <c r="AD17" s="10">
        <v>0</v>
      </c>
      <c r="AE17" s="44">
        <v>0.83333333333333326</v>
      </c>
    </row>
    <row r="18" spans="1:31" x14ac:dyDescent="0.75">
      <c r="A18" s="29" t="s">
        <v>35</v>
      </c>
      <c r="B18" s="29" t="s">
        <v>29</v>
      </c>
      <c r="C18" s="29">
        <v>21660</v>
      </c>
      <c r="D18" s="29">
        <v>21668</v>
      </c>
      <c r="E18" s="29"/>
      <c r="F18" s="29"/>
      <c r="G18" s="40"/>
      <c r="H18" s="40"/>
      <c r="I18" s="41">
        <f t="shared" si="25"/>
        <v>0</v>
      </c>
      <c r="J18" s="29"/>
      <c r="K18" s="29"/>
      <c r="L18" s="24">
        <f t="shared" si="26"/>
        <v>8</v>
      </c>
      <c r="M18" s="29">
        <v>21668</v>
      </c>
      <c r="N18" s="29">
        <v>21677</v>
      </c>
      <c r="O18" s="29"/>
      <c r="P18" s="29"/>
      <c r="Q18" s="40"/>
      <c r="R18" s="40"/>
      <c r="S18" s="41">
        <f t="shared" si="27"/>
        <v>0</v>
      </c>
      <c r="T18" s="29"/>
      <c r="U18" s="29"/>
      <c r="V18" s="24">
        <f t="shared" si="28"/>
        <v>9</v>
      </c>
      <c r="W18" s="25">
        <f t="shared" si="29"/>
        <v>17</v>
      </c>
      <c r="X18" s="21"/>
      <c r="Y18" s="21"/>
      <c r="Z18" s="30"/>
      <c r="AA18" s="27">
        <f t="shared" si="30"/>
        <v>17</v>
      </c>
      <c r="AB18" s="27">
        <v>17</v>
      </c>
      <c r="AC18" s="28">
        <f t="shared" si="31"/>
        <v>1</v>
      </c>
      <c r="AD18" s="10">
        <f t="shared" si="32"/>
        <v>1</v>
      </c>
      <c r="AE18" s="44">
        <f t="shared" si="16"/>
        <v>0</v>
      </c>
    </row>
    <row r="19" spans="1:31" x14ac:dyDescent="0.75">
      <c r="A19" s="29" t="s">
        <v>131</v>
      </c>
      <c r="B19" s="29" t="s">
        <v>29</v>
      </c>
      <c r="C19" s="29">
        <v>2134</v>
      </c>
      <c r="D19" s="29">
        <v>2134</v>
      </c>
      <c r="E19" s="29"/>
      <c r="F19" s="29"/>
      <c r="G19" s="40"/>
      <c r="H19" s="40"/>
      <c r="I19" s="41">
        <f t="shared" si="25"/>
        <v>0</v>
      </c>
      <c r="J19" s="29"/>
      <c r="K19" s="29"/>
      <c r="L19" s="24">
        <f t="shared" si="26"/>
        <v>0</v>
      </c>
      <c r="M19" s="29">
        <v>2134</v>
      </c>
      <c r="N19" s="29">
        <v>2134</v>
      </c>
      <c r="O19" s="29"/>
      <c r="P19" s="29"/>
      <c r="Q19" s="40"/>
      <c r="R19" s="40"/>
      <c r="S19" s="41">
        <f t="shared" si="27"/>
        <v>0</v>
      </c>
      <c r="T19" s="29"/>
      <c r="U19" s="29"/>
      <c r="V19" s="24">
        <f t="shared" si="28"/>
        <v>0</v>
      </c>
      <c r="W19" s="25">
        <f t="shared" si="29"/>
        <v>0</v>
      </c>
      <c r="X19" s="21"/>
      <c r="Y19" s="21"/>
      <c r="Z19" s="30"/>
      <c r="AA19" s="27">
        <f t="shared" si="30"/>
        <v>17</v>
      </c>
      <c r="AB19" s="27">
        <v>17</v>
      </c>
      <c r="AC19" s="28">
        <f t="shared" si="31"/>
        <v>1</v>
      </c>
      <c r="AD19" s="10">
        <f t="shared" si="32"/>
        <v>0</v>
      </c>
      <c r="AE19" s="44">
        <f t="shared" si="16"/>
        <v>0</v>
      </c>
    </row>
    <row r="20" spans="1:31" x14ac:dyDescent="0.75">
      <c r="A20" s="29" t="s">
        <v>90</v>
      </c>
      <c r="B20" s="29" t="s">
        <v>29</v>
      </c>
      <c r="C20" s="29">
        <v>2564.5</v>
      </c>
      <c r="D20" s="29">
        <v>2573.5</v>
      </c>
      <c r="E20" s="29"/>
      <c r="F20" s="29"/>
      <c r="G20" s="40"/>
      <c r="H20" s="40"/>
      <c r="I20" s="41">
        <f t="shared" si="25"/>
        <v>0</v>
      </c>
      <c r="J20" s="29"/>
      <c r="K20" s="29"/>
      <c r="L20" s="24">
        <f t="shared" si="26"/>
        <v>9</v>
      </c>
      <c r="M20" s="29">
        <v>2573.5</v>
      </c>
      <c r="N20" s="29">
        <v>2582.5</v>
      </c>
      <c r="O20" s="29"/>
      <c r="P20" s="29"/>
      <c r="Q20" s="40"/>
      <c r="R20" s="40"/>
      <c r="S20" s="41">
        <f t="shared" si="27"/>
        <v>0</v>
      </c>
      <c r="T20" s="29"/>
      <c r="U20" s="29"/>
      <c r="V20" s="24">
        <f t="shared" si="28"/>
        <v>9</v>
      </c>
      <c r="W20" s="25">
        <f t="shared" si="29"/>
        <v>18</v>
      </c>
      <c r="X20" s="21"/>
      <c r="Y20" s="21"/>
      <c r="Z20" s="30"/>
      <c r="AA20" s="27">
        <f t="shared" si="30"/>
        <v>17</v>
      </c>
      <c r="AB20" s="27">
        <v>17</v>
      </c>
      <c r="AC20" s="28">
        <f t="shared" si="31"/>
        <v>1</v>
      </c>
      <c r="AD20" s="10">
        <f t="shared" si="32"/>
        <v>1.0588235294117647</v>
      </c>
      <c r="AE20" s="44">
        <f t="shared" si="16"/>
        <v>0</v>
      </c>
    </row>
    <row r="21" spans="1:31" x14ac:dyDescent="0.75">
      <c r="A21" s="20"/>
      <c r="B21" s="21"/>
      <c r="C21" s="23"/>
      <c r="D21" s="23"/>
      <c r="E21" s="29"/>
      <c r="F21" s="29"/>
      <c r="G21" s="40"/>
      <c r="H21" s="40"/>
      <c r="I21" s="41"/>
      <c r="J21" s="29"/>
      <c r="K21" s="29"/>
      <c r="L21" s="22"/>
      <c r="M21" s="23"/>
      <c r="N21" s="23"/>
      <c r="O21" s="29"/>
      <c r="P21" s="29"/>
      <c r="Q21" s="40"/>
      <c r="R21" s="40"/>
      <c r="S21" s="41"/>
      <c r="T21" s="29"/>
      <c r="U21" s="29"/>
      <c r="V21" s="24"/>
      <c r="W21" s="25"/>
      <c r="X21" s="1"/>
      <c r="Y21" s="8"/>
      <c r="Z21" s="26"/>
      <c r="AA21" s="27"/>
      <c r="AB21" s="27"/>
      <c r="AC21" s="28">
        <f>AVERAGEIF(AC12:AC20,"&gt;0")</f>
        <v>0.70487132352941173</v>
      </c>
      <c r="AD21" s="28">
        <f>AVERAGEIF(AD12:AD20,"&gt;0")</f>
        <v>0.98047058823528987</v>
      </c>
      <c r="AE21" s="44"/>
    </row>
    <row r="22" spans="1:31" x14ac:dyDescent="0.75">
      <c r="A22" s="13" t="s">
        <v>72</v>
      </c>
      <c r="B22" s="13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7"/>
      <c r="X22" s="13"/>
      <c r="Y22" s="13"/>
      <c r="Z22" s="18"/>
      <c r="AA22" s="13"/>
      <c r="AB22" s="13"/>
      <c r="AC22" s="14"/>
      <c r="AD22" s="15"/>
      <c r="AE22" s="44">
        <f t="shared" si="16"/>
        <v>0</v>
      </c>
    </row>
    <row r="23" spans="1:31" x14ac:dyDescent="0.75">
      <c r="A23" s="29" t="s">
        <v>89</v>
      </c>
      <c r="B23" s="29" t="s">
        <v>29</v>
      </c>
      <c r="C23" s="29"/>
      <c r="D23" s="29"/>
      <c r="E23" s="29"/>
      <c r="F23" s="29"/>
      <c r="G23" s="40"/>
      <c r="H23" s="40"/>
      <c r="I23" s="41">
        <f t="shared" ref="I23" si="33">H23-G23</f>
        <v>0</v>
      </c>
      <c r="J23" s="29"/>
      <c r="K23" s="29"/>
      <c r="L23" s="24">
        <f t="shared" ref="L23" si="34">SUM(D23-C23)</f>
        <v>0</v>
      </c>
      <c r="M23" s="29"/>
      <c r="N23" s="29"/>
      <c r="O23" s="29"/>
      <c r="P23" s="29"/>
      <c r="Q23" s="40"/>
      <c r="R23" s="40"/>
      <c r="S23" s="41">
        <f t="shared" ref="S23" si="35">R23-Q23</f>
        <v>0</v>
      </c>
      <c r="T23" s="29"/>
      <c r="U23" s="29"/>
      <c r="V23" s="24">
        <f t="shared" ref="V23" si="36">SUM(N23-M23)</f>
        <v>0</v>
      </c>
      <c r="W23" s="25">
        <f t="shared" ref="W23" si="37">L23+V23</f>
        <v>0</v>
      </c>
      <c r="X23" s="21"/>
      <c r="Y23" s="21"/>
      <c r="Z23" s="30"/>
      <c r="AA23" s="27">
        <f t="shared" ref="AA23" si="38">AB23-X23-Y23-Z23</f>
        <v>17</v>
      </c>
      <c r="AB23" s="27">
        <v>17</v>
      </c>
      <c r="AC23" s="28">
        <f t="shared" ref="AC23" si="39">AA23/AB23</f>
        <v>1</v>
      </c>
      <c r="AD23" s="10">
        <f t="shared" ref="AD23" si="40">W23/AA23</f>
        <v>0</v>
      </c>
      <c r="AE23" s="44">
        <f t="shared" si="16"/>
        <v>0</v>
      </c>
    </row>
    <row r="24" spans="1:31" x14ac:dyDescent="0.75">
      <c r="A24" s="29"/>
      <c r="B24" s="29"/>
      <c r="C24" s="29"/>
      <c r="D24" s="29"/>
      <c r="E24" s="29"/>
      <c r="F24" s="29"/>
      <c r="G24" s="40"/>
      <c r="H24" s="40"/>
      <c r="I24" s="41"/>
      <c r="J24" s="29"/>
      <c r="K24" s="29"/>
      <c r="L24" s="24"/>
      <c r="M24" s="29"/>
      <c r="N24" s="29"/>
      <c r="O24" s="29"/>
      <c r="P24" s="29"/>
      <c r="Q24" s="40"/>
      <c r="R24" s="40"/>
      <c r="S24" s="41"/>
      <c r="T24" s="29"/>
      <c r="U24" s="29"/>
      <c r="V24" s="24"/>
      <c r="W24" s="25"/>
      <c r="X24" s="21"/>
      <c r="Y24" s="21"/>
      <c r="Z24" s="30"/>
      <c r="AA24" s="27"/>
      <c r="AB24" s="27"/>
      <c r="AC24" s="28">
        <f>AVERAGEIF(AC23,"&gt;0")</f>
        <v>1</v>
      </c>
      <c r="AD24" s="28">
        <v>0</v>
      </c>
      <c r="AE24" s="44"/>
    </row>
    <row r="25" spans="1:31" x14ac:dyDescent="0.75">
      <c r="A25" s="29"/>
      <c r="B25" s="29"/>
      <c r="C25" s="29"/>
      <c r="D25" s="29"/>
      <c r="E25" s="29"/>
      <c r="F25" s="29"/>
      <c r="G25" s="40"/>
      <c r="H25" s="40"/>
      <c r="I25" s="41"/>
      <c r="J25" s="29"/>
      <c r="K25" s="29"/>
      <c r="L25" s="24"/>
      <c r="M25" s="29"/>
      <c r="N25" s="29"/>
      <c r="O25" s="29"/>
      <c r="P25" s="29"/>
      <c r="Q25" s="40"/>
      <c r="R25" s="40"/>
      <c r="S25" s="41"/>
      <c r="T25" s="29"/>
      <c r="U25" s="29"/>
      <c r="V25" s="24"/>
      <c r="W25" s="25"/>
      <c r="X25" s="21"/>
      <c r="Y25" s="21"/>
      <c r="Z25" s="30"/>
      <c r="AA25" s="88" t="s">
        <v>177</v>
      </c>
      <c r="AB25" s="27"/>
      <c r="AC25" s="28">
        <f>AVERAGE(AC12,AC20,AC24)</f>
        <v>1</v>
      </c>
      <c r="AD25" s="28">
        <f>AVERAGE(AD12,AD20,AD24)</f>
        <v>0.70588235294117652</v>
      </c>
      <c r="AE25" s="44"/>
    </row>
    <row r="26" spans="1:31" x14ac:dyDescent="0.75">
      <c r="A26" s="32" t="s">
        <v>36</v>
      </c>
      <c r="B26" s="32"/>
      <c r="C26" s="13"/>
      <c r="D26" s="13"/>
      <c r="E26" s="13"/>
      <c r="F26" s="13"/>
      <c r="G26" s="13"/>
      <c r="H26" s="13"/>
      <c r="I26" s="16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32"/>
      <c r="X26" s="32"/>
      <c r="Y26" s="32"/>
      <c r="Z26" s="32"/>
      <c r="AA26" s="13"/>
      <c r="AB26" s="13"/>
      <c r="AC26" s="32"/>
      <c r="AD26" s="15"/>
      <c r="AE26" s="43"/>
    </row>
    <row r="27" spans="1:31" x14ac:dyDescent="0.75">
      <c r="A27" s="13" t="s">
        <v>37</v>
      </c>
      <c r="B27" s="13"/>
      <c r="C27" s="13"/>
      <c r="D27" s="13"/>
      <c r="E27" s="13"/>
      <c r="F27" s="13"/>
      <c r="G27" s="13"/>
      <c r="H27" s="13"/>
      <c r="I27" s="1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7"/>
      <c r="X27" s="13"/>
      <c r="Y27" s="13"/>
      <c r="Z27" s="18"/>
      <c r="AA27" s="13"/>
      <c r="AB27" s="13"/>
      <c r="AC27" s="14"/>
      <c r="AD27" s="15"/>
      <c r="AE27" s="43"/>
    </row>
    <row r="28" spans="1:31" x14ac:dyDescent="0.75">
      <c r="A28" s="29" t="s">
        <v>73</v>
      </c>
      <c r="B28" s="21" t="s">
        <v>38</v>
      </c>
      <c r="C28" s="29"/>
      <c r="D28" s="29"/>
      <c r="E28" s="29" t="s">
        <v>140</v>
      </c>
      <c r="F28" s="29" t="s">
        <v>140</v>
      </c>
      <c r="G28" s="40">
        <v>0.25</v>
      </c>
      <c r="H28" s="40">
        <v>0.66666666666666663</v>
      </c>
      <c r="I28" s="41">
        <f t="shared" ref="I28" si="41">H28-G28</f>
        <v>0.41666666666666663</v>
      </c>
      <c r="J28" s="29" t="s">
        <v>144</v>
      </c>
      <c r="K28" s="29"/>
      <c r="L28" s="24">
        <f t="shared" ref="L28" si="42">SUM(D28-C28)</f>
        <v>0</v>
      </c>
      <c r="M28" s="29"/>
      <c r="N28" s="29"/>
      <c r="O28" s="29" t="s">
        <v>140</v>
      </c>
      <c r="P28" s="29" t="s">
        <v>140</v>
      </c>
      <c r="Q28" s="40">
        <v>0.66666666666666663</v>
      </c>
      <c r="R28" s="40">
        <v>8.3333333333333329E-2</v>
      </c>
      <c r="S28" s="41">
        <v>0.41666666666666669</v>
      </c>
      <c r="T28" s="29" t="s">
        <v>144</v>
      </c>
      <c r="U28" s="29"/>
      <c r="V28" s="24">
        <f t="shared" ref="V28" si="43">SUM(N28-M28)</f>
        <v>0</v>
      </c>
      <c r="W28" s="25">
        <f>L28+V28</f>
        <v>0</v>
      </c>
      <c r="X28" s="21"/>
      <c r="Y28" s="21"/>
      <c r="Z28" s="33">
        <v>16.899999999999999</v>
      </c>
      <c r="AA28" s="27">
        <f t="shared" ref="AA28" si="44">AB28-X28-Y28-Z28</f>
        <v>0.10000000000000142</v>
      </c>
      <c r="AB28" s="27">
        <v>17</v>
      </c>
      <c r="AC28" s="28">
        <f t="shared" ref="AC28" si="45">AA28/AB28</f>
        <v>5.8823529411765538E-3</v>
      </c>
      <c r="AD28" s="10">
        <f>W28/AA28</f>
        <v>0</v>
      </c>
      <c r="AE28" s="44">
        <f t="shared" ref="AE28" si="46">S28+I28</f>
        <v>0.83333333333333326</v>
      </c>
    </row>
    <row r="29" spans="1:31" x14ac:dyDescent="0.75">
      <c r="A29" s="29" t="s">
        <v>74</v>
      </c>
      <c r="B29" s="21" t="s">
        <v>38</v>
      </c>
      <c r="C29" s="29">
        <v>18774</v>
      </c>
      <c r="D29" s="29">
        <v>18781</v>
      </c>
      <c r="E29" s="29"/>
      <c r="F29" s="29"/>
      <c r="G29" s="40"/>
      <c r="H29" s="40"/>
      <c r="I29" s="41">
        <f t="shared" ref="I29:I44" si="47">H29-G29</f>
        <v>0</v>
      </c>
      <c r="J29" s="29"/>
      <c r="K29" s="29"/>
      <c r="L29" s="24">
        <f t="shared" ref="L29:L44" si="48">SUM(D29-C29)</f>
        <v>7</v>
      </c>
      <c r="M29" s="29">
        <v>18781</v>
      </c>
      <c r="N29" s="29">
        <v>18788</v>
      </c>
      <c r="O29" s="29"/>
      <c r="P29" s="29"/>
      <c r="Q29" s="40"/>
      <c r="R29" s="40"/>
      <c r="S29" s="41">
        <f t="shared" ref="S29:S45" si="49">R29-Q29</f>
        <v>0</v>
      </c>
      <c r="T29" s="29"/>
      <c r="U29" s="29"/>
      <c r="V29" s="24">
        <f t="shared" ref="V29:V44" si="50">SUM(N29-M29)</f>
        <v>7</v>
      </c>
      <c r="W29" s="25">
        <f>L29+V29</f>
        <v>14</v>
      </c>
      <c r="X29" s="21"/>
      <c r="Y29" s="21"/>
      <c r="Z29" s="33"/>
      <c r="AA29" s="27">
        <f t="shared" ref="AA29:AA59" si="51">AB29-X29-Y29-Z29</f>
        <v>17</v>
      </c>
      <c r="AB29" s="27">
        <v>17</v>
      </c>
      <c r="AC29" s="28">
        <f t="shared" ref="AC29:AC59" si="52">AA29/AB29</f>
        <v>1</v>
      </c>
      <c r="AD29" s="10">
        <f>W29/AA29</f>
        <v>0.82352941176470584</v>
      </c>
      <c r="AE29" s="44">
        <f>S27+I27</f>
        <v>0</v>
      </c>
    </row>
    <row r="30" spans="1:31" x14ac:dyDescent="0.75">
      <c r="A30" s="29" t="s">
        <v>75</v>
      </c>
      <c r="B30" s="21" t="s">
        <v>38</v>
      </c>
      <c r="C30" s="29">
        <v>17712.099999999999</v>
      </c>
      <c r="D30" s="29">
        <v>17720.7</v>
      </c>
      <c r="E30" s="29"/>
      <c r="F30" s="29"/>
      <c r="G30" s="40"/>
      <c r="H30" s="40"/>
      <c r="I30" s="41">
        <f t="shared" si="47"/>
        <v>0</v>
      </c>
      <c r="J30" s="29"/>
      <c r="K30" s="29"/>
      <c r="L30" s="24">
        <f t="shared" si="48"/>
        <v>8.6000000000021828</v>
      </c>
      <c r="M30" s="29">
        <v>17720.7</v>
      </c>
      <c r="N30" s="29">
        <v>17729.2</v>
      </c>
      <c r="O30" s="29"/>
      <c r="P30" s="29"/>
      <c r="Q30" s="40"/>
      <c r="R30" s="40"/>
      <c r="S30" s="41">
        <f t="shared" si="49"/>
        <v>0</v>
      </c>
      <c r="T30" s="29"/>
      <c r="U30" s="29"/>
      <c r="V30" s="24">
        <f t="shared" si="50"/>
        <v>8.5</v>
      </c>
      <c r="W30" s="25">
        <f t="shared" ref="W30:W44" si="53">L30+V30</f>
        <v>17.100000000002183</v>
      </c>
      <c r="X30" s="21"/>
      <c r="Y30" s="21"/>
      <c r="Z30" s="33"/>
      <c r="AA30" s="27">
        <f>AB30-X30-Y30-Z30</f>
        <v>17</v>
      </c>
      <c r="AB30" s="27">
        <v>17</v>
      </c>
      <c r="AC30" s="28">
        <f t="shared" si="52"/>
        <v>1</v>
      </c>
      <c r="AD30" s="10">
        <f t="shared" ref="AD30:AD59" si="54">W30/AA30</f>
        <v>1.0058823529413048</v>
      </c>
      <c r="AE30" s="44">
        <f t="shared" ref="AE30:AE41" si="55">S29+I29</f>
        <v>0</v>
      </c>
    </row>
    <row r="31" spans="1:31" x14ac:dyDescent="0.75">
      <c r="A31" s="29" t="s">
        <v>76</v>
      </c>
      <c r="B31" s="21" t="s">
        <v>38</v>
      </c>
      <c r="C31" s="29">
        <v>13342</v>
      </c>
      <c r="D31" s="29">
        <v>13342</v>
      </c>
      <c r="E31" s="29"/>
      <c r="F31" s="29"/>
      <c r="G31" s="40"/>
      <c r="H31" s="40"/>
      <c r="I31" s="41">
        <f t="shared" si="47"/>
        <v>0</v>
      </c>
      <c r="J31" s="29"/>
      <c r="K31" s="29"/>
      <c r="L31" s="24">
        <f t="shared" si="48"/>
        <v>0</v>
      </c>
      <c r="M31" s="29">
        <v>13342</v>
      </c>
      <c r="N31" s="29">
        <v>13342</v>
      </c>
      <c r="O31" s="29"/>
      <c r="P31" s="29"/>
      <c r="Q31" s="40"/>
      <c r="R31" s="40"/>
      <c r="S31" s="41">
        <f t="shared" si="49"/>
        <v>0</v>
      </c>
      <c r="T31" s="29"/>
      <c r="U31" s="29"/>
      <c r="V31" s="24">
        <f t="shared" si="50"/>
        <v>0</v>
      </c>
      <c r="W31" s="25">
        <f t="shared" si="53"/>
        <v>0</v>
      </c>
      <c r="X31" s="21"/>
      <c r="Y31" s="21"/>
      <c r="Z31" s="33"/>
      <c r="AA31" s="27">
        <f t="shared" si="51"/>
        <v>17</v>
      </c>
      <c r="AB31" s="27">
        <v>17</v>
      </c>
      <c r="AC31" s="28">
        <f t="shared" si="52"/>
        <v>1</v>
      </c>
      <c r="AD31" s="10">
        <f t="shared" si="54"/>
        <v>0</v>
      </c>
      <c r="AE31" s="44">
        <f t="shared" si="55"/>
        <v>0</v>
      </c>
    </row>
    <row r="32" spans="1:31" x14ac:dyDescent="0.75">
      <c r="A32" s="29" t="s">
        <v>77</v>
      </c>
      <c r="B32" s="21" t="s">
        <v>38</v>
      </c>
      <c r="C32" s="29">
        <v>9753.4</v>
      </c>
      <c r="D32" s="29">
        <v>9762.4</v>
      </c>
      <c r="E32" s="29"/>
      <c r="F32" s="29"/>
      <c r="G32" s="40"/>
      <c r="H32" s="40"/>
      <c r="I32" s="41">
        <f t="shared" si="47"/>
        <v>0</v>
      </c>
      <c r="J32" s="29"/>
      <c r="K32" s="29"/>
      <c r="L32" s="24">
        <f t="shared" si="48"/>
        <v>9</v>
      </c>
      <c r="M32" s="29">
        <v>9762.4</v>
      </c>
      <c r="N32" s="29">
        <v>9770</v>
      </c>
      <c r="O32" s="29"/>
      <c r="P32" s="29"/>
      <c r="Q32" s="40"/>
      <c r="R32" s="40"/>
      <c r="S32" s="41">
        <f t="shared" si="49"/>
        <v>0</v>
      </c>
      <c r="T32" s="29"/>
      <c r="U32" s="29"/>
      <c r="V32" s="24">
        <f t="shared" si="50"/>
        <v>7.6000000000003638</v>
      </c>
      <c r="W32" s="25">
        <f t="shared" si="53"/>
        <v>16.600000000000364</v>
      </c>
      <c r="X32" s="21"/>
      <c r="Y32" s="21"/>
      <c r="Z32" s="33"/>
      <c r="AA32" s="27">
        <f>AB32-X32-Y32-Z32</f>
        <v>17</v>
      </c>
      <c r="AB32" s="27">
        <v>17</v>
      </c>
      <c r="AC32" s="28">
        <f t="shared" si="52"/>
        <v>1</v>
      </c>
      <c r="AD32" s="10">
        <f t="shared" si="54"/>
        <v>0.97647058823531552</v>
      </c>
      <c r="AE32" s="44">
        <f t="shared" si="55"/>
        <v>0</v>
      </c>
    </row>
    <row r="33" spans="1:31" x14ac:dyDescent="0.75">
      <c r="A33" s="29" t="s">
        <v>78</v>
      </c>
      <c r="B33" s="21" t="s">
        <v>38</v>
      </c>
      <c r="C33" s="21">
        <v>10999.4</v>
      </c>
      <c r="D33" s="21">
        <v>11007.9</v>
      </c>
      <c r="E33" s="29"/>
      <c r="F33" s="29"/>
      <c r="G33" s="40"/>
      <c r="H33" s="40"/>
      <c r="I33" s="41">
        <f t="shared" si="47"/>
        <v>0</v>
      </c>
      <c r="J33" s="29"/>
      <c r="K33" s="29"/>
      <c r="L33" s="24">
        <f t="shared" si="48"/>
        <v>8.5</v>
      </c>
      <c r="M33" s="21">
        <v>11007.9</v>
      </c>
      <c r="N33" s="21">
        <v>11016</v>
      </c>
      <c r="O33" s="29"/>
      <c r="P33" s="29"/>
      <c r="Q33" s="40"/>
      <c r="R33" s="40"/>
      <c r="S33" s="41">
        <f t="shared" si="49"/>
        <v>0</v>
      </c>
      <c r="T33" s="29"/>
      <c r="U33" s="29"/>
      <c r="V33" s="24">
        <f t="shared" si="50"/>
        <v>8.1000000000003638</v>
      </c>
      <c r="W33" s="25">
        <f t="shared" si="53"/>
        <v>16.600000000000364</v>
      </c>
      <c r="X33" s="21"/>
      <c r="Y33" s="21"/>
      <c r="Z33" s="33"/>
      <c r="AA33" s="27">
        <f t="shared" si="51"/>
        <v>17</v>
      </c>
      <c r="AB33" s="27">
        <v>17</v>
      </c>
      <c r="AC33" s="28">
        <f t="shared" si="52"/>
        <v>1</v>
      </c>
      <c r="AD33" s="10">
        <f t="shared" si="54"/>
        <v>0.97647058823531552</v>
      </c>
      <c r="AE33" s="44">
        <f t="shared" si="55"/>
        <v>0</v>
      </c>
    </row>
    <row r="34" spans="1:31" x14ac:dyDescent="0.75">
      <c r="A34" s="29" t="s">
        <v>79</v>
      </c>
      <c r="B34" s="21" t="s">
        <v>38</v>
      </c>
      <c r="C34" s="29"/>
      <c r="D34" s="29"/>
      <c r="E34" s="29" t="s">
        <v>140</v>
      </c>
      <c r="F34" s="29" t="s">
        <v>140</v>
      </c>
      <c r="G34" s="40">
        <v>0.25</v>
      </c>
      <c r="H34" s="40">
        <v>0.66666666666666663</v>
      </c>
      <c r="I34" s="41">
        <f t="shared" si="47"/>
        <v>0.41666666666666663</v>
      </c>
      <c r="J34" s="29" t="s">
        <v>147</v>
      </c>
      <c r="K34" s="29"/>
      <c r="L34" s="24">
        <f t="shared" si="48"/>
        <v>0</v>
      </c>
      <c r="M34" s="29"/>
      <c r="N34" s="29"/>
      <c r="O34" s="29"/>
      <c r="P34" s="29" t="s">
        <v>140</v>
      </c>
      <c r="Q34" s="40">
        <v>0.66666666666666663</v>
      </c>
      <c r="R34" s="40">
        <v>8.3333333333333329E-2</v>
      </c>
      <c r="S34" s="41">
        <v>0.41666666666666669</v>
      </c>
      <c r="T34" s="29" t="s">
        <v>147</v>
      </c>
      <c r="U34" s="29"/>
      <c r="V34" s="24">
        <f t="shared" si="50"/>
        <v>0</v>
      </c>
      <c r="W34" s="25">
        <f t="shared" si="53"/>
        <v>0</v>
      </c>
      <c r="X34" s="21"/>
      <c r="Y34" s="21"/>
      <c r="Z34" s="33">
        <v>16.899999999999999</v>
      </c>
      <c r="AA34" s="27">
        <f t="shared" si="51"/>
        <v>0.10000000000000142</v>
      </c>
      <c r="AB34" s="27">
        <v>17</v>
      </c>
      <c r="AC34" s="28">
        <f t="shared" si="52"/>
        <v>5.8823529411765538E-3</v>
      </c>
      <c r="AD34" s="10">
        <f t="shared" si="54"/>
        <v>0</v>
      </c>
      <c r="AE34" s="44">
        <f t="shared" ref="AE34:AE35" si="56">S34+I34</f>
        <v>0.83333333333333326</v>
      </c>
    </row>
    <row r="35" spans="1:31" x14ac:dyDescent="0.75">
      <c r="A35" s="29" t="s">
        <v>80</v>
      </c>
      <c r="B35" s="21" t="s">
        <v>38</v>
      </c>
      <c r="C35" s="29"/>
      <c r="D35" s="29"/>
      <c r="E35" s="29" t="s">
        <v>140</v>
      </c>
      <c r="F35" s="29" t="s">
        <v>140</v>
      </c>
      <c r="G35" s="40">
        <v>0.25</v>
      </c>
      <c r="H35" s="40">
        <v>0.66666666666666663</v>
      </c>
      <c r="I35" s="41">
        <f t="shared" si="47"/>
        <v>0.41666666666666663</v>
      </c>
      <c r="J35" s="29" t="s">
        <v>146</v>
      </c>
      <c r="K35" s="29"/>
      <c r="L35" s="24">
        <f t="shared" si="48"/>
        <v>0</v>
      </c>
      <c r="M35" s="29"/>
      <c r="N35" s="29"/>
      <c r="O35" s="29"/>
      <c r="P35" s="29" t="s">
        <v>140</v>
      </c>
      <c r="Q35" s="40">
        <v>0.66666666666666663</v>
      </c>
      <c r="R35" s="40">
        <v>8.3333333333333329E-2</v>
      </c>
      <c r="S35" s="41">
        <v>0.41666666666666669</v>
      </c>
      <c r="T35" s="29" t="s">
        <v>146</v>
      </c>
      <c r="U35" s="29"/>
      <c r="V35" s="24">
        <f t="shared" si="50"/>
        <v>0</v>
      </c>
      <c r="W35" s="25">
        <f t="shared" si="53"/>
        <v>0</v>
      </c>
      <c r="X35" s="21"/>
      <c r="Y35" s="21"/>
      <c r="Z35" s="33">
        <v>16.899999999999999</v>
      </c>
      <c r="AA35" s="27">
        <f t="shared" si="51"/>
        <v>0.10000000000000142</v>
      </c>
      <c r="AB35" s="27">
        <v>17</v>
      </c>
      <c r="AC35" s="28">
        <f t="shared" si="52"/>
        <v>5.8823529411765538E-3</v>
      </c>
      <c r="AD35" s="10">
        <f t="shared" si="54"/>
        <v>0</v>
      </c>
      <c r="AE35" s="44">
        <f t="shared" si="56"/>
        <v>0.83333333333333326</v>
      </c>
    </row>
    <row r="36" spans="1:31" x14ac:dyDescent="0.75">
      <c r="A36" s="29" t="s">
        <v>81</v>
      </c>
      <c r="B36" s="21" t="s">
        <v>38</v>
      </c>
      <c r="C36" s="29">
        <v>5684.7</v>
      </c>
      <c r="D36" s="29">
        <v>5693.1</v>
      </c>
      <c r="E36" s="29"/>
      <c r="F36" s="29"/>
      <c r="G36" s="40"/>
      <c r="H36" s="40"/>
      <c r="I36" s="41">
        <f t="shared" si="47"/>
        <v>0</v>
      </c>
      <c r="J36" s="29"/>
      <c r="K36" s="29"/>
      <c r="L36" s="24">
        <f t="shared" si="48"/>
        <v>8.4000000000005457</v>
      </c>
      <c r="M36" s="29">
        <v>5693.1</v>
      </c>
      <c r="N36" s="29">
        <v>5701</v>
      </c>
      <c r="O36" s="29"/>
      <c r="P36" s="29"/>
      <c r="Q36" s="40"/>
      <c r="R36" s="40"/>
      <c r="S36" s="41">
        <f t="shared" si="49"/>
        <v>0</v>
      </c>
      <c r="T36" s="29"/>
      <c r="U36" s="29"/>
      <c r="V36" s="24">
        <f t="shared" si="50"/>
        <v>7.8999999999996362</v>
      </c>
      <c r="W36" s="25">
        <f t="shared" si="53"/>
        <v>16.300000000000182</v>
      </c>
      <c r="X36" s="21"/>
      <c r="Y36" s="21"/>
      <c r="Z36" s="33"/>
      <c r="AA36" s="27">
        <f t="shared" si="51"/>
        <v>17</v>
      </c>
      <c r="AB36" s="27">
        <v>17</v>
      </c>
      <c r="AC36" s="28">
        <f t="shared" si="52"/>
        <v>1</v>
      </c>
      <c r="AD36" s="10">
        <f t="shared" si="54"/>
        <v>0.9588235294117754</v>
      </c>
      <c r="AE36" s="44">
        <f t="shared" si="55"/>
        <v>0.83333333333333326</v>
      </c>
    </row>
    <row r="37" spans="1:31" x14ac:dyDescent="0.75">
      <c r="A37" s="29" t="s">
        <v>82</v>
      </c>
      <c r="B37" s="21" t="s">
        <v>38</v>
      </c>
      <c r="C37" s="21">
        <v>5673.1</v>
      </c>
      <c r="D37" s="21">
        <v>5682.2</v>
      </c>
      <c r="E37" s="29"/>
      <c r="F37" s="29"/>
      <c r="G37" s="40"/>
      <c r="H37" s="40"/>
      <c r="I37" s="41">
        <f t="shared" si="47"/>
        <v>0</v>
      </c>
      <c r="J37" s="29"/>
      <c r="K37" s="29"/>
      <c r="L37" s="24">
        <f t="shared" si="48"/>
        <v>9.0999999999994543</v>
      </c>
      <c r="M37" s="21">
        <v>5682.2</v>
      </c>
      <c r="N37" s="21">
        <v>5689</v>
      </c>
      <c r="O37" s="29"/>
      <c r="P37" s="29"/>
      <c r="Q37" s="40"/>
      <c r="R37" s="40"/>
      <c r="S37" s="41">
        <f t="shared" si="49"/>
        <v>0</v>
      </c>
      <c r="T37" s="29"/>
      <c r="U37" s="29"/>
      <c r="V37" s="24">
        <f t="shared" si="50"/>
        <v>6.8000000000001819</v>
      </c>
      <c r="W37" s="25">
        <f t="shared" si="53"/>
        <v>15.899999999999636</v>
      </c>
      <c r="X37" s="21"/>
      <c r="Y37" s="21"/>
      <c r="Z37" s="33"/>
      <c r="AA37" s="27">
        <f t="shared" si="51"/>
        <v>17</v>
      </c>
      <c r="AB37" s="27">
        <v>17</v>
      </c>
      <c r="AC37" s="28">
        <f t="shared" si="52"/>
        <v>1</v>
      </c>
      <c r="AD37" s="10">
        <f t="shared" si="54"/>
        <v>0.9352941176470374</v>
      </c>
      <c r="AE37" s="44">
        <f t="shared" si="55"/>
        <v>0</v>
      </c>
    </row>
    <row r="38" spans="1:31" x14ac:dyDescent="0.75">
      <c r="A38" s="29" t="s">
        <v>83</v>
      </c>
      <c r="B38" s="21" t="s">
        <v>38</v>
      </c>
      <c r="C38" s="29">
        <v>5207.1000000000004</v>
      </c>
      <c r="D38" s="29">
        <v>5216.2</v>
      </c>
      <c r="E38" s="29"/>
      <c r="F38" s="29"/>
      <c r="G38" s="40"/>
      <c r="H38" s="40"/>
      <c r="I38" s="41">
        <f t="shared" si="47"/>
        <v>0</v>
      </c>
      <c r="J38" s="29"/>
      <c r="K38" s="29"/>
      <c r="L38" s="24">
        <f t="shared" si="48"/>
        <v>9.0999999999994543</v>
      </c>
      <c r="M38" s="29">
        <v>5216.2</v>
      </c>
      <c r="N38" s="29">
        <v>5225</v>
      </c>
      <c r="O38" s="29"/>
      <c r="P38" s="29"/>
      <c r="Q38" s="40"/>
      <c r="R38" s="40"/>
      <c r="S38" s="41">
        <f t="shared" si="49"/>
        <v>0</v>
      </c>
      <c r="T38" s="29"/>
      <c r="U38" s="29"/>
      <c r="V38" s="24">
        <f t="shared" si="50"/>
        <v>8.8000000000001819</v>
      </c>
      <c r="W38" s="25">
        <f t="shared" si="53"/>
        <v>17.899999999999636</v>
      </c>
      <c r="X38" s="21"/>
      <c r="Y38" s="21"/>
      <c r="Z38" s="33"/>
      <c r="AA38" s="27">
        <f t="shared" si="51"/>
        <v>17</v>
      </c>
      <c r="AB38" s="27">
        <v>17</v>
      </c>
      <c r="AC38" s="28">
        <f t="shared" si="52"/>
        <v>1</v>
      </c>
      <c r="AD38" s="10">
        <f t="shared" si="54"/>
        <v>1.0529411764705667</v>
      </c>
      <c r="AE38" s="44">
        <f t="shared" si="55"/>
        <v>0</v>
      </c>
    </row>
    <row r="39" spans="1:31" x14ac:dyDescent="0.75">
      <c r="A39" s="29" t="s">
        <v>84</v>
      </c>
      <c r="B39" s="21" t="s">
        <v>38</v>
      </c>
      <c r="C39" s="29">
        <v>5393.6</v>
      </c>
      <c r="D39" s="29">
        <v>5402.8</v>
      </c>
      <c r="E39" s="29"/>
      <c r="F39" s="29"/>
      <c r="G39" s="40"/>
      <c r="H39" s="40"/>
      <c r="I39" s="41">
        <f t="shared" si="47"/>
        <v>0</v>
      </c>
      <c r="J39" s="29"/>
      <c r="K39" s="29"/>
      <c r="L39" s="24">
        <f t="shared" si="48"/>
        <v>9.1999999999998181</v>
      </c>
      <c r="M39" s="29">
        <v>5402.8</v>
      </c>
      <c r="N39" s="29">
        <v>5411.7</v>
      </c>
      <c r="O39" s="29"/>
      <c r="P39" s="29"/>
      <c r="Q39" s="40"/>
      <c r="R39" s="40"/>
      <c r="S39" s="41">
        <f t="shared" si="49"/>
        <v>0</v>
      </c>
      <c r="T39" s="29"/>
      <c r="U39" s="29"/>
      <c r="V39" s="24">
        <f t="shared" si="50"/>
        <v>8.8999999999996362</v>
      </c>
      <c r="W39" s="25">
        <f t="shared" si="53"/>
        <v>18.099999999999454</v>
      </c>
      <c r="X39" s="21"/>
      <c r="Y39" s="21"/>
      <c r="Z39" s="33"/>
      <c r="AA39" s="27">
        <f t="shared" si="51"/>
        <v>17</v>
      </c>
      <c r="AB39" s="27">
        <v>17</v>
      </c>
      <c r="AC39" s="28">
        <f t="shared" si="52"/>
        <v>1</v>
      </c>
      <c r="AD39" s="10">
        <f t="shared" si="54"/>
        <v>1.064705882352909</v>
      </c>
      <c r="AE39" s="44">
        <f t="shared" si="55"/>
        <v>0</v>
      </c>
    </row>
    <row r="40" spans="1:31" x14ac:dyDescent="0.75">
      <c r="A40" s="29" t="s">
        <v>85</v>
      </c>
      <c r="B40" s="21" t="s">
        <v>38</v>
      </c>
      <c r="C40" s="29">
        <v>2190.3000000000002</v>
      </c>
      <c r="D40" s="29">
        <v>2198.4</v>
      </c>
      <c r="E40" s="29"/>
      <c r="F40" s="29"/>
      <c r="G40" s="40"/>
      <c r="H40" s="40"/>
      <c r="I40" s="41">
        <f t="shared" si="47"/>
        <v>0</v>
      </c>
      <c r="J40" s="29"/>
      <c r="K40" s="29"/>
      <c r="L40" s="24">
        <f t="shared" si="48"/>
        <v>8.0999999999999091</v>
      </c>
      <c r="M40" s="29">
        <v>2198.4</v>
      </c>
      <c r="N40" s="29">
        <v>2207.1</v>
      </c>
      <c r="O40" s="29"/>
      <c r="P40" s="29"/>
      <c r="Q40" s="40"/>
      <c r="R40" s="40"/>
      <c r="S40" s="41">
        <f t="shared" si="49"/>
        <v>0</v>
      </c>
      <c r="T40" s="29"/>
      <c r="U40" s="29"/>
      <c r="V40" s="24">
        <f t="shared" si="50"/>
        <v>8.6999999999998181</v>
      </c>
      <c r="W40" s="25">
        <f t="shared" si="53"/>
        <v>16.799999999999727</v>
      </c>
      <c r="X40" s="21"/>
      <c r="Y40" s="21"/>
      <c r="Z40" s="33"/>
      <c r="AA40" s="27">
        <f t="shared" si="51"/>
        <v>17</v>
      </c>
      <c r="AB40" s="27">
        <v>17</v>
      </c>
      <c r="AC40" s="28">
        <f t="shared" si="52"/>
        <v>1</v>
      </c>
      <c r="AD40" s="10">
        <f t="shared" si="54"/>
        <v>0.988235294117631</v>
      </c>
      <c r="AE40" s="44">
        <f t="shared" si="55"/>
        <v>0</v>
      </c>
    </row>
    <row r="41" spans="1:31" x14ac:dyDescent="0.75">
      <c r="A41" s="29" t="s">
        <v>86</v>
      </c>
      <c r="B41" s="21" t="s">
        <v>38</v>
      </c>
      <c r="C41" s="29">
        <v>2223.3000000000002</v>
      </c>
      <c r="D41" s="29">
        <v>2231.6</v>
      </c>
      <c r="E41" s="29"/>
      <c r="F41" s="29"/>
      <c r="G41" s="40"/>
      <c r="H41" s="40"/>
      <c r="I41" s="41">
        <f t="shared" si="47"/>
        <v>0</v>
      </c>
      <c r="J41" s="29"/>
      <c r="K41" s="29"/>
      <c r="L41" s="24">
        <f t="shared" si="48"/>
        <v>8.2999999999997272</v>
      </c>
      <c r="M41" s="29">
        <v>2231.6</v>
      </c>
      <c r="N41" s="29">
        <v>2240.3000000000002</v>
      </c>
      <c r="O41" s="29"/>
      <c r="P41" s="29"/>
      <c r="Q41" s="40"/>
      <c r="R41" s="40"/>
      <c r="S41" s="41">
        <f t="shared" si="49"/>
        <v>0</v>
      </c>
      <c r="T41" s="29"/>
      <c r="U41" s="29"/>
      <c r="V41" s="24">
        <f t="shared" si="50"/>
        <v>8.7000000000002728</v>
      </c>
      <c r="W41" s="25">
        <f t="shared" si="53"/>
        <v>17</v>
      </c>
      <c r="X41" s="21"/>
      <c r="Y41" s="21"/>
      <c r="Z41" s="33"/>
      <c r="AA41" s="27">
        <f t="shared" si="51"/>
        <v>17</v>
      </c>
      <c r="AB41" s="27">
        <v>17</v>
      </c>
      <c r="AC41" s="28">
        <f t="shared" si="52"/>
        <v>1</v>
      </c>
      <c r="AD41" s="10">
        <f t="shared" si="54"/>
        <v>1</v>
      </c>
      <c r="AE41" s="44">
        <f t="shared" si="55"/>
        <v>0</v>
      </c>
    </row>
    <row r="42" spans="1:31" x14ac:dyDescent="0.75">
      <c r="A42" s="29" t="s">
        <v>87</v>
      </c>
      <c r="B42" s="21" t="s">
        <v>38</v>
      </c>
      <c r="C42" s="29">
        <v>2094</v>
      </c>
      <c r="D42" s="21">
        <v>2103</v>
      </c>
      <c r="E42" s="29"/>
      <c r="F42" s="29"/>
      <c r="G42" s="40"/>
      <c r="H42" s="40"/>
      <c r="I42" s="41">
        <f t="shared" ref="I42:I43" si="57">H42-G42</f>
        <v>0</v>
      </c>
      <c r="J42" s="29"/>
      <c r="K42" s="29"/>
      <c r="L42" s="24">
        <f t="shared" ref="L42:L43" si="58">SUM(D42-C42)</f>
        <v>9</v>
      </c>
      <c r="M42" s="21">
        <v>2103</v>
      </c>
      <c r="N42" s="29">
        <v>2110</v>
      </c>
      <c r="O42" s="29"/>
      <c r="P42" s="29"/>
      <c r="Q42" s="40"/>
      <c r="R42" s="40"/>
      <c r="S42" s="41">
        <f t="shared" si="49"/>
        <v>0</v>
      </c>
      <c r="T42" s="29"/>
      <c r="U42" s="29"/>
      <c r="V42" s="24">
        <f t="shared" ref="V42:V43" si="59">SUM(N42-M42)</f>
        <v>7</v>
      </c>
      <c r="W42" s="25">
        <f t="shared" ref="W42:W43" si="60">L42+V42</f>
        <v>16</v>
      </c>
      <c r="X42" s="21"/>
      <c r="Y42" s="21"/>
      <c r="Z42" s="33"/>
      <c r="AA42" s="27">
        <f t="shared" ref="AA42:AA43" si="61">AB42-X42-Y42-Z42</f>
        <v>17</v>
      </c>
      <c r="AB42" s="27">
        <v>17</v>
      </c>
      <c r="AC42" s="28">
        <f t="shared" ref="AC42:AC43" si="62">AA42/AB42</f>
        <v>1</v>
      </c>
      <c r="AD42" s="10">
        <f>W42/AA42</f>
        <v>0.94117647058823528</v>
      </c>
      <c r="AE42" s="44">
        <f>S39+I39</f>
        <v>0</v>
      </c>
    </row>
    <row r="43" spans="1:31" x14ac:dyDescent="0.75">
      <c r="A43" s="29" t="s">
        <v>135</v>
      </c>
      <c r="B43" s="21" t="s">
        <v>38</v>
      </c>
      <c r="C43" s="21">
        <v>10876.5</v>
      </c>
      <c r="D43" s="21">
        <v>10876.5</v>
      </c>
      <c r="E43" s="29"/>
      <c r="F43" s="29"/>
      <c r="G43" s="40"/>
      <c r="H43" s="40"/>
      <c r="I43" s="41">
        <f t="shared" si="57"/>
        <v>0</v>
      </c>
      <c r="J43" s="29"/>
      <c r="K43" s="29"/>
      <c r="L43" s="24">
        <f t="shared" si="58"/>
        <v>0</v>
      </c>
      <c r="M43" s="21">
        <v>10876.5</v>
      </c>
      <c r="N43" s="29">
        <v>10880.6</v>
      </c>
      <c r="O43" s="29"/>
      <c r="P43" s="29"/>
      <c r="Q43" s="40"/>
      <c r="R43" s="40"/>
      <c r="S43" s="41">
        <f t="shared" si="49"/>
        <v>0</v>
      </c>
      <c r="T43" s="29"/>
      <c r="U43" s="29"/>
      <c r="V43" s="24">
        <f t="shared" si="59"/>
        <v>4.1000000000003638</v>
      </c>
      <c r="W43" s="25">
        <f t="shared" si="60"/>
        <v>4.1000000000003638</v>
      </c>
      <c r="X43" s="21"/>
      <c r="Y43" s="21"/>
      <c r="Z43" s="33"/>
      <c r="AA43" s="27">
        <f t="shared" si="61"/>
        <v>17</v>
      </c>
      <c r="AB43" s="27">
        <v>17</v>
      </c>
      <c r="AC43" s="28">
        <f t="shared" si="62"/>
        <v>1</v>
      </c>
      <c r="AD43" s="10">
        <f>W43/AA43</f>
        <v>0.2411764705882567</v>
      </c>
      <c r="AE43" s="44">
        <f t="shared" ref="AE43" si="63">S42+I42</f>
        <v>0</v>
      </c>
    </row>
    <row r="44" spans="1:31" x14ac:dyDescent="0.75">
      <c r="A44" s="29" t="s">
        <v>136</v>
      </c>
      <c r="B44" s="21" t="s">
        <v>38</v>
      </c>
      <c r="C44" s="29">
        <v>10649.3</v>
      </c>
      <c r="D44" s="29">
        <v>10649.3</v>
      </c>
      <c r="E44" s="29"/>
      <c r="F44" s="29"/>
      <c r="G44" s="40"/>
      <c r="H44" s="40"/>
      <c r="I44" s="41">
        <f t="shared" si="47"/>
        <v>0</v>
      </c>
      <c r="J44" s="29"/>
      <c r="K44" s="29"/>
      <c r="L44" s="24">
        <f t="shared" si="48"/>
        <v>0</v>
      </c>
      <c r="M44" s="29">
        <v>10649.3</v>
      </c>
      <c r="N44" s="21">
        <v>10653</v>
      </c>
      <c r="O44" s="29"/>
      <c r="P44" s="29"/>
      <c r="Q44" s="40"/>
      <c r="R44" s="40"/>
      <c r="S44" s="41">
        <f t="shared" si="49"/>
        <v>0</v>
      </c>
      <c r="T44" s="29"/>
      <c r="U44" s="29"/>
      <c r="V44" s="24">
        <f t="shared" si="50"/>
        <v>3.7000000000007276</v>
      </c>
      <c r="W44" s="25">
        <f t="shared" si="53"/>
        <v>3.7000000000007276</v>
      </c>
      <c r="X44" s="21"/>
      <c r="Y44" s="21"/>
      <c r="Z44" s="33"/>
      <c r="AA44" s="27">
        <f t="shared" si="51"/>
        <v>17</v>
      </c>
      <c r="AB44" s="27">
        <v>17</v>
      </c>
      <c r="AC44" s="28">
        <f t="shared" si="52"/>
        <v>1</v>
      </c>
      <c r="AD44" s="10">
        <f>W44/AA44</f>
        <v>0.21764705882357221</v>
      </c>
      <c r="AE44" s="44">
        <f>S41+I41</f>
        <v>0</v>
      </c>
    </row>
    <row r="45" spans="1:31" x14ac:dyDescent="0.75">
      <c r="A45" s="29" t="s">
        <v>137</v>
      </c>
      <c r="B45" s="21" t="s">
        <v>38</v>
      </c>
      <c r="C45" s="21">
        <v>14295.5</v>
      </c>
      <c r="D45" s="21">
        <v>14295.5</v>
      </c>
      <c r="E45" s="29"/>
      <c r="F45" s="29"/>
      <c r="G45" s="40"/>
      <c r="H45" s="40"/>
      <c r="I45" s="41">
        <f t="shared" ref="I45" si="64">H45-G45</f>
        <v>0</v>
      </c>
      <c r="J45" s="29"/>
      <c r="K45" s="29"/>
      <c r="L45" s="24">
        <f t="shared" ref="L45" si="65">SUM(D45-C45)</f>
        <v>0</v>
      </c>
      <c r="M45" s="21">
        <v>14295.5</v>
      </c>
      <c r="N45" s="29">
        <v>14299</v>
      </c>
      <c r="O45" s="29"/>
      <c r="P45" s="29"/>
      <c r="Q45" s="40"/>
      <c r="R45" s="40"/>
      <c r="S45" s="41">
        <f t="shared" si="49"/>
        <v>0</v>
      </c>
      <c r="T45" s="29"/>
      <c r="U45" s="29"/>
      <c r="V45" s="24">
        <f t="shared" ref="V45" si="66">SUM(N45-M45)</f>
        <v>3.5</v>
      </c>
      <c r="W45" s="25">
        <f t="shared" ref="W45" si="67">L45+V45</f>
        <v>3.5</v>
      </c>
      <c r="X45" s="21"/>
      <c r="Y45" s="21"/>
      <c r="Z45" s="33"/>
      <c r="AA45" s="27">
        <f t="shared" ref="AA45" si="68">AB45-X45-Y45-Z45</f>
        <v>17</v>
      </c>
      <c r="AB45" s="27">
        <v>17</v>
      </c>
      <c r="AC45" s="28">
        <f t="shared" ref="AC45" si="69">AA45/AB45</f>
        <v>1</v>
      </c>
      <c r="AD45" s="10">
        <f>W45/AA45</f>
        <v>0.20588235294117646</v>
      </c>
      <c r="AE45" s="44">
        <f t="shared" ref="AE45" si="70">S44+I44</f>
        <v>0</v>
      </c>
    </row>
    <row r="46" spans="1:31" x14ac:dyDescent="0.75">
      <c r="A46" s="29"/>
      <c r="B46" s="21"/>
      <c r="C46" s="21"/>
      <c r="D46" s="21"/>
      <c r="E46" s="29"/>
      <c r="F46" s="29"/>
      <c r="G46" s="40"/>
      <c r="H46" s="40"/>
      <c r="I46" s="41"/>
      <c r="J46" s="29"/>
      <c r="K46" s="29"/>
      <c r="L46" s="24"/>
      <c r="M46" s="21"/>
      <c r="N46" s="21"/>
      <c r="O46" s="29"/>
      <c r="P46" s="29"/>
      <c r="Q46" s="40"/>
      <c r="R46" s="40"/>
      <c r="S46" s="41"/>
      <c r="T46" s="29"/>
      <c r="U46" s="29"/>
      <c r="V46" s="24"/>
      <c r="W46" s="25"/>
      <c r="X46" s="21"/>
      <c r="Y46" s="21"/>
      <c r="Z46" s="33"/>
      <c r="AA46" s="27"/>
      <c r="AB46" s="27"/>
      <c r="AC46" s="28">
        <f>AVERAGEIF(AC28:AC45,"&gt;0")</f>
        <v>0.83431372549019611</v>
      </c>
      <c r="AD46" s="28">
        <f>AVERAGEIF(AD28:AD45,"&gt;0")</f>
        <v>0.81344537815127171</v>
      </c>
      <c r="AE46" s="44"/>
    </row>
    <row r="47" spans="1:31" x14ac:dyDescent="0.75">
      <c r="A47" s="13" t="s">
        <v>102</v>
      </c>
      <c r="B47" s="13"/>
      <c r="C47" s="13"/>
      <c r="D47" s="13"/>
      <c r="E47" s="13"/>
      <c r="F47" s="13"/>
      <c r="G47" s="13"/>
      <c r="H47" s="13"/>
      <c r="I47" s="16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7"/>
      <c r="X47" s="13"/>
      <c r="Y47" s="13"/>
      <c r="Z47" s="18"/>
      <c r="AA47" s="13"/>
      <c r="AB47" s="13"/>
      <c r="AC47" s="14"/>
      <c r="AD47" s="15"/>
      <c r="AE47" s="43"/>
    </row>
    <row r="48" spans="1:31" x14ac:dyDescent="0.75">
      <c r="A48" s="29" t="s">
        <v>39</v>
      </c>
      <c r="B48" s="21" t="s">
        <v>38</v>
      </c>
      <c r="C48" s="29">
        <v>16587</v>
      </c>
      <c r="D48" s="29">
        <v>16592</v>
      </c>
      <c r="E48" s="29"/>
      <c r="F48" s="29"/>
      <c r="G48" s="40"/>
      <c r="H48" s="40"/>
      <c r="I48" s="41">
        <f t="shared" ref="I48:I59" si="71">H48-G48</f>
        <v>0</v>
      </c>
      <c r="J48" s="29"/>
      <c r="K48" s="29"/>
      <c r="L48" s="24">
        <f t="shared" ref="L48:L59" si="72">SUM(D48-C48)</f>
        <v>5</v>
      </c>
      <c r="M48" s="29">
        <v>16592</v>
      </c>
      <c r="N48" s="29">
        <v>16601</v>
      </c>
      <c r="O48" s="29"/>
      <c r="P48" s="29"/>
      <c r="Q48" s="40"/>
      <c r="R48" s="40"/>
      <c r="S48" s="41">
        <f>R48-Q48</f>
        <v>0</v>
      </c>
      <c r="T48" s="29"/>
      <c r="U48" s="29"/>
      <c r="V48" s="24">
        <f t="shared" ref="V48:V59" si="73">SUM(N48-M48)</f>
        <v>9</v>
      </c>
      <c r="W48" s="25">
        <f t="shared" ref="W48:W59" si="74">L48+V48</f>
        <v>14</v>
      </c>
      <c r="X48" s="21"/>
      <c r="Y48" s="21"/>
      <c r="Z48" s="33"/>
      <c r="AA48" s="27">
        <f t="shared" ref="AA48:AA52" si="75">AB48-X48-Y48-Z48</f>
        <v>17</v>
      </c>
      <c r="AB48" s="27">
        <v>17</v>
      </c>
      <c r="AC48" s="28">
        <f t="shared" ref="AC48:AC51" si="76">AA48/AB48</f>
        <v>1</v>
      </c>
      <c r="AD48" s="10">
        <f t="shared" ref="AD48:AD51" si="77">W48/AA48</f>
        <v>0.82352941176470584</v>
      </c>
      <c r="AE48" s="44">
        <f>S48+I48</f>
        <v>0</v>
      </c>
    </row>
    <row r="49" spans="1:31" x14ac:dyDescent="0.75">
      <c r="A49" s="29" t="s">
        <v>40</v>
      </c>
      <c r="B49" s="21" t="s">
        <v>38</v>
      </c>
      <c r="C49" s="29">
        <v>16373</v>
      </c>
      <c r="D49" s="29">
        <v>16373</v>
      </c>
      <c r="E49" s="29"/>
      <c r="F49" s="29"/>
      <c r="G49" s="40"/>
      <c r="H49" s="40"/>
      <c r="I49" s="41">
        <f t="shared" si="71"/>
        <v>0</v>
      </c>
      <c r="J49" s="29"/>
      <c r="K49" s="29"/>
      <c r="L49" s="24">
        <f t="shared" si="72"/>
        <v>0</v>
      </c>
      <c r="M49" s="29">
        <v>16373</v>
      </c>
      <c r="N49" s="29">
        <v>16373</v>
      </c>
      <c r="O49" s="29"/>
      <c r="P49" s="29"/>
      <c r="Q49" s="40"/>
      <c r="R49" s="40"/>
      <c r="S49" s="41">
        <f t="shared" ref="S49:S59" si="78">R49-Q49</f>
        <v>0</v>
      </c>
      <c r="T49" s="29"/>
      <c r="U49" s="29"/>
      <c r="V49" s="24">
        <f t="shared" si="73"/>
        <v>0</v>
      </c>
      <c r="W49" s="25">
        <f t="shared" si="74"/>
        <v>0</v>
      </c>
      <c r="X49" s="21"/>
      <c r="Y49" s="21"/>
      <c r="Z49" s="33"/>
      <c r="AA49" s="27">
        <f t="shared" si="75"/>
        <v>17</v>
      </c>
      <c r="AB49" s="27">
        <v>17</v>
      </c>
      <c r="AC49" s="28">
        <f t="shared" si="76"/>
        <v>1</v>
      </c>
      <c r="AD49" s="10">
        <f t="shared" si="77"/>
        <v>0</v>
      </c>
      <c r="AE49" s="44">
        <f t="shared" ref="AE49:AE59" si="79">S49+I49</f>
        <v>0</v>
      </c>
    </row>
    <row r="50" spans="1:31" x14ac:dyDescent="0.75">
      <c r="A50" s="29" t="s">
        <v>41</v>
      </c>
      <c r="B50" s="21" t="s">
        <v>38</v>
      </c>
      <c r="C50" s="29">
        <v>15547</v>
      </c>
      <c r="D50" s="29">
        <v>15555</v>
      </c>
      <c r="E50" s="29"/>
      <c r="F50" s="29"/>
      <c r="G50" s="40"/>
      <c r="H50" s="40"/>
      <c r="I50" s="41">
        <f t="shared" si="71"/>
        <v>0</v>
      </c>
      <c r="J50" s="29"/>
      <c r="K50" s="29"/>
      <c r="L50" s="24">
        <f t="shared" si="72"/>
        <v>8</v>
      </c>
      <c r="M50" s="29">
        <v>15555</v>
      </c>
      <c r="N50" s="29">
        <v>15564</v>
      </c>
      <c r="O50" s="29"/>
      <c r="P50" s="29"/>
      <c r="Q50" s="40"/>
      <c r="R50" s="40"/>
      <c r="S50" s="41">
        <f t="shared" si="78"/>
        <v>0</v>
      </c>
      <c r="T50" s="29"/>
      <c r="U50" s="29"/>
      <c r="V50" s="24">
        <f t="shared" si="73"/>
        <v>9</v>
      </c>
      <c r="W50" s="25">
        <f t="shared" si="74"/>
        <v>17</v>
      </c>
      <c r="X50" s="21"/>
      <c r="Y50" s="21"/>
      <c r="Z50" s="33"/>
      <c r="AA50" s="27">
        <f t="shared" si="75"/>
        <v>17</v>
      </c>
      <c r="AB50" s="27">
        <v>17</v>
      </c>
      <c r="AC50" s="28">
        <f t="shared" si="76"/>
        <v>1</v>
      </c>
      <c r="AD50" s="10">
        <f t="shared" si="77"/>
        <v>1</v>
      </c>
      <c r="AE50" s="44">
        <f t="shared" si="79"/>
        <v>0</v>
      </c>
    </row>
    <row r="51" spans="1:31" x14ac:dyDescent="0.75">
      <c r="A51" s="29" t="s">
        <v>42</v>
      </c>
      <c r="B51" s="21" t="s">
        <v>38</v>
      </c>
      <c r="C51" s="29">
        <v>11788</v>
      </c>
      <c r="D51" s="29">
        <v>11794</v>
      </c>
      <c r="E51" s="29"/>
      <c r="F51" s="29"/>
      <c r="G51" s="40"/>
      <c r="H51" s="40"/>
      <c r="I51" s="41">
        <f t="shared" si="71"/>
        <v>0</v>
      </c>
      <c r="J51" s="29"/>
      <c r="K51" s="29"/>
      <c r="L51" s="24">
        <f t="shared" si="72"/>
        <v>6</v>
      </c>
      <c r="M51" s="29">
        <v>11794</v>
      </c>
      <c r="N51" s="29">
        <v>11798</v>
      </c>
      <c r="O51" s="29"/>
      <c r="P51" s="29"/>
      <c r="Q51" s="40"/>
      <c r="R51" s="40"/>
      <c r="S51" s="41">
        <f t="shared" si="78"/>
        <v>0</v>
      </c>
      <c r="T51" s="29"/>
      <c r="U51" s="29"/>
      <c r="V51" s="24">
        <f t="shared" si="73"/>
        <v>4</v>
      </c>
      <c r="W51" s="25">
        <f t="shared" si="74"/>
        <v>10</v>
      </c>
      <c r="X51" s="21"/>
      <c r="Y51" s="21"/>
      <c r="Z51" s="33"/>
      <c r="AA51" s="27">
        <f t="shared" si="75"/>
        <v>17</v>
      </c>
      <c r="AB51" s="27">
        <v>17</v>
      </c>
      <c r="AC51" s="28">
        <f t="shared" si="76"/>
        <v>1</v>
      </c>
      <c r="AD51" s="10">
        <f t="shared" si="77"/>
        <v>0.58823529411764708</v>
      </c>
      <c r="AE51" s="44">
        <f t="shared" si="79"/>
        <v>0</v>
      </c>
    </row>
    <row r="52" spans="1:31" x14ac:dyDescent="0.75">
      <c r="A52" s="29" t="s">
        <v>43</v>
      </c>
      <c r="B52" s="21" t="s">
        <v>38</v>
      </c>
      <c r="C52" s="21">
        <v>9963</v>
      </c>
      <c r="D52" s="21">
        <v>9968</v>
      </c>
      <c r="E52" s="29"/>
      <c r="F52" s="29"/>
      <c r="G52" s="40"/>
      <c r="H52" s="40"/>
      <c r="I52" s="41">
        <f t="shared" si="71"/>
        <v>0</v>
      </c>
      <c r="J52" s="29"/>
      <c r="K52" s="29"/>
      <c r="L52" s="24">
        <f t="shared" si="72"/>
        <v>5</v>
      </c>
      <c r="M52" s="21">
        <v>9968</v>
      </c>
      <c r="N52" s="21">
        <v>9973</v>
      </c>
      <c r="O52" s="29"/>
      <c r="P52" s="29"/>
      <c r="Q52" s="40"/>
      <c r="R52" s="40"/>
      <c r="S52" s="41">
        <f t="shared" si="78"/>
        <v>0</v>
      </c>
      <c r="T52" s="29"/>
      <c r="U52" s="29"/>
      <c r="V52" s="24">
        <f t="shared" si="73"/>
        <v>5</v>
      </c>
      <c r="W52" s="25">
        <f t="shared" si="74"/>
        <v>10</v>
      </c>
      <c r="X52" s="21"/>
      <c r="Y52" s="21"/>
      <c r="Z52" s="33"/>
      <c r="AA52" s="27">
        <f t="shared" si="75"/>
        <v>17</v>
      </c>
      <c r="AB52" s="27">
        <v>17</v>
      </c>
      <c r="AC52" s="28">
        <f>AA52/AB52</f>
        <v>1</v>
      </c>
      <c r="AD52" s="10">
        <f>W52/AA52</f>
        <v>0.58823529411764708</v>
      </c>
      <c r="AE52" s="44">
        <f t="shared" si="79"/>
        <v>0</v>
      </c>
    </row>
    <row r="53" spans="1:31" x14ac:dyDescent="0.75">
      <c r="A53" s="29" t="s">
        <v>44</v>
      </c>
      <c r="B53" s="21" t="s">
        <v>38</v>
      </c>
      <c r="C53" s="29">
        <v>13637</v>
      </c>
      <c r="D53" s="29">
        <v>13643</v>
      </c>
      <c r="E53" s="29"/>
      <c r="F53" s="29"/>
      <c r="G53" s="40"/>
      <c r="H53" s="40"/>
      <c r="I53" s="41">
        <f t="shared" si="71"/>
        <v>0</v>
      </c>
      <c r="J53" s="29"/>
      <c r="K53" s="29"/>
      <c r="L53" s="24">
        <f t="shared" si="72"/>
        <v>6</v>
      </c>
      <c r="M53" s="29">
        <v>13643</v>
      </c>
      <c r="N53" s="29">
        <v>13649</v>
      </c>
      <c r="O53" s="29"/>
      <c r="P53" s="29"/>
      <c r="Q53" s="40"/>
      <c r="R53" s="40"/>
      <c r="S53" s="41">
        <f t="shared" si="78"/>
        <v>0</v>
      </c>
      <c r="T53" s="29"/>
      <c r="U53" s="29"/>
      <c r="V53" s="24">
        <f t="shared" si="73"/>
        <v>6</v>
      </c>
      <c r="W53" s="25">
        <f t="shared" si="74"/>
        <v>12</v>
      </c>
      <c r="X53" s="21"/>
      <c r="Y53" s="21"/>
      <c r="Z53" s="33"/>
      <c r="AA53" s="27">
        <f t="shared" si="51"/>
        <v>17</v>
      </c>
      <c r="AB53" s="27">
        <v>17</v>
      </c>
      <c r="AC53" s="28">
        <f t="shared" si="52"/>
        <v>1</v>
      </c>
      <c r="AD53" s="10">
        <f t="shared" si="54"/>
        <v>0.70588235294117652</v>
      </c>
      <c r="AE53" s="44">
        <f t="shared" si="79"/>
        <v>0</v>
      </c>
    </row>
    <row r="54" spans="1:31" x14ac:dyDescent="0.75">
      <c r="A54" s="29" t="s">
        <v>45</v>
      </c>
      <c r="B54" s="21" t="s">
        <v>38</v>
      </c>
      <c r="C54" s="29"/>
      <c r="D54" s="29"/>
      <c r="E54" s="29" t="s">
        <v>140</v>
      </c>
      <c r="F54" s="29" t="s">
        <v>140</v>
      </c>
      <c r="G54" s="40">
        <v>0.25</v>
      </c>
      <c r="H54" s="40">
        <v>0.66666666666666663</v>
      </c>
      <c r="I54" s="41">
        <f t="shared" si="71"/>
        <v>0.41666666666666663</v>
      </c>
      <c r="J54" s="29" t="s">
        <v>148</v>
      </c>
      <c r="K54" s="29"/>
      <c r="L54" s="24">
        <f t="shared" si="72"/>
        <v>0</v>
      </c>
      <c r="M54" s="29"/>
      <c r="N54" s="29"/>
      <c r="O54" s="29"/>
      <c r="P54" s="29" t="s">
        <v>140</v>
      </c>
      <c r="Q54" s="40">
        <v>0.66666666666666663</v>
      </c>
      <c r="R54" s="40">
        <v>8.3333333333333329E-2</v>
      </c>
      <c r="S54" s="41">
        <v>0.41666666666666669</v>
      </c>
      <c r="T54" s="29" t="s">
        <v>148</v>
      </c>
      <c r="U54" s="29"/>
      <c r="V54" s="24">
        <f t="shared" si="73"/>
        <v>0</v>
      </c>
      <c r="W54" s="25">
        <f t="shared" si="74"/>
        <v>0</v>
      </c>
      <c r="X54" s="21"/>
      <c r="Y54" s="21"/>
      <c r="Z54" s="33">
        <v>16.899999999999999</v>
      </c>
      <c r="AA54" s="27">
        <f t="shared" si="51"/>
        <v>0.10000000000000142</v>
      </c>
      <c r="AB54" s="27">
        <v>17</v>
      </c>
      <c r="AC54" s="28">
        <f t="shared" si="52"/>
        <v>5.8823529411765538E-3</v>
      </c>
      <c r="AD54" s="10">
        <f t="shared" si="54"/>
        <v>0</v>
      </c>
      <c r="AE54" s="44">
        <f t="shared" si="79"/>
        <v>0.83333333333333326</v>
      </c>
    </row>
    <row r="55" spans="1:31" x14ac:dyDescent="0.75">
      <c r="A55" s="29" t="s">
        <v>116</v>
      </c>
      <c r="B55" s="21" t="s">
        <v>38</v>
      </c>
      <c r="C55" s="29">
        <v>12538</v>
      </c>
      <c r="D55" s="29">
        <v>12546</v>
      </c>
      <c r="E55" s="29"/>
      <c r="F55" s="29"/>
      <c r="G55" s="40"/>
      <c r="H55" s="40"/>
      <c r="I55" s="41">
        <f t="shared" si="71"/>
        <v>0</v>
      </c>
      <c r="J55" s="29"/>
      <c r="K55" s="29"/>
      <c r="L55" s="24">
        <f t="shared" si="72"/>
        <v>8</v>
      </c>
      <c r="M55" s="29">
        <v>12546</v>
      </c>
      <c r="N55" s="29">
        <v>12555</v>
      </c>
      <c r="O55" s="29"/>
      <c r="P55" s="29"/>
      <c r="Q55" s="40"/>
      <c r="R55" s="40"/>
      <c r="S55" s="41">
        <f t="shared" si="78"/>
        <v>0</v>
      </c>
      <c r="T55" s="29"/>
      <c r="U55" s="29"/>
      <c r="V55" s="24">
        <f t="shared" si="73"/>
        <v>9</v>
      </c>
      <c r="W55" s="25">
        <f t="shared" si="74"/>
        <v>17</v>
      </c>
      <c r="X55" s="21"/>
      <c r="Y55" s="21"/>
      <c r="Z55" s="33"/>
      <c r="AA55" s="27">
        <f t="shared" si="51"/>
        <v>17</v>
      </c>
      <c r="AB55" s="27">
        <v>17</v>
      </c>
      <c r="AC55" s="28">
        <f t="shared" si="52"/>
        <v>1</v>
      </c>
      <c r="AD55" s="10">
        <f t="shared" si="54"/>
        <v>1</v>
      </c>
      <c r="AE55" s="44">
        <f t="shared" si="79"/>
        <v>0</v>
      </c>
    </row>
    <row r="56" spans="1:31" x14ac:dyDescent="0.75">
      <c r="A56" s="29" t="s">
        <v>46</v>
      </c>
      <c r="B56" s="21" t="s">
        <v>38</v>
      </c>
      <c r="C56" s="29">
        <v>13704</v>
      </c>
      <c r="D56" s="29">
        <v>13704</v>
      </c>
      <c r="E56" s="29"/>
      <c r="F56" s="29"/>
      <c r="G56" s="40"/>
      <c r="H56" s="40"/>
      <c r="I56" s="41">
        <f t="shared" si="71"/>
        <v>0</v>
      </c>
      <c r="J56" s="29"/>
      <c r="K56" s="29"/>
      <c r="L56" s="24">
        <f t="shared" si="72"/>
        <v>0</v>
      </c>
      <c r="M56" s="29">
        <v>13704</v>
      </c>
      <c r="N56" s="29">
        <v>13704</v>
      </c>
      <c r="O56" s="29"/>
      <c r="P56" s="29"/>
      <c r="Q56" s="29"/>
      <c r="R56" s="29"/>
      <c r="S56" s="41">
        <f t="shared" si="78"/>
        <v>0</v>
      </c>
      <c r="T56" s="29"/>
      <c r="U56" s="29"/>
      <c r="V56" s="24">
        <f t="shared" si="73"/>
        <v>0</v>
      </c>
      <c r="W56" s="25">
        <f t="shared" si="74"/>
        <v>0</v>
      </c>
      <c r="X56" s="21"/>
      <c r="Y56" s="21"/>
      <c r="Z56" s="33"/>
      <c r="AA56" s="27">
        <f t="shared" si="51"/>
        <v>17</v>
      </c>
      <c r="AB56" s="27">
        <v>17</v>
      </c>
      <c r="AC56" s="28">
        <f t="shared" si="52"/>
        <v>1</v>
      </c>
      <c r="AD56" s="10">
        <f t="shared" si="54"/>
        <v>0</v>
      </c>
      <c r="AE56" s="44">
        <f t="shared" si="79"/>
        <v>0</v>
      </c>
    </row>
    <row r="57" spans="1:31" x14ac:dyDescent="0.75">
      <c r="A57" s="29" t="s">
        <v>48</v>
      </c>
      <c r="B57" s="21" t="s">
        <v>38</v>
      </c>
      <c r="C57" s="29"/>
      <c r="D57" s="29"/>
      <c r="E57" s="29" t="s">
        <v>140</v>
      </c>
      <c r="F57" s="29" t="s">
        <v>140</v>
      </c>
      <c r="G57" s="40">
        <v>0.25</v>
      </c>
      <c r="H57" s="40">
        <v>0.66666666666666663</v>
      </c>
      <c r="I57" s="41">
        <f t="shared" si="71"/>
        <v>0.41666666666666663</v>
      </c>
      <c r="J57" s="29" t="s">
        <v>149</v>
      </c>
      <c r="K57" s="29"/>
      <c r="L57" s="24">
        <f t="shared" si="72"/>
        <v>0</v>
      </c>
      <c r="M57" s="29"/>
      <c r="N57" s="29"/>
      <c r="O57" s="29"/>
      <c r="P57" s="29" t="s">
        <v>140</v>
      </c>
      <c r="Q57" s="40">
        <v>0.66666666666666663</v>
      </c>
      <c r="R57" s="40">
        <v>8.3333333333333329E-2</v>
      </c>
      <c r="S57" s="41">
        <v>0.41666666666666669</v>
      </c>
      <c r="T57" s="29" t="s">
        <v>149</v>
      </c>
      <c r="U57" s="29"/>
      <c r="V57" s="24">
        <f t="shared" si="73"/>
        <v>0</v>
      </c>
      <c r="W57" s="25">
        <f t="shared" si="74"/>
        <v>0</v>
      </c>
      <c r="X57" s="21"/>
      <c r="Y57" s="21"/>
      <c r="Z57" s="33"/>
      <c r="AA57" s="27">
        <f t="shared" si="51"/>
        <v>17</v>
      </c>
      <c r="AB57" s="27">
        <v>17</v>
      </c>
      <c r="AC57" s="28">
        <f t="shared" si="52"/>
        <v>1</v>
      </c>
      <c r="AD57" s="10">
        <f t="shared" si="54"/>
        <v>0</v>
      </c>
      <c r="AE57" s="44">
        <f t="shared" si="79"/>
        <v>0.83333333333333326</v>
      </c>
    </row>
    <row r="58" spans="1:31" x14ac:dyDescent="0.75">
      <c r="A58" s="29" t="s">
        <v>49</v>
      </c>
      <c r="B58" s="21" t="s">
        <v>38</v>
      </c>
      <c r="C58" s="29">
        <v>14063</v>
      </c>
      <c r="D58" s="29">
        <v>14072</v>
      </c>
      <c r="E58" s="29"/>
      <c r="F58" s="29"/>
      <c r="G58" s="40"/>
      <c r="H58" s="40"/>
      <c r="I58" s="41">
        <f t="shared" si="71"/>
        <v>0</v>
      </c>
      <c r="J58" s="29"/>
      <c r="K58" s="29"/>
      <c r="L58" s="24">
        <f t="shared" si="72"/>
        <v>9</v>
      </c>
      <c r="M58" s="29">
        <v>14072</v>
      </c>
      <c r="N58" s="29">
        <v>14081</v>
      </c>
      <c r="O58" s="29"/>
      <c r="P58" s="29"/>
      <c r="Q58" s="40"/>
      <c r="R58" s="40"/>
      <c r="S58" s="41">
        <f t="shared" si="78"/>
        <v>0</v>
      </c>
      <c r="T58" s="29"/>
      <c r="U58" s="29"/>
      <c r="V58" s="24">
        <f t="shared" si="73"/>
        <v>9</v>
      </c>
      <c r="W58" s="25">
        <f t="shared" si="74"/>
        <v>18</v>
      </c>
      <c r="X58" s="21"/>
      <c r="Y58" s="21"/>
      <c r="Z58" s="33"/>
      <c r="AA58" s="27">
        <f t="shared" si="51"/>
        <v>17</v>
      </c>
      <c r="AB58" s="27">
        <v>17</v>
      </c>
      <c r="AC58" s="28">
        <f t="shared" si="52"/>
        <v>1</v>
      </c>
      <c r="AD58" s="10">
        <f t="shared" si="54"/>
        <v>1.0588235294117647</v>
      </c>
      <c r="AE58" s="44">
        <f t="shared" si="79"/>
        <v>0</v>
      </c>
    </row>
    <row r="59" spans="1:31" x14ac:dyDescent="0.75">
      <c r="A59" s="29" t="s">
        <v>50</v>
      </c>
      <c r="B59" s="21" t="s">
        <v>38</v>
      </c>
      <c r="C59" s="29">
        <v>6303.6</v>
      </c>
      <c r="D59" s="29">
        <v>6312.7</v>
      </c>
      <c r="E59" s="29"/>
      <c r="F59" s="29"/>
      <c r="G59" s="40"/>
      <c r="H59" s="40"/>
      <c r="I59" s="41">
        <f t="shared" si="71"/>
        <v>0</v>
      </c>
      <c r="J59" s="29"/>
      <c r="K59" s="29"/>
      <c r="L59" s="24">
        <f t="shared" si="72"/>
        <v>9.0999999999994543</v>
      </c>
      <c r="M59" s="29">
        <v>6312.7</v>
      </c>
      <c r="N59" s="29">
        <v>6312.7</v>
      </c>
      <c r="O59" s="29"/>
      <c r="P59" s="29"/>
      <c r="Q59" s="40"/>
      <c r="R59" s="40"/>
      <c r="S59" s="41">
        <f t="shared" si="78"/>
        <v>0</v>
      </c>
      <c r="T59" s="29"/>
      <c r="U59" s="29"/>
      <c r="V59" s="24">
        <f t="shared" si="73"/>
        <v>0</v>
      </c>
      <c r="W59" s="25">
        <f t="shared" si="74"/>
        <v>9.0999999999994543</v>
      </c>
      <c r="X59" s="21"/>
      <c r="Y59" s="21"/>
      <c r="Z59" s="33"/>
      <c r="AA59" s="27">
        <f t="shared" si="51"/>
        <v>17</v>
      </c>
      <c r="AB59" s="27">
        <v>17</v>
      </c>
      <c r="AC59" s="28">
        <f t="shared" si="52"/>
        <v>1</v>
      </c>
      <c r="AD59" s="10">
        <f t="shared" si="54"/>
        <v>0.53529411764702672</v>
      </c>
      <c r="AE59" s="44">
        <f t="shared" si="79"/>
        <v>0</v>
      </c>
    </row>
    <row r="60" spans="1:31" x14ac:dyDescent="0.75">
      <c r="A60" s="78"/>
      <c r="B60" s="79"/>
      <c r="C60" s="80"/>
      <c r="D60" s="80"/>
      <c r="E60" s="80"/>
      <c r="F60" s="80"/>
      <c r="G60" s="81"/>
      <c r="H60" s="81"/>
      <c r="I60" s="82"/>
      <c r="J60" s="80"/>
      <c r="K60" s="80"/>
      <c r="L60" s="83"/>
      <c r="M60" s="80"/>
      <c r="N60" s="80"/>
      <c r="O60" s="80"/>
      <c r="P60" s="80"/>
      <c r="Q60" s="81"/>
      <c r="R60" s="81"/>
      <c r="S60" s="82"/>
      <c r="T60" s="80"/>
      <c r="U60" s="80"/>
      <c r="V60" s="83"/>
      <c r="W60" s="84"/>
      <c r="X60" s="79"/>
      <c r="Y60" s="79"/>
      <c r="Z60" s="85"/>
      <c r="AA60" s="86"/>
      <c r="AB60" s="86"/>
      <c r="AC60" s="28">
        <f>AVERAGEIF(AC48:AC59,"&gt;0")</f>
        <v>0.917156862745098</v>
      </c>
      <c r="AD60" s="28">
        <f>AVERAGEIF(AD48:AD59,"&gt;0")</f>
        <v>0.78749999999999598</v>
      </c>
      <c r="AE60" s="87"/>
    </row>
    <row r="61" spans="1:31" x14ac:dyDescent="0.75">
      <c r="A61" s="78"/>
      <c r="B61" s="79"/>
      <c r="C61" s="80"/>
      <c r="D61" s="80"/>
      <c r="E61" s="80"/>
      <c r="F61" s="80"/>
      <c r="G61" s="81"/>
      <c r="H61" s="81"/>
      <c r="I61" s="82"/>
      <c r="J61" s="80"/>
      <c r="K61" s="80"/>
      <c r="L61" s="83"/>
      <c r="M61" s="80"/>
      <c r="N61" s="80"/>
      <c r="O61" s="80"/>
      <c r="P61" s="80"/>
      <c r="Q61" s="81"/>
      <c r="R61" s="81"/>
      <c r="S61" s="82"/>
      <c r="T61" s="80"/>
      <c r="U61" s="80"/>
      <c r="V61" s="83"/>
      <c r="W61" s="84"/>
      <c r="X61" s="79"/>
      <c r="Y61" s="79"/>
      <c r="Z61" s="85"/>
      <c r="AA61" s="88" t="s">
        <v>178</v>
      </c>
      <c r="AB61" s="86"/>
      <c r="AC61" s="28">
        <f>AVERAGE(AC46,AC60)</f>
        <v>0.87573529411764706</v>
      </c>
      <c r="AD61" s="28">
        <f>AVERAGE(AD46,AD60)</f>
        <v>0.80047268907563385</v>
      </c>
      <c r="AE61" s="87"/>
    </row>
    <row r="62" spans="1:31" s="103" customFormat="1" x14ac:dyDescent="0.75">
      <c r="A62" s="105" t="s">
        <v>118</v>
      </c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</row>
    <row r="63" spans="1:31" s="104" customFormat="1" x14ac:dyDescent="0.75">
      <c r="A63" s="107" t="s">
        <v>97</v>
      </c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</row>
    <row r="64" spans="1:31" x14ac:dyDescent="0.75">
      <c r="A64" s="29" t="s">
        <v>127</v>
      </c>
      <c r="B64" s="29" t="s">
        <v>58</v>
      </c>
      <c r="C64" s="29">
        <v>22992</v>
      </c>
      <c r="D64" s="29">
        <v>22996</v>
      </c>
      <c r="E64" s="29"/>
      <c r="F64" s="29"/>
      <c r="G64" s="40"/>
      <c r="H64" s="40"/>
      <c r="I64" s="41">
        <f t="shared" ref="I64:I66" si="80">H64-G64</f>
        <v>0</v>
      </c>
      <c r="J64" s="29"/>
      <c r="K64" s="29"/>
      <c r="L64" s="38">
        <f t="shared" ref="L64:L66" si="81">SUM(D64-C64)</f>
        <v>4</v>
      </c>
      <c r="M64" s="29">
        <v>22996</v>
      </c>
      <c r="N64" s="29">
        <v>22999</v>
      </c>
      <c r="O64" s="29"/>
      <c r="P64" s="29"/>
      <c r="Q64" s="40"/>
      <c r="R64" s="40"/>
      <c r="S64" s="41">
        <f t="shared" ref="S64:S66" si="82">R64-Q64</f>
        <v>0</v>
      </c>
      <c r="T64" s="29"/>
      <c r="U64" s="29"/>
      <c r="V64" s="24">
        <f t="shared" ref="V64:V66" si="83">SUM(N64-M64)</f>
        <v>3</v>
      </c>
      <c r="W64" s="25">
        <f t="shared" ref="W64:W66" si="84">SUM(L64+V64)</f>
        <v>7</v>
      </c>
      <c r="X64" s="29"/>
      <c r="Y64" s="29"/>
      <c r="Z64" s="30"/>
      <c r="AA64" s="27">
        <f>AB64-X64-Y64-Z64</f>
        <v>17</v>
      </c>
      <c r="AB64" s="27">
        <v>17</v>
      </c>
      <c r="AC64" s="28">
        <f>AA64/AB64</f>
        <v>1</v>
      </c>
      <c r="AD64" s="10">
        <f>W64/AA64</f>
        <v>0.41176470588235292</v>
      </c>
      <c r="AE64" s="44">
        <f>S63+I63</f>
        <v>0</v>
      </c>
    </row>
    <row r="65" spans="1:31" x14ac:dyDescent="0.75">
      <c r="A65" s="29" t="s">
        <v>128</v>
      </c>
      <c r="B65" s="29" t="s">
        <v>58</v>
      </c>
      <c r="C65" s="29">
        <v>7338</v>
      </c>
      <c r="D65" s="29">
        <v>7342</v>
      </c>
      <c r="E65" s="29"/>
      <c r="F65" s="29"/>
      <c r="G65" s="40"/>
      <c r="H65" s="40"/>
      <c r="I65" s="41">
        <f t="shared" si="80"/>
        <v>0</v>
      </c>
      <c r="J65" s="29"/>
      <c r="K65" s="29"/>
      <c r="L65" s="38">
        <f t="shared" si="81"/>
        <v>4</v>
      </c>
      <c r="M65" s="29">
        <v>7342</v>
      </c>
      <c r="N65" s="29">
        <v>7347</v>
      </c>
      <c r="O65" s="29"/>
      <c r="P65" s="29"/>
      <c r="Q65" s="40"/>
      <c r="R65" s="40"/>
      <c r="S65" s="41">
        <f t="shared" si="82"/>
        <v>0</v>
      </c>
      <c r="T65" s="29"/>
      <c r="U65" s="29"/>
      <c r="V65" s="24">
        <f t="shared" si="83"/>
        <v>5</v>
      </c>
      <c r="W65" s="25">
        <f t="shared" si="84"/>
        <v>9</v>
      </c>
      <c r="X65" s="29"/>
      <c r="Y65" s="29"/>
      <c r="Z65" s="30"/>
      <c r="AA65" s="27">
        <f>AB65-X65-Y65-Z65</f>
        <v>17</v>
      </c>
      <c r="AB65" s="27">
        <v>17</v>
      </c>
      <c r="AC65" s="28">
        <f>AA65/AB65</f>
        <v>1</v>
      </c>
      <c r="AD65" s="10">
        <f>W65/AA65</f>
        <v>0.52941176470588236</v>
      </c>
      <c r="AE65" s="44">
        <f t="shared" ref="AE65:AE66" si="85">S63+I63</f>
        <v>0</v>
      </c>
    </row>
    <row r="66" spans="1:31" x14ac:dyDescent="0.75">
      <c r="A66" s="29" t="s">
        <v>129</v>
      </c>
      <c r="B66" s="29" t="s">
        <v>58</v>
      </c>
      <c r="C66" s="29">
        <v>12484</v>
      </c>
      <c r="D66" s="29">
        <v>12487</v>
      </c>
      <c r="E66" s="29"/>
      <c r="F66" s="29"/>
      <c r="G66" s="40"/>
      <c r="H66" s="40"/>
      <c r="I66" s="41">
        <f t="shared" si="80"/>
        <v>0</v>
      </c>
      <c r="J66" s="29"/>
      <c r="K66" s="29"/>
      <c r="L66" s="38">
        <f t="shared" si="81"/>
        <v>3</v>
      </c>
      <c r="M66" s="29">
        <v>12487</v>
      </c>
      <c r="N66" s="29">
        <v>12489</v>
      </c>
      <c r="O66" s="29"/>
      <c r="P66" s="29"/>
      <c r="Q66" s="40"/>
      <c r="R66" s="40"/>
      <c r="S66" s="41">
        <f t="shared" si="82"/>
        <v>0</v>
      </c>
      <c r="T66" s="29"/>
      <c r="U66" s="29"/>
      <c r="V66" s="24">
        <f t="shared" si="83"/>
        <v>2</v>
      </c>
      <c r="W66" s="25">
        <f t="shared" si="84"/>
        <v>5</v>
      </c>
      <c r="X66" s="29"/>
      <c r="Y66" s="29"/>
      <c r="Z66" s="30"/>
      <c r="AA66" s="27">
        <f>AB66-X66-Y66-Z66</f>
        <v>17</v>
      </c>
      <c r="AB66" s="27">
        <v>17</v>
      </c>
      <c r="AC66" s="28">
        <f>AA66/AB66</f>
        <v>1</v>
      </c>
      <c r="AD66" s="10">
        <f>W66/AA66</f>
        <v>0.29411764705882354</v>
      </c>
      <c r="AE66" s="44">
        <f t="shared" si="85"/>
        <v>0</v>
      </c>
    </row>
    <row r="67" spans="1:31" s="103" customFormat="1" x14ac:dyDescent="0.75">
      <c r="A67" s="101" t="s">
        <v>118</v>
      </c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</row>
    <row r="68" spans="1:31" s="37" customFormat="1" x14ac:dyDescent="0.75">
      <c r="A68" s="104" t="s">
        <v>98</v>
      </c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5"/>
      <c r="AE68" s="43"/>
    </row>
    <row r="69" spans="1:31" x14ac:dyDescent="0.75">
      <c r="A69" s="29" t="s">
        <v>57</v>
      </c>
      <c r="B69" s="29" t="s">
        <v>58</v>
      </c>
      <c r="C69" s="29">
        <v>4487</v>
      </c>
      <c r="D69" s="29">
        <v>4487</v>
      </c>
      <c r="E69" s="29"/>
      <c r="F69" s="29"/>
      <c r="G69" s="29"/>
      <c r="H69" s="29"/>
      <c r="I69" s="41">
        <f t="shared" ref="I69" si="86">H69-G69</f>
        <v>0</v>
      </c>
      <c r="J69" s="29"/>
      <c r="K69" s="29"/>
      <c r="L69" s="38">
        <f t="shared" ref="L69" si="87">SUM(D69-C69)</f>
        <v>0</v>
      </c>
      <c r="M69" s="29">
        <v>4487</v>
      </c>
      <c r="N69" s="29">
        <v>4492</v>
      </c>
      <c r="O69" s="29"/>
      <c r="P69" s="29"/>
      <c r="Q69" s="40"/>
      <c r="R69" s="40"/>
      <c r="S69" s="41">
        <f>R69-Q69</f>
        <v>0</v>
      </c>
      <c r="T69" s="29"/>
      <c r="U69" s="29"/>
      <c r="V69" s="24">
        <f t="shared" ref="V69" si="88">SUM(N69-M69)</f>
        <v>5</v>
      </c>
      <c r="W69" s="25">
        <f t="shared" ref="W69" si="89">SUM(L69+V69)</f>
        <v>5</v>
      </c>
      <c r="X69" s="29"/>
      <c r="Y69" s="29"/>
      <c r="Z69" s="30"/>
      <c r="AA69" s="27">
        <f>AB69-X69-Y69-Z69</f>
        <v>17</v>
      </c>
      <c r="AB69" s="27">
        <v>17</v>
      </c>
      <c r="AC69" s="28">
        <f>AA69/AB69</f>
        <v>1</v>
      </c>
      <c r="AD69" s="10">
        <f>W69/AA69</f>
        <v>0.29411764705882354</v>
      </c>
      <c r="AE69" s="44">
        <f>S67+I67</f>
        <v>0</v>
      </c>
    </row>
    <row r="70" spans="1:31" s="103" customFormat="1" x14ac:dyDescent="0.75">
      <c r="A70" s="101" t="s">
        <v>61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</row>
    <row r="71" spans="1:31" s="37" customFormat="1" x14ac:dyDescent="0.75">
      <c r="A71" s="104" t="s">
        <v>101</v>
      </c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5"/>
      <c r="AE71" s="19"/>
    </row>
    <row r="72" spans="1:31" x14ac:dyDescent="0.75">
      <c r="A72" s="29" t="s">
        <v>115</v>
      </c>
      <c r="B72" s="29" t="s">
        <v>61</v>
      </c>
      <c r="C72" s="29"/>
      <c r="D72" s="29"/>
      <c r="E72" s="29"/>
      <c r="F72" s="29"/>
      <c r="G72" s="40"/>
      <c r="H72" s="40"/>
      <c r="I72" s="41">
        <f>H72-G72</f>
        <v>0</v>
      </c>
      <c r="J72" s="29"/>
      <c r="K72" s="29"/>
      <c r="L72" s="38">
        <f>SUM(D72-C72)</f>
        <v>0</v>
      </c>
      <c r="M72" s="29"/>
      <c r="N72" s="29"/>
      <c r="O72" s="29"/>
      <c r="P72" s="29"/>
      <c r="Q72" s="40"/>
      <c r="R72" s="40"/>
      <c r="S72" s="41">
        <f>R72-Q72</f>
        <v>0</v>
      </c>
      <c r="T72" s="29"/>
      <c r="U72" s="29"/>
      <c r="V72" s="24">
        <f>SUM(N72-M72)</f>
        <v>0</v>
      </c>
      <c r="W72" s="25">
        <f>SUM(L72+V72)</f>
        <v>0</v>
      </c>
      <c r="X72" s="29"/>
      <c r="Y72" s="29"/>
      <c r="Z72" s="30"/>
      <c r="AA72" s="27">
        <f>AB72-X72-Y72-Z72</f>
        <v>17</v>
      </c>
      <c r="AB72" s="27">
        <v>17</v>
      </c>
      <c r="AC72" s="28">
        <f>AA72/AB72</f>
        <v>1</v>
      </c>
      <c r="AD72" s="10">
        <f>W72/AA72</f>
        <v>0</v>
      </c>
      <c r="AE72" s="44">
        <f>I72</f>
        <v>0</v>
      </c>
    </row>
    <row r="73" spans="1:31" s="37" customFormat="1" x14ac:dyDescent="0.75">
      <c r="A73" s="12" t="s">
        <v>119</v>
      </c>
      <c r="B73" s="13"/>
      <c r="C73" s="13"/>
      <c r="D73" s="13"/>
      <c r="E73" s="13"/>
      <c r="F73" s="13"/>
      <c r="G73" s="14"/>
      <c r="H73" s="15"/>
      <c r="I73" s="19"/>
      <c r="J73" s="14"/>
      <c r="K73" s="15"/>
      <c r="L73" s="13"/>
      <c r="M73" s="13"/>
      <c r="N73" s="13"/>
      <c r="O73" s="13"/>
      <c r="P73" s="13"/>
      <c r="Q73" s="14"/>
      <c r="R73" s="15"/>
      <c r="S73" s="19"/>
      <c r="T73" s="14"/>
      <c r="U73" s="15"/>
      <c r="V73" s="13"/>
      <c r="W73" s="17"/>
      <c r="X73" s="13"/>
      <c r="Y73" s="13"/>
      <c r="Z73" s="18"/>
      <c r="AA73" s="13"/>
      <c r="AB73" s="13"/>
      <c r="AC73" s="14"/>
      <c r="AD73" s="15"/>
      <c r="AE73" s="19"/>
    </row>
    <row r="74" spans="1:31" s="37" customFormat="1" x14ac:dyDescent="0.75">
      <c r="A74" s="104" t="s">
        <v>100</v>
      </c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5"/>
      <c r="AE74" s="19"/>
    </row>
    <row r="75" spans="1:31" x14ac:dyDescent="0.75">
      <c r="A75" s="29" t="s">
        <v>63</v>
      </c>
      <c r="B75" s="29" t="s">
        <v>62</v>
      </c>
      <c r="C75" s="29">
        <v>13115</v>
      </c>
      <c r="D75" s="29">
        <v>13124</v>
      </c>
      <c r="E75" s="29"/>
      <c r="F75" s="29"/>
      <c r="G75" s="40"/>
      <c r="H75" s="40"/>
      <c r="I75" s="41">
        <f t="shared" ref="I75:I76" si="90">H75-G75</f>
        <v>0</v>
      </c>
      <c r="J75" s="29"/>
      <c r="K75" s="29"/>
      <c r="L75" s="38">
        <f>SUM(D75-C75)</f>
        <v>9</v>
      </c>
      <c r="M75" s="29">
        <v>13124</v>
      </c>
      <c r="N75" s="29">
        <v>13124</v>
      </c>
      <c r="O75" s="29"/>
      <c r="P75" s="29"/>
      <c r="Q75" s="40"/>
      <c r="R75" s="40"/>
      <c r="S75" s="41">
        <f>R75-Q75</f>
        <v>0</v>
      </c>
      <c r="T75" s="29"/>
      <c r="U75" s="29"/>
      <c r="V75" s="24">
        <f>SUM(N75-M75)</f>
        <v>0</v>
      </c>
      <c r="W75" s="25">
        <f>SUM(L75+V75)</f>
        <v>9</v>
      </c>
      <c r="X75" s="29"/>
      <c r="Y75" s="29"/>
      <c r="Z75" s="30"/>
      <c r="AA75" s="27">
        <f>AB75-X75-Y75-Z75</f>
        <v>17</v>
      </c>
      <c r="AB75" s="27">
        <v>17</v>
      </c>
      <c r="AC75" s="28">
        <f>AA75/AB75</f>
        <v>1</v>
      </c>
      <c r="AD75" s="10">
        <f>W75/AA75</f>
        <v>0.52941176470588236</v>
      </c>
      <c r="AE75" s="44" t="e">
        <f>#REF!+#REF!</f>
        <v>#REF!</v>
      </c>
    </row>
    <row r="76" spans="1:31" x14ac:dyDescent="0.75">
      <c r="A76" s="29" t="s">
        <v>64</v>
      </c>
      <c r="B76" s="29" t="s">
        <v>62</v>
      </c>
      <c r="C76" s="29"/>
      <c r="D76" s="29"/>
      <c r="E76" s="29"/>
      <c r="F76" s="29"/>
      <c r="G76" s="40"/>
      <c r="H76" s="40"/>
      <c r="I76" s="41">
        <f t="shared" si="90"/>
        <v>0</v>
      </c>
      <c r="J76" s="29"/>
      <c r="K76" s="29"/>
      <c r="L76" s="38">
        <f>SUM(D76-C76)</f>
        <v>0</v>
      </c>
      <c r="M76" s="29"/>
      <c r="N76" s="29"/>
      <c r="O76" s="29"/>
      <c r="P76" s="29"/>
      <c r="Q76" s="40"/>
      <c r="R76" s="40"/>
      <c r="S76" s="41">
        <f>R76-Q76</f>
        <v>0</v>
      </c>
      <c r="T76" s="29"/>
      <c r="U76" s="29"/>
      <c r="V76" s="24">
        <f>SUM(N76-M76)</f>
        <v>0</v>
      </c>
      <c r="W76" s="25">
        <f>SUM(L76+V76)</f>
        <v>0</v>
      </c>
      <c r="X76" s="29"/>
      <c r="Y76" s="29"/>
      <c r="Z76" s="30"/>
      <c r="AA76" s="27">
        <f>AB76-X76-Y76-Z76</f>
        <v>17</v>
      </c>
      <c r="AB76" s="27">
        <v>17</v>
      </c>
      <c r="AC76" s="28">
        <f>AA76/AB76</f>
        <v>1</v>
      </c>
      <c r="AD76" s="10">
        <f>W76/AA76</f>
        <v>0</v>
      </c>
      <c r="AE76" s="44">
        <f>S74+I74</f>
        <v>0</v>
      </c>
    </row>
    <row r="77" spans="1:31" s="103" customFormat="1" x14ac:dyDescent="0.75">
      <c r="A77" s="101" t="s">
        <v>120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</row>
    <row r="78" spans="1:31" s="37" customFormat="1" x14ac:dyDescent="0.75">
      <c r="A78" s="104" t="s">
        <v>99</v>
      </c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5"/>
      <c r="AE78" s="43"/>
    </row>
    <row r="79" spans="1:31" x14ac:dyDescent="0.75">
      <c r="A79" s="29" t="s">
        <v>65</v>
      </c>
      <c r="B79" s="29" t="s">
        <v>88</v>
      </c>
      <c r="C79" s="29"/>
      <c r="D79" s="29"/>
      <c r="E79" s="29"/>
      <c r="F79" s="29"/>
      <c r="G79" s="40"/>
      <c r="H79" s="40"/>
      <c r="I79" s="41">
        <f t="shared" ref="I79" si="91">H79-G79</f>
        <v>0</v>
      </c>
      <c r="J79" s="29"/>
      <c r="K79" s="29"/>
      <c r="L79" s="38">
        <f>SUM(D79-C79)</f>
        <v>0</v>
      </c>
      <c r="M79" s="29"/>
      <c r="N79" s="29"/>
      <c r="O79" s="29"/>
      <c r="P79" s="29"/>
      <c r="Q79" s="40"/>
      <c r="R79" s="40"/>
      <c r="S79" s="41">
        <f>R79-Q79</f>
        <v>0</v>
      </c>
      <c r="T79" s="29"/>
      <c r="U79" s="29"/>
      <c r="V79" s="24">
        <f>SUM(N79-M79)</f>
        <v>0</v>
      </c>
      <c r="W79" s="25">
        <f>SUM(L79+V79)</f>
        <v>0</v>
      </c>
      <c r="X79" s="29"/>
      <c r="Y79" s="29"/>
      <c r="Z79" s="30"/>
      <c r="AA79" s="27">
        <f t="shared" ref="AA79" si="92">AB79-X79-Y79-Z79</f>
        <v>17</v>
      </c>
      <c r="AB79" s="27">
        <v>17</v>
      </c>
      <c r="AC79" s="28">
        <f>AA79/AB79</f>
        <v>1</v>
      </c>
      <c r="AD79" s="39">
        <f t="shared" ref="AD79" si="93">W79/AA79</f>
        <v>0</v>
      </c>
      <c r="AE79" s="44">
        <f>S79+I79</f>
        <v>0</v>
      </c>
    </row>
    <row r="80" spans="1:31" s="103" customFormat="1" x14ac:dyDescent="0.75">
      <c r="A80" s="101" t="s">
        <v>122</v>
      </c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</row>
    <row r="81" spans="1:31" s="37" customFormat="1" x14ac:dyDescent="0.75">
      <c r="A81" s="13" t="s">
        <v>112</v>
      </c>
      <c r="B81" s="13"/>
      <c r="C81" s="17"/>
      <c r="D81" s="17"/>
      <c r="E81" s="17"/>
      <c r="F81" s="17"/>
      <c r="G81" s="17"/>
      <c r="H81" s="17"/>
      <c r="I81" s="59"/>
      <c r="J81" s="17"/>
      <c r="K81" s="17"/>
      <c r="L81" s="17"/>
      <c r="M81" s="17"/>
      <c r="N81" s="35"/>
      <c r="O81" s="17"/>
      <c r="P81" s="17"/>
      <c r="Q81" s="17"/>
      <c r="R81" s="17"/>
      <c r="S81" s="17"/>
      <c r="T81" s="17"/>
      <c r="U81" s="17"/>
      <c r="V81" s="13"/>
      <c r="W81" s="17"/>
      <c r="X81" s="13"/>
      <c r="Y81" s="13"/>
      <c r="Z81" s="18"/>
      <c r="AA81" s="13"/>
      <c r="AB81" s="13"/>
      <c r="AC81" s="14"/>
      <c r="AD81" s="15"/>
      <c r="AE81" s="19"/>
    </row>
    <row r="82" spans="1:31" x14ac:dyDescent="0.75">
      <c r="A82" s="21" t="s">
        <v>113</v>
      </c>
      <c r="B82" s="21" t="s">
        <v>114</v>
      </c>
      <c r="C82" s="34">
        <v>7959.7</v>
      </c>
      <c r="D82" s="36">
        <v>7966.1</v>
      </c>
      <c r="E82" s="29"/>
      <c r="F82" s="29"/>
      <c r="G82" s="40"/>
      <c r="H82" s="40"/>
      <c r="I82" s="41">
        <f t="shared" ref="I82" si="94">H82-G82</f>
        <v>0</v>
      </c>
      <c r="J82" s="29"/>
      <c r="K82" s="29"/>
      <c r="L82" s="24">
        <f>SUM(D82-C82)</f>
        <v>6.4000000000005457</v>
      </c>
      <c r="M82" s="36">
        <v>7966.1</v>
      </c>
      <c r="N82" s="34">
        <v>7970.8</v>
      </c>
      <c r="O82" s="29"/>
      <c r="P82" s="29"/>
      <c r="Q82" s="40"/>
      <c r="R82" s="40"/>
      <c r="S82" s="41">
        <f t="shared" ref="S82" si="95">R82-Q82</f>
        <v>0</v>
      </c>
      <c r="T82" s="29"/>
      <c r="U82" s="29"/>
      <c r="V82" s="24">
        <f>SUM(N82-M82)</f>
        <v>4.6999999999998181</v>
      </c>
      <c r="W82" s="25">
        <f>V82+L82</f>
        <v>11.100000000000364</v>
      </c>
      <c r="X82" s="21"/>
      <c r="Y82" s="21"/>
      <c r="Z82" s="33"/>
      <c r="AA82" s="27">
        <f>AB82-X82-Y82-Z82</f>
        <v>17</v>
      </c>
      <c r="AB82" s="27">
        <v>17</v>
      </c>
      <c r="AC82" s="28">
        <f t="shared" ref="AC82" si="96">AA82/AB82</f>
        <v>1</v>
      </c>
      <c r="AD82" s="10">
        <f>W82/AA82</f>
        <v>0.65294117647060967</v>
      </c>
      <c r="AE82" s="44" t="e">
        <f>#REF!+#REF!</f>
        <v>#REF!</v>
      </c>
    </row>
  </sheetData>
  <mergeCells count="10">
    <mergeCell ref="A62:XFD62"/>
    <mergeCell ref="A63:XFD63"/>
    <mergeCell ref="A67:XFD67"/>
    <mergeCell ref="A68:AC68"/>
    <mergeCell ref="A70:XFD70"/>
    <mergeCell ref="A71:AC71"/>
    <mergeCell ref="A74:AC74"/>
    <mergeCell ref="A77:XFD77"/>
    <mergeCell ref="A78:AC78"/>
    <mergeCell ref="A80:XFD80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topLeftCell="A19" zoomScale="80" zoomScaleNormal="80" workbookViewId="0">
      <selection activeCell="N28" sqref="N28:N61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9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9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 t="shared" ref="AE5" si="7">S5+I5</f>
        <v>0.83333333333333326</v>
      </c>
    </row>
    <row r="6" spans="1:31" x14ac:dyDescent="0.75">
      <c r="A6" s="20" t="s">
        <v>31</v>
      </c>
      <c r="B6" s="21" t="s">
        <v>29</v>
      </c>
      <c r="C6" s="23">
        <v>1244.3</v>
      </c>
      <c r="D6" s="23">
        <v>1251.8</v>
      </c>
      <c r="E6" s="29"/>
      <c r="F6" s="29"/>
      <c r="G6" s="40"/>
      <c r="H6" s="40"/>
      <c r="I6" s="41">
        <f t="shared" ref="I6:I12" si="8">H6-G6</f>
        <v>0</v>
      </c>
      <c r="J6" s="29"/>
      <c r="K6" s="29"/>
      <c r="L6" s="22">
        <f t="shared" ref="L6:L12" si="9">D6-C6</f>
        <v>7.5</v>
      </c>
      <c r="M6" s="23">
        <v>1251.8</v>
      </c>
      <c r="N6" s="23">
        <v>1258.5</v>
      </c>
      <c r="O6" s="29"/>
      <c r="P6" s="29"/>
      <c r="Q6" s="40"/>
      <c r="R6" s="40"/>
      <c r="S6" s="41">
        <f t="shared" ref="S6:S12" si="10">R6-Q6</f>
        <v>0</v>
      </c>
      <c r="T6" s="29"/>
      <c r="U6" s="29"/>
      <c r="V6" s="24">
        <f t="shared" ref="V6:V12" si="11">SUM(N6-M6)</f>
        <v>6.7000000000000455</v>
      </c>
      <c r="W6" s="25">
        <f t="shared" ref="W6:W12" si="12">L6+V6</f>
        <v>14.200000000000045</v>
      </c>
      <c r="X6" s="1"/>
      <c r="Y6" s="8"/>
      <c r="Z6" s="26"/>
      <c r="AA6" s="27">
        <f t="shared" ref="AA6:AA12" si="13">AB6-X6-Y6-Z6</f>
        <v>17</v>
      </c>
      <c r="AB6" s="27">
        <v>17</v>
      </c>
      <c r="AC6" s="28">
        <f t="shared" ref="AC6:AC12" si="14">AA6/AB6</f>
        <v>1</v>
      </c>
      <c r="AD6" s="10">
        <f t="shared" ref="AD6:AD12" si="15">W6/AA6</f>
        <v>0.83529411764706152</v>
      </c>
      <c r="AE6" s="44">
        <f t="shared" ref="AE6:AE23" si="16">S6+I6</f>
        <v>0</v>
      </c>
    </row>
    <row r="7" spans="1:31" x14ac:dyDescent="0.75">
      <c r="A7" s="20" t="s">
        <v>32</v>
      </c>
      <c r="B7" s="21" t="s">
        <v>29</v>
      </c>
      <c r="C7" s="23">
        <v>2139</v>
      </c>
      <c r="D7" s="23">
        <v>2147.1999999999998</v>
      </c>
      <c r="E7" s="29"/>
      <c r="F7" s="29"/>
      <c r="G7" s="40"/>
      <c r="H7" s="40"/>
      <c r="I7" s="41">
        <f t="shared" si="8"/>
        <v>0</v>
      </c>
      <c r="J7" s="29"/>
      <c r="K7" s="29"/>
      <c r="L7" s="22">
        <f t="shared" si="9"/>
        <v>8.1999999999998181</v>
      </c>
      <c r="M7" s="23">
        <v>2147.1999999999998</v>
      </c>
      <c r="N7" s="23">
        <v>2153</v>
      </c>
      <c r="O7" s="29"/>
      <c r="P7" s="29"/>
      <c r="Q7" s="40"/>
      <c r="R7" s="40"/>
      <c r="S7" s="41">
        <f t="shared" si="10"/>
        <v>0</v>
      </c>
      <c r="T7" s="29"/>
      <c r="U7" s="29"/>
      <c r="V7" s="24">
        <f t="shared" si="11"/>
        <v>5.8000000000001819</v>
      </c>
      <c r="W7" s="25">
        <f t="shared" si="12"/>
        <v>14</v>
      </c>
      <c r="X7" s="1"/>
      <c r="Y7" s="8"/>
      <c r="Z7" s="26"/>
      <c r="AA7" s="27">
        <f t="shared" si="13"/>
        <v>17</v>
      </c>
      <c r="AB7" s="27">
        <v>17</v>
      </c>
      <c r="AC7" s="28">
        <f t="shared" si="14"/>
        <v>1</v>
      </c>
      <c r="AD7" s="10">
        <f t="shared" si="15"/>
        <v>0.82352941176470584</v>
      </c>
      <c r="AE7" s="44">
        <f t="shared" si="16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8"/>
        <v>0.41666666666666663</v>
      </c>
      <c r="J8" s="29" t="s">
        <v>141</v>
      </c>
      <c r="K8" s="29"/>
      <c r="L8" s="22">
        <f t="shared" si="9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si="11"/>
        <v>0</v>
      </c>
      <c r="W8" s="25">
        <f t="shared" si="12"/>
        <v>0</v>
      </c>
      <c r="X8" s="1"/>
      <c r="Y8" s="8"/>
      <c r="Z8" s="26">
        <v>16.899999999999999</v>
      </c>
      <c r="AA8" s="27">
        <f t="shared" si="13"/>
        <v>0.10000000000000142</v>
      </c>
      <c r="AB8" s="27">
        <v>17</v>
      </c>
      <c r="AC8" s="28">
        <f t="shared" si="14"/>
        <v>5.8823529411765538E-3</v>
      </c>
      <c r="AD8" s="10">
        <f t="shared" si="15"/>
        <v>0</v>
      </c>
      <c r="AE8" s="44">
        <f t="shared" si="16"/>
        <v>0.83333333333333326</v>
      </c>
    </row>
    <row r="9" spans="1:31" x14ac:dyDescent="0.75">
      <c r="A9" s="20" t="s">
        <v>69</v>
      </c>
      <c r="B9" s="21" t="s">
        <v>29</v>
      </c>
      <c r="C9" s="23">
        <v>7041</v>
      </c>
      <c r="D9" s="23">
        <v>7041</v>
      </c>
      <c r="E9" s="29"/>
      <c r="F9" s="29"/>
      <c r="G9" s="40"/>
      <c r="H9" s="40"/>
      <c r="I9" s="41">
        <f t="shared" si="8"/>
        <v>0</v>
      </c>
      <c r="J9" s="29"/>
      <c r="K9" s="29"/>
      <c r="L9" s="22">
        <f t="shared" si="9"/>
        <v>0</v>
      </c>
      <c r="M9" s="23">
        <v>7041</v>
      </c>
      <c r="N9" s="23">
        <v>7041</v>
      </c>
      <c r="O9" s="29"/>
      <c r="P9" s="29"/>
      <c r="Q9" s="40"/>
      <c r="R9" s="40"/>
      <c r="S9" s="41">
        <f t="shared" si="10"/>
        <v>0</v>
      </c>
      <c r="T9" s="29"/>
      <c r="U9" s="29"/>
      <c r="V9" s="24">
        <f t="shared" si="11"/>
        <v>0</v>
      </c>
      <c r="W9" s="25">
        <f t="shared" si="12"/>
        <v>0</v>
      </c>
      <c r="X9" s="1"/>
      <c r="Y9" s="8"/>
      <c r="Z9" s="26"/>
      <c r="AA9" s="27">
        <f t="shared" si="13"/>
        <v>17</v>
      </c>
      <c r="AB9" s="27">
        <v>17</v>
      </c>
      <c r="AC9" s="28">
        <f t="shared" si="14"/>
        <v>1</v>
      </c>
      <c r="AD9" s="10">
        <f t="shared" si="15"/>
        <v>0</v>
      </c>
      <c r="AE9" s="44">
        <f t="shared" si="16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8"/>
        <v>0.41666666666666663</v>
      </c>
      <c r="J10" s="29" t="s">
        <v>145</v>
      </c>
      <c r="K10" s="29"/>
      <c r="L10" s="22">
        <f t="shared" si="9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si="11"/>
        <v>0</v>
      </c>
      <c r="W10" s="25">
        <f t="shared" si="12"/>
        <v>0</v>
      </c>
      <c r="X10" s="1"/>
      <c r="Y10" s="8"/>
      <c r="Z10" s="26">
        <v>16.899999999999999</v>
      </c>
      <c r="AA10" s="27">
        <f t="shared" si="13"/>
        <v>0.10000000000000142</v>
      </c>
      <c r="AB10" s="27">
        <v>17</v>
      </c>
      <c r="AC10" s="28">
        <f t="shared" si="14"/>
        <v>5.8823529411765538E-3</v>
      </c>
      <c r="AD10" s="10">
        <f t="shared" si="15"/>
        <v>0</v>
      </c>
      <c r="AE10" s="44">
        <f t="shared" si="16"/>
        <v>0.83333333333333326</v>
      </c>
    </row>
    <row r="11" spans="1:31" x14ac:dyDescent="0.75">
      <c r="A11" s="20" t="s">
        <v>71</v>
      </c>
      <c r="B11" s="21" t="s">
        <v>29</v>
      </c>
      <c r="C11" s="23">
        <v>7642</v>
      </c>
      <c r="D11" s="23">
        <v>7649.7</v>
      </c>
      <c r="E11" s="29"/>
      <c r="F11" s="29"/>
      <c r="G11" s="40"/>
      <c r="H11" s="40"/>
      <c r="I11" s="41">
        <f t="shared" si="8"/>
        <v>0</v>
      </c>
      <c r="J11" s="29"/>
      <c r="K11" s="29"/>
      <c r="L11" s="22">
        <f t="shared" si="9"/>
        <v>7.6999999999998181</v>
      </c>
      <c r="M11" s="23">
        <v>7649.7</v>
      </c>
      <c r="N11" s="23">
        <v>7655</v>
      </c>
      <c r="O11" s="29"/>
      <c r="P11" s="29"/>
      <c r="Q11" s="40"/>
      <c r="R11" s="40"/>
      <c r="S11" s="41">
        <f t="shared" si="10"/>
        <v>0</v>
      </c>
      <c r="T11" s="29"/>
      <c r="U11" s="29"/>
      <c r="V11" s="24">
        <f t="shared" si="11"/>
        <v>5.3000000000001819</v>
      </c>
      <c r="W11" s="25">
        <f t="shared" si="12"/>
        <v>13</v>
      </c>
      <c r="X11" s="1"/>
      <c r="Y11" s="8"/>
      <c r="Z11" s="26"/>
      <c r="AA11" s="27">
        <f t="shared" si="13"/>
        <v>17</v>
      </c>
      <c r="AB11" s="27">
        <v>17</v>
      </c>
      <c r="AC11" s="28">
        <f t="shared" si="14"/>
        <v>1</v>
      </c>
      <c r="AD11" s="10">
        <f t="shared" si="15"/>
        <v>0.76470588235294112</v>
      </c>
      <c r="AE11" s="44">
        <f t="shared" si="16"/>
        <v>0</v>
      </c>
    </row>
    <row r="12" spans="1:31" x14ac:dyDescent="0.75">
      <c r="A12" s="20" t="s">
        <v>91</v>
      </c>
      <c r="B12" s="21" t="s">
        <v>29</v>
      </c>
      <c r="C12" s="23">
        <v>1562</v>
      </c>
      <c r="D12" s="23">
        <v>1568</v>
      </c>
      <c r="E12" s="29"/>
      <c r="F12" s="29" t="s">
        <v>150</v>
      </c>
      <c r="G12" s="40"/>
      <c r="H12" s="40"/>
      <c r="I12" s="41">
        <f t="shared" si="8"/>
        <v>0</v>
      </c>
      <c r="J12" s="29"/>
      <c r="K12" s="29"/>
      <c r="L12" s="22">
        <f t="shared" si="9"/>
        <v>6</v>
      </c>
      <c r="M12" s="23">
        <v>1568</v>
      </c>
      <c r="N12" s="23">
        <v>1575</v>
      </c>
      <c r="O12" s="29"/>
      <c r="P12" s="29"/>
      <c r="Q12" s="40"/>
      <c r="R12" s="40"/>
      <c r="S12" s="41">
        <f t="shared" si="10"/>
        <v>0</v>
      </c>
      <c r="T12" s="29"/>
      <c r="U12" s="29"/>
      <c r="V12" s="24">
        <f t="shared" si="11"/>
        <v>7</v>
      </c>
      <c r="W12" s="25">
        <f t="shared" si="12"/>
        <v>13</v>
      </c>
      <c r="X12" s="1"/>
      <c r="Y12" s="8"/>
      <c r="Z12" s="26"/>
      <c r="AA12" s="27">
        <f t="shared" si="13"/>
        <v>17</v>
      </c>
      <c r="AB12" s="27">
        <v>17</v>
      </c>
      <c r="AC12" s="28">
        <f t="shared" si="14"/>
        <v>1</v>
      </c>
      <c r="AD12" s="10">
        <f t="shared" si="15"/>
        <v>0.76470588235294112</v>
      </c>
      <c r="AE12" s="44">
        <f t="shared" si="16"/>
        <v>0</v>
      </c>
    </row>
    <row r="13" spans="1:31" x14ac:dyDescent="0.75">
      <c r="A13" s="20"/>
      <c r="B13" s="21"/>
      <c r="C13" s="23"/>
      <c r="D13" s="23"/>
      <c r="E13" s="29"/>
      <c r="F13" s="29"/>
      <c r="G13" s="40"/>
      <c r="H13" s="40"/>
      <c r="I13" s="41"/>
      <c r="J13" s="29"/>
      <c r="K13" s="29"/>
      <c r="L13" s="22"/>
      <c r="M13" s="23"/>
      <c r="N13" s="23"/>
      <c r="O13" s="29"/>
      <c r="P13" s="29"/>
      <c r="Q13" s="40"/>
      <c r="R13" s="40"/>
      <c r="S13" s="41"/>
      <c r="T13" s="29"/>
      <c r="U13" s="29"/>
      <c r="V13" s="24"/>
      <c r="W13" s="25"/>
      <c r="X13" s="1"/>
      <c r="Y13" s="8"/>
      <c r="Z13" s="26"/>
      <c r="AA13" s="27"/>
      <c r="AB13" s="27"/>
      <c r="AC13" s="28">
        <f>AVERAGEIF(AC5:AC12,"&gt;0")</f>
        <v>0.62720588235294117</v>
      </c>
      <c r="AD13" s="28">
        <f>AVERAGEIF(AD5:AD12,"&gt;0")</f>
        <v>0.79705882352941237</v>
      </c>
      <c r="AE13" s="44"/>
    </row>
    <row r="14" spans="1:31" x14ac:dyDescent="0.75">
      <c r="A14" s="13" t="s">
        <v>33</v>
      </c>
      <c r="B14" s="13"/>
      <c r="C14" s="13"/>
      <c r="D14" s="13"/>
      <c r="E14" s="13"/>
      <c r="F14" s="13"/>
      <c r="G14" s="13"/>
      <c r="H14" s="13"/>
      <c r="I14" s="1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7"/>
      <c r="X14" s="13"/>
      <c r="Y14" s="13"/>
      <c r="Z14" s="18"/>
      <c r="AA14" s="13"/>
      <c r="AB14" s="13"/>
      <c r="AC14" s="14"/>
      <c r="AD14" s="15"/>
      <c r="AE14" s="44">
        <f t="shared" si="16"/>
        <v>0</v>
      </c>
    </row>
    <row r="15" spans="1:31" x14ac:dyDescent="0.75">
      <c r="A15" s="29" t="s">
        <v>34</v>
      </c>
      <c r="B15" s="29" t="s">
        <v>29</v>
      </c>
      <c r="C15" s="21">
        <v>16642</v>
      </c>
      <c r="D15" s="21">
        <v>16642</v>
      </c>
      <c r="E15" s="29" t="s">
        <v>140</v>
      </c>
      <c r="F15" s="29" t="s">
        <v>140</v>
      </c>
      <c r="G15" s="40">
        <v>0.25</v>
      </c>
      <c r="H15" s="40">
        <v>0.66666666666666663</v>
      </c>
      <c r="I15" s="41">
        <f t="shared" ref="I15" si="17">H15-G15</f>
        <v>0.41666666666666663</v>
      </c>
      <c r="J15" s="29" t="s">
        <v>132</v>
      </c>
      <c r="K15" s="29"/>
      <c r="L15" s="24">
        <f t="shared" ref="L15" si="18">SUM(D15-C15)</f>
        <v>0</v>
      </c>
      <c r="M15" s="21">
        <v>16642</v>
      </c>
      <c r="N15" s="21">
        <v>16642</v>
      </c>
      <c r="O15" s="29" t="s">
        <v>140</v>
      </c>
      <c r="P15" s="29" t="s">
        <v>140</v>
      </c>
      <c r="Q15" s="40">
        <v>0.66666666666666663</v>
      </c>
      <c r="R15" s="40">
        <v>8.3333333333333329E-2</v>
      </c>
      <c r="S15" s="41">
        <v>0.41666666666666669</v>
      </c>
      <c r="T15" s="29" t="s">
        <v>132</v>
      </c>
      <c r="U15" s="29"/>
      <c r="V15" s="24">
        <f t="shared" ref="V15" si="19">SUM(N15-M15)</f>
        <v>0</v>
      </c>
      <c r="W15" s="25">
        <f t="shared" ref="W15" si="20">L15+V15</f>
        <v>0</v>
      </c>
      <c r="X15" s="21"/>
      <c r="Y15" s="21"/>
      <c r="Z15" s="30">
        <v>16.899999999999999</v>
      </c>
      <c r="AA15" s="27">
        <f>AB15-X15-Y15-Z15</f>
        <v>0.10000000000000142</v>
      </c>
      <c r="AB15" s="27">
        <v>17</v>
      </c>
      <c r="AC15" s="28">
        <f t="shared" ref="AC15" si="21">AA15/AB15</f>
        <v>5.8823529411765538E-3</v>
      </c>
      <c r="AD15" s="10">
        <f t="shared" ref="AD15" si="22">W15/AA15</f>
        <v>0</v>
      </c>
      <c r="AE15" s="44">
        <f t="shared" si="16"/>
        <v>0.83333333333333326</v>
      </c>
    </row>
    <row r="16" spans="1:31" x14ac:dyDescent="0.75">
      <c r="A16" s="29" t="s">
        <v>130</v>
      </c>
      <c r="B16" s="29" t="s">
        <v>29</v>
      </c>
      <c r="C16" s="29">
        <v>4203</v>
      </c>
      <c r="D16" s="29">
        <v>4210</v>
      </c>
      <c r="E16" s="29"/>
      <c r="F16" s="29"/>
      <c r="G16" s="40"/>
      <c r="H16" s="40"/>
      <c r="I16" s="41">
        <f t="shared" ref="I16:I20" si="23">H16-G16</f>
        <v>0</v>
      </c>
      <c r="J16" s="29"/>
      <c r="K16" s="29"/>
      <c r="L16" s="24">
        <f t="shared" ref="L16:L20" si="24">SUM(D16-C16)</f>
        <v>7</v>
      </c>
      <c r="M16" s="29">
        <v>4210.5</v>
      </c>
      <c r="N16" s="29">
        <v>4214.3999999999996</v>
      </c>
      <c r="O16" s="29"/>
      <c r="P16" s="29"/>
      <c r="Q16" s="40"/>
      <c r="R16" s="40"/>
      <c r="S16" s="41">
        <f t="shared" ref="S16:S20" si="25">R16-Q16</f>
        <v>0</v>
      </c>
      <c r="T16" s="29"/>
      <c r="U16" s="29"/>
      <c r="V16" s="24">
        <f t="shared" ref="V16:V20" si="26">SUM(N16-M16)</f>
        <v>3.8999999999996362</v>
      </c>
      <c r="W16" s="25">
        <f t="shared" ref="W16:W20" si="27">L16+V16</f>
        <v>10.899999999999636</v>
      </c>
      <c r="X16" s="21"/>
      <c r="Y16" s="21"/>
      <c r="Z16" s="30"/>
      <c r="AA16" s="27">
        <f t="shared" ref="AA16:AA20" si="28">AB16-X16-Y16-Z16</f>
        <v>17</v>
      </c>
      <c r="AB16" s="27">
        <v>17</v>
      </c>
      <c r="AC16" s="28">
        <f t="shared" ref="AC16:AC20" si="29">AA16/AB16</f>
        <v>1</v>
      </c>
      <c r="AD16" s="10">
        <f t="shared" ref="AD16:AD20" si="30">W16/AA16</f>
        <v>0.64117647058821392</v>
      </c>
      <c r="AE16" s="44">
        <f t="shared" si="16"/>
        <v>0</v>
      </c>
    </row>
    <row r="17" spans="1:31" x14ac:dyDescent="0.75">
      <c r="A17" s="29" t="s">
        <v>126</v>
      </c>
      <c r="B17" s="29" t="s">
        <v>29</v>
      </c>
      <c r="C17" s="29"/>
      <c r="D17" s="29"/>
      <c r="E17" s="29" t="s">
        <v>140</v>
      </c>
      <c r="F17" s="29" t="s">
        <v>140</v>
      </c>
      <c r="G17" s="40">
        <v>0.25</v>
      </c>
      <c r="H17" s="40">
        <v>0.66666666666666663</v>
      </c>
      <c r="I17" s="41">
        <v>0.41666666666666663</v>
      </c>
      <c r="J17" s="29" t="s">
        <v>134</v>
      </c>
      <c r="K17" s="29"/>
      <c r="L17" s="24">
        <v>0</v>
      </c>
      <c r="M17" s="29"/>
      <c r="N17" s="29"/>
      <c r="O17" s="29" t="s">
        <v>140</v>
      </c>
      <c r="P17" s="29" t="s">
        <v>140</v>
      </c>
      <c r="Q17" s="40">
        <v>0.66666666666666663</v>
      </c>
      <c r="R17" s="40">
        <v>8.3333333333333329E-2</v>
      </c>
      <c r="S17" s="41">
        <v>0.41666666666666669</v>
      </c>
      <c r="T17" s="29" t="s">
        <v>134</v>
      </c>
      <c r="U17" s="29"/>
      <c r="V17" s="24">
        <v>0</v>
      </c>
      <c r="W17" s="25">
        <v>0</v>
      </c>
      <c r="X17" s="21"/>
      <c r="Y17" s="21"/>
      <c r="Z17" s="30">
        <v>16.899999999999999</v>
      </c>
      <c r="AA17" s="27">
        <v>0.10000000000000142</v>
      </c>
      <c r="AB17" s="27">
        <v>17</v>
      </c>
      <c r="AC17" s="28">
        <v>5.8823529411765538E-3</v>
      </c>
      <c r="AD17" s="10">
        <v>0</v>
      </c>
      <c r="AE17" s="44">
        <v>0.83333333333333326</v>
      </c>
    </row>
    <row r="18" spans="1:31" x14ac:dyDescent="0.75">
      <c r="A18" s="29" t="s">
        <v>35</v>
      </c>
      <c r="B18" s="29" t="s">
        <v>29</v>
      </c>
      <c r="C18" s="29">
        <v>21677</v>
      </c>
      <c r="D18" s="29">
        <v>21685</v>
      </c>
      <c r="E18" s="29"/>
      <c r="F18" s="29"/>
      <c r="G18" s="40"/>
      <c r="H18" s="40"/>
      <c r="I18" s="41">
        <f t="shared" si="23"/>
        <v>0</v>
      </c>
      <c r="J18" s="29"/>
      <c r="K18" s="29"/>
      <c r="L18" s="24">
        <f t="shared" si="24"/>
        <v>8</v>
      </c>
      <c r="M18" s="29">
        <v>21685</v>
      </c>
      <c r="N18" s="29">
        <v>21691</v>
      </c>
      <c r="O18" s="29"/>
      <c r="P18" s="29"/>
      <c r="Q18" s="40"/>
      <c r="R18" s="40"/>
      <c r="S18" s="41">
        <f t="shared" si="25"/>
        <v>0</v>
      </c>
      <c r="T18" s="29"/>
      <c r="U18" s="29"/>
      <c r="V18" s="24">
        <f t="shared" si="26"/>
        <v>6</v>
      </c>
      <c r="W18" s="25">
        <f t="shared" si="27"/>
        <v>14</v>
      </c>
      <c r="X18" s="21"/>
      <c r="Y18" s="21"/>
      <c r="Z18" s="30"/>
      <c r="AA18" s="27">
        <f t="shared" si="28"/>
        <v>17</v>
      </c>
      <c r="AB18" s="27">
        <v>17</v>
      </c>
      <c r="AC18" s="28">
        <f t="shared" si="29"/>
        <v>1</v>
      </c>
      <c r="AD18" s="10">
        <f t="shared" si="30"/>
        <v>0.82352941176470584</v>
      </c>
      <c r="AE18" s="44">
        <f t="shared" si="16"/>
        <v>0</v>
      </c>
    </row>
    <row r="19" spans="1:31" x14ac:dyDescent="0.75">
      <c r="A19" s="29" t="s">
        <v>131</v>
      </c>
      <c r="B19" s="29" t="s">
        <v>29</v>
      </c>
      <c r="C19" s="29">
        <v>2134</v>
      </c>
      <c r="D19" s="29">
        <v>2134</v>
      </c>
      <c r="E19" s="29"/>
      <c r="F19" s="29"/>
      <c r="G19" s="40"/>
      <c r="H19" s="40"/>
      <c r="I19" s="41">
        <f t="shared" si="23"/>
        <v>0</v>
      </c>
      <c r="J19" s="29"/>
      <c r="K19" s="29"/>
      <c r="L19" s="24">
        <f t="shared" si="24"/>
        <v>0</v>
      </c>
      <c r="M19" s="29">
        <v>2134</v>
      </c>
      <c r="N19" s="29">
        <v>2134</v>
      </c>
      <c r="O19" s="29"/>
      <c r="P19" s="29"/>
      <c r="Q19" s="40"/>
      <c r="R19" s="40"/>
      <c r="S19" s="41">
        <f t="shared" si="25"/>
        <v>0</v>
      </c>
      <c r="T19" s="29"/>
      <c r="U19" s="29"/>
      <c r="V19" s="24">
        <f t="shared" si="26"/>
        <v>0</v>
      </c>
      <c r="W19" s="25">
        <f t="shared" si="27"/>
        <v>0</v>
      </c>
      <c r="X19" s="21"/>
      <c r="Y19" s="21"/>
      <c r="Z19" s="30"/>
      <c r="AA19" s="27">
        <f t="shared" si="28"/>
        <v>17</v>
      </c>
      <c r="AB19" s="27">
        <v>17</v>
      </c>
      <c r="AC19" s="28">
        <f t="shared" si="29"/>
        <v>1</v>
      </c>
      <c r="AD19" s="10">
        <f t="shared" si="30"/>
        <v>0</v>
      </c>
      <c r="AE19" s="44">
        <f t="shared" si="16"/>
        <v>0</v>
      </c>
    </row>
    <row r="20" spans="1:31" x14ac:dyDescent="0.75">
      <c r="A20" s="29" t="s">
        <v>90</v>
      </c>
      <c r="B20" s="29" t="s">
        <v>29</v>
      </c>
      <c r="C20" s="29">
        <v>2582.5</v>
      </c>
      <c r="D20" s="29">
        <v>2589</v>
      </c>
      <c r="E20" s="29"/>
      <c r="F20" s="29"/>
      <c r="G20" s="40"/>
      <c r="H20" s="40"/>
      <c r="I20" s="41">
        <f t="shared" si="23"/>
        <v>0</v>
      </c>
      <c r="J20" s="29"/>
      <c r="K20" s="29"/>
      <c r="L20" s="24">
        <f t="shared" si="24"/>
        <v>6.5</v>
      </c>
      <c r="M20" s="29">
        <v>2589</v>
      </c>
      <c r="N20" s="29">
        <v>2593.3000000000002</v>
      </c>
      <c r="O20" s="29"/>
      <c r="P20" s="29"/>
      <c r="Q20" s="40"/>
      <c r="R20" s="40"/>
      <c r="S20" s="41">
        <f t="shared" si="25"/>
        <v>0</v>
      </c>
      <c r="T20" s="29"/>
      <c r="U20" s="29"/>
      <c r="V20" s="24">
        <f t="shared" si="26"/>
        <v>4.3000000000001819</v>
      </c>
      <c r="W20" s="25">
        <f t="shared" si="27"/>
        <v>10.800000000000182</v>
      </c>
      <c r="X20" s="21"/>
      <c r="Y20" s="21"/>
      <c r="Z20" s="30"/>
      <c r="AA20" s="27">
        <f t="shared" si="28"/>
        <v>17</v>
      </c>
      <c r="AB20" s="27">
        <v>17</v>
      </c>
      <c r="AC20" s="28">
        <f t="shared" si="29"/>
        <v>1</v>
      </c>
      <c r="AD20" s="10">
        <f t="shared" si="30"/>
        <v>0.63529411764706956</v>
      </c>
      <c r="AE20" s="44">
        <f t="shared" si="16"/>
        <v>0</v>
      </c>
    </row>
    <row r="21" spans="1:31" x14ac:dyDescent="0.75">
      <c r="A21" s="20"/>
      <c r="B21" s="21"/>
      <c r="C21" s="23"/>
      <c r="D21" s="23"/>
      <c r="E21" s="29"/>
      <c r="F21" s="29"/>
      <c r="G21" s="40"/>
      <c r="H21" s="40"/>
      <c r="I21" s="41"/>
      <c r="J21" s="29"/>
      <c r="K21" s="29"/>
      <c r="L21" s="22"/>
      <c r="M21" s="23"/>
      <c r="N21" s="23"/>
      <c r="O21" s="29"/>
      <c r="P21" s="29"/>
      <c r="Q21" s="40"/>
      <c r="R21" s="40"/>
      <c r="S21" s="41"/>
      <c r="T21" s="29"/>
      <c r="U21" s="29"/>
      <c r="V21" s="24"/>
      <c r="W21" s="25"/>
      <c r="X21" s="1"/>
      <c r="Y21" s="8"/>
      <c r="Z21" s="26"/>
      <c r="AA21" s="27"/>
      <c r="AB21" s="27"/>
      <c r="AC21" s="28">
        <f>AVERAGEIF(AC12:AC20,"&gt;0")</f>
        <v>0.70487132352941173</v>
      </c>
      <c r="AD21" s="28">
        <f>AVERAGEIF(AD12:AD20,"&gt;0")</f>
        <v>0.73235294117646865</v>
      </c>
      <c r="AE21" s="44"/>
    </row>
    <row r="22" spans="1:31" x14ac:dyDescent="0.75">
      <c r="A22" s="13" t="s">
        <v>72</v>
      </c>
      <c r="B22" s="13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7"/>
      <c r="X22" s="13"/>
      <c r="Y22" s="13"/>
      <c r="Z22" s="18"/>
      <c r="AA22" s="13"/>
      <c r="AB22" s="13"/>
      <c r="AC22" s="14"/>
      <c r="AD22" s="15"/>
      <c r="AE22" s="44">
        <f t="shared" si="16"/>
        <v>0</v>
      </c>
    </row>
    <row r="23" spans="1:31" x14ac:dyDescent="0.75">
      <c r="A23" s="29" t="s">
        <v>89</v>
      </c>
      <c r="B23" s="29" t="s">
        <v>29</v>
      </c>
      <c r="C23" s="29"/>
      <c r="D23" s="29"/>
      <c r="E23" s="29"/>
      <c r="F23" s="29"/>
      <c r="G23" s="40"/>
      <c r="H23" s="40"/>
      <c r="I23" s="41">
        <f t="shared" ref="I23" si="31">H23-G23</f>
        <v>0</v>
      </c>
      <c r="J23" s="29"/>
      <c r="K23" s="29"/>
      <c r="L23" s="24">
        <f t="shared" ref="L23" si="32">SUM(D23-C23)</f>
        <v>0</v>
      </c>
      <c r="M23" s="29"/>
      <c r="N23" s="29"/>
      <c r="O23" s="29"/>
      <c r="P23" s="29"/>
      <c r="Q23" s="40"/>
      <c r="R23" s="40"/>
      <c r="S23" s="41">
        <f t="shared" ref="S23" si="33">R23-Q23</f>
        <v>0</v>
      </c>
      <c r="T23" s="29"/>
      <c r="U23" s="29"/>
      <c r="V23" s="24">
        <f t="shared" ref="V23" si="34">SUM(N23-M23)</f>
        <v>0</v>
      </c>
      <c r="W23" s="25">
        <f t="shared" ref="W23" si="35">L23+V23</f>
        <v>0</v>
      </c>
      <c r="X23" s="21"/>
      <c r="Y23" s="21"/>
      <c r="Z23" s="30"/>
      <c r="AA23" s="27">
        <f t="shared" ref="AA23" si="36">AB23-X23-Y23-Z23</f>
        <v>17</v>
      </c>
      <c r="AB23" s="27">
        <v>17</v>
      </c>
      <c r="AC23" s="28">
        <f t="shared" ref="AC23" si="37">AA23/AB23</f>
        <v>1</v>
      </c>
      <c r="AD23" s="10">
        <f t="shared" ref="AD23" si="38">W23/AA23</f>
        <v>0</v>
      </c>
      <c r="AE23" s="44">
        <f t="shared" si="16"/>
        <v>0</v>
      </c>
    </row>
    <row r="24" spans="1:31" x14ac:dyDescent="0.75">
      <c r="A24" s="29"/>
      <c r="B24" s="29"/>
      <c r="C24" s="29"/>
      <c r="D24" s="29"/>
      <c r="E24" s="29"/>
      <c r="F24" s="29"/>
      <c r="G24" s="40"/>
      <c r="H24" s="40"/>
      <c r="I24" s="41"/>
      <c r="J24" s="29"/>
      <c r="K24" s="29"/>
      <c r="L24" s="24"/>
      <c r="M24" s="29"/>
      <c r="N24" s="29"/>
      <c r="O24" s="29"/>
      <c r="P24" s="29"/>
      <c r="Q24" s="40"/>
      <c r="R24" s="40"/>
      <c r="S24" s="41"/>
      <c r="T24" s="29"/>
      <c r="U24" s="29"/>
      <c r="V24" s="24"/>
      <c r="W24" s="25"/>
      <c r="X24" s="21"/>
      <c r="Y24" s="21"/>
      <c r="Z24" s="30"/>
      <c r="AA24" s="27"/>
      <c r="AB24" s="27"/>
      <c r="AC24" s="28">
        <f>AVERAGEIF(AC23,"&gt;0")</f>
        <v>1</v>
      </c>
      <c r="AD24" s="28">
        <v>0</v>
      </c>
      <c r="AE24" s="44"/>
    </row>
    <row r="25" spans="1:31" x14ac:dyDescent="0.75">
      <c r="A25" s="29"/>
      <c r="B25" s="29"/>
      <c r="C25" s="29"/>
      <c r="D25" s="29"/>
      <c r="E25" s="29"/>
      <c r="F25" s="29"/>
      <c r="G25" s="40"/>
      <c r="H25" s="40"/>
      <c r="I25" s="41"/>
      <c r="J25" s="29"/>
      <c r="K25" s="29"/>
      <c r="L25" s="24"/>
      <c r="M25" s="29"/>
      <c r="N25" s="29"/>
      <c r="O25" s="29"/>
      <c r="P25" s="29"/>
      <c r="Q25" s="40"/>
      <c r="R25" s="40"/>
      <c r="S25" s="41"/>
      <c r="T25" s="29"/>
      <c r="U25" s="29"/>
      <c r="V25" s="24"/>
      <c r="W25" s="25"/>
      <c r="X25" s="21"/>
      <c r="Y25" s="21"/>
      <c r="Z25" s="30"/>
      <c r="AA25" s="88" t="s">
        <v>177</v>
      </c>
      <c r="AB25" s="27"/>
      <c r="AC25" s="28">
        <f>AVERAGE(AC13,AC21,AC24)</f>
        <v>0.77735906862745097</v>
      </c>
      <c r="AD25" s="28">
        <f>AVERAGE(AD13,AD21,AD24)</f>
        <v>0.50980392156862697</v>
      </c>
      <c r="AE25" s="44"/>
    </row>
    <row r="26" spans="1:31" x14ac:dyDescent="0.75">
      <c r="A26" s="32" t="s">
        <v>36</v>
      </c>
      <c r="B26" s="32"/>
      <c r="C26" s="13"/>
      <c r="D26" s="13"/>
      <c r="E26" s="13"/>
      <c r="F26" s="13"/>
      <c r="G26" s="13"/>
      <c r="H26" s="13"/>
      <c r="I26" s="16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32"/>
      <c r="X26" s="32"/>
      <c r="Y26" s="32"/>
      <c r="Z26" s="32"/>
      <c r="AA26" s="13"/>
      <c r="AB26" s="13"/>
      <c r="AC26" s="32"/>
      <c r="AD26" s="15"/>
      <c r="AE26" s="43"/>
    </row>
    <row r="27" spans="1:31" x14ac:dyDescent="0.75">
      <c r="A27" s="13" t="s">
        <v>37</v>
      </c>
      <c r="B27" s="13"/>
      <c r="C27" s="13"/>
      <c r="D27" s="13"/>
      <c r="E27" s="13"/>
      <c r="F27" s="13"/>
      <c r="G27" s="13"/>
      <c r="H27" s="13"/>
      <c r="I27" s="1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7"/>
      <c r="X27" s="13"/>
      <c r="Y27" s="13"/>
      <c r="Z27" s="18"/>
      <c r="AA27" s="13"/>
      <c r="AB27" s="13"/>
      <c r="AC27" s="14"/>
      <c r="AD27" s="15"/>
      <c r="AE27" s="43"/>
    </row>
    <row r="28" spans="1:31" x14ac:dyDescent="0.75">
      <c r="A28" s="29" t="s">
        <v>73</v>
      </c>
      <c r="B28" s="21" t="s">
        <v>38</v>
      </c>
      <c r="C28" s="29"/>
      <c r="D28" s="29"/>
      <c r="E28" s="29" t="s">
        <v>140</v>
      </c>
      <c r="F28" s="29" t="s">
        <v>140</v>
      </c>
      <c r="G28" s="40">
        <v>0.25</v>
      </c>
      <c r="H28" s="40">
        <v>0.66666666666666663</v>
      </c>
      <c r="I28" s="41">
        <f t="shared" ref="I28" si="39">H28-G28</f>
        <v>0.41666666666666663</v>
      </c>
      <c r="J28" s="29" t="s">
        <v>144</v>
      </c>
      <c r="K28" s="29"/>
      <c r="L28" s="24">
        <f t="shared" ref="L28" si="40">SUM(D28-C28)</f>
        <v>0</v>
      </c>
      <c r="M28" s="29"/>
      <c r="N28" s="29"/>
      <c r="O28" s="29" t="s">
        <v>140</v>
      </c>
      <c r="P28" s="29" t="s">
        <v>140</v>
      </c>
      <c r="Q28" s="40">
        <v>0.66666666666666663</v>
      </c>
      <c r="R28" s="40">
        <v>8.3333333333333329E-2</v>
      </c>
      <c r="S28" s="41">
        <v>0.41666666666666669</v>
      </c>
      <c r="T28" s="29" t="s">
        <v>144</v>
      </c>
      <c r="U28" s="29"/>
      <c r="V28" s="24">
        <f t="shared" ref="V28" si="41">SUM(N28-M28)</f>
        <v>0</v>
      </c>
      <c r="W28" s="25">
        <f>L28+V28</f>
        <v>0</v>
      </c>
      <c r="X28" s="21"/>
      <c r="Y28" s="21"/>
      <c r="Z28" s="33">
        <v>16.899999999999999</v>
      </c>
      <c r="AA28" s="27">
        <f t="shared" ref="AA28" si="42">AB28-X28-Y28-Z28</f>
        <v>0.10000000000000142</v>
      </c>
      <c r="AB28" s="27">
        <v>17</v>
      </c>
      <c r="AC28" s="28">
        <f t="shared" ref="AC28" si="43">AA28/AB28</f>
        <v>5.8823529411765538E-3</v>
      </c>
      <c r="AD28" s="10">
        <f>W28/AA28</f>
        <v>0</v>
      </c>
      <c r="AE28" s="44">
        <f t="shared" ref="AE28" si="44">S28+I28</f>
        <v>0.83333333333333326</v>
      </c>
    </row>
    <row r="29" spans="1:31" x14ac:dyDescent="0.75">
      <c r="A29" s="29" t="s">
        <v>74</v>
      </c>
      <c r="B29" s="21" t="s">
        <v>38</v>
      </c>
      <c r="C29" s="29">
        <v>18788</v>
      </c>
      <c r="D29" s="29">
        <v>18795.5</v>
      </c>
      <c r="E29" s="29"/>
      <c r="F29" s="29"/>
      <c r="G29" s="40"/>
      <c r="H29" s="40"/>
      <c r="I29" s="41">
        <f t="shared" ref="I29:I45" si="45">H29-G29</f>
        <v>0</v>
      </c>
      <c r="J29" s="29"/>
      <c r="K29" s="29"/>
      <c r="L29" s="24">
        <f t="shared" ref="L29:L45" si="46">SUM(D29-C29)</f>
        <v>7.5</v>
      </c>
      <c r="M29" s="29">
        <v>18795.5</v>
      </c>
      <c r="N29" s="29">
        <v>18802</v>
      </c>
      <c r="O29" s="29"/>
      <c r="P29" s="29"/>
      <c r="Q29" s="40"/>
      <c r="R29" s="40"/>
      <c r="S29" s="41">
        <f t="shared" ref="S29:S45" si="47">R29-Q29</f>
        <v>0</v>
      </c>
      <c r="T29" s="29"/>
      <c r="U29" s="29"/>
      <c r="V29" s="24">
        <f t="shared" ref="V29:V45" si="48">SUM(N29-M29)</f>
        <v>6.5</v>
      </c>
      <c r="W29" s="25">
        <f>L29+V29</f>
        <v>14</v>
      </c>
      <c r="X29" s="21"/>
      <c r="Y29" s="21"/>
      <c r="Z29" s="33"/>
      <c r="AA29" s="27">
        <f t="shared" ref="AA29:AA59" si="49">AB29-X29-Y29-Z29</f>
        <v>17</v>
      </c>
      <c r="AB29" s="27">
        <v>17</v>
      </c>
      <c r="AC29" s="28">
        <f t="shared" ref="AC29:AC59" si="50">AA29/AB29</f>
        <v>1</v>
      </c>
      <c r="AD29" s="10">
        <f>W29/AA29</f>
        <v>0.82352941176470584</v>
      </c>
      <c r="AE29" s="44">
        <f>S27+I27</f>
        <v>0</v>
      </c>
    </row>
    <row r="30" spans="1:31" x14ac:dyDescent="0.75">
      <c r="A30" s="29" t="s">
        <v>75</v>
      </c>
      <c r="B30" s="21" t="s">
        <v>38</v>
      </c>
      <c r="C30" s="29">
        <v>17729.2</v>
      </c>
      <c r="D30" s="29">
        <v>17735</v>
      </c>
      <c r="E30" s="29"/>
      <c r="F30" s="29"/>
      <c r="G30" s="40"/>
      <c r="H30" s="40"/>
      <c r="I30" s="41">
        <f t="shared" si="45"/>
        <v>0</v>
      </c>
      <c r="J30" s="29"/>
      <c r="K30" s="29"/>
      <c r="L30" s="24">
        <f t="shared" si="46"/>
        <v>5.7999999999992724</v>
      </c>
      <c r="M30" s="29">
        <v>17735</v>
      </c>
      <c r="N30" s="29">
        <v>17742</v>
      </c>
      <c r="O30" s="29"/>
      <c r="P30" s="29"/>
      <c r="Q30" s="40"/>
      <c r="R30" s="40"/>
      <c r="S30" s="41">
        <f t="shared" si="47"/>
        <v>0</v>
      </c>
      <c r="T30" s="29"/>
      <c r="U30" s="29"/>
      <c r="V30" s="24">
        <f t="shared" si="48"/>
        <v>7</v>
      </c>
      <c r="W30" s="25">
        <f t="shared" ref="W30:W45" si="51">L30+V30</f>
        <v>12.799999999999272</v>
      </c>
      <c r="X30" s="21"/>
      <c r="Y30" s="21"/>
      <c r="Z30" s="33"/>
      <c r="AA30" s="27">
        <f>AB30-X30-Y30-Z30</f>
        <v>17</v>
      </c>
      <c r="AB30" s="27">
        <v>17</v>
      </c>
      <c r="AC30" s="28">
        <f t="shared" si="50"/>
        <v>1</v>
      </c>
      <c r="AD30" s="10">
        <f t="shared" ref="AD30:AD59" si="52">W30/AA30</f>
        <v>0.75294117647054548</v>
      </c>
      <c r="AE30" s="44">
        <f t="shared" ref="AE30:AE41" si="53">S29+I29</f>
        <v>0</v>
      </c>
    </row>
    <row r="31" spans="1:31" x14ac:dyDescent="0.75">
      <c r="A31" s="29" t="s">
        <v>76</v>
      </c>
      <c r="B31" s="21" t="s">
        <v>38</v>
      </c>
      <c r="C31" s="29">
        <v>13342</v>
      </c>
      <c r="D31" s="29">
        <v>13342</v>
      </c>
      <c r="E31" s="29"/>
      <c r="F31" s="29"/>
      <c r="G31" s="40"/>
      <c r="H31" s="40"/>
      <c r="I31" s="41">
        <f t="shared" si="45"/>
        <v>0</v>
      </c>
      <c r="J31" s="29"/>
      <c r="K31" s="29"/>
      <c r="L31" s="24">
        <f t="shared" si="46"/>
        <v>0</v>
      </c>
      <c r="M31" s="29">
        <v>13342</v>
      </c>
      <c r="N31" s="29">
        <v>13342</v>
      </c>
      <c r="O31" s="29"/>
      <c r="P31" s="29"/>
      <c r="Q31" s="40"/>
      <c r="R31" s="40"/>
      <c r="S31" s="41">
        <f t="shared" si="47"/>
        <v>0</v>
      </c>
      <c r="T31" s="29"/>
      <c r="U31" s="29"/>
      <c r="V31" s="24">
        <f t="shared" si="48"/>
        <v>0</v>
      </c>
      <c r="W31" s="25">
        <f t="shared" si="51"/>
        <v>0</v>
      </c>
      <c r="X31" s="21"/>
      <c r="Y31" s="21"/>
      <c r="Z31" s="33"/>
      <c r="AA31" s="27">
        <f t="shared" si="49"/>
        <v>17</v>
      </c>
      <c r="AB31" s="27">
        <v>17</v>
      </c>
      <c r="AC31" s="28">
        <f t="shared" si="50"/>
        <v>1</v>
      </c>
      <c r="AD31" s="10">
        <f t="shared" si="52"/>
        <v>0</v>
      </c>
      <c r="AE31" s="44">
        <f t="shared" si="53"/>
        <v>0</v>
      </c>
    </row>
    <row r="32" spans="1:31" x14ac:dyDescent="0.75">
      <c r="A32" s="29" t="s">
        <v>77</v>
      </c>
      <c r="B32" s="21" t="s">
        <v>38</v>
      </c>
      <c r="C32" s="29">
        <v>9770</v>
      </c>
      <c r="D32" s="29">
        <v>9777.7999999999993</v>
      </c>
      <c r="E32" s="29"/>
      <c r="F32" s="29"/>
      <c r="G32" s="40"/>
      <c r="H32" s="40"/>
      <c r="I32" s="41">
        <f t="shared" si="45"/>
        <v>0</v>
      </c>
      <c r="J32" s="29"/>
      <c r="K32" s="29"/>
      <c r="L32" s="24">
        <f t="shared" si="46"/>
        <v>7.7999999999992724</v>
      </c>
      <c r="M32" s="29">
        <v>9777.7999999999993</v>
      </c>
      <c r="N32" s="29">
        <v>9783</v>
      </c>
      <c r="O32" s="29"/>
      <c r="P32" s="29"/>
      <c r="Q32" s="40"/>
      <c r="R32" s="40"/>
      <c r="S32" s="41">
        <f t="shared" si="47"/>
        <v>0</v>
      </c>
      <c r="T32" s="29"/>
      <c r="U32" s="29"/>
      <c r="V32" s="24">
        <f t="shared" si="48"/>
        <v>5.2000000000007276</v>
      </c>
      <c r="W32" s="25">
        <f t="shared" si="51"/>
        <v>13</v>
      </c>
      <c r="X32" s="21"/>
      <c r="Y32" s="21"/>
      <c r="Z32" s="33"/>
      <c r="AA32" s="27">
        <f>AB32-X32-Y32-Z32</f>
        <v>17</v>
      </c>
      <c r="AB32" s="27">
        <v>17</v>
      </c>
      <c r="AC32" s="28">
        <f t="shared" si="50"/>
        <v>1</v>
      </c>
      <c r="AD32" s="10">
        <f t="shared" si="52"/>
        <v>0.76470588235294112</v>
      </c>
      <c r="AE32" s="44">
        <f t="shared" si="53"/>
        <v>0</v>
      </c>
    </row>
    <row r="33" spans="1:31" x14ac:dyDescent="0.75">
      <c r="A33" s="29" t="s">
        <v>78</v>
      </c>
      <c r="B33" s="21" t="s">
        <v>38</v>
      </c>
      <c r="C33" s="21">
        <v>11016</v>
      </c>
      <c r="D33" s="21">
        <v>11024.2</v>
      </c>
      <c r="E33" s="29"/>
      <c r="F33" s="29"/>
      <c r="G33" s="40"/>
      <c r="H33" s="40"/>
      <c r="I33" s="41">
        <f t="shared" si="45"/>
        <v>0</v>
      </c>
      <c r="J33" s="29"/>
      <c r="K33" s="29"/>
      <c r="L33" s="24">
        <f t="shared" si="46"/>
        <v>8.2000000000007276</v>
      </c>
      <c r="M33" s="21">
        <v>11024.2</v>
      </c>
      <c r="N33" s="21">
        <v>11030</v>
      </c>
      <c r="O33" s="29"/>
      <c r="P33" s="29"/>
      <c r="Q33" s="40"/>
      <c r="R33" s="40"/>
      <c r="S33" s="41">
        <f t="shared" si="47"/>
        <v>0</v>
      </c>
      <c r="T33" s="29"/>
      <c r="U33" s="29"/>
      <c r="V33" s="24">
        <f t="shared" si="48"/>
        <v>5.7999999999992724</v>
      </c>
      <c r="W33" s="25">
        <f t="shared" si="51"/>
        <v>14</v>
      </c>
      <c r="X33" s="21"/>
      <c r="Y33" s="21"/>
      <c r="Z33" s="33"/>
      <c r="AA33" s="27">
        <f t="shared" si="49"/>
        <v>17</v>
      </c>
      <c r="AB33" s="27">
        <v>17</v>
      </c>
      <c r="AC33" s="28">
        <f t="shared" si="50"/>
        <v>1</v>
      </c>
      <c r="AD33" s="10">
        <f t="shared" si="52"/>
        <v>0.82352941176470584</v>
      </c>
      <c r="AE33" s="44">
        <f t="shared" si="53"/>
        <v>0</v>
      </c>
    </row>
    <row r="34" spans="1:31" x14ac:dyDescent="0.75">
      <c r="A34" s="29" t="s">
        <v>79</v>
      </c>
      <c r="B34" s="21" t="s">
        <v>38</v>
      </c>
      <c r="C34" s="29"/>
      <c r="D34" s="29"/>
      <c r="E34" s="29"/>
      <c r="F34" s="29"/>
      <c r="G34" s="40"/>
      <c r="H34" s="40"/>
      <c r="I34" s="41">
        <f t="shared" si="45"/>
        <v>0</v>
      </c>
      <c r="J34" s="29"/>
      <c r="K34" s="29"/>
      <c r="L34" s="24">
        <f t="shared" si="46"/>
        <v>0</v>
      </c>
      <c r="M34" s="29"/>
      <c r="N34" s="29"/>
      <c r="O34" s="29"/>
      <c r="P34" s="29"/>
      <c r="Q34" s="40"/>
      <c r="R34" s="40"/>
      <c r="S34" s="41">
        <v>0.41666666666666669</v>
      </c>
      <c r="T34" s="29"/>
      <c r="U34" s="29"/>
      <c r="V34" s="24">
        <f t="shared" si="48"/>
        <v>0</v>
      </c>
      <c r="W34" s="25">
        <f t="shared" si="51"/>
        <v>0</v>
      </c>
      <c r="X34" s="21"/>
      <c r="Y34" s="21"/>
      <c r="Z34" s="33"/>
      <c r="AA34" s="27">
        <f t="shared" si="49"/>
        <v>17</v>
      </c>
      <c r="AB34" s="27">
        <v>17</v>
      </c>
      <c r="AC34" s="28">
        <f t="shared" si="50"/>
        <v>1</v>
      </c>
      <c r="AD34" s="10">
        <f t="shared" si="52"/>
        <v>0</v>
      </c>
      <c r="AE34" s="44">
        <f t="shared" ref="AE34:AE35" si="54">S34+I34</f>
        <v>0.41666666666666669</v>
      </c>
    </row>
    <row r="35" spans="1:31" x14ac:dyDescent="0.75">
      <c r="A35" s="29" t="s">
        <v>80</v>
      </c>
      <c r="B35" s="21" t="s">
        <v>38</v>
      </c>
      <c r="C35" s="29"/>
      <c r="D35" s="29"/>
      <c r="E35" s="29"/>
      <c r="F35" s="29"/>
      <c r="G35" s="40"/>
      <c r="H35" s="40"/>
      <c r="I35" s="41">
        <f t="shared" si="45"/>
        <v>0</v>
      </c>
      <c r="J35" s="29"/>
      <c r="K35" s="29"/>
      <c r="L35" s="24">
        <f t="shared" si="46"/>
        <v>0</v>
      </c>
      <c r="M35" s="29"/>
      <c r="N35" s="29"/>
      <c r="O35" s="29"/>
      <c r="P35" s="29"/>
      <c r="Q35" s="40"/>
      <c r="R35" s="40"/>
      <c r="S35" s="41">
        <v>0.41666666666666669</v>
      </c>
      <c r="T35" s="29"/>
      <c r="U35" s="29"/>
      <c r="V35" s="24">
        <f t="shared" si="48"/>
        <v>0</v>
      </c>
      <c r="W35" s="25">
        <f t="shared" si="51"/>
        <v>0</v>
      </c>
      <c r="X35" s="21"/>
      <c r="Y35" s="21"/>
      <c r="Z35" s="33"/>
      <c r="AA35" s="27">
        <f t="shared" si="49"/>
        <v>17</v>
      </c>
      <c r="AB35" s="27">
        <v>17</v>
      </c>
      <c r="AC35" s="28">
        <f t="shared" si="50"/>
        <v>1</v>
      </c>
      <c r="AD35" s="10">
        <f t="shared" si="52"/>
        <v>0</v>
      </c>
      <c r="AE35" s="44">
        <f t="shared" si="54"/>
        <v>0.41666666666666669</v>
      </c>
    </row>
    <row r="36" spans="1:31" x14ac:dyDescent="0.75">
      <c r="A36" s="29" t="s">
        <v>81</v>
      </c>
      <c r="B36" s="21" t="s">
        <v>38</v>
      </c>
      <c r="C36" s="29">
        <v>5701</v>
      </c>
      <c r="D36" s="29">
        <v>5707.4</v>
      </c>
      <c r="E36" s="29"/>
      <c r="F36" s="29"/>
      <c r="G36" s="40"/>
      <c r="H36" s="40"/>
      <c r="I36" s="41">
        <f t="shared" si="45"/>
        <v>0</v>
      </c>
      <c r="J36" s="29"/>
      <c r="K36" s="29"/>
      <c r="L36" s="24">
        <f t="shared" si="46"/>
        <v>6.3999999999996362</v>
      </c>
      <c r="M36" s="29">
        <v>5707.4</v>
      </c>
      <c r="N36" s="29">
        <v>5713</v>
      </c>
      <c r="O36" s="29"/>
      <c r="P36" s="29"/>
      <c r="Q36" s="40"/>
      <c r="R36" s="40"/>
      <c r="S36" s="41">
        <f t="shared" si="47"/>
        <v>0</v>
      </c>
      <c r="T36" s="29"/>
      <c r="U36" s="29"/>
      <c r="V36" s="24">
        <f t="shared" si="48"/>
        <v>5.6000000000003638</v>
      </c>
      <c r="W36" s="25">
        <f t="shared" si="51"/>
        <v>12</v>
      </c>
      <c r="X36" s="21"/>
      <c r="Y36" s="21"/>
      <c r="Z36" s="33"/>
      <c r="AA36" s="27">
        <f t="shared" si="49"/>
        <v>17</v>
      </c>
      <c r="AB36" s="27">
        <v>17</v>
      </c>
      <c r="AC36" s="28">
        <f t="shared" si="50"/>
        <v>1</v>
      </c>
      <c r="AD36" s="10">
        <f t="shared" si="52"/>
        <v>0.70588235294117652</v>
      </c>
      <c r="AE36" s="44">
        <f t="shared" si="53"/>
        <v>0.41666666666666669</v>
      </c>
    </row>
    <row r="37" spans="1:31" x14ac:dyDescent="0.75">
      <c r="A37" s="29" t="s">
        <v>82</v>
      </c>
      <c r="B37" s="21" t="s">
        <v>38</v>
      </c>
      <c r="C37" s="21">
        <v>5689</v>
      </c>
      <c r="D37" s="21">
        <v>5695.5</v>
      </c>
      <c r="E37" s="29"/>
      <c r="F37" s="29"/>
      <c r="G37" s="40"/>
      <c r="H37" s="40"/>
      <c r="I37" s="41">
        <f t="shared" si="45"/>
        <v>0</v>
      </c>
      <c r="J37" s="29"/>
      <c r="K37" s="29"/>
      <c r="L37" s="24">
        <f t="shared" si="46"/>
        <v>6.5</v>
      </c>
      <c r="M37" s="21">
        <v>5695.5</v>
      </c>
      <c r="N37" s="21">
        <v>5701</v>
      </c>
      <c r="O37" s="29"/>
      <c r="P37" s="29"/>
      <c r="Q37" s="40"/>
      <c r="R37" s="40"/>
      <c r="S37" s="41">
        <f t="shared" si="47"/>
        <v>0</v>
      </c>
      <c r="T37" s="29"/>
      <c r="U37" s="29"/>
      <c r="V37" s="24">
        <f t="shared" si="48"/>
        <v>5.5</v>
      </c>
      <c r="W37" s="25">
        <f t="shared" si="51"/>
        <v>12</v>
      </c>
      <c r="X37" s="21"/>
      <c r="Y37" s="21"/>
      <c r="Z37" s="33"/>
      <c r="AA37" s="27">
        <f t="shared" si="49"/>
        <v>17</v>
      </c>
      <c r="AB37" s="27">
        <v>17</v>
      </c>
      <c r="AC37" s="28">
        <f t="shared" si="50"/>
        <v>1</v>
      </c>
      <c r="AD37" s="10">
        <f t="shared" si="52"/>
        <v>0.70588235294117652</v>
      </c>
      <c r="AE37" s="44">
        <f t="shared" si="53"/>
        <v>0</v>
      </c>
    </row>
    <row r="38" spans="1:31" x14ac:dyDescent="0.75">
      <c r="A38" s="29" t="s">
        <v>83</v>
      </c>
      <c r="B38" s="21" t="s">
        <v>38</v>
      </c>
      <c r="C38" s="29">
        <v>5225</v>
      </c>
      <c r="D38" s="29">
        <v>5232.1000000000004</v>
      </c>
      <c r="E38" s="29"/>
      <c r="F38" s="29"/>
      <c r="G38" s="40"/>
      <c r="H38" s="40"/>
      <c r="I38" s="41">
        <f t="shared" si="45"/>
        <v>0</v>
      </c>
      <c r="J38" s="29"/>
      <c r="K38" s="29"/>
      <c r="L38" s="24">
        <f t="shared" si="46"/>
        <v>7.1000000000003638</v>
      </c>
      <c r="M38" s="29">
        <v>5232.1000000000004</v>
      </c>
      <c r="N38" s="29">
        <v>5237.8999999999996</v>
      </c>
      <c r="O38" s="29"/>
      <c r="P38" s="29"/>
      <c r="Q38" s="40"/>
      <c r="R38" s="40"/>
      <c r="S38" s="41">
        <f t="shared" si="47"/>
        <v>0</v>
      </c>
      <c r="T38" s="29"/>
      <c r="U38" s="29"/>
      <c r="V38" s="24">
        <f t="shared" si="48"/>
        <v>5.7999999999992724</v>
      </c>
      <c r="W38" s="25">
        <f t="shared" si="51"/>
        <v>12.899999999999636</v>
      </c>
      <c r="X38" s="21"/>
      <c r="Y38" s="21"/>
      <c r="Z38" s="33"/>
      <c r="AA38" s="27">
        <f t="shared" si="49"/>
        <v>17</v>
      </c>
      <c r="AB38" s="27">
        <v>17</v>
      </c>
      <c r="AC38" s="28">
        <f t="shared" si="50"/>
        <v>1</v>
      </c>
      <c r="AD38" s="10">
        <f t="shared" si="52"/>
        <v>0.75882352941174336</v>
      </c>
      <c r="AE38" s="44">
        <f t="shared" si="53"/>
        <v>0</v>
      </c>
    </row>
    <row r="39" spans="1:31" x14ac:dyDescent="0.75">
      <c r="A39" s="29" t="s">
        <v>84</v>
      </c>
      <c r="B39" s="21" t="s">
        <v>38</v>
      </c>
      <c r="C39" s="29">
        <v>5411.7</v>
      </c>
      <c r="D39" s="29">
        <v>5419</v>
      </c>
      <c r="E39" s="29"/>
      <c r="F39" s="29"/>
      <c r="G39" s="40"/>
      <c r="H39" s="40"/>
      <c r="I39" s="41">
        <f t="shared" si="45"/>
        <v>0</v>
      </c>
      <c r="J39" s="29"/>
      <c r="K39" s="29"/>
      <c r="L39" s="24">
        <f t="shared" si="46"/>
        <v>7.3000000000001819</v>
      </c>
      <c r="M39" s="29">
        <v>5419</v>
      </c>
      <c r="N39" s="29">
        <v>5425.7</v>
      </c>
      <c r="O39" s="29"/>
      <c r="P39" s="29"/>
      <c r="Q39" s="40"/>
      <c r="R39" s="40"/>
      <c r="S39" s="41">
        <f t="shared" si="47"/>
        <v>0</v>
      </c>
      <c r="T39" s="29"/>
      <c r="U39" s="29"/>
      <c r="V39" s="24">
        <f t="shared" si="48"/>
        <v>6.6999999999998181</v>
      </c>
      <c r="W39" s="25">
        <f t="shared" si="51"/>
        <v>14</v>
      </c>
      <c r="X39" s="21"/>
      <c r="Y39" s="21"/>
      <c r="Z39" s="33"/>
      <c r="AA39" s="27">
        <f t="shared" si="49"/>
        <v>17</v>
      </c>
      <c r="AB39" s="27">
        <v>17</v>
      </c>
      <c r="AC39" s="28">
        <f t="shared" si="50"/>
        <v>1</v>
      </c>
      <c r="AD39" s="10">
        <f t="shared" si="52"/>
        <v>0.82352941176470584</v>
      </c>
      <c r="AE39" s="44">
        <f t="shared" si="53"/>
        <v>0</v>
      </c>
    </row>
    <row r="40" spans="1:31" x14ac:dyDescent="0.75">
      <c r="A40" s="29" t="s">
        <v>85</v>
      </c>
      <c r="B40" s="21" t="s">
        <v>38</v>
      </c>
      <c r="C40" s="29">
        <v>2207.1</v>
      </c>
      <c r="D40" s="29">
        <v>2214.4</v>
      </c>
      <c r="E40" s="29"/>
      <c r="F40" s="29"/>
      <c r="G40" s="40"/>
      <c r="H40" s="40"/>
      <c r="I40" s="41">
        <f t="shared" si="45"/>
        <v>0</v>
      </c>
      <c r="J40" s="29"/>
      <c r="K40" s="29"/>
      <c r="L40" s="24">
        <f t="shared" si="46"/>
        <v>7.3000000000001819</v>
      </c>
      <c r="M40" s="29">
        <v>2214.4</v>
      </c>
      <c r="N40" s="29">
        <v>2221.1999999999998</v>
      </c>
      <c r="O40" s="29"/>
      <c r="P40" s="29"/>
      <c r="Q40" s="40"/>
      <c r="R40" s="40"/>
      <c r="S40" s="41">
        <f t="shared" si="47"/>
        <v>0</v>
      </c>
      <c r="T40" s="29"/>
      <c r="U40" s="29"/>
      <c r="V40" s="24">
        <f t="shared" si="48"/>
        <v>6.7999999999997272</v>
      </c>
      <c r="W40" s="25">
        <f t="shared" si="51"/>
        <v>14.099999999999909</v>
      </c>
      <c r="X40" s="21"/>
      <c r="Y40" s="21"/>
      <c r="Z40" s="33"/>
      <c r="AA40" s="27">
        <f t="shared" si="49"/>
        <v>17</v>
      </c>
      <c r="AB40" s="27">
        <v>17</v>
      </c>
      <c r="AC40" s="28">
        <f t="shared" si="50"/>
        <v>1</v>
      </c>
      <c r="AD40" s="10">
        <f t="shared" si="52"/>
        <v>0.82941176470587696</v>
      </c>
      <c r="AE40" s="44">
        <f t="shared" si="53"/>
        <v>0</v>
      </c>
    </row>
    <row r="41" spans="1:31" x14ac:dyDescent="0.75">
      <c r="A41" s="29" t="s">
        <v>86</v>
      </c>
      <c r="B41" s="21" t="s">
        <v>38</v>
      </c>
      <c r="C41" s="29">
        <v>2240.3000000000002</v>
      </c>
      <c r="D41" s="29">
        <v>2246.8000000000002</v>
      </c>
      <c r="E41" s="29"/>
      <c r="F41" s="29"/>
      <c r="G41" s="40"/>
      <c r="H41" s="40"/>
      <c r="I41" s="41">
        <f t="shared" si="45"/>
        <v>0</v>
      </c>
      <c r="J41" s="29"/>
      <c r="K41" s="29"/>
      <c r="L41" s="24">
        <f t="shared" si="46"/>
        <v>6.5</v>
      </c>
      <c r="M41" s="29">
        <v>2246.8000000000002</v>
      </c>
      <c r="N41" s="29">
        <v>2252.6999999999998</v>
      </c>
      <c r="O41" s="29"/>
      <c r="P41" s="29"/>
      <c r="Q41" s="40"/>
      <c r="R41" s="40"/>
      <c r="S41" s="41">
        <f t="shared" si="47"/>
        <v>0</v>
      </c>
      <c r="T41" s="29"/>
      <c r="U41" s="29"/>
      <c r="V41" s="24">
        <f t="shared" si="48"/>
        <v>5.8999999999996362</v>
      </c>
      <c r="W41" s="25">
        <f t="shared" si="51"/>
        <v>12.399999999999636</v>
      </c>
      <c r="X41" s="21"/>
      <c r="Y41" s="21"/>
      <c r="Z41" s="33"/>
      <c r="AA41" s="27">
        <f t="shared" si="49"/>
        <v>17</v>
      </c>
      <c r="AB41" s="27">
        <v>17</v>
      </c>
      <c r="AC41" s="28">
        <f t="shared" si="50"/>
        <v>1</v>
      </c>
      <c r="AD41" s="10">
        <f t="shared" si="52"/>
        <v>0.729411764705861</v>
      </c>
      <c r="AE41" s="44">
        <f t="shared" si="53"/>
        <v>0</v>
      </c>
    </row>
    <row r="42" spans="1:31" x14ac:dyDescent="0.75">
      <c r="A42" s="29" t="s">
        <v>87</v>
      </c>
      <c r="B42" s="21" t="s">
        <v>38</v>
      </c>
      <c r="C42" s="29">
        <v>2110</v>
      </c>
      <c r="D42" s="21">
        <v>2117.4</v>
      </c>
      <c r="E42" s="29"/>
      <c r="F42" s="29"/>
      <c r="G42" s="40"/>
      <c r="H42" s="40"/>
      <c r="I42" s="41">
        <f t="shared" si="45"/>
        <v>0</v>
      </c>
      <c r="J42" s="29"/>
      <c r="K42" s="29"/>
      <c r="L42" s="24">
        <f t="shared" si="46"/>
        <v>7.4000000000000909</v>
      </c>
      <c r="M42" s="21">
        <v>2117.4</v>
      </c>
      <c r="N42" s="29">
        <v>2122</v>
      </c>
      <c r="O42" s="29"/>
      <c r="P42" s="29"/>
      <c r="Q42" s="40"/>
      <c r="R42" s="40"/>
      <c r="S42" s="41">
        <f t="shared" si="47"/>
        <v>0</v>
      </c>
      <c r="T42" s="29"/>
      <c r="U42" s="29"/>
      <c r="V42" s="24">
        <f t="shared" si="48"/>
        <v>4.5999999999999091</v>
      </c>
      <c r="W42" s="25">
        <f t="shared" si="51"/>
        <v>12</v>
      </c>
      <c r="X42" s="21"/>
      <c r="Y42" s="21"/>
      <c r="Z42" s="33"/>
      <c r="AA42" s="27">
        <f t="shared" si="49"/>
        <v>17</v>
      </c>
      <c r="AB42" s="27">
        <v>17</v>
      </c>
      <c r="AC42" s="28">
        <f t="shared" si="50"/>
        <v>1</v>
      </c>
      <c r="AD42" s="10">
        <f>W42/AA42</f>
        <v>0.70588235294117652</v>
      </c>
      <c r="AE42" s="44">
        <f>S39+I39</f>
        <v>0</v>
      </c>
    </row>
    <row r="43" spans="1:31" x14ac:dyDescent="0.75">
      <c r="A43" s="29" t="s">
        <v>135</v>
      </c>
      <c r="B43" s="21" t="s">
        <v>38</v>
      </c>
      <c r="C43" s="29">
        <v>10880.6</v>
      </c>
      <c r="D43" s="21">
        <v>10881.5</v>
      </c>
      <c r="E43" s="29"/>
      <c r="F43" s="29"/>
      <c r="G43" s="40"/>
      <c r="H43" s="40"/>
      <c r="I43" s="41">
        <f t="shared" si="45"/>
        <v>0</v>
      </c>
      <c r="J43" s="29"/>
      <c r="K43" s="29"/>
      <c r="L43" s="24">
        <f t="shared" si="46"/>
        <v>0.8999999999996362</v>
      </c>
      <c r="M43" s="21">
        <v>10881.5</v>
      </c>
      <c r="N43" s="29">
        <v>10887.8</v>
      </c>
      <c r="O43" s="29"/>
      <c r="P43" s="29"/>
      <c r="Q43" s="40"/>
      <c r="R43" s="40"/>
      <c r="S43" s="41">
        <f t="shared" si="47"/>
        <v>0</v>
      </c>
      <c r="T43" s="29"/>
      <c r="U43" s="29"/>
      <c r="V43" s="24">
        <f t="shared" si="48"/>
        <v>6.2999999999992724</v>
      </c>
      <c r="W43" s="25">
        <f t="shared" si="51"/>
        <v>7.1999999999989086</v>
      </c>
      <c r="X43" s="21"/>
      <c r="Y43" s="21"/>
      <c r="Z43" s="33"/>
      <c r="AA43" s="27">
        <f t="shared" si="49"/>
        <v>17</v>
      </c>
      <c r="AB43" s="27">
        <v>17</v>
      </c>
      <c r="AC43" s="28">
        <f t="shared" si="50"/>
        <v>1</v>
      </c>
      <c r="AD43" s="10">
        <f>W43/AA43</f>
        <v>0.42352941176464171</v>
      </c>
      <c r="AE43" s="44">
        <f t="shared" ref="AE43" si="55">S42+I42</f>
        <v>0</v>
      </c>
    </row>
    <row r="44" spans="1:31" x14ac:dyDescent="0.75">
      <c r="A44" s="29" t="s">
        <v>136</v>
      </c>
      <c r="B44" s="21" t="s">
        <v>38</v>
      </c>
      <c r="C44" s="21">
        <v>10653</v>
      </c>
      <c r="D44" s="29">
        <v>10659</v>
      </c>
      <c r="E44" s="29"/>
      <c r="F44" s="29"/>
      <c r="G44" s="40"/>
      <c r="H44" s="40"/>
      <c r="I44" s="41">
        <f t="shared" si="45"/>
        <v>0</v>
      </c>
      <c r="J44" s="29"/>
      <c r="K44" s="29"/>
      <c r="L44" s="24">
        <f t="shared" si="46"/>
        <v>6</v>
      </c>
      <c r="M44" s="29">
        <v>10659</v>
      </c>
      <c r="N44" s="21">
        <v>10666</v>
      </c>
      <c r="O44" s="29"/>
      <c r="P44" s="29"/>
      <c r="Q44" s="40"/>
      <c r="R44" s="40"/>
      <c r="S44" s="41">
        <f t="shared" si="47"/>
        <v>0</v>
      </c>
      <c r="T44" s="29"/>
      <c r="U44" s="29"/>
      <c r="V44" s="24">
        <f t="shared" si="48"/>
        <v>7</v>
      </c>
      <c r="W44" s="25">
        <f t="shared" si="51"/>
        <v>13</v>
      </c>
      <c r="X44" s="21"/>
      <c r="Y44" s="21"/>
      <c r="Z44" s="33"/>
      <c r="AA44" s="27">
        <f t="shared" si="49"/>
        <v>17</v>
      </c>
      <c r="AB44" s="27">
        <v>17</v>
      </c>
      <c r="AC44" s="28">
        <f t="shared" si="50"/>
        <v>1</v>
      </c>
      <c r="AD44" s="10">
        <f>W44/AA44</f>
        <v>0.76470588235294112</v>
      </c>
      <c r="AE44" s="44">
        <f>S41+I41</f>
        <v>0</v>
      </c>
    </row>
    <row r="45" spans="1:31" x14ac:dyDescent="0.75">
      <c r="A45" s="29" t="s">
        <v>137</v>
      </c>
      <c r="B45" s="21" t="s">
        <v>38</v>
      </c>
      <c r="C45" s="29">
        <v>14299</v>
      </c>
      <c r="D45" s="29">
        <v>14302.9</v>
      </c>
      <c r="E45" s="29"/>
      <c r="F45" s="29"/>
      <c r="G45" s="40"/>
      <c r="H45" s="40"/>
      <c r="I45" s="41">
        <f t="shared" si="45"/>
        <v>0</v>
      </c>
      <c r="J45" s="29"/>
      <c r="K45" s="29"/>
      <c r="L45" s="24">
        <f t="shared" si="46"/>
        <v>3.8999999999996362</v>
      </c>
      <c r="M45" s="29">
        <v>14302.9</v>
      </c>
      <c r="N45" s="29">
        <v>14302.9</v>
      </c>
      <c r="O45" s="29"/>
      <c r="P45" s="29"/>
      <c r="Q45" s="40"/>
      <c r="R45" s="40"/>
      <c r="S45" s="41">
        <f t="shared" si="47"/>
        <v>0</v>
      </c>
      <c r="T45" s="29"/>
      <c r="U45" s="29"/>
      <c r="V45" s="24">
        <f t="shared" si="48"/>
        <v>0</v>
      </c>
      <c r="W45" s="25">
        <f t="shared" si="51"/>
        <v>3.8999999999996362</v>
      </c>
      <c r="X45" s="21"/>
      <c r="Y45" s="21"/>
      <c r="Z45" s="33"/>
      <c r="AA45" s="27">
        <f t="shared" si="49"/>
        <v>17</v>
      </c>
      <c r="AB45" s="27">
        <v>17</v>
      </c>
      <c r="AC45" s="28">
        <f t="shared" si="50"/>
        <v>1</v>
      </c>
      <c r="AD45" s="10">
        <f>W45/AA45</f>
        <v>0.22941176470586094</v>
      </c>
      <c r="AE45" s="44">
        <f t="shared" ref="AE45" si="56">S44+I44</f>
        <v>0</v>
      </c>
    </row>
    <row r="46" spans="1:31" x14ac:dyDescent="0.75">
      <c r="A46" s="29"/>
      <c r="B46" s="21"/>
      <c r="C46" s="21"/>
      <c r="D46" s="21"/>
      <c r="E46" s="29"/>
      <c r="F46" s="29"/>
      <c r="G46" s="40"/>
      <c r="H46" s="40"/>
      <c r="I46" s="41"/>
      <c r="J46" s="29"/>
      <c r="K46" s="29"/>
      <c r="L46" s="24"/>
      <c r="M46" s="21"/>
      <c r="N46" s="21"/>
      <c r="O46" s="29"/>
      <c r="P46" s="29"/>
      <c r="Q46" s="40"/>
      <c r="R46" s="40"/>
      <c r="S46" s="41"/>
      <c r="T46" s="29"/>
      <c r="U46" s="29"/>
      <c r="V46" s="24"/>
      <c r="W46" s="25"/>
      <c r="X46" s="21"/>
      <c r="Y46" s="21"/>
      <c r="Z46" s="33"/>
      <c r="AA46" s="27"/>
      <c r="AB46" s="27"/>
      <c r="AC46" s="28">
        <f>AVERAGEIF(AC28:AC45,"&gt;0")</f>
        <v>0.94477124183006544</v>
      </c>
      <c r="AD46" s="28">
        <f>AVERAGEIF(AD28:AD45,"&gt;0")</f>
        <v>0.70294117647057563</v>
      </c>
      <c r="AE46" s="44"/>
    </row>
    <row r="47" spans="1:31" x14ac:dyDescent="0.75">
      <c r="A47" s="13" t="s">
        <v>102</v>
      </c>
      <c r="B47" s="13"/>
      <c r="C47" s="13"/>
      <c r="D47" s="13"/>
      <c r="E47" s="13"/>
      <c r="F47" s="13"/>
      <c r="G47" s="13"/>
      <c r="H47" s="13"/>
      <c r="I47" s="16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7"/>
      <c r="X47" s="13"/>
      <c r="Y47" s="13"/>
      <c r="Z47" s="18"/>
      <c r="AA47" s="13"/>
      <c r="AB47" s="13"/>
      <c r="AC47" s="14"/>
      <c r="AD47" s="15"/>
      <c r="AE47" s="43"/>
    </row>
    <row r="48" spans="1:31" x14ac:dyDescent="0.75">
      <c r="A48" s="29" t="s">
        <v>39</v>
      </c>
      <c r="B48" s="21" t="s">
        <v>38</v>
      </c>
      <c r="C48" s="29">
        <v>16601</v>
      </c>
      <c r="D48" s="29">
        <v>16604</v>
      </c>
      <c r="E48" s="29"/>
      <c r="F48" s="29"/>
      <c r="G48" s="40"/>
      <c r="H48" s="40"/>
      <c r="I48" s="41">
        <f t="shared" ref="I48:I59" si="57">H48-G48</f>
        <v>0</v>
      </c>
      <c r="J48" s="29"/>
      <c r="K48" s="29"/>
      <c r="L48" s="24">
        <f t="shared" ref="L48:L59" si="58">SUM(D48-C48)</f>
        <v>3</v>
      </c>
      <c r="M48" s="29">
        <v>16604</v>
      </c>
      <c r="N48" s="29">
        <v>16610</v>
      </c>
      <c r="O48" s="29"/>
      <c r="P48" s="29"/>
      <c r="Q48" s="40"/>
      <c r="R48" s="40"/>
      <c r="S48" s="41">
        <f>R48-Q48</f>
        <v>0</v>
      </c>
      <c r="T48" s="29"/>
      <c r="U48" s="29"/>
      <c r="V48" s="24">
        <f>SUM(N48-M48)</f>
        <v>6</v>
      </c>
      <c r="W48" s="25">
        <f t="shared" ref="W48:W59" si="59">L48+V48</f>
        <v>9</v>
      </c>
      <c r="X48" s="21"/>
      <c r="Y48" s="21"/>
      <c r="Z48" s="33"/>
      <c r="AA48" s="27">
        <f t="shared" ref="AA48:AA52" si="60">AB48-X48-Y48-Z48</f>
        <v>17</v>
      </c>
      <c r="AB48" s="27">
        <v>17</v>
      </c>
      <c r="AC48" s="28">
        <f t="shared" ref="AC48:AC51" si="61">AA48/AB48</f>
        <v>1</v>
      </c>
      <c r="AD48" s="10">
        <f t="shared" ref="AD48:AD51" si="62">W48/AA48</f>
        <v>0.52941176470588236</v>
      </c>
      <c r="AE48" s="44">
        <f>S48+I48</f>
        <v>0</v>
      </c>
    </row>
    <row r="49" spans="1:31" x14ac:dyDescent="0.75">
      <c r="A49" s="29" t="s">
        <v>40</v>
      </c>
      <c r="B49" s="21" t="s">
        <v>38</v>
      </c>
      <c r="C49" s="29">
        <v>16373</v>
      </c>
      <c r="D49" s="29">
        <v>16373</v>
      </c>
      <c r="E49" s="29"/>
      <c r="F49" s="29"/>
      <c r="G49" s="40"/>
      <c r="H49" s="40"/>
      <c r="I49" s="41">
        <f t="shared" si="57"/>
        <v>0</v>
      </c>
      <c r="J49" s="29"/>
      <c r="K49" s="29"/>
      <c r="L49" s="24">
        <f t="shared" si="58"/>
        <v>0</v>
      </c>
      <c r="M49" s="29">
        <v>16373</v>
      </c>
      <c r="N49" s="29">
        <v>16373</v>
      </c>
      <c r="O49" s="29"/>
      <c r="P49" s="29"/>
      <c r="Q49" s="40"/>
      <c r="R49" s="40"/>
      <c r="S49" s="41">
        <f t="shared" ref="S49:S59" si="63">R49-Q49</f>
        <v>0</v>
      </c>
      <c r="T49" s="29"/>
      <c r="U49" s="29"/>
      <c r="V49" s="24">
        <f t="shared" ref="V49:V59" si="64">SUM(N49-M49)</f>
        <v>0</v>
      </c>
      <c r="W49" s="25">
        <f t="shared" si="59"/>
        <v>0</v>
      </c>
      <c r="X49" s="21"/>
      <c r="Y49" s="21"/>
      <c r="Z49" s="33"/>
      <c r="AA49" s="27">
        <f t="shared" si="60"/>
        <v>17</v>
      </c>
      <c r="AB49" s="27">
        <v>17</v>
      </c>
      <c r="AC49" s="28">
        <f t="shared" si="61"/>
        <v>1</v>
      </c>
      <c r="AD49" s="10">
        <f t="shared" si="62"/>
        <v>0</v>
      </c>
      <c r="AE49" s="44">
        <f t="shared" ref="AE49:AE59" si="65">S49+I49</f>
        <v>0</v>
      </c>
    </row>
    <row r="50" spans="1:31" x14ac:dyDescent="0.75">
      <c r="A50" s="29" t="s">
        <v>41</v>
      </c>
      <c r="B50" s="21" t="s">
        <v>38</v>
      </c>
      <c r="C50" s="29">
        <v>15564</v>
      </c>
      <c r="D50" s="29">
        <v>15570</v>
      </c>
      <c r="E50" s="29"/>
      <c r="F50" s="29"/>
      <c r="G50" s="40"/>
      <c r="H50" s="40"/>
      <c r="I50" s="41">
        <f t="shared" si="57"/>
        <v>0</v>
      </c>
      <c r="J50" s="29"/>
      <c r="K50" s="29"/>
      <c r="L50" s="24">
        <f t="shared" si="58"/>
        <v>6</v>
      </c>
      <c r="M50" s="29">
        <v>15570</v>
      </c>
      <c r="N50" s="29">
        <v>15576</v>
      </c>
      <c r="O50" s="29"/>
      <c r="P50" s="29"/>
      <c r="Q50" s="40"/>
      <c r="R50" s="40"/>
      <c r="S50" s="41">
        <f t="shared" si="63"/>
        <v>0</v>
      </c>
      <c r="T50" s="29"/>
      <c r="U50" s="29"/>
      <c r="V50" s="24">
        <f t="shared" si="64"/>
        <v>6</v>
      </c>
      <c r="W50" s="25">
        <f t="shared" si="59"/>
        <v>12</v>
      </c>
      <c r="X50" s="21"/>
      <c r="Y50" s="21"/>
      <c r="Z50" s="33"/>
      <c r="AA50" s="27">
        <f t="shared" si="60"/>
        <v>17</v>
      </c>
      <c r="AB50" s="27">
        <v>17</v>
      </c>
      <c r="AC50" s="28">
        <f t="shared" si="61"/>
        <v>1</v>
      </c>
      <c r="AD50" s="10">
        <f t="shared" si="62"/>
        <v>0.70588235294117652</v>
      </c>
      <c r="AE50" s="44">
        <f t="shared" si="65"/>
        <v>0</v>
      </c>
    </row>
    <row r="51" spans="1:31" x14ac:dyDescent="0.75">
      <c r="A51" s="29" t="s">
        <v>42</v>
      </c>
      <c r="B51" s="21" t="s">
        <v>38</v>
      </c>
      <c r="C51" s="29">
        <v>11798</v>
      </c>
      <c r="D51" s="29">
        <v>11802</v>
      </c>
      <c r="E51" s="29"/>
      <c r="F51" s="29"/>
      <c r="G51" s="40"/>
      <c r="H51" s="40"/>
      <c r="I51" s="41">
        <f t="shared" si="57"/>
        <v>0</v>
      </c>
      <c r="J51" s="29"/>
      <c r="K51" s="29"/>
      <c r="L51" s="24">
        <f t="shared" si="58"/>
        <v>4</v>
      </c>
      <c r="M51" s="29">
        <v>11802</v>
      </c>
      <c r="N51" s="29">
        <v>11807</v>
      </c>
      <c r="O51" s="29"/>
      <c r="P51" s="29"/>
      <c r="Q51" s="40"/>
      <c r="R51" s="40"/>
      <c r="S51" s="41">
        <f t="shared" si="63"/>
        <v>0</v>
      </c>
      <c r="T51" s="29"/>
      <c r="U51" s="29"/>
      <c r="V51" s="24">
        <f t="shared" si="64"/>
        <v>5</v>
      </c>
      <c r="W51" s="25">
        <f t="shared" si="59"/>
        <v>9</v>
      </c>
      <c r="X51" s="21"/>
      <c r="Y51" s="21"/>
      <c r="Z51" s="33"/>
      <c r="AA51" s="27">
        <f t="shared" si="60"/>
        <v>17</v>
      </c>
      <c r="AB51" s="27">
        <v>17</v>
      </c>
      <c r="AC51" s="28">
        <f t="shared" si="61"/>
        <v>1</v>
      </c>
      <c r="AD51" s="10">
        <f t="shared" si="62"/>
        <v>0.52941176470588236</v>
      </c>
      <c r="AE51" s="44">
        <f t="shared" si="65"/>
        <v>0</v>
      </c>
    </row>
    <row r="52" spans="1:31" x14ac:dyDescent="0.75">
      <c r="A52" s="29" t="s">
        <v>43</v>
      </c>
      <c r="B52" s="21" t="s">
        <v>38</v>
      </c>
      <c r="C52" s="21">
        <v>9973</v>
      </c>
      <c r="D52" s="21">
        <v>9978</v>
      </c>
      <c r="E52" s="29"/>
      <c r="F52" s="29"/>
      <c r="G52" s="40"/>
      <c r="H52" s="40"/>
      <c r="I52" s="41">
        <f t="shared" si="57"/>
        <v>0</v>
      </c>
      <c r="J52" s="29"/>
      <c r="K52" s="29"/>
      <c r="L52" s="24">
        <f t="shared" si="58"/>
        <v>5</v>
      </c>
      <c r="M52" s="21">
        <v>9978</v>
      </c>
      <c r="N52" s="21">
        <v>9983</v>
      </c>
      <c r="O52" s="29"/>
      <c r="P52" s="29"/>
      <c r="Q52" s="40"/>
      <c r="R52" s="40"/>
      <c r="S52" s="41">
        <f t="shared" si="63"/>
        <v>0</v>
      </c>
      <c r="T52" s="29"/>
      <c r="U52" s="29"/>
      <c r="V52" s="24">
        <f t="shared" si="64"/>
        <v>5</v>
      </c>
      <c r="W52" s="25">
        <f t="shared" si="59"/>
        <v>10</v>
      </c>
      <c r="X52" s="21"/>
      <c r="Y52" s="21"/>
      <c r="Z52" s="33"/>
      <c r="AA52" s="27">
        <f t="shared" si="60"/>
        <v>17</v>
      </c>
      <c r="AB52" s="27">
        <v>17</v>
      </c>
      <c r="AC52" s="28">
        <f>AA52/AB52</f>
        <v>1</v>
      </c>
      <c r="AD52" s="10">
        <f>W52/AA52</f>
        <v>0.58823529411764708</v>
      </c>
      <c r="AE52" s="44">
        <f t="shared" si="65"/>
        <v>0</v>
      </c>
    </row>
    <row r="53" spans="1:31" x14ac:dyDescent="0.75">
      <c r="A53" s="29" t="s">
        <v>44</v>
      </c>
      <c r="B53" s="21" t="s">
        <v>38</v>
      </c>
      <c r="C53" s="29">
        <v>13649</v>
      </c>
      <c r="D53" s="29">
        <v>13650</v>
      </c>
      <c r="E53" s="29"/>
      <c r="F53" s="29"/>
      <c r="G53" s="40"/>
      <c r="H53" s="40"/>
      <c r="I53" s="41">
        <f t="shared" si="57"/>
        <v>0</v>
      </c>
      <c r="J53" s="29"/>
      <c r="K53" s="29"/>
      <c r="L53" s="24">
        <f t="shared" si="58"/>
        <v>1</v>
      </c>
      <c r="M53" s="29">
        <v>13650</v>
      </c>
      <c r="N53" s="29">
        <v>13655</v>
      </c>
      <c r="O53" s="29"/>
      <c r="P53" s="29"/>
      <c r="Q53" s="40"/>
      <c r="R53" s="40"/>
      <c r="S53" s="41">
        <f t="shared" si="63"/>
        <v>0</v>
      </c>
      <c r="T53" s="29"/>
      <c r="U53" s="29"/>
      <c r="V53" s="24">
        <f t="shared" si="64"/>
        <v>5</v>
      </c>
      <c r="W53" s="25">
        <f t="shared" si="59"/>
        <v>6</v>
      </c>
      <c r="X53" s="21"/>
      <c r="Y53" s="21"/>
      <c r="Z53" s="33"/>
      <c r="AA53" s="27">
        <f t="shared" si="49"/>
        <v>17</v>
      </c>
      <c r="AB53" s="27">
        <v>17</v>
      </c>
      <c r="AC53" s="28">
        <f t="shared" si="50"/>
        <v>1</v>
      </c>
      <c r="AD53" s="10">
        <f t="shared" si="52"/>
        <v>0.35294117647058826</v>
      </c>
      <c r="AE53" s="44">
        <f t="shared" si="65"/>
        <v>0</v>
      </c>
    </row>
    <row r="54" spans="1:31" x14ac:dyDescent="0.75">
      <c r="A54" s="29" t="s">
        <v>45</v>
      </c>
      <c r="B54" s="21" t="s">
        <v>38</v>
      </c>
      <c r="C54" s="29"/>
      <c r="D54" s="29"/>
      <c r="E54" s="29" t="s">
        <v>140</v>
      </c>
      <c r="F54" s="29" t="s">
        <v>140</v>
      </c>
      <c r="G54" s="40">
        <v>0.25</v>
      </c>
      <c r="H54" s="40">
        <v>0.66666666666666663</v>
      </c>
      <c r="I54" s="41">
        <f t="shared" si="57"/>
        <v>0.41666666666666663</v>
      </c>
      <c r="J54" s="29" t="s">
        <v>148</v>
      </c>
      <c r="K54" s="29"/>
      <c r="L54" s="24">
        <f t="shared" si="58"/>
        <v>0</v>
      </c>
      <c r="M54" s="29"/>
      <c r="N54" s="29"/>
      <c r="O54" s="29"/>
      <c r="P54" s="29" t="s">
        <v>140</v>
      </c>
      <c r="Q54" s="40">
        <v>0.66666666666666663</v>
      </c>
      <c r="R54" s="40">
        <v>8.3333333333333329E-2</v>
      </c>
      <c r="S54" s="41">
        <v>0.41666666666666669</v>
      </c>
      <c r="T54" s="29" t="s">
        <v>148</v>
      </c>
      <c r="U54" s="29"/>
      <c r="V54" s="24">
        <f t="shared" ref="V54" si="66">SUM(N54-M54)</f>
        <v>0</v>
      </c>
      <c r="W54" s="25">
        <f t="shared" si="59"/>
        <v>0</v>
      </c>
      <c r="X54" s="21"/>
      <c r="Y54" s="21"/>
      <c r="Z54" s="33">
        <v>16.899999999999999</v>
      </c>
      <c r="AA54" s="27">
        <f t="shared" si="49"/>
        <v>0.10000000000000142</v>
      </c>
      <c r="AB54" s="27">
        <v>17</v>
      </c>
      <c r="AC54" s="28">
        <f t="shared" si="50"/>
        <v>5.8823529411765538E-3</v>
      </c>
      <c r="AD54" s="10">
        <f t="shared" si="52"/>
        <v>0</v>
      </c>
      <c r="AE54" s="44">
        <f t="shared" si="65"/>
        <v>0.83333333333333326</v>
      </c>
    </row>
    <row r="55" spans="1:31" x14ac:dyDescent="0.75">
      <c r="A55" s="29" t="s">
        <v>116</v>
      </c>
      <c r="B55" s="21" t="s">
        <v>38</v>
      </c>
      <c r="C55" s="29">
        <v>12555</v>
      </c>
      <c r="D55" s="29">
        <v>12562</v>
      </c>
      <c r="E55" s="29"/>
      <c r="F55" s="29"/>
      <c r="G55" s="40"/>
      <c r="H55" s="40"/>
      <c r="I55" s="41">
        <f t="shared" si="57"/>
        <v>0</v>
      </c>
      <c r="J55" s="29"/>
      <c r="K55" s="29"/>
      <c r="L55" s="24">
        <f t="shared" si="58"/>
        <v>7</v>
      </c>
      <c r="M55" s="29">
        <v>12562</v>
      </c>
      <c r="N55" s="29">
        <v>12562</v>
      </c>
      <c r="O55" s="29"/>
      <c r="P55" s="29"/>
      <c r="Q55" s="40"/>
      <c r="R55" s="40"/>
      <c r="S55" s="41">
        <f t="shared" si="63"/>
        <v>0</v>
      </c>
      <c r="T55" s="29"/>
      <c r="U55" s="29"/>
      <c r="V55" s="24">
        <f t="shared" si="64"/>
        <v>0</v>
      </c>
      <c r="W55" s="25">
        <f t="shared" si="59"/>
        <v>7</v>
      </c>
      <c r="X55" s="21"/>
      <c r="Y55" s="21"/>
      <c r="Z55" s="33"/>
      <c r="AA55" s="27">
        <f t="shared" si="49"/>
        <v>17</v>
      </c>
      <c r="AB55" s="27">
        <v>17</v>
      </c>
      <c r="AC55" s="28">
        <f t="shared" si="50"/>
        <v>1</v>
      </c>
      <c r="AD55" s="10">
        <f t="shared" si="52"/>
        <v>0.41176470588235292</v>
      </c>
      <c r="AE55" s="44">
        <f t="shared" si="65"/>
        <v>0</v>
      </c>
    </row>
    <row r="56" spans="1:31" x14ac:dyDescent="0.75">
      <c r="A56" s="29" t="s">
        <v>46</v>
      </c>
      <c r="B56" s="21" t="s">
        <v>38</v>
      </c>
      <c r="C56" s="29">
        <v>13704</v>
      </c>
      <c r="D56" s="29">
        <v>13704</v>
      </c>
      <c r="E56" s="29"/>
      <c r="F56" s="29"/>
      <c r="G56" s="40"/>
      <c r="H56" s="40"/>
      <c r="I56" s="41">
        <f t="shared" si="57"/>
        <v>0</v>
      </c>
      <c r="J56" s="29"/>
      <c r="K56" s="29"/>
      <c r="L56" s="24">
        <f t="shared" si="58"/>
        <v>0</v>
      </c>
      <c r="M56" s="29">
        <v>13704</v>
      </c>
      <c r="N56" s="29">
        <v>13704</v>
      </c>
      <c r="O56" s="29"/>
      <c r="P56" s="29"/>
      <c r="Q56" s="29"/>
      <c r="R56" s="29"/>
      <c r="S56" s="41">
        <f t="shared" si="63"/>
        <v>0</v>
      </c>
      <c r="T56" s="29"/>
      <c r="U56" s="29"/>
      <c r="V56" s="24">
        <f t="shared" si="64"/>
        <v>0</v>
      </c>
      <c r="W56" s="25">
        <f t="shared" si="59"/>
        <v>0</v>
      </c>
      <c r="X56" s="21"/>
      <c r="Y56" s="21"/>
      <c r="Z56" s="33"/>
      <c r="AA56" s="27">
        <f t="shared" si="49"/>
        <v>17</v>
      </c>
      <c r="AB56" s="27">
        <v>17</v>
      </c>
      <c r="AC56" s="28">
        <f t="shared" si="50"/>
        <v>1</v>
      </c>
      <c r="AD56" s="10">
        <f t="shared" si="52"/>
        <v>0</v>
      </c>
      <c r="AE56" s="44">
        <f t="shared" si="65"/>
        <v>0</v>
      </c>
    </row>
    <row r="57" spans="1:31" x14ac:dyDescent="0.75">
      <c r="A57" s="29" t="s">
        <v>48</v>
      </c>
      <c r="B57" s="21" t="s">
        <v>38</v>
      </c>
      <c r="C57" s="29"/>
      <c r="D57" s="29"/>
      <c r="E57" s="29" t="s">
        <v>140</v>
      </c>
      <c r="F57" s="29" t="s">
        <v>140</v>
      </c>
      <c r="G57" s="40">
        <v>0.25</v>
      </c>
      <c r="H57" s="40">
        <v>0.66666666666666663</v>
      </c>
      <c r="I57" s="41">
        <f t="shared" si="57"/>
        <v>0.41666666666666663</v>
      </c>
      <c r="J57" s="29" t="s">
        <v>149</v>
      </c>
      <c r="K57" s="29"/>
      <c r="L57" s="24">
        <f t="shared" si="58"/>
        <v>0</v>
      </c>
      <c r="M57" s="29"/>
      <c r="N57" s="29"/>
      <c r="O57" s="29"/>
      <c r="P57" s="29" t="s">
        <v>140</v>
      </c>
      <c r="Q57" s="40">
        <v>0.66666666666666663</v>
      </c>
      <c r="R57" s="40">
        <v>8.3333333333333329E-2</v>
      </c>
      <c r="S57" s="41">
        <v>0.41666666666666669</v>
      </c>
      <c r="T57" s="29" t="s">
        <v>149</v>
      </c>
      <c r="U57" s="29"/>
      <c r="V57" s="24">
        <f t="shared" ref="V57" si="67">SUM(N57-M57)</f>
        <v>0</v>
      </c>
      <c r="W57" s="25">
        <f t="shared" si="59"/>
        <v>0</v>
      </c>
      <c r="X57" s="21"/>
      <c r="Y57" s="21"/>
      <c r="Z57" s="33"/>
      <c r="AA57" s="27">
        <f t="shared" si="49"/>
        <v>17</v>
      </c>
      <c r="AB57" s="27">
        <v>17</v>
      </c>
      <c r="AC57" s="28">
        <f t="shared" si="50"/>
        <v>1</v>
      </c>
      <c r="AD57" s="10">
        <f t="shared" si="52"/>
        <v>0</v>
      </c>
      <c r="AE57" s="44">
        <f t="shared" si="65"/>
        <v>0.83333333333333326</v>
      </c>
    </row>
    <row r="58" spans="1:31" x14ac:dyDescent="0.75">
      <c r="A58" s="29" t="s">
        <v>49</v>
      </c>
      <c r="B58" s="21" t="s">
        <v>38</v>
      </c>
      <c r="C58" s="29">
        <v>14081</v>
      </c>
      <c r="D58" s="29">
        <v>14088</v>
      </c>
      <c r="E58" s="29"/>
      <c r="F58" s="29"/>
      <c r="G58" s="40"/>
      <c r="H58" s="40"/>
      <c r="I58" s="41">
        <f t="shared" si="57"/>
        <v>0</v>
      </c>
      <c r="J58" s="29"/>
      <c r="K58" s="29"/>
      <c r="L58" s="24">
        <f t="shared" si="58"/>
        <v>7</v>
      </c>
      <c r="M58" s="29">
        <v>14088</v>
      </c>
      <c r="N58" s="29">
        <v>14095</v>
      </c>
      <c r="O58" s="29"/>
      <c r="P58" s="29"/>
      <c r="Q58" s="40"/>
      <c r="R58" s="40"/>
      <c r="S58" s="41">
        <f t="shared" si="63"/>
        <v>0</v>
      </c>
      <c r="T58" s="29"/>
      <c r="U58" s="29"/>
      <c r="V58" s="24">
        <f t="shared" si="64"/>
        <v>7</v>
      </c>
      <c r="W58" s="25">
        <f t="shared" si="59"/>
        <v>14</v>
      </c>
      <c r="X58" s="21"/>
      <c r="Y58" s="21"/>
      <c r="Z58" s="33"/>
      <c r="AA58" s="27">
        <f t="shared" si="49"/>
        <v>17</v>
      </c>
      <c r="AB58" s="27">
        <v>17</v>
      </c>
      <c r="AC58" s="28">
        <f t="shared" si="50"/>
        <v>1</v>
      </c>
      <c r="AD58" s="10">
        <f t="shared" si="52"/>
        <v>0.82352941176470584</v>
      </c>
      <c r="AE58" s="44">
        <f t="shared" si="65"/>
        <v>0</v>
      </c>
    </row>
    <row r="59" spans="1:31" x14ac:dyDescent="0.75">
      <c r="A59" s="29" t="s">
        <v>50</v>
      </c>
      <c r="B59" s="21" t="s">
        <v>38</v>
      </c>
      <c r="C59" s="29">
        <v>6313</v>
      </c>
      <c r="D59" s="29">
        <v>6313</v>
      </c>
      <c r="E59" s="29"/>
      <c r="F59" s="29"/>
      <c r="G59" s="40"/>
      <c r="H59" s="40"/>
      <c r="I59" s="41">
        <f t="shared" si="57"/>
        <v>0</v>
      </c>
      <c r="J59" s="29"/>
      <c r="K59" s="29"/>
      <c r="L59" s="24">
        <f t="shared" si="58"/>
        <v>0</v>
      </c>
      <c r="M59" s="29">
        <v>6313</v>
      </c>
      <c r="N59" s="29">
        <v>6313</v>
      </c>
      <c r="O59" s="29"/>
      <c r="P59" s="29"/>
      <c r="Q59" s="40"/>
      <c r="R59" s="40"/>
      <c r="S59" s="41">
        <f t="shared" si="63"/>
        <v>0</v>
      </c>
      <c r="T59" s="29"/>
      <c r="U59" s="29"/>
      <c r="V59" s="24">
        <f t="shared" si="64"/>
        <v>0</v>
      </c>
      <c r="W59" s="25">
        <f t="shared" si="59"/>
        <v>0</v>
      </c>
      <c r="X59" s="21"/>
      <c r="Y59" s="21"/>
      <c r="Z59" s="33"/>
      <c r="AA59" s="27">
        <f t="shared" si="49"/>
        <v>17</v>
      </c>
      <c r="AB59" s="27">
        <v>17</v>
      </c>
      <c r="AC59" s="28">
        <f t="shared" si="50"/>
        <v>1</v>
      </c>
      <c r="AD59" s="10">
        <f t="shared" si="52"/>
        <v>0</v>
      </c>
      <c r="AE59" s="44">
        <f t="shared" si="65"/>
        <v>0</v>
      </c>
    </row>
    <row r="60" spans="1:31" x14ac:dyDescent="0.75">
      <c r="A60" s="78"/>
      <c r="B60" s="79"/>
      <c r="C60" s="80"/>
      <c r="D60" s="80"/>
      <c r="E60" s="80"/>
      <c r="F60" s="80"/>
      <c r="G60" s="81"/>
      <c r="H60" s="81"/>
      <c r="I60" s="82"/>
      <c r="J60" s="80"/>
      <c r="K60" s="80"/>
      <c r="L60" s="83"/>
      <c r="M60" s="80"/>
      <c r="N60" s="80"/>
      <c r="O60" s="80"/>
      <c r="P60" s="80"/>
      <c r="Q60" s="81"/>
      <c r="R60" s="81"/>
      <c r="S60" s="82"/>
      <c r="T60" s="80"/>
      <c r="U60" s="80"/>
      <c r="V60" s="83"/>
      <c r="W60" s="84"/>
      <c r="X60" s="79"/>
      <c r="Y60" s="79"/>
      <c r="Z60" s="85"/>
      <c r="AA60" s="86"/>
      <c r="AB60" s="86"/>
      <c r="AC60" s="28">
        <f>AVERAGEIF(AC48:AC59,"&gt;0")</f>
        <v>0.917156862745098</v>
      </c>
      <c r="AD60" s="28">
        <f>AVERAGEIF(AD48:AD59,"&gt;0")</f>
        <v>0.56302521008403361</v>
      </c>
      <c r="AE60" s="87"/>
    </row>
    <row r="61" spans="1:31" x14ac:dyDescent="0.75">
      <c r="A61" s="78"/>
      <c r="B61" s="79"/>
      <c r="C61" s="80"/>
      <c r="D61" s="80"/>
      <c r="E61" s="80"/>
      <c r="F61" s="80"/>
      <c r="G61" s="81"/>
      <c r="H61" s="81"/>
      <c r="I61" s="82"/>
      <c r="J61" s="80"/>
      <c r="K61" s="80"/>
      <c r="L61" s="83"/>
      <c r="M61" s="80"/>
      <c r="N61" s="80"/>
      <c r="O61" s="80"/>
      <c r="P61" s="80"/>
      <c r="Q61" s="81"/>
      <c r="R61" s="81"/>
      <c r="S61" s="82"/>
      <c r="T61" s="80"/>
      <c r="U61" s="80"/>
      <c r="V61" s="83"/>
      <c r="W61" s="84"/>
      <c r="X61" s="79"/>
      <c r="Y61" s="79"/>
      <c r="Z61" s="85"/>
      <c r="AA61" s="88" t="s">
        <v>178</v>
      </c>
      <c r="AB61" s="86"/>
      <c r="AC61" s="28">
        <f>AVERAGE(AC46,AC60)</f>
        <v>0.93096405228758172</v>
      </c>
      <c r="AD61" s="28">
        <f>AVERAGE(AD46,AD60)</f>
        <v>0.63298319327730468</v>
      </c>
      <c r="AE61" s="87"/>
    </row>
    <row r="62" spans="1:31" s="103" customFormat="1" x14ac:dyDescent="0.75">
      <c r="A62" s="105" t="s">
        <v>118</v>
      </c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</row>
    <row r="63" spans="1:31" s="104" customFormat="1" x14ac:dyDescent="0.75">
      <c r="A63" s="107" t="s">
        <v>97</v>
      </c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</row>
    <row r="64" spans="1:31" x14ac:dyDescent="0.75">
      <c r="A64" s="29" t="s">
        <v>127</v>
      </c>
      <c r="B64" s="29" t="s">
        <v>58</v>
      </c>
      <c r="C64" s="29">
        <v>22999</v>
      </c>
      <c r="D64" s="29">
        <v>23005</v>
      </c>
      <c r="E64" s="29"/>
      <c r="F64" s="29"/>
      <c r="G64" s="40"/>
      <c r="H64" s="40"/>
      <c r="I64" s="41">
        <f t="shared" ref="I64:I66" si="68">H64-G64</f>
        <v>0</v>
      </c>
      <c r="J64" s="29"/>
      <c r="K64" s="29"/>
      <c r="L64" s="38">
        <f t="shared" ref="L64:L66" si="69">SUM(D64-C64)</f>
        <v>6</v>
      </c>
      <c r="M64" s="29">
        <v>23005</v>
      </c>
      <c r="N64" s="29">
        <v>23011</v>
      </c>
      <c r="O64" s="29"/>
      <c r="P64" s="29"/>
      <c r="Q64" s="40"/>
      <c r="R64" s="40"/>
      <c r="S64" s="41">
        <f t="shared" ref="S64:S66" si="70">R64-Q64</f>
        <v>0</v>
      </c>
      <c r="T64" s="29"/>
      <c r="U64" s="29"/>
      <c r="V64" s="24">
        <f t="shared" ref="V64:V66" si="71">SUM(N64-M64)</f>
        <v>6</v>
      </c>
      <c r="W64" s="25">
        <f t="shared" ref="W64:W66" si="72">SUM(L64+V64)</f>
        <v>12</v>
      </c>
      <c r="X64" s="29"/>
      <c r="Y64" s="29"/>
      <c r="Z64" s="30"/>
      <c r="AA64" s="27">
        <f>AB64-X64-Y64-Z64</f>
        <v>17</v>
      </c>
      <c r="AB64" s="27">
        <v>17</v>
      </c>
      <c r="AC64" s="28">
        <f>AA64/AB64</f>
        <v>1</v>
      </c>
      <c r="AD64" s="10">
        <f>W64/AA64</f>
        <v>0.70588235294117652</v>
      </c>
      <c r="AE64" s="44">
        <f>S63+I63</f>
        <v>0</v>
      </c>
    </row>
    <row r="65" spans="1:31" x14ac:dyDescent="0.75">
      <c r="A65" s="29" t="s">
        <v>128</v>
      </c>
      <c r="B65" s="29" t="s">
        <v>58</v>
      </c>
      <c r="C65" s="29">
        <v>7347</v>
      </c>
      <c r="D65" s="29">
        <v>7347</v>
      </c>
      <c r="E65" s="29"/>
      <c r="F65" s="29"/>
      <c r="G65" s="40"/>
      <c r="H65" s="40"/>
      <c r="I65" s="41">
        <f t="shared" si="68"/>
        <v>0</v>
      </c>
      <c r="J65" s="29"/>
      <c r="K65" s="29"/>
      <c r="L65" s="38">
        <f t="shared" si="69"/>
        <v>0</v>
      </c>
      <c r="M65" s="29">
        <v>7347</v>
      </c>
      <c r="N65" s="29">
        <v>7347</v>
      </c>
      <c r="O65" s="29"/>
      <c r="P65" s="29"/>
      <c r="Q65" s="40"/>
      <c r="R65" s="40"/>
      <c r="S65" s="41">
        <f t="shared" si="70"/>
        <v>0</v>
      </c>
      <c r="T65" s="29"/>
      <c r="U65" s="29"/>
      <c r="V65" s="24">
        <f t="shared" si="71"/>
        <v>0</v>
      </c>
      <c r="W65" s="25">
        <f t="shared" si="72"/>
        <v>0</v>
      </c>
      <c r="X65" s="29"/>
      <c r="Y65" s="29"/>
      <c r="Z65" s="30"/>
      <c r="AA65" s="27">
        <f>AB65-X65-Y65-Z65</f>
        <v>17</v>
      </c>
      <c r="AB65" s="27">
        <v>17</v>
      </c>
      <c r="AC65" s="28">
        <f>AA65/AB65</f>
        <v>1</v>
      </c>
      <c r="AD65" s="10">
        <f>W65/AA65</f>
        <v>0</v>
      </c>
      <c r="AE65" s="44">
        <f t="shared" ref="AE65:AE66" si="73">S63+I63</f>
        <v>0</v>
      </c>
    </row>
    <row r="66" spans="1:31" x14ac:dyDescent="0.75">
      <c r="A66" s="29" t="s">
        <v>129</v>
      </c>
      <c r="B66" s="29" t="s">
        <v>58</v>
      </c>
      <c r="C66" s="29">
        <v>12489</v>
      </c>
      <c r="D66" s="29">
        <v>12495</v>
      </c>
      <c r="E66" s="29"/>
      <c r="F66" s="29"/>
      <c r="G66" s="40"/>
      <c r="H66" s="40"/>
      <c r="I66" s="41">
        <f t="shared" si="68"/>
        <v>0</v>
      </c>
      <c r="J66" s="29"/>
      <c r="K66" s="29"/>
      <c r="L66" s="38">
        <f t="shared" si="69"/>
        <v>6</v>
      </c>
      <c r="M66" s="29">
        <v>12495</v>
      </c>
      <c r="N66" s="29">
        <v>12495</v>
      </c>
      <c r="O66" s="29"/>
      <c r="P66" s="29"/>
      <c r="Q66" s="40"/>
      <c r="R66" s="40"/>
      <c r="S66" s="41">
        <f t="shared" si="70"/>
        <v>0</v>
      </c>
      <c r="T66" s="29"/>
      <c r="U66" s="29"/>
      <c r="V66" s="24">
        <f t="shared" si="71"/>
        <v>0</v>
      </c>
      <c r="W66" s="25">
        <f t="shared" si="72"/>
        <v>6</v>
      </c>
      <c r="X66" s="29"/>
      <c r="Y66" s="29"/>
      <c r="Z66" s="30"/>
      <c r="AA66" s="27">
        <f>AB66-X66-Y66-Z66</f>
        <v>17</v>
      </c>
      <c r="AB66" s="27">
        <v>17</v>
      </c>
      <c r="AC66" s="28">
        <f>AA66/AB66</f>
        <v>1</v>
      </c>
      <c r="AD66" s="10">
        <f>W66/AA66</f>
        <v>0.35294117647058826</v>
      </c>
      <c r="AE66" s="44">
        <f t="shared" si="73"/>
        <v>0</v>
      </c>
    </row>
    <row r="67" spans="1:31" s="103" customFormat="1" x14ac:dyDescent="0.75">
      <c r="A67" s="101" t="s">
        <v>118</v>
      </c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</row>
    <row r="68" spans="1:31" s="37" customFormat="1" x14ac:dyDescent="0.75">
      <c r="A68" s="104" t="s">
        <v>98</v>
      </c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5"/>
      <c r="AE68" s="43"/>
    </row>
    <row r="69" spans="1:31" x14ac:dyDescent="0.75">
      <c r="A69" s="29" t="s">
        <v>57</v>
      </c>
      <c r="B69" s="29" t="s">
        <v>58</v>
      </c>
      <c r="C69" s="29">
        <v>4492</v>
      </c>
      <c r="D69" s="36">
        <v>4497</v>
      </c>
      <c r="E69" s="29"/>
      <c r="F69" s="29"/>
      <c r="G69" s="40"/>
      <c r="H69" s="40"/>
      <c r="I69" s="41">
        <f t="shared" ref="I69" si="74">H69-G69</f>
        <v>0</v>
      </c>
      <c r="J69" s="29"/>
      <c r="K69" s="29"/>
      <c r="L69" s="38">
        <f t="shared" ref="L69" si="75">SUM(D69-C69)</f>
        <v>5</v>
      </c>
      <c r="M69" s="36">
        <v>4497</v>
      </c>
      <c r="N69" s="29">
        <v>4503</v>
      </c>
      <c r="O69" s="29"/>
      <c r="P69" s="29"/>
      <c r="Q69" s="40"/>
      <c r="R69" s="40"/>
      <c r="S69" s="41">
        <f>R69-Q69</f>
        <v>0</v>
      </c>
      <c r="T69" s="29"/>
      <c r="U69" s="29"/>
      <c r="V69" s="24">
        <f t="shared" ref="V69" si="76">SUM(N69-M69)</f>
        <v>6</v>
      </c>
      <c r="W69" s="25">
        <f t="shared" ref="W69" si="77">SUM(L69+V69)</f>
        <v>11</v>
      </c>
      <c r="X69" s="29"/>
      <c r="Y69" s="29"/>
      <c r="Z69" s="30"/>
      <c r="AA69" s="27">
        <f>AB69-X69-Y69-Z69</f>
        <v>17</v>
      </c>
      <c r="AB69" s="27">
        <v>17</v>
      </c>
      <c r="AC69" s="28">
        <f>AA69/AB69</f>
        <v>1</v>
      </c>
      <c r="AD69" s="10">
        <f>W69/AA69</f>
        <v>0.6470588235294118</v>
      </c>
      <c r="AE69" s="44">
        <f>S67+I67</f>
        <v>0</v>
      </c>
    </row>
    <row r="70" spans="1:31" s="103" customFormat="1" x14ac:dyDescent="0.75">
      <c r="A70" s="101" t="s">
        <v>61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</row>
    <row r="71" spans="1:31" s="37" customFormat="1" x14ac:dyDescent="0.75">
      <c r="A71" s="104" t="s">
        <v>101</v>
      </c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5"/>
      <c r="AE71" s="19"/>
    </row>
    <row r="72" spans="1:31" x14ac:dyDescent="0.75">
      <c r="A72" s="29" t="s">
        <v>115</v>
      </c>
      <c r="B72" s="29" t="s">
        <v>61</v>
      </c>
      <c r="D72" s="29"/>
      <c r="E72" s="29"/>
      <c r="F72" s="29"/>
      <c r="G72" s="40"/>
      <c r="H72" s="40"/>
      <c r="I72" s="41">
        <f>H72-G72</f>
        <v>0</v>
      </c>
      <c r="J72" s="29"/>
      <c r="K72" s="29"/>
      <c r="L72" s="38">
        <f>SUM(D72-C75)</f>
        <v>-13124</v>
      </c>
      <c r="M72" s="29"/>
      <c r="N72" s="29"/>
      <c r="O72" s="29"/>
      <c r="P72" s="29"/>
      <c r="Q72" s="40"/>
      <c r="R72" s="40"/>
      <c r="S72" s="41">
        <f>R72-Q72</f>
        <v>0</v>
      </c>
      <c r="T72" s="29"/>
      <c r="U72" s="29"/>
      <c r="V72" s="24">
        <f>SUM(N72-M72)</f>
        <v>0</v>
      </c>
      <c r="W72" s="25">
        <f>SUM(L72+V72)</f>
        <v>-13124</v>
      </c>
      <c r="X72" s="29"/>
      <c r="Y72" s="29"/>
      <c r="Z72" s="30"/>
      <c r="AA72" s="27">
        <f>AB72-X72-Y72-Z72</f>
        <v>17</v>
      </c>
      <c r="AB72" s="27">
        <v>17</v>
      </c>
      <c r="AC72" s="28">
        <f>AA72/AB72</f>
        <v>1</v>
      </c>
      <c r="AD72" s="10">
        <f>W72/AA72</f>
        <v>-772</v>
      </c>
      <c r="AE72" s="44">
        <f>I72</f>
        <v>0</v>
      </c>
    </row>
    <row r="73" spans="1:31" s="37" customFormat="1" x14ac:dyDescent="0.75">
      <c r="A73" s="12" t="s">
        <v>119</v>
      </c>
      <c r="B73" s="13"/>
      <c r="C73" s="13"/>
      <c r="D73" s="13"/>
      <c r="E73" s="13"/>
      <c r="F73" s="13"/>
      <c r="G73" s="14"/>
      <c r="H73" s="15"/>
      <c r="I73" s="19"/>
      <c r="J73" s="14"/>
      <c r="K73" s="15"/>
      <c r="L73" s="13"/>
      <c r="M73" s="13"/>
      <c r="N73" s="13"/>
      <c r="O73" s="13"/>
      <c r="P73" s="13"/>
      <c r="Q73" s="14"/>
      <c r="R73" s="15"/>
      <c r="S73" s="19"/>
      <c r="T73" s="14"/>
      <c r="U73" s="15"/>
      <c r="V73" s="13"/>
      <c r="W73" s="17"/>
      <c r="X73" s="13"/>
      <c r="Y73" s="13"/>
      <c r="Z73" s="18"/>
      <c r="AA73" s="13"/>
      <c r="AB73" s="13"/>
      <c r="AC73" s="14"/>
      <c r="AD73" s="15"/>
      <c r="AE73" s="19"/>
    </row>
    <row r="74" spans="1:31" s="37" customFormat="1" x14ac:dyDescent="0.75">
      <c r="A74" s="104" t="s">
        <v>100</v>
      </c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5"/>
      <c r="AE74" s="19"/>
    </row>
    <row r="75" spans="1:31" x14ac:dyDescent="0.75">
      <c r="A75" s="29" t="s">
        <v>63</v>
      </c>
      <c r="B75" s="29" t="s">
        <v>62</v>
      </c>
      <c r="C75" s="29">
        <v>13124</v>
      </c>
      <c r="D75" s="29">
        <v>1324</v>
      </c>
      <c r="E75" s="29"/>
      <c r="F75" s="29"/>
      <c r="G75" s="40"/>
      <c r="H75" s="40"/>
      <c r="I75" s="41">
        <f t="shared" ref="I75:I76" si="78">H75-G75</f>
        <v>0</v>
      </c>
      <c r="J75" s="29"/>
      <c r="K75" s="29"/>
      <c r="L75" s="38" t="e">
        <f>SUM(D75-#REF!)</f>
        <v>#REF!</v>
      </c>
      <c r="M75" s="29">
        <v>1324</v>
      </c>
      <c r="N75" s="29">
        <v>1324</v>
      </c>
      <c r="O75" s="29"/>
      <c r="P75" s="29"/>
      <c r="Q75" s="40"/>
      <c r="R75" s="40"/>
      <c r="S75" s="41">
        <f>R75-Q75</f>
        <v>0</v>
      </c>
      <c r="T75" s="29"/>
      <c r="U75" s="29"/>
      <c r="V75" s="24">
        <f>SUM(N75-M75)</f>
        <v>0</v>
      </c>
      <c r="W75" s="25" t="e">
        <f>SUM(L75+V75)</f>
        <v>#REF!</v>
      </c>
      <c r="X75" s="29"/>
      <c r="Y75" s="29"/>
      <c r="Z75" s="30"/>
      <c r="AA75" s="27">
        <f>AB75-X75-Y75-Z75</f>
        <v>17</v>
      </c>
      <c r="AB75" s="27">
        <v>17</v>
      </c>
      <c r="AC75" s="28">
        <f>AA75/AB75</f>
        <v>1</v>
      </c>
      <c r="AD75" s="10" t="e">
        <f>W75/AA75</f>
        <v>#REF!</v>
      </c>
      <c r="AE75" s="44" t="e">
        <f>#REF!+#REF!</f>
        <v>#REF!</v>
      </c>
    </row>
    <row r="76" spans="1:31" x14ac:dyDescent="0.75">
      <c r="A76" s="29" t="s">
        <v>64</v>
      </c>
      <c r="B76" s="29" t="s">
        <v>62</v>
      </c>
      <c r="C76" s="29"/>
      <c r="D76" s="29"/>
      <c r="E76" s="29"/>
      <c r="F76" s="29"/>
      <c r="G76" s="40"/>
      <c r="H76" s="40"/>
      <c r="I76" s="41">
        <f t="shared" si="78"/>
        <v>0</v>
      </c>
      <c r="J76" s="29"/>
      <c r="K76" s="29"/>
      <c r="L76" s="38">
        <f>SUM(D76-C76)</f>
        <v>0</v>
      </c>
      <c r="M76" s="29"/>
      <c r="N76" s="29"/>
      <c r="O76" s="29"/>
      <c r="P76" s="29"/>
      <c r="Q76" s="40"/>
      <c r="R76" s="40"/>
      <c r="S76" s="41">
        <f>R76-Q76</f>
        <v>0</v>
      </c>
      <c r="T76" s="29"/>
      <c r="U76" s="29"/>
      <c r="V76" s="24">
        <f>SUM(N76-M76)</f>
        <v>0</v>
      </c>
      <c r="W76" s="25">
        <f>SUM(L76+V76)</f>
        <v>0</v>
      </c>
      <c r="X76" s="29"/>
      <c r="Y76" s="29"/>
      <c r="Z76" s="30"/>
      <c r="AA76" s="27">
        <f>AB76-X76-Y76-Z76</f>
        <v>17</v>
      </c>
      <c r="AB76" s="27">
        <v>17</v>
      </c>
      <c r="AC76" s="28">
        <f>AA76/AB76</f>
        <v>1</v>
      </c>
      <c r="AD76" s="10">
        <f>W76/AA76</f>
        <v>0</v>
      </c>
      <c r="AE76" s="44">
        <f>S74+I74</f>
        <v>0</v>
      </c>
    </row>
    <row r="77" spans="1:31" s="103" customFormat="1" x14ac:dyDescent="0.75">
      <c r="A77" s="101" t="s">
        <v>120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</row>
    <row r="78" spans="1:31" s="37" customFormat="1" x14ac:dyDescent="0.75">
      <c r="A78" s="104" t="s">
        <v>99</v>
      </c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5"/>
      <c r="AE78" s="43"/>
    </row>
    <row r="79" spans="1:31" x14ac:dyDescent="0.75">
      <c r="A79" s="29" t="s">
        <v>65</v>
      </c>
      <c r="B79" s="29" t="s">
        <v>88</v>
      </c>
      <c r="C79" s="29">
        <v>23491</v>
      </c>
      <c r="D79" s="29">
        <v>23497</v>
      </c>
      <c r="E79" s="29"/>
      <c r="F79" s="29"/>
      <c r="G79" s="40"/>
      <c r="H79" s="40"/>
      <c r="I79" s="41">
        <f t="shared" ref="I79" si="79">H79-G79</f>
        <v>0</v>
      </c>
      <c r="J79" s="29"/>
      <c r="K79" s="29"/>
      <c r="L79" s="38">
        <f>SUM(D79-C79)</f>
        <v>6</v>
      </c>
      <c r="M79" s="29">
        <v>23497</v>
      </c>
      <c r="N79" s="29"/>
      <c r="O79" s="29"/>
      <c r="P79" s="29"/>
      <c r="Q79" s="40"/>
      <c r="R79" s="40"/>
      <c r="S79" s="41">
        <f>R79-Q79</f>
        <v>0</v>
      </c>
      <c r="T79" s="29"/>
      <c r="U79" s="29"/>
      <c r="V79" s="24">
        <f>SUM(N79-M79)</f>
        <v>-23497</v>
      </c>
      <c r="W79" s="25">
        <f>SUM(L79+V79)</f>
        <v>-23491</v>
      </c>
      <c r="X79" s="29"/>
      <c r="Y79" s="29"/>
      <c r="Z79" s="30"/>
      <c r="AA79" s="27">
        <f t="shared" ref="AA79" si="80">AB79-X79-Y79-Z79</f>
        <v>17</v>
      </c>
      <c r="AB79" s="27">
        <v>17</v>
      </c>
      <c r="AC79" s="28">
        <f>AA79/AB79</f>
        <v>1</v>
      </c>
      <c r="AD79" s="39">
        <f t="shared" ref="AD79" si="81">W79/AA79</f>
        <v>-1381.8235294117646</v>
      </c>
      <c r="AE79" s="44">
        <f>S79+I79</f>
        <v>0</v>
      </c>
    </row>
    <row r="80" spans="1:31" s="103" customFormat="1" x14ac:dyDescent="0.75">
      <c r="A80" s="101" t="s">
        <v>122</v>
      </c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</row>
    <row r="81" spans="1:31" s="37" customFormat="1" x14ac:dyDescent="0.75">
      <c r="A81" s="13" t="s">
        <v>112</v>
      </c>
      <c r="B81" s="13"/>
      <c r="C81" s="17"/>
      <c r="D81" s="17"/>
      <c r="E81" s="17"/>
      <c r="F81" s="17"/>
      <c r="G81" s="17"/>
      <c r="H81" s="17"/>
      <c r="I81" s="59"/>
      <c r="J81" s="17"/>
      <c r="K81" s="17"/>
      <c r="L81" s="17"/>
      <c r="M81" s="17"/>
      <c r="N81" s="35"/>
      <c r="O81" s="17"/>
      <c r="P81" s="17"/>
      <c r="Q81" s="17"/>
      <c r="R81" s="17"/>
      <c r="S81" s="17"/>
      <c r="T81" s="17"/>
      <c r="U81" s="17"/>
      <c r="V81" s="13"/>
      <c r="W81" s="17"/>
      <c r="X81" s="13"/>
      <c r="Y81" s="13"/>
      <c r="Z81" s="18"/>
      <c r="AA81" s="13"/>
      <c r="AB81" s="13"/>
      <c r="AC81" s="14"/>
      <c r="AD81" s="15"/>
      <c r="AE81" s="19"/>
    </row>
    <row r="82" spans="1:31" x14ac:dyDescent="0.75">
      <c r="A82" s="21" t="s">
        <v>113</v>
      </c>
      <c r="B82" s="21" t="s">
        <v>114</v>
      </c>
      <c r="C82" s="34">
        <v>7971.6</v>
      </c>
      <c r="D82" s="36">
        <v>7981.4</v>
      </c>
      <c r="E82" s="29"/>
      <c r="F82" s="29"/>
      <c r="G82" s="40"/>
      <c r="H82" s="40"/>
      <c r="I82" s="41">
        <f t="shared" ref="I82" si="82">H82-G82</f>
        <v>0</v>
      </c>
      <c r="J82" s="29"/>
      <c r="K82" s="29"/>
      <c r="L82" s="24">
        <f>SUM(D82-C82)</f>
        <v>9.7999999999992724</v>
      </c>
      <c r="M82" s="36">
        <v>7981.4</v>
      </c>
      <c r="N82" s="34"/>
      <c r="O82" s="29"/>
      <c r="P82" s="29"/>
      <c r="Q82" s="40"/>
      <c r="R82" s="40"/>
      <c r="S82" s="41">
        <f t="shared" ref="S82" si="83">R82-Q82</f>
        <v>0</v>
      </c>
      <c r="T82" s="29"/>
      <c r="U82" s="29"/>
      <c r="V82" s="24">
        <f>SUM(N82-M82)</f>
        <v>-7981.4</v>
      </c>
      <c r="W82" s="25">
        <f>V82+L82</f>
        <v>-7971.6</v>
      </c>
      <c r="X82" s="21"/>
      <c r="Y82" s="21"/>
      <c r="Z82" s="33"/>
      <c r="AA82" s="27">
        <f>AB82-X82-Y82-Z82</f>
        <v>17</v>
      </c>
      <c r="AB82" s="27">
        <v>17</v>
      </c>
      <c r="AC82" s="28">
        <f t="shared" ref="AC82" si="84">AA82/AB82</f>
        <v>1</v>
      </c>
      <c r="AD82" s="10">
        <f>W82/AA82</f>
        <v>-468.91764705882355</v>
      </c>
      <c r="AE82" s="44" t="e">
        <f>#REF!+#REF!</f>
        <v>#REF!</v>
      </c>
    </row>
  </sheetData>
  <mergeCells count="10">
    <mergeCell ref="A71:AC71"/>
    <mergeCell ref="A74:AC74"/>
    <mergeCell ref="A77:XFD77"/>
    <mergeCell ref="A78:AC78"/>
    <mergeCell ref="A80:XFD80"/>
    <mergeCell ref="A62:XFD62"/>
    <mergeCell ref="A63:XFD63"/>
    <mergeCell ref="A67:XFD67"/>
    <mergeCell ref="A68:AC68"/>
    <mergeCell ref="A70:XFD70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topLeftCell="A19" zoomScale="80" zoomScaleNormal="80" workbookViewId="0">
      <selection activeCell="C33" sqref="C33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9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9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 t="shared" ref="AE5" si="7">S5+I5</f>
        <v>0.83333333333333326</v>
      </c>
    </row>
    <row r="6" spans="1:31" x14ac:dyDescent="0.75">
      <c r="A6" s="20" t="s">
        <v>31</v>
      </c>
      <c r="B6" s="21" t="s">
        <v>29</v>
      </c>
      <c r="C6" s="23">
        <v>1258.5</v>
      </c>
      <c r="D6" s="23">
        <v>1265</v>
      </c>
      <c r="E6" s="29"/>
      <c r="F6" s="29"/>
      <c r="G6" s="40"/>
      <c r="H6" s="40"/>
      <c r="I6" s="41">
        <f t="shared" ref="I6:I12" si="8">H6-G6</f>
        <v>0</v>
      </c>
      <c r="J6" s="29"/>
      <c r="K6" s="29"/>
      <c r="L6" s="22">
        <f t="shared" ref="L6:L12" si="9">D6-C6</f>
        <v>6.5</v>
      </c>
      <c r="M6" s="23">
        <v>1265</v>
      </c>
      <c r="N6" s="23">
        <v>1272.5999999999999</v>
      </c>
      <c r="O6" s="29"/>
      <c r="P6" s="29"/>
      <c r="Q6" s="40"/>
      <c r="R6" s="40"/>
      <c r="S6" s="41">
        <f t="shared" ref="S6:S12" si="10">R6-Q6</f>
        <v>0</v>
      </c>
      <c r="T6" s="29"/>
      <c r="U6" s="29"/>
      <c r="V6" s="24">
        <f t="shared" ref="V6:V12" si="11">SUM(N6-M6)</f>
        <v>7.5999999999999091</v>
      </c>
      <c r="W6" s="25">
        <f t="shared" ref="W6:W12" si="12">L6+V6</f>
        <v>14.099999999999909</v>
      </c>
      <c r="X6" s="1"/>
      <c r="Y6" s="8"/>
      <c r="Z6" s="26"/>
      <c r="AA6" s="27">
        <f t="shared" ref="AA6:AA12" si="13">AB6-X6-Y6-Z6</f>
        <v>17</v>
      </c>
      <c r="AB6" s="27">
        <v>17</v>
      </c>
      <c r="AC6" s="28">
        <f t="shared" ref="AC6:AC12" si="14">AA6/AB6</f>
        <v>1</v>
      </c>
      <c r="AD6" s="10">
        <f t="shared" ref="AD6:AD12" si="15">W6/AA6</f>
        <v>0.82941176470587696</v>
      </c>
      <c r="AE6" s="44">
        <f t="shared" ref="AE6:AE23" si="16">S6+I6</f>
        <v>0</v>
      </c>
    </row>
    <row r="7" spans="1:31" x14ac:dyDescent="0.75">
      <c r="A7" s="20" t="s">
        <v>32</v>
      </c>
      <c r="B7" s="21" t="s">
        <v>29</v>
      </c>
      <c r="C7" s="23">
        <v>2153</v>
      </c>
      <c r="D7" s="23">
        <v>2160</v>
      </c>
      <c r="E7" s="29"/>
      <c r="F7" s="29"/>
      <c r="G7" s="40"/>
      <c r="H7" s="40"/>
      <c r="I7" s="41">
        <f t="shared" si="8"/>
        <v>0</v>
      </c>
      <c r="J7" s="29"/>
      <c r="K7" s="29"/>
      <c r="L7" s="22">
        <f t="shared" si="9"/>
        <v>7</v>
      </c>
      <c r="M7" s="23">
        <v>2160</v>
      </c>
      <c r="N7" s="23">
        <v>2167</v>
      </c>
      <c r="O7" s="29"/>
      <c r="P7" s="29"/>
      <c r="Q7" s="40"/>
      <c r="R7" s="40"/>
      <c r="S7" s="41">
        <f t="shared" si="10"/>
        <v>0</v>
      </c>
      <c r="T7" s="29"/>
      <c r="U7" s="29"/>
      <c r="V7" s="24">
        <f t="shared" si="11"/>
        <v>7</v>
      </c>
      <c r="W7" s="25">
        <f t="shared" si="12"/>
        <v>14</v>
      </c>
      <c r="X7" s="1"/>
      <c r="Y7" s="8"/>
      <c r="Z7" s="26"/>
      <c r="AA7" s="27">
        <f t="shared" si="13"/>
        <v>17</v>
      </c>
      <c r="AB7" s="27">
        <v>17</v>
      </c>
      <c r="AC7" s="28">
        <f t="shared" si="14"/>
        <v>1</v>
      </c>
      <c r="AD7" s="10">
        <f t="shared" si="15"/>
        <v>0.82352941176470584</v>
      </c>
      <c r="AE7" s="44">
        <f t="shared" si="16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8"/>
        <v>0.41666666666666663</v>
      </c>
      <c r="J8" s="29" t="s">
        <v>141</v>
      </c>
      <c r="K8" s="29"/>
      <c r="L8" s="22">
        <f t="shared" si="9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si="11"/>
        <v>0</v>
      </c>
      <c r="W8" s="25">
        <f t="shared" si="12"/>
        <v>0</v>
      </c>
      <c r="X8" s="1"/>
      <c r="Y8" s="8"/>
      <c r="Z8" s="26">
        <v>16.899999999999999</v>
      </c>
      <c r="AA8" s="27">
        <f t="shared" si="13"/>
        <v>0.10000000000000142</v>
      </c>
      <c r="AB8" s="27">
        <v>17</v>
      </c>
      <c r="AC8" s="28">
        <f t="shared" si="14"/>
        <v>5.8823529411765538E-3</v>
      </c>
      <c r="AD8" s="10">
        <f t="shared" si="15"/>
        <v>0</v>
      </c>
      <c r="AE8" s="44">
        <f t="shared" si="16"/>
        <v>0.83333333333333326</v>
      </c>
    </row>
    <row r="9" spans="1:31" x14ac:dyDescent="0.75">
      <c r="A9" s="20" t="s">
        <v>69</v>
      </c>
      <c r="B9" s="21" t="s">
        <v>29</v>
      </c>
      <c r="C9" s="23">
        <v>7041</v>
      </c>
      <c r="D9" s="23">
        <v>7041</v>
      </c>
      <c r="E9" s="29"/>
      <c r="F9" s="29"/>
      <c r="G9" s="40"/>
      <c r="H9" s="40"/>
      <c r="I9" s="41">
        <f t="shared" si="8"/>
        <v>0</v>
      </c>
      <c r="J9" s="29"/>
      <c r="K9" s="29"/>
      <c r="L9" s="22">
        <f t="shared" si="9"/>
        <v>0</v>
      </c>
      <c r="M9" s="23">
        <v>7042</v>
      </c>
      <c r="N9" s="23">
        <v>7044</v>
      </c>
      <c r="O9" s="29"/>
      <c r="P9" s="29"/>
      <c r="Q9" s="40"/>
      <c r="R9" s="40"/>
      <c r="S9" s="41">
        <f t="shared" si="10"/>
        <v>0</v>
      </c>
      <c r="T9" s="29"/>
      <c r="U9" s="29"/>
      <c r="V9" s="24">
        <f t="shared" si="11"/>
        <v>2</v>
      </c>
      <c r="W9" s="25">
        <f t="shared" si="12"/>
        <v>2</v>
      </c>
      <c r="X9" s="1"/>
      <c r="Y9" s="8"/>
      <c r="Z9" s="26"/>
      <c r="AA9" s="27">
        <f t="shared" si="13"/>
        <v>17</v>
      </c>
      <c r="AB9" s="27">
        <v>17</v>
      </c>
      <c r="AC9" s="28">
        <f t="shared" si="14"/>
        <v>1</v>
      </c>
      <c r="AD9" s="10">
        <f t="shared" si="15"/>
        <v>0.11764705882352941</v>
      </c>
      <c r="AE9" s="44">
        <f t="shared" si="16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8"/>
        <v>0.41666666666666663</v>
      </c>
      <c r="J10" s="29" t="s">
        <v>145</v>
      </c>
      <c r="K10" s="29"/>
      <c r="L10" s="22">
        <f t="shared" si="9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si="11"/>
        <v>0</v>
      </c>
      <c r="W10" s="25">
        <f t="shared" si="12"/>
        <v>0</v>
      </c>
      <c r="X10" s="1"/>
      <c r="Y10" s="8"/>
      <c r="Z10" s="26">
        <v>16.899999999999999</v>
      </c>
      <c r="AA10" s="27">
        <f t="shared" si="13"/>
        <v>0.10000000000000142</v>
      </c>
      <c r="AB10" s="27">
        <v>17</v>
      </c>
      <c r="AC10" s="28">
        <f t="shared" si="14"/>
        <v>5.8823529411765538E-3</v>
      </c>
      <c r="AD10" s="10">
        <f t="shared" si="15"/>
        <v>0</v>
      </c>
      <c r="AE10" s="44">
        <f t="shared" si="16"/>
        <v>0.83333333333333326</v>
      </c>
    </row>
    <row r="11" spans="1:31" x14ac:dyDescent="0.75">
      <c r="A11" s="20" t="s">
        <v>71</v>
      </c>
      <c r="B11" s="21" t="s">
        <v>29</v>
      </c>
      <c r="C11" s="23">
        <v>7655</v>
      </c>
      <c r="D11" s="23">
        <v>7662</v>
      </c>
      <c r="E11" s="29"/>
      <c r="F11" s="29"/>
      <c r="G11" s="40"/>
      <c r="H11" s="40"/>
      <c r="I11" s="41">
        <f t="shared" si="8"/>
        <v>0</v>
      </c>
      <c r="J11" s="29"/>
      <c r="K11" s="29"/>
      <c r="L11" s="22">
        <f t="shared" si="9"/>
        <v>7</v>
      </c>
      <c r="M11" s="23">
        <v>7662</v>
      </c>
      <c r="N11" s="23">
        <v>7669.4</v>
      </c>
      <c r="O11" s="29"/>
      <c r="P11" s="29"/>
      <c r="Q11" s="40"/>
      <c r="R11" s="40"/>
      <c r="S11" s="41">
        <f t="shared" si="10"/>
        <v>0</v>
      </c>
      <c r="T11" s="29"/>
      <c r="U11" s="29"/>
      <c r="V11" s="24">
        <f t="shared" si="11"/>
        <v>7.3999999999996362</v>
      </c>
      <c r="W11" s="25">
        <f t="shared" si="12"/>
        <v>14.399999999999636</v>
      </c>
      <c r="X11" s="1"/>
      <c r="Y11" s="8"/>
      <c r="Z11" s="26"/>
      <c r="AA11" s="27">
        <f t="shared" si="13"/>
        <v>17</v>
      </c>
      <c r="AB11" s="27">
        <v>17</v>
      </c>
      <c r="AC11" s="28">
        <f t="shared" si="14"/>
        <v>1</v>
      </c>
      <c r="AD11" s="10">
        <f t="shared" si="15"/>
        <v>0.84705882352939033</v>
      </c>
      <c r="AE11" s="44">
        <f t="shared" si="16"/>
        <v>0</v>
      </c>
    </row>
    <row r="12" spans="1:31" x14ac:dyDescent="0.75">
      <c r="A12" s="20" t="s">
        <v>91</v>
      </c>
      <c r="B12" s="21" t="s">
        <v>29</v>
      </c>
      <c r="C12" s="23">
        <v>1575</v>
      </c>
      <c r="D12" s="23">
        <v>1582</v>
      </c>
      <c r="E12" s="29"/>
      <c r="F12" s="29"/>
      <c r="G12" s="40"/>
      <c r="H12" s="40"/>
      <c r="I12" s="41">
        <f t="shared" si="8"/>
        <v>0</v>
      </c>
      <c r="J12" s="29"/>
      <c r="K12" s="29"/>
      <c r="L12" s="22">
        <f t="shared" si="9"/>
        <v>7</v>
      </c>
      <c r="M12" s="23">
        <v>1582</v>
      </c>
      <c r="N12" s="23">
        <v>1589</v>
      </c>
      <c r="O12" s="29"/>
      <c r="P12" s="29"/>
      <c r="Q12" s="40"/>
      <c r="R12" s="40"/>
      <c r="S12" s="41">
        <f t="shared" si="10"/>
        <v>0</v>
      </c>
      <c r="T12" s="29"/>
      <c r="U12" s="29"/>
      <c r="V12" s="24">
        <f t="shared" si="11"/>
        <v>7</v>
      </c>
      <c r="W12" s="25">
        <f t="shared" si="12"/>
        <v>14</v>
      </c>
      <c r="X12" s="1"/>
      <c r="Y12" s="8"/>
      <c r="Z12" s="26"/>
      <c r="AA12" s="27">
        <f t="shared" si="13"/>
        <v>17</v>
      </c>
      <c r="AB12" s="27">
        <v>17</v>
      </c>
      <c r="AC12" s="28">
        <f t="shared" si="14"/>
        <v>1</v>
      </c>
      <c r="AD12" s="10">
        <f t="shared" si="15"/>
        <v>0.82352941176470584</v>
      </c>
      <c r="AE12" s="44">
        <f t="shared" si="16"/>
        <v>0</v>
      </c>
    </row>
    <row r="13" spans="1:31" x14ac:dyDescent="0.75">
      <c r="A13" s="20"/>
      <c r="B13" s="21"/>
      <c r="C13" s="23"/>
      <c r="D13" s="23"/>
      <c r="E13" s="29"/>
      <c r="F13" s="29"/>
      <c r="G13" s="40"/>
      <c r="H13" s="40"/>
      <c r="I13" s="41"/>
      <c r="J13" s="29"/>
      <c r="K13" s="29"/>
      <c r="L13" s="22"/>
      <c r="M13" s="23"/>
      <c r="N13" s="23"/>
      <c r="O13" s="29"/>
      <c r="P13" s="29"/>
      <c r="Q13" s="40"/>
      <c r="R13" s="40"/>
      <c r="S13" s="41"/>
      <c r="T13" s="29"/>
      <c r="U13" s="29"/>
      <c r="V13" s="24"/>
      <c r="W13" s="25"/>
      <c r="X13" s="1"/>
      <c r="Y13" s="8"/>
      <c r="Z13" s="26"/>
      <c r="AA13" s="27"/>
      <c r="AB13" s="27"/>
      <c r="AC13" s="28">
        <f>AVERAGEIF(AC5:AC12,"&gt;0")</f>
        <v>0.62720588235294117</v>
      </c>
      <c r="AD13" s="28">
        <f>AVERAGEIF(AD5:AD12,"&gt;0")</f>
        <v>0.68823529411764162</v>
      </c>
      <c r="AE13" s="44"/>
    </row>
    <row r="14" spans="1:31" x14ac:dyDescent="0.75">
      <c r="A14" s="13" t="s">
        <v>33</v>
      </c>
      <c r="B14" s="13"/>
      <c r="C14" s="13"/>
      <c r="D14" s="13"/>
      <c r="E14" s="13"/>
      <c r="F14" s="13"/>
      <c r="G14" s="13"/>
      <c r="H14" s="13"/>
      <c r="I14" s="1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7"/>
      <c r="X14" s="13"/>
      <c r="Y14" s="13"/>
      <c r="Z14" s="18"/>
      <c r="AA14" s="13"/>
      <c r="AB14" s="13"/>
      <c r="AC14" s="14"/>
      <c r="AD14" s="15"/>
      <c r="AE14" s="44">
        <f t="shared" si="16"/>
        <v>0</v>
      </c>
    </row>
    <row r="15" spans="1:31" x14ac:dyDescent="0.75">
      <c r="A15" s="29" t="s">
        <v>34</v>
      </c>
      <c r="B15" s="29" t="s">
        <v>29</v>
      </c>
      <c r="C15" s="21">
        <v>16642</v>
      </c>
      <c r="D15" s="21">
        <v>16642</v>
      </c>
      <c r="E15" s="29" t="s">
        <v>140</v>
      </c>
      <c r="F15" s="29" t="s">
        <v>140</v>
      </c>
      <c r="G15" s="40">
        <v>0.25</v>
      </c>
      <c r="H15" s="40">
        <v>0.66666666666666663</v>
      </c>
      <c r="I15" s="41">
        <f t="shared" ref="I15" si="17">H15-G15</f>
        <v>0.41666666666666663</v>
      </c>
      <c r="J15" s="29" t="s">
        <v>132</v>
      </c>
      <c r="K15" s="29"/>
      <c r="L15" s="24">
        <f t="shared" ref="L15" si="18">SUM(D15-C15)</f>
        <v>0</v>
      </c>
      <c r="M15" s="21">
        <v>16642</v>
      </c>
      <c r="N15" s="21">
        <v>16642</v>
      </c>
      <c r="O15" s="29" t="s">
        <v>140</v>
      </c>
      <c r="P15" s="29" t="s">
        <v>140</v>
      </c>
      <c r="Q15" s="40">
        <v>0.66666666666666663</v>
      </c>
      <c r="R15" s="40">
        <v>8.3333333333333329E-2</v>
      </c>
      <c r="S15" s="41">
        <v>0.41666666666666669</v>
      </c>
      <c r="T15" s="29" t="s">
        <v>132</v>
      </c>
      <c r="U15" s="29"/>
      <c r="V15" s="24">
        <f t="shared" ref="V15" si="19">SUM(N15-M15)</f>
        <v>0</v>
      </c>
      <c r="W15" s="25">
        <f t="shared" ref="W15" si="20">L15+V15</f>
        <v>0</v>
      </c>
      <c r="X15" s="21"/>
      <c r="Y15" s="21"/>
      <c r="Z15" s="30">
        <v>16.899999999999999</v>
      </c>
      <c r="AA15" s="27">
        <f>AB15-X15-Y15-Z15</f>
        <v>0.10000000000000142</v>
      </c>
      <c r="AB15" s="27">
        <v>17</v>
      </c>
      <c r="AC15" s="28">
        <f t="shared" ref="AC15" si="21">AA15/AB15</f>
        <v>5.8823529411765538E-3</v>
      </c>
      <c r="AD15" s="10">
        <f t="shared" ref="AD15" si="22">W15/AA15</f>
        <v>0</v>
      </c>
      <c r="AE15" s="44">
        <f t="shared" si="16"/>
        <v>0.83333333333333326</v>
      </c>
    </row>
    <row r="16" spans="1:31" x14ac:dyDescent="0.75">
      <c r="A16" s="29" t="s">
        <v>130</v>
      </c>
      <c r="B16" s="29" t="s">
        <v>29</v>
      </c>
      <c r="C16" s="29">
        <v>4214.3999999999996</v>
      </c>
      <c r="D16" s="29">
        <v>4218.6000000000004</v>
      </c>
      <c r="E16" s="29"/>
      <c r="F16" s="29"/>
      <c r="G16" s="40"/>
      <c r="H16" s="40"/>
      <c r="I16" s="41">
        <f t="shared" ref="I16:I20" si="23">H16-G16</f>
        <v>0</v>
      </c>
      <c r="J16" s="29"/>
      <c r="K16" s="29"/>
      <c r="L16" s="24">
        <f t="shared" ref="L16:L20" si="24">SUM(D16-C16)</f>
        <v>4.2000000000007276</v>
      </c>
      <c r="M16" s="29">
        <v>4218.6000000000004</v>
      </c>
      <c r="N16" s="29">
        <v>4225</v>
      </c>
      <c r="O16" s="29"/>
      <c r="P16" s="29"/>
      <c r="Q16" s="40"/>
      <c r="R16" s="40"/>
      <c r="S16" s="41">
        <f t="shared" ref="S16:S20" si="25">R16-Q16</f>
        <v>0</v>
      </c>
      <c r="T16" s="29"/>
      <c r="U16" s="29"/>
      <c r="V16" s="24">
        <f t="shared" ref="V16:V20" si="26">SUM(N16-M16)</f>
        <v>6.3999999999996362</v>
      </c>
      <c r="W16" s="25">
        <f t="shared" ref="W16:W20" si="27">L16+V16</f>
        <v>10.600000000000364</v>
      </c>
      <c r="X16" s="21"/>
      <c r="Y16" s="21"/>
      <c r="Z16" s="30"/>
      <c r="AA16" s="27">
        <f t="shared" ref="AA16:AA20" si="28">AB16-X16-Y16-Z16</f>
        <v>17</v>
      </c>
      <c r="AB16" s="27">
        <v>17</v>
      </c>
      <c r="AC16" s="28">
        <f t="shared" ref="AC16:AC20" si="29">AA16/AB16</f>
        <v>1</v>
      </c>
      <c r="AD16" s="10">
        <f t="shared" ref="AD16:AD20" si="30">W16/AA16</f>
        <v>0.62352941176472731</v>
      </c>
      <c r="AE16" s="44">
        <f t="shared" si="16"/>
        <v>0</v>
      </c>
    </row>
    <row r="17" spans="1:31" x14ac:dyDescent="0.75">
      <c r="A17" s="29" t="s">
        <v>126</v>
      </c>
      <c r="B17" s="29" t="s">
        <v>29</v>
      </c>
      <c r="C17" s="29"/>
      <c r="D17" s="29"/>
      <c r="E17" s="29" t="s">
        <v>140</v>
      </c>
      <c r="F17" s="29" t="s">
        <v>140</v>
      </c>
      <c r="G17" s="40">
        <v>0.25</v>
      </c>
      <c r="H17" s="40">
        <v>0.66666666666666663</v>
      </c>
      <c r="I17" s="41">
        <v>0.41666666666666663</v>
      </c>
      <c r="J17" s="29" t="s">
        <v>134</v>
      </c>
      <c r="K17" s="29"/>
      <c r="L17" s="24">
        <v>0</v>
      </c>
      <c r="M17" s="29"/>
      <c r="N17" s="29"/>
      <c r="O17" s="29" t="s">
        <v>140</v>
      </c>
      <c r="P17" s="29" t="s">
        <v>140</v>
      </c>
      <c r="Q17" s="40">
        <v>0.66666666666666663</v>
      </c>
      <c r="R17" s="40">
        <v>8.3333333333333329E-2</v>
      </c>
      <c r="S17" s="41">
        <v>0.41666666666666669</v>
      </c>
      <c r="T17" s="29" t="s">
        <v>134</v>
      </c>
      <c r="U17" s="29"/>
      <c r="V17" s="24">
        <v>0</v>
      </c>
      <c r="W17" s="25">
        <v>0</v>
      </c>
      <c r="X17" s="21"/>
      <c r="Y17" s="21"/>
      <c r="Z17" s="30">
        <v>16.899999999999999</v>
      </c>
      <c r="AA17" s="27">
        <v>0.10000000000000142</v>
      </c>
      <c r="AB17" s="27">
        <v>17</v>
      </c>
      <c r="AC17" s="28">
        <v>5.8823529411765538E-3</v>
      </c>
      <c r="AD17" s="10">
        <v>0</v>
      </c>
      <c r="AE17" s="44">
        <v>0.83333333333333326</v>
      </c>
    </row>
    <row r="18" spans="1:31" x14ac:dyDescent="0.75">
      <c r="A18" s="29" t="s">
        <v>35</v>
      </c>
      <c r="B18" s="29" t="s">
        <v>29</v>
      </c>
      <c r="C18" s="29">
        <v>21691</v>
      </c>
      <c r="D18" s="29">
        <v>21698</v>
      </c>
      <c r="E18" s="29"/>
      <c r="F18" s="29"/>
      <c r="G18" s="40"/>
      <c r="H18" s="40"/>
      <c r="I18" s="41">
        <f t="shared" si="23"/>
        <v>0</v>
      </c>
      <c r="J18" s="29"/>
      <c r="K18" s="29"/>
      <c r="L18" s="24">
        <f t="shared" si="24"/>
        <v>7</v>
      </c>
      <c r="M18" s="29">
        <v>21698</v>
      </c>
      <c r="N18" s="29">
        <v>21706</v>
      </c>
      <c r="O18" s="29"/>
      <c r="P18" s="29"/>
      <c r="Q18" s="40"/>
      <c r="R18" s="40"/>
      <c r="S18" s="41">
        <f t="shared" si="25"/>
        <v>0</v>
      </c>
      <c r="T18" s="29"/>
      <c r="U18" s="29"/>
      <c r="V18" s="24">
        <f t="shared" si="26"/>
        <v>8</v>
      </c>
      <c r="W18" s="25">
        <f t="shared" si="27"/>
        <v>15</v>
      </c>
      <c r="X18" s="21"/>
      <c r="Y18" s="21"/>
      <c r="Z18" s="30"/>
      <c r="AA18" s="27">
        <f t="shared" si="28"/>
        <v>17</v>
      </c>
      <c r="AB18" s="27">
        <v>17</v>
      </c>
      <c r="AC18" s="28">
        <f t="shared" si="29"/>
        <v>1</v>
      </c>
      <c r="AD18" s="10">
        <f t="shared" si="30"/>
        <v>0.88235294117647056</v>
      </c>
      <c r="AE18" s="44">
        <f t="shared" si="16"/>
        <v>0</v>
      </c>
    </row>
    <row r="19" spans="1:31" x14ac:dyDescent="0.75">
      <c r="A19" s="29" t="s">
        <v>131</v>
      </c>
      <c r="B19" s="29" t="s">
        <v>29</v>
      </c>
      <c r="C19" s="29">
        <v>2134</v>
      </c>
      <c r="D19" s="29">
        <v>2139</v>
      </c>
      <c r="E19" s="29"/>
      <c r="F19" s="29"/>
      <c r="G19" s="40"/>
      <c r="H19" s="40"/>
      <c r="I19" s="41">
        <f t="shared" si="23"/>
        <v>0</v>
      </c>
      <c r="J19" s="29"/>
      <c r="K19" s="29"/>
      <c r="L19" s="24">
        <f t="shared" si="24"/>
        <v>5</v>
      </c>
      <c r="M19" s="29">
        <v>2139</v>
      </c>
      <c r="N19" s="29">
        <v>2139</v>
      </c>
      <c r="O19" s="29"/>
      <c r="P19" s="29"/>
      <c r="Q19" s="40"/>
      <c r="R19" s="40"/>
      <c r="S19" s="41">
        <f t="shared" si="25"/>
        <v>0</v>
      </c>
      <c r="T19" s="29"/>
      <c r="U19" s="29"/>
      <c r="V19" s="24">
        <f t="shared" si="26"/>
        <v>0</v>
      </c>
      <c r="W19" s="25">
        <f t="shared" si="27"/>
        <v>5</v>
      </c>
      <c r="X19" s="21"/>
      <c r="Y19" s="21"/>
      <c r="Z19" s="30"/>
      <c r="AA19" s="27">
        <f t="shared" si="28"/>
        <v>17</v>
      </c>
      <c r="AB19" s="27">
        <v>17</v>
      </c>
      <c r="AC19" s="28">
        <f t="shared" si="29"/>
        <v>1</v>
      </c>
      <c r="AD19" s="10">
        <f t="shared" si="30"/>
        <v>0.29411764705882354</v>
      </c>
      <c r="AE19" s="44">
        <f t="shared" si="16"/>
        <v>0</v>
      </c>
    </row>
    <row r="20" spans="1:31" x14ac:dyDescent="0.75">
      <c r="A20" s="29" t="s">
        <v>90</v>
      </c>
      <c r="B20" s="29" t="s">
        <v>29</v>
      </c>
      <c r="C20" s="29">
        <v>2593.3000000000002</v>
      </c>
      <c r="D20" s="29">
        <v>2593.3000000000002</v>
      </c>
      <c r="E20" s="29"/>
      <c r="F20" s="29"/>
      <c r="G20" s="40"/>
      <c r="H20" s="40"/>
      <c r="I20" s="41">
        <f t="shared" si="23"/>
        <v>0</v>
      </c>
      <c r="J20" s="29"/>
      <c r="K20" s="29"/>
      <c r="L20" s="24">
        <f t="shared" si="24"/>
        <v>0</v>
      </c>
      <c r="M20" s="29">
        <v>2593.3000000000002</v>
      </c>
      <c r="N20" s="29">
        <v>2593.3000000000002</v>
      </c>
      <c r="O20" s="29"/>
      <c r="P20" s="29"/>
      <c r="Q20" s="40"/>
      <c r="R20" s="40"/>
      <c r="S20" s="41">
        <f t="shared" si="25"/>
        <v>0</v>
      </c>
      <c r="T20" s="29"/>
      <c r="U20" s="29"/>
      <c r="V20" s="24">
        <f t="shared" si="26"/>
        <v>0</v>
      </c>
      <c r="W20" s="25">
        <f t="shared" si="27"/>
        <v>0</v>
      </c>
      <c r="X20" s="21"/>
      <c r="Y20" s="21"/>
      <c r="Z20" s="30"/>
      <c r="AA20" s="27">
        <f t="shared" si="28"/>
        <v>17</v>
      </c>
      <c r="AB20" s="27">
        <v>17</v>
      </c>
      <c r="AC20" s="28">
        <f t="shared" si="29"/>
        <v>1</v>
      </c>
      <c r="AD20" s="10">
        <f t="shared" si="30"/>
        <v>0</v>
      </c>
      <c r="AE20" s="44">
        <f t="shared" si="16"/>
        <v>0</v>
      </c>
    </row>
    <row r="21" spans="1:31" x14ac:dyDescent="0.75">
      <c r="A21" s="20"/>
      <c r="B21" s="21"/>
      <c r="C21" s="23"/>
      <c r="D21" s="23"/>
      <c r="E21" s="29"/>
      <c r="F21" s="29"/>
      <c r="G21" s="40"/>
      <c r="H21" s="40"/>
      <c r="I21" s="41"/>
      <c r="J21" s="29"/>
      <c r="K21" s="29"/>
      <c r="L21" s="22"/>
      <c r="M21" s="23"/>
      <c r="N21" s="23"/>
      <c r="O21" s="29"/>
      <c r="P21" s="29"/>
      <c r="Q21" s="40"/>
      <c r="R21" s="40"/>
      <c r="S21" s="41"/>
      <c r="T21" s="29"/>
      <c r="U21" s="29"/>
      <c r="V21" s="24"/>
      <c r="W21" s="25"/>
      <c r="X21" s="1"/>
      <c r="Y21" s="8"/>
      <c r="Z21" s="26"/>
      <c r="AA21" s="27"/>
      <c r="AB21" s="27"/>
      <c r="AC21" s="28">
        <f>AVERAGEIF(AC12:AC20,"&gt;0")</f>
        <v>0.70487132352941173</v>
      </c>
      <c r="AD21" s="28">
        <f>AVERAGEIF(AD12:AD20,"&gt;0")</f>
        <v>0.6623529411764737</v>
      </c>
      <c r="AE21" s="44"/>
    </row>
    <row r="22" spans="1:31" x14ac:dyDescent="0.75">
      <c r="A22" s="13" t="s">
        <v>72</v>
      </c>
      <c r="B22" s="13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7"/>
      <c r="X22" s="13"/>
      <c r="Y22" s="13"/>
      <c r="Z22" s="18"/>
      <c r="AA22" s="13"/>
      <c r="AB22" s="13"/>
      <c r="AC22" s="14"/>
      <c r="AD22" s="15"/>
      <c r="AE22" s="44">
        <f t="shared" si="16"/>
        <v>0</v>
      </c>
    </row>
    <row r="23" spans="1:31" x14ac:dyDescent="0.75">
      <c r="A23" s="29" t="s">
        <v>89</v>
      </c>
      <c r="B23" s="29" t="s">
        <v>29</v>
      </c>
      <c r="C23" s="29"/>
      <c r="D23" s="29"/>
      <c r="E23" s="29"/>
      <c r="F23" s="29"/>
      <c r="G23" s="40"/>
      <c r="H23" s="40"/>
      <c r="I23" s="41">
        <f t="shared" ref="I23" si="31">H23-G23</f>
        <v>0</v>
      </c>
      <c r="J23" s="29"/>
      <c r="K23" s="29"/>
      <c r="L23" s="24">
        <f t="shared" ref="L23" si="32">SUM(D23-C23)</f>
        <v>0</v>
      </c>
      <c r="M23" s="29"/>
      <c r="N23" s="29"/>
      <c r="O23" s="29"/>
      <c r="P23" s="29"/>
      <c r="Q23" s="40"/>
      <c r="R23" s="40"/>
      <c r="S23" s="41">
        <f t="shared" ref="S23" si="33">R23-Q23</f>
        <v>0</v>
      </c>
      <c r="T23" s="29"/>
      <c r="U23" s="29"/>
      <c r="V23" s="24">
        <f t="shared" ref="V23" si="34">SUM(N23-M23)</f>
        <v>0</v>
      </c>
      <c r="W23" s="25">
        <f t="shared" ref="W23" si="35">L23+V23</f>
        <v>0</v>
      </c>
      <c r="X23" s="21"/>
      <c r="Y23" s="21"/>
      <c r="Z23" s="30"/>
      <c r="AA23" s="27">
        <f t="shared" ref="AA23" si="36">AB23-X23-Y23-Z23</f>
        <v>17</v>
      </c>
      <c r="AB23" s="27">
        <v>17</v>
      </c>
      <c r="AC23" s="28">
        <f t="shared" ref="AC23" si="37">AA23/AB23</f>
        <v>1</v>
      </c>
      <c r="AD23" s="10">
        <f t="shared" ref="AD23" si="38">W23/AA23</f>
        <v>0</v>
      </c>
      <c r="AE23" s="44">
        <f t="shared" si="16"/>
        <v>0</v>
      </c>
    </row>
    <row r="24" spans="1:31" x14ac:dyDescent="0.75">
      <c r="A24" s="29"/>
      <c r="B24" s="29"/>
      <c r="C24" s="29"/>
      <c r="D24" s="29"/>
      <c r="E24" s="29"/>
      <c r="F24" s="29"/>
      <c r="G24" s="40"/>
      <c r="H24" s="40"/>
      <c r="I24" s="41"/>
      <c r="J24" s="29"/>
      <c r="K24" s="29"/>
      <c r="L24" s="24"/>
      <c r="M24" s="29"/>
      <c r="N24" s="29"/>
      <c r="O24" s="29"/>
      <c r="P24" s="29"/>
      <c r="Q24" s="40"/>
      <c r="R24" s="40"/>
      <c r="S24" s="41"/>
      <c r="T24" s="29"/>
      <c r="U24" s="29"/>
      <c r="V24" s="24"/>
      <c r="W24" s="25"/>
      <c r="X24" s="21"/>
      <c r="Y24" s="21"/>
      <c r="Z24" s="30"/>
      <c r="AA24" s="27"/>
      <c r="AB24" s="27"/>
      <c r="AC24" s="28">
        <f>AVERAGEIF(AC23,"&gt;0")</f>
        <v>1</v>
      </c>
      <c r="AD24" s="28">
        <v>0</v>
      </c>
      <c r="AE24" s="44"/>
    </row>
    <row r="25" spans="1:31" x14ac:dyDescent="0.75">
      <c r="A25" s="29"/>
      <c r="B25" s="29"/>
      <c r="C25" s="29"/>
      <c r="D25" s="29"/>
      <c r="E25" s="29"/>
      <c r="F25" s="29"/>
      <c r="G25" s="40"/>
      <c r="H25" s="40"/>
      <c r="I25" s="41"/>
      <c r="J25" s="29"/>
      <c r="K25" s="29"/>
      <c r="L25" s="24"/>
      <c r="M25" s="29"/>
      <c r="N25" s="29"/>
      <c r="O25" s="29"/>
      <c r="P25" s="29"/>
      <c r="Q25" s="40"/>
      <c r="R25" s="40"/>
      <c r="S25" s="41"/>
      <c r="T25" s="29"/>
      <c r="U25" s="29"/>
      <c r="V25" s="24"/>
      <c r="W25" s="25"/>
      <c r="X25" s="21"/>
      <c r="Y25" s="21"/>
      <c r="Z25" s="30"/>
      <c r="AA25" s="88" t="s">
        <v>177</v>
      </c>
      <c r="AB25" s="27"/>
      <c r="AC25" s="28">
        <f>AVERAGE(AC13,AC21,AC24)</f>
        <v>0.77735906862745097</v>
      </c>
      <c r="AD25" s="28">
        <f>AVERAGE(AD13,AD21,AD24)</f>
        <v>0.45019607843137183</v>
      </c>
      <c r="AE25" s="44"/>
    </row>
    <row r="26" spans="1:31" x14ac:dyDescent="0.75">
      <c r="A26" s="32" t="s">
        <v>36</v>
      </c>
      <c r="B26" s="32"/>
      <c r="C26" s="13"/>
      <c r="D26" s="13"/>
      <c r="E26" s="13"/>
      <c r="F26" s="13"/>
      <c r="G26" s="13"/>
      <c r="H26" s="13"/>
      <c r="I26" s="16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32"/>
      <c r="X26" s="32"/>
      <c r="Y26" s="32"/>
      <c r="Z26" s="32"/>
      <c r="AA26" s="13"/>
      <c r="AB26" s="13"/>
      <c r="AC26" s="32"/>
      <c r="AD26" s="15"/>
      <c r="AE26" s="43"/>
    </row>
    <row r="27" spans="1:31" x14ac:dyDescent="0.75">
      <c r="A27" s="13" t="s">
        <v>37</v>
      </c>
      <c r="B27" s="13"/>
      <c r="C27" s="13"/>
      <c r="D27" s="13"/>
      <c r="E27" s="13"/>
      <c r="F27" s="13"/>
      <c r="G27" s="13"/>
      <c r="H27" s="13"/>
      <c r="I27" s="1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7"/>
      <c r="X27" s="13"/>
      <c r="Y27" s="13"/>
      <c r="Z27" s="18"/>
      <c r="AA27" s="13"/>
      <c r="AB27" s="13"/>
      <c r="AC27" s="14"/>
      <c r="AD27" s="15"/>
      <c r="AE27" s="43"/>
    </row>
    <row r="28" spans="1:31" x14ac:dyDescent="0.75">
      <c r="A28" s="29" t="s">
        <v>73</v>
      </c>
      <c r="B28" s="21" t="s">
        <v>38</v>
      </c>
      <c r="C28" s="29"/>
      <c r="D28" s="29"/>
      <c r="E28" s="29"/>
      <c r="F28" s="29"/>
      <c r="G28" s="40"/>
      <c r="H28" s="40"/>
      <c r="I28" s="41">
        <f t="shared" ref="I28:I45" si="39">H28-G28</f>
        <v>0</v>
      </c>
      <c r="J28" s="29"/>
      <c r="K28" s="29"/>
      <c r="L28" s="24">
        <f t="shared" ref="L28:L45" si="40">SUM(D28-C28)</f>
        <v>0</v>
      </c>
      <c r="M28" s="29"/>
      <c r="N28" s="29"/>
      <c r="O28" s="29"/>
      <c r="P28" s="29"/>
      <c r="Q28" s="40"/>
      <c r="R28" s="40"/>
      <c r="S28" s="41">
        <v>0.41666666666666669</v>
      </c>
      <c r="T28" s="29"/>
      <c r="U28" s="29"/>
      <c r="V28" s="24">
        <f t="shared" ref="V28:V45" si="41">SUM(N28-M28)</f>
        <v>0</v>
      </c>
      <c r="W28" s="25">
        <f>L28+V28</f>
        <v>0</v>
      </c>
      <c r="X28" s="21"/>
      <c r="Y28" s="21"/>
      <c r="Z28" s="33"/>
      <c r="AA28" s="27">
        <f t="shared" ref="AA28:AA59" si="42">AB28-X28-Y28-Z28</f>
        <v>17</v>
      </c>
      <c r="AB28" s="27">
        <v>17</v>
      </c>
      <c r="AC28" s="28">
        <f t="shared" ref="AC28:AC59" si="43">AA28/AB28</f>
        <v>1</v>
      </c>
      <c r="AD28" s="10">
        <f>W28/AA28</f>
        <v>0</v>
      </c>
      <c r="AE28" s="44">
        <f t="shared" ref="AE28" si="44">S28+I28</f>
        <v>0.41666666666666669</v>
      </c>
    </row>
    <row r="29" spans="1:31" x14ac:dyDescent="0.75">
      <c r="A29" s="29" t="s">
        <v>74</v>
      </c>
      <c r="B29" s="21" t="s">
        <v>38</v>
      </c>
      <c r="C29" s="29">
        <v>18802</v>
      </c>
      <c r="D29" s="29">
        <v>18806</v>
      </c>
      <c r="E29" s="29"/>
      <c r="F29" s="29"/>
      <c r="G29" s="40"/>
      <c r="H29" s="40"/>
      <c r="I29" s="41">
        <f t="shared" si="39"/>
        <v>0</v>
      </c>
      <c r="J29" s="29"/>
      <c r="K29" s="29"/>
      <c r="L29" s="24">
        <f t="shared" si="40"/>
        <v>4</v>
      </c>
      <c r="M29" s="29">
        <v>18806</v>
      </c>
      <c r="N29" s="29"/>
      <c r="O29" s="29"/>
      <c r="P29" s="29"/>
      <c r="Q29" s="40"/>
      <c r="R29" s="40"/>
      <c r="S29" s="41">
        <f t="shared" ref="S29:S45" si="45">R29-Q29</f>
        <v>0</v>
      </c>
      <c r="T29" s="29"/>
      <c r="U29" s="29"/>
      <c r="V29" s="24">
        <f t="shared" si="41"/>
        <v>-18806</v>
      </c>
      <c r="W29" s="25">
        <f>L29+V29</f>
        <v>-18802</v>
      </c>
      <c r="X29" s="21"/>
      <c r="Y29" s="21"/>
      <c r="Z29" s="33"/>
      <c r="AA29" s="27">
        <f t="shared" si="42"/>
        <v>17</v>
      </c>
      <c r="AB29" s="27">
        <v>17</v>
      </c>
      <c r="AC29" s="28">
        <f t="shared" si="43"/>
        <v>1</v>
      </c>
      <c r="AD29" s="10">
        <f>W29/AA29</f>
        <v>-1106</v>
      </c>
      <c r="AE29" s="44">
        <f>S27+I27</f>
        <v>0</v>
      </c>
    </row>
    <row r="30" spans="1:31" x14ac:dyDescent="0.75">
      <c r="A30" s="29" t="s">
        <v>75</v>
      </c>
      <c r="B30" s="21" t="s">
        <v>38</v>
      </c>
      <c r="C30" s="29">
        <v>17742</v>
      </c>
      <c r="D30" s="29">
        <v>17749.099999999999</v>
      </c>
      <c r="E30" s="29"/>
      <c r="F30" s="29"/>
      <c r="G30" s="40"/>
      <c r="H30" s="40"/>
      <c r="I30" s="41">
        <f t="shared" si="39"/>
        <v>0</v>
      </c>
      <c r="J30" s="29"/>
      <c r="K30" s="29"/>
      <c r="L30" s="24">
        <f t="shared" si="40"/>
        <v>7.0999999999985448</v>
      </c>
      <c r="M30" s="29">
        <v>17749.099999999999</v>
      </c>
      <c r="N30" s="29"/>
      <c r="O30" s="29"/>
      <c r="P30" s="29"/>
      <c r="Q30" s="40"/>
      <c r="R30" s="40"/>
      <c r="S30" s="41">
        <f t="shared" si="45"/>
        <v>0</v>
      </c>
      <c r="T30" s="29"/>
      <c r="U30" s="29"/>
      <c r="V30" s="24">
        <f t="shared" si="41"/>
        <v>-17749.099999999999</v>
      </c>
      <c r="W30" s="25">
        <f t="shared" ref="W30:W45" si="46">L30+V30</f>
        <v>-17742</v>
      </c>
      <c r="X30" s="21"/>
      <c r="Y30" s="21"/>
      <c r="Z30" s="33"/>
      <c r="AA30" s="27">
        <f>AB30-X30-Y30-Z30</f>
        <v>17</v>
      </c>
      <c r="AB30" s="27">
        <v>17</v>
      </c>
      <c r="AC30" s="28">
        <f t="shared" si="43"/>
        <v>1</v>
      </c>
      <c r="AD30" s="10">
        <f t="shared" ref="AD30:AD59" si="47">W30/AA30</f>
        <v>-1043.6470588235295</v>
      </c>
      <c r="AE30" s="44">
        <f t="shared" ref="AE30:AE41" si="48">S29+I29</f>
        <v>0</v>
      </c>
    </row>
    <row r="31" spans="1:31" x14ac:dyDescent="0.75">
      <c r="A31" s="29" t="s">
        <v>76</v>
      </c>
      <c r="B31" s="21" t="s">
        <v>38</v>
      </c>
      <c r="C31" s="29">
        <v>13342</v>
      </c>
      <c r="D31" s="29">
        <v>13342</v>
      </c>
      <c r="E31" s="29"/>
      <c r="F31" s="29"/>
      <c r="G31" s="40"/>
      <c r="H31" s="40"/>
      <c r="I31" s="41">
        <f t="shared" si="39"/>
        <v>0</v>
      </c>
      <c r="J31" s="29"/>
      <c r="K31" s="29"/>
      <c r="L31" s="24">
        <f t="shared" si="40"/>
        <v>0</v>
      </c>
      <c r="M31" s="29">
        <v>13342</v>
      </c>
      <c r="N31" s="29"/>
      <c r="O31" s="29"/>
      <c r="P31" s="29"/>
      <c r="Q31" s="40"/>
      <c r="R31" s="40"/>
      <c r="S31" s="41">
        <f t="shared" si="45"/>
        <v>0</v>
      </c>
      <c r="T31" s="29"/>
      <c r="U31" s="29"/>
      <c r="V31" s="24">
        <f t="shared" si="41"/>
        <v>-13342</v>
      </c>
      <c r="W31" s="25">
        <f t="shared" si="46"/>
        <v>-13342</v>
      </c>
      <c r="X31" s="21"/>
      <c r="Y31" s="21"/>
      <c r="Z31" s="33"/>
      <c r="AA31" s="27">
        <f t="shared" si="42"/>
        <v>17</v>
      </c>
      <c r="AB31" s="27">
        <v>17</v>
      </c>
      <c r="AC31" s="28">
        <f t="shared" si="43"/>
        <v>1</v>
      </c>
      <c r="AD31" s="10">
        <f t="shared" si="47"/>
        <v>-784.82352941176475</v>
      </c>
      <c r="AE31" s="44">
        <f t="shared" si="48"/>
        <v>0</v>
      </c>
    </row>
    <row r="32" spans="1:31" x14ac:dyDescent="0.75">
      <c r="A32" s="29" t="s">
        <v>77</v>
      </c>
      <c r="B32" s="21" t="s">
        <v>38</v>
      </c>
      <c r="C32" s="29">
        <v>9783</v>
      </c>
      <c r="D32" s="29">
        <v>9791</v>
      </c>
      <c r="E32" s="29"/>
      <c r="F32" s="29"/>
      <c r="G32" s="40"/>
      <c r="H32" s="40"/>
      <c r="I32" s="41">
        <f t="shared" si="39"/>
        <v>0</v>
      </c>
      <c r="J32" s="29"/>
      <c r="K32" s="29"/>
      <c r="L32" s="24">
        <f t="shared" si="40"/>
        <v>8</v>
      </c>
      <c r="M32" s="29">
        <v>9791</v>
      </c>
      <c r="N32" s="29"/>
      <c r="O32" s="29"/>
      <c r="P32" s="29"/>
      <c r="Q32" s="40"/>
      <c r="R32" s="40"/>
      <c r="S32" s="41">
        <f t="shared" si="45"/>
        <v>0</v>
      </c>
      <c r="T32" s="29"/>
      <c r="U32" s="29"/>
      <c r="V32" s="24">
        <f t="shared" si="41"/>
        <v>-9791</v>
      </c>
      <c r="W32" s="25">
        <f t="shared" si="46"/>
        <v>-9783</v>
      </c>
      <c r="X32" s="21"/>
      <c r="Y32" s="21"/>
      <c r="Z32" s="33"/>
      <c r="AA32" s="27">
        <f>AB32-X32-Y32-Z32</f>
        <v>17</v>
      </c>
      <c r="AB32" s="27">
        <v>17</v>
      </c>
      <c r="AC32" s="28">
        <f t="shared" si="43"/>
        <v>1</v>
      </c>
      <c r="AD32" s="10">
        <f t="shared" si="47"/>
        <v>-575.47058823529414</v>
      </c>
      <c r="AE32" s="44">
        <f t="shared" si="48"/>
        <v>0</v>
      </c>
    </row>
    <row r="33" spans="1:31" x14ac:dyDescent="0.75">
      <c r="A33" s="29" t="s">
        <v>78</v>
      </c>
      <c r="B33" s="21" t="s">
        <v>38</v>
      </c>
      <c r="C33" s="21">
        <v>11030</v>
      </c>
      <c r="D33" s="21">
        <v>11036</v>
      </c>
      <c r="E33" s="29"/>
      <c r="F33" s="29"/>
      <c r="G33" s="40"/>
      <c r="H33" s="40"/>
      <c r="I33" s="41">
        <f t="shared" si="39"/>
        <v>0</v>
      </c>
      <c r="J33" s="29"/>
      <c r="K33" s="29"/>
      <c r="L33" s="24">
        <f t="shared" si="40"/>
        <v>6</v>
      </c>
      <c r="M33" s="21">
        <v>11036</v>
      </c>
      <c r="N33" s="21"/>
      <c r="O33" s="29"/>
      <c r="P33" s="29"/>
      <c r="Q33" s="40"/>
      <c r="R33" s="40"/>
      <c r="S33" s="41">
        <f t="shared" si="45"/>
        <v>0</v>
      </c>
      <c r="T33" s="29"/>
      <c r="U33" s="29"/>
      <c r="V33" s="24">
        <f t="shared" si="41"/>
        <v>-11036</v>
      </c>
      <c r="W33" s="25">
        <f t="shared" si="46"/>
        <v>-11030</v>
      </c>
      <c r="X33" s="21"/>
      <c r="Y33" s="21"/>
      <c r="Z33" s="33"/>
      <c r="AA33" s="27">
        <f t="shared" si="42"/>
        <v>17</v>
      </c>
      <c r="AB33" s="27">
        <v>17</v>
      </c>
      <c r="AC33" s="28">
        <f t="shared" si="43"/>
        <v>1</v>
      </c>
      <c r="AD33" s="10">
        <f t="shared" si="47"/>
        <v>-648.82352941176475</v>
      </c>
      <c r="AE33" s="44">
        <f t="shared" si="48"/>
        <v>0</v>
      </c>
    </row>
    <row r="34" spans="1:31" x14ac:dyDescent="0.75">
      <c r="A34" s="29" t="s">
        <v>79</v>
      </c>
      <c r="B34" s="21" t="s">
        <v>38</v>
      </c>
      <c r="C34" s="29"/>
      <c r="D34" s="29"/>
      <c r="E34" s="29"/>
      <c r="F34" s="29"/>
      <c r="G34" s="40"/>
      <c r="H34" s="40"/>
      <c r="I34" s="41">
        <f t="shared" si="39"/>
        <v>0</v>
      </c>
      <c r="J34" s="29"/>
      <c r="K34" s="29"/>
      <c r="L34" s="24">
        <f t="shared" si="40"/>
        <v>0</v>
      </c>
      <c r="M34" s="29"/>
      <c r="N34" s="29"/>
      <c r="O34" s="29"/>
      <c r="P34" s="29"/>
      <c r="Q34" s="40"/>
      <c r="R34" s="40"/>
      <c r="S34" s="41">
        <v>0.41666666666666669</v>
      </c>
      <c r="T34" s="29"/>
      <c r="U34" s="29"/>
      <c r="V34" s="24">
        <f t="shared" si="41"/>
        <v>0</v>
      </c>
      <c r="W34" s="25">
        <f t="shared" si="46"/>
        <v>0</v>
      </c>
      <c r="X34" s="21"/>
      <c r="Y34" s="21"/>
      <c r="Z34" s="33"/>
      <c r="AA34" s="27">
        <f t="shared" si="42"/>
        <v>17</v>
      </c>
      <c r="AB34" s="27">
        <v>17</v>
      </c>
      <c r="AC34" s="28">
        <f t="shared" si="43"/>
        <v>1</v>
      </c>
      <c r="AD34" s="10">
        <f t="shared" si="47"/>
        <v>0</v>
      </c>
      <c r="AE34" s="44">
        <f t="shared" ref="AE34:AE35" si="49">S34+I34</f>
        <v>0.41666666666666669</v>
      </c>
    </row>
    <row r="35" spans="1:31" x14ac:dyDescent="0.75">
      <c r="A35" s="29" t="s">
        <v>80</v>
      </c>
      <c r="B35" s="21" t="s">
        <v>38</v>
      </c>
      <c r="C35" s="29"/>
      <c r="D35" s="29"/>
      <c r="E35" s="29"/>
      <c r="F35" s="29"/>
      <c r="G35" s="40"/>
      <c r="H35" s="40"/>
      <c r="I35" s="41">
        <f t="shared" si="39"/>
        <v>0</v>
      </c>
      <c r="J35" s="29"/>
      <c r="K35" s="29"/>
      <c r="L35" s="24">
        <f t="shared" si="40"/>
        <v>0</v>
      </c>
      <c r="M35" s="29"/>
      <c r="N35" s="29"/>
      <c r="O35" s="29"/>
      <c r="P35" s="29"/>
      <c r="Q35" s="40"/>
      <c r="R35" s="40"/>
      <c r="S35" s="41">
        <v>0.41666666666666669</v>
      </c>
      <c r="T35" s="29"/>
      <c r="U35" s="29"/>
      <c r="V35" s="24">
        <f t="shared" si="41"/>
        <v>0</v>
      </c>
      <c r="W35" s="25">
        <f t="shared" si="46"/>
        <v>0</v>
      </c>
      <c r="X35" s="21"/>
      <c r="Y35" s="21"/>
      <c r="Z35" s="33"/>
      <c r="AA35" s="27">
        <f t="shared" si="42"/>
        <v>17</v>
      </c>
      <c r="AB35" s="27">
        <v>17</v>
      </c>
      <c r="AC35" s="28">
        <f t="shared" si="43"/>
        <v>1</v>
      </c>
      <c r="AD35" s="10">
        <f t="shared" si="47"/>
        <v>0</v>
      </c>
      <c r="AE35" s="44">
        <f t="shared" si="49"/>
        <v>0.41666666666666669</v>
      </c>
    </row>
    <row r="36" spans="1:31" x14ac:dyDescent="0.75">
      <c r="A36" s="29" t="s">
        <v>81</v>
      </c>
      <c r="B36" s="21" t="s">
        <v>38</v>
      </c>
      <c r="C36" s="29">
        <v>5713</v>
      </c>
      <c r="D36" s="29">
        <v>5721</v>
      </c>
      <c r="E36" s="29"/>
      <c r="F36" s="29"/>
      <c r="G36" s="40"/>
      <c r="H36" s="40"/>
      <c r="I36" s="41">
        <f t="shared" si="39"/>
        <v>0</v>
      </c>
      <c r="J36" s="29"/>
      <c r="K36" s="29"/>
      <c r="L36" s="24">
        <f t="shared" si="40"/>
        <v>8</v>
      </c>
      <c r="M36" s="29">
        <v>5721</v>
      </c>
      <c r="N36" s="29"/>
      <c r="O36" s="29"/>
      <c r="P36" s="29"/>
      <c r="Q36" s="40"/>
      <c r="R36" s="40"/>
      <c r="S36" s="41">
        <f t="shared" si="45"/>
        <v>0</v>
      </c>
      <c r="T36" s="29"/>
      <c r="U36" s="29"/>
      <c r="V36" s="24">
        <f t="shared" si="41"/>
        <v>-5721</v>
      </c>
      <c r="W36" s="25">
        <f t="shared" si="46"/>
        <v>-5713</v>
      </c>
      <c r="X36" s="21"/>
      <c r="Y36" s="21"/>
      <c r="Z36" s="33"/>
      <c r="AA36" s="27">
        <f t="shared" si="42"/>
        <v>17</v>
      </c>
      <c r="AB36" s="27">
        <v>17</v>
      </c>
      <c r="AC36" s="28">
        <f t="shared" si="43"/>
        <v>1</v>
      </c>
      <c r="AD36" s="10">
        <f t="shared" si="47"/>
        <v>-336.05882352941177</v>
      </c>
      <c r="AE36" s="44">
        <f t="shared" si="48"/>
        <v>0.41666666666666669</v>
      </c>
    </row>
    <row r="37" spans="1:31" x14ac:dyDescent="0.75">
      <c r="A37" s="29" t="s">
        <v>82</v>
      </c>
      <c r="B37" s="21" t="s">
        <v>38</v>
      </c>
      <c r="C37" s="21">
        <v>5701</v>
      </c>
      <c r="D37" s="21">
        <v>5708</v>
      </c>
      <c r="E37" s="29"/>
      <c r="F37" s="29"/>
      <c r="G37" s="40"/>
      <c r="H37" s="40"/>
      <c r="I37" s="41">
        <f t="shared" si="39"/>
        <v>0</v>
      </c>
      <c r="J37" s="29"/>
      <c r="K37" s="29"/>
      <c r="L37" s="24">
        <f t="shared" si="40"/>
        <v>7</v>
      </c>
      <c r="M37" s="21">
        <v>5708</v>
      </c>
      <c r="N37" s="21"/>
      <c r="O37" s="29"/>
      <c r="P37" s="29"/>
      <c r="Q37" s="40"/>
      <c r="R37" s="40"/>
      <c r="S37" s="41">
        <f t="shared" si="45"/>
        <v>0</v>
      </c>
      <c r="T37" s="29"/>
      <c r="U37" s="29"/>
      <c r="V37" s="24">
        <f t="shared" si="41"/>
        <v>-5708</v>
      </c>
      <c r="W37" s="25">
        <f t="shared" si="46"/>
        <v>-5701</v>
      </c>
      <c r="X37" s="21"/>
      <c r="Y37" s="21"/>
      <c r="Z37" s="33"/>
      <c r="AA37" s="27">
        <f t="shared" si="42"/>
        <v>17</v>
      </c>
      <c r="AB37" s="27">
        <v>17</v>
      </c>
      <c r="AC37" s="28">
        <f t="shared" si="43"/>
        <v>1</v>
      </c>
      <c r="AD37" s="10">
        <f t="shared" si="47"/>
        <v>-335.35294117647061</v>
      </c>
      <c r="AE37" s="44">
        <f t="shared" si="48"/>
        <v>0</v>
      </c>
    </row>
    <row r="38" spans="1:31" x14ac:dyDescent="0.75">
      <c r="A38" s="29" t="s">
        <v>83</v>
      </c>
      <c r="B38" s="21" t="s">
        <v>38</v>
      </c>
      <c r="C38" s="29">
        <v>5237.8999999999996</v>
      </c>
      <c r="D38" s="29">
        <v>5245.3</v>
      </c>
      <c r="E38" s="29"/>
      <c r="F38" s="29"/>
      <c r="G38" s="40"/>
      <c r="H38" s="40"/>
      <c r="I38" s="41">
        <f t="shared" si="39"/>
        <v>0</v>
      </c>
      <c r="J38" s="29"/>
      <c r="K38" s="29"/>
      <c r="L38" s="24">
        <f t="shared" si="40"/>
        <v>7.4000000000005457</v>
      </c>
      <c r="M38" s="29">
        <v>5245.3</v>
      </c>
      <c r="N38" s="29"/>
      <c r="O38" s="29"/>
      <c r="P38" s="29"/>
      <c r="Q38" s="40"/>
      <c r="R38" s="40"/>
      <c r="S38" s="41">
        <f t="shared" si="45"/>
        <v>0</v>
      </c>
      <c r="T38" s="29"/>
      <c r="U38" s="29"/>
      <c r="V38" s="24">
        <f t="shared" si="41"/>
        <v>-5245.3</v>
      </c>
      <c r="W38" s="25">
        <f t="shared" si="46"/>
        <v>-5237.8999999999996</v>
      </c>
      <c r="X38" s="21"/>
      <c r="Y38" s="21"/>
      <c r="Z38" s="33"/>
      <c r="AA38" s="27">
        <f t="shared" si="42"/>
        <v>17</v>
      </c>
      <c r="AB38" s="27">
        <v>17</v>
      </c>
      <c r="AC38" s="28">
        <f t="shared" si="43"/>
        <v>1</v>
      </c>
      <c r="AD38" s="10">
        <f t="shared" si="47"/>
        <v>-308.11176470588231</v>
      </c>
      <c r="AE38" s="44">
        <f t="shared" si="48"/>
        <v>0</v>
      </c>
    </row>
    <row r="39" spans="1:31" x14ac:dyDescent="0.75">
      <c r="A39" s="29" t="s">
        <v>84</v>
      </c>
      <c r="B39" s="21" t="s">
        <v>38</v>
      </c>
      <c r="C39" s="29">
        <v>5425.7</v>
      </c>
      <c r="D39" s="29">
        <v>5432.8</v>
      </c>
      <c r="E39" s="29"/>
      <c r="F39" s="29"/>
      <c r="G39" s="40"/>
      <c r="H39" s="40"/>
      <c r="I39" s="41">
        <f t="shared" si="39"/>
        <v>0</v>
      </c>
      <c r="J39" s="29"/>
      <c r="K39" s="29"/>
      <c r="L39" s="24">
        <f t="shared" si="40"/>
        <v>7.1000000000003638</v>
      </c>
      <c r="M39" s="29">
        <v>5432.8</v>
      </c>
      <c r="N39" s="29"/>
      <c r="O39" s="29"/>
      <c r="P39" s="29"/>
      <c r="Q39" s="40"/>
      <c r="R39" s="40"/>
      <c r="S39" s="41">
        <f t="shared" si="45"/>
        <v>0</v>
      </c>
      <c r="T39" s="29"/>
      <c r="U39" s="29"/>
      <c r="V39" s="24">
        <f t="shared" si="41"/>
        <v>-5432.8</v>
      </c>
      <c r="W39" s="25">
        <f t="shared" si="46"/>
        <v>-5425.7</v>
      </c>
      <c r="X39" s="21"/>
      <c r="Y39" s="21"/>
      <c r="Z39" s="33"/>
      <c r="AA39" s="27">
        <f t="shared" si="42"/>
        <v>17</v>
      </c>
      <c r="AB39" s="27">
        <v>17</v>
      </c>
      <c r="AC39" s="28">
        <f t="shared" si="43"/>
        <v>1</v>
      </c>
      <c r="AD39" s="10">
        <f t="shared" si="47"/>
        <v>-319.15882352941173</v>
      </c>
      <c r="AE39" s="44">
        <f t="shared" si="48"/>
        <v>0</v>
      </c>
    </row>
    <row r="40" spans="1:31" x14ac:dyDescent="0.75">
      <c r="A40" s="29" t="s">
        <v>85</v>
      </c>
      <c r="B40" s="21" t="s">
        <v>38</v>
      </c>
      <c r="C40" s="29">
        <v>2221.1999999999998</v>
      </c>
      <c r="D40" s="29">
        <v>2228.5</v>
      </c>
      <c r="E40" s="29"/>
      <c r="F40" s="29"/>
      <c r="G40" s="40"/>
      <c r="H40" s="40"/>
      <c r="I40" s="41">
        <f t="shared" si="39"/>
        <v>0</v>
      </c>
      <c r="J40" s="29"/>
      <c r="K40" s="29"/>
      <c r="L40" s="24">
        <f t="shared" si="40"/>
        <v>7.3000000000001819</v>
      </c>
      <c r="M40" s="29">
        <v>2228.5</v>
      </c>
      <c r="N40" s="29"/>
      <c r="O40" s="29"/>
      <c r="P40" s="29"/>
      <c r="Q40" s="40"/>
      <c r="R40" s="40"/>
      <c r="S40" s="41">
        <f t="shared" si="45"/>
        <v>0</v>
      </c>
      <c r="T40" s="29"/>
      <c r="U40" s="29"/>
      <c r="V40" s="24">
        <f t="shared" si="41"/>
        <v>-2228.5</v>
      </c>
      <c r="W40" s="25">
        <f t="shared" si="46"/>
        <v>-2221.1999999999998</v>
      </c>
      <c r="X40" s="21"/>
      <c r="Y40" s="21"/>
      <c r="Z40" s="33"/>
      <c r="AA40" s="27">
        <f t="shared" si="42"/>
        <v>17</v>
      </c>
      <c r="AB40" s="27">
        <v>17</v>
      </c>
      <c r="AC40" s="28">
        <f t="shared" si="43"/>
        <v>1</v>
      </c>
      <c r="AD40" s="10">
        <f t="shared" si="47"/>
        <v>-130.65882352941176</v>
      </c>
      <c r="AE40" s="44">
        <f t="shared" si="48"/>
        <v>0</v>
      </c>
    </row>
    <row r="41" spans="1:31" x14ac:dyDescent="0.75">
      <c r="A41" s="29" t="s">
        <v>86</v>
      </c>
      <c r="B41" s="21" t="s">
        <v>38</v>
      </c>
      <c r="C41" s="29">
        <v>2252.6999999999998</v>
      </c>
      <c r="D41" s="29">
        <v>2259.9</v>
      </c>
      <c r="E41" s="29"/>
      <c r="F41" s="29"/>
      <c r="G41" s="40"/>
      <c r="H41" s="40"/>
      <c r="I41" s="41">
        <f t="shared" si="39"/>
        <v>0</v>
      </c>
      <c r="J41" s="29"/>
      <c r="K41" s="29"/>
      <c r="L41" s="24">
        <f t="shared" si="40"/>
        <v>7.2000000000002728</v>
      </c>
      <c r="M41" s="29">
        <v>2259.9</v>
      </c>
      <c r="N41" s="29"/>
      <c r="O41" s="29"/>
      <c r="P41" s="29"/>
      <c r="Q41" s="40"/>
      <c r="R41" s="40"/>
      <c r="S41" s="41">
        <f t="shared" si="45"/>
        <v>0</v>
      </c>
      <c r="T41" s="29"/>
      <c r="U41" s="29"/>
      <c r="V41" s="24">
        <f t="shared" si="41"/>
        <v>-2259.9</v>
      </c>
      <c r="W41" s="25">
        <f t="shared" si="46"/>
        <v>-2252.6999999999998</v>
      </c>
      <c r="X41" s="21"/>
      <c r="Y41" s="21"/>
      <c r="Z41" s="33"/>
      <c r="AA41" s="27">
        <f t="shared" si="42"/>
        <v>17</v>
      </c>
      <c r="AB41" s="27">
        <v>17</v>
      </c>
      <c r="AC41" s="28">
        <f t="shared" si="43"/>
        <v>1</v>
      </c>
      <c r="AD41" s="10">
        <f t="shared" si="47"/>
        <v>-132.51176470588234</v>
      </c>
      <c r="AE41" s="44">
        <f t="shared" si="48"/>
        <v>0</v>
      </c>
    </row>
    <row r="42" spans="1:31" x14ac:dyDescent="0.75">
      <c r="A42" s="29" t="s">
        <v>87</v>
      </c>
      <c r="B42" s="21" t="s">
        <v>38</v>
      </c>
      <c r="C42" s="29">
        <v>2122</v>
      </c>
      <c r="D42" s="21">
        <v>2130</v>
      </c>
      <c r="E42" s="29"/>
      <c r="F42" s="29"/>
      <c r="G42" s="40"/>
      <c r="H42" s="40"/>
      <c r="I42" s="41">
        <f t="shared" si="39"/>
        <v>0</v>
      </c>
      <c r="J42" s="29"/>
      <c r="K42" s="29"/>
      <c r="L42" s="24">
        <f t="shared" si="40"/>
        <v>8</v>
      </c>
      <c r="M42" s="21">
        <v>2130</v>
      </c>
      <c r="N42" s="29"/>
      <c r="O42" s="29"/>
      <c r="P42" s="29"/>
      <c r="Q42" s="40"/>
      <c r="R42" s="40"/>
      <c r="S42" s="41">
        <f t="shared" si="45"/>
        <v>0</v>
      </c>
      <c r="T42" s="29"/>
      <c r="U42" s="29"/>
      <c r="V42" s="24">
        <f t="shared" si="41"/>
        <v>-2130</v>
      </c>
      <c r="W42" s="25">
        <f t="shared" si="46"/>
        <v>-2122</v>
      </c>
      <c r="X42" s="21"/>
      <c r="Y42" s="21"/>
      <c r="Z42" s="33"/>
      <c r="AA42" s="27">
        <f t="shared" si="42"/>
        <v>17</v>
      </c>
      <c r="AB42" s="27">
        <v>17</v>
      </c>
      <c r="AC42" s="28">
        <f t="shared" si="43"/>
        <v>1</v>
      </c>
      <c r="AD42" s="10">
        <f>W42/AA42</f>
        <v>-124.82352941176471</v>
      </c>
      <c r="AE42" s="44">
        <f>S39+I39</f>
        <v>0</v>
      </c>
    </row>
    <row r="43" spans="1:31" x14ac:dyDescent="0.75">
      <c r="A43" s="29" t="s">
        <v>135</v>
      </c>
      <c r="B43" s="21" t="s">
        <v>38</v>
      </c>
      <c r="C43" s="29">
        <v>10887.8</v>
      </c>
      <c r="D43" s="21">
        <v>10892.7</v>
      </c>
      <c r="E43" s="29"/>
      <c r="F43" s="29"/>
      <c r="G43" s="40"/>
      <c r="H43" s="40"/>
      <c r="I43" s="41">
        <f t="shared" si="39"/>
        <v>0</v>
      </c>
      <c r="J43" s="29"/>
      <c r="K43" s="29"/>
      <c r="L43" s="24">
        <f t="shared" si="40"/>
        <v>4.9000000000014552</v>
      </c>
      <c r="M43" s="21">
        <v>10892.7</v>
      </c>
      <c r="N43" s="29"/>
      <c r="O43" s="29"/>
      <c r="P43" s="29"/>
      <c r="Q43" s="40"/>
      <c r="R43" s="40"/>
      <c r="S43" s="41">
        <f t="shared" si="45"/>
        <v>0</v>
      </c>
      <c r="T43" s="29"/>
      <c r="U43" s="29"/>
      <c r="V43" s="24">
        <f t="shared" si="41"/>
        <v>-10892.7</v>
      </c>
      <c r="W43" s="25">
        <f t="shared" si="46"/>
        <v>-10887.8</v>
      </c>
      <c r="X43" s="21"/>
      <c r="Y43" s="21"/>
      <c r="Z43" s="33"/>
      <c r="AA43" s="27">
        <f t="shared" si="42"/>
        <v>17</v>
      </c>
      <c r="AB43" s="27">
        <v>17</v>
      </c>
      <c r="AC43" s="28">
        <f t="shared" si="43"/>
        <v>1</v>
      </c>
      <c r="AD43" s="10">
        <f>W43/AA43</f>
        <v>-640.45882352941169</v>
      </c>
      <c r="AE43" s="44">
        <f t="shared" ref="AE43" si="50">S42+I42</f>
        <v>0</v>
      </c>
    </row>
    <row r="44" spans="1:31" x14ac:dyDescent="0.75">
      <c r="A44" s="29" t="s">
        <v>136</v>
      </c>
      <c r="B44" s="21" t="s">
        <v>38</v>
      </c>
      <c r="C44" s="21">
        <v>10666</v>
      </c>
      <c r="D44" s="29">
        <v>10672.9</v>
      </c>
      <c r="E44" s="29"/>
      <c r="F44" s="29"/>
      <c r="G44" s="40"/>
      <c r="H44" s="40"/>
      <c r="I44" s="41">
        <f t="shared" si="39"/>
        <v>0</v>
      </c>
      <c r="J44" s="29"/>
      <c r="K44" s="29"/>
      <c r="L44" s="24">
        <f t="shared" si="40"/>
        <v>6.8999999999996362</v>
      </c>
      <c r="M44" s="29">
        <v>10672.9</v>
      </c>
      <c r="N44" s="21"/>
      <c r="O44" s="29"/>
      <c r="P44" s="29"/>
      <c r="Q44" s="40"/>
      <c r="R44" s="40"/>
      <c r="S44" s="41">
        <f t="shared" si="45"/>
        <v>0</v>
      </c>
      <c r="T44" s="29"/>
      <c r="U44" s="29"/>
      <c r="V44" s="24">
        <f t="shared" si="41"/>
        <v>-10672.9</v>
      </c>
      <c r="W44" s="25">
        <f t="shared" si="46"/>
        <v>-10666</v>
      </c>
      <c r="X44" s="21"/>
      <c r="Y44" s="21"/>
      <c r="Z44" s="33"/>
      <c r="AA44" s="27">
        <f t="shared" si="42"/>
        <v>17</v>
      </c>
      <c r="AB44" s="27">
        <v>17</v>
      </c>
      <c r="AC44" s="28">
        <f t="shared" si="43"/>
        <v>1</v>
      </c>
      <c r="AD44" s="10">
        <f>W44/AA44</f>
        <v>-627.41176470588232</v>
      </c>
      <c r="AE44" s="44">
        <f>S41+I41</f>
        <v>0</v>
      </c>
    </row>
    <row r="45" spans="1:31" x14ac:dyDescent="0.75">
      <c r="A45" s="29" t="s">
        <v>137</v>
      </c>
      <c r="B45" s="21" t="s">
        <v>38</v>
      </c>
      <c r="C45" s="29">
        <v>14302.9</v>
      </c>
      <c r="D45" s="29">
        <v>14302.9</v>
      </c>
      <c r="E45" s="29"/>
      <c r="F45" s="29"/>
      <c r="G45" s="40"/>
      <c r="H45" s="40"/>
      <c r="I45" s="41">
        <f t="shared" si="39"/>
        <v>0</v>
      </c>
      <c r="J45" s="29"/>
      <c r="K45" s="29"/>
      <c r="L45" s="24">
        <f t="shared" si="40"/>
        <v>0</v>
      </c>
      <c r="M45" s="29">
        <v>14302.9</v>
      </c>
      <c r="N45" s="29"/>
      <c r="O45" s="29"/>
      <c r="P45" s="29"/>
      <c r="Q45" s="40"/>
      <c r="R45" s="40"/>
      <c r="S45" s="41">
        <f t="shared" si="45"/>
        <v>0</v>
      </c>
      <c r="T45" s="29"/>
      <c r="U45" s="29"/>
      <c r="V45" s="24">
        <f t="shared" si="41"/>
        <v>-14302.9</v>
      </c>
      <c r="W45" s="25">
        <f t="shared" si="46"/>
        <v>-14302.9</v>
      </c>
      <c r="X45" s="21"/>
      <c r="Y45" s="21"/>
      <c r="Z45" s="33"/>
      <c r="AA45" s="27">
        <f t="shared" si="42"/>
        <v>17</v>
      </c>
      <c r="AB45" s="27">
        <v>17</v>
      </c>
      <c r="AC45" s="28">
        <f t="shared" si="43"/>
        <v>1</v>
      </c>
      <c r="AD45" s="10">
        <f>W45/AA45</f>
        <v>-841.34705882352944</v>
      </c>
      <c r="AE45" s="44">
        <f t="shared" ref="AE45" si="51">S44+I44</f>
        <v>0</v>
      </c>
    </row>
    <row r="46" spans="1:31" x14ac:dyDescent="0.75">
      <c r="A46" s="29"/>
      <c r="B46" s="21"/>
      <c r="C46" s="21"/>
      <c r="D46" s="21"/>
      <c r="E46" s="29"/>
      <c r="F46" s="29"/>
      <c r="G46" s="40"/>
      <c r="H46" s="40"/>
      <c r="I46" s="41"/>
      <c r="J46" s="29"/>
      <c r="K46" s="29"/>
      <c r="L46" s="24"/>
      <c r="M46" s="21"/>
      <c r="N46" s="21"/>
      <c r="O46" s="29"/>
      <c r="P46" s="29"/>
      <c r="Q46" s="40"/>
      <c r="R46" s="40"/>
      <c r="S46" s="41"/>
      <c r="T46" s="29"/>
      <c r="U46" s="29"/>
      <c r="V46" s="24"/>
      <c r="W46" s="25"/>
      <c r="X46" s="21"/>
      <c r="Y46" s="21"/>
      <c r="Z46" s="33"/>
      <c r="AA46" s="27"/>
      <c r="AB46" s="27"/>
      <c r="AC46" s="28">
        <f>AVERAGEIF(AC28:AC45,"&gt;0")</f>
        <v>1</v>
      </c>
      <c r="AD46" s="28" t="e">
        <f>AVERAGEIF(AD28:AD45,"&gt;0")</f>
        <v>#DIV/0!</v>
      </c>
      <c r="AE46" s="44"/>
    </row>
    <row r="47" spans="1:31" x14ac:dyDescent="0.75">
      <c r="A47" s="13" t="s">
        <v>102</v>
      </c>
      <c r="B47" s="13"/>
      <c r="C47" s="13"/>
      <c r="D47" s="13"/>
      <c r="E47" s="13"/>
      <c r="F47" s="13"/>
      <c r="G47" s="13"/>
      <c r="H47" s="13"/>
      <c r="I47" s="16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7"/>
      <c r="X47" s="13"/>
      <c r="Y47" s="13"/>
      <c r="Z47" s="18"/>
      <c r="AA47" s="13"/>
      <c r="AB47" s="13"/>
      <c r="AC47" s="14"/>
      <c r="AD47" s="15"/>
      <c r="AE47" s="43"/>
    </row>
    <row r="48" spans="1:31" x14ac:dyDescent="0.75">
      <c r="A48" s="29" t="s">
        <v>39</v>
      </c>
      <c r="B48" s="21" t="s">
        <v>38</v>
      </c>
      <c r="C48" s="29">
        <v>16610</v>
      </c>
      <c r="D48" s="29">
        <v>16616</v>
      </c>
      <c r="E48" s="29"/>
      <c r="F48" s="29"/>
      <c r="G48" s="40"/>
      <c r="H48" s="40"/>
      <c r="I48" s="41">
        <f t="shared" ref="I48:I59" si="52">H48-G48</f>
        <v>0</v>
      </c>
      <c r="J48" s="29"/>
      <c r="K48" s="29"/>
      <c r="L48" s="24">
        <f t="shared" ref="L48:L59" si="53">SUM(D48-C48)</f>
        <v>6</v>
      </c>
      <c r="M48" s="29">
        <v>16616</v>
      </c>
      <c r="N48" s="29"/>
      <c r="O48" s="29"/>
      <c r="P48" s="29"/>
      <c r="Q48" s="40"/>
      <c r="R48" s="40"/>
      <c r="S48" s="41">
        <f>R48-Q48</f>
        <v>0</v>
      </c>
      <c r="T48" s="29"/>
      <c r="U48" s="29"/>
      <c r="V48" s="24">
        <f t="shared" ref="V48:V59" si="54">SUM(N48-M48)</f>
        <v>-16616</v>
      </c>
      <c r="W48" s="25">
        <f t="shared" ref="W48:W59" si="55">L48+V48</f>
        <v>-16610</v>
      </c>
      <c r="X48" s="21"/>
      <c r="Y48" s="21"/>
      <c r="Z48" s="33"/>
      <c r="AA48" s="27">
        <f t="shared" ref="AA48:AA52" si="56">AB48-X48-Y48-Z48</f>
        <v>17</v>
      </c>
      <c r="AB48" s="27">
        <v>17</v>
      </c>
      <c r="AC48" s="28">
        <f t="shared" ref="AC48:AC51" si="57">AA48/AB48</f>
        <v>1</v>
      </c>
      <c r="AD48" s="10">
        <f t="shared" ref="AD48:AD51" si="58">W48/AA48</f>
        <v>-977.05882352941171</v>
      </c>
      <c r="AE48" s="44">
        <f>S48+I48</f>
        <v>0</v>
      </c>
    </row>
    <row r="49" spans="1:31" x14ac:dyDescent="0.75">
      <c r="A49" s="29" t="s">
        <v>40</v>
      </c>
      <c r="B49" s="21" t="s">
        <v>38</v>
      </c>
      <c r="C49" s="29">
        <v>16373</v>
      </c>
      <c r="D49" s="29">
        <v>16373</v>
      </c>
      <c r="E49" s="29"/>
      <c r="F49" s="29"/>
      <c r="G49" s="40"/>
      <c r="H49" s="40"/>
      <c r="I49" s="41">
        <f t="shared" si="52"/>
        <v>0</v>
      </c>
      <c r="J49" s="29"/>
      <c r="K49" s="29"/>
      <c r="L49" s="24">
        <f t="shared" si="53"/>
        <v>0</v>
      </c>
      <c r="M49" s="29">
        <v>16373</v>
      </c>
      <c r="N49" s="29"/>
      <c r="O49" s="29"/>
      <c r="P49" s="29"/>
      <c r="Q49" s="40"/>
      <c r="R49" s="40"/>
      <c r="S49" s="41">
        <f t="shared" ref="S49:S59" si="59">R49-Q49</f>
        <v>0</v>
      </c>
      <c r="T49" s="29"/>
      <c r="U49" s="29"/>
      <c r="V49" s="24">
        <f t="shared" si="54"/>
        <v>-16373</v>
      </c>
      <c r="W49" s="25">
        <f t="shared" si="55"/>
        <v>-16373</v>
      </c>
      <c r="X49" s="21"/>
      <c r="Y49" s="21"/>
      <c r="Z49" s="33"/>
      <c r="AA49" s="27">
        <f t="shared" si="56"/>
        <v>17</v>
      </c>
      <c r="AB49" s="27">
        <v>17</v>
      </c>
      <c r="AC49" s="28">
        <f t="shared" si="57"/>
        <v>1</v>
      </c>
      <c r="AD49" s="10">
        <f t="shared" si="58"/>
        <v>-963.11764705882354</v>
      </c>
      <c r="AE49" s="44">
        <f t="shared" ref="AE49:AE59" si="60">S49+I49</f>
        <v>0</v>
      </c>
    </row>
    <row r="50" spans="1:31" x14ac:dyDescent="0.75">
      <c r="A50" s="29" t="s">
        <v>41</v>
      </c>
      <c r="B50" s="21" t="s">
        <v>38</v>
      </c>
      <c r="C50" s="29">
        <v>15576</v>
      </c>
      <c r="D50" s="29">
        <v>15583</v>
      </c>
      <c r="E50" s="29"/>
      <c r="F50" s="29"/>
      <c r="G50" s="40"/>
      <c r="H50" s="40"/>
      <c r="I50" s="41">
        <f t="shared" si="52"/>
        <v>0</v>
      </c>
      <c r="J50" s="29"/>
      <c r="K50" s="29"/>
      <c r="L50" s="24">
        <f t="shared" si="53"/>
        <v>7</v>
      </c>
      <c r="M50" s="29">
        <v>15583</v>
      </c>
      <c r="N50" s="29"/>
      <c r="O50" s="29"/>
      <c r="P50" s="29"/>
      <c r="Q50" s="40"/>
      <c r="R50" s="40"/>
      <c r="S50" s="41">
        <f t="shared" si="59"/>
        <v>0</v>
      </c>
      <c r="T50" s="29"/>
      <c r="U50" s="29"/>
      <c r="V50" s="24">
        <f t="shared" si="54"/>
        <v>-15583</v>
      </c>
      <c r="W50" s="25">
        <f t="shared" si="55"/>
        <v>-15576</v>
      </c>
      <c r="X50" s="21"/>
      <c r="Y50" s="21"/>
      <c r="Z50" s="33"/>
      <c r="AA50" s="27">
        <f t="shared" si="56"/>
        <v>17</v>
      </c>
      <c r="AB50" s="27">
        <v>17</v>
      </c>
      <c r="AC50" s="28">
        <f t="shared" si="57"/>
        <v>1</v>
      </c>
      <c r="AD50" s="10">
        <f t="shared" si="58"/>
        <v>-916.23529411764707</v>
      </c>
      <c r="AE50" s="44">
        <f t="shared" si="60"/>
        <v>0</v>
      </c>
    </row>
    <row r="51" spans="1:31" x14ac:dyDescent="0.75">
      <c r="A51" s="29" t="s">
        <v>42</v>
      </c>
      <c r="B51" s="21" t="s">
        <v>38</v>
      </c>
      <c r="C51" s="29">
        <v>11807</v>
      </c>
      <c r="D51" s="29">
        <v>11814</v>
      </c>
      <c r="E51" s="29"/>
      <c r="F51" s="29"/>
      <c r="G51" s="40"/>
      <c r="H51" s="40"/>
      <c r="I51" s="41">
        <f t="shared" si="52"/>
        <v>0</v>
      </c>
      <c r="J51" s="29"/>
      <c r="K51" s="29"/>
      <c r="L51" s="24">
        <f t="shared" si="53"/>
        <v>7</v>
      </c>
      <c r="M51" s="29">
        <v>11814</v>
      </c>
      <c r="N51" s="29"/>
      <c r="O51" s="29"/>
      <c r="P51" s="29"/>
      <c r="Q51" s="40"/>
      <c r="R51" s="40"/>
      <c r="S51" s="41">
        <f t="shared" si="59"/>
        <v>0</v>
      </c>
      <c r="T51" s="29"/>
      <c r="U51" s="29"/>
      <c r="V51" s="24">
        <f t="shared" si="54"/>
        <v>-11814</v>
      </c>
      <c r="W51" s="25">
        <f t="shared" si="55"/>
        <v>-11807</v>
      </c>
      <c r="X51" s="21"/>
      <c r="Y51" s="21"/>
      <c r="Z51" s="33"/>
      <c r="AA51" s="27">
        <f t="shared" si="56"/>
        <v>17</v>
      </c>
      <c r="AB51" s="27">
        <v>17</v>
      </c>
      <c r="AC51" s="28">
        <f t="shared" si="57"/>
        <v>1</v>
      </c>
      <c r="AD51" s="10">
        <f t="shared" si="58"/>
        <v>-694.52941176470586</v>
      </c>
      <c r="AE51" s="44">
        <f t="shared" si="60"/>
        <v>0</v>
      </c>
    </row>
    <row r="52" spans="1:31" x14ac:dyDescent="0.75">
      <c r="A52" s="29" t="s">
        <v>43</v>
      </c>
      <c r="B52" s="21" t="s">
        <v>38</v>
      </c>
      <c r="C52" s="21">
        <v>9983</v>
      </c>
      <c r="D52" s="21">
        <v>9989</v>
      </c>
      <c r="E52" s="29"/>
      <c r="F52" s="29"/>
      <c r="G52" s="40"/>
      <c r="H52" s="40"/>
      <c r="I52" s="41">
        <f t="shared" si="52"/>
        <v>0</v>
      </c>
      <c r="J52" s="29"/>
      <c r="K52" s="29"/>
      <c r="L52" s="24">
        <f t="shared" si="53"/>
        <v>6</v>
      </c>
      <c r="M52" s="21">
        <v>9989</v>
      </c>
      <c r="N52" s="21"/>
      <c r="O52" s="29"/>
      <c r="P52" s="29"/>
      <c r="Q52" s="40"/>
      <c r="R52" s="40"/>
      <c r="S52" s="41">
        <f t="shared" si="59"/>
        <v>0</v>
      </c>
      <c r="T52" s="29"/>
      <c r="U52" s="29"/>
      <c r="V52" s="24">
        <f t="shared" si="54"/>
        <v>-9989</v>
      </c>
      <c r="W52" s="25">
        <f t="shared" si="55"/>
        <v>-9983</v>
      </c>
      <c r="X52" s="21"/>
      <c r="Y52" s="21"/>
      <c r="Z52" s="33"/>
      <c r="AA52" s="27">
        <f t="shared" si="56"/>
        <v>17</v>
      </c>
      <c r="AB52" s="27">
        <v>17</v>
      </c>
      <c r="AC52" s="28">
        <f>AA52/AB52</f>
        <v>1</v>
      </c>
      <c r="AD52" s="10">
        <f>W52/AA52</f>
        <v>-587.23529411764707</v>
      </c>
      <c r="AE52" s="44">
        <f t="shared" si="60"/>
        <v>0</v>
      </c>
    </row>
    <row r="53" spans="1:31" x14ac:dyDescent="0.75">
      <c r="A53" s="29" t="s">
        <v>44</v>
      </c>
      <c r="B53" s="21" t="s">
        <v>38</v>
      </c>
      <c r="C53" s="29">
        <v>13655</v>
      </c>
      <c r="D53" s="29">
        <v>13662</v>
      </c>
      <c r="E53" s="29"/>
      <c r="F53" s="29"/>
      <c r="G53" s="40"/>
      <c r="H53" s="40"/>
      <c r="I53" s="41">
        <f t="shared" si="52"/>
        <v>0</v>
      </c>
      <c r="J53" s="29"/>
      <c r="K53" s="29"/>
      <c r="L53" s="24">
        <f t="shared" si="53"/>
        <v>7</v>
      </c>
      <c r="M53" s="29">
        <v>13662</v>
      </c>
      <c r="N53" s="29"/>
      <c r="O53" s="29"/>
      <c r="P53" s="29"/>
      <c r="Q53" s="40"/>
      <c r="R53" s="40"/>
      <c r="S53" s="41">
        <f t="shared" si="59"/>
        <v>0</v>
      </c>
      <c r="T53" s="29"/>
      <c r="U53" s="29"/>
      <c r="V53" s="24">
        <f t="shared" si="54"/>
        <v>-13662</v>
      </c>
      <c r="W53" s="25">
        <f t="shared" si="55"/>
        <v>-13655</v>
      </c>
      <c r="X53" s="21"/>
      <c r="Y53" s="21"/>
      <c r="Z53" s="33"/>
      <c r="AA53" s="27">
        <f t="shared" si="42"/>
        <v>17</v>
      </c>
      <c r="AB53" s="27">
        <v>17</v>
      </c>
      <c r="AC53" s="28">
        <f t="shared" si="43"/>
        <v>1</v>
      </c>
      <c r="AD53" s="10">
        <f t="shared" si="47"/>
        <v>-803.23529411764707</v>
      </c>
      <c r="AE53" s="44">
        <f t="shared" si="60"/>
        <v>0</v>
      </c>
    </row>
    <row r="54" spans="1:31" x14ac:dyDescent="0.75">
      <c r="A54" s="29" t="s">
        <v>45</v>
      </c>
      <c r="B54" s="21" t="s">
        <v>38</v>
      </c>
      <c r="C54" s="29"/>
      <c r="D54" s="29"/>
      <c r="E54" s="29"/>
      <c r="F54" s="29"/>
      <c r="G54" s="40"/>
      <c r="H54" s="40"/>
      <c r="I54" s="41">
        <f t="shared" si="52"/>
        <v>0</v>
      </c>
      <c r="J54" s="29"/>
      <c r="K54" s="29"/>
      <c r="L54" s="24">
        <f t="shared" si="53"/>
        <v>0</v>
      </c>
      <c r="M54" s="29"/>
      <c r="N54" s="29"/>
      <c r="O54" s="29"/>
      <c r="P54" s="29"/>
      <c r="Q54" s="40"/>
      <c r="R54" s="40"/>
      <c r="S54" s="41">
        <v>0.41666666666666669</v>
      </c>
      <c r="T54" s="29"/>
      <c r="U54" s="29"/>
      <c r="V54" s="24">
        <f t="shared" si="54"/>
        <v>0</v>
      </c>
      <c r="W54" s="25">
        <f t="shared" si="55"/>
        <v>0</v>
      </c>
      <c r="X54" s="21"/>
      <c r="Y54" s="21"/>
      <c r="Z54" s="33"/>
      <c r="AA54" s="27">
        <f t="shared" si="42"/>
        <v>17</v>
      </c>
      <c r="AB54" s="27">
        <v>17</v>
      </c>
      <c r="AC54" s="28">
        <f t="shared" si="43"/>
        <v>1</v>
      </c>
      <c r="AD54" s="10">
        <f t="shared" si="47"/>
        <v>0</v>
      </c>
      <c r="AE54" s="44">
        <f t="shared" si="60"/>
        <v>0.41666666666666669</v>
      </c>
    </row>
    <row r="55" spans="1:31" x14ac:dyDescent="0.75">
      <c r="A55" s="29" t="s">
        <v>116</v>
      </c>
      <c r="B55" s="21" t="s">
        <v>38</v>
      </c>
      <c r="C55" s="29">
        <v>12562</v>
      </c>
      <c r="D55" s="29">
        <v>12562</v>
      </c>
      <c r="E55" s="29"/>
      <c r="F55" s="29"/>
      <c r="G55" s="40"/>
      <c r="H55" s="40"/>
      <c r="I55" s="41">
        <f t="shared" si="52"/>
        <v>0</v>
      </c>
      <c r="J55" s="29"/>
      <c r="K55" s="29"/>
      <c r="L55" s="24">
        <f t="shared" si="53"/>
        <v>0</v>
      </c>
      <c r="M55" s="29">
        <v>12562</v>
      </c>
      <c r="N55" s="29"/>
      <c r="O55" s="29"/>
      <c r="P55" s="29"/>
      <c r="Q55" s="40"/>
      <c r="R55" s="40"/>
      <c r="S55" s="41">
        <f t="shared" si="59"/>
        <v>0</v>
      </c>
      <c r="T55" s="29"/>
      <c r="U55" s="29"/>
      <c r="V55" s="24">
        <f t="shared" si="54"/>
        <v>-12562</v>
      </c>
      <c r="W55" s="25">
        <f t="shared" si="55"/>
        <v>-12562</v>
      </c>
      <c r="X55" s="21"/>
      <c r="Y55" s="21"/>
      <c r="Z55" s="33"/>
      <c r="AA55" s="27">
        <f t="shared" si="42"/>
        <v>17</v>
      </c>
      <c r="AB55" s="27">
        <v>17</v>
      </c>
      <c r="AC55" s="28">
        <f t="shared" si="43"/>
        <v>1</v>
      </c>
      <c r="AD55" s="10">
        <f t="shared" si="47"/>
        <v>-738.94117647058829</v>
      </c>
      <c r="AE55" s="44">
        <f t="shared" si="60"/>
        <v>0</v>
      </c>
    </row>
    <row r="56" spans="1:31" x14ac:dyDescent="0.75">
      <c r="A56" s="29" t="s">
        <v>46</v>
      </c>
      <c r="B56" s="21" t="s">
        <v>38</v>
      </c>
      <c r="C56" s="29">
        <v>13704</v>
      </c>
      <c r="D56" s="29">
        <v>13704</v>
      </c>
      <c r="E56" s="29"/>
      <c r="F56" s="29"/>
      <c r="G56" s="40"/>
      <c r="H56" s="40"/>
      <c r="I56" s="41">
        <f t="shared" si="52"/>
        <v>0</v>
      </c>
      <c r="J56" s="29"/>
      <c r="K56" s="29"/>
      <c r="L56" s="24">
        <f t="shared" si="53"/>
        <v>0</v>
      </c>
      <c r="M56" s="29">
        <v>13704</v>
      </c>
      <c r="N56" s="29"/>
      <c r="O56" s="29"/>
      <c r="P56" s="29"/>
      <c r="Q56" s="29"/>
      <c r="R56" s="29"/>
      <c r="S56" s="41">
        <f t="shared" si="59"/>
        <v>0</v>
      </c>
      <c r="T56" s="29"/>
      <c r="U56" s="29"/>
      <c r="V56" s="24">
        <f t="shared" si="54"/>
        <v>-13704</v>
      </c>
      <c r="W56" s="25">
        <f t="shared" si="55"/>
        <v>-13704</v>
      </c>
      <c r="X56" s="21"/>
      <c r="Y56" s="21"/>
      <c r="Z56" s="33"/>
      <c r="AA56" s="27">
        <f t="shared" si="42"/>
        <v>17</v>
      </c>
      <c r="AB56" s="27">
        <v>17</v>
      </c>
      <c r="AC56" s="28">
        <f t="shared" si="43"/>
        <v>1</v>
      </c>
      <c r="AD56" s="10">
        <f t="shared" si="47"/>
        <v>-806.11764705882354</v>
      </c>
      <c r="AE56" s="44">
        <f t="shared" si="60"/>
        <v>0</v>
      </c>
    </row>
    <row r="57" spans="1:31" x14ac:dyDescent="0.75">
      <c r="A57" s="29" t="s">
        <v>48</v>
      </c>
      <c r="B57" s="21" t="s">
        <v>38</v>
      </c>
      <c r="C57" s="29"/>
      <c r="D57" s="29"/>
      <c r="E57" s="29"/>
      <c r="F57" s="29"/>
      <c r="G57" s="40"/>
      <c r="H57" s="40"/>
      <c r="I57" s="41">
        <f t="shared" si="52"/>
        <v>0</v>
      </c>
      <c r="J57" s="29"/>
      <c r="K57" s="29"/>
      <c r="L57" s="24">
        <f t="shared" si="53"/>
        <v>0</v>
      </c>
      <c r="M57" s="29"/>
      <c r="N57" s="29"/>
      <c r="O57" s="29"/>
      <c r="P57" s="29"/>
      <c r="Q57" s="40"/>
      <c r="R57" s="40"/>
      <c r="S57" s="41">
        <v>0.41666666666666669</v>
      </c>
      <c r="T57" s="29"/>
      <c r="U57" s="29"/>
      <c r="V57" s="24">
        <f t="shared" si="54"/>
        <v>0</v>
      </c>
      <c r="W57" s="25">
        <f t="shared" si="55"/>
        <v>0</v>
      </c>
      <c r="X57" s="21"/>
      <c r="Y57" s="21"/>
      <c r="Z57" s="33"/>
      <c r="AA57" s="27">
        <f t="shared" si="42"/>
        <v>17</v>
      </c>
      <c r="AB57" s="27">
        <v>17</v>
      </c>
      <c r="AC57" s="28">
        <f t="shared" si="43"/>
        <v>1</v>
      </c>
      <c r="AD57" s="10">
        <f t="shared" si="47"/>
        <v>0</v>
      </c>
      <c r="AE57" s="44">
        <f t="shared" si="60"/>
        <v>0.41666666666666669</v>
      </c>
    </row>
    <row r="58" spans="1:31" x14ac:dyDescent="0.75">
      <c r="A58" s="29" t="s">
        <v>49</v>
      </c>
      <c r="B58" s="21" t="s">
        <v>38</v>
      </c>
      <c r="C58" s="29">
        <v>14095</v>
      </c>
      <c r="D58" s="29">
        <v>14099</v>
      </c>
      <c r="E58" s="29"/>
      <c r="F58" s="29"/>
      <c r="G58" s="40"/>
      <c r="H58" s="40"/>
      <c r="I58" s="41">
        <f t="shared" si="52"/>
        <v>0</v>
      </c>
      <c r="J58" s="29"/>
      <c r="K58" s="29"/>
      <c r="L58" s="24">
        <f t="shared" si="53"/>
        <v>4</v>
      </c>
      <c r="M58" s="29">
        <v>14099</v>
      </c>
      <c r="N58" s="29"/>
      <c r="O58" s="29"/>
      <c r="P58" s="29"/>
      <c r="Q58" s="40"/>
      <c r="R58" s="40"/>
      <c r="S58" s="41">
        <f t="shared" si="59"/>
        <v>0</v>
      </c>
      <c r="T58" s="29"/>
      <c r="U58" s="29"/>
      <c r="V58" s="24">
        <f t="shared" si="54"/>
        <v>-14099</v>
      </c>
      <c r="W58" s="25">
        <f t="shared" si="55"/>
        <v>-14095</v>
      </c>
      <c r="X58" s="21"/>
      <c r="Y58" s="21"/>
      <c r="Z58" s="33"/>
      <c r="AA58" s="27">
        <f t="shared" si="42"/>
        <v>17</v>
      </c>
      <c r="AB58" s="27">
        <v>17</v>
      </c>
      <c r="AC58" s="28">
        <f t="shared" si="43"/>
        <v>1</v>
      </c>
      <c r="AD58" s="10">
        <f t="shared" si="47"/>
        <v>-829.11764705882354</v>
      </c>
      <c r="AE58" s="44">
        <f t="shared" si="60"/>
        <v>0</v>
      </c>
    </row>
    <row r="59" spans="1:31" x14ac:dyDescent="0.75">
      <c r="A59" s="29" t="s">
        <v>50</v>
      </c>
      <c r="B59" s="21" t="s">
        <v>38</v>
      </c>
      <c r="C59" s="29">
        <v>6313</v>
      </c>
      <c r="D59" s="29">
        <v>6313</v>
      </c>
      <c r="E59" s="29"/>
      <c r="F59" s="29"/>
      <c r="G59" s="40"/>
      <c r="H59" s="40"/>
      <c r="I59" s="41">
        <f t="shared" si="52"/>
        <v>0</v>
      </c>
      <c r="J59" s="29"/>
      <c r="K59" s="29"/>
      <c r="L59" s="24">
        <f t="shared" si="53"/>
        <v>0</v>
      </c>
      <c r="M59" s="29">
        <v>6313</v>
      </c>
      <c r="N59" s="29"/>
      <c r="O59" s="29"/>
      <c r="P59" s="29"/>
      <c r="Q59" s="40"/>
      <c r="R59" s="40"/>
      <c r="S59" s="41">
        <f t="shared" si="59"/>
        <v>0</v>
      </c>
      <c r="T59" s="29"/>
      <c r="U59" s="29"/>
      <c r="V59" s="24">
        <f t="shared" si="54"/>
        <v>-6313</v>
      </c>
      <c r="W59" s="25">
        <f t="shared" si="55"/>
        <v>-6313</v>
      </c>
      <c r="X59" s="21"/>
      <c r="Y59" s="21"/>
      <c r="Z59" s="33"/>
      <c r="AA59" s="27">
        <f t="shared" si="42"/>
        <v>17</v>
      </c>
      <c r="AB59" s="27">
        <v>17</v>
      </c>
      <c r="AC59" s="28">
        <f t="shared" si="43"/>
        <v>1</v>
      </c>
      <c r="AD59" s="10">
        <f t="shared" si="47"/>
        <v>-371.35294117647061</v>
      </c>
      <c r="AE59" s="44">
        <f t="shared" si="60"/>
        <v>0</v>
      </c>
    </row>
    <row r="60" spans="1:31" x14ac:dyDescent="0.75">
      <c r="A60" s="78"/>
      <c r="B60" s="79"/>
      <c r="C60" s="80"/>
      <c r="D60" s="80"/>
      <c r="E60" s="80"/>
      <c r="F60" s="80"/>
      <c r="G60" s="81"/>
      <c r="H60" s="81"/>
      <c r="I60" s="82"/>
      <c r="J60" s="80"/>
      <c r="K60" s="80"/>
      <c r="L60" s="83"/>
      <c r="M60" s="80"/>
      <c r="N60" s="80"/>
      <c r="O60" s="80"/>
      <c r="P60" s="80"/>
      <c r="Q60" s="81"/>
      <c r="R60" s="81"/>
      <c r="S60" s="82"/>
      <c r="T60" s="80"/>
      <c r="U60" s="80"/>
      <c r="V60" s="83"/>
      <c r="W60" s="84"/>
      <c r="X60" s="79"/>
      <c r="Y60" s="79"/>
      <c r="Z60" s="85"/>
      <c r="AA60" s="86"/>
      <c r="AB60" s="86"/>
      <c r="AC60" s="28">
        <f>AVERAGEIF(AC48:AC59,"&gt;0")</f>
        <v>1</v>
      </c>
      <c r="AD60" s="28" t="e">
        <f>AVERAGEIF(AD48:AD59,"&gt;0")</f>
        <v>#DIV/0!</v>
      </c>
      <c r="AE60" s="87"/>
    </row>
    <row r="61" spans="1:31" x14ac:dyDescent="0.75">
      <c r="A61" s="78"/>
      <c r="B61" s="79"/>
      <c r="C61" s="80"/>
      <c r="D61" s="80"/>
      <c r="E61" s="80"/>
      <c r="F61" s="80"/>
      <c r="G61" s="81"/>
      <c r="H61" s="81"/>
      <c r="I61" s="82"/>
      <c r="J61" s="80"/>
      <c r="K61" s="80"/>
      <c r="L61" s="83"/>
      <c r="M61" s="80"/>
      <c r="N61" s="80"/>
      <c r="O61" s="80"/>
      <c r="P61" s="80"/>
      <c r="Q61" s="81"/>
      <c r="R61" s="81"/>
      <c r="S61" s="82"/>
      <c r="T61" s="80"/>
      <c r="U61" s="80"/>
      <c r="V61" s="83"/>
      <c r="W61" s="84"/>
      <c r="X61" s="79"/>
      <c r="Y61" s="79"/>
      <c r="Z61" s="85"/>
      <c r="AA61" s="88" t="s">
        <v>178</v>
      </c>
      <c r="AB61" s="86"/>
      <c r="AC61" s="28">
        <f>AVERAGE(AC46,AC60)</f>
        <v>1</v>
      </c>
      <c r="AD61" s="28" t="e">
        <f>AVERAGE(AD46,AD60)</f>
        <v>#DIV/0!</v>
      </c>
      <c r="AE61" s="87"/>
    </row>
    <row r="62" spans="1:31" s="103" customFormat="1" x14ac:dyDescent="0.75">
      <c r="A62" s="105" t="s">
        <v>118</v>
      </c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</row>
    <row r="63" spans="1:31" s="104" customFormat="1" x14ac:dyDescent="0.75">
      <c r="A63" s="107" t="s">
        <v>97</v>
      </c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</row>
    <row r="64" spans="1:31" x14ac:dyDescent="0.75">
      <c r="A64" s="29" t="s">
        <v>127</v>
      </c>
      <c r="B64" s="29" t="s">
        <v>58</v>
      </c>
      <c r="C64" s="29"/>
      <c r="D64" s="29"/>
      <c r="E64" s="29"/>
      <c r="F64" s="29"/>
      <c r="G64" s="40"/>
      <c r="H64" s="40"/>
      <c r="I64" s="41">
        <f t="shared" ref="I64:I66" si="61">H64-G64</f>
        <v>0</v>
      </c>
      <c r="J64" s="29"/>
      <c r="K64" s="29"/>
      <c r="L64" s="38">
        <f t="shared" ref="L64:L66" si="62">SUM(D64-C64)</f>
        <v>0</v>
      </c>
      <c r="M64" s="29"/>
      <c r="N64" s="29"/>
      <c r="O64" s="29"/>
      <c r="P64" s="29"/>
      <c r="Q64" s="40"/>
      <c r="R64" s="40"/>
      <c r="S64" s="41">
        <f t="shared" ref="S64:S66" si="63">R64-Q64</f>
        <v>0</v>
      </c>
      <c r="T64" s="29"/>
      <c r="U64" s="29"/>
      <c r="V64" s="24">
        <f t="shared" ref="V64:V66" si="64">SUM(N64-M64)</f>
        <v>0</v>
      </c>
      <c r="W64" s="25">
        <f t="shared" ref="W64:W66" si="65">SUM(L64+V64)</f>
        <v>0</v>
      </c>
      <c r="X64" s="29"/>
      <c r="Y64" s="29"/>
      <c r="Z64" s="30"/>
      <c r="AA64" s="27">
        <f>AB64-X64-Y64-Z64</f>
        <v>17</v>
      </c>
      <c r="AB64" s="27">
        <v>17</v>
      </c>
      <c r="AC64" s="28">
        <f>AA64/AB64</f>
        <v>1</v>
      </c>
      <c r="AD64" s="10">
        <f>W64/AA64</f>
        <v>0</v>
      </c>
      <c r="AE64" s="44">
        <f>S63+I63</f>
        <v>0</v>
      </c>
    </row>
    <row r="65" spans="1:31" x14ac:dyDescent="0.75">
      <c r="A65" s="29" t="s">
        <v>128</v>
      </c>
      <c r="B65" s="29" t="s">
        <v>58</v>
      </c>
      <c r="C65" s="29"/>
      <c r="D65" s="29"/>
      <c r="E65" s="29"/>
      <c r="F65" s="29"/>
      <c r="G65" s="40"/>
      <c r="H65" s="40"/>
      <c r="I65" s="41">
        <f t="shared" si="61"/>
        <v>0</v>
      </c>
      <c r="J65" s="29"/>
      <c r="K65" s="29"/>
      <c r="L65" s="38">
        <f t="shared" si="62"/>
        <v>0</v>
      </c>
      <c r="M65" s="29"/>
      <c r="N65" s="29"/>
      <c r="O65" s="29"/>
      <c r="P65" s="29"/>
      <c r="Q65" s="40"/>
      <c r="R65" s="40"/>
      <c r="S65" s="41">
        <f t="shared" si="63"/>
        <v>0</v>
      </c>
      <c r="T65" s="29"/>
      <c r="U65" s="29"/>
      <c r="V65" s="24">
        <f t="shared" si="64"/>
        <v>0</v>
      </c>
      <c r="W65" s="25">
        <f t="shared" si="65"/>
        <v>0</v>
      </c>
      <c r="X65" s="29"/>
      <c r="Y65" s="29"/>
      <c r="Z65" s="30"/>
      <c r="AA65" s="27">
        <f>AB65-X65-Y65-Z65</f>
        <v>17</v>
      </c>
      <c r="AB65" s="27">
        <v>17</v>
      </c>
      <c r="AC65" s="28">
        <f>AA65/AB65</f>
        <v>1</v>
      </c>
      <c r="AD65" s="10">
        <f>W65/AA65</f>
        <v>0</v>
      </c>
      <c r="AE65" s="44">
        <f t="shared" ref="AE65:AE66" si="66">S63+I63</f>
        <v>0</v>
      </c>
    </row>
    <row r="66" spans="1:31" x14ac:dyDescent="0.75">
      <c r="A66" s="29" t="s">
        <v>129</v>
      </c>
      <c r="B66" s="29" t="s">
        <v>58</v>
      </c>
      <c r="C66" s="29"/>
      <c r="D66" s="29"/>
      <c r="E66" s="29"/>
      <c r="F66" s="29"/>
      <c r="G66" s="40"/>
      <c r="H66" s="40"/>
      <c r="I66" s="41">
        <f t="shared" si="61"/>
        <v>0</v>
      </c>
      <c r="J66" s="29"/>
      <c r="K66" s="29"/>
      <c r="L66" s="38">
        <f t="shared" si="62"/>
        <v>0</v>
      </c>
      <c r="M66" s="29"/>
      <c r="N66" s="29"/>
      <c r="O66" s="29"/>
      <c r="P66" s="29"/>
      <c r="Q66" s="40"/>
      <c r="R66" s="40"/>
      <c r="S66" s="41">
        <f t="shared" si="63"/>
        <v>0</v>
      </c>
      <c r="T66" s="29"/>
      <c r="U66" s="29"/>
      <c r="V66" s="24">
        <f t="shared" si="64"/>
        <v>0</v>
      </c>
      <c r="W66" s="25">
        <f t="shared" si="65"/>
        <v>0</v>
      </c>
      <c r="X66" s="29"/>
      <c r="Y66" s="29"/>
      <c r="Z66" s="30"/>
      <c r="AA66" s="27">
        <f>AB66-X66-Y66-Z66</f>
        <v>17</v>
      </c>
      <c r="AB66" s="27">
        <v>17</v>
      </c>
      <c r="AC66" s="28">
        <f>AA66/AB66</f>
        <v>1</v>
      </c>
      <c r="AD66" s="10">
        <f>W66/AA66</f>
        <v>0</v>
      </c>
      <c r="AE66" s="44">
        <f t="shared" si="66"/>
        <v>0</v>
      </c>
    </row>
    <row r="67" spans="1:31" s="103" customFormat="1" x14ac:dyDescent="0.75">
      <c r="A67" s="101" t="s">
        <v>118</v>
      </c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</row>
    <row r="68" spans="1:31" s="37" customFormat="1" x14ac:dyDescent="0.75">
      <c r="A68" s="104" t="s">
        <v>98</v>
      </c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5"/>
      <c r="AE68" s="43"/>
    </row>
    <row r="69" spans="1:31" x14ac:dyDescent="0.75">
      <c r="A69" s="29" t="s">
        <v>57</v>
      </c>
      <c r="B69" s="29" t="s">
        <v>58</v>
      </c>
      <c r="C69" s="36"/>
      <c r="D69" s="36"/>
      <c r="E69" s="29"/>
      <c r="F69" s="29"/>
      <c r="G69" s="40"/>
      <c r="H69" s="40"/>
      <c r="I69" s="41">
        <f t="shared" ref="I69" si="67">H69-G69</f>
        <v>0</v>
      </c>
      <c r="J69" s="29"/>
      <c r="K69" s="29"/>
      <c r="L69" s="38">
        <f t="shared" ref="L69" si="68">SUM(D69-C69)</f>
        <v>0</v>
      </c>
      <c r="M69" s="29"/>
      <c r="N69" s="29"/>
      <c r="O69" s="29"/>
      <c r="P69" s="29"/>
      <c r="Q69" s="40"/>
      <c r="R69" s="40"/>
      <c r="S69" s="41">
        <f>R69-Q69</f>
        <v>0</v>
      </c>
      <c r="T69" s="29"/>
      <c r="U69" s="29"/>
      <c r="V69" s="24">
        <f t="shared" ref="V69" si="69">SUM(N69-M69)</f>
        <v>0</v>
      </c>
      <c r="W69" s="25">
        <f t="shared" ref="W69" si="70">SUM(L69+V69)</f>
        <v>0</v>
      </c>
      <c r="X69" s="29"/>
      <c r="Y69" s="29"/>
      <c r="Z69" s="30"/>
      <c r="AA69" s="27">
        <f>AB69-X69-Y69-Z69</f>
        <v>17</v>
      </c>
      <c r="AB69" s="27">
        <v>17</v>
      </c>
      <c r="AC69" s="28">
        <f>AA69/AB69</f>
        <v>1</v>
      </c>
      <c r="AD69" s="10">
        <f>W69/AA69</f>
        <v>0</v>
      </c>
      <c r="AE69" s="44">
        <f>S67+I67</f>
        <v>0</v>
      </c>
    </row>
    <row r="70" spans="1:31" s="103" customFormat="1" x14ac:dyDescent="0.75">
      <c r="A70" s="101" t="s">
        <v>61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</row>
    <row r="71" spans="1:31" s="37" customFormat="1" x14ac:dyDescent="0.75">
      <c r="A71" s="104" t="s">
        <v>101</v>
      </c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5"/>
      <c r="AE71" s="19"/>
    </row>
    <row r="72" spans="1:31" x14ac:dyDescent="0.75">
      <c r="A72" s="29" t="s">
        <v>115</v>
      </c>
      <c r="B72" s="29" t="s">
        <v>61</v>
      </c>
      <c r="C72" s="29"/>
      <c r="D72" s="29"/>
      <c r="E72" s="29"/>
      <c r="F72" s="29"/>
      <c r="G72" s="40"/>
      <c r="H72" s="40"/>
      <c r="I72" s="41">
        <f>H72-G72</f>
        <v>0</v>
      </c>
      <c r="J72" s="29"/>
      <c r="K72" s="29"/>
      <c r="L72" s="38">
        <f>SUM(D72-C72)</f>
        <v>0</v>
      </c>
      <c r="M72" s="29"/>
      <c r="N72" s="29"/>
      <c r="O72" s="29"/>
      <c r="P72" s="29"/>
      <c r="Q72" s="40"/>
      <c r="R72" s="40"/>
      <c r="S72" s="41">
        <f>R72-Q72</f>
        <v>0</v>
      </c>
      <c r="T72" s="29"/>
      <c r="U72" s="29"/>
      <c r="V72" s="24">
        <f>SUM(N72-M72)</f>
        <v>0</v>
      </c>
      <c r="W72" s="25">
        <f>SUM(L72+V72)</f>
        <v>0</v>
      </c>
      <c r="X72" s="29"/>
      <c r="Y72" s="29"/>
      <c r="Z72" s="30"/>
      <c r="AA72" s="27">
        <f>AB72-X72-Y72-Z72</f>
        <v>17</v>
      </c>
      <c r="AB72" s="27">
        <v>17</v>
      </c>
      <c r="AC72" s="28">
        <f>AA72/AB72</f>
        <v>1</v>
      </c>
      <c r="AD72" s="10">
        <f>W72/AA72</f>
        <v>0</v>
      </c>
      <c r="AE72" s="44">
        <f>I72</f>
        <v>0</v>
      </c>
    </row>
    <row r="73" spans="1:31" s="37" customFormat="1" x14ac:dyDescent="0.75">
      <c r="A73" s="12" t="s">
        <v>119</v>
      </c>
      <c r="B73" s="13"/>
      <c r="C73" s="13"/>
      <c r="D73" s="13"/>
      <c r="E73" s="13"/>
      <c r="F73" s="13"/>
      <c r="G73" s="14"/>
      <c r="H73" s="15"/>
      <c r="I73" s="19"/>
      <c r="J73" s="14"/>
      <c r="K73" s="15"/>
      <c r="L73" s="13"/>
      <c r="M73" s="13"/>
      <c r="N73" s="13"/>
      <c r="O73" s="13"/>
      <c r="P73" s="13"/>
      <c r="Q73" s="14"/>
      <c r="R73" s="15"/>
      <c r="S73" s="19"/>
      <c r="T73" s="14"/>
      <c r="U73" s="15"/>
      <c r="V73" s="13"/>
      <c r="W73" s="17"/>
      <c r="X73" s="13"/>
      <c r="Y73" s="13"/>
      <c r="Z73" s="18"/>
      <c r="AA73" s="13"/>
      <c r="AB73" s="13"/>
      <c r="AC73" s="14"/>
      <c r="AD73" s="15"/>
      <c r="AE73" s="19"/>
    </row>
    <row r="74" spans="1:31" s="37" customFormat="1" x14ac:dyDescent="0.75">
      <c r="A74" s="104" t="s">
        <v>100</v>
      </c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5"/>
      <c r="AE74" s="19"/>
    </row>
    <row r="75" spans="1:31" x14ac:dyDescent="0.75">
      <c r="A75" s="29" t="s">
        <v>63</v>
      </c>
      <c r="B75" s="29" t="s">
        <v>62</v>
      </c>
      <c r="C75" s="29"/>
      <c r="D75" s="29"/>
      <c r="E75" s="29"/>
      <c r="F75" s="29"/>
      <c r="G75" s="40"/>
      <c r="H75" s="40"/>
      <c r="I75" s="41">
        <f t="shared" ref="I75:I76" si="71">H75-G75</f>
        <v>0</v>
      </c>
      <c r="J75" s="29"/>
      <c r="K75" s="29"/>
      <c r="L75" s="38">
        <f>SUM(D75-C75)</f>
        <v>0</v>
      </c>
      <c r="M75" s="29"/>
      <c r="N75" s="29"/>
      <c r="O75" s="29"/>
      <c r="P75" s="29"/>
      <c r="Q75" s="40"/>
      <c r="R75" s="40"/>
      <c r="S75" s="41">
        <f>R75-Q75</f>
        <v>0</v>
      </c>
      <c r="T75" s="29"/>
      <c r="U75" s="29"/>
      <c r="V75" s="24">
        <f>SUM(N75-M75)</f>
        <v>0</v>
      </c>
      <c r="W75" s="25">
        <f>SUM(L75+V75)</f>
        <v>0</v>
      </c>
      <c r="X75" s="29"/>
      <c r="Y75" s="29"/>
      <c r="Z75" s="30"/>
      <c r="AA75" s="27">
        <f>AB75-X75-Y75-Z75</f>
        <v>17</v>
      </c>
      <c r="AB75" s="27">
        <v>17</v>
      </c>
      <c r="AC75" s="28">
        <f>AA75/AB75</f>
        <v>1</v>
      </c>
      <c r="AD75" s="10">
        <f>W75/AA75</f>
        <v>0</v>
      </c>
      <c r="AE75" s="44" t="e">
        <f>#REF!+#REF!</f>
        <v>#REF!</v>
      </c>
    </row>
    <row r="76" spans="1:31" x14ac:dyDescent="0.75">
      <c r="A76" s="29" t="s">
        <v>64</v>
      </c>
      <c r="B76" s="29" t="s">
        <v>62</v>
      </c>
      <c r="C76" s="29"/>
      <c r="D76" s="29"/>
      <c r="E76" s="29"/>
      <c r="F76" s="29"/>
      <c r="G76" s="40"/>
      <c r="H76" s="40"/>
      <c r="I76" s="41">
        <f t="shared" si="71"/>
        <v>0</v>
      </c>
      <c r="J76" s="29"/>
      <c r="K76" s="29"/>
      <c r="L76" s="38">
        <f>SUM(D76-C76)</f>
        <v>0</v>
      </c>
      <c r="M76" s="29"/>
      <c r="N76" s="29"/>
      <c r="O76" s="29"/>
      <c r="P76" s="29"/>
      <c r="Q76" s="40"/>
      <c r="R76" s="40"/>
      <c r="S76" s="41">
        <f>R76-Q76</f>
        <v>0</v>
      </c>
      <c r="T76" s="29"/>
      <c r="U76" s="29"/>
      <c r="V76" s="24">
        <f>SUM(N76-M76)</f>
        <v>0</v>
      </c>
      <c r="W76" s="25">
        <f>SUM(L76+V76)</f>
        <v>0</v>
      </c>
      <c r="X76" s="29"/>
      <c r="Y76" s="29"/>
      <c r="Z76" s="30"/>
      <c r="AA76" s="27">
        <f>AB76-X76-Y76-Z76</f>
        <v>17</v>
      </c>
      <c r="AB76" s="27">
        <v>17</v>
      </c>
      <c r="AC76" s="28">
        <f>AA76/AB76</f>
        <v>1</v>
      </c>
      <c r="AD76" s="10">
        <f>W76/AA76</f>
        <v>0</v>
      </c>
      <c r="AE76" s="44">
        <f>S74+I74</f>
        <v>0</v>
      </c>
    </row>
    <row r="77" spans="1:31" s="103" customFormat="1" x14ac:dyDescent="0.75">
      <c r="A77" s="101" t="s">
        <v>120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</row>
    <row r="78" spans="1:31" s="37" customFormat="1" x14ac:dyDescent="0.75">
      <c r="A78" s="104" t="s">
        <v>99</v>
      </c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5"/>
      <c r="AE78" s="43"/>
    </row>
    <row r="79" spans="1:31" x14ac:dyDescent="0.75">
      <c r="A79" s="29" t="s">
        <v>65</v>
      </c>
      <c r="B79" s="29" t="s">
        <v>88</v>
      </c>
      <c r="C79" s="29"/>
      <c r="D79" s="29"/>
      <c r="E79" s="29"/>
      <c r="F79" s="29"/>
      <c r="G79" s="40"/>
      <c r="H79" s="40"/>
      <c r="I79" s="41">
        <f t="shared" ref="I79" si="72">H79-G79</f>
        <v>0</v>
      </c>
      <c r="J79" s="29"/>
      <c r="K79" s="29"/>
      <c r="L79" s="38">
        <f>SUM(D79-C79)</f>
        <v>0</v>
      </c>
      <c r="M79" s="29"/>
      <c r="N79" s="29"/>
      <c r="O79" s="29"/>
      <c r="P79" s="29"/>
      <c r="Q79" s="40"/>
      <c r="R79" s="40"/>
      <c r="S79" s="41">
        <f>R79-Q79</f>
        <v>0</v>
      </c>
      <c r="T79" s="29"/>
      <c r="U79" s="29"/>
      <c r="V79" s="24">
        <f>SUM(N79-M79)</f>
        <v>0</v>
      </c>
      <c r="W79" s="25">
        <f>SUM(L79+V79)</f>
        <v>0</v>
      </c>
      <c r="X79" s="29"/>
      <c r="Y79" s="29"/>
      <c r="Z79" s="30"/>
      <c r="AA79" s="27">
        <f t="shared" ref="AA79" si="73">AB79-X79-Y79-Z79</f>
        <v>17</v>
      </c>
      <c r="AB79" s="27">
        <v>17</v>
      </c>
      <c r="AC79" s="28">
        <f>AA79/AB79</f>
        <v>1</v>
      </c>
      <c r="AD79" s="39">
        <f t="shared" ref="AD79" si="74">W79/AA79</f>
        <v>0</v>
      </c>
      <c r="AE79" s="44">
        <f>S79+I79</f>
        <v>0</v>
      </c>
    </row>
    <row r="80" spans="1:31" s="103" customFormat="1" x14ac:dyDescent="0.75">
      <c r="A80" s="101" t="s">
        <v>122</v>
      </c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</row>
    <row r="81" spans="1:31" s="37" customFormat="1" x14ac:dyDescent="0.75">
      <c r="A81" s="13" t="s">
        <v>112</v>
      </c>
      <c r="B81" s="13"/>
      <c r="C81" s="17"/>
      <c r="D81" s="17"/>
      <c r="E81" s="17"/>
      <c r="F81" s="17"/>
      <c r="G81" s="17"/>
      <c r="H81" s="17"/>
      <c r="I81" s="59"/>
      <c r="J81" s="17"/>
      <c r="K81" s="17"/>
      <c r="L81" s="17"/>
      <c r="M81" s="17"/>
      <c r="N81" s="35"/>
      <c r="O81" s="17"/>
      <c r="P81" s="17"/>
      <c r="Q81" s="17"/>
      <c r="R81" s="17"/>
      <c r="S81" s="17"/>
      <c r="T81" s="17"/>
      <c r="U81" s="17"/>
      <c r="V81" s="13"/>
      <c r="W81" s="17"/>
      <c r="X81" s="13"/>
      <c r="Y81" s="13"/>
      <c r="Z81" s="18"/>
      <c r="AA81" s="13"/>
      <c r="AB81" s="13"/>
      <c r="AC81" s="14"/>
      <c r="AD81" s="15"/>
      <c r="AE81" s="19"/>
    </row>
    <row r="82" spans="1:31" x14ac:dyDescent="0.75">
      <c r="A82" s="21" t="s">
        <v>113</v>
      </c>
      <c r="B82" s="21" t="s">
        <v>114</v>
      </c>
      <c r="C82" s="34"/>
      <c r="D82" s="36"/>
      <c r="E82" s="29"/>
      <c r="F82" s="29"/>
      <c r="G82" s="40"/>
      <c r="H82" s="40"/>
      <c r="I82" s="41">
        <f t="shared" ref="I82" si="75">H82-G82</f>
        <v>0</v>
      </c>
      <c r="J82" s="29"/>
      <c r="K82" s="29"/>
      <c r="L82" s="24">
        <f>SUM(D82-C82)</f>
        <v>0</v>
      </c>
      <c r="M82" s="36"/>
      <c r="N82" s="34"/>
      <c r="O82" s="29"/>
      <c r="P82" s="29"/>
      <c r="Q82" s="40"/>
      <c r="R82" s="40"/>
      <c r="S82" s="41">
        <f t="shared" ref="S82" si="76">R82-Q82</f>
        <v>0</v>
      </c>
      <c r="T82" s="29"/>
      <c r="U82" s="29"/>
      <c r="V82" s="24">
        <f>SUM(N82-M82)</f>
        <v>0</v>
      </c>
      <c r="W82" s="25">
        <f>V82+L82</f>
        <v>0</v>
      </c>
      <c r="X82" s="21"/>
      <c r="Y82" s="21"/>
      <c r="Z82" s="33"/>
      <c r="AA82" s="27">
        <f>AB82-X82-Y82-Z82</f>
        <v>17</v>
      </c>
      <c r="AB82" s="27">
        <v>17</v>
      </c>
      <c r="AC82" s="28">
        <f t="shared" ref="AC82" si="77">AA82/AB82</f>
        <v>1</v>
      </c>
      <c r="AD82" s="10">
        <f>W82/AA82</f>
        <v>0</v>
      </c>
      <c r="AE82" s="44" t="e">
        <f>#REF!+#REF!</f>
        <v>#REF!</v>
      </c>
    </row>
  </sheetData>
  <mergeCells count="10">
    <mergeCell ref="A74:AC74"/>
    <mergeCell ref="A77:XFD77"/>
    <mergeCell ref="A78:AC78"/>
    <mergeCell ref="A80:XFD80"/>
    <mergeCell ref="A62:XFD62"/>
    <mergeCell ref="A63:XFD63"/>
    <mergeCell ref="A67:XFD67"/>
    <mergeCell ref="A68:AC68"/>
    <mergeCell ref="A71:AC71"/>
    <mergeCell ref="A70:XFD70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topLeftCell="A23" zoomScale="80" zoomScaleNormal="80" workbookViewId="0">
      <selection activeCell="A60" sqref="A60:XFD61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9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9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 t="shared" ref="AE5" si="7">S5+I5</f>
        <v>0.83333333333333326</v>
      </c>
    </row>
    <row r="6" spans="1:31" x14ac:dyDescent="0.75">
      <c r="A6" s="20" t="s">
        <v>31</v>
      </c>
      <c r="B6" s="21" t="s">
        <v>29</v>
      </c>
      <c r="C6" s="23">
        <v>1272.5999999999999</v>
      </c>
      <c r="D6" s="23">
        <v>1281</v>
      </c>
      <c r="E6" s="29"/>
      <c r="F6" s="29"/>
      <c r="G6" s="40"/>
      <c r="H6" s="40"/>
      <c r="I6" s="41">
        <f t="shared" ref="I6:I12" si="8">H6-G6</f>
        <v>0</v>
      </c>
      <c r="J6" s="29"/>
      <c r="K6" s="29"/>
      <c r="L6" s="22">
        <f t="shared" ref="L6:L12" si="9">D6-C6</f>
        <v>8.4000000000000909</v>
      </c>
      <c r="M6" s="23">
        <v>1281</v>
      </c>
      <c r="N6" s="23">
        <v>1291</v>
      </c>
      <c r="O6" s="29"/>
      <c r="P6" s="29"/>
      <c r="Q6" s="40"/>
      <c r="R6" s="40"/>
      <c r="S6" s="41">
        <f t="shared" ref="S6:S12" si="10">R6-Q6</f>
        <v>0</v>
      </c>
      <c r="T6" s="29"/>
      <c r="U6" s="29"/>
      <c r="V6" s="24">
        <f t="shared" ref="V6:V12" si="11">SUM(N6-M6)</f>
        <v>10</v>
      </c>
      <c r="W6" s="25">
        <f t="shared" ref="W6:W12" si="12">L6+V6</f>
        <v>18.400000000000091</v>
      </c>
      <c r="X6" s="1"/>
      <c r="Y6" s="8"/>
      <c r="Z6" s="26"/>
      <c r="AA6" s="27">
        <f t="shared" ref="AA6:AA12" si="13">AB6-X6-Y6-Z6</f>
        <v>17</v>
      </c>
      <c r="AB6" s="27">
        <v>17</v>
      </c>
      <c r="AC6" s="28">
        <f t="shared" ref="AC6:AC12" si="14">AA6/AB6</f>
        <v>1</v>
      </c>
      <c r="AD6" s="10">
        <f t="shared" ref="AD6:AD12" si="15">W6/AA6</f>
        <v>1.0823529411764758</v>
      </c>
      <c r="AE6" s="44">
        <f t="shared" ref="AE6:AE23" si="16">S6+I6</f>
        <v>0</v>
      </c>
    </row>
    <row r="7" spans="1:31" x14ac:dyDescent="0.75">
      <c r="A7" s="20" t="s">
        <v>32</v>
      </c>
      <c r="B7" s="21" t="s">
        <v>29</v>
      </c>
      <c r="C7" s="23">
        <v>2167</v>
      </c>
      <c r="D7" s="23">
        <v>2176</v>
      </c>
      <c r="E7" s="29"/>
      <c r="F7" s="29"/>
      <c r="G7" s="40"/>
      <c r="H7" s="40"/>
      <c r="I7" s="41">
        <f t="shared" si="8"/>
        <v>0</v>
      </c>
      <c r="J7" s="29"/>
      <c r="K7" s="29"/>
      <c r="L7" s="22">
        <f t="shared" si="9"/>
        <v>9</v>
      </c>
      <c r="M7" s="23">
        <v>2176</v>
      </c>
      <c r="N7" s="23">
        <v>2182.8000000000002</v>
      </c>
      <c r="O7" s="29"/>
      <c r="P7" s="29"/>
      <c r="Q7" s="40"/>
      <c r="R7" s="40"/>
      <c r="S7" s="41">
        <f t="shared" si="10"/>
        <v>0</v>
      </c>
      <c r="T7" s="29"/>
      <c r="U7" s="29"/>
      <c r="V7" s="24">
        <f t="shared" si="11"/>
        <v>6.8000000000001819</v>
      </c>
      <c r="W7" s="25">
        <f t="shared" si="12"/>
        <v>15.800000000000182</v>
      </c>
      <c r="X7" s="1"/>
      <c r="Y7" s="8"/>
      <c r="Z7" s="26"/>
      <c r="AA7" s="27">
        <f t="shared" si="13"/>
        <v>17</v>
      </c>
      <c r="AB7" s="27">
        <v>17</v>
      </c>
      <c r="AC7" s="28">
        <f t="shared" si="14"/>
        <v>1</v>
      </c>
      <c r="AD7" s="10">
        <f t="shared" si="15"/>
        <v>0.92941176470589304</v>
      </c>
      <c r="AE7" s="44">
        <f t="shared" si="16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8"/>
        <v>0.41666666666666663</v>
      </c>
      <c r="J8" s="29" t="s">
        <v>141</v>
      </c>
      <c r="K8" s="29"/>
      <c r="L8" s="22">
        <f t="shared" si="9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si="11"/>
        <v>0</v>
      </c>
      <c r="W8" s="25">
        <f t="shared" si="12"/>
        <v>0</v>
      </c>
      <c r="X8" s="1"/>
      <c r="Y8" s="8"/>
      <c r="Z8" s="26">
        <v>16.899999999999999</v>
      </c>
      <c r="AA8" s="27">
        <f t="shared" si="13"/>
        <v>0.10000000000000142</v>
      </c>
      <c r="AB8" s="27">
        <v>17</v>
      </c>
      <c r="AC8" s="28">
        <f t="shared" si="14"/>
        <v>5.8823529411765538E-3</v>
      </c>
      <c r="AD8" s="10">
        <f t="shared" si="15"/>
        <v>0</v>
      </c>
      <c r="AE8" s="44">
        <f t="shared" si="16"/>
        <v>0.83333333333333326</v>
      </c>
    </row>
    <row r="9" spans="1:31" x14ac:dyDescent="0.75">
      <c r="A9" s="20" t="s">
        <v>69</v>
      </c>
      <c r="B9" s="21" t="s">
        <v>29</v>
      </c>
      <c r="C9" s="23">
        <v>7044</v>
      </c>
      <c r="D9" s="23">
        <v>7052</v>
      </c>
      <c r="E9" s="29"/>
      <c r="F9" s="29"/>
      <c r="G9" s="40"/>
      <c r="H9" s="40"/>
      <c r="I9" s="41">
        <f t="shared" si="8"/>
        <v>0</v>
      </c>
      <c r="J9" s="29"/>
      <c r="K9" s="29"/>
      <c r="L9" s="22">
        <f t="shared" si="9"/>
        <v>8</v>
      </c>
      <c r="M9" s="23">
        <v>7052</v>
      </c>
      <c r="N9" s="23">
        <v>7062</v>
      </c>
      <c r="O9" s="29"/>
      <c r="P9" s="29"/>
      <c r="Q9" s="40"/>
      <c r="R9" s="40"/>
      <c r="S9" s="41">
        <f t="shared" si="10"/>
        <v>0</v>
      </c>
      <c r="T9" s="29"/>
      <c r="U9" s="29"/>
      <c r="V9" s="24">
        <f t="shared" si="11"/>
        <v>10</v>
      </c>
      <c r="W9" s="25">
        <f t="shared" si="12"/>
        <v>18</v>
      </c>
      <c r="X9" s="1"/>
      <c r="Y9" s="8"/>
      <c r="Z9" s="26"/>
      <c r="AA9" s="27">
        <f t="shared" si="13"/>
        <v>17</v>
      </c>
      <c r="AB9" s="27">
        <v>17</v>
      </c>
      <c r="AC9" s="28">
        <f t="shared" si="14"/>
        <v>1</v>
      </c>
      <c r="AD9" s="10">
        <f t="shared" si="15"/>
        <v>1.0588235294117647</v>
      </c>
      <c r="AE9" s="44">
        <f t="shared" si="16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8"/>
        <v>0.41666666666666663</v>
      </c>
      <c r="J10" s="29" t="s">
        <v>145</v>
      </c>
      <c r="K10" s="29"/>
      <c r="L10" s="22">
        <f t="shared" si="9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si="11"/>
        <v>0</v>
      </c>
      <c r="W10" s="25">
        <f t="shared" si="12"/>
        <v>0</v>
      </c>
      <c r="X10" s="1"/>
      <c r="Y10" s="8"/>
      <c r="Z10" s="26">
        <v>16.899999999999999</v>
      </c>
      <c r="AA10" s="27">
        <f t="shared" si="13"/>
        <v>0.10000000000000142</v>
      </c>
      <c r="AB10" s="27">
        <v>17</v>
      </c>
      <c r="AC10" s="28">
        <f t="shared" si="14"/>
        <v>5.8823529411765538E-3</v>
      </c>
      <c r="AD10" s="10">
        <f t="shared" si="15"/>
        <v>0</v>
      </c>
      <c r="AE10" s="44">
        <f t="shared" si="16"/>
        <v>0.83333333333333326</v>
      </c>
    </row>
    <row r="11" spans="1:31" x14ac:dyDescent="0.75">
      <c r="A11" s="20" t="s">
        <v>71</v>
      </c>
      <c r="B11" s="21" t="s">
        <v>29</v>
      </c>
      <c r="C11" s="23">
        <v>7669.4</v>
      </c>
      <c r="D11" s="23">
        <v>7677</v>
      </c>
      <c r="E11" s="29"/>
      <c r="F11" s="29"/>
      <c r="G11" s="40"/>
      <c r="H11" s="40"/>
      <c r="I11" s="41">
        <f t="shared" si="8"/>
        <v>0</v>
      </c>
      <c r="J11" s="29"/>
      <c r="K11" s="29"/>
      <c r="L11" s="22">
        <f t="shared" si="9"/>
        <v>7.6000000000003638</v>
      </c>
      <c r="M11" s="23">
        <v>7677</v>
      </c>
      <c r="N11" s="23">
        <v>7688.5</v>
      </c>
      <c r="O11" s="29"/>
      <c r="P11" s="29"/>
      <c r="Q11" s="40"/>
      <c r="R11" s="40"/>
      <c r="S11" s="41">
        <f t="shared" si="10"/>
        <v>0</v>
      </c>
      <c r="T11" s="29"/>
      <c r="U11" s="29"/>
      <c r="V11" s="24">
        <f t="shared" si="11"/>
        <v>11.5</v>
      </c>
      <c r="W11" s="25">
        <f t="shared" si="12"/>
        <v>19.100000000000364</v>
      </c>
      <c r="X11" s="1"/>
      <c r="Y11" s="8"/>
      <c r="Z11" s="26"/>
      <c r="AA11" s="27">
        <f t="shared" si="13"/>
        <v>17</v>
      </c>
      <c r="AB11" s="27">
        <v>17</v>
      </c>
      <c r="AC11" s="28">
        <f t="shared" si="14"/>
        <v>1</v>
      </c>
      <c r="AD11" s="10">
        <f t="shared" si="15"/>
        <v>1.1235294117647272</v>
      </c>
      <c r="AE11" s="44">
        <f t="shared" si="16"/>
        <v>0</v>
      </c>
    </row>
    <row r="12" spans="1:31" x14ac:dyDescent="0.75">
      <c r="A12" s="20" t="s">
        <v>91</v>
      </c>
      <c r="B12" s="21" t="s">
        <v>29</v>
      </c>
      <c r="C12" s="23">
        <v>1589</v>
      </c>
      <c r="D12" s="23">
        <v>1597</v>
      </c>
      <c r="E12" s="29"/>
      <c r="F12" s="29"/>
      <c r="G12" s="40"/>
      <c r="H12" s="40"/>
      <c r="I12" s="41">
        <f t="shared" si="8"/>
        <v>0</v>
      </c>
      <c r="J12" s="29"/>
      <c r="K12" s="29"/>
      <c r="L12" s="22">
        <f t="shared" si="9"/>
        <v>8</v>
      </c>
      <c r="M12" s="23">
        <v>1597</v>
      </c>
      <c r="N12" s="23">
        <v>1609</v>
      </c>
      <c r="O12" s="29"/>
      <c r="P12" s="29"/>
      <c r="Q12" s="40"/>
      <c r="R12" s="40"/>
      <c r="S12" s="41">
        <f t="shared" si="10"/>
        <v>0</v>
      </c>
      <c r="T12" s="29"/>
      <c r="U12" s="29"/>
      <c r="V12" s="24">
        <f t="shared" si="11"/>
        <v>12</v>
      </c>
      <c r="W12" s="25">
        <f t="shared" si="12"/>
        <v>20</v>
      </c>
      <c r="X12" s="1"/>
      <c r="Y12" s="8"/>
      <c r="Z12" s="26"/>
      <c r="AA12" s="27">
        <f t="shared" si="13"/>
        <v>17</v>
      </c>
      <c r="AB12" s="27">
        <v>17</v>
      </c>
      <c r="AC12" s="28">
        <f t="shared" si="14"/>
        <v>1</v>
      </c>
      <c r="AD12" s="10">
        <f t="shared" si="15"/>
        <v>1.1764705882352942</v>
      </c>
      <c r="AE12" s="44">
        <f t="shared" si="16"/>
        <v>0</v>
      </c>
    </row>
    <row r="13" spans="1:31" x14ac:dyDescent="0.75">
      <c r="A13" s="20"/>
      <c r="B13" s="21"/>
      <c r="C13" s="23"/>
      <c r="D13" s="23"/>
      <c r="E13" s="29"/>
      <c r="F13" s="29"/>
      <c r="G13" s="40"/>
      <c r="H13" s="40"/>
      <c r="I13" s="41"/>
      <c r="J13" s="29"/>
      <c r="K13" s="29"/>
      <c r="L13" s="22"/>
      <c r="M13" s="23"/>
      <c r="N13" s="23"/>
      <c r="O13" s="29"/>
      <c r="P13" s="29"/>
      <c r="Q13" s="40"/>
      <c r="R13" s="40"/>
      <c r="S13" s="41"/>
      <c r="T13" s="29"/>
      <c r="U13" s="29"/>
      <c r="V13" s="24"/>
      <c r="W13" s="25"/>
      <c r="X13" s="1"/>
      <c r="Y13" s="8"/>
      <c r="Z13" s="26"/>
      <c r="AA13" s="27"/>
      <c r="AB13" s="27"/>
      <c r="AC13" s="28">
        <f>AVERAGEIF(AC5:AC12,"&gt;0")</f>
        <v>0.62720588235294117</v>
      </c>
      <c r="AD13" s="28">
        <f>AVERAGEIF(AD5:AD12,"&gt;0")</f>
        <v>1.0741176470588309</v>
      </c>
      <c r="AE13" s="44"/>
    </row>
    <row r="14" spans="1:31" x14ac:dyDescent="0.75">
      <c r="A14" s="13" t="s">
        <v>33</v>
      </c>
      <c r="B14" s="13"/>
      <c r="C14" s="13"/>
      <c r="D14" s="13"/>
      <c r="E14" s="13"/>
      <c r="F14" s="13"/>
      <c r="G14" s="13"/>
      <c r="H14" s="13"/>
      <c r="I14" s="1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7"/>
      <c r="X14" s="13"/>
      <c r="Y14" s="13"/>
      <c r="Z14" s="18"/>
      <c r="AA14" s="13"/>
      <c r="AB14" s="13"/>
      <c r="AC14" s="14"/>
      <c r="AD14" s="15"/>
      <c r="AE14" s="44">
        <f t="shared" si="16"/>
        <v>0</v>
      </c>
    </row>
    <row r="15" spans="1:31" x14ac:dyDescent="0.75">
      <c r="A15" s="29" t="s">
        <v>34</v>
      </c>
      <c r="B15" s="29" t="s">
        <v>29</v>
      </c>
      <c r="C15" s="21">
        <v>16642</v>
      </c>
      <c r="D15" s="21">
        <v>16642</v>
      </c>
      <c r="E15" s="29" t="s">
        <v>140</v>
      </c>
      <c r="F15" s="29" t="s">
        <v>140</v>
      </c>
      <c r="G15" s="40">
        <v>0.25</v>
      </c>
      <c r="H15" s="40">
        <v>0.66666666666666663</v>
      </c>
      <c r="I15" s="41">
        <f t="shared" ref="I15" si="17">H15-G15</f>
        <v>0.41666666666666663</v>
      </c>
      <c r="J15" s="29" t="s">
        <v>132</v>
      </c>
      <c r="K15" s="29"/>
      <c r="L15" s="24">
        <f t="shared" ref="L15" si="18">SUM(D15-C15)</f>
        <v>0</v>
      </c>
      <c r="M15" s="21">
        <v>16642</v>
      </c>
      <c r="N15" s="21">
        <v>16642</v>
      </c>
      <c r="O15" s="29" t="s">
        <v>140</v>
      </c>
      <c r="P15" s="29" t="s">
        <v>140</v>
      </c>
      <c r="Q15" s="40">
        <v>0.66666666666666663</v>
      </c>
      <c r="R15" s="40">
        <v>8.3333333333333329E-2</v>
      </c>
      <c r="S15" s="41">
        <v>0.41666666666666669</v>
      </c>
      <c r="T15" s="29" t="s">
        <v>132</v>
      </c>
      <c r="U15" s="29"/>
      <c r="V15" s="24">
        <f t="shared" ref="V15" si="19">SUM(N15-M15)</f>
        <v>0</v>
      </c>
      <c r="W15" s="25">
        <f t="shared" ref="W15" si="20">L15+V15</f>
        <v>0</v>
      </c>
      <c r="X15" s="21"/>
      <c r="Y15" s="21"/>
      <c r="Z15" s="30">
        <v>16.899999999999999</v>
      </c>
      <c r="AA15" s="27">
        <f>AB15-X15-Y15-Z15</f>
        <v>0.10000000000000142</v>
      </c>
      <c r="AB15" s="27">
        <v>17</v>
      </c>
      <c r="AC15" s="28">
        <f t="shared" ref="AC15" si="21">AA15/AB15</f>
        <v>5.8823529411765538E-3</v>
      </c>
      <c r="AD15" s="10">
        <f t="shared" ref="AD15" si="22">W15/AA15</f>
        <v>0</v>
      </c>
      <c r="AE15" s="44">
        <f t="shared" si="16"/>
        <v>0.83333333333333326</v>
      </c>
    </row>
    <row r="16" spans="1:31" x14ac:dyDescent="0.75">
      <c r="A16" s="29" t="s">
        <v>130</v>
      </c>
      <c r="B16" s="29" t="s">
        <v>29</v>
      </c>
      <c r="C16" s="29">
        <v>4226</v>
      </c>
      <c r="D16" s="29">
        <v>4230</v>
      </c>
      <c r="E16" s="29"/>
      <c r="F16" s="29"/>
      <c r="G16" s="40"/>
      <c r="H16" s="40"/>
      <c r="I16" s="41">
        <f t="shared" ref="I16:I20" si="23">H16-G16</f>
        <v>0</v>
      </c>
      <c r="J16" s="29"/>
      <c r="K16" s="29"/>
      <c r="L16" s="24">
        <f t="shared" ref="L16:L20" si="24">SUM(D16-C16)</f>
        <v>4</v>
      </c>
      <c r="M16" s="29">
        <v>4230</v>
      </c>
      <c r="N16" s="29">
        <v>4230</v>
      </c>
      <c r="O16" s="29"/>
      <c r="P16" s="29"/>
      <c r="Q16" s="40"/>
      <c r="R16" s="40"/>
      <c r="S16" s="41">
        <f t="shared" ref="S16:S20" si="25">R16-Q16</f>
        <v>0</v>
      </c>
      <c r="T16" s="29"/>
      <c r="U16" s="29"/>
      <c r="V16" s="24">
        <f t="shared" ref="V16:V20" si="26">SUM(N16-M16)</f>
        <v>0</v>
      </c>
      <c r="W16" s="25">
        <f t="shared" ref="W16:W20" si="27">L16+V16</f>
        <v>4</v>
      </c>
      <c r="X16" s="21"/>
      <c r="Y16" s="21"/>
      <c r="Z16" s="30"/>
      <c r="AA16" s="27">
        <f t="shared" ref="AA16:AA20" si="28">AB16-X16-Y16-Z16</f>
        <v>17</v>
      </c>
      <c r="AB16" s="27">
        <v>17</v>
      </c>
      <c r="AC16" s="28">
        <f t="shared" ref="AC16:AC20" si="29">AA16/AB16</f>
        <v>1</v>
      </c>
      <c r="AD16" s="10">
        <f t="shared" ref="AD16:AD20" si="30">W16/AA16</f>
        <v>0.23529411764705882</v>
      </c>
      <c r="AE16" s="44">
        <f t="shared" si="16"/>
        <v>0</v>
      </c>
    </row>
    <row r="17" spans="1:31" x14ac:dyDescent="0.75">
      <c r="A17" s="29" t="s">
        <v>126</v>
      </c>
      <c r="B17" s="29" t="s">
        <v>29</v>
      </c>
      <c r="C17" s="29"/>
      <c r="D17" s="29"/>
      <c r="E17" s="29" t="s">
        <v>140</v>
      </c>
      <c r="F17" s="29" t="s">
        <v>140</v>
      </c>
      <c r="G17" s="40">
        <v>0.25</v>
      </c>
      <c r="H17" s="40">
        <v>0.66666666666666663</v>
      </c>
      <c r="I17" s="41">
        <v>0.41666666666666663</v>
      </c>
      <c r="J17" s="29" t="s">
        <v>134</v>
      </c>
      <c r="K17" s="29"/>
      <c r="L17" s="24">
        <v>0</v>
      </c>
      <c r="M17" s="29"/>
      <c r="N17" s="29"/>
      <c r="O17" s="29" t="s">
        <v>140</v>
      </c>
      <c r="P17" s="29" t="s">
        <v>140</v>
      </c>
      <c r="Q17" s="40">
        <v>0.66666666666666663</v>
      </c>
      <c r="R17" s="40">
        <v>8.3333333333333329E-2</v>
      </c>
      <c r="S17" s="41">
        <v>0.41666666666666669</v>
      </c>
      <c r="T17" s="29" t="s">
        <v>134</v>
      </c>
      <c r="U17" s="29"/>
      <c r="V17" s="24">
        <v>0</v>
      </c>
      <c r="W17" s="25">
        <v>0</v>
      </c>
      <c r="X17" s="21"/>
      <c r="Y17" s="21"/>
      <c r="Z17" s="30">
        <v>16.899999999999999</v>
      </c>
      <c r="AA17" s="27">
        <v>0.10000000000000142</v>
      </c>
      <c r="AB17" s="27">
        <v>17</v>
      </c>
      <c r="AC17" s="28">
        <v>5.8823529411765538E-3</v>
      </c>
      <c r="AD17" s="10">
        <v>0</v>
      </c>
      <c r="AE17" s="44">
        <v>0.83333333333333326</v>
      </c>
    </row>
    <row r="18" spans="1:31" x14ac:dyDescent="0.75">
      <c r="A18" s="29" t="s">
        <v>35</v>
      </c>
      <c r="B18" s="29" t="s">
        <v>29</v>
      </c>
      <c r="C18" s="29">
        <v>21706</v>
      </c>
      <c r="D18" s="29">
        <v>21712</v>
      </c>
      <c r="E18" s="29"/>
      <c r="F18" s="29"/>
      <c r="G18" s="40"/>
      <c r="H18" s="40"/>
      <c r="I18" s="41">
        <f t="shared" si="23"/>
        <v>0</v>
      </c>
      <c r="J18" s="29"/>
      <c r="K18" s="29"/>
      <c r="L18" s="24">
        <f t="shared" si="24"/>
        <v>6</v>
      </c>
      <c r="M18" s="29">
        <v>21712</v>
      </c>
      <c r="N18" s="29">
        <v>21724</v>
      </c>
      <c r="O18" s="29"/>
      <c r="P18" s="29"/>
      <c r="Q18" s="40"/>
      <c r="R18" s="40"/>
      <c r="S18" s="41">
        <f t="shared" si="25"/>
        <v>0</v>
      </c>
      <c r="T18" s="29"/>
      <c r="U18" s="29"/>
      <c r="V18" s="24">
        <f t="shared" si="26"/>
        <v>12</v>
      </c>
      <c r="W18" s="25">
        <f t="shared" si="27"/>
        <v>18</v>
      </c>
      <c r="X18" s="21"/>
      <c r="Y18" s="21"/>
      <c r="Z18" s="30"/>
      <c r="AA18" s="27">
        <f t="shared" si="28"/>
        <v>17</v>
      </c>
      <c r="AB18" s="27">
        <v>17</v>
      </c>
      <c r="AC18" s="28">
        <f t="shared" si="29"/>
        <v>1</v>
      </c>
      <c r="AD18" s="10">
        <f t="shared" si="30"/>
        <v>1.0588235294117647</v>
      </c>
      <c r="AE18" s="44">
        <f t="shared" si="16"/>
        <v>0</v>
      </c>
    </row>
    <row r="19" spans="1:31" x14ac:dyDescent="0.75">
      <c r="A19" s="29" t="s">
        <v>131</v>
      </c>
      <c r="B19" s="29" t="s">
        <v>29</v>
      </c>
      <c r="C19" s="29">
        <v>2139</v>
      </c>
      <c r="D19" s="29">
        <v>2139</v>
      </c>
      <c r="E19" s="29"/>
      <c r="F19" s="29"/>
      <c r="G19" s="40"/>
      <c r="H19" s="40"/>
      <c r="I19" s="41">
        <f t="shared" si="23"/>
        <v>0</v>
      </c>
      <c r="J19" s="29"/>
      <c r="K19" s="29"/>
      <c r="L19" s="24">
        <f t="shared" si="24"/>
        <v>0</v>
      </c>
      <c r="M19" s="29">
        <v>2139</v>
      </c>
      <c r="N19" s="29">
        <v>2139</v>
      </c>
      <c r="O19" s="29"/>
      <c r="P19" s="29"/>
      <c r="Q19" s="40"/>
      <c r="R19" s="40"/>
      <c r="S19" s="41">
        <f t="shared" si="25"/>
        <v>0</v>
      </c>
      <c r="T19" s="29"/>
      <c r="U19" s="29"/>
      <c r="V19" s="24">
        <f t="shared" si="26"/>
        <v>0</v>
      </c>
      <c r="W19" s="25">
        <f t="shared" si="27"/>
        <v>0</v>
      </c>
      <c r="X19" s="21"/>
      <c r="Y19" s="21"/>
      <c r="Z19" s="30"/>
      <c r="AA19" s="27">
        <f t="shared" si="28"/>
        <v>17</v>
      </c>
      <c r="AB19" s="27">
        <v>17</v>
      </c>
      <c r="AC19" s="28">
        <f t="shared" si="29"/>
        <v>1</v>
      </c>
      <c r="AD19" s="10">
        <f t="shared" si="30"/>
        <v>0</v>
      </c>
      <c r="AE19" s="44">
        <f t="shared" si="16"/>
        <v>0</v>
      </c>
    </row>
    <row r="20" spans="1:31" x14ac:dyDescent="0.75">
      <c r="A20" s="29" t="s">
        <v>90</v>
      </c>
      <c r="B20" s="29" t="s">
        <v>29</v>
      </c>
      <c r="C20" s="29">
        <v>2593.3000000000002</v>
      </c>
      <c r="D20" s="29">
        <v>2593.3000000000002</v>
      </c>
      <c r="E20" s="29"/>
      <c r="F20" s="29"/>
      <c r="G20" s="40"/>
      <c r="H20" s="40"/>
      <c r="I20" s="41">
        <f t="shared" si="23"/>
        <v>0</v>
      </c>
      <c r="J20" s="29"/>
      <c r="K20" s="29"/>
      <c r="L20" s="24">
        <f t="shared" si="24"/>
        <v>0</v>
      </c>
      <c r="M20" s="29">
        <v>2594</v>
      </c>
      <c r="N20" s="29">
        <v>2604.5</v>
      </c>
      <c r="O20" s="29"/>
      <c r="P20" s="29"/>
      <c r="Q20" s="40"/>
      <c r="R20" s="40"/>
      <c r="S20" s="41">
        <f t="shared" si="25"/>
        <v>0</v>
      </c>
      <c r="T20" s="29"/>
      <c r="U20" s="29"/>
      <c r="V20" s="24">
        <f t="shared" si="26"/>
        <v>10.5</v>
      </c>
      <c r="W20" s="25">
        <f t="shared" si="27"/>
        <v>10.5</v>
      </c>
      <c r="X20" s="21"/>
      <c r="Y20" s="21"/>
      <c r="Z20" s="30"/>
      <c r="AA20" s="27">
        <f t="shared" si="28"/>
        <v>17</v>
      </c>
      <c r="AB20" s="27">
        <v>17</v>
      </c>
      <c r="AC20" s="28">
        <f t="shared" si="29"/>
        <v>1</v>
      </c>
      <c r="AD20" s="10">
        <f t="shared" si="30"/>
        <v>0.61764705882352944</v>
      </c>
      <c r="AE20" s="44">
        <f t="shared" si="16"/>
        <v>0</v>
      </c>
    </row>
    <row r="21" spans="1:31" x14ac:dyDescent="0.75">
      <c r="A21" s="20"/>
      <c r="B21" s="21"/>
      <c r="C21" s="23"/>
      <c r="D21" s="23"/>
      <c r="E21" s="29"/>
      <c r="F21" s="29"/>
      <c r="G21" s="40"/>
      <c r="H21" s="40"/>
      <c r="I21" s="41"/>
      <c r="J21" s="29"/>
      <c r="K21" s="29"/>
      <c r="L21" s="22"/>
      <c r="M21" s="23"/>
      <c r="N21" s="23"/>
      <c r="O21" s="29"/>
      <c r="P21" s="29"/>
      <c r="Q21" s="40"/>
      <c r="R21" s="40"/>
      <c r="S21" s="41"/>
      <c r="T21" s="29"/>
      <c r="U21" s="29"/>
      <c r="V21" s="24"/>
      <c r="W21" s="25"/>
      <c r="X21" s="1"/>
      <c r="Y21" s="8"/>
      <c r="Z21" s="26"/>
      <c r="AA21" s="27"/>
      <c r="AB21" s="27"/>
      <c r="AC21" s="28">
        <f>AVERAGEIF(AC12:AC20,"&gt;0")</f>
        <v>0.70487132352941173</v>
      </c>
      <c r="AD21" s="28">
        <f>AVERAGEIF(AD12:AD20,"&gt;0")</f>
        <v>0.83247058823529552</v>
      </c>
      <c r="AE21" s="44"/>
    </row>
    <row r="22" spans="1:31" x14ac:dyDescent="0.75">
      <c r="A22" s="13" t="s">
        <v>72</v>
      </c>
      <c r="B22" s="13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7"/>
      <c r="X22" s="13"/>
      <c r="Y22" s="13"/>
      <c r="Z22" s="18"/>
      <c r="AA22" s="13"/>
      <c r="AB22" s="13"/>
      <c r="AC22" s="14"/>
      <c r="AD22" s="15"/>
      <c r="AE22" s="44">
        <f t="shared" si="16"/>
        <v>0</v>
      </c>
    </row>
    <row r="23" spans="1:31" x14ac:dyDescent="0.75">
      <c r="A23" s="29" t="s">
        <v>89</v>
      </c>
      <c r="B23" s="29" t="s">
        <v>29</v>
      </c>
      <c r="C23" s="29"/>
      <c r="D23" s="29"/>
      <c r="E23" s="29"/>
      <c r="F23" s="29"/>
      <c r="G23" s="40"/>
      <c r="H23" s="40"/>
      <c r="I23" s="41">
        <f t="shared" ref="I23" si="31">H23-G23</f>
        <v>0</v>
      </c>
      <c r="J23" s="29"/>
      <c r="K23" s="29"/>
      <c r="L23" s="24">
        <f t="shared" ref="L23" si="32">SUM(D23-C23)</f>
        <v>0</v>
      </c>
      <c r="M23" s="29"/>
      <c r="N23" s="29"/>
      <c r="O23" s="29"/>
      <c r="P23" s="29"/>
      <c r="Q23" s="40"/>
      <c r="R23" s="40"/>
      <c r="S23" s="41">
        <f t="shared" ref="S23" si="33">R23-Q23</f>
        <v>0</v>
      </c>
      <c r="T23" s="29"/>
      <c r="U23" s="29"/>
      <c r="V23" s="24">
        <f t="shared" ref="V23" si="34">SUM(N23-M23)</f>
        <v>0</v>
      </c>
      <c r="W23" s="25">
        <f t="shared" ref="W23" si="35">L23+V23</f>
        <v>0</v>
      </c>
      <c r="X23" s="21"/>
      <c r="Y23" s="21"/>
      <c r="Z23" s="30"/>
      <c r="AA23" s="27">
        <f t="shared" ref="AA23" si="36">AB23-X23-Y23-Z23</f>
        <v>17</v>
      </c>
      <c r="AB23" s="27">
        <v>17</v>
      </c>
      <c r="AC23" s="28">
        <f t="shared" ref="AC23" si="37">AA23/AB23</f>
        <v>1</v>
      </c>
      <c r="AD23" s="10">
        <f t="shared" ref="AD23" si="38">W23/AA23</f>
        <v>0</v>
      </c>
      <c r="AE23" s="44">
        <f t="shared" si="16"/>
        <v>0</v>
      </c>
    </row>
    <row r="24" spans="1:31" x14ac:dyDescent="0.75">
      <c r="A24" s="29"/>
      <c r="B24" s="29"/>
      <c r="C24" s="29"/>
      <c r="D24" s="29"/>
      <c r="E24" s="29"/>
      <c r="F24" s="29"/>
      <c r="G24" s="40"/>
      <c r="H24" s="40"/>
      <c r="I24" s="41"/>
      <c r="J24" s="29"/>
      <c r="K24" s="29"/>
      <c r="L24" s="24"/>
      <c r="M24" s="29"/>
      <c r="N24" s="29"/>
      <c r="O24" s="29"/>
      <c r="P24" s="29"/>
      <c r="Q24" s="40"/>
      <c r="R24" s="40"/>
      <c r="S24" s="41"/>
      <c r="T24" s="29"/>
      <c r="U24" s="29"/>
      <c r="V24" s="24"/>
      <c r="W24" s="25"/>
      <c r="X24" s="21"/>
      <c r="Y24" s="21"/>
      <c r="Z24" s="30"/>
      <c r="AA24" s="27"/>
      <c r="AB24" s="27"/>
      <c r="AC24" s="28">
        <f>AVERAGEIF(AC23,"&gt;0")</f>
        <v>1</v>
      </c>
      <c r="AD24" s="28">
        <v>0</v>
      </c>
      <c r="AE24" s="44"/>
    </row>
    <row r="25" spans="1:31" x14ac:dyDescent="0.75">
      <c r="A25" s="29"/>
      <c r="B25" s="29"/>
      <c r="C25" s="29"/>
      <c r="D25" s="29"/>
      <c r="E25" s="29"/>
      <c r="F25" s="29"/>
      <c r="G25" s="40"/>
      <c r="H25" s="40"/>
      <c r="I25" s="41"/>
      <c r="J25" s="29"/>
      <c r="K25" s="29"/>
      <c r="L25" s="24"/>
      <c r="M25" s="29"/>
      <c r="N25" s="29"/>
      <c r="O25" s="29"/>
      <c r="P25" s="29"/>
      <c r="Q25" s="40"/>
      <c r="R25" s="40"/>
      <c r="S25" s="41"/>
      <c r="T25" s="29"/>
      <c r="U25" s="29"/>
      <c r="V25" s="24"/>
      <c r="W25" s="25"/>
      <c r="X25" s="21"/>
      <c r="Y25" s="21"/>
      <c r="Z25" s="30"/>
      <c r="AA25" s="88" t="s">
        <v>177</v>
      </c>
      <c r="AB25" s="27"/>
      <c r="AC25" s="28">
        <f>AVERAGE(AC13,AC21,AC24)</f>
        <v>0.77735906862745097</v>
      </c>
      <c r="AD25" s="28">
        <f>AVERAGE(AD13,AD21,AD24)</f>
        <v>0.6355294117647089</v>
      </c>
      <c r="AE25" s="44"/>
    </row>
    <row r="26" spans="1:31" x14ac:dyDescent="0.75">
      <c r="A26" s="32" t="s">
        <v>36</v>
      </c>
      <c r="B26" s="32"/>
      <c r="C26" s="13"/>
      <c r="D26" s="13"/>
      <c r="E26" s="13"/>
      <c r="F26" s="13"/>
      <c r="G26" s="13"/>
      <c r="H26" s="13"/>
      <c r="I26" s="16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32"/>
      <c r="X26" s="32"/>
      <c r="Y26" s="32"/>
      <c r="Z26" s="32"/>
      <c r="AA26" s="13"/>
      <c r="AB26" s="13"/>
      <c r="AC26" s="32"/>
      <c r="AD26" s="15"/>
      <c r="AE26" s="43"/>
    </row>
    <row r="27" spans="1:31" x14ac:dyDescent="0.75">
      <c r="A27" s="13" t="s">
        <v>37</v>
      </c>
      <c r="B27" s="13"/>
      <c r="C27" s="13"/>
      <c r="D27" s="13"/>
      <c r="E27" s="13"/>
      <c r="F27" s="13"/>
      <c r="G27" s="13"/>
      <c r="H27" s="13"/>
      <c r="I27" s="1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7"/>
      <c r="X27" s="13"/>
      <c r="Y27" s="13"/>
      <c r="Z27" s="18"/>
      <c r="AA27" s="13"/>
      <c r="AB27" s="13"/>
      <c r="AC27" s="14"/>
      <c r="AD27" s="15"/>
      <c r="AE27" s="43"/>
    </row>
    <row r="28" spans="1:31" x14ac:dyDescent="0.75">
      <c r="A28" s="29" t="s">
        <v>73</v>
      </c>
      <c r="B28" s="21" t="s">
        <v>38</v>
      </c>
      <c r="C28" s="29"/>
      <c r="D28" s="29"/>
      <c r="E28" s="29"/>
      <c r="F28" s="29"/>
      <c r="G28" s="40"/>
      <c r="H28" s="40"/>
      <c r="I28" s="41">
        <f t="shared" ref="I28:I45" si="39">H28-G28</f>
        <v>0</v>
      </c>
      <c r="J28" s="29"/>
      <c r="K28" s="29"/>
      <c r="L28" s="24">
        <f t="shared" ref="L28:L45" si="40">SUM(D28-C28)</f>
        <v>0</v>
      </c>
      <c r="M28" s="29"/>
      <c r="N28" s="29"/>
      <c r="O28" s="29"/>
      <c r="P28" s="29"/>
      <c r="Q28" s="40"/>
      <c r="R28" s="40"/>
      <c r="S28" s="41">
        <v>0.41666666666666669</v>
      </c>
      <c r="T28" s="29"/>
      <c r="U28" s="29"/>
      <c r="V28" s="24">
        <f t="shared" ref="V28:V45" si="41">SUM(N28-M28)</f>
        <v>0</v>
      </c>
      <c r="W28" s="25">
        <f>L28+V28</f>
        <v>0</v>
      </c>
      <c r="X28" s="21"/>
      <c r="Y28" s="21"/>
      <c r="Z28" s="33"/>
      <c r="AA28" s="27">
        <f t="shared" ref="AA28:AA59" si="42">AB28-X28-Y28-Z28</f>
        <v>17</v>
      </c>
      <c r="AB28" s="27">
        <v>17</v>
      </c>
      <c r="AC28" s="28">
        <f t="shared" ref="AC28:AC59" si="43">AA28/AB28</f>
        <v>1</v>
      </c>
      <c r="AD28" s="10">
        <f>W28/AA28</f>
        <v>0</v>
      </c>
      <c r="AE28" s="44">
        <f t="shared" ref="AE28" si="44">S28+I28</f>
        <v>0.41666666666666669</v>
      </c>
    </row>
    <row r="29" spans="1:31" x14ac:dyDescent="0.75">
      <c r="A29" s="29" t="s">
        <v>74</v>
      </c>
      <c r="B29" s="21" t="s">
        <v>38</v>
      </c>
      <c r="C29" s="29"/>
      <c r="D29" s="29"/>
      <c r="E29" s="29"/>
      <c r="F29" s="29"/>
      <c r="G29" s="40"/>
      <c r="H29" s="40"/>
      <c r="I29" s="41">
        <f t="shared" si="39"/>
        <v>0</v>
      </c>
      <c r="J29" s="29"/>
      <c r="K29" s="29"/>
      <c r="L29" s="24">
        <f t="shared" si="40"/>
        <v>0</v>
      </c>
      <c r="M29" s="29"/>
      <c r="N29" s="29"/>
      <c r="O29" s="29"/>
      <c r="P29" s="29"/>
      <c r="Q29" s="40"/>
      <c r="R29" s="40"/>
      <c r="S29" s="41">
        <f t="shared" ref="S29:S45" si="45">R29-Q29</f>
        <v>0</v>
      </c>
      <c r="T29" s="29"/>
      <c r="U29" s="29"/>
      <c r="V29" s="24">
        <f t="shared" si="41"/>
        <v>0</v>
      </c>
      <c r="W29" s="25">
        <f>L29+V29</f>
        <v>0</v>
      </c>
      <c r="X29" s="21"/>
      <c r="Y29" s="21"/>
      <c r="Z29" s="33"/>
      <c r="AA29" s="27">
        <f t="shared" si="42"/>
        <v>17</v>
      </c>
      <c r="AB29" s="27">
        <v>17</v>
      </c>
      <c r="AC29" s="28">
        <f t="shared" si="43"/>
        <v>1</v>
      </c>
      <c r="AD29" s="10">
        <f>W29/AA29</f>
        <v>0</v>
      </c>
      <c r="AE29" s="44">
        <f>S27+I27</f>
        <v>0</v>
      </c>
    </row>
    <row r="30" spans="1:31" x14ac:dyDescent="0.75">
      <c r="A30" s="29" t="s">
        <v>75</v>
      </c>
      <c r="B30" s="21" t="s">
        <v>38</v>
      </c>
      <c r="C30" s="29"/>
      <c r="D30" s="29"/>
      <c r="E30" s="29"/>
      <c r="F30" s="29"/>
      <c r="G30" s="40"/>
      <c r="H30" s="40"/>
      <c r="I30" s="41">
        <f t="shared" si="39"/>
        <v>0</v>
      </c>
      <c r="J30" s="29"/>
      <c r="K30" s="29"/>
      <c r="L30" s="24">
        <f t="shared" si="40"/>
        <v>0</v>
      </c>
      <c r="M30" s="29"/>
      <c r="N30" s="29"/>
      <c r="O30" s="29"/>
      <c r="P30" s="29"/>
      <c r="Q30" s="40"/>
      <c r="R30" s="40"/>
      <c r="S30" s="41">
        <f t="shared" si="45"/>
        <v>0</v>
      </c>
      <c r="T30" s="29"/>
      <c r="U30" s="29"/>
      <c r="V30" s="24">
        <f t="shared" si="41"/>
        <v>0</v>
      </c>
      <c r="W30" s="25">
        <f t="shared" ref="W30:W45" si="46">L30+V30</f>
        <v>0</v>
      </c>
      <c r="X30" s="21"/>
      <c r="Y30" s="21"/>
      <c r="Z30" s="33"/>
      <c r="AA30" s="27">
        <f>AB30-X30-Y30-Z30</f>
        <v>17</v>
      </c>
      <c r="AB30" s="27">
        <v>17</v>
      </c>
      <c r="AC30" s="28">
        <f t="shared" si="43"/>
        <v>1</v>
      </c>
      <c r="AD30" s="10">
        <f t="shared" ref="AD30:AD59" si="47">W30/AA30</f>
        <v>0</v>
      </c>
      <c r="AE30" s="44">
        <f t="shared" ref="AE30:AE41" si="48">S29+I29</f>
        <v>0</v>
      </c>
    </row>
    <row r="31" spans="1:31" x14ac:dyDescent="0.75">
      <c r="A31" s="29" t="s">
        <v>76</v>
      </c>
      <c r="B31" s="21" t="s">
        <v>38</v>
      </c>
      <c r="C31" s="29"/>
      <c r="D31" s="29"/>
      <c r="E31" s="29"/>
      <c r="F31" s="29"/>
      <c r="G31" s="40"/>
      <c r="H31" s="40"/>
      <c r="I31" s="41">
        <f t="shared" si="39"/>
        <v>0</v>
      </c>
      <c r="J31" s="29"/>
      <c r="K31" s="29"/>
      <c r="L31" s="24">
        <f t="shared" si="40"/>
        <v>0</v>
      </c>
      <c r="M31" s="29"/>
      <c r="N31" s="29"/>
      <c r="O31" s="29"/>
      <c r="P31" s="29"/>
      <c r="Q31" s="40"/>
      <c r="R31" s="40"/>
      <c r="S31" s="41">
        <f t="shared" si="45"/>
        <v>0</v>
      </c>
      <c r="T31" s="29"/>
      <c r="U31" s="29"/>
      <c r="V31" s="24">
        <f t="shared" si="41"/>
        <v>0</v>
      </c>
      <c r="W31" s="25">
        <f t="shared" si="46"/>
        <v>0</v>
      </c>
      <c r="X31" s="21"/>
      <c r="Y31" s="21"/>
      <c r="Z31" s="33"/>
      <c r="AA31" s="27">
        <f t="shared" si="42"/>
        <v>17</v>
      </c>
      <c r="AB31" s="27">
        <v>17</v>
      </c>
      <c r="AC31" s="28">
        <f t="shared" si="43"/>
        <v>1</v>
      </c>
      <c r="AD31" s="10">
        <f t="shared" si="47"/>
        <v>0</v>
      </c>
      <c r="AE31" s="44">
        <f t="shared" si="48"/>
        <v>0</v>
      </c>
    </row>
    <row r="32" spans="1:31" x14ac:dyDescent="0.75">
      <c r="A32" s="29" t="s">
        <v>77</v>
      </c>
      <c r="B32" s="21" t="s">
        <v>38</v>
      </c>
      <c r="C32" s="29"/>
      <c r="D32" s="29"/>
      <c r="E32" s="29"/>
      <c r="F32" s="29"/>
      <c r="G32" s="40"/>
      <c r="H32" s="40"/>
      <c r="I32" s="41">
        <f t="shared" si="39"/>
        <v>0</v>
      </c>
      <c r="J32" s="29"/>
      <c r="K32" s="29"/>
      <c r="L32" s="24">
        <f t="shared" si="40"/>
        <v>0</v>
      </c>
      <c r="M32" s="29"/>
      <c r="N32" s="29"/>
      <c r="O32" s="29"/>
      <c r="P32" s="29"/>
      <c r="Q32" s="40"/>
      <c r="R32" s="40"/>
      <c r="S32" s="41">
        <f t="shared" si="45"/>
        <v>0</v>
      </c>
      <c r="T32" s="29"/>
      <c r="U32" s="29"/>
      <c r="V32" s="24">
        <f t="shared" si="41"/>
        <v>0</v>
      </c>
      <c r="W32" s="25">
        <f t="shared" si="46"/>
        <v>0</v>
      </c>
      <c r="X32" s="21"/>
      <c r="Y32" s="21"/>
      <c r="Z32" s="33"/>
      <c r="AA32" s="27">
        <f>AB32-X32-Y32-Z32</f>
        <v>17</v>
      </c>
      <c r="AB32" s="27">
        <v>17</v>
      </c>
      <c r="AC32" s="28">
        <f t="shared" si="43"/>
        <v>1</v>
      </c>
      <c r="AD32" s="10">
        <f t="shared" si="47"/>
        <v>0</v>
      </c>
      <c r="AE32" s="44">
        <f t="shared" si="48"/>
        <v>0</v>
      </c>
    </row>
    <row r="33" spans="1:31" x14ac:dyDescent="0.75">
      <c r="A33" s="29" t="s">
        <v>78</v>
      </c>
      <c r="B33" s="21" t="s">
        <v>38</v>
      </c>
      <c r="C33" s="21"/>
      <c r="D33" s="21"/>
      <c r="E33" s="29"/>
      <c r="F33" s="29"/>
      <c r="G33" s="40"/>
      <c r="H33" s="40"/>
      <c r="I33" s="41">
        <f t="shared" si="39"/>
        <v>0</v>
      </c>
      <c r="J33" s="29"/>
      <c r="K33" s="29"/>
      <c r="L33" s="24">
        <f t="shared" si="40"/>
        <v>0</v>
      </c>
      <c r="M33" s="21"/>
      <c r="N33" s="21"/>
      <c r="O33" s="29"/>
      <c r="P33" s="29"/>
      <c r="Q33" s="40"/>
      <c r="R33" s="40"/>
      <c r="S33" s="41">
        <f t="shared" si="45"/>
        <v>0</v>
      </c>
      <c r="T33" s="29"/>
      <c r="U33" s="29"/>
      <c r="V33" s="24">
        <f t="shared" si="41"/>
        <v>0</v>
      </c>
      <c r="W33" s="25">
        <f t="shared" si="46"/>
        <v>0</v>
      </c>
      <c r="X33" s="21"/>
      <c r="Y33" s="21"/>
      <c r="Z33" s="33"/>
      <c r="AA33" s="27">
        <f t="shared" si="42"/>
        <v>17</v>
      </c>
      <c r="AB33" s="27">
        <v>17</v>
      </c>
      <c r="AC33" s="28">
        <f t="shared" si="43"/>
        <v>1</v>
      </c>
      <c r="AD33" s="10">
        <f t="shared" si="47"/>
        <v>0</v>
      </c>
      <c r="AE33" s="44">
        <f t="shared" si="48"/>
        <v>0</v>
      </c>
    </row>
    <row r="34" spans="1:31" x14ac:dyDescent="0.75">
      <c r="A34" s="29" t="s">
        <v>79</v>
      </c>
      <c r="B34" s="21" t="s">
        <v>38</v>
      </c>
      <c r="C34" s="29"/>
      <c r="D34" s="29"/>
      <c r="E34" s="29"/>
      <c r="F34" s="29"/>
      <c r="G34" s="40"/>
      <c r="H34" s="40"/>
      <c r="I34" s="41">
        <f t="shared" si="39"/>
        <v>0</v>
      </c>
      <c r="J34" s="29"/>
      <c r="K34" s="29"/>
      <c r="L34" s="24">
        <f t="shared" si="40"/>
        <v>0</v>
      </c>
      <c r="M34" s="29"/>
      <c r="N34" s="29"/>
      <c r="O34" s="29"/>
      <c r="P34" s="29"/>
      <c r="Q34" s="40"/>
      <c r="R34" s="40"/>
      <c r="S34" s="41">
        <v>0.41666666666666669</v>
      </c>
      <c r="T34" s="29"/>
      <c r="U34" s="29"/>
      <c r="V34" s="24">
        <f t="shared" si="41"/>
        <v>0</v>
      </c>
      <c r="W34" s="25">
        <f t="shared" si="46"/>
        <v>0</v>
      </c>
      <c r="X34" s="21"/>
      <c r="Y34" s="21"/>
      <c r="Z34" s="33"/>
      <c r="AA34" s="27">
        <f t="shared" si="42"/>
        <v>17</v>
      </c>
      <c r="AB34" s="27">
        <v>17</v>
      </c>
      <c r="AC34" s="28">
        <f t="shared" si="43"/>
        <v>1</v>
      </c>
      <c r="AD34" s="10">
        <f t="shared" si="47"/>
        <v>0</v>
      </c>
      <c r="AE34" s="44">
        <f t="shared" ref="AE34:AE35" si="49">S34+I34</f>
        <v>0.41666666666666669</v>
      </c>
    </row>
    <row r="35" spans="1:31" x14ac:dyDescent="0.75">
      <c r="A35" s="29" t="s">
        <v>80</v>
      </c>
      <c r="B35" s="21" t="s">
        <v>38</v>
      </c>
      <c r="C35" s="29"/>
      <c r="D35" s="29"/>
      <c r="E35" s="29"/>
      <c r="F35" s="29"/>
      <c r="G35" s="40"/>
      <c r="H35" s="40"/>
      <c r="I35" s="41">
        <f t="shared" si="39"/>
        <v>0</v>
      </c>
      <c r="J35" s="29"/>
      <c r="K35" s="29"/>
      <c r="L35" s="24">
        <f t="shared" si="40"/>
        <v>0</v>
      </c>
      <c r="M35" s="29"/>
      <c r="N35" s="29"/>
      <c r="O35" s="29"/>
      <c r="P35" s="29"/>
      <c r="Q35" s="40"/>
      <c r="R35" s="40"/>
      <c r="S35" s="41">
        <v>0.41666666666666669</v>
      </c>
      <c r="T35" s="29"/>
      <c r="U35" s="29"/>
      <c r="V35" s="24">
        <f t="shared" si="41"/>
        <v>0</v>
      </c>
      <c r="W35" s="25">
        <f t="shared" si="46"/>
        <v>0</v>
      </c>
      <c r="X35" s="21"/>
      <c r="Y35" s="21"/>
      <c r="Z35" s="33"/>
      <c r="AA35" s="27">
        <f t="shared" si="42"/>
        <v>17</v>
      </c>
      <c r="AB35" s="27">
        <v>17</v>
      </c>
      <c r="AC35" s="28">
        <f t="shared" si="43"/>
        <v>1</v>
      </c>
      <c r="AD35" s="10">
        <f t="shared" si="47"/>
        <v>0</v>
      </c>
      <c r="AE35" s="44">
        <f t="shared" si="49"/>
        <v>0.41666666666666669</v>
      </c>
    </row>
    <row r="36" spans="1:31" x14ac:dyDescent="0.75">
      <c r="A36" s="29" t="s">
        <v>81</v>
      </c>
      <c r="B36" s="21" t="s">
        <v>38</v>
      </c>
      <c r="C36" s="29"/>
      <c r="D36" s="29"/>
      <c r="E36" s="29"/>
      <c r="F36" s="29"/>
      <c r="G36" s="40"/>
      <c r="H36" s="40"/>
      <c r="I36" s="41">
        <f t="shared" si="39"/>
        <v>0</v>
      </c>
      <c r="J36" s="29"/>
      <c r="K36" s="29"/>
      <c r="L36" s="24">
        <f t="shared" si="40"/>
        <v>0</v>
      </c>
      <c r="M36" s="29"/>
      <c r="N36" s="29"/>
      <c r="O36" s="29"/>
      <c r="P36" s="29"/>
      <c r="Q36" s="40"/>
      <c r="R36" s="40"/>
      <c r="S36" s="41">
        <f t="shared" si="45"/>
        <v>0</v>
      </c>
      <c r="T36" s="29"/>
      <c r="U36" s="29"/>
      <c r="V36" s="24">
        <f t="shared" si="41"/>
        <v>0</v>
      </c>
      <c r="W36" s="25">
        <f t="shared" si="46"/>
        <v>0</v>
      </c>
      <c r="X36" s="21"/>
      <c r="Y36" s="21"/>
      <c r="Z36" s="33"/>
      <c r="AA36" s="27">
        <f t="shared" si="42"/>
        <v>17</v>
      </c>
      <c r="AB36" s="27">
        <v>17</v>
      </c>
      <c r="AC36" s="28">
        <f t="shared" si="43"/>
        <v>1</v>
      </c>
      <c r="AD36" s="10">
        <f t="shared" si="47"/>
        <v>0</v>
      </c>
      <c r="AE36" s="44">
        <f t="shared" si="48"/>
        <v>0.41666666666666669</v>
      </c>
    </row>
    <row r="37" spans="1:31" x14ac:dyDescent="0.75">
      <c r="A37" s="29" t="s">
        <v>82</v>
      </c>
      <c r="B37" s="21" t="s">
        <v>38</v>
      </c>
      <c r="C37" s="21"/>
      <c r="D37" s="21"/>
      <c r="E37" s="29"/>
      <c r="F37" s="29"/>
      <c r="G37" s="40"/>
      <c r="H37" s="40"/>
      <c r="I37" s="41">
        <f t="shared" si="39"/>
        <v>0</v>
      </c>
      <c r="J37" s="29"/>
      <c r="K37" s="29"/>
      <c r="L37" s="24">
        <f t="shared" si="40"/>
        <v>0</v>
      </c>
      <c r="M37" s="21"/>
      <c r="N37" s="21"/>
      <c r="O37" s="29"/>
      <c r="P37" s="29"/>
      <c r="Q37" s="40"/>
      <c r="R37" s="40"/>
      <c r="S37" s="41">
        <f t="shared" si="45"/>
        <v>0</v>
      </c>
      <c r="T37" s="29"/>
      <c r="U37" s="29"/>
      <c r="V37" s="24">
        <f t="shared" si="41"/>
        <v>0</v>
      </c>
      <c r="W37" s="25">
        <f t="shared" si="46"/>
        <v>0</v>
      </c>
      <c r="X37" s="21"/>
      <c r="Y37" s="21"/>
      <c r="Z37" s="33"/>
      <c r="AA37" s="27">
        <f t="shared" si="42"/>
        <v>17</v>
      </c>
      <c r="AB37" s="27">
        <v>17</v>
      </c>
      <c r="AC37" s="28">
        <f t="shared" si="43"/>
        <v>1</v>
      </c>
      <c r="AD37" s="10">
        <f t="shared" si="47"/>
        <v>0</v>
      </c>
      <c r="AE37" s="44">
        <f t="shared" si="48"/>
        <v>0</v>
      </c>
    </row>
    <row r="38" spans="1:31" x14ac:dyDescent="0.75">
      <c r="A38" s="29" t="s">
        <v>83</v>
      </c>
      <c r="B38" s="21" t="s">
        <v>38</v>
      </c>
      <c r="C38" s="29"/>
      <c r="D38" s="29"/>
      <c r="E38" s="29"/>
      <c r="F38" s="29"/>
      <c r="G38" s="40"/>
      <c r="H38" s="40"/>
      <c r="I38" s="41">
        <f t="shared" si="39"/>
        <v>0</v>
      </c>
      <c r="J38" s="29"/>
      <c r="K38" s="29"/>
      <c r="L38" s="24">
        <f t="shared" si="40"/>
        <v>0</v>
      </c>
      <c r="M38" s="29"/>
      <c r="N38" s="29"/>
      <c r="O38" s="29"/>
      <c r="P38" s="29"/>
      <c r="Q38" s="40"/>
      <c r="R38" s="40"/>
      <c r="S38" s="41">
        <f t="shared" si="45"/>
        <v>0</v>
      </c>
      <c r="T38" s="29"/>
      <c r="U38" s="29"/>
      <c r="V38" s="24">
        <f t="shared" si="41"/>
        <v>0</v>
      </c>
      <c r="W38" s="25">
        <f t="shared" si="46"/>
        <v>0</v>
      </c>
      <c r="X38" s="21"/>
      <c r="Y38" s="21"/>
      <c r="Z38" s="33"/>
      <c r="AA38" s="27">
        <f t="shared" si="42"/>
        <v>17</v>
      </c>
      <c r="AB38" s="27">
        <v>17</v>
      </c>
      <c r="AC38" s="28">
        <f t="shared" si="43"/>
        <v>1</v>
      </c>
      <c r="AD38" s="10">
        <f t="shared" si="47"/>
        <v>0</v>
      </c>
      <c r="AE38" s="44">
        <f t="shared" si="48"/>
        <v>0</v>
      </c>
    </row>
    <row r="39" spans="1:31" x14ac:dyDescent="0.75">
      <c r="A39" s="29" t="s">
        <v>84</v>
      </c>
      <c r="B39" s="21" t="s">
        <v>38</v>
      </c>
      <c r="C39" s="29"/>
      <c r="D39" s="29"/>
      <c r="E39" s="29"/>
      <c r="F39" s="29"/>
      <c r="G39" s="40"/>
      <c r="H39" s="40"/>
      <c r="I39" s="41">
        <f t="shared" si="39"/>
        <v>0</v>
      </c>
      <c r="J39" s="29"/>
      <c r="K39" s="29"/>
      <c r="L39" s="24">
        <f t="shared" si="40"/>
        <v>0</v>
      </c>
      <c r="M39" s="29"/>
      <c r="N39" s="29"/>
      <c r="O39" s="29"/>
      <c r="P39" s="29"/>
      <c r="Q39" s="40"/>
      <c r="R39" s="40"/>
      <c r="S39" s="41">
        <f t="shared" si="45"/>
        <v>0</v>
      </c>
      <c r="T39" s="29"/>
      <c r="U39" s="29"/>
      <c r="V39" s="24">
        <f t="shared" si="41"/>
        <v>0</v>
      </c>
      <c r="W39" s="25">
        <f t="shared" si="46"/>
        <v>0</v>
      </c>
      <c r="X39" s="21"/>
      <c r="Y39" s="21"/>
      <c r="Z39" s="33"/>
      <c r="AA39" s="27">
        <f t="shared" si="42"/>
        <v>17</v>
      </c>
      <c r="AB39" s="27">
        <v>17</v>
      </c>
      <c r="AC39" s="28">
        <f t="shared" si="43"/>
        <v>1</v>
      </c>
      <c r="AD39" s="10">
        <f t="shared" si="47"/>
        <v>0</v>
      </c>
      <c r="AE39" s="44">
        <f t="shared" si="48"/>
        <v>0</v>
      </c>
    </row>
    <row r="40" spans="1:31" x14ac:dyDescent="0.75">
      <c r="A40" s="29" t="s">
        <v>85</v>
      </c>
      <c r="B40" s="21" t="s">
        <v>38</v>
      </c>
      <c r="C40" s="29"/>
      <c r="D40" s="29"/>
      <c r="E40" s="29"/>
      <c r="F40" s="29"/>
      <c r="G40" s="40"/>
      <c r="H40" s="40"/>
      <c r="I40" s="41">
        <f t="shared" si="39"/>
        <v>0</v>
      </c>
      <c r="J40" s="29"/>
      <c r="K40" s="29"/>
      <c r="L40" s="24">
        <f t="shared" si="40"/>
        <v>0</v>
      </c>
      <c r="M40" s="29"/>
      <c r="N40" s="29"/>
      <c r="O40" s="29"/>
      <c r="P40" s="29"/>
      <c r="Q40" s="40"/>
      <c r="R40" s="40"/>
      <c r="S40" s="41">
        <f t="shared" si="45"/>
        <v>0</v>
      </c>
      <c r="T40" s="29"/>
      <c r="U40" s="29"/>
      <c r="V40" s="24">
        <f t="shared" si="41"/>
        <v>0</v>
      </c>
      <c r="W40" s="25">
        <f t="shared" si="46"/>
        <v>0</v>
      </c>
      <c r="X40" s="21"/>
      <c r="Y40" s="21"/>
      <c r="Z40" s="33"/>
      <c r="AA40" s="27">
        <f t="shared" si="42"/>
        <v>17</v>
      </c>
      <c r="AB40" s="27">
        <v>17</v>
      </c>
      <c r="AC40" s="28">
        <f t="shared" si="43"/>
        <v>1</v>
      </c>
      <c r="AD40" s="10">
        <f t="shared" si="47"/>
        <v>0</v>
      </c>
      <c r="AE40" s="44">
        <f t="shared" si="48"/>
        <v>0</v>
      </c>
    </row>
    <row r="41" spans="1:31" x14ac:dyDescent="0.75">
      <c r="A41" s="29" t="s">
        <v>86</v>
      </c>
      <c r="B41" s="21" t="s">
        <v>38</v>
      </c>
      <c r="C41" s="29"/>
      <c r="D41" s="29"/>
      <c r="E41" s="29"/>
      <c r="F41" s="29"/>
      <c r="G41" s="40"/>
      <c r="H41" s="40"/>
      <c r="I41" s="41">
        <f t="shared" si="39"/>
        <v>0</v>
      </c>
      <c r="J41" s="29"/>
      <c r="K41" s="29"/>
      <c r="L41" s="24">
        <f t="shared" si="40"/>
        <v>0</v>
      </c>
      <c r="M41" s="29"/>
      <c r="N41" s="29"/>
      <c r="O41" s="29"/>
      <c r="P41" s="29"/>
      <c r="Q41" s="40"/>
      <c r="R41" s="40"/>
      <c r="S41" s="41">
        <f t="shared" si="45"/>
        <v>0</v>
      </c>
      <c r="T41" s="29"/>
      <c r="U41" s="29"/>
      <c r="V41" s="24">
        <f t="shared" si="41"/>
        <v>0</v>
      </c>
      <c r="W41" s="25">
        <f t="shared" si="46"/>
        <v>0</v>
      </c>
      <c r="X41" s="21"/>
      <c r="Y41" s="21"/>
      <c r="Z41" s="33"/>
      <c r="AA41" s="27">
        <f t="shared" si="42"/>
        <v>17</v>
      </c>
      <c r="AB41" s="27">
        <v>17</v>
      </c>
      <c r="AC41" s="28">
        <f t="shared" si="43"/>
        <v>1</v>
      </c>
      <c r="AD41" s="10">
        <f t="shared" si="47"/>
        <v>0</v>
      </c>
      <c r="AE41" s="44">
        <f t="shared" si="48"/>
        <v>0</v>
      </c>
    </row>
    <row r="42" spans="1:31" x14ac:dyDescent="0.75">
      <c r="A42" s="29" t="s">
        <v>87</v>
      </c>
      <c r="B42" s="21" t="s">
        <v>38</v>
      </c>
      <c r="C42" s="29"/>
      <c r="D42" s="21"/>
      <c r="E42" s="29"/>
      <c r="F42" s="29"/>
      <c r="G42" s="40"/>
      <c r="H42" s="40"/>
      <c r="I42" s="41">
        <f t="shared" si="39"/>
        <v>0</v>
      </c>
      <c r="J42" s="29"/>
      <c r="K42" s="29"/>
      <c r="L42" s="24">
        <f t="shared" si="40"/>
        <v>0</v>
      </c>
      <c r="M42" s="21"/>
      <c r="N42" s="29"/>
      <c r="O42" s="29"/>
      <c r="P42" s="29"/>
      <c r="Q42" s="40"/>
      <c r="R42" s="40"/>
      <c r="S42" s="41">
        <f t="shared" si="45"/>
        <v>0</v>
      </c>
      <c r="T42" s="29"/>
      <c r="U42" s="29"/>
      <c r="V42" s="24">
        <f t="shared" si="41"/>
        <v>0</v>
      </c>
      <c r="W42" s="25">
        <f t="shared" si="46"/>
        <v>0</v>
      </c>
      <c r="X42" s="21"/>
      <c r="Y42" s="21"/>
      <c r="Z42" s="33"/>
      <c r="AA42" s="27">
        <f t="shared" si="42"/>
        <v>17</v>
      </c>
      <c r="AB42" s="27">
        <v>17</v>
      </c>
      <c r="AC42" s="28">
        <f t="shared" si="43"/>
        <v>1</v>
      </c>
      <c r="AD42" s="10">
        <f>W42/AA42</f>
        <v>0</v>
      </c>
      <c r="AE42" s="44">
        <f>S39+I39</f>
        <v>0</v>
      </c>
    </row>
    <row r="43" spans="1:31" x14ac:dyDescent="0.75">
      <c r="A43" s="29" t="s">
        <v>135</v>
      </c>
      <c r="B43" s="21" t="s">
        <v>38</v>
      </c>
      <c r="C43" s="21"/>
      <c r="D43" s="21"/>
      <c r="E43" s="29"/>
      <c r="F43" s="29"/>
      <c r="G43" s="40"/>
      <c r="H43" s="40"/>
      <c r="I43" s="41">
        <f t="shared" si="39"/>
        <v>0</v>
      </c>
      <c r="J43" s="29"/>
      <c r="K43" s="29"/>
      <c r="L43" s="24">
        <f t="shared" si="40"/>
        <v>0</v>
      </c>
      <c r="M43" s="21"/>
      <c r="N43" s="29"/>
      <c r="O43" s="29"/>
      <c r="P43" s="29"/>
      <c r="Q43" s="40"/>
      <c r="R43" s="40"/>
      <c r="S43" s="41">
        <f t="shared" si="45"/>
        <v>0</v>
      </c>
      <c r="T43" s="29"/>
      <c r="U43" s="29"/>
      <c r="V43" s="24">
        <f t="shared" si="41"/>
        <v>0</v>
      </c>
      <c r="W43" s="25">
        <f t="shared" si="46"/>
        <v>0</v>
      </c>
      <c r="X43" s="21"/>
      <c r="Y43" s="21"/>
      <c r="Z43" s="33"/>
      <c r="AA43" s="27">
        <f t="shared" si="42"/>
        <v>17</v>
      </c>
      <c r="AB43" s="27">
        <v>17</v>
      </c>
      <c r="AC43" s="28">
        <f t="shared" si="43"/>
        <v>1</v>
      </c>
      <c r="AD43" s="10">
        <f>W43/AA43</f>
        <v>0</v>
      </c>
      <c r="AE43" s="44">
        <f t="shared" ref="AE43" si="50">S42+I42</f>
        <v>0</v>
      </c>
    </row>
    <row r="44" spans="1:31" x14ac:dyDescent="0.75">
      <c r="A44" s="29" t="s">
        <v>136</v>
      </c>
      <c r="B44" s="21" t="s">
        <v>38</v>
      </c>
      <c r="C44" s="29"/>
      <c r="D44" s="29"/>
      <c r="E44" s="29"/>
      <c r="F44" s="29"/>
      <c r="G44" s="40"/>
      <c r="H44" s="40"/>
      <c r="I44" s="41">
        <f t="shared" si="39"/>
        <v>0</v>
      </c>
      <c r="J44" s="29"/>
      <c r="K44" s="29"/>
      <c r="L44" s="24">
        <f t="shared" si="40"/>
        <v>0</v>
      </c>
      <c r="M44" s="29"/>
      <c r="N44" s="21"/>
      <c r="O44" s="29"/>
      <c r="P44" s="29"/>
      <c r="Q44" s="40"/>
      <c r="R44" s="40"/>
      <c r="S44" s="41">
        <f t="shared" si="45"/>
        <v>0</v>
      </c>
      <c r="T44" s="29"/>
      <c r="U44" s="29"/>
      <c r="V44" s="24">
        <f t="shared" si="41"/>
        <v>0</v>
      </c>
      <c r="W44" s="25">
        <f t="shared" si="46"/>
        <v>0</v>
      </c>
      <c r="X44" s="21"/>
      <c r="Y44" s="21"/>
      <c r="Z44" s="33"/>
      <c r="AA44" s="27">
        <f t="shared" si="42"/>
        <v>17</v>
      </c>
      <c r="AB44" s="27">
        <v>17</v>
      </c>
      <c r="AC44" s="28">
        <f t="shared" si="43"/>
        <v>1</v>
      </c>
      <c r="AD44" s="10">
        <f>W44/AA44</f>
        <v>0</v>
      </c>
      <c r="AE44" s="44">
        <f>S41+I41</f>
        <v>0</v>
      </c>
    </row>
    <row r="45" spans="1:31" x14ac:dyDescent="0.75">
      <c r="A45" s="29" t="s">
        <v>137</v>
      </c>
      <c r="B45" s="21" t="s">
        <v>38</v>
      </c>
      <c r="C45" s="21"/>
      <c r="D45" s="21"/>
      <c r="E45" s="29"/>
      <c r="F45" s="29"/>
      <c r="G45" s="40"/>
      <c r="H45" s="40"/>
      <c r="I45" s="41">
        <f t="shared" si="39"/>
        <v>0</v>
      </c>
      <c r="J45" s="29"/>
      <c r="K45" s="29"/>
      <c r="L45" s="24">
        <f t="shared" si="40"/>
        <v>0</v>
      </c>
      <c r="M45" s="21"/>
      <c r="N45" s="29"/>
      <c r="O45" s="29"/>
      <c r="P45" s="29"/>
      <c r="Q45" s="40"/>
      <c r="R45" s="40"/>
      <c r="S45" s="41">
        <f t="shared" si="45"/>
        <v>0</v>
      </c>
      <c r="T45" s="29"/>
      <c r="U45" s="29"/>
      <c r="V45" s="24">
        <f t="shared" si="41"/>
        <v>0</v>
      </c>
      <c r="W45" s="25">
        <f t="shared" si="46"/>
        <v>0</v>
      </c>
      <c r="X45" s="21"/>
      <c r="Y45" s="21"/>
      <c r="Z45" s="33"/>
      <c r="AA45" s="27">
        <f t="shared" si="42"/>
        <v>17</v>
      </c>
      <c r="AB45" s="27">
        <v>17</v>
      </c>
      <c r="AC45" s="28">
        <f t="shared" si="43"/>
        <v>1</v>
      </c>
      <c r="AD45" s="10">
        <f>W45/AA45</f>
        <v>0</v>
      </c>
      <c r="AE45" s="44">
        <f t="shared" ref="AE45" si="51">S44+I44</f>
        <v>0</v>
      </c>
    </row>
    <row r="46" spans="1:31" x14ac:dyDescent="0.75">
      <c r="A46" s="29"/>
      <c r="B46" s="21"/>
      <c r="C46" s="21"/>
      <c r="D46" s="21"/>
      <c r="E46" s="29"/>
      <c r="F46" s="29"/>
      <c r="G46" s="40"/>
      <c r="H46" s="40"/>
      <c r="I46" s="41"/>
      <c r="J46" s="29"/>
      <c r="K46" s="29"/>
      <c r="L46" s="24"/>
      <c r="M46" s="21"/>
      <c r="N46" s="21"/>
      <c r="O46" s="29"/>
      <c r="P46" s="29"/>
      <c r="Q46" s="40"/>
      <c r="R46" s="40"/>
      <c r="S46" s="41"/>
      <c r="T46" s="29"/>
      <c r="U46" s="29"/>
      <c r="V46" s="24"/>
      <c r="W46" s="25"/>
      <c r="X46" s="21"/>
      <c r="Y46" s="21"/>
      <c r="Z46" s="33"/>
      <c r="AA46" s="27"/>
      <c r="AB46" s="27"/>
      <c r="AC46" s="28">
        <f>AVERAGEIF(AC28:AC45,"&gt;0")</f>
        <v>1</v>
      </c>
      <c r="AD46" s="28" t="e">
        <f>AVERAGEIF(AD28:AD45,"&gt;0")</f>
        <v>#DIV/0!</v>
      </c>
      <c r="AE46" s="44"/>
    </row>
    <row r="47" spans="1:31" x14ac:dyDescent="0.75">
      <c r="A47" s="13" t="s">
        <v>102</v>
      </c>
      <c r="B47" s="13"/>
      <c r="C47" s="13"/>
      <c r="D47" s="13"/>
      <c r="E47" s="13"/>
      <c r="F47" s="13"/>
      <c r="G47" s="13"/>
      <c r="H47" s="13"/>
      <c r="I47" s="16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7"/>
      <c r="X47" s="13"/>
      <c r="Y47" s="13"/>
      <c r="Z47" s="18"/>
      <c r="AA47" s="13"/>
      <c r="AB47" s="13"/>
      <c r="AC47" s="14"/>
      <c r="AD47" s="15"/>
      <c r="AE47" s="43"/>
    </row>
    <row r="48" spans="1:31" x14ac:dyDescent="0.75">
      <c r="A48" s="29" t="s">
        <v>39</v>
      </c>
      <c r="B48" s="21" t="s">
        <v>38</v>
      </c>
      <c r="C48" s="29"/>
      <c r="D48" s="29"/>
      <c r="E48" s="29"/>
      <c r="F48" s="29"/>
      <c r="G48" s="40"/>
      <c r="H48" s="40"/>
      <c r="I48" s="41">
        <f t="shared" ref="I48:I59" si="52">H48-G48</f>
        <v>0</v>
      </c>
      <c r="J48" s="29"/>
      <c r="K48" s="29"/>
      <c r="L48" s="24">
        <f t="shared" ref="L48:L59" si="53">SUM(D48-C48)</f>
        <v>0</v>
      </c>
      <c r="M48" s="29"/>
      <c r="N48" s="29"/>
      <c r="O48" s="29"/>
      <c r="P48" s="29"/>
      <c r="Q48" s="40"/>
      <c r="R48" s="40"/>
      <c r="S48" s="41">
        <f>R48-Q48</f>
        <v>0</v>
      </c>
      <c r="T48" s="29"/>
      <c r="U48" s="29"/>
      <c r="V48" s="24">
        <f t="shared" ref="V48:V59" si="54">SUM(N48-M48)</f>
        <v>0</v>
      </c>
      <c r="W48" s="25">
        <f t="shared" ref="W48:W59" si="55">L48+V48</f>
        <v>0</v>
      </c>
      <c r="X48" s="21"/>
      <c r="Y48" s="21"/>
      <c r="Z48" s="33"/>
      <c r="AA48" s="27">
        <f t="shared" ref="AA48:AA52" si="56">AB48-X48-Y48-Z48</f>
        <v>17</v>
      </c>
      <c r="AB48" s="27">
        <v>17</v>
      </c>
      <c r="AC48" s="28">
        <f t="shared" ref="AC48:AC51" si="57">AA48/AB48</f>
        <v>1</v>
      </c>
      <c r="AD48" s="10">
        <f t="shared" ref="AD48:AD51" si="58">W48/AA48</f>
        <v>0</v>
      </c>
      <c r="AE48" s="44">
        <f>S48+I48</f>
        <v>0</v>
      </c>
    </row>
    <row r="49" spans="1:31" x14ac:dyDescent="0.75">
      <c r="A49" s="29" t="s">
        <v>40</v>
      </c>
      <c r="B49" s="21" t="s">
        <v>38</v>
      </c>
      <c r="C49" s="29"/>
      <c r="D49" s="29"/>
      <c r="E49" s="29"/>
      <c r="F49" s="29"/>
      <c r="G49" s="40"/>
      <c r="H49" s="40"/>
      <c r="I49" s="41">
        <f t="shared" si="52"/>
        <v>0</v>
      </c>
      <c r="J49" s="29"/>
      <c r="K49" s="29"/>
      <c r="L49" s="24">
        <f t="shared" si="53"/>
        <v>0</v>
      </c>
      <c r="M49" s="29"/>
      <c r="N49" s="29"/>
      <c r="O49" s="29"/>
      <c r="P49" s="29"/>
      <c r="Q49" s="40"/>
      <c r="R49" s="40"/>
      <c r="S49" s="41">
        <f t="shared" ref="S49:S59" si="59">R49-Q49</f>
        <v>0</v>
      </c>
      <c r="T49" s="29"/>
      <c r="U49" s="29"/>
      <c r="V49" s="24">
        <f t="shared" si="54"/>
        <v>0</v>
      </c>
      <c r="W49" s="25">
        <f t="shared" si="55"/>
        <v>0</v>
      </c>
      <c r="X49" s="21"/>
      <c r="Y49" s="21"/>
      <c r="Z49" s="33"/>
      <c r="AA49" s="27">
        <f t="shared" si="56"/>
        <v>17</v>
      </c>
      <c r="AB49" s="27">
        <v>17</v>
      </c>
      <c r="AC49" s="28">
        <f t="shared" si="57"/>
        <v>1</v>
      </c>
      <c r="AD49" s="10">
        <f t="shared" si="58"/>
        <v>0</v>
      </c>
      <c r="AE49" s="44">
        <f t="shared" ref="AE49:AE59" si="60">S49+I49</f>
        <v>0</v>
      </c>
    </row>
    <row r="50" spans="1:31" x14ac:dyDescent="0.75">
      <c r="A50" s="29" t="s">
        <v>41</v>
      </c>
      <c r="B50" s="21" t="s">
        <v>38</v>
      </c>
      <c r="C50" s="29"/>
      <c r="D50" s="29"/>
      <c r="E50" s="29"/>
      <c r="F50" s="29"/>
      <c r="G50" s="40"/>
      <c r="H50" s="40"/>
      <c r="I50" s="41">
        <f t="shared" si="52"/>
        <v>0</v>
      </c>
      <c r="J50" s="29"/>
      <c r="K50" s="29"/>
      <c r="L50" s="24">
        <f t="shared" si="53"/>
        <v>0</v>
      </c>
      <c r="M50" s="29"/>
      <c r="N50" s="29"/>
      <c r="O50" s="29"/>
      <c r="P50" s="29"/>
      <c r="Q50" s="40"/>
      <c r="R50" s="40"/>
      <c r="S50" s="41">
        <f t="shared" si="59"/>
        <v>0</v>
      </c>
      <c r="T50" s="29"/>
      <c r="U50" s="29"/>
      <c r="V50" s="24">
        <f t="shared" si="54"/>
        <v>0</v>
      </c>
      <c r="W50" s="25">
        <f t="shared" si="55"/>
        <v>0</v>
      </c>
      <c r="X50" s="21"/>
      <c r="Y50" s="21"/>
      <c r="Z50" s="33"/>
      <c r="AA50" s="27">
        <f t="shared" si="56"/>
        <v>17</v>
      </c>
      <c r="AB50" s="27">
        <v>17</v>
      </c>
      <c r="AC50" s="28">
        <f t="shared" si="57"/>
        <v>1</v>
      </c>
      <c r="AD50" s="10">
        <f t="shared" si="58"/>
        <v>0</v>
      </c>
      <c r="AE50" s="44">
        <f t="shared" si="60"/>
        <v>0</v>
      </c>
    </row>
    <row r="51" spans="1:31" x14ac:dyDescent="0.75">
      <c r="A51" s="29" t="s">
        <v>42</v>
      </c>
      <c r="B51" s="21" t="s">
        <v>38</v>
      </c>
      <c r="C51" s="29"/>
      <c r="D51" s="29"/>
      <c r="E51" s="29"/>
      <c r="F51" s="29"/>
      <c r="G51" s="40"/>
      <c r="H51" s="40"/>
      <c r="I51" s="41">
        <f t="shared" si="52"/>
        <v>0</v>
      </c>
      <c r="J51" s="29"/>
      <c r="K51" s="29"/>
      <c r="L51" s="24">
        <f t="shared" si="53"/>
        <v>0</v>
      </c>
      <c r="M51" s="29"/>
      <c r="N51" s="29"/>
      <c r="O51" s="29"/>
      <c r="P51" s="29"/>
      <c r="Q51" s="40"/>
      <c r="R51" s="40"/>
      <c r="S51" s="41">
        <f t="shared" si="59"/>
        <v>0</v>
      </c>
      <c r="T51" s="29"/>
      <c r="U51" s="29"/>
      <c r="V51" s="24">
        <f t="shared" si="54"/>
        <v>0</v>
      </c>
      <c r="W51" s="25">
        <f t="shared" si="55"/>
        <v>0</v>
      </c>
      <c r="X51" s="21"/>
      <c r="Y51" s="21"/>
      <c r="Z51" s="33"/>
      <c r="AA51" s="27">
        <f t="shared" si="56"/>
        <v>17</v>
      </c>
      <c r="AB51" s="27">
        <v>17</v>
      </c>
      <c r="AC51" s="28">
        <f t="shared" si="57"/>
        <v>1</v>
      </c>
      <c r="AD51" s="10">
        <f t="shared" si="58"/>
        <v>0</v>
      </c>
      <c r="AE51" s="44">
        <f t="shared" si="60"/>
        <v>0</v>
      </c>
    </row>
    <row r="52" spans="1:31" x14ac:dyDescent="0.75">
      <c r="A52" s="29" t="s">
        <v>43</v>
      </c>
      <c r="B52" s="21" t="s">
        <v>38</v>
      </c>
      <c r="C52" s="21"/>
      <c r="D52" s="21"/>
      <c r="E52" s="29"/>
      <c r="F52" s="29"/>
      <c r="G52" s="40"/>
      <c r="H52" s="40"/>
      <c r="I52" s="41">
        <f t="shared" si="52"/>
        <v>0</v>
      </c>
      <c r="J52" s="29"/>
      <c r="K52" s="29"/>
      <c r="L52" s="24">
        <f t="shared" si="53"/>
        <v>0</v>
      </c>
      <c r="M52" s="21"/>
      <c r="N52" s="21"/>
      <c r="O52" s="29"/>
      <c r="P52" s="29"/>
      <c r="Q52" s="40"/>
      <c r="R52" s="40"/>
      <c r="S52" s="41">
        <f t="shared" si="59"/>
        <v>0</v>
      </c>
      <c r="T52" s="29"/>
      <c r="U52" s="29"/>
      <c r="V52" s="24">
        <f t="shared" si="54"/>
        <v>0</v>
      </c>
      <c r="W52" s="25">
        <f t="shared" si="55"/>
        <v>0</v>
      </c>
      <c r="X52" s="21"/>
      <c r="Y52" s="21"/>
      <c r="Z52" s="33"/>
      <c r="AA52" s="27">
        <f t="shared" si="56"/>
        <v>17</v>
      </c>
      <c r="AB52" s="27">
        <v>17</v>
      </c>
      <c r="AC52" s="28">
        <f>AA52/AB52</f>
        <v>1</v>
      </c>
      <c r="AD52" s="10">
        <f>W52/AA52</f>
        <v>0</v>
      </c>
      <c r="AE52" s="44">
        <f t="shared" si="60"/>
        <v>0</v>
      </c>
    </row>
    <row r="53" spans="1:31" x14ac:dyDescent="0.75">
      <c r="A53" s="29" t="s">
        <v>44</v>
      </c>
      <c r="B53" s="21" t="s">
        <v>38</v>
      </c>
      <c r="C53" s="29"/>
      <c r="D53" s="29"/>
      <c r="E53" s="29"/>
      <c r="F53" s="29"/>
      <c r="G53" s="40"/>
      <c r="H53" s="40"/>
      <c r="I53" s="41">
        <f t="shared" si="52"/>
        <v>0</v>
      </c>
      <c r="J53" s="29"/>
      <c r="K53" s="29"/>
      <c r="L53" s="24">
        <f t="shared" si="53"/>
        <v>0</v>
      </c>
      <c r="M53" s="29"/>
      <c r="N53" s="29"/>
      <c r="O53" s="29"/>
      <c r="P53" s="29"/>
      <c r="Q53" s="40"/>
      <c r="R53" s="40"/>
      <c r="S53" s="41">
        <f t="shared" si="59"/>
        <v>0</v>
      </c>
      <c r="T53" s="29"/>
      <c r="U53" s="29"/>
      <c r="V53" s="24">
        <f t="shared" si="54"/>
        <v>0</v>
      </c>
      <c r="W53" s="25">
        <f t="shared" si="55"/>
        <v>0</v>
      </c>
      <c r="X53" s="21"/>
      <c r="Y53" s="21"/>
      <c r="Z53" s="33"/>
      <c r="AA53" s="27">
        <f t="shared" si="42"/>
        <v>17</v>
      </c>
      <c r="AB53" s="27">
        <v>17</v>
      </c>
      <c r="AC53" s="28">
        <f t="shared" si="43"/>
        <v>1</v>
      </c>
      <c r="AD53" s="10">
        <f t="shared" si="47"/>
        <v>0</v>
      </c>
      <c r="AE53" s="44">
        <f t="shared" si="60"/>
        <v>0</v>
      </c>
    </row>
    <row r="54" spans="1:31" x14ac:dyDescent="0.75">
      <c r="A54" s="29" t="s">
        <v>45</v>
      </c>
      <c r="B54" s="21" t="s">
        <v>38</v>
      </c>
      <c r="C54" s="29"/>
      <c r="D54" s="29"/>
      <c r="E54" s="29"/>
      <c r="F54" s="29"/>
      <c r="G54" s="40"/>
      <c r="H54" s="40"/>
      <c r="I54" s="41">
        <f t="shared" si="52"/>
        <v>0</v>
      </c>
      <c r="J54" s="29"/>
      <c r="K54" s="29"/>
      <c r="L54" s="24">
        <f t="shared" si="53"/>
        <v>0</v>
      </c>
      <c r="M54" s="29"/>
      <c r="N54" s="29"/>
      <c r="O54" s="29"/>
      <c r="P54" s="29"/>
      <c r="Q54" s="40"/>
      <c r="R54" s="40"/>
      <c r="S54" s="41">
        <v>0.41666666666666669</v>
      </c>
      <c r="T54" s="29"/>
      <c r="U54" s="29"/>
      <c r="V54" s="24">
        <f t="shared" si="54"/>
        <v>0</v>
      </c>
      <c r="W54" s="25">
        <f t="shared" si="55"/>
        <v>0</v>
      </c>
      <c r="X54" s="21"/>
      <c r="Y54" s="21"/>
      <c r="Z54" s="33"/>
      <c r="AA54" s="27">
        <f t="shared" si="42"/>
        <v>17</v>
      </c>
      <c r="AB54" s="27">
        <v>17</v>
      </c>
      <c r="AC54" s="28">
        <f t="shared" si="43"/>
        <v>1</v>
      </c>
      <c r="AD54" s="10">
        <f t="shared" si="47"/>
        <v>0</v>
      </c>
      <c r="AE54" s="44">
        <f t="shared" si="60"/>
        <v>0.41666666666666669</v>
      </c>
    </row>
    <row r="55" spans="1:31" x14ac:dyDescent="0.75">
      <c r="A55" s="29" t="s">
        <v>116</v>
      </c>
      <c r="B55" s="21" t="s">
        <v>38</v>
      </c>
      <c r="C55" s="29"/>
      <c r="D55" s="29"/>
      <c r="E55" s="29"/>
      <c r="F55" s="29"/>
      <c r="G55" s="40"/>
      <c r="H55" s="40"/>
      <c r="I55" s="41">
        <f t="shared" si="52"/>
        <v>0</v>
      </c>
      <c r="J55" s="29"/>
      <c r="K55" s="29"/>
      <c r="L55" s="24">
        <f t="shared" si="53"/>
        <v>0</v>
      </c>
      <c r="M55" s="29"/>
      <c r="N55" s="29"/>
      <c r="O55" s="29"/>
      <c r="P55" s="29"/>
      <c r="Q55" s="40"/>
      <c r="R55" s="40"/>
      <c r="S55" s="41">
        <f t="shared" si="59"/>
        <v>0</v>
      </c>
      <c r="T55" s="29"/>
      <c r="U55" s="29"/>
      <c r="V55" s="24">
        <f t="shared" si="54"/>
        <v>0</v>
      </c>
      <c r="W55" s="25">
        <f t="shared" si="55"/>
        <v>0</v>
      </c>
      <c r="X55" s="21"/>
      <c r="Y55" s="21"/>
      <c r="Z55" s="33"/>
      <c r="AA55" s="27">
        <f t="shared" si="42"/>
        <v>17</v>
      </c>
      <c r="AB55" s="27">
        <v>17</v>
      </c>
      <c r="AC55" s="28">
        <f t="shared" si="43"/>
        <v>1</v>
      </c>
      <c r="AD55" s="10">
        <f t="shared" si="47"/>
        <v>0</v>
      </c>
      <c r="AE55" s="44">
        <f t="shared" si="60"/>
        <v>0</v>
      </c>
    </row>
    <row r="56" spans="1:31" x14ac:dyDescent="0.75">
      <c r="A56" s="29" t="s">
        <v>46</v>
      </c>
      <c r="B56" s="21" t="s">
        <v>38</v>
      </c>
      <c r="C56" s="29"/>
      <c r="D56" s="29"/>
      <c r="E56" s="29"/>
      <c r="F56" s="29"/>
      <c r="G56" s="40"/>
      <c r="H56" s="40"/>
      <c r="I56" s="41">
        <f t="shared" si="52"/>
        <v>0</v>
      </c>
      <c r="J56" s="29"/>
      <c r="K56" s="29"/>
      <c r="L56" s="24">
        <f t="shared" si="53"/>
        <v>0</v>
      </c>
      <c r="M56" s="29"/>
      <c r="N56" s="29"/>
      <c r="O56" s="29"/>
      <c r="P56" s="29"/>
      <c r="Q56" s="29"/>
      <c r="R56" s="29"/>
      <c r="S56" s="41">
        <f t="shared" si="59"/>
        <v>0</v>
      </c>
      <c r="T56" s="29"/>
      <c r="U56" s="29"/>
      <c r="V56" s="24">
        <f t="shared" si="54"/>
        <v>0</v>
      </c>
      <c r="W56" s="25">
        <f t="shared" si="55"/>
        <v>0</v>
      </c>
      <c r="X56" s="21"/>
      <c r="Y56" s="21"/>
      <c r="Z56" s="33"/>
      <c r="AA56" s="27">
        <f t="shared" si="42"/>
        <v>17</v>
      </c>
      <c r="AB56" s="27">
        <v>17</v>
      </c>
      <c r="AC56" s="28">
        <f t="shared" si="43"/>
        <v>1</v>
      </c>
      <c r="AD56" s="10">
        <f t="shared" si="47"/>
        <v>0</v>
      </c>
      <c r="AE56" s="44">
        <f t="shared" si="60"/>
        <v>0</v>
      </c>
    </row>
    <row r="57" spans="1:31" x14ac:dyDescent="0.75">
      <c r="A57" s="29" t="s">
        <v>48</v>
      </c>
      <c r="B57" s="21" t="s">
        <v>38</v>
      </c>
      <c r="C57" s="29"/>
      <c r="D57" s="29"/>
      <c r="E57" s="29"/>
      <c r="F57" s="29"/>
      <c r="G57" s="40"/>
      <c r="H57" s="40"/>
      <c r="I57" s="41">
        <f t="shared" si="52"/>
        <v>0</v>
      </c>
      <c r="J57" s="29"/>
      <c r="K57" s="29"/>
      <c r="L57" s="24">
        <f t="shared" si="53"/>
        <v>0</v>
      </c>
      <c r="M57" s="29"/>
      <c r="N57" s="29"/>
      <c r="O57" s="29"/>
      <c r="P57" s="29"/>
      <c r="Q57" s="40"/>
      <c r="R57" s="40"/>
      <c r="S57" s="41">
        <v>0.41666666666666669</v>
      </c>
      <c r="T57" s="29"/>
      <c r="U57" s="29"/>
      <c r="V57" s="24">
        <f t="shared" si="54"/>
        <v>0</v>
      </c>
      <c r="W57" s="25">
        <f t="shared" si="55"/>
        <v>0</v>
      </c>
      <c r="X57" s="21"/>
      <c r="Y57" s="21"/>
      <c r="Z57" s="33"/>
      <c r="AA57" s="27">
        <f t="shared" si="42"/>
        <v>17</v>
      </c>
      <c r="AB57" s="27">
        <v>17</v>
      </c>
      <c r="AC57" s="28">
        <f t="shared" si="43"/>
        <v>1</v>
      </c>
      <c r="AD57" s="10">
        <f t="shared" si="47"/>
        <v>0</v>
      </c>
      <c r="AE57" s="44">
        <f t="shared" si="60"/>
        <v>0.41666666666666669</v>
      </c>
    </row>
    <row r="58" spans="1:31" x14ac:dyDescent="0.75">
      <c r="A58" s="29" t="s">
        <v>49</v>
      </c>
      <c r="B58" s="21" t="s">
        <v>38</v>
      </c>
      <c r="C58" s="29"/>
      <c r="D58" s="29"/>
      <c r="E58" s="29"/>
      <c r="F58" s="29"/>
      <c r="G58" s="40"/>
      <c r="H58" s="40"/>
      <c r="I58" s="41">
        <f t="shared" si="52"/>
        <v>0</v>
      </c>
      <c r="J58" s="29"/>
      <c r="K58" s="29"/>
      <c r="L58" s="24">
        <f t="shared" si="53"/>
        <v>0</v>
      </c>
      <c r="M58" s="29"/>
      <c r="N58" s="29"/>
      <c r="O58" s="29"/>
      <c r="P58" s="29"/>
      <c r="Q58" s="40"/>
      <c r="R58" s="40"/>
      <c r="S58" s="41">
        <f t="shared" si="59"/>
        <v>0</v>
      </c>
      <c r="T58" s="29"/>
      <c r="U58" s="29"/>
      <c r="V58" s="24">
        <f t="shared" si="54"/>
        <v>0</v>
      </c>
      <c r="W58" s="25">
        <f t="shared" si="55"/>
        <v>0</v>
      </c>
      <c r="X58" s="21"/>
      <c r="Y58" s="21"/>
      <c r="Z58" s="33"/>
      <c r="AA58" s="27">
        <f t="shared" si="42"/>
        <v>17</v>
      </c>
      <c r="AB58" s="27">
        <v>17</v>
      </c>
      <c r="AC58" s="28">
        <f t="shared" si="43"/>
        <v>1</v>
      </c>
      <c r="AD58" s="10">
        <f t="shared" si="47"/>
        <v>0</v>
      </c>
      <c r="AE58" s="44">
        <f t="shared" si="60"/>
        <v>0</v>
      </c>
    </row>
    <row r="59" spans="1:31" x14ac:dyDescent="0.75">
      <c r="A59" s="29" t="s">
        <v>50</v>
      </c>
      <c r="B59" s="21" t="s">
        <v>38</v>
      </c>
      <c r="C59" s="29"/>
      <c r="D59" s="29"/>
      <c r="E59" s="29"/>
      <c r="F59" s="29"/>
      <c r="G59" s="40"/>
      <c r="H59" s="40"/>
      <c r="I59" s="41">
        <f t="shared" si="52"/>
        <v>0</v>
      </c>
      <c r="J59" s="29"/>
      <c r="K59" s="29"/>
      <c r="L59" s="24">
        <f t="shared" si="53"/>
        <v>0</v>
      </c>
      <c r="M59" s="29"/>
      <c r="N59" s="29"/>
      <c r="O59" s="29"/>
      <c r="P59" s="29"/>
      <c r="Q59" s="40"/>
      <c r="R59" s="40"/>
      <c r="S59" s="41">
        <f t="shared" si="59"/>
        <v>0</v>
      </c>
      <c r="T59" s="29"/>
      <c r="U59" s="29"/>
      <c r="V59" s="24">
        <f t="shared" si="54"/>
        <v>0</v>
      </c>
      <c r="W59" s="25">
        <f t="shared" si="55"/>
        <v>0</v>
      </c>
      <c r="X59" s="21"/>
      <c r="Y59" s="21"/>
      <c r="Z59" s="33"/>
      <c r="AA59" s="27">
        <f t="shared" si="42"/>
        <v>17</v>
      </c>
      <c r="AB59" s="27">
        <v>17</v>
      </c>
      <c r="AC59" s="28">
        <f t="shared" si="43"/>
        <v>1</v>
      </c>
      <c r="AD59" s="10">
        <f t="shared" si="47"/>
        <v>0</v>
      </c>
      <c r="AE59" s="44">
        <f t="shared" si="60"/>
        <v>0</v>
      </c>
    </row>
    <row r="60" spans="1:31" x14ac:dyDescent="0.75">
      <c r="A60" s="78"/>
      <c r="B60" s="79"/>
      <c r="C60" s="80"/>
      <c r="D60" s="80"/>
      <c r="E60" s="80"/>
      <c r="F60" s="80"/>
      <c r="G60" s="81"/>
      <c r="H60" s="81"/>
      <c r="I60" s="82"/>
      <c r="J60" s="80"/>
      <c r="K60" s="80"/>
      <c r="L60" s="83"/>
      <c r="M60" s="80"/>
      <c r="N60" s="80"/>
      <c r="O60" s="80"/>
      <c r="P60" s="80"/>
      <c r="Q60" s="81"/>
      <c r="R60" s="81"/>
      <c r="S60" s="82"/>
      <c r="T60" s="80"/>
      <c r="U60" s="80"/>
      <c r="V60" s="83"/>
      <c r="W60" s="84"/>
      <c r="X60" s="79"/>
      <c r="Y60" s="79"/>
      <c r="Z60" s="85"/>
      <c r="AA60" s="86"/>
      <c r="AB60" s="86"/>
      <c r="AC60" s="28">
        <f>AVERAGEIF(AC48:AC59,"&gt;0")</f>
        <v>1</v>
      </c>
      <c r="AD60" s="28" t="e">
        <f>AVERAGEIF(AD48:AD59,"&gt;0")</f>
        <v>#DIV/0!</v>
      </c>
      <c r="AE60" s="87"/>
    </row>
    <row r="61" spans="1:31" x14ac:dyDescent="0.75">
      <c r="A61" s="78"/>
      <c r="B61" s="79"/>
      <c r="C61" s="80"/>
      <c r="D61" s="80"/>
      <c r="E61" s="80"/>
      <c r="F61" s="80"/>
      <c r="G61" s="81"/>
      <c r="H61" s="81"/>
      <c r="I61" s="82"/>
      <c r="J61" s="80"/>
      <c r="K61" s="80"/>
      <c r="L61" s="83"/>
      <c r="M61" s="80"/>
      <c r="N61" s="80"/>
      <c r="O61" s="80"/>
      <c r="P61" s="80"/>
      <c r="Q61" s="81"/>
      <c r="R61" s="81"/>
      <c r="S61" s="82"/>
      <c r="T61" s="80"/>
      <c r="U61" s="80"/>
      <c r="V61" s="83"/>
      <c r="W61" s="84"/>
      <c r="X61" s="79"/>
      <c r="Y61" s="79"/>
      <c r="Z61" s="85"/>
      <c r="AA61" s="88" t="s">
        <v>178</v>
      </c>
      <c r="AB61" s="86"/>
      <c r="AC61" s="28">
        <f>AVERAGE(AC46,AC60)</f>
        <v>1</v>
      </c>
      <c r="AD61" s="28" t="e">
        <f>AVERAGE(AD46,AD60)</f>
        <v>#DIV/0!</v>
      </c>
      <c r="AE61" s="87"/>
    </row>
    <row r="62" spans="1:31" s="103" customFormat="1" x14ac:dyDescent="0.75">
      <c r="A62" s="105" t="s">
        <v>118</v>
      </c>
      <c r="B62" s="106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</row>
    <row r="63" spans="1:31" s="104" customFormat="1" x14ac:dyDescent="0.75">
      <c r="A63" s="107" t="s">
        <v>97</v>
      </c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</row>
    <row r="64" spans="1:31" x14ac:dyDescent="0.75">
      <c r="A64" s="29" t="s">
        <v>127</v>
      </c>
      <c r="B64" s="29" t="s">
        <v>58</v>
      </c>
      <c r="C64" s="29"/>
      <c r="D64" s="29"/>
      <c r="E64" s="29"/>
      <c r="F64" s="29"/>
      <c r="G64" s="40"/>
      <c r="H64" s="40"/>
      <c r="I64" s="41">
        <f t="shared" ref="I64:I66" si="61">H64-G64</f>
        <v>0</v>
      </c>
      <c r="J64" s="29"/>
      <c r="K64" s="29"/>
      <c r="L64" s="38">
        <f t="shared" ref="L64:L66" si="62">SUM(D64-C64)</f>
        <v>0</v>
      </c>
      <c r="M64" s="29"/>
      <c r="N64" s="29"/>
      <c r="O64" s="29"/>
      <c r="P64" s="29"/>
      <c r="Q64" s="40"/>
      <c r="R64" s="40"/>
      <c r="S64" s="41">
        <f t="shared" ref="S64:S66" si="63">R64-Q64</f>
        <v>0</v>
      </c>
      <c r="T64" s="29"/>
      <c r="U64" s="29"/>
      <c r="V64" s="24">
        <f t="shared" ref="V64:V66" si="64">SUM(N64-M64)</f>
        <v>0</v>
      </c>
      <c r="W64" s="25">
        <f t="shared" ref="W64:W66" si="65">SUM(L64+V64)</f>
        <v>0</v>
      </c>
      <c r="X64" s="29"/>
      <c r="Y64" s="29"/>
      <c r="Z64" s="30"/>
      <c r="AA64" s="27">
        <f>AB64-X64-Y64-Z64</f>
        <v>17</v>
      </c>
      <c r="AB64" s="27">
        <v>17</v>
      </c>
      <c r="AC64" s="28">
        <f>AA64/AB64</f>
        <v>1</v>
      </c>
      <c r="AD64" s="10">
        <f>W64/AA64</f>
        <v>0</v>
      </c>
      <c r="AE64" s="44">
        <f>S63+I63</f>
        <v>0</v>
      </c>
    </row>
    <row r="65" spans="1:31" x14ac:dyDescent="0.75">
      <c r="A65" s="29" t="s">
        <v>128</v>
      </c>
      <c r="B65" s="29" t="s">
        <v>58</v>
      </c>
      <c r="C65" s="29"/>
      <c r="D65" s="29"/>
      <c r="E65" s="29"/>
      <c r="F65" s="29"/>
      <c r="G65" s="40"/>
      <c r="H65" s="40"/>
      <c r="I65" s="41">
        <f t="shared" si="61"/>
        <v>0</v>
      </c>
      <c r="J65" s="29"/>
      <c r="K65" s="29"/>
      <c r="L65" s="38">
        <f t="shared" si="62"/>
        <v>0</v>
      </c>
      <c r="M65" s="29"/>
      <c r="N65" s="29"/>
      <c r="O65" s="29"/>
      <c r="P65" s="29"/>
      <c r="Q65" s="40"/>
      <c r="R65" s="40"/>
      <c r="S65" s="41">
        <f t="shared" si="63"/>
        <v>0</v>
      </c>
      <c r="T65" s="29"/>
      <c r="U65" s="29"/>
      <c r="V65" s="24">
        <f t="shared" si="64"/>
        <v>0</v>
      </c>
      <c r="W65" s="25">
        <f t="shared" si="65"/>
        <v>0</v>
      </c>
      <c r="X65" s="29"/>
      <c r="Y65" s="29"/>
      <c r="Z65" s="30"/>
      <c r="AA65" s="27">
        <f>AB65-X65-Y65-Z65</f>
        <v>17</v>
      </c>
      <c r="AB65" s="27">
        <v>17</v>
      </c>
      <c r="AC65" s="28">
        <f>AA65/AB65</f>
        <v>1</v>
      </c>
      <c r="AD65" s="10">
        <f>W65/AA65</f>
        <v>0</v>
      </c>
      <c r="AE65" s="44">
        <f t="shared" ref="AE65:AE66" si="66">S63+I63</f>
        <v>0</v>
      </c>
    </row>
    <row r="66" spans="1:31" x14ac:dyDescent="0.75">
      <c r="A66" s="29" t="s">
        <v>129</v>
      </c>
      <c r="B66" s="29" t="s">
        <v>58</v>
      </c>
      <c r="C66" s="29"/>
      <c r="D66" s="29"/>
      <c r="E66" s="29"/>
      <c r="F66" s="29"/>
      <c r="G66" s="40"/>
      <c r="H66" s="40"/>
      <c r="I66" s="41">
        <f t="shared" si="61"/>
        <v>0</v>
      </c>
      <c r="J66" s="29"/>
      <c r="K66" s="29"/>
      <c r="L66" s="38">
        <f t="shared" si="62"/>
        <v>0</v>
      </c>
      <c r="M66" s="29"/>
      <c r="N66" s="29"/>
      <c r="O66" s="29"/>
      <c r="P66" s="29"/>
      <c r="Q66" s="40"/>
      <c r="R66" s="40"/>
      <c r="S66" s="41">
        <f t="shared" si="63"/>
        <v>0</v>
      </c>
      <c r="T66" s="29"/>
      <c r="U66" s="29"/>
      <c r="V66" s="24">
        <f t="shared" si="64"/>
        <v>0</v>
      </c>
      <c r="W66" s="25">
        <f t="shared" si="65"/>
        <v>0</v>
      </c>
      <c r="X66" s="29"/>
      <c r="Y66" s="29"/>
      <c r="Z66" s="30"/>
      <c r="AA66" s="27">
        <f>AB66-X66-Y66-Z66</f>
        <v>17</v>
      </c>
      <c r="AB66" s="27">
        <v>17</v>
      </c>
      <c r="AC66" s="28">
        <f>AA66/AB66</f>
        <v>1</v>
      </c>
      <c r="AD66" s="10">
        <f>W66/AA66</f>
        <v>0</v>
      </c>
      <c r="AE66" s="44">
        <f t="shared" si="66"/>
        <v>0</v>
      </c>
    </row>
    <row r="67" spans="1:31" s="103" customFormat="1" x14ac:dyDescent="0.75">
      <c r="A67" s="101" t="s">
        <v>118</v>
      </c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</row>
    <row r="68" spans="1:31" s="37" customFormat="1" x14ac:dyDescent="0.75">
      <c r="A68" s="104" t="s">
        <v>98</v>
      </c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5"/>
      <c r="AE68" s="43"/>
    </row>
    <row r="69" spans="1:31" x14ac:dyDescent="0.75">
      <c r="A69" s="29" t="s">
        <v>57</v>
      </c>
      <c r="B69" s="29" t="s">
        <v>58</v>
      </c>
      <c r="C69" s="36"/>
      <c r="D69" s="36"/>
      <c r="E69" s="29"/>
      <c r="F69" s="29"/>
      <c r="G69" s="40"/>
      <c r="H69" s="40"/>
      <c r="I69" s="41">
        <f t="shared" ref="I69" si="67">H69-G69</f>
        <v>0</v>
      </c>
      <c r="J69" s="29"/>
      <c r="K69" s="29"/>
      <c r="L69" s="38">
        <f t="shared" ref="L69" si="68">SUM(D69-C69)</f>
        <v>0</v>
      </c>
      <c r="M69" s="29"/>
      <c r="N69" s="29"/>
      <c r="O69" s="29"/>
      <c r="P69" s="29"/>
      <c r="Q69" s="40"/>
      <c r="R69" s="40"/>
      <c r="S69" s="41">
        <f>R69-Q69</f>
        <v>0</v>
      </c>
      <c r="T69" s="29"/>
      <c r="U69" s="29"/>
      <c r="V69" s="24">
        <f t="shared" ref="V69" si="69">SUM(N69-M69)</f>
        <v>0</v>
      </c>
      <c r="W69" s="25">
        <f t="shared" ref="W69" si="70">SUM(L69+V69)</f>
        <v>0</v>
      </c>
      <c r="X69" s="29"/>
      <c r="Y69" s="29"/>
      <c r="Z69" s="30"/>
      <c r="AA69" s="27">
        <f>AB69-X69-Y69-Z69</f>
        <v>17</v>
      </c>
      <c r="AB69" s="27">
        <v>17</v>
      </c>
      <c r="AC69" s="28">
        <f>AA69/AB69</f>
        <v>1</v>
      </c>
      <c r="AD69" s="10">
        <f>W69/AA69</f>
        <v>0</v>
      </c>
      <c r="AE69" s="44">
        <f>S67+I67</f>
        <v>0</v>
      </c>
    </row>
    <row r="70" spans="1:31" s="103" customFormat="1" x14ac:dyDescent="0.75">
      <c r="A70" s="101" t="s">
        <v>61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</row>
    <row r="71" spans="1:31" s="37" customFormat="1" x14ac:dyDescent="0.75">
      <c r="A71" s="104" t="s">
        <v>101</v>
      </c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5"/>
      <c r="AE71" s="19"/>
    </row>
    <row r="72" spans="1:31" x14ac:dyDescent="0.75">
      <c r="A72" s="29" t="s">
        <v>115</v>
      </c>
      <c r="B72" s="29" t="s">
        <v>61</v>
      </c>
      <c r="C72" s="29"/>
      <c r="D72" s="29"/>
      <c r="E72" s="29"/>
      <c r="F72" s="29"/>
      <c r="G72" s="40"/>
      <c r="H72" s="40"/>
      <c r="I72" s="41">
        <f>H72-G72</f>
        <v>0</v>
      </c>
      <c r="J72" s="29"/>
      <c r="K72" s="29"/>
      <c r="L72" s="38">
        <f>SUM(D72-C72)</f>
        <v>0</v>
      </c>
      <c r="M72" s="29"/>
      <c r="N72" s="29"/>
      <c r="O72" s="29"/>
      <c r="P72" s="29"/>
      <c r="Q72" s="40"/>
      <c r="R72" s="40"/>
      <c r="S72" s="41">
        <f>R72-Q72</f>
        <v>0</v>
      </c>
      <c r="T72" s="29"/>
      <c r="U72" s="29"/>
      <c r="V72" s="24">
        <f>SUM(N72-M72)</f>
        <v>0</v>
      </c>
      <c r="W72" s="25">
        <f>SUM(L72+V72)</f>
        <v>0</v>
      </c>
      <c r="X72" s="29"/>
      <c r="Y72" s="29"/>
      <c r="Z72" s="30"/>
      <c r="AA72" s="27">
        <f>AB72-X72-Y72-Z72</f>
        <v>17</v>
      </c>
      <c r="AB72" s="27">
        <v>17</v>
      </c>
      <c r="AC72" s="28">
        <f>AA72/AB72</f>
        <v>1</v>
      </c>
      <c r="AD72" s="10">
        <f>W72/AA72</f>
        <v>0</v>
      </c>
      <c r="AE72" s="44">
        <f>I72</f>
        <v>0</v>
      </c>
    </row>
    <row r="73" spans="1:31" s="37" customFormat="1" x14ac:dyDescent="0.75">
      <c r="A73" s="12" t="s">
        <v>119</v>
      </c>
      <c r="B73" s="13"/>
      <c r="C73" s="13"/>
      <c r="D73" s="13"/>
      <c r="E73" s="13"/>
      <c r="F73" s="13"/>
      <c r="G73" s="14"/>
      <c r="H73" s="15"/>
      <c r="I73" s="19"/>
      <c r="J73" s="14"/>
      <c r="K73" s="15"/>
      <c r="L73" s="13"/>
      <c r="M73" s="13"/>
      <c r="N73" s="13"/>
      <c r="O73" s="13"/>
      <c r="P73" s="13"/>
      <c r="Q73" s="14"/>
      <c r="R73" s="15"/>
      <c r="S73" s="19"/>
      <c r="T73" s="14"/>
      <c r="U73" s="15"/>
      <c r="V73" s="13"/>
      <c r="W73" s="17"/>
      <c r="X73" s="13"/>
      <c r="Y73" s="13"/>
      <c r="Z73" s="18"/>
      <c r="AA73" s="13"/>
      <c r="AB73" s="13"/>
      <c r="AC73" s="14"/>
      <c r="AD73" s="15"/>
      <c r="AE73" s="19"/>
    </row>
    <row r="74" spans="1:31" s="37" customFormat="1" x14ac:dyDescent="0.75">
      <c r="A74" s="104" t="s">
        <v>100</v>
      </c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5"/>
      <c r="AE74" s="19"/>
    </row>
    <row r="75" spans="1:31" x14ac:dyDescent="0.75">
      <c r="A75" s="29" t="s">
        <v>63</v>
      </c>
      <c r="B75" s="29" t="s">
        <v>62</v>
      </c>
      <c r="C75" s="29"/>
      <c r="D75" s="29"/>
      <c r="E75" s="29"/>
      <c r="F75" s="29"/>
      <c r="G75" s="40"/>
      <c r="H75" s="40"/>
      <c r="I75" s="41">
        <f t="shared" ref="I75:I76" si="71">H75-G75</f>
        <v>0</v>
      </c>
      <c r="J75" s="29"/>
      <c r="K75" s="29"/>
      <c r="L75" s="38">
        <f>SUM(D75-C75)</f>
        <v>0</v>
      </c>
      <c r="M75" s="29"/>
      <c r="N75" s="29"/>
      <c r="O75" s="29"/>
      <c r="P75" s="29"/>
      <c r="Q75" s="40"/>
      <c r="R75" s="40"/>
      <c r="S75" s="41">
        <f>R75-Q75</f>
        <v>0</v>
      </c>
      <c r="T75" s="29"/>
      <c r="U75" s="29"/>
      <c r="V75" s="24">
        <f>SUM(N75-M75)</f>
        <v>0</v>
      </c>
      <c r="W75" s="25">
        <f>SUM(L75+V75)</f>
        <v>0</v>
      </c>
      <c r="X75" s="29"/>
      <c r="Y75" s="29"/>
      <c r="Z75" s="30"/>
      <c r="AA75" s="27">
        <f>AB75-X75-Y75-Z75</f>
        <v>17</v>
      </c>
      <c r="AB75" s="27">
        <v>17</v>
      </c>
      <c r="AC75" s="28">
        <f>AA75/AB75</f>
        <v>1</v>
      </c>
      <c r="AD75" s="10">
        <f>W75/AA75</f>
        <v>0</v>
      </c>
      <c r="AE75" s="44" t="e">
        <f>#REF!+#REF!</f>
        <v>#REF!</v>
      </c>
    </row>
    <row r="76" spans="1:31" x14ac:dyDescent="0.75">
      <c r="A76" s="29" t="s">
        <v>64</v>
      </c>
      <c r="B76" s="29" t="s">
        <v>62</v>
      </c>
      <c r="C76" s="29"/>
      <c r="D76" s="29"/>
      <c r="E76" s="29"/>
      <c r="F76" s="29"/>
      <c r="G76" s="40"/>
      <c r="H76" s="40"/>
      <c r="I76" s="41">
        <f t="shared" si="71"/>
        <v>0</v>
      </c>
      <c r="J76" s="29"/>
      <c r="K76" s="29"/>
      <c r="L76" s="38">
        <f>SUM(D76-C76)</f>
        <v>0</v>
      </c>
      <c r="M76" s="29"/>
      <c r="N76" s="29"/>
      <c r="O76" s="29"/>
      <c r="P76" s="29"/>
      <c r="Q76" s="40"/>
      <c r="R76" s="40"/>
      <c r="S76" s="41">
        <f>R76-Q76</f>
        <v>0</v>
      </c>
      <c r="T76" s="29"/>
      <c r="U76" s="29"/>
      <c r="V76" s="24">
        <f>SUM(N76-M76)</f>
        <v>0</v>
      </c>
      <c r="W76" s="25">
        <f>SUM(L76+V76)</f>
        <v>0</v>
      </c>
      <c r="X76" s="29"/>
      <c r="Y76" s="29"/>
      <c r="Z76" s="30"/>
      <c r="AA76" s="27">
        <f>AB76-X76-Y76-Z76</f>
        <v>17</v>
      </c>
      <c r="AB76" s="27">
        <v>17</v>
      </c>
      <c r="AC76" s="28">
        <f>AA76/AB76</f>
        <v>1</v>
      </c>
      <c r="AD76" s="10">
        <f>W76/AA76</f>
        <v>0</v>
      </c>
      <c r="AE76" s="44">
        <f>S74+I74</f>
        <v>0</v>
      </c>
    </row>
    <row r="77" spans="1:31" s="103" customFormat="1" x14ac:dyDescent="0.75">
      <c r="A77" s="101" t="s">
        <v>120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</row>
    <row r="78" spans="1:31" s="37" customFormat="1" x14ac:dyDescent="0.75">
      <c r="A78" s="104" t="s">
        <v>99</v>
      </c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5"/>
      <c r="AE78" s="43"/>
    </row>
    <row r="79" spans="1:31" x14ac:dyDescent="0.75">
      <c r="A79" s="29" t="s">
        <v>65</v>
      </c>
      <c r="B79" s="29" t="s">
        <v>88</v>
      </c>
      <c r="C79" s="29"/>
      <c r="D79" s="29"/>
      <c r="E79" s="29"/>
      <c r="F79" s="29"/>
      <c r="G79" s="40"/>
      <c r="H79" s="40"/>
      <c r="I79" s="41">
        <f t="shared" ref="I79" si="72">H79-G79</f>
        <v>0</v>
      </c>
      <c r="J79" s="29"/>
      <c r="K79" s="29"/>
      <c r="L79" s="38">
        <f>SUM(D79-C79)</f>
        <v>0</v>
      </c>
      <c r="M79" s="29"/>
      <c r="N79" s="29"/>
      <c r="O79" s="29"/>
      <c r="P79" s="29"/>
      <c r="Q79" s="40"/>
      <c r="R79" s="40"/>
      <c r="S79" s="41">
        <f>R79-Q79</f>
        <v>0</v>
      </c>
      <c r="T79" s="29"/>
      <c r="U79" s="29"/>
      <c r="V79" s="24">
        <f>SUM(N79-M79)</f>
        <v>0</v>
      </c>
      <c r="W79" s="25">
        <f>SUM(L79+V79)</f>
        <v>0</v>
      </c>
      <c r="X79" s="29"/>
      <c r="Y79" s="29"/>
      <c r="Z79" s="30"/>
      <c r="AA79" s="27">
        <f t="shared" ref="AA79" si="73">AB79-X79-Y79-Z79</f>
        <v>17</v>
      </c>
      <c r="AB79" s="27">
        <v>17</v>
      </c>
      <c r="AC79" s="28">
        <f>AA79/AB79</f>
        <v>1</v>
      </c>
      <c r="AD79" s="39">
        <f t="shared" ref="AD79" si="74">W79/AA79</f>
        <v>0</v>
      </c>
      <c r="AE79" s="44">
        <f>S79+I79</f>
        <v>0</v>
      </c>
    </row>
    <row r="80" spans="1:31" s="103" customFormat="1" x14ac:dyDescent="0.75">
      <c r="A80" s="101" t="s">
        <v>122</v>
      </c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</row>
    <row r="81" spans="1:31" s="37" customFormat="1" x14ac:dyDescent="0.75">
      <c r="A81" s="13" t="s">
        <v>112</v>
      </c>
      <c r="B81" s="13"/>
      <c r="C81" s="17"/>
      <c r="D81" s="17"/>
      <c r="E81" s="17"/>
      <c r="F81" s="17"/>
      <c r="G81" s="17"/>
      <c r="H81" s="17"/>
      <c r="I81" s="59"/>
      <c r="J81" s="17"/>
      <c r="K81" s="17"/>
      <c r="L81" s="17"/>
      <c r="M81" s="17"/>
      <c r="N81" s="35"/>
      <c r="O81" s="17"/>
      <c r="P81" s="17"/>
      <c r="Q81" s="17"/>
      <c r="R81" s="17"/>
      <c r="S81" s="17"/>
      <c r="T81" s="17"/>
      <c r="U81" s="17"/>
      <c r="V81" s="13"/>
      <c r="W81" s="17"/>
      <c r="X81" s="13"/>
      <c r="Y81" s="13"/>
      <c r="Z81" s="18"/>
      <c r="AA81" s="13"/>
      <c r="AB81" s="13"/>
      <c r="AC81" s="14"/>
      <c r="AD81" s="15"/>
      <c r="AE81" s="19"/>
    </row>
    <row r="82" spans="1:31" x14ac:dyDescent="0.75">
      <c r="A82" s="21" t="s">
        <v>113</v>
      </c>
      <c r="B82" s="21" t="s">
        <v>114</v>
      </c>
      <c r="C82" s="34"/>
      <c r="D82" s="36"/>
      <c r="E82" s="29"/>
      <c r="F82" s="29"/>
      <c r="G82" s="40"/>
      <c r="H82" s="40"/>
      <c r="I82" s="41">
        <f t="shared" ref="I82" si="75">H82-G82</f>
        <v>0</v>
      </c>
      <c r="J82" s="29"/>
      <c r="K82" s="29"/>
      <c r="L82" s="24">
        <f>SUM(D82-C82)</f>
        <v>0</v>
      </c>
      <c r="M82" s="36"/>
      <c r="N82" s="34"/>
      <c r="O82" s="29"/>
      <c r="P82" s="29"/>
      <c r="Q82" s="40"/>
      <c r="R82" s="40"/>
      <c r="S82" s="41">
        <f t="shared" ref="S82" si="76">R82-Q82</f>
        <v>0</v>
      </c>
      <c r="T82" s="29"/>
      <c r="U82" s="29"/>
      <c r="V82" s="24">
        <f>SUM(N82-M82)</f>
        <v>0</v>
      </c>
      <c r="W82" s="25">
        <f>V82+L82</f>
        <v>0</v>
      </c>
      <c r="X82" s="21"/>
      <c r="Y82" s="21"/>
      <c r="Z82" s="33"/>
      <c r="AA82" s="27">
        <f>AB82-X82-Y82-Z82</f>
        <v>17</v>
      </c>
      <c r="AB82" s="27">
        <v>17</v>
      </c>
      <c r="AC82" s="28">
        <f t="shared" ref="AC82" si="77">AA82/AB82</f>
        <v>1</v>
      </c>
      <c r="AD82" s="10">
        <f>W82/AA82</f>
        <v>0</v>
      </c>
      <c r="AE82" s="44" t="e">
        <f>#REF!+#REF!</f>
        <v>#REF!</v>
      </c>
    </row>
  </sheetData>
  <mergeCells count="10">
    <mergeCell ref="A77:XFD77"/>
    <mergeCell ref="A78:AC78"/>
    <mergeCell ref="A80:XFD80"/>
    <mergeCell ref="A74:AC74"/>
    <mergeCell ref="A62:XFD62"/>
    <mergeCell ref="A67:XFD67"/>
    <mergeCell ref="A68:AC68"/>
    <mergeCell ref="A70:XFD70"/>
    <mergeCell ref="A71:AC71"/>
    <mergeCell ref="A63:XFD6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"/>
  <sheetViews>
    <sheetView topLeftCell="A26" zoomScale="80" zoomScaleNormal="80" workbookViewId="0">
      <selection activeCell="A62" sqref="A62:XFD63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9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9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 t="shared" ref="AE5" si="7">S5+I5</f>
        <v>0.83333333333333326</v>
      </c>
    </row>
    <row r="6" spans="1:31" x14ac:dyDescent="0.75">
      <c r="A6" s="20" t="s">
        <v>31</v>
      </c>
      <c r="B6" s="21" t="s">
        <v>29</v>
      </c>
      <c r="C6" s="23">
        <v>1291.5</v>
      </c>
      <c r="D6" s="23">
        <v>1301.2</v>
      </c>
      <c r="E6" s="29"/>
      <c r="F6" s="29"/>
      <c r="G6" s="40"/>
      <c r="H6" s="40"/>
      <c r="I6" s="41">
        <f t="shared" ref="I6:I12" si="8">H6-G6</f>
        <v>0</v>
      </c>
      <c r="J6" s="29"/>
      <c r="K6" s="29"/>
      <c r="L6" s="22">
        <f t="shared" ref="L6:L12" si="9">D6-C6</f>
        <v>9.7000000000000455</v>
      </c>
      <c r="M6" s="23">
        <v>1301.2</v>
      </c>
      <c r="N6" s="23">
        <v>1311.5</v>
      </c>
      <c r="O6" s="29"/>
      <c r="P6" s="29"/>
      <c r="Q6" s="40"/>
      <c r="R6" s="40"/>
      <c r="S6" s="41">
        <f t="shared" ref="S6:S12" si="10">R6-Q6</f>
        <v>0</v>
      </c>
      <c r="T6" s="29"/>
      <c r="U6" s="29"/>
      <c r="V6" s="24">
        <f t="shared" ref="V6:V12" si="11">SUM(N6-M6)</f>
        <v>10.299999999999955</v>
      </c>
      <c r="W6" s="25">
        <f t="shared" ref="W6:W12" si="12">L6+V6</f>
        <v>20</v>
      </c>
      <c r="X6" s="1"/>
      <c r="Y6" s="8"/>
      <c r="Z6" s="26"/>
      <c r="AA6" s="27">
        <f t="shared" ref="AA6:AA12" si="13">AB6-X6-Y6-Z6</f>
        <v>17</v>
      </c>
      <c r="AB6" s="27">
        <v>17</v>
      </c>
      <c r="AC6" s="28">
        <f t="shared" ref="AC6:AC12" si="14">AA6/AB6</f>
        <v>1</v>
      </c>
      <c r="AD6" s="10">
        <f t="shared" ref="AD6:AD12" si="15">W6/AA6</f>
        <v>1.1764705882352942</v>
      </c>
      <c r="AE6" s="44">
        <f t="shared" ref="AE6:AE25" si="16">S6+I6</f>
        <v>0</v>
      </c>
    </row>
    <row r="7" spans="1:31" x14ac:dyDescent="0.75">
      <c r="A7" s="20" t="s">
        <v>32</v>
      </c>
      <c r="B7" s="21" t="s">
        <v>29</v>
      </c>
      <c r="C7" s="23">
        <v>2187</v>
      </c>
      <c r="D7" s="23">
        <v>2197</v>
      </c>
      <c r="E7" s="29"/>
      <c r="F7" s="29"/>
      <c r="G7" s="40"/>
      <c r="H7" s="40"/>
      <c r="I7" s="41">
        <f t="shared" si="8"/>
        <v>0</v>
      </c>
      <c r="J7" s="29"/>
      <c r="K7" s="29"/>
      <c r="L7" s="22">
        <f t="shared" si="9"/>
        <v>10</v>
      </c>
      <c r="M7" s="23">
        <v>2197</v>
      </c>
      <c r="N7" s="23">
        <v>2207</v>
      </c>
      <c r="O7" s="29"/>
      <c r="P7" s="29"/>
      <c r="Q7" s="40"/>
      <c r="R7" s="40"/>
      <c r="S7" s="41">
        <f t="shared" si="10"/>
        <v>0</v>
      </c>
      <c r="T7" s="29"/>
      <c r="U7" s="29"/>
      <c r="V7" s="24">
        <f t="shared" si="11"/>
        <v>10</v>
      </c>
      <c r="W7" s="25">
        <f t="shared" si="12"/>
        <v>20</v>
      </c>
      <c r="X7" s="1"/>
      <c r="Y7" s="8"/>
      <c r="Z7" s="26"/>
      <c r="AA7" s="27">
        <f t="shared" si="13"/>
        <v>17</v>
      </c>
      <c r="AB7" s="27">
        <v>17</v>
      </c>
      <c r="AC7" s="28">
        <f t="shared" si="14"/>
        <v>1</v>
      </c>
      <c r="AD7" s="10">
        <f t="shared" si="15"/>
        <v>1.1764705882352942</v>
      </c>
      <c r="AE7" s="44">
        <f t="shared" si="16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8"/>
        <v>0.41666666666666663</v>
      </c>
      <c r="J8" s="29" t="s">
        <v>141</v>
      </c>
      <c r="K8" s="29"/>
      <c r="L8" s="22">
        <f t="shared" si="9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si="11"/>
        <v>0</v>
      </c>
      <c r="W8" s="25">
        <f t="shared" si="12"/>
        <v>0</v>
      </c>
      <c r="X8" s="1"/>
      <c r="Y8" s="8"/>
      <c r="Z8" s="26">
        <v>16.899999999999999</v>
      </c>
      <c r="AA8" s="27">
        <f t="shared" si="13"/>
        <v>0.10000000000000142</v>
      </c>
      <c r="AB8" s="27">
        <v>17</v>
      </c>
      <c r="AC8" s="28">
        <f t="shared" si="14"/>
        <v>5.8823529411765538E-3</v>
      </c>
      <c r="AD8" s="10">
        <f t="shared" si="15"/>
        <v>0</v>
      </c>
      <c r="AE8" s="44">
        <f t="shared" si="16"/>
        <v>0.83333333333333326</v>
      </c>
    </row>
    <row r="9" spans="1:31" x14ac:dyDescent="0.75">
      <c r="A9" s="20" t="s">
        <v>69</v>
      </c>
      <c r="B9" s="21" t="s">
        <v>29</v>
      </c>
      <c r="C9" s="23">
        <v>7062</v>
      </c>
      <c r="D9" s="23">
        <v>7071</v>
      </c>
      <c r="E9" s="29"/>
      <c r="F9" s="29"/>
      <c r="G9" s="40"/>
      <c r="H9" s="40"/>
      <c r="I9" s="41">
        <f t="shared" si="8"/>
        <v>0</v>
      </c>
      <c r="J9" s="29"/>
      <c r="K9" s="29"/>
      <c r="L9" s="22">
        <f t="shared" si="9"/>
        <v>9</v>
      </c>
      <c r="M9" s="23">
        <v>7071</v>
      </c>
      <c r="N9" s="23">
        <v>7080</v>
      </c>
      <c r="O9" s="29"/>
      <c r="P9" s="29"/>
      <c r="Q9" s="40"/>
      <c r="R9" s="40"/>
      <c r="S9" s="41">
        <f t="shared" si="10"/>
        <v>0</v>
      </c>
      <c r="T9" s="29"/>
      <c r="U9" s="29"/>
      <c r="V9" s="24">
        <f t="shared" si="11"/>
        <v>9</v>
      </c>
      <c r="W9" s="25">
        <f t="shared" si="12"/>
        <v>18</v>
      </c>
      <c r="X9" s="1"/>
      <c r="Y9" s="8"/>
      <c r="Z9" s="26"/>
      <c r="AA9" s="27">
        <f t="shared" si="13"/>
        <v>17</v>
      </c>
      <c r="AB9" s="27">
        <v>17</v>
      </c>
      <c r="AC9" s="28">
        <f t="shared" si="14"/>
        <v>1</v>
      </c>
      <c r="AD9" s="10">
        <f t="shared" si="15"/>
        <v>1.0588235294117647</v>
      </c>
      <c r="AE9" s="44">
        <f t="shared" si="16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8"/>
        <v>0.41666666666666663</v>
      </c>
      <c r="J10" s="29" t="s">
        <v>145</v>
      </c>
      <c r="K10" s="29"/>
      <c r="L10" s="22">
        <f t="shared" si="9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si="11"/>
        <v>0</v>
      </c>
      <c r="W10" s="25">
        <f t="shared" si="12"/>
        <v>0</v>
      </c>
      <c r="X10" s="1"/>
      <c r="Y10" s="8"/>
      <c r="Z10" s="26">
        <v>16.899999999999999</v>
      </c>
      <c r="AA10" s="27">
        <f t="shared" si="13"/>
        <v>0.10000000000000142</v>
      </c>
      <c r="AB10" s="27">
        <v>17</v>
      </c>
      <c r="AC10" s="28">
        <f t="shared" si="14"/>
        <v>5.8823529411765538E-3</v>
      </c>
      <c r="AD10" s="10">
        <f t="shared" si="15"/>
        <v>0</v>
      </c>
      <c r="AE10" s="44">
        <f t="shared" si="16"/>
        <v>0.83333333333333326</v>
      </c>
    </row>
    <row r="11" spans="1:31" x14ac:dyDescent="0.75">
      <c r="A11" s="20" t="s">
        <v>71</v>
      </c>
      <c r="B11" s="21" t="s">
        <v>29</v>
      </c>
      <c r="C11" s="23">
        <v>7688.5</v>
      </c>
      <c r="D11" s="23">
        <v>7697</v>
      </c>
      <c r="E11" s="29"/>
      <c r="F11" s="29"/>
      <c r="G11" s="40"/>
      <c r="H11" s="40"/>
      <c r="I11" s="41">
        <f t="shared" si="8"/>
        <v>0</v>
      </c>
      <c r="J11" s="29"/>
      <c r="K11" s="29"/>
      <c r="L11" s="22">
        <f t="shared" si="9"/>
        <v>8.5</v>
      </c>
      <c r="M11" s="23">
        <v>7697</v>
      </c>
      <c r="N11" s="23">
        <v>7707.5</v>
      </c>
      <c r="O11" s="29"/>
      <c r="P11" s="29"/>
      <c r="Q11" s="40"/>
      <c r="R11" s="40"/>
      <c r="S11" s="41">
        <f t="shared" si="10"/>
        <v>0</v>
      </c>
      <c r="T11" s="29"/>
      <c r="U11" s="29"/>
      <c r="V11" s="24">
        <f t="shared" si="11"/>
        <v>10.5</v>
      </c>
      <c r="W11" s="25">
        <f t="shared" si="12"/>
        <v>19</v>
      </c>
      <c r="X11" s="1"/>
      <c r="Y11" s="8"/>
      <c r="Z11" s="26"/>
      <c r="AA11" s="27">
        <f t="shared" si="13"/>
        <v>17</v>
      </c>
      <c r="AB11" s="27">
        <v>17</v>
      </c>
      <c r="AC11" s="28">
        <f t="shared" si="14"/>
        <v>1</v>
      </c>
      <c r="AD11" s="10">
        <f t="shared" si="15"/>
        <v>1.1176470588235294</v>
      </c>
      <c r="AE11" s="44">
        <f t="shared" si="16"/>
        <v>0</v>
      </c>
    </row>
    <row r="12" spans="1:31" x14ac:dyDescent="0.75">
      <c r="A12" s="20" t="s">
        <v>91</v>
      </c>
      <c r="B12" s="21" t="s">
        <v>29</v>
      </c>
      <c r="C12" s="23">
        <v>1609</v>
      </c>
      <c r="D12" s="23">
        <v>1618</v>
      </c>
      <c r="E12" s="29"/>
      <c r="F12" s="29"/>
      <c r="G12" s="40"/>
      <c r="H12" s="40"/>
      <c r="I12" s="41">
        <f t="shared" si="8"/>
        <v>0</v>
      </c>
      <c r="J12" s="29"/>
      <c r="K12" s="29"/>
      <c r="L12" s="22">
        <f t="shared" si="9"/>
        <v>9</v>
      </c>
      <c r="M12" s="23">
        <v>1618</v>
      </c>
      <c r="N12" s="23">
        <v>1628</v>
      </c>
      <c r="O12" s="29"/>
      <c r="P12" s="29"/>
      <c r="Q12" s="40"/>
      <c r="R12" s="40"/>
      <c r="S12" s="41">
        <f t="shared" si="10"/>
        <v>0</v>
      </c>
      <c r="T12" s="29"/>
      <c r="U12" s="29"/>
      <c r="V12" s="24">
        <f t="shared" si="11"/>
        <v>10</v>
      </c>
      <c r="W12" s="25">
        <f t="shared" si="12"/>
        <v>19</v>
      </c>
      <c r="X12" s="1"/>
      <c r="Y12" s="8"/>
      <c r="Z12" s="26"/>
      <c r="AA12" s="27">
        <f t="shared" si="13"/>
        <v>17</v>
      </c>
      <c r="AB12" s="27">
        <v>17</v>
      </c>
      <c r="AC12" s="28">
        <f t="shared" si="14"/>
        <v>1</v>
      </c>
      <c r="AD12" s="10">
        <f t="shared" si="15"/>
        <v>1.1176470588235294</v>
      </c>
      <c r="AE12" s="44">
        <f t="shared" si="16"/>
        <v>0</v>
      </c>
    </row>
    <row r="13" spans="1:31" x14ac:dyDescent="0.75">
      <c r="A13" s="20" t="s">
        <v>204</v>
      </c>
      <c r="B13" s="21" t="s">
        <v>29</v>
      </c>
      <c r="C13" s="23">
        <v>9679.4</v>
      </c>
      <c r="D13" s="23">
        <v>9679.4</v>
      </c>
      <c r="E13" s="29"/>
      <c r="F13" s="29"/>
      <c r="G13" s="40"/>
      <c r="H13" s="40"/>
      <c r="I13" s="41">
        <f t="shared" ref="I13" si="17">H13-G13</f>
        <v>0</v>
      </c>
      <c r="J13" s="29"/>
      <c r="K13" s="29"/>
      <c r="L13" s="22">
        <f t="shared" ref="L13" si="18">D13-C13</f>
        <v>0</v>
      </c>
      <c r="M13" s="23">
        <v>9679.4</v>
      </c>
      <c r="N13" s="23">
        <v>9681.7000000000007</v>
      </c>
      <c r="O13" s="29"/>
      <c r="P13" s="29"/>
      <c r="Q13" s="40"/>
      <c r="R13" s="40"/>
      <c r="S13" s="41">
        <f t="shared" ref="S13" si="19">R13-Q13</f>
        <v>0</v>
      </c>
      <c r="T13" s="29"/>
      <c r="U13" s="29"/>
      <c r="V13" s="24">
        <f t="shared" ref="V13" si="20">SUM(N13-M13)</f>
        <v>2.3000000000010914</v>
      </c>
      <c r="W13" s="25">
        <f t="shared" ref="W13" si="21">L13+V13</f>
        <v>2.3000000000010914</v>
      </c>
      <c r="X13" s="1"/>
      <c r="Y13" s="8"/>
      <c r="Z13" s="26"/>
      <c r="AA13" s="27">
        <f t="shared" ref="AA13" si="22">AB13-X13-Y13-Z13</f>
        <v>17</v>
      </c>
      <c r="AB13" s="27">
        <v>17</v>
      </c>
      <c r="AC13" s="28">
        <f t="shared" ref="AC13" si="23">AA13/AB13</f>
        <v>1</v>
      </c>
      <c r="AD13" s="10">
        <f t="shared" ref="AD13" si="24">W13/AA13</f>
        <v>0.13529411764712301</v>
      </c>
      <c r="AE13" s="44">
        <f t="shared" ref="AE13" si="25">S13+I13</f>
        <v>0</v>
      </c>
    </row>
    <row r="14" spans="1:31" x14ac:dyDescent="0.75">
      <c r="A14" s="20"/>
      <c r="B14" s="21"/>
      <c r="C14" s="23"/>
      <c r="D14" s="23"/>
      <c r="E14" s="29"/>
      <c r="F14" s="29"/>
      <c r="G14" s="40"/>
      <c r="H14" s="40"/>
      <c r="I14" s="41"/>
      <c r="J14" s="29"/>
      <c r="K14" s="29"/>
      <c r="L14" s="22"/>
      <c r="M14" s="23"/>
      <c r="N14" s="23"/>
      <c r="O14" s="29"/>
      <c r="P14" s="29"/>
      <c r="Q14" s="40"/>
      <c r="R14" s="40"/>
      <c r="S14" s="41"/>
      <c r="T14" s="29"/>
      <c r="U14" s="29"/>
      <c r="V14" s="24"/>
      <c r="W14" s="25"/>
      <c r="X14" s="1"/>
      <c r="Y14" s="8"/>
      <c r="Z14" s="26"/>
      <c r="AA14" s="27"/>
      <c r="AB14" s="27"/>
      <c r="AC14" s="28">
        <f>AVERAGEIF(AC5:AC12,"&gt;0")</f>
        <v>0.62720588235294117</v>
      </c>
      <c r="AD14" s="28">
        <f>AVERAGEIF(AD5:AD12,"&gt;0")</f>
        <v>1.1294117647058823</v>
      </c>
      <c r="AE14" s="44"/>
    </row>
    <row r="15" spans="1:31" x14ac:dyDescent="0.75">
      <c r="A15" s="13" t="s">
        <v>33</v>
      </c>
      <c r="B15" s="13"/>
      <c r="C15" s="13"/>
      <c r="D15" s="13"/>
      <c r="E15" s="13"/>
      <c r="F15" s="13"/>
      <c r="G15" s="13"/>
      <c r="H15" s="13"/>
      <c r="I15" s="16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7"/>
      <c r="X15" s="13"/>
      <c r="Y15" s="13"/>
      <c r="Z15" s="18"/>
      <c r="AA15" s="13"/>
      <c r="AB15" s="13"/>
      <c r="AC15" s="14"/>
      <c r="AD15" s="15"/>
      <c r="AE15" s="44">
        <f t="shared" si="16"/>
        <v>0</v>
      </c>
    </row>
    <row r="16" spans="1:31" x14ac:dyDescent="0.75">
      <c r="A16" s="29" t="s">
        <v>34</v>
      </c>
      <c r="B16" s="29" t="s">
        <v>29</v>
      </c>
      <c r="C16" s="21">
        <v>16642</v>
      </c>
      <c r="D16" s="21">
        <v>16642</v>
      </c>
      <c r="E16" s="29" t="s">
        <v>140</v>
      </c>
      <c r="F16" s="29" t="s">
        <v>140</v>
      </c>
      <c r="G16" s="40">
        <v>0.25</v>
      </c>
      <c r="H16" s="40">
        <v>0.66666666666666663</v>
      </c>
      <c r="I16" s="41">
        <f t="shared" ref="I16" si="26">H16-G16</f>
        <v>0.41666666666666663</v>
      </c>
      <c r="J16" s="29" t="s">
        <v>132</v>
      </c>
      <c r="K16" s="29"/>
      <c r="L16" s="24">
        <f t="shared" ref="L16" si="27">SUM(D16-C16)</f>
        <v>0</v>
      </c>
      <c r="M16" s="21">
        <v>16642</v>
      </c>
      <c r="N16" s="21">
        <v>16642</v>
      </c>
      <c r="O16" s="29" t="s">
        <v>140</v>
      </c>
      <c r="P16" s="29" t="s">
        <v>140</v>
      </c>
      <c r="Q16" s="40">
        <v>0.66666666666666663</v>
      </c>
      <c r="R16" s="40">
        <v>8.3333333333333329E-2</v>
      </c>
      <c r="S16" s="41">
        <v>0.41666666666666669</v>
      </c>
      <c r="T16" s="29" t="s">
        <v>132</v>
      </c>
      <c r="U16" s="29"/>
      <c r="V16" s="24">
        <f t="shared" ref="V16" si="28">SUM(N16-M16)</f>
        <v>0</v>
      </c>
      <c r="W16" s="25">
        <f t="shared" ref="W16" si="29">L16+V16</f>
        <v>0</v>
      </c>
      <c r="X16" s="21"/>
      <c r="Y16" s="21"/>
      <c r="Z16" s="30">
        <v>16.899999999999999</v>
      </c>
      <c r="AA16" s="27">
        <f>AB16-X16-Y16-Z16</f>
        <v>0.10000000000000142</v>
      </c>
      <c r="AB16" s="27">
        <v>17</v>
      </c>
      <c r="AC16" s="28">
        <f t="shared" ref="AC16" si="30">AA16/AB16</f>
        <v>5.8823529411765538E-3</v>
      </c>
      <c r="AD16" s="10">
        <f t="shared" ref="AD16" si="31">W16/AA16</f>
        <v>0</v>
      </c>
      <c r="AE16" s="44">
        <f t="shared" si="16"/>
        <v>0.83333333333333326</v>
      </c>
    </row>
    <row r="17" spans="1:31" x14ac:dyDescent="0.75">
      <c r="A17" s="29" t="s">
        <v>130</v>
      </c>
      <c r="B17" s="29" t="s">
        <v>29</v>
      </c>
      <c r="C17" s="29">
        <v>4230</v>
      </c>
      <c r="D17" s="29">
        <v>4230</v>
      </c>
      <c r="E17" s="29"/>
      <c r="F17" s="29"/>
      <c r="G17" s="40"/>
      <c r="H17" s="40"/>
      <c r="I17" s="41">
        <f t="shared" ref="I17:I21" si="32">H17-G17</f>
        <v>0</v>
      </c>
      <c r="J17" s="29"/>
      <c r="K17" s="29"/>
      <c r="L17" s="24">
        <f t="shared" ref="L17:L21" si="33">SUM(D17-C17)</f>
        <v>0</v>
      </c>
      <c r="M17" s="29">
        <v>4230</v>
      </c>
      <c r="N17" s="29">
        <v>4230</v>
      </c>
      <c r="O17" s="29"/>
      <c r="P17" s="29"/>
      <c r="Q17" s="40"/>
      <c r="R17" s="40"/>
      <c r="S17" s="41">
        <f t="shared" ref="S17:S21" si="34">R17-Q17</f>
        <v>0</v>
      </c>
      <c r="T17" s="29"/>
      <c r="U17" s="29"/>
      <c r="V17" s="24">
        <f t="shared" ref="V17:V21" si="35">SUM(N17-M17)</f>
        <v>0</v>
      </c>
      <c r="W17" s="25">
        <f t="shared" ref="W17:W21" si="36">L17+V17</f>
        <v>0</v>
      </c>
      <c r="X17" s="21"/>
      <c r="Y17" s="21"/>
      <c r="Z17" s="30"/>
      <c r="AA17" s="27">
        <f t="shared" ref="AA17:AA21" si="37">AB17-X17-Y17-Z17</f>
        <v>17</v>
      </c>
      <c r="AB17" s="27">
        <v>17</v>
      </c>
      <c r="AC17" s="28">
        <f t="shared" ref="AC17:AC21" si="38">AA17/AB17</f>
        <v>1</v>
      </c>
      <c r="AD17" s="10">
        <f t="shared" ref="AD17:AD21" si="39">W17/AA17</f>
        <v>0</v>
      </c>
      <c r="AE17" s="44">
        <f t="shared" si="16"/>
        <v>0</v>
      </c>
    </row>
    <row r="18" spans="1:31" x14ac:dyDescent="0.75">
      <c r="A18" s="29" t="s">
        <v>126</v>
      </c>
      <c r="B18" s="29" t="s">
        <v>29</v>
      </c>
      <c r="C18" s="29"/>
      <c r="D18" s="29"/>
      <c r="E18" s="29" t="s">
        <v>140</v>
      </c>
      <c r="F18" s="29" t="s">
        <v>140</v>
      </c>
      <c r="G18" s="40">
        <v>0.25</v>
      </c>
      <c r="H18" s="40">
        <v>0.66666666666666663</v>
      </c>
      <c r="I18" s="41">
        <v>0.41666666666666663</v>
      </c>
      <c r="J18" s="29" t="s">
        <v>134</v>
      </c>
      <c r="K18" s="29"/>
      <c r="L18" s="24">
        <v>0</v>
      </c>
      <c r="M18" s="29"/>
      <c r="N18" s="29"/>
      <c r="O18" s="29" t="s">
        <v>140</v>
      </c>
      <c r="P18" s="29" t="s">
        <v>140</v>
      </c>
      <c r="Q18" s="40">
        <v>0.66666666666666663</v>
      </c>
      <c r="R18" s="40">
        <v>8.3333333333333329E-2</v>
      </c>
      <c r="S18" s="41">
        <v>0.41666666666666669</v>
      </c>
      <c r="T18" s="29" t="s">
        <v>134</v>
      </c>
      <c r="U18" s="29"/>
      <c r="V18" s="24">
        <v>0</v>
      </c>
      <c r="W18" s="25">
        <v>0</v>
      </c>
      <c r="X18" s="21"/>
      <c r="Y18" s="21"/>
      <c r="Z18" s="30">
        <v>16.899999999999999</v>
      </c>
      <c r="AA18" s="27">
        <v>0.10000000000000142</v>
      </c>
      <c r="AB18" s="27">
        <v>17</v>
      </c>
      <c r="AC18" s="28">
        <v>5.8823529411765538E-3</v>
      </c>
      <c r="AD18" s="10">
        <v>0</v>
      </c>
      <c r="AE18" s="44">
        <v>0.83333333333333326</v>
      </c>
    </row>
    <row r="19" spans="1:31" x14ac:dyDescent="0.75">
      <c r="A19" s="29" t="s">
        <v>35</v>
      </c>
      <c r="B19" s="29" t="s">
        <v>29</v>
      </c>
      <c r="C19" s="29">
        <v>21724</v>
      </c>
      <c r="D19" s="29">
        <v>21732</v>
      </c>
      <c r="E19" s="29"/>
      <c r="F19" s="29"/>
      <c r="G19" s="40"/>
      <c r="H19" s="40"/>
      <c r="I19" s="41">
        <f t="shared" si="32"/>
        <v>0</v>
      </c>
      <c r="J19" s="29"/>
      <c r="K19" s="29"/>
      <c r="L19" s="24">
        <f t="shared" si="33"/>
        <v>8</v>
      </c>
      <c r="M19" s="29">
        <v>21732</v>
      </c>
      <c r="N19" s="29">
        <v>21742</v>
      </c>
      <c r="O19" s="29"/>
      <c r="P19" s="29"/>
      <c r="Q19" s="40"/>
      <c r="R19" s="40"/>
      <c r="S19" s="41">
        <f t="shared" si="34"/>
        <v>0</v>
      </c>
      <c r="T19" s="29"/>
      <c r="U19" s="29"/>
      <c r="V19" s="24">
        <f t="shared" si="35"/>
        <v>10</v>
      </c>
      <c r="W19" s="25">
        <f t="shared" si="36"/>
        <v>18</v>
      </c>
      <c r="X19" s="21"/>
      <c r="Y19" s="21"/>
      <c r="Z19" s="30"/>
      <c r="AA19" s="27">
        <f t="shared" si="37"/>
        <v>17</v>
      </c>
      <c r="AB19" s="27">
        <v>17</v>
      </c>
      <c r="AC19" s="28">
        <f t="shared" si="38"/>
        <v>1</v>
      </c>
      <c r="AD19" s="10">
        <f t="shared" si="39"/>
        <v>1.0588235294117647</v>
      </c>
      <c r="AE19" s="44">
        <f t="shared" si="16"/>
        <v>0</v>
      </c>
    </row>
    <row r="20" spans="1:31" x14ac:dyDescent="0.75">
      <c r="A20" s="29" t="s">
        <v>131</v>
      </c>
      <c r="B20" s="29" t="s">
        <v>29</v>
      </c>
      <c r="C20" s="29">
        <v>2139</v>
      </c>
      <c r="D20" s="29">
        <v>2139</v>
      </c>
      <c r="E20" s="29"/>
      <c r="F20" s="29"/>
      <c r="G20" s="40"/>
      <c r="H20" s="40"/>
      <c r="I20" s="41">
        <f t="shared" si="32"/>
        <v>0</v>
      </c>
      <c r="J20" s="29"/>
      <c r="K20" s="29"/>
      <c r="L20" s="24">
        <f t="shared" si="33"/>
        <v>0</v>
      </c>
      <c r="M20" s="29">
        <v>2139</v>
      </c>
      <c r="N20" s="29">
        <v>2139</v>
      </c>
      <c r="O20" s="29"/>
      <c r="P20" s="29"/>
      <c r="Q20" s="40"/>
      <c r="R20" s="40"/>
      <c r="S20" s="41">
        <f t="shared" si="34"/>
        <v>0</v>
      </c>
      <c r="T20" s="29"/>
      <c r="U20" s="29"/>
      <c r="V20" s="24">
        <f t="shared" si="35"/>
        <v>0</v>
      </c>
      <c r="W20" s="25">
        <f t="shared" si="36"/>
        <v>0</v>
      </c>
      <c r="X20" s="21"/>
      <c r="Y20" s="21"/>
      <c r="Z20" s="30"/>
      <c r="AA20" s="27">
        <f t="shared" si="37"/>
        <v>17</v>
      </c>
      <c r="AB20" s="27">
        <v>17</v>
      </c>
      <c r="AC20" s="28">
        <f t="shared" si="38"/>
        <v>1</v>
      </c>
      <c r="AD20" s="10">
        <f t="shared" si="39"/>
        <v>0</v>
      </c>
      <c r="AE20" s="44">
        <f t="shared" si="16"/>
        <v>0</v>
      </c>
    </row>
    <row r="21" spans="1:31" x14ac:dyDescent="0.75">
      <c r="A21" s="29" t="s">
        <v>90</v>
      </c>
      <c r="B21" s="29" t="s">
        <v>29</v>
      </c>
      <c r="C21" s="29">
        <v>2604.5</v>
      </c>
      <c r="D21" s="29">
        <v>2604.5</v>
      </c>
      <c r="E21" s="29"/>
      <c r="F21" s="29"/>
      <c r="G21" s="40"/>
      <c r="H21" s="40"/>
      <c r="I21" s="41">
        <f t="shared" si="32"/>
        <v>0</v>
      </c>
      <c r="J21" s="29"/>
      <c r="K21" s="29"/>
      <c r="L21" s="24">
        <f t="shared" si="33"/>
        <v>0</v>
      </c>
      <c r="M21" s="29">
        <v>2604.5</v>
      </c>
      <c r="N21" s="29">
        <v>2604.5</v>
      </c>
      <c r="O21" s="29"/>
      <c r="P21" s="29"/>
      <c r="Q21" s="40"/>
      <c r="R21" s="40"/>
      <c r="S21" s="41">
        <f t="shared" si="34"/>
        <v>0</v>
      </c>
      <c r="T21" s="29"/>
      <c r="U21" s="29"/>
      <c r="V21" s="24">
        <f t="shared" si="35"/>
        <v>0</v>
      </c>
      <c r="W21" s="25">
        <f t="shared" si="36"/>
        <v>0</v>
      </c>
      <c r="X21" s="21"/>
      <c r="Y21" s="21"/>
      <c r="Z21" s="30"/>
      <c r="AA21" s="27">
        <f t="shared" si="37"/>
        <v>17</v>
      </c>
      <c r="AB21" s="27">
        <v>17</v>
      </c>
      <c r="AC21" s="28">
        <f t="shared" si="38"/>
        <v>1</v>
      </c>
      <c r="AD21" s="10">
        <f t="shared" si="39"/>
        <v>0</v>
      </c>
      <c r="AE21" s="44">
        <f t="shared" si="16"/>
        <v>0</v>
      </c>
    </row>
    <row r="22" spans="1:31" x14ac:dyDescent="0.75">
      <c r="A22" s="29" t="s">
        <v>203</v>
      </c>
      <c r="B22" s="29" t="s">
        <v>29</v>
      </c>
      <c r="C22" s="29">
        <v>315</v>
      </c>
      <c r="D22" s="29">
        <v>317</v>
      </c>
      <c r="E22" s="29"/>
      <c r="F22" s="29"/>
      <c r="G22" s="40"/>
      <c r="H22" s="40"/>
      <c r="I22" s="41">
        <f t="shared" ref="I22" si="40">H22-G22</f>
        <v>0</v>
      </c>
      <c r="J22" s="29"/>
      <c r="K22" s="29"/>
      <c r="L22" s="24">
        <f t="shared" ref="L22" si="41">SUM(D22-C22)</f>
        <v>2</v>
      </c>
      <c r="M22" s="29">
        <v>317</v>
      </c>
      <c r="N22" s="29">
        <v>326</v>
      </c>
      <c r="O22" s="29"/>
      <c r="P22" s="29"/>
      <c r="Q22" s="40"/>
      <c r="R22" s="40"/>
      <c r="S22" s="41">
        <f t="shared" ref="S22" si="42">R22-Q22</f>
        <v>0</v>
      </c>
      <c r="T22" s="29"/>
      <c r="U22" s="29"/>
      <c r="V22" s="24">
        <f t="shared" ref="V22" si="43">SUM(N22-M22)</f>
        <v>9</v>
      </c>
      <c r="W22" s="25">
        <f t="shared" ref="W22" si="44">L22+V22</f>
        <v>11</v>
      </c>
      <c r="X22" s="21"/>
      <c r="Y22" s="21"/>
      <c r="Z22" s="30"/>
      <c r="AA22" s="27">
        <f t="shared" ref="AA22" si="45">AB22-X22-Y22-Z22</f>
        <v>17</v>
      </c>
      <c r="AB22" s="27">
        <v>17</v>
      </c>
      <c r="AC22" s="28">
        <f t="shared" ref="AC22" si="46">AA22/AB22</f>
        <v>1</v>
      </c>
      <c r="AD22" s="10">
        <f t="shared" ref="AD22" si="47">W22/AA22</f>
        <v>0.6470588235294118</v>
      </c>
      <c r="AE22" s="44">
        <f t="shared" ref="AE22" si="48">S22+I22</f>
        <v>0</v>
      </c>
    </row>
    <row r="23" spans="1:31" x14ac:dyDescent="0.75">
      <c r="A23" s="20"/>
      <c r="B23" s="21"/>
      <c r="C23" s="23"/>
      <c r="D23" s="23"/>
      <c r="E23" s="29"/>
      <c r="F23" s="29"/>
      <c r="G23" s="40"/>
      <c r="H23" s="40"/>
      <c r="I23" s="41"/>
      <c r="J23" s="29"/>
      <c r="K23" s="29"/>
      <c r="L23" s="22"/>
      <c r="M23" s="23"/>
      <c r="N23" s="23"/>
      <c r="O23" s="29"/>
      <c r="P23" s="29"/>
      <c r="Q23" s="40"/>
      <c r="R23" s="40"/>
      <c r="S23" s="41"/>
      <c r="T23" s="29"/>
      <c r="U23" s="29"/>
      <c r="V23" s="24"/>
      <c r="W23" s="25"/>
      <c r="X23" s="1"/>
      <c r="Y23" s="8"/>
      <c r="Z23" s="26"/>
      <c r="AA23" s="27"/>
      <c r="AB23" s="27"/>
      <c r="AC23" s="28">
        <f>AVERAGEIF(AC12:AC21,"&gt;0")</f>
        <v>0.73766339869281039</v>
      </c>
      <c r="AD23" s="28">
        <f>AVERAGEIF(AD12:AD21,"&gt;0")</f>
        <v>0.86029411764707486</v>
      </c>
      <c r="AE23" s="44"/>
    </row>
    <row r="24" spans="1:31" x14ac:dyDescent="0.75">
      <c r="A24" s="13" t="s">
        <v>72</v>
      </c>
      <c r="B24" s="13"/>
      <c r="C24" s="13"/>
      <c r="D24" s="13"/>
      <c r="E24" s="13"/>
      <c r="F24" s="13"/>
      <c r="G24" s="13"/>
      <c r="H24" s="13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7"/>
      <c r="X24" s="13"/>
      <c r="Y24" s="13"/>
      <c r="Z24" s="18"/>
      <c r="AA24" s="13"/>
      <c r="AB24" s="13"/>
      <c r="AC24" s="14"/>
      <c r="AD24" s="15"/>
      <c r="AE24" s="44">
        <f t="shared" si="16"/>
        <v>0</v>
      </c>
    </row>
    <row r="25" spans="1:31" x14ac:dyDescent="0.75">
      <c r="A25" s="29" t="s">
        <v>89</v>
      </c>
      <c r="B25" s="29" t="s">
        <v>29</v>
      </c>
      <c r="C25" s="29">
        <v>1332</v>
      </c>
      <c r="D25" s="29">
        <v>1342</v>
      </c>
      <c r="E25" s="29"/>
      <c r="F25" s="29"/>
      <c r="G25" s="40"/>
      <c r="H25" s="40"/>
      <c r="I25" s="41">
        <f t="shared" ref="I25" si="49">H25-G25</f>
        <v>0</v>
      </c>
      <c r="J25" s="29"/>
      <c r="K25" s="29"/>
      <c r="L25" s="24">
        <f t="shared" ref="L25" si="50">SUM(D25-C25)</f>
        <v>10</v>
      </c>
      <c r="M25" s="29">
        <v>1342</v>
      </c>
      <c r="N25" s="29">
        <v>1348</v>
      </c>
      <c r="O25" s="29"/>
      <c r="P25" s="29"/>
      <c r="Q25" s="40"/>
      <c r="R25" s="40"/>
      <c r="S25" s="41">
        <f t="shared" ref="S25" si="51">R25-Q25</f>
        <v>0</v>
      </c>
      <c r="T25" s="29"/>
      <c r="U25" s="29"/>
      <c r="V25" s="24">
        <f t="shared" ref="V25" si="52">SUM(N25-M25)</f>
        <v>6</v>
      </c>
      <c r="W25" s="25">
        <f t="shared" ref="W25" si="53">L25+V25</f>
        <v>16</v>
      </c>
      <c r="X25" s="21"/>
      <c r="Y25" s="21"/>
      <c r="Z25" s="30"/>
      <c r="AA25" s="27">
        <f t="shared" ref="AA25" si="54">AB25-X25-Y25-Z25</f>
        <v>17</v>
      </c>
      <c r="AB25" s="27">
        <v>17</v>
      </c>
      <c r="AC25" s="28">
        <f t="shared" ref="AC25" si="55">AA25/AB25</f>
        <v>1</v>
      </c>
      <c r="AD25" s="10">
        <f t="shared" ref="AD25" si="56">W25/AA25</f>
        <v>0.94117647058823528</v>
      </c>
      <c r="AE25" s="44">
        <f t="shared" si="16"/>
        <v>0</v>
      </c>
    </row>
    <row r="26" spans="1:31" x14ac:dyDescent="0.75">
      <c r="A26" s="29"/>
      <c r="B26" s="29"/>
      <c r="C26" s="29"/>
      <c r="D26" s="29"/>
      <c r="E26" s="29"/>
      <c r="F26" s="29"/>
      <c r="G26" s="40"/>
      <c r="H26" s="40"/>
      <c r="I26" s="41"/>
      <c r="J26" s="29"/>
      <c r="K26" s="29"/>
      <c r="L26" s="24"/>
      <c r="M26" s="29"/>
      <c r="N26" s="29"/>
      <c r="O26" s="29"/>
      <c r="P26" s="29"/>
      <c r="Q26" s="40"/>
      <c r="R26" s="40"/>
      <c r="S26" s="41"/>
      <c r="T26" s="29"/>
      <c r="U26" s="29"/>
      <c r="V26" s="24"/>
      <c r="W26" s="25"/>
      <c r="X26" s="21"/>
      <c r="Y26" s="21"/>
      <c r="Z26" s="30"/>
      <c r="AA26" s="27"/>
      <c r="AB26" s="27"/>
      <c r="AC26" s="28">
        <f>AVERAGEIF(AC25,"&gt;0")</f>
        <v>1</v>
      </c>
      <c r="AD26" s="28">
        <v>0</v>
      </c>
      <c r="AE26" s="44"/>
    </row>
    <row r="27" spans="1:31" x14ac:dyDescent="0.75">
      <c r="A27" s="29"/>
      <c r="B27" s="29"/>
      <c r="C27" s="29"/>
      <c r="D27" s="29"/>
      <c r="E27" s="29"/>
      <c r="F27" s="29"/>
      <c r="G27" s="40"/>
      <c r="H27" s="40"/>
      <c r="I27" s="41"/>
      <c r="J27" s="29"/>
      <c r="K27" s="29"/>
      <c r="L27" s="24"/>
      <c r="M27" s="29"/>
      <c r="N27" s="29"/>
      <c r="O27" s="29"/>
      <c r="P27" s="29"/>
      <c r="Q27" s="40"/>
      <c r="R27" s="40"/>
      <c r="S27" s="41"/>
      <c r="T27" s="29"/>
      <c r="U27" s="29"/>
      <c r="V27" s="24"/>
      <c r="W27" s="25"/>
      <c r="X27" s="21"/>
      <c r="Y27" s="21"/>
      <c r="Z27" s="30"/>
      <c r="AA27" s="88" t="s">
        <v>177</v>
      </c>
      <c r="AB27" s="27"/>
      <c r="AC27" s="28">
        <f>AVERAGE(AC14,AC23,AC26)</f>
        <v>0.78828976034858389</v>
      </c>
      <c r="AD27" s="28">
        <f>AVERAGE(AD14,AD23,AD26)</f>
        <v>0.66323529411765236</v>
      </c>
      <c r="AE27" s="44"/>
    </row>
    <row r="28" spans="1:31" x14ac:dyDescent="0.75">
      <c r="A28" s="32" t="s">
        <v>36</v>
      </c>
      <c r="B28" s="32"/>
      <c r="C28" s="13"/>
      <c r="D28" s="13"/>
      <c r="E28" s="13"/>
      <c r="F28" s="13"/>
      <c r="G28" s="13"/>
      <c r="H28" s="13"/>
      <c r="I28" s="16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32"/>
      <c r="X28" s="32"/>
      <c r="Y28" s="32"/>
      <c r="Z28" s="32"/>
      <c r="AA28" s="13"/>
      <c r="AB28" s="13"/>
      <c r="AC28" s="32"/>
      <c r="AD28" s="15"/>
      <c r="AE28" s="43"/>
    </row>
    <row r="29" spans="1:31" x14ac:dyDescent="0.75">
      <c r="A29" s="13" t="s">
        <v>37</v>
      </c>
      <c r="B29" s="13"/>
      <c r="C29" s="13"/>
      <c r="D29" s="13"/>
      <c r="E29" s="13"/>
      <c r="F29" s="13"/>
      <c r="G29" s="13"/>
      <c r="H29" s="13"/>
      <c r="I29" s="16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7"/>
      <c r="X29" s="13"/>
      <c r="Y29" s="13"/>
      <c r="Z29" s="18"/>
      <c r="AA29" s="13"/>
      <c r="AB29" s="13"/>
      <c r="AC29" s="14"/>
      <c r="AD29" s="15"/>
      <c r="AE29" s="43"/>
    </row>
    <row r="30" spans="1:31" x14ac:dyDescent="0.75">
      <c r="A30" s="29" t="s">
        <v>73</v>
      </c>
      <c r="B30" s="21" t="s">
        <v>38</v>
      </c>
      <c r="C30" s="29"/>
      <c r="D30" s="29"/>
      <c r="E30" s="29"/>
      <c r="F30" s="29"/>
      <c r="G30" s="40"/>
      <c r="H30" s="40"/>
      <c r="I30" s="41">
        <f t="shared" ref="I30:I47" si="57">H30-G30</f>
        <v>0</v>
      </c>
      <c r="J30" s="29"/>
      <c r="K30" s="29"/>
      <c r="L30" s="24">
        <f t="shared" ref="L30:L47" si="58">SUM(D30-C30)</f>
        <v>0</v>
      </c>
      <c r="M30" s="29"/>
      <c r="N30" s="29"/>
      <c r="O30" s="29"/>
      <c r="P30" s="29"/>
      <c r="Q30" s="40"/>
      <c r="R30" s="40"/>
      <c r="S30" s="41">
        <v>0.41666666666666669</v>
      </c>
      <c r="T30" s="29"/>
      <c r="U30" s="29"/>
      <c r="V30" s="24">
        <f t="shared" ref="V30:V47" si="59">SUM(N30-M30)</f>
        <v>0</v>
      </c>
      <c r="W30" s="25">
        <f>L30+V30</f>
        <v>0</v>
      </c>
      <c r="X30" s="21"/>
      <c r="Y30" s="21"/>
      <c r="Z30" s="33"/>
      <c r="AA30" s="27">
        <f t="shared" ref="AA30:AA61" si="60">AB30-X30-Y30-Z30</f>
        <v>17</v>
      </c>
      <c r="AB30" s="27">
        <v>17</v>
      </c>
      <c r="AC30" s="28">
        <f t="shared" ref="AC30:AC61" si="61">AA30/AB30</f>
        <v>1</v>
      </c>
      <c r="AD30" s="10">
        <f>W30/AA30</f>
        <v>0</v>
      </c>
      <c r="AE30" s="44">
        <f t="shared" ref="AE30" si="62">S30+I30</f>
        <v>0.41666666666666669</v>
      </c>
    </row>
    <row r="31" spans="1:31" x14ac:dyDescent="0.75">
      <c r="A31" s="29" t="s">
        <v>74</v>
      </c>
      <c r="B31" s="21" t="s">
        <v>38</v>
      </c>
      <c r="C31" s="29"/>
      <c r="D31" s="29"/>
      <c r="E31" s="29"/>
      <c r="F31" s="29"/>
      <c r="G31" s="40"/>
      <c r="H31" s="40"/>
      <c r="I31" s="41">
        <f t="shared" si="57"/>
        <v>0</v>
      </c>
      <c r="J31" s="29"/>
      <c r="K31" s="29"/>
      <c r="L31" s="24">
        <f t="shared" si="58"/>
        <v>0</v>
      </c>
      <c r="M31" s="29"/>
      <c r="N31" s="29"/>
      <c r="O31" s="29"/>
      <c r="P31" s="29"/>
      <c r="Q31" s="40"/>
      <c r="R31" s="40"/>
      <c r="S31" s="41">
        <f t="shared" ref="S31:S47" si="63">R31-Q31</f>
        <v>0</v>
      </c>
      <c r="T31" s="29"/>
      <c r="U31" s="29"/>
      <c r="V31" s="24">
        <f t="shared" si="59"/>
        <v>0</v>
      </c>
      <c r="W31" s="25">
        <f>L31+V31</f>
        <v>0</v>
      </c>
      <c r="X31" s="21"/>
      <c r="Y31" s="21"/>
      <c r="Z31" s="33"/>
      <c r="AA31" s="27">
        <f t="shared" si="60"/>
        <v>17</v>
      </c>
      <c r="AB31" s="27">
        <v>17</v>
      </c>
      <c r="AC31" s="28">
        <f t="shared" si="61"/>
        <v>1</v>
      </c>
      <c r="AD31" s="10">
        <f>W31/AA31</f>
        <v>0</v>
      </c>
      <c r="AE31" s="44">
        <f>S29+I29</f>
        <v>0</v>
      </c>
    </row>
    <row r="32" spans="1:31" x14ac:dyDescent="0.75">
      <c r="A32" s="29" t="s">
        <v>75</v>
      </c>
      <c r="B32" s="21" t="s">
        <v>38</v>
      </c>
      <c r="C32" s="29"/>
      <c r="D32" s="29"/>
      <c r="E32" s="29"/>
      <c r="F32" s="29"/>
      <c r="G32" s="40"/>
      <c r="H32" s="40"/>
      <c r="I32" s="41">
        <f t="shared" si="57"/>
        <v>0</v>
      </c>
      <c r="J32" s="29"/>
      <c r="K32" s="29"/>
      <c r="L32" s="24">
        <f t="shared" si="58"/>
        <v>0</v>
      </c>
      <c r="M32" s="29"/>
      <c r="N32" s="29"/>
      <c r="O32" s="29"/>
      <c r="P32" s="29"/>
      <c r="Q32" s="40"/>
      <c r="R32" s="40"/>
      <c r="S32" s="41">
        <f t="shared" si="63"/>
        <v>0</v>
      </c>
      <c r="T32" s="29"/>
      <c r="U32" s="29"/>
      <c r="V32" s="24">
        <f t="shared" si="59"/>
        <v>0</v>
      </c>
      <c r="W32" s="25">
        <f t="shared" ref="W32:W47" si="64">L32+V32</f>
        <v>0</v>
      </c>
      <c r="X32" s="21"/>
      <c r="Y32" s="21"/>
      <c r="Z32" s="33"/>
      <c r="AA32" s="27">
        <f>AB32-X32-Y32-Z32</f>
        <v>17</v>
      </c>
      <c r="AB32" s="27">
        <v>17</v>
      </c>
      <c r="AC32" s="28">
        <f t="shared" si="61"/>
        <v>1</v>
      </c>
      <c r="AD32" s="10">
        <f t="shared" ref="AD32:AD61" si="65">W32/AA32</f>
        <v>0</v>
      </c>
      <c r="AE32" s="44">
        <f t="shared" ref="AE32:AE43" si="66">S31+I31</f>
        <v>0</v>
      </c>
    </row>
    <row r="33" spans="1:31" x14ac:dyDescent="0.75">
      <c r="A33" s="29" t="s">
        <v>76</v>
      </c>
      <c r="B33" s="21" t="s">
        <v>38</v>
      </c>
      <c r="C33" s="29"/>
      <c r="D33" s="29"/>
      <c r="E33" s="29"/>
      <c r="F33" s="29"/>
      <c r="G33" s="40"/>
      <c r="H33" s="40"/>
      <c r="I33" s="41">
        <f t="shared" si="57"/>
        <v>0</v>
      </c>
      <c r="J33" s="29"/>
      <c r="K33" s="29"/>
      <c r="L33" s="24">
        <f t="shared" si="58"/>
        <v>0</v>
      </c>
      <c r="M33" s="29"/>
      <c r="N33" s="29"/>
      <c r="O33" s="29"/>
      <c r="P33" s="29"/>
      <c r="Q33" s="40"/>
      <c r="R33" s="40"/>
      <c r="S33" s="41">
        <f t="shared" si="63"/>
        <v>0</v>
      </c>
      <c r="T33" s="29"/>
      <c r="U33" s="29"/>
      <c r="V33" s="24">
        <f t="shared" si="59"/>
        <v>0</v>
      </c>
      <c r="W33" s="25">
        <f t="shared" si="64"/>
        <v>0</v>
      </c>
      <c r="X33" s="21"/>
      <c r="Y33" s="21"/>
      <c r="Z33" s="33"/>
      <c r="AA33" s="27">
        <f t="shared" si="60"/>
        <v>17</v>
      </c>
      <c r="AB33" s="27">
        <v>17</v>
      </c>
      <c r="AC33" s="28">
        <f t="shared" si="61"/>
        <v>1</v>
      </c>
      <c r="AD33" s="10">
        <f t="shared" si="65"/>
        <v>0</v>
      </c>
      <c r="AE33" s="44">
        <f t="shared" si="66"/>
        <v>0</v>
      </c>
    </row>
    <row r="34" spans="1:31" x14ac:dyDescent="0.75">
      <c r="A34" s="29" t="s">
        <v>77</v>
      </c>
      <c r="B34" s="21" t="s">
        <v>38</v>
      </c>
      <c r="C34" s="29"/>
      <c r="D34" s="29"/>
      <c r="E34" s="29"/>
      <c r="F34" s="29"/>
      <c r="G34" s="40"/>
      <c r="H34" s="40"/>
      <c r="I34" s="41">
        <f t="shared" si="57"/>
        <v>0</v>
      </c>
      <c r="J34" s="29"/>
      <c r="K34" s="29"/>
      <c r="L34" s="24">
        <f t="shared" si="58"/>
        <v>0</v>
      </c>
      <c r="M34" s="29"/>
      <c r="N34" s="29"/>
      <c r="O34" s="29"/>
      <c r="P34" s="29"/>
      <c r="Q34" s="40"/>
      <c r="R34" s="40"/>
      <c r="S34" s="41">
        <f t="shared" si="63"/>
        <v>0</v>
      </c>
      <c r="T34" s="29"/>
      <c r="U34" s="29"/>
      <c r="V34" s="24">
        <f t="shared" si="59"/>
        <v>0</v>
      </c>
      <c r="W34" s="25">
        <f t="shared" si="64"/>
        <v>0</v>
      </c>
      <c r="X34" s="21"/>
      <c r="Y34" s="21"/>
      <c r="Z34" s="33"/>
      <c r="AA34" s="27">
        <f>AB34-X34-Y34-Z34</f>
        <v>17</v>
      </c>
      <c r="AB34" s="27">
        <v>17</v>
      </c>
      <c r="AC34" s="28">
        <f t="shared" si="61"/>
        <v>1</v>
      </c>
      <c r="AD34" s="10">
        <f t="shared" si="65"/>
        <v>0</v>
      </c>
      <c r="AE34" s="44">
        <f t="shared" si="66"/>
        <v>0</v>
      </c>
    </row>
    <row r="35" spans="1:31" x14ac:dyDescent="0.75">
      <c r="A35" s="29" t="s">
        <v>78</v>
      </c>
      <c r="B35" s="21" t="s">
        <v>38</v>
      </c>
      <c r="C35" s="21"/>
      <c r="D35" s="21"/>
      <c r="E35" s="29"/>
      <c r="F35" s="29"/>
      <c r="G35" s="40"/>
      <c r="H35" s="40"/>
      <c r="I35" s="41">
        <f t="shared" si="57"/>
        <v>0</v>
      </c>
      <c r="J35" s="29"/>
      <c r="K35" s="29"/>
      <c r="L35" s="24">
        <f t="shared" si="58"/>
        <v>0</v>
      </c>
      <c r="M35" s="21"/>
      <c r="N35" s="21"/>
      <c r="O35" s="29"/>
      <c r="P35" s="29"/>
      <c r="Q35" s="40"/>
      <c r="R35" s="40"/>
      <c r="S35" s="41">
        <f t="shared" si="63"/>
        <v>0</v>
      </c>
      <c r="T35" s="29"/>
      <c r="U35" s="29"/>
      <c r="V35" s="24">
        <f t="shared" si="59"/>
        <v>0</v>
      </c>
      <c r="W35" s="25">
        <f t="shared" si="64"/>
        <v>0</v>
      </c>
      <c r="X35" s="21"/>
      <c r="Y35" s="21"/>
      <c r="Z35" s="33"/>
      <c r="AA35" s="27">
        <f t="shared" si="60"/>
        <v>17</v>
      </c>
      <c r="AB35" s="27">
        <v>17</v>
      </c>
      <c r="AC35" s="28">
        <f t="shared" si="61"/>
        <v>1</v>
      </c>
      <c r="AD35" s="10">
        <f t="shared" si="65"/>
        <v>0</v>
      </c>
      <c r="AE35" s="44">
        <f t="shared" si="66"/>
        <v>0</v>
      </c>
    </row>
    <row r="36" spans="1:31" x14ac:dyDescent="0.75">
      <c r="A36" s="29" t="s">
        <v>79</v>
      </c>
      <c r="B36" s="21" t="s">
        <v>38</v>
      </c>
      <c r="C36" s="29"/>
      <c r="D36" s="29"/>
      <c r="E36" s="29"/>
      <c r="F36" s="29"/>
      <c r="G36" s="40"/>
      <c r="H36" s="40"/>
      <c r="I36" s="41">
        <f t="shared" si="57"/>
        <v>0</v>
      </c>
      <c r="J36" s="29"/>
      <c r="K36" s="29"/>
      <c r="L36" s="24">
        <f t="shared" si="58"/>
        <v>0</v>
      </c>
      <c r="M36" s="29"/>
      <c r="N36" s="29"/>
      <c r="O36" s="29"/>
      <c r="P36" s="29"/>
      <c r="Q36" s="40"/>
      <c r="R36" s="40"/>
      <c r="S36" s="41">
        <v>0.41666666666666669</v>
      </c>
      <c r="T36" s="29"/>
      <c r="U36" s="29"/>
      <c r="V36" s="24">
        <f t="shared" si="59"/>
        <v>0</v>
      </c>
      <c r="W36" s="25">
        <f t="shared" si="64"/>
        <v>0</v>
      </c>
      <c r="X36" s="21"/>
      <c r="Y36" s="21"/>
      <c r="Z36" s="33"/>
      <c r="AA36" s="27">
        <f t="shared" si="60"/>
        <v>17</v>
      </c>
      <c r="AB36" s="27">
        <v>17</v>
      </c>
      <c r="AC36" s="28">
        <f t="shared" si="61"/>
        <v>1</v>
      </c>
      <c r="AD36" s="10">
        <f t="shared" si="65"/>
        <v>0</v>
      </c>
      <c r="AE36" s="44">
        <f t="shared" ref="AE36:AE37" si="67">S36+I36</f>
        <v>0.41666666666666669</v>
      </c>
    </row>
    <row r="37" spans="1:31" x14ac:dyDescent="0.75">
      <c r="A37" s="29" t="s">
        <v>80</v>
      </c>
      <c r="B37" s="21" t="s">
        <v>38</v>
      </c>
      <c r="C37" s="29"/>
      <c r="D37" s="29"/>
      <c r="E37" s="29"/>
      <c r="F37" s="29"/>
      <c r="G37" s="40"/>
      <c r="H37" s="40"/>
      <c r="I37" s="41">
        <f t="shared" si="57"/>
        <v>0</v>
      </c>
      <c r="J37" s="29"/>
      <c r="K37" s="29"/>
      <c r="L37" s="24">
        <f t="shared" si="58"/>
        <v>0</v>
      </c>
      <c r="M37" s="29"/>
      <c r="N37" s="29"/>
      <c r="O37" s="29"/>
      <c r="P37" s="29"/>
      <c r="Q37" s="40"/>
      <c r="R37" s="40"/>
      <c r="S37" s="41">
        <v>0.41666666666666669</v>
      </c>
      <c r="T37" s="29"/>
      <c r="U37" s="29"/>
      <c r="V37" s="24">
        <f t="shared" si="59"/>
        <v>0</v>
      </c>
      <c r="W37" s="25">
        <f t="shared" si="64"/>
        <v>0</v>
      </c>
      <c r="X37" s="21"/>
      <c r="Y37" s="21"/>
      <c r="Z37" s="33"/>
      <c r="AA37" s="27">
        <f t="shared" si="60"/>
        <v>17</v>
      </c>
      <c r="AB37" s="27">
        <v>17</v>
      </c>
      <c r="AC37" s="28">
        <f t="shared" si="61"/>
        <v>1</v>
      </c>
      <c r="AD37" s="10">
        <f t="shared" si="65"/>
        <v>0</v>
      </c>
      <c r="AE37" s="44">
        <f t="shared" si="67"/>
        <v>0.41666666666666669</v>
      </c>
    </row>
    <row r="38" spans="1:31" x14ac:dyDescent="0.75">
      <c r="A38" s="29" t="s">
        <v>81</v>
      </c>
      <c r="B38" s="21" t="s">
        <v>38</v>
      </c>
      <c r="C38" s="29"/>
      <c r="D38" s="29"/>
      <c r="E38" s="29"/>
      <c r="F38" s="29"/>
      <c r="G38" s="40"/>
      <c r="H38" s="40"/>
      <c r="I38" s="41">
        <f t="shared" si="57"/>
        <v>0</v>
      </c>
      <c r="J38" s="29"/>
      <c r="K38" s="29"/>
      <c r="L38" s="24">
        <f t="shared" si="58"/>
        <v>0</v>
      </c>
      <c r="M38" s="29"/>
      <c r="N38" s="29"/>
      <c r="O38" s="29"/>
      <c r="P38" s="29"/>
      <c r="Q38" s="40"/>
      <c r="R38" s="40"/>
      <c r="S38" s="41">
        <f t="shared" si="63"/>
        <v>0</v>
      </c>
      <c r="T38" s="29"/>
      <c r="U38" s="29"/>
      <c r="V38" s="24">
        <f t="shared" si="59"/>
        <v>0</v>
      </c>
      <c r="W38" s="25">
        <f t="shared" si="64"/>
        <v>0</v>
      </c>
      <c r="X38" s="21"/>
      <c r="Y38" s="21"/>
      <c r="Z38" s="33"/>
      <c r="AA38" s="27">
        <f t="shared" si="60"/>
        <v>17</v>
      </c>
      <c r="AB38" s="27">
        <v>17</v>
      </c>
      <c r="AC38" s="28">
        <f t="shared" si="61"/>
        <v>1</v>
      </c>
      <c r="AD38" s="10">
        <f t="shared" si="65"/>
        <v>0</v>
      </c>
      <c r="AE38" s="44">
        <f t="shared" si="66"/>
        <v>0.41666666666666669</v>
      </c>
    </row>
    <row r="39" spans="1:31" x14ac:dyDescent="0.75">
      <c r="A39" s="29" t="s">
        <v>82</v>
      </c>
      <c r="B39" s="21" t="s">
        <v>38</v>
      </c>
      <c r="C39" s="21"/>
      <c r="D39" s="21"/>
      <c r="E39" s="29"/>
      <c r="F39" s="29"/>
      <c r="G39" s="40"/>
      <c r="H39" s="40"/>
      <c r="I39" s="41">
        <f t="shared" si="57"/>
        <v>0</v>
      </c>
      <c r="J39" s="29"/>
      <c r="K39" s="29"/>
      <c r="L39" s="24">
        <f t="shared" si="58"/>
        <v>0</v>
      </c>
      <c r="M39" s="21"/>
      <c r="N39" s="21"/>
      <c r="O39" s="29"/>
      <c r="P39" s="29"/>
      <c r="Q39" s="40"/>
      <c r="R39" s="40"/>
      <c r="S39" s="41">
        <f t="shared" si="63"/>
        <v>0</v>
      </c>
      <c r="T39" s="29"/>
      <c r="U39" s="29"/>
      <c r="V39" s="24">
        <f t="shared" si="59"/>
        <v>0</v>
      </c>
      <c r="W39" s="25">
        <f t="shared" si="64"/>
        <v>0</v>
      </c>
      <c r="X39" s="21"/>
      <c r="Y39" s="21"/>
      <c r="Z39" s="33"/>
      <c r="AA39" s="27">
        <f t="shared" si="60"/>
        <v>17</v>
      </c>
      <c r="AB39" s="27">
        <v>17</v>
      </c>
      <c r="AC39" s="28">
        <f t="shared" si="61"/>
        <v>1</v>
      </c>
      <c r="AD39" s="10">
        <f t="shared" si="65"/>
        <v>0</v>
      </c>
      <c r="AE39" s="44">
        <f t="shared" si="66"/>
        <v>0</v>
      </c>
    </row>
    <row r="40" spans="1:31" x14ac:dyDescent="0.75">
      <c r="A40" s="29" t="s">
        <v>83</v>
      </c>
      <c r="B40" s="21" t="s">
        <v>38</v>
      </c>
      <c r="C40" s="29"/>
      <c r="D40" s="29"/>
      <c r="E40" s="29"/>
      <c r="F40" s="29"/>
      <c r="G40" s="40"/>
      <c r="H40" s="40"/>
      <c r="I40" s="41">
        <f t="shared" si="57"/>
        <v>0</v>
      </c>
      <c r="J40" s="29"/>
      <c r="K40" s="29"/>
      <c r="L40" s="24">
        <f t="shared" si="58"/>
        <v>0</v>
      </c>
      <c r="M40" s="29"/>
      <c r="N40" s="29"/>
      <c r="O40" s="29"/>
      <c r="P40" s="29"/>
      <c r="Q40" s="40"/>
      <c r="R40" s="40"/>
      <c r="S40" s="41">
        <f t="shared" si="63"/>
        <v>0</v>
      </c>
      <c r="T40" s="29"/>
      <c r="U40" s="29"/>
      <c r="V40" s="24">
        <f t="shared" si="59"/>
        <v>0</v>
      </c>
      <c r="W40" s="25">
        <f t="shared" si="64"/>
        <v>0</v>
      </c>
      <c r="X40" s="21"/>
      <c r="Y40" s="21"/>
      <c r="Z40" s="33"/>
      <c r="AA40" s="27">
        <f t="shared" si="60"/>
        <v>17</v>
      </c>
      <c r="AB40" s="27">
        <v>17</v>
      </c>
      <c r="AC40" s="28">
        <f t="shared" si="61"/>
        <v>1</v>
      </c>
      <c r="AD40" s="10">
        <f t="shared" si="65"/>
        <v>0</v>
      </c>
      <c r="AE40" s="44">
        <f t="shared" si="66"/>
        <v>0</v>
      </c>
    </row>
    <row r="41" spans="1:31" x14ac:dyDescent="0.75">
      <c r="A41" s="29" t="s">
        <v>84</v>
      </c>
      <c r="B41" s="21" t="s">
        <v>38</v>
      </c>
      <c r="C41" s="29"/>
      <c r="D41" s="29"/>
      <c r="E41" s="29"/>
      <c r="F41" s="29"/>
      <c r="G41" s="40"/>
      <c r="H41" s="40"/>
      <c r="I41" s="41">
        <f t="shared" si="57"/>
        <v>0</v>
      </c>
      <c r="J41" s="29"/>
      <c r="K41" s="29"/>
      <c r="L41" s="24">
        <f t="shared" si="58"/>
        <v>0</v>
      </c>
      <c r="M41" s="29"/>
      <c r="N41" s="29"/>
      <c r="O41" s="29"/>
      <c r="P41" s="29"/>
      <c r="Q41" s="40"/>
      <c r="R41" s="40"/>
      <c r="S41" s="41">
        <f t="shared" si="63"/>
        <v>0</v>
      </c>
      <c r="T41" s="29"/>
      <c r="U41" s="29"/>
      <c r="V41" s="24">
        <f t="shared" si="59"/>
        <v>0</v>
      </c>
      <c r="W41" s="25">
        <f t="shared" si="64"/>
        <v>0</v>
      </c>
      <c r="X41" s="21"/>
      <c r="Y41" s="21"/>
      <c r="Z41" s="33"/>
      <c r="AA41" s="27">
        <f t="shared" si="60"/>
        <v>17</v>
      </c>
      <c r="AB41" s="27">
        <v>17</v>
      </c>
      <c r="AC41" s="28">
        <f t="shared" si="61"/>
        <v>1</v>
      </c>
      <c r="AD41" s="10">
        <f t="shared" si="65"/>
        <v>0</v>
      </c>
      <c r="AE41" s="44">
        <f t="shared" si="66"/>
        <v>0</v>
      </c>
    </row>
    <row r="42" spans="1:31" x14ac:dyDescent="0.75">
      <c r="A42" s="29" t="s">
        <v>85</v>
      </c>
      <c r="B42" s="21" t="s">
        <v>38</v>
      </c>
      <c r="C42" s="29"/>
      <c r="D42" s="29"/>
      <c r="E42" s="29"/>
      <c r="F42" s="29"/>
      <c r="G42" s="40"/>
      <c r="H42" s="40"/>
      <c r="I42" s="41">
        <f t="shared" si="57"/>
        <v>0</v>
      </c>
      <c r="J42" s="29"/>
      <c r="K42" s="29"/>
      <c r="L42" s="24">
        <f t="shared" si="58"/>
        <v>0</v>
      </c>
      <c r="M42" s="29"/>
      <c r="N42" s="29"/>
      <c r="O42" s="29"/>
      <c r="P42" s="29"/>
      <c r="Q42" s="40"/>
      <c r="R42" s="40"/>
      <c r="S42" s="41">
        <f t="shared" si="63"/>
        <v>0</v>
      </c>
      <c r="T42" s="29"/>
      <c r="U42" s="29"/>
      <c r="V42" s="24">
        <f t="shared" si="59"/>
        <v>0</v>
      </c>
      <c r="W42" s="25">
        <f t="shared" si="64"/>
        <v>0</v>
      </c>
      <c r="X42" s="21"/>
      <c r="Y42" s="21"/>
      <c r="Z42" s="33"/>
      <c r="AA42" s="27">
        <f t="shared" si="60"/>
        <v>17</v>
      </c>
      <c r="AB42" s="27">
        <v>17</v>
      </c>
      <c r="AC42" s="28">
        <f t="shared" si="61"/>
        <v>1</v>
      </c>
      <c r="AD42" s="10">
        <f t="shared" si="65"/>
        <v>0</v>
      </c>
      <c r="AE42" s="44">
        <f t="shared" si="66"/>
        <v>0</v>
      </c>
    </row>
    <row r="43" spans="1:31" x14ac:dyDescent="0.75">
      <c r="A43" s="29" t="s">
        <v>86</v>
      </c>
      <c r="B43" s="21" t="s">
        <v>38</v>
      </c>
      <c r="C43" s="29"/>
      <c r="D43" s="29"/>
      <c r="E43" s="29"/>
      <c r="F43" s="29"/>
      <c r="G43" s="40"/>
      <c r="H43" s="40"/>
      <c r="I43" s="41">
        <f t="shared" si="57"/>
        <v>0</v>
      </c>
      <c r="J43" s="29"/>
      <c r="K43" s="29"/>
      <c r="L43" s="24">
        <f t="shared" si="58"/>
        <v>0</v>
      </c>
      <c r="M43" s="29"/>
      <c r="N43" s="29"/>
      <c r="O43" s="29"/>
      <c r="P43" s="29"/>
      <c r="Q43" s="40"/>
      <c r="R43" s="40"/>
      <c r="S43" s="41">
        <f t="shared" si="63"/>
        <v>0</v>
      </c>
      <c r="T43" s="29"/>
      <c r="U43" s="29"/>
      <c r="V43" s="24">
        <f t="shared" si="59"/>
        <v>0</v>
      </c>
      <c r="W43" s="25">
        <f t="shared" si="64"/>
        <v>0</v>
      </c>
      <c r="X43" s="21"/>
      <c r="Y43" s="21"/>
      <c r="Z43" s="33"/>
      <c r="AA43" s="27">
        <f t="shared" si="60"/>
        <v>17</v>
      </c>
      <c r="AB43" s="27">
        <v>17</v>
      </c>
      <c r="AC43" s="28">
        <f t="shared" si="61"/>
        <v>1</v>
      </c>
      <c r="AD43" s="10">
        <f t="shared" si="65"/>
        <v>0</v>
      </c>
      <c r="AE43" s="44">
        <f t="shared" si="66"/>
        <v>0</v>
      </c>
    </row>
    <row r="44" spans="1:31" x14ac:dyDescent="0.75">
      <c r="A44" s="29" t="s">
        <v>87</v>
      </c>
      <c r="B44" s="21" t="s">
        <v>38</v>
      </c>
      <c r="C44" s="29"/>
      <c r="D44" s="21"/>
      <c r="E44" s="29"/>
      <c r="F44" s="29"/>
      <c r="G44" s="40"/>
      <c r="H44" s="40"/>
      <c r="I44" s="41">
        <f t="shared" si="57"/>
        <v>0</v>
      </c>
      <c r="J44" s="29"/>
      <c r="K44" s="29"/>
      <c r="L44" s="24">
        <f t="shared" si="58"/>
        <v>0</v>
      </c>
      <c r="M44" s="21"/>
      <c r="N44" s="29"/>
      <c r="O44" s="29"/>
      <c r="P44" s="29"/>
      <c r="Q44" s="40"/>
      <c r="R44" s="40"/>
      <c r="S44" s="41">
        <f t="shared" si="63"/>
        <v>0</v>
      </c>
      <c r="T44" s="29"/>
      <c r="U44" s="29"/>
      <c r="V44" s="24">
        <f t="shared" si="59"/>
        <v>0</v>
      </c>
      <c r="W44" s="25">
        <f t="shared" si="64"/>
        <v>0</v>
      </c>
      <c r="X44" s="21"/>
      <c r="Y44" s="21"/>
      <c r="Z44" s="33"/>
      <c r="AA44" s="27">
        <f t="shared" si="60"/>
        <v>17</v>
      </c>
      <c r="AB44" s="27">
        <v>17</v>
      </c>
      <c r="AC44" s="28">
        <f t="shared" si="61"/>
        <v>1</v>
      </c>
      <c r="AD44" s="10">
        <f>W44/AA44</f>
        <v>0</v>
      </c>
      <c r="AE44" s="44">
        <f>S41+I41</f>
        <v>0</v>
      </c>
    </row>
    <row r="45" spans="1:31" x14ac:dyDescent="0.75">
      <c r="A45" s="29" t="s">
        <v>135</v>
      </c>
      <c r="B45" s="21" t="s">
        <v>38</v>
      </c>
      <c r="C45" s="21"/>
      <c r="D45" s="21"/>
      <c r="E45" s="29"/>
      <c r="F45" s="29"/>
      <c r="G45" s="40"/>
      <c r="H45" s="40"/>
      <c r="I45" s="41">
        <f t="shared" si="57"/>
        <v>0</v>
      </c>
      <c r="J45" s="29"/>
      <c r="K45" s="29"/>
      <c r="L45" s="24">
        <f t="shared" si="58"/>
        <v>0</v>
      </c>
      <c r="M45" s="21"/>
      <c r="N45" s="29"/>
      <c r="O45" s="29"/>
      <c r="P45" s="29"/>
      <c r="Q45" s="40"/>
      <c r="R45" s="40"/>
      <c r="S45" s="41">
        <f t="shared" si="63"/>
        <v>0</v>
      </c>
      <c r="T45" s="29"/>
      <c r="U45" s="29"/>
      <c r="V45" s="24">
        <f t="shared" si="59"/>
        <v>0</v>
      </c>
      <c r="W45" s="25">
        <f t="shared" si="64"/>
        <v>0</v>
      </c>
      <c r="X45" s="21"/>
      <c r="Y45" s="21"/>
      <c r="Z45" s="33"/>
      <c r="AA45" s="27">
        <f t="shared" si="60"/>
        <v>17</v>
      </c>
      <c r="AB45" s="27">
        <v>17</v>
      </c>
      <c r="AC45" s="28">
        <f t="shared" si="61"/>
        <v>1</v>
      </c>
      <c r="AD45" s="10">
        <f>W45/AA45</f>
        <v>0</v>
      </c>
      <c r="AE45" s="44">
        <f t="shared" ref="AE45" si="68">S44+I44</f>
        <v>0</v>
      </c>
    </row>
    <row r="46" spans="1:31" x14ac:dyDescent="0.75">
      <c r="A46" s="29" t="s">
        <v>136</v>
      </c>
      <c r="B46" s="21" t="s">
        <v>38</v>
      </c>
      <c r="C46" s="29"/>
      <c r="D46" s="29"/>
      <c r="E46" s="29"/>
      <c r="F46" s="29"/>
      <c r="G46" s="40"/>
      <c r="H46" s="40"/>
      <c r="I46" s="41">
        <f t="shared" si="57"/>
        <v>0</v>
      </c>
      <c r="J46" s="29"/>
      <c r="K46" s="29"/>
      <c r="L46" s="24">
        <f t="shared" si="58"/>
        <v>0</v>
      </c>
      <c r="M46" s="29"/>
      <c r="N46" s="21"/>
      <c r="O46" s="29"/>
      <c r="P46" s="29"/>
      <c r="Q46" s="40"/>
      <c r="R46" s="40"/>
      <c r="S46" s="41">
        <f t="shared" si="63"/>
        <v>0</v>
      </c>
      <c r="T46" s="29"/>
      <c r="U46" s="29"/>
      <c r="V46" s="24">
        <f t="shared" si="59"/>
        <v>0</v>
      </c>
      <c r="W46" s="25">
        <f t="shared" si="64"/>
        <v>0</v>
      </c>
      <c r="X46" s="21"/>
      <c r="Y46" s="21"/>
      <c r="Z46" s="33"/>
      <c r="AA46" s="27">
        <f t="shared" si="60"/>
        <v>17</v>
      </c>
      <c r="AB46" s="27">
        <v>17</v>
      </c>
      <c r="AC46" s="28">
        <f t="shared" si="61"/>
        <v>1</v>
      </c>
      <c r="AD46" s="10">
        <f>W46/AA46</f>
        <v>0</v>
      </c>
      <c r="AE46" s="44">
        <f>S43+I43</f>
        <v>0</v>
      </c>
    </row>
    <row r="47" spans="1:31" x14ac:dyDescent="0.75">
      <c r="A47" s="29" t="s">
        <v>137</v>
      </c>
      <c r="B47" s="21" t="s">
        <v>38</v>
      </c>
      <c r="C47" s="21"/>
      <c r="D47" s="21"/>
      <c r="E47" s="29"/>
      <c r="F47" s="29"/>
      <c r="G47" s="40"/>
      <c r="H47" s="40"/>
      <c r="I47" s="41">
        <f t="shared" si="57"/>
        <v>0</v>
      </c>
      <c r="J47" s="29"/>
      <c r="K47" s="29"/>
      <c r="L47" s="24">
        <f t="shared" si="58"/>
        <v>0</v>
      </c>
      <c r="M47" s="21"/>
      <c r="N47" s="29"/>
      <c r="O47" s="29"/>
      <c r="P47" s="29"/>
      <c r="Q47" s="40"/>
      <c r="R47" s="40"/>
      <c r="S47" s="41">
        <f t="shared" si="63"/>
        <v>0</v>
      </c>
      <c r="T47" s="29"/>
      <c r="U47" s="29"/>
      <c r="V47" s="24">
        <f t="shared" si="59"/>
        <v>0</v>
      </c>
      <c r="W47" s="25">
        <f t="shared" si="64"/>
        <v>0</v>
      </c>
      <c r="X47" s="21"/>
      <c r="Y47" s="21"/>
      <c r="Z47" s="33"/>
      <c r="AA47" s="27">
        <f t="shared" si="60"/>
        <v>17</v>
      </c>
      <c r="AB47" s="27">
        <v>17</v>
      </c>
      <c r="AC47" s="28">
        <f t="shared" si="61"/>
        <v>1</v>
      </c>
      <c r="AD47" s="10">
        <f>W47/AA47</f>
        <v>0</v>
      </c>
      <c r="AE47" s="44">
        <f t="shared" ref="AE47" si="69">S46+I46</f>
        <v>0</v>
      </c>
    </row>
    <row r="48" spans="1:31" x14ac:dyDescent="0.75">
      <c r="A48" s="29"/>
      <c r="B48" s="21"/>
      <c r="C48" s="21"/>
      <c r="D48" s="21"/>
      <c r="E48" s="29"/>
      <c r="F48" s="29"/>
      <c r="G48" s="40"/>
      <c r="H48" s="40"/>
      <c r="I48" s="41"/>
      <c r="J48" s="29"/>
      <c r="K48" s="29"/>
      <c r="L48" s="24"/>
      <c r="M48" s="21"/>
      <c r="N48" s="21"/>
      <c r="O48" s="29"/>
      <c r="P48" s="29"/>
      <c r="Q48" s="40"/>
      <c r="R48" s="40"/>
      <c r="S48" s="41"/>
      <c r="T48" s="29"/>
      <c r="U48" s="29"/>
      <c r="V48" s="24"/>
      <c r="W48" s="25"/>
      <c r="X48" s="21"/>
      <c r="Y48" s="21"/>
      <c r="Z48" s="33"/>
      <c r="AA48" s="27"/>
      <c r="AB48" s="27"/>
      <c r="AC48" s="28">
        <f>AVERAGEIF(AC30:AC47,"&gt;0")</f>
        <v>1</v>
      </c>
      <c r="AD48" s="28" t="e">
        <f>AVERAGEIF(AD30:AD47,"&gt;0")</f>
        <v>#DIV/0!</v>
      </c>
      <c r="AE48" s="44"/>
    </row>
    <row r="49" spans="1:31" x14ac:dyDescent="0.75">
      <c r="A49" s="13" t="s">
        <v>102</v>
      </c>
      <c r="B49" s="13"/>
      <c r="C49" s="13"/>
      <c r="D49" s="13"/>
      <c r="E49" s="13"/>
      <c r="F49" s="13"/>
      <c r="G49" s="13"/>
      <c r="H49" s="13"/>
      <c r="I49" s="16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7"/>
      <c r="X49" s="13"/>
      <c r="Y49" s="13"/>
      <c r="Z49" s="18"/>
      <c r="AA49" s="13"/>
      <c r="AB49" s="13"/>
      <c r="AC49" s="14"/>
      <c r="AD49" s="15"/>
      <c r="AE49" s="43"/>
    </row>
    <row r="50" spans="1:31" x14ac:dyDescent="0.75">
      <c r="A50" s="29" t="s">
        <v>39</v>
      </c>
      <c r="B50" s="21" t="s">
        <v>38</v>
      </c>
      <c r="C50" s="29"/>
      <c r="D50" s="29"/>
      <c r="E50" s="29"/>
      <c r="F50" s="29"/>
      <c r="G50" s="40"/>
      <c r="H50" s="40"/>
      <c r="I50" s="41">
        <f t="shared" ref="I50:I61" si="70">H50-G50</f>
        <v>0</v>
      </c>
      <c r="J50" s="29"/>
      <c r="K50" s="29"/>
      <c r="L50" s="24">
        <f t="shared" ref="L50:L61" si="71">SUM(D50-C50)</f>
        <v>0</v>
      </c>
      <c r="M50" s="29"/>
      <c r="N50" s="29"/>
      <c r="O50" s="29"/>
      <c r="P50" s="29"/>
      <c r="Q50" s="40"/>
      <c r="R50" s="40"/>
      <c r="S50" s="41">
        <f>R50-Q50</f>
        <v>0</v>
      </c>
      <c r="T50" s="29"/>
      <c r="U50" s="29"/>
      <c r="V50" s="24">
        <f t="shared" ref="V50:V61" si="72">SUM(N50-M50)</f>
        <v>0</v>
      </c>
      <c r="W50" s="25">
        <f t="shared" ref="W50:W61" si="73">L50+V50</f>
        <v>0</v>
      </c>
      <c r="X50" s="21"/>
      <c r="Y50" s="21"/>
      <c r="Z50" s="33"/>
      <c r="AA50" s="27">
        <f t="shared" ref="AA50:AA54" si="74">AB50-X50-Y50-Z50</f>
        <v>17</v>
      </c>
      <c r="AB50" s="27">
        <v>17</v>
      </c>
      <c r="AC50" s="28">
        <f t="shared" ref="AC50:AC53" si="75">AA50/AB50</f>
        <v>1</v>
      </c>
      <c r="AD50" s="10">
        <f t="shared" ref="AD50:AD53" si="76">W50/AA50</f>
        <v>0</v>
      </c>
      <c r="AE50" s="44">
        <f>S50+I50</f>
        <v>0</v>
      </c>
    </row>
    <row r="51" spans="1:31" x14ac:dyDescent="0.75">
      <c r="A51" s="29" t="s">
        <v>40</v>
      </c>
      <c r="B51" s="21" t="s">
        <v>38</v>
      </c>
      <c r="C51" s="29"/>
      <c r="D51" s="29"/>
      <c r="E51" s="29"/>
      <c r="F51" s="29"/>
      <c r="G51" s="40"/>
      <c r="H51" s="40"/>
      <c r="I51" s="41">
        <f t="shared" si="70"/>
        <v>0</v>
      </c>
      <c r="J51" s="29"/>
      <c r="K51" s="29"/>
      <c r="L51" s="24">
        <f t="shared" si="71"/>
        <v>0</v>
      </c>
      <c r="M51" s="29"/>
      <c r="N51" s="29"/>
      <c r="O51" s="29"/>
      <c r="P51" s="29"/>
      <c r="Q51" s="40"/>
      <c r="R51" s="40"/>
      <c r="S51" s="41">
        <f t="shared" ref="S51:S61" si="77">R51-Q51</f>
        <v>0</v>
      </c>
      <c r="T51" s="29"/>
      <c r="U51" s="29"/>
      <c r="V51" s="24">
        <f t="shared" si="72"/>
        <v>0</v>
      </c>
      <c r="W51" s="25">
        <f t="shared" si="73"/>
        <v>0</v>
      </c>
      <c r="X51" s="21"/>
      <c r="Y51" s="21"/>
      <c r="Z51" s="33"/>
      <c r="AA51" s="27">
        <f t="shared" si="74"/>
        <v>17</v>
      </c>
      <c r="AB51" s="27">
        <v>17</v>
      </c>
      <c r="AC51" s="28">
        <f t="shared" si="75"/>
        <v>1</v>
      </c>
      <c r="AD51" s="10">
        <f t="shared" si="76"/>
        <v>0</v>
      </c>
      <c r="AE51" s="44">
        <f t="shared" ref="AE51:AE61" si="78">S51+I51</f>
        <v>0</v>
      </c>
    </row>
    <row r="52" spans="1:31" x14ac:dyDescent="0.75">
      <c r="A52" s="29" t="s">
        <v>41</v>
      </c>
      <c r="B52" s="21" t="s">
        <v>38</v>
      </c>
      <c r="C52" s="29"/>
      <c r="D52" s="29"/>
      <c r="E52" s="29"/>
      <c r="F52" s="29"/>
      <c r="G52" s="40"/>
      <c r="H52" s="40"/>
      <c r="I52" s="41">
        <f t="shared" si="70"/>
        <v>0</v>
      </c>
      <c r="J52" s="29"/>
      <c r="K52" s="29"/>
      <c r="L52" s="24">
        <f t="shared" si="71"/>
        <v>0</v>
      </c>
      <c r="M52" s="29"/>
      <c r="N52" s="29"/>
      <c r="O52" s="29"/>
      <c r="P52" s="29"/>
      <c r="Q52" s="40"/>
      <c r="R52" s="40"/>
      <c r="S52" s="41">
        <f t="shared" si="77"/>
        <v>0</v>
      </c>
      <c r="T52" s="29"/>
      <c r="U52" s="29"/>
      <c r="V52" s="24">
        <f t="shared" si="72"/>
        <v>0</v>
      </c>
      <c r="W52" s="25">
        <f t="shared" si="73"/>
        <v>0</v>
      </c>
      <c r="X52" s="21"/>
      <c r="Y52" s="21"/>
      <c r="Z52" s="33"/>
      <c r="AA52" s="27">
        <f t="shared" si="74"/>
        <v>17</v>
      </c>
      <c r="AB52" s="27">
        <v>17</v>
      </c>
      <c r="AC52" s="28">
        <f t="shared" si="75"/>
        <v>1</v>
      </c>
      <c r="AD52" s="10">
        <f t="shared" si="76"/>
        <v>0</v>
      </c>
      <c r="AE52" s="44">
        <f t="shared" si="78"/>
        <v>0</v>
      </c>
    </row>
    <row r="53" spans="1:31" x14ac:dyDescent="0.75">
      <c r="A53" s="29" t="s">
        <v>42</v>
      </c>
      <c r="B53" s="21" t="s">
        <v>38</v>
      </c>
      <c r="C53" s="29"/>
      <c r="D53" s="29"/>
      <c r="E53" s="29"/>
      <c r="F53" s="29"/>
      <c r="G53" s="40"/>
      <c r="H53" s="40"/>
      <c r="I53" s="41">
        <f t="shared" si="70"/>
        <v>0</v>
      </c>
      <c r="J53" s="29"/>
      <c r="K53" s="29"/>
      <c r="L53" s="24">
        <f t="shared" si="71"/>
        <v>0</v>
      </c>
      <c r="M53" s="29"/>
      <c r="N53" s="29"/>
      <c r="O53" s="29"/>
      <c r="P53" s="29"/>
      <c r="Q53" s="40"/>
      <c r="R53" s="40"/>
      <c r="S53" s="41">
        <f t="shared" si="77"/>
        <v>0</v>
      </c>
      <c r="T53" s="29"/>
      <c r="U53" s="29"/>
      <c r="V53" s="24">
        <f t="shared" si="72"/>
        <v>0</v>
      </c>
      <c r="W53" s="25">
        <f t="shared" si="73"/>
        <v>0</v>
      </c>
      <c r="X53" s="21"/>
      <c r="Y53" s="21"/>
      <c r="Z53" s="33"/>
      <c r="AA53" s="27">
        <f t="shared" si="74"/>
        <v>17</v>
      </c>
      <c r="AB53" s="27">
        <v>17</v>
      </c>
      <c r="AC53" s="28">
        <f t="shared" si="75"/>
        <v>1</v>
      </c>
      <c r="AD53" s="10">
        <f t="shared" si="76"/>
        <v>0</v>
      </c>
      <c r="AE53" s="44">
        <f t="shared" si="78"/>
        <v>0</v>
      </c>
    </row>
    <row r="54" spans="1:31" x14ac:dyDescent="0.75">
      <c r="A54" s="29" t="s">
        <v>43</v>
      </c>
      <c r="B54" s="21" t="s">
        <v>38</v>
      </c>
      <c r="C54" s="21"/>
      <c r="D54" s="21"/>
      <c r="E54" s="29"/>
      <c r="F54" s="29"/>
      <c r="G54" s="40"/>
      <c r="H54" s="40"/>
      <c r="I54" s="41">
        <f t="shared" si="70"/>
        <v>0</v>
      </c>
      <c r="J54" s="29"/>
      <c r="K54" s="29"/>
      <c r="L54" s="24">
        <f t="shared" si="71"/>
        <v>0</v>
      </c>
      <c r="M54" s="21"/>
      <c r="N54" s="21"/>
      <c r="O54" s="29"/>
      <c r="P54" s="29"/>
      <c r="Q54" s="40"/>
      <c r="R54" s="40"/>
      <c r="S54" s="41">
        <f t="shared" si="77"/>
        <v>0</v>
      </c>
      <c r="T54" s="29"/>
      <c r="U54" s="29"/>
      <c r="V54" s="24">
        <f t="shared" si="72"/>
        <v>0</v>
      </c>
      <c r="W54" s="25">
        <f t="shared" si="73"/>
        <v>0</v>
      </c>
      <c r="X54" s="21"/>
      <c r="Y54" s="21"/>
      <c r="Z54" s="33"/>
      <c r="AA54" s="27">
        <f t="shared" si="74"/>
        <v>17</v>
      </c>
      <c r="AB54" s="27">
        <v>17</v>
      </c>
      <c r="AC54" s="28">
        <f>AA54/AB54</f>
        <v>1</v>
      </c>
      <c r="AD54" s="10">
        <f>W54/AA54</f>
        <v>0</v>
      </c>
      <c r="AE54" s="44">
        <f t="shared" si="78"/>
        <v>0</v>
      </c>
    </row>
    <row r="55" spans="1:31" x14ac:dyDescent="0.75">
      <c r="A55" s="29" t="s">
        <v>44</v>
      </c>
      <c r="B55" s="21" t="s">
        <v>38</v>
      </c>
      <c r="C55" s="29"/>
      <c r="D55" s="29"/>
      <c r="E55" s="29"/>
      <c r="F55" s="29"/>
      <c r="G55" s="40"/>
      <c r="H55" s="40"/>
      <c r="I55" s="41">
        <f t="shared" si="70"/>
        <v>0</v>
      </c>
      <c r="J55" s="29"/>
      <c r="K55" s="29"/>
      <c r="L55" s="24">
        <f t="shared" si="71"/>
        <v>0</v>
      </c>
      <c r="M55" s="29"/>
      <c r="N55" s="29"/>
      <c r="O55" s="29"/>
      <c r="P55" s="29"/>
      <c r="Q55" s="40"/>
      <c r="R55" s="40"/>
      <c r="S55" s="41">
        <f t="shared" si="77"/>
        <v>0</v>
      </c>
      <c r="T55" s="29"/>
      <c r="U55" s="29"/>
      <c r="V55" s="24">
        <f t="shared" si="72"/>
        <v>0</v>
      </c>
      <c r="W55" s="25">
        <f t="shared" si="73"/>
        <v>0</v>
      </c>
      <c r="X55" s="21"/>
      <c r="Y55" s="21"/>
      <c r="Z55" s="33"/>
      <c r="AA55" s="27">
        <f t="shared" si="60"/>
        <v>17</v>
      </c>
      <c r="AB55" s="27">
        <v>17</v>
      </c>
      <c r="AC55" s="28">
        <f t="shared" si="61"/>
        <v>1</v>
      </c>
      <c r="AD55" s="10">
        <f t="shared" si="65"/>
        <v>0</v>
      </c>
      <c r="AE55" s="44">
        <f t="shared" si="78"/>
        <v>0</v>
      </c>
    </row>
    <row r="56" spans="1:31" x14ac:dyDescent="0.75">
      <c r="A56" s="29" t="s">
        <v>45</v>
      </c>
      <c r="B56" s="21" t="s">
        <v>38</v>
      </c>
      <c r="C56" s="29"/>
      <c r="D56" s="29"/>
      <c r="E56" s="29"/>
      <c r="F56" s="29"/>
      <c r="G56" s="40"/>
      <c r="H56" s="40"/>
      <c r="I56" s="41">
        <f t="shared" si="70"/>
        <v>0</v>
      </c>
      <c r="J56" s="29"/>
      <c r="K56" s="29"/>
      <c r="L56" s="24">
        <f t="shared" si="71"/>
        <v>0</v>
      </c>
      <c r="M56" s="29"/>
      <c r="N56" s="29"/>
      <c r="O56" s="29"/>
      <c r="P56" s="29"/>
      <c r="Q56" s="40"/>
      <c r="R56" s="40"/>
      <c r="S56" s="41">
        <v>0.41666666666666669</v>
      </c>
      <c r="T56" s="29"/>
      <c r="U56" s="29"/>
      <c r="V56" s="24">
        <f t="shared" si="72"/>
        <v>0</v>
      </c>
      <c r="W56" s="25">
        <f t="shared" si="73"/>
        <v>0</v>
      </c>
      <c r="X56" s="21"/>
      <c r="Y56" s="21"/>
      <c r="Z56" s="33"/>
      <c r="AA56" s="27">
        <f t="shared" si="60"/>
        <v>17</v>
      </c>
      <c r="AB56" s="27">
        <v>17</v>
      </c>
      <c r="AC56" s="28">
        <f t="shared" si="61"/>
        <v>1</v>
      </c>
      <c r="AD56" s="10">
        <f t="shared" si="65"/>
        <v>0</v>
      </c>
      <c r="AE56" s="44">
        <f t="shared" si="78"/>
        <v>0.41666666666666669</v>
      </c>
    </row>
    <row r="57" spans="1:31" x14ac:dyDescent="0.75">
      <c r="A57" s="29" t="s">
        <v>116</v>
      </c>
      <c r="B57" s="21" t="s">
        <v>38</v>
      </c>
      <c r="C57" s="29"/>
      <c r="D57" s="29"/>
      <c r="E57" s="29"/>
      <c r="F57" s="29"/>
      <c r="G57" s="40"/>
      <c r="H57" s="40"/>
      <c r="I57" s="41">
        <f t="shared" si="70"/>
        <v>0</v>
      </c>
      <c r="J57" s="29"/>
      <c r="K57" s="29"/>
      <c r="L57" s="24">
        <f t="shared" si="71"/>
        <v>0</v>
      </c>
      <c r="M57" s="29"/>
      <c r="N57" s="29"/>
      <c r="O57" s="29"/>
      <c r="P57" s="29"/>
      <c r="Q57" s="40"/>
      <c r="R57" s="40"/>
      <c r="S57" s="41">
        <f t="shared" si="77"/>
        <v>0</v>
      </c>
      <c r="T57" s="29"/>
      <c r="U57" s="29"/>
      <c r="V57" s="24">
        <f t="shared" si="72"/>
        <v>0</v>
      </c>
      <c r="W57" s="25">
        <f t="shared" si="73"/>
        <v>0</v>
      </c>
      <c r="X57" s="21"/>
      <c r="Y57" s="21"/>
      <c r="Z57" s="33"/>
      <c r="AA57" s="27">
        <f t="shared" si="60"/>
        <v>17</v>
      </c>
      <c r="AB57" s="27">
        <v>17</v>
      </c>
      <c r="AC57" s="28">
        <f t="shared" si="61"/>
        <v>1</v>
      </c>
      <c r="AD57" s="10">
        <f t="shared" si="65"/>
        <v>0</v>
      </c>
      <c r="AE57" s="44">
        <f t="shared" si="78"/>
        <v>0</v>
      </c>
    </row>
    <row r="58" spans="1:31" x14ac:dyDescent="0.75">
      <c r="A58" s="29" t="s">
        <v>46</v>
      </c>
      <c r="B58" s="21" t="s">
        <v>38</v>
      </c>
      <c r="C58" s="29"/>
      <c r="D58" s="29"/>
      <c r="E58" s="29"/>
      <c r="F58" s="29"/>
      <c r="G58" s="40"/>
      <c r="H58" s="40"/>
      <c r="I58" s="41">
        <f t="shared" si="70"/>
        <v>0</v>
      </c>
      <c r="J58" s="29"/>
      <c r="K58" s="29"/>
      <c r="L58" s="24">
        <f t="shared" si="71"/>
        <v>0</v>
      </c>
      <c r="M58" s="29"/>
      <c r="N58" s="29"/>
      <c r="O58" s="29"/>
      <c r="P58" s="29"/>
      <c r="Q58" s="29"/>
      <c r="R58" s="29"/>
      <c r="S58" s="41">
        <f t="shared" si="77"/>
        <v>0</v>
      </c>
      <c r="T58" s="29"/>
      <c r="U58" s="29"/>
      <c r="V58" s="24">
        <f t="shared" si="72"/>
        <v>0</v>
      </c>
      <c r="W58" s="25">
        <f t="shared" si="73"/>
        <v>0</v>
      </c>
      <c r="X58" s="21"/>
      <c r="Y58" s="21"/>
      <c r="Z58" s="33"/>
      <c r="AA58" s="27">
        <f t="shared" si="60"/>
        <v>17</v>
      </c>
      <c r="AB58" s="27">
        <v>17</v>
      </c>
      <c r="AC58" s="28">
        <f t="shared" si="61"/>
        <v>1</v>
      </c>
      <c r="AD58" s="10">
        <f t="shared" si="65"/>
        <v>0</v>
      </c>
      <c r="AE58" s="44">
        <f t="shared" si="78"/>
        <v>0</v>
      </c>
    </row>
    <row r="59" spans="1:31" x14ac:dyDescent="0.75">
      <c r="A59" s="29" t="s">
        <v>48</v>
      </c>
      <c r="B59" s="21" t="s">
        <v>38</v>
      </c>
      <c r="C59" s="29"/>
      <c r="D59" s="29"/>
      <c r="E59" s="29"/>
      <c r="F59" s="29"/>
      <c r="G59" s="40"/>
      <c r="H59" s="40"/>
      <c r="I59" s="41">
        <f t="shared" si="70"/>
        <v>0</v>
      </c>
      <c r="J59" s="29"/>
      <c r="K59" s="29"/>
      <c r="L59" s="24">
        <f t="shared" si="71"/>
        <v>0</v>
      </c>
      <c r="M59" s="29"/>
      <c r="N59" s="29"/>
      <c r="O59" s="29"/>
      <c r="P59" s="29"/>
      <c r="Q59" s="40"/>
      <c r="R59" s="40"/>
      <c r="S59" s="41">
        <v>0.41666666666666669</v>
      </c>
      <c r="T59" s="29"/>
      <c r="U59" s="29"/>
      <c r="V59" s="24">
        <f t="shared" si="72"/>
        <v>0</v>
      </c>
      <c r="W59" s="25">
        <f t="shared" si="73"/>
        <v>0</v>
      </c>
      <c r="X59" s="21"/>
      <c r="Y59" s="21"/>
      <c r="Z59" s="33"/>
      <c r="AA59" s="27">
        <f t="shared" si="60"/>
        <v>17</v>
      </c>
      <c r="AB59" s="27">
        <v>17</v>
      </c>
      <c r="AC59" s="28">
        <f t="shared" si="61"/>
        <v>1</v>
      </c>
      <c r="AD59" s="10">
        <f t="shared" si="65"/>
        <v>0</v>
      </c>
      <c r="AE59" s="44">
        <f t="shared" si="78"/>
        <v>0.41666666666666669</v>
      </c>
    </row>
    <row r="60" spans="1:31" x14ac:dyDescent="0.75">
      <c r="A60" s="29" t="s">
        <v>49</v>
      </c>
      <c r="B60" s="21" t="s">
        <v>38</v>
      </c>
      <c r="C60" s="29"/>
      <c r="D60" s="29"/>
      <c r="E60" s="29"/>
      <c r="F60" s="29"/>
      <c r="G60" s="40"/>
      <c r="H60" s="40"/>
      <c r="I60" s="41">
        <f t="shared" si="70"/>
        <v>0</v>
      </c>
      <c r="J60" s="29"/>
      <c r="K60" s="29"/>
      <c r="L60" s="24">
        <f t="shared" si="71"/>
        <v>0</v>
      </c>
      <c r="M60" s="29"/>
      <c r="N60" s="29"/>
      <c r="O60" s="29"/>
      <c r="P60" s="29"/>
      <c r="Q60" s="40"/>
      <c r="R60" s="40"/>
      <c r="S60" s="41">
        <f t="shared" si="77"/>
        <v>0</v>
      </c>
      <c r="T60" s="29"/>
      <c r="U60" s="29"/>
      <c r="V60" s="24">
        <f t="shared" si="72"/>
        <v>0</v>
      </c>
      <c r="W60" s="25">
        <f t="shared" si="73"/>
        <v>0</v>
      </c>
      <c r="X60" s="21"/>
      <c r="Y60" s="21"/>
      <c r="Z60" s="33"/>
      <c r="AA60" s="27">
        <f t="shared" si="60"/>
        <v>17</v>
      </c>
      <c r="AB60" s="27">
        <v>17</v>
      </c>
      <c r="AC60" s="28">
        <f t="shared" si="61"/>
        <v>1</v>
      </c>
      <c r="AD60" s="10">
        <f t="shared" si="65"/>
        <v>0</v>
      </c>
      <c r="AE60" s="44">
        <f t="shared" si="78"/>
        <v>0</v>
      </c>
    </row>
    <row r="61" spans="1:31" x14ac:dyDescent="0.75">
      <c r="A61" s="29" t="s">
        <v>50</v>
      </c>
      <c r="B61" s="21" t="s">
        <v>38</v>
      </c>
      <c r="C61" s="29"/>
      <c r="D61" s="29"/>
      <c r="E61" s="29"/>
      <c r="F61" s="29"/>
      <c r="G61" s="40"/>
      <c r="H61" s="40"/>
      <c r="I61" s="41">
        <f t="shared" si="70"/>
        <v>0</v>
      </c>
      <c r="J61" s="29"/>
      <c r="K61" s="29"/>
      <c r="L61" s="24">
        <f t="shared" si="71"/>
        <v>0</v>
      </c>
      <c r="M61" s="29"/>
      <c r="N61" s="29"/>
      <c r="O61" s="29"/>
      <c r="P61" s="29"/>
      <c r="Q61" s="40"/>
      <c r="R61" s="40"/>
      <c r="S61" s="41">
        <f t="shared" si="77"/>
        <v>0</v>
      </c>
      <c r="T61" s="29"/>
      <c r="U61" s="29"/>
      <c r="V61" s="24">
        <f t="shared" si="72"/>
        <v>0</v>
      </c>
      <c r="W61" s="25">
        <f t="shared" si="73"/>
        <v>0</v>
      </c>
      <c r="X61" s="21"/>
      <c r="Y61" s="21"/>
      <c r="Z61" s="33"/>
      <c r="AA61" s="27">
        <f t="shared" si="60"/>
        <v>17</v>
      </c>
      <c r="AB61" s="27">
        <v>17</v>
      </c>
      <c r="AC61" s="28">
        <f t="shared" si="61"/>
        <v>1</v>
      </c>
      <c r="AD61" s="10">
        <f t="shared" si="65"/>
        <v>0</v>
      </c>
      <c r="AE61" s="44">
        <f t="shared" si="78"/>
        <v>0</v>
      </c>
    </row>
    <row r="62" spans="1:31" x14ac:dyDescent="0.75">
      <c r="A62" s="78"/>
      <c r="B62" s="79"/>
      <c r="C62" s="80"/>
      <c r="D62" s="80"/>
      <c r="E62" s="80"/>
      <c r="F62" s="80"/>
      <c r="G62" s="81"/>
      <c r="H62" s="81"/>
      <c r="I62" s="82"/>
      <c r="J62" s="80"/>
      <c r="K62" s="80"/>
      <c r="L62" s="83"/>
      <c r="M62" s="80"/>
      <c r="N62" s="80"/>
      <c r="O62" s="80"/>
      <c r="P62" s="80"/>
      <c r="Q62" s="81"/>
      <c r="R62" s="81"/>
      <c r="S62" s="82"/>
      <c r="T62" s="80"/>
      <c r="U62" s="80"/>
      <c r="V62" s="83"/>
      <c r="W62" s="84"/>
      <c r="X62" s="79"/>
      <c r="Y62" s="79"/>
      <c r="Z62" s="85"/>
      <c r="AA62" s="86"/>
      <c r="AB62" s="86"/>
      <c r="AC62" s="28">
        <f>AVERAGEIF(AC50:AC61,"&gt;0")</f>
        <v>1</v>
      </c>
      <c r="AD62" s="28" t="e">
        <f>AVERAGEIF(AD50:AD61,"&gt;0")</f>
        <v>#DIV/0!</v>
      </c>
      <c r="AE62" s="87"/>
    </row>
    <row r="63" spans="1:31" x14ac:dyDescent="0.75">
      <c r="A63" s="78"/>
      <c r="B63" s="79"/>
      <c r="C63" s="80"/>
      <c r="D63" s="80"/>
      <c r="E63" s="80"/>
      <c r="F63" s="80"/>
      <c r="G63" s="81"/>
      <c r="H63" s="81"/>
      <c r="I63" s="82"/>
      <c r="J63" s="80"/>
      <c r="K63" s="80"/>
      <c r="L63" s="83"/>
      <c r="M63" s="80"/>
      <c r="N63" s="80"/>
      <c r="O63" s="80"/>
      <c r="P63" s="80"/>
      <c r="Q63" s="81"/>
      <c r="R63" s="81"/>
      <c r="S63" s="82"/>
      <c r="T63" s="80"/>
      <c r="U63" s="80"/>
      <c r="V63" s="83"/>
      <c r="W63" s="84"/>
      <c r="X63" s="79"/>
      <c r="Y63" s="79"/>
      <c r="Z63" s="85"/>
      <c r="AA63" s="88" t="s">
        <v>178</v>
      </c>
      <c r="AB63" s="86"/>
      <c r="AC63" s="28">
        <f>AVERAGE(AC48,AC62)</f>
        <v>1</v>
      </c>
      <c r="AD63" s="28" t="e">
        <f>AVERAGE(AD48,AD62)</f>
        <v>#DIV/0!</v>
      </c>
      <c r="AE63" s="87"/>
    </row>
    <row r="64" spans="1:31" s="103" customFormat="1" x14ac:dyDescent="0.75">
      <c r="A64" s="105" t="s">
        <v>118</v>
      </c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</row>
    <row r="65" spans="1:31" s="104" customFormat="1" x14ac:dyDescent="0.75">
      <c r="A65" s="107" t="s">
        <v>97</v>
      </c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</row>
    <row r="66" spans="1:31" x14ac:dyDescent="0.75">
      <c r="A66" s="29" t="s">
        <v>127</v>
      </c>
      <c r="B66" s="29" t="s">
        <v>58</v>
      </c>
      <c r="C66" s="29"/>
      <c r="D66" s="29"/>
      <c r="E66" s="29"/>
      <c r="F66" s="29"/>
      <c r="G66" s="40"/>
      <c r="H66" s="40"/>
      <c r="I66" s="41">
        <f t="shared" ref="I66:I68" si="79">H66-G66</f>
        <v>0</v>
      </c>
      <c r="J66" s="29"/>
      <c r="K66" s="29"/>
      <c r="L66" s="38">
        <f t="shared" ref="L66:L68" si="80">SUM(D66-C66)</f>
        <v>0</v>
      </c>
      <c r="M66" s="29"/>
      <c r="N66" s="29"/>
      <c r="O66" s="29"/>
      <c r="P66" s="29"/>
      <c r="Q66" s="40"/>
      <c r="R66" s="40"/>
      <c r="S66" s="41">
        <f t="shared" ref="S66:S68" si="81">R66-Q66</f>
        <v>0</v>
      </c>
      <c r="T66" s="29"/>
      <c r="U66" s="29"/>
      <c r="V66" s="24">
        <f t="shared" ref="V66:V68" si="82">SUM(N66-M66)</f>
        <v>0</v>
      </c>
      <c r="W66" s="25">
        <f t="shared" ref="W66:W68" si="83">SUM(L66+V66)</f>
        <v>0</v>
      </c>
      <c r="X66" s="29"/>
      <c r="Y66" s="29"/>
      <c r="Z66" s="30"/>
      <c r="AA66" s="27">
        <f>AB66-X66-Y66-Z66</f>
        <v>17</v>
      </c>
      <c r="AB66" s="27">
        <v>17</v>
      </c>
      <c r="AC66" s="28">
        <f>AA66/AB66</f>
        <v>1</v>
      </c>
      <c r="AD66" s="10">
        <f>W66/AA66</f>
        <v>0</v>
      </c>
      <c r="AE66" s="44">
        <f>S65+I65</f>
        <v>0</v>
      </c>
    </row>
    <row r="67" spans="1:31" x14ac:dyDescent="0.75">
      <c r="A67" s="29" t="s">
        <v>128</v>
      </c>
      <c r="B67" s="29" t="s">
        <v>58</v>
      </c>
      <c r="C67" s="29"/>
      <c r="D67" s="29"/>
      <c r="E67" s="29"/>
      <c r="F67" s="29"/>
      <c r="G67" s="40"/>
      <c r="H67" s="40"/>
      <c r="I67" s="41">
        <f t="shared" si="79"/>
        <v>0</v>
      </c>
      <c r="J67" s="29"/>
      <c r="K67" s="29"/>
      <c r="L67" s="38">
        <f t="shared" si="80"/>
        <v>0</v>
      </c>
      <c r="M67" s="29"/>
      <c r="N67" s="29"/>
      <c r="O67" s="29"/>
      <c r="P67" s="29"/>
      <c r="Q67" s="40"/>
      <c r="R67" s="40"/>
      <c r="S67" s="41">
        <f t="shared" si="81"/>
        <v>0</v>
      </c>
      <c r="T67" s="29"/>
      <c r="U67" s="29"/>
      <c r="V67" s="24">
        <f t="shared" si="82"/>
        <v>0</v>
      </c>
      <c r="W67" s="25">
        <f t="shared" si="83"/>
        <v>0</v>
      </c>
      <c r="X67" s="29"/>
      <c r="Y67" s="29"/>
      <c r="Z67" s="30"/>
      <c r="AA67" s="27">
        <f>AB67-X67-Y67-Z67</f>
        <v>17</v>
      </c>
      <c r="AB67" s="27">
        <v>17</v>
      </c>
      <c r="AC67" s="28">
        <f>AA67/AB67</f>
        <v>1</v>
      </c>
      <c r="AD67" s="10">
        <f>W67/AA67</f>
        <v>0</v>
      </c>
      <c r="AE67" s="44">
        <f t="shared" ref="AE67:AE68" si="84">S65+I65</f>
        <v>0</v>
      </c>
    </row>
    <row r="68" spans="1:31" x14ac:dyDescent="0.75">
      <c r="A68" s="29" t="s">
        <v>129</v>
      </c>
      <c r="B68" s="29" t="s">
        <v>58</v>
      </c>
      <c r="C68" s="29"/>
      <c r="D68" s="29"/>
      <c r="E68" s="29"/>
      <c r="F68" s="29"/>
      <c r="G68" s="40"/>
      <c r="H68" s="40"/>
      <c r="I68" s="41">
        <f t="shared" si="79"/>
        <v>0</v>
      </c>
      <c r="J68" s="29"/>
      <c r="K68" s="29"/>
      <c r="L68" s="38">
        <f t="shared" si="80"/>
        <v>0</v>
      </c>
      <c r="M68" s="29"/>
      <c r="N68" s="29"/>
      <c r="O68" s="29"/>
      <c r="P68" s="29"/>
      <c r="Q68" s="40"/>
      <c r="R68" s="40"/>
      <c r="S68" s="41">
        <f t="shared" si="81"/>
        <v>0</v>
      </c>
      <c r="T68" s="29"/>
      <c r="U68" s="29"/>
      <c r="V68" s="24">
        <f t="shared" si="82"/>
        <v>0</v>
      </c>
      <c r="W68" s="25">
        <f t="shared" si="83"/>
        <v>0</v>
      </c>
      <c r="X68" s="29"/>
      <c r="Y68" s="29"/>
      <c r="Z68" s="30"/>
      <c r="AA68" s="27">
        <f>AB68-X68-Y68-Z68</f>
        <v>17</v>
      </c>
      <c r="AB68" s="27">
        <v>17</v>
      </c>
      <c r="AC68" s="28">
        <f>AA68/AB68</f>
        <v>1</v>
      </c>
      <c r="AD68" s="10">
        <f>W68/AA68</f>
        <v>0</v>
      </c>
      <c r="AE68" s="44">
        <f t="shared" si="84"/>
        <v>0</v>
      </c>
    </row>
    <row r="69" spans="1:31" s="103" customFormat="1" x14ac:dyDescent="0.75">
      <c r="A69" s="101" t="s">
        <v>118</v>
      </c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</row>
    <row r="70" spans="1:31" s="37" customFormat="1" x14ac:dyDescent="0.75">
      <c r="A70" s="104" t="s">
        <v>98</v>
      </c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5"/>
      <c r="AE70" s="43"/>
    </row>
    <row r="71" spans="1:31" x14ac:dyDescent="0.75">
      <c r="A71" s="29" t="s">
        <v>57</v>
      </c>
      <c r="B71" s="29" t="s">
        <v>58</v>
      </c>
      <c r="C71" s="36"/>
      <c r="D71" s="36"/>
      <c r="E71" s="29"/>
      <c r="F71" s="29"/>
      <c r="G71" s="40"/>
      <c r="H71" s="40"/>
      <c r="I71" s="41">
        <f t="shared" ref="I71" si="85">H71-G71</f>
        <v>0</v>
      </c>
      <c r="J71" s="29"/>
      <c r="K71" s="29"/>
      <c r="L71" s="38">
        <f t="shared" ref="L71" si="86">SUM(D71-C71)</f>
        <v>0</v>
      </c>
      <c r="M71" s="29"/>
      <c r="N71" s="29"/>
      <c r="O71" s="29"/>
      <c r="P71" s="29"/>
      <c r="Q71" s="40"/>
      <c r="R71" s="40"/>
      <c r="S71" s="41">
        <f>R71-Q71</f>
        <v>0</v>
      </c>
      <c r="T71" s="29"/>
      <c r="U71" s="29"/>
      <c r="V71" s="24">
        <f t="shared" ref="V71" si="87">SUM(N71-M71)</f>
        <v>0</v>
      </c>
      <c r="W71" s="25">
        <f t="shared" ref="W71" si="88">SUM(L71+V71)</f>
        <v>0</v>
      </c>
      <c r="X71" s="29"/>
      <c r="Y71" s="29"/>
      <c r="Z71" s="30"/>
      <c r="AA71" s="27">
        <f>AB71-X71-Y71-Z71</f>
        <v>17</v>
      </c>
      <c r="AB71" s="27">
        <v>17</v>
      </c>
      <c r="AC71" s="28">
        <f>AA71/AB71</f>
        <v>1</v>
      </c>
      <c r="AD71" s="10">
        <f>W71/AA71</f>
        <v>0</v>
      </c>
      <c r="AE71" s="44">
        <f>S69+I69</f>
        <v>0</v>
      </c>
    </row>
    <row r="72" spans="1:31" s="103" customFormat="1" x14ac:dyDescent="0.75">
      <c r="A72" s="101" t="s">
        <v>61</v>
      </c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</row>
    <row r="73" spans="1:31" s="37" customFormat="1" x14ac:dyDescent="0.75">
      <c r="A73" s="104" t="s">
        <v>101</v>
      </c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5"/>
      <c r="AE73" s="19"/>
    </row>
    <row r="74" spans="1:31" x14ac:dyDescent="0.75">
      <c r="A74" s="29" t="s">
        <v>115</v>
      </c>
      <c r="B74" s="29" t="s">
        <v>61</v>
      </c>
      <c r="C74" s="29"/>
      <c r="D74" s="29"/>
      <c r="E74" s="29"/>
      <c r="F74" s="29"/>
      <c r="G74" s="40"/>
      <c r="H74" s="40"/>
      <c r="I74" s="41">
        <f>H74-G74</f>
        <v>0</v>
      </c>
      <c r="J74" s="29"/>
      <c r="K74" s="29"/>
      <c r="L74" s="38">
        <f>SUM(D74-C74)</f>
        <v>0</v>
      </c>
      <c r="M74" s="29"/>
      <c r="N74" s="29"/>
      <c r="O74" s="29"/>
      <c r="P74" s="29"/>
      <c r="Q74" s="40"/>
      <c r="R74" s="40"/>
      <c r="S74" s="41">
        <f>R74-Q74</f>
        <v>0</v>
      </c>
      <c r="T74" s="29"/>
      <c r="U74" s="29"/>
      <c r="V74" s="24">
        <f>SUM(N74-M74)</f>
        <v>0</v>
      </c>
      <c r="W74" s="25">
        <f>SUM(L74+V74)</f>
        <v>0</v>
      </c>
      <c r="X74" s="29"/>
      <c r="Y74" s="29"/>
      <c r="Z74" s="30"/>
      <c r="AA74" s="27">
        <f>AB74-X74-Y74-Z74</f>
        <v>17</v>
      </c>
      <c r="AB74" s="27">
        <v>17</v>
      </c>
      <c r="AC74" s="28">
        <f>AA74/AB74</f>
        <v>1</v>
      </c>
      <c r="AD74" s="10">
        <f>W74/AA74</f>
        <v>0</v>
      </c>
      <c r="AE74" s="44">
        <f>I74</f>
        <v>0</v>
      </c>
    </row>
    <row r="75" spans="1:31" s="37" customFormat="1" x14ac:dyDescent="0.75">
      <c r="A75" s="12" t="s">
        <v>119</v>
      </c>
      <c r="B75" s="13"/>
      <c r="C75" s="13"/>
      <c r="D75" s="13"/>
      <c r="E75" s="13"/>
      <c r="F75" s="13"/>
      <c r="G75" s="14"/>
      <c r="H75" s="15"/>
      <c r="I75" s="19"/>
      <c r="J75" s="14"/>
      <c r="K75" s="15"/>
      <c r="L75" s="13"/>
      <c r="M75" s="13"/>
      <c r="N75" s="13"/>
      <c r="O75" s="13"/>
      <c r="P75" s="13"/>
      <c r="Q75" s="14"/>
      <c r="R75" s="15"/>
      <c r="S75" s="19"/>
      <c r="T75" s="14"/>
      <c r="U75" s="15"/>
      <c r="V75" s="13"/>
      <c r="W75" s="17"/>
      <c r="X75" s="13"/>
      <c r="Y75" s="13"/>
      <c r="Z75" s="18"/>
      <c r="AA75" s="13"/>
      <c r="AB75" s="13"/>
      <c r="AC75" s="14"/>
      <c r="AD75" s="15"/>
      <c r="AE75" s="19"/>
    </row>
    <row r="76" spans="1:31" s="37" customFormat="1" x14ac:dyDescent="0.75">
      <c r="A76" s="104" t="s">
        <v>100</v>
      </c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5"/>
      <c r="AE76" s="19"/>
    </row>
    <row r="77" spans="1:31" x14ac:dyDescent="0.75">
      <c r="A77" s="29" t="s">
        <v>63</v>
      </c>
      <c r="B77" s="29" t="s">
        <v>62</v>
      </c>
      <c r="C77" s="29"/>
      <c r="D77" s="29"/>
      <c r="E77" s="29"/>
      <c r="F77" s="29"/>
      <c r="G77" s="40"/>
      <c r="H77" s="40"/>
      <c r="I77" s="41">
        <f t="shared" ref="I77:I78" si="89">H77-G77</f>
        <v>0</v>
      </c>
      <c r="J77" s="29"/>
      <c r="K77" s="29"/>
      <c r="L77" s="38">
        <f>SUM(D77-C77)</f>
        <v>0</v>
      </c>
      <c r="M77" s="29"/>
      <c r="N77" s="29"/>
      <c r="O77" s="29"/>
      <c r="P77" s="29"/>
      <c r="Q77" s="40"/>
      <c r="R77" s="40"/>
      <c r="S77" s="41">
        <f>R77-Q77</f>
        <v>0</v>
      </c>
      <c r="T77" s="29"/>
      <c r="U77" s="29"/>
      <c r="V77" s="24">
        <f>SUM(N77-M77)</f>
        <v>0</v>
      </c>
      <c r="W77" s="25">
        <f>SUM(L77+V77)</f>
        <v>0</v>
      </c>
      <c r="X77" s="29"/>
      <c r="Y77" s="29"/>
      <c r="Z77" s="30"/>
      <c r="AA77" s="27">
        <f>AB77-X77-Y77-Z77</f>
        <v>17</v>
      </c>
      <c r="AB77" s="27">
        <v>17</v>
      </c>
      <c r="AC77" s="28">
        <f>AA77/AB77</f>
        <v>1</v>
      </c>
      <c r="AD77" s="10">
        <f>W77/AA77</f>
        <v>0</v>
      </c>
      <c r="AE77" s="44" t="e">
        <f>#REF!+#REF!</f>
        <v>#REF!</v>
      </c>
    </row>
    <row r="78" spans="1:31" x14ac:dyDescent="0.75">
      <c r="A78" s="29" t="s">
        <v>64</v>
      </c>
      <c r="B78" s="29" t="s">
        <v>62</v>
      </c>
      <c r="C78" s="29"/>
      <c r="D78" s="29"/>
      <c r="E78" s="29"/>
      <c r="F78" s="29"/>
      <c r="G78" s="40"/>
      <c r="H78" s="40"/>
      <c r="I78" s="41">
        <f t="shared" si="89"/>
        <v>0</v>
      </c>
      <c r="J78" s="29"/>
      <c r="K78" s="29"/>
      <c r="L78" s="38">
        <f>SUM(D78-C78)</f>
        <v>0</v>
      </c>
      <c r="M78" s="29"/>
      <c r="N78" s="29"/>
      <c r="O78" s="29"/>
      <c r="P78" s="29"/>
      <c r="Q78" s="40"/>
      <c r="R78" s="40"/>
      <c r="S78" s="41">
        <f>R78-Q78</f>
        <v>0</v>
      </c>
      <c r="T78" s="29"/>
      <c r="U78" s="29"/>
      <c r="V78" s="24">
        <f>SUM(N78-M78)</f>
        <v>0</v>
      </c>
      <c r="W78" s="25">
        <f>SUM(L78+V78)</f>
        <v>0</v>
      </c>
      <c r="X78" s="29"/>
      <c r="Y78" s="29"/>
      <c r="Z78" s="30"/>
      <c r="AA78" s="27">
        <f>AB78-X78-Y78-Z78</f>
        <v>17</v>
      </c>
      <c r="AB78" s="27">
        <v>17</v>
      </c>
      <c r="AC78" s="28">
        <f>AA78/AB78</f>
        <v>1</v>
      </c>
      <c r="AD78" s="10">
        <f>W78/AA78</f>
        <v>0</v>
      </c>
      <c r="AE78" s="44">
        <f>S76+I76</f>
        <v>0</v>
      </c>
    </row>
    <row r="79" spans="1:31" s="103" customFormat="1" x14ac:dyDescent="0.75">
      <c r="A79" s="101" t="s">
        <v>120</v>
      </c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</row>
    <row r="80" spans="1:31" s="37" customFormat="1" x14ac:dyDescent="0.75">
      <c r="A80" s="104" t="s">
        <v>99</v>
      </c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5"/>
      <c r="AE80" s="43"/>
    </row>
    <row r="81" spans="1:31" x14ac:dyDescent="0.75">
      <c r="A81" s="29" t="s">
        <v>65</v>
      </c>
      <c r="B81" s="29" t="s">
        <v>88</v>
      </c>
      <c r="C81" s="29"/>
      <c r="D81" s="29"/>
      <c r="E81" s="29"/>
      <c r="F81" s="29"/>
      <c r="G81" s="40"/>
      <c r="H81" s="40"/>
      <c r="I81" s="41">
        <f t="shared" ref="I81" si="90">H81-G81</f>
        <v>0</v>
      </c>
      <c r="J81" s="29"/>
      <c r="K81" s="29"/>
      <c r="L81" s="38">
        <f>SUM(D81-C81)</f>
        <v>0</v>
      </c>
      <c r="M81" s="29"/>
      <c r="N81" s="29"/>
      <c r="O81" s="29"/>
      <c r="P81" s="29"/>
      <c r="Q81" s="40"/>
      <c r="R81" s="40"/>
      <c r="S81" s="41">
        <f>R81-Q81</f>
        <v>0</v>
      </c>
      <c r="T81" s="29"/>
      <c r="U81" s="29"/>
      <c r="V81" s="24">
        <f>SUM(N81-M81)</f>
        <v>0</v>
      </c>
      <c r="W81" s="25">
        <f>SUM(L81+V81)</f>
        <v>0</v>
      </c>
      <c r="X81" s="29"/>
      <c r="Y81" s="29"/>
      <c r="Z81" s="30"/>
      <c r="AA81" s="27">
        <f t="shared" ref="AA81" si="91">AB81-X81-Y81-Z81</f>
        <v>17</v>
      </c>
      <c r="AB81" s="27">
        <v>17</v>
      </c>
      <c r="AC81" s="28">
        <f>AA81/AB81</f>
        <v>1</v>
      </c>
      <c r="AD81" s="39">
        <f t="shared" ref="AD81" si="92">W81/AA81</f>
        <v>0</v>
      </c>
      <c r="AE81" s="44">
        <f>S81+I81</f>
        <v>0</v>
      </c>
    </row>
    <row r="82" spans="1:31" s="103" customFormat="1" x14ac:dyDescent="0.75">
      <c r="A82" s="101" t="s">
        <v>122</v>
      </c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</row>
    <row r="83" spans="1:31" s="37" customFormat="1" x14ac:dyDescent="0.75">
      <c r="A83" s="13" t="s">
        <v>112</v>
      </c>
      <c r="B83" s="13"/>
      <c r="C83" s="17"/>
      <c r="D83" s="17"/>
      <c r="E83" s="17"/>
      <c r="F83" s="17"/>
      <c r="G83" s="17"/>
      <c r="H83" s="17"/>
      <c r="I83" s="59"/>
      <c r="J83" s="17"/>
      <c r="K83" s="17"/>
      <c r="L83" s="17"/>
      <c r="M83" s="17"/>
      <c r="N83" s="35"/>
      <c r="O83" s="17"/>
      <c r="P83" s="17"/>
      <c r="Q83" s="17"/>
      <c r="R83" s="17"/>
      <c r="S83" s="17"/>
      <c r="T83" s="17"/>
      <c r="U83" s="17"/>
      <c r="V83" s="13"/>
      <c r="W83" s="17"/>
      <c r="X83" s="13"/>
      <c r="Y83" s="13"/>
      <c r="Z83" s="18"/>
      <c r="AA83" s="13"/>
      <c r="AB83" s="13"/>
      <c r="AC83" s="14"/>
      <c r="AD83" s="15"/>
      <c r="AE83" s="19"/>
    </row>
    <row r="84" spans="1:31" x14ac:dyDescent="0.75">
      <c r="A84" s="21" t="s">
        <v>113</v>
      </c>
      <c r="B84" s="21" t="s">
        <v>114</v>
      </c>
      <c r="C84" s="34"/>
      <c r="D84" s="36"/>
      <c r="E84" s="29"/>
      <c r="F84" s="29"/>
      <c r="G84" s="40"/>
      <c r="H84" s="40"/>
      <c r="I84" s="41">
        <f t="shared" ref="I84" si="93">H84-G84</f>
        <v>0</v>
      </c>
      <c r="J84" s="29"/>
      <c r="K84" s="29"/>
      <c r="L84" s="24">
        <f>SUM(D84-C84)</f>
        <v>0</v>
      </c>
      <c r="M84" s="36"/>
      <c r="N84" s="34"/>
      <c r="O84" s="29"/>
      <c r="P84" s="29"/>
      <c r="Q84" s="40"/>
      <c r="R84" s="40"/>
      <c r="S84" s="41">
        <f t="shared" ref="S84" si="94">R84-Q84</f>
        <v>0</v>
      </c>
      <c r="T84" s="29"/>
      <c r="U84" s="29"/>
      <c r="V84" s="24">
        <f>SUM(N84-M84)</f>
        <v>0</v>
      </c>
      <c r="W84" s="25">
        <f>V84+L84</f>
        <v>0</v>
      </c>
      <c r="X84" s="21"/>
      <c r="Y84" s="21"/>
      <c r="Z84" s="33"/>
      <c r="AA84" s="27">
        <f>AB84-X84-Y84-Z84</f>
        <v>17</v>
      </c>
      <c r="AB84" s="27">
        <v>17</v>
      </c>
      <c r="AC84" s="28">
        <f t="shared" ref="AC84" si="95">AA84/AB84</f>
        <v>1</v>
      </c>
      <c r="AD84" s="10">
        <f>W84/AA84</f>
        <v>0</v>
      </c>
      <c r="AE84" s="44" t="e">
        <f>#REF!+#REF!</f>
        <v>#REF!</v>
      </c>
    </row>
  </sheetData>
  <mergeCells count="10">
    <mergeCell ref="A79:XFD79"/>
    <mergeCell ref="A80:AC80"/>
    <mergeCell ref="A82:XFD82"/>
    <mergeCell ref="A76:AC76"/>
    <mergeCell ref="A64:XFD64"/>
    <mergeCell ref="A69:XFD69"/>
    <mergeCell ref="A70:AC70"/>
    <mergeCell ref="A72:XFD72"/>
    <mergeCell ref="A73:AC73"/>
    <mergeCell ref="A65:XFD65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"/>
  <sheetViews>
    <sheetView topLeftCell="A26" zoomScale="80" zoomScaleNormal="80" workbookViewId="0">
      <selection activeCell="A62" sqref="A62:XFD63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9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9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 t="shared" ref="AE5" si="7">S5+I5</f>
        <v>0.83333333333333326</v>
      </c>
    </row>
    <row r="6" spans="1:31" x14ac:dyDescent="0.75">
      <c r="A6" s="20" t="s">
        <v>31</v>
      </c>
      <c r="B6" s="21" t="s">
        <v>29</v>
      </c>
      <c r="C6" s="23">
        <v>1311.5</v>
      </c>
      <c r="D6" s="23">
        <v>1321</v>
      </c>
      <c r="E6" s="29"/>
      <c r="F6" s="29"/>
      <c r="G6" s="40"/>
      <c r="H6" s="40"/>
      <c r="I6" s="41">
        <f t="shared" ref="I6:I12" si="8">H6-G6</f>
        <v>0</v>
      </c>
      <c r="J6" s="29"/>
      <c r="K6" s="29"/>
      <c r="L6" s="22">
        <f t="shared" ref="L6:L12" si="9">D6-C6</f>
        <v>9.5</v>
      </c>
      <c r="M6" s="23">
        <v>1321</v>
      </c>
      <c r="N6" s="23">
        <v>1330.2</v>
      </c>
      <c r="O6" s="29"/>
      <c r="P6" s="29"/>
      <c r="Q6" s="40"/>
      <c r="R6" s="40"/>
      <c r="S6" s="41">
        <f t="shared" ref="S6:S12" si="10">R6-Q6</f>
        <v>0</v>
      </c>
      <c r="T6" s="29"/>
      <c r="U6" s="29"/>
      <c r="V6" s="24">
        <f t="shared" ref="V6:V12" si="11">SUM(N6-M6)</f>
        <v>9.2000000000000455</v>
      </c>
      <c r="W6" s="25">
        <f t="shared" ref="W6:W12" si="12">L6+V6</f>
        <v>18.700000000000045</v>
      </c>
      <c r="X6" s="1"/>
      <c r="Y6" s="8"/>
      <c r="Z6" s="26"/>
      <c r="AA6" s="27">
        <f t="shared" ref="AA6:AA12" si="13">AB6-X6-Y6-Z6</f>
        <v>17</v>
      </c>
      <c r="AB6" s="27">
        <v>17</v>
      </c>
      <c r="AC6" s="28">
        <f t="shared" ref="AC6:AC12" si="14">AA6/AB6</f>
        <v>1</v>
      </c>
      <c r="AD6" s="10">
        <f t="shared" ref="AD6:AD12" si="15">W6/AA6</f>
        <v>1.1000000000000028</v>
      </c>
      <c r="AE6" s="44">
        <f t="shared" ref="AE6:AE25" si="16">S6+I6</f>
        <v>0</v>
      </c>
    </row>
    <row r="7" spans="1:31" x14ac:dyDescent="0.75">
      <c r="A7" s="20" t="s">
        <v>32</v>
      </c>
      <c r="B7" s="21" t="s">
        <v>29</v>
      </c>
      <c r="C7" s="23">
        <v>2207</v>
      </c>
      <c r="D7" s="23">
        <v>2217</v>
      </c>
      <c r="E7" s="29"/>
      <c r="F7" s="29"/>
      <c r="G7" s="40"/>
      <c r="H7" s="40"/>
      <c r="I7" s="41">
        <f t="shared" si="8"/>
        <v>0</v>
      </c>
      <c r="J7" s="29"/>
      <c r="K7" s="29"/>
      <c r="L7" s="22">
        <f t="shared" si="9"/>
        <v>10</v>
      </c>
      <c r="M7" s="23">
        <v>2217</v>
      </c>
      <c r="N7" s="23">
        <v>2227.4</v>
      </c>
      <c r="O7" s="29"/>
      <c r="P7" s="29"/>
      <c r="Q7" s="40"/>
      <c r="R7" s="40"/>
      <c r="S7" s="41">
        <f t="shared" si="10"/>
        <v>0</v>
      </c>
      <c r="T7" s="29"/>
      <c r="U7" s="29"/>
      <c r="V7" s="24">
        <f t="shared" si="11"/>
        <v>10.400000000000091</v>
      </c>
      <c r="W7" s="25">
        <f t="shared" si="12"/>
        <v>20.400000000000091</v>
      </c>
      <c r="X7" s="1"/>
      <c r="Y7" s="8"/>
      <c r="Z7" s="26"/>
      <c r="AA7" s="27">
        <f t="shared" si="13"/>
        <v>17</v>
      </c>
      <c r="AB7" s="27">
        <v>17</v>
      </c>
      <c r="AC7" s="28">
        <f t="shared" si="14"/>
        <v>1</v>
      </c>
      <c r="AD7" s="10">
        <f t="shared" si="15"/>
        <v>1.2000000000000053</v>
      </c>
      <c r="AE7" s="44">
        <f t="shared" si="16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8"/>
        <v>0.41666666666666663</v>
      </c>
      <c r="J8" s="29" t="s">
        <v>141</v>
      </c>
      <c r="K8" s="29"/>
      <c r="L8" s="22">
        <f t="shared" si="9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si="11"/>
        <v>0</v>
      </c>
      <c r="W8" s="25">
        <f t="shared" si="12"/>
        <v>0</v>
      </c>
      <c r="X8" s="1"/>
      <c r="Y8" s="8"/>
      <c r="Z8" s="26">
        <v>16.899999999999999</v>
      </c>
      <c r="AA8" s="27">
        <f t="shared" si="13"/>
        <v>0.10000000000000142</v>
      </c>
      <c r="AB8" s="27">
        <v>17</v>
      </c>
      <c r="AC8" s="28">
        <f t="shared" si="14"/>
        <v>5.8823529411765538E-3</v>
      </c>
      <c r="AD8" s="10">
        <f t="shared" si="15"/>
        <v>0</v>
      </c>
      <c r="AE8" s="44">
        <f t="shared" si="16"/>
        <v>0.83333333333333326</v>
      </c>
    </row>
    <row r="9" spans="1:31" x14ac:dyDescent="0.75">
      <c r="A9" s="20" t="s">
        <v>69</v>
      </c>
      <c r="B9" s="21" t="s">
        <v>29</v>
      </c>
      <c r="C9" s="23">
        <v>7080</v>
      </c>
      <c r="D9" s="23">
        <v>7091</v>
      </c>
      <c r="E9" s="29"/>
      <c r="F9" s="29"/>
      <c r="G9" s="40"/>
      <c r="H9" s="40"/>
      <c r="I9" s="41">
        <f t="shared" si="8"/>
        <v>0</v>
      </c>
      <c r="J9" s="29"/>
      <c r="K9" s="29"/>
      <c r="L9" s="22">
        <f t="shared" si="9"/>
        <v>11</v>
      </c>
      <c r="M9" s="23">
        <v>7091</v>
      </c>
      <c r="N9" s="23">
        <v>7100</v>
      </c>
      <c r="O9" s="29"/>
      <c r="P9" s="29"/>
      <c r="Q9" s="40"/>
      <c r="R9" s="40"/>
      <c r="S9" s="41">
        <f t="shared" si="10"/>
        <v>0</v>
      </c>
      <c r="T9" s="29"/>
      <c r="U9" s="29"/>
      <c r="V9" s="24">
        <f t="shared" si="11"/>
        <v>9</v>
      </c>
      <c r="W9" s="25">
        <f t="shared" si="12"/>
        <v>20</v>
      </c>
      <c r="X9" s="1"/>
      <c r="Y9" s="8"/>
      <c r="Z9" s="26"/>
      <c r="AA9" s="27">
        <f t="shared" si="13"/>
        <v>17</v>
      </c>
      <c r="AB9" s="27">
        <v>17</v>
      </c>
      <c r="AC9" s="28">
        <f t="shared" si="14"/>
        <v>1</v>
      </c>
      <c r="AD9" s="10">
        <f t="shared" si="15"/>
        <v>1.1764705882352942</v>
      </c>
      <c r="AE9" s="44">
        <f t="shared" si="16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8"/>
        <v>0.41666666666666663</v>
      </c>
      <c r="J10" s="29" t="s">
        <v>145</v>
      </c>
      <c r="K10" s="29"/>
      <c r="L10" s="22">
        <f t="shared" si="9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si="11"/>
        <v>0</v>
      </c>
      <c r="W10" s="25">
        <f t="shared" si="12"/>
        <v>0</v>
      </c>
      <c r="X10" s="1"/>
      <c r="Y10" s="8"/>
      <c r="Z10" s="26">
        <v>16.899999999999999</v>
      </c>
      <c r="AA10" s="27">
        <f t="shared" si="13"/>
        <v>0.10000000000000142</v>
      </c>
      <c r="AB10" s="27">
        <v>17</v>
      </c>
      <c r="AC10" s="28">
        <f t="shared" si="14"/>
        <v>5.8823529411765538E-3</v>
      </c>
      <c r="AD10" s="10">
        <f t="shared" si="15"/>
        <v>0</v>
      </c>
      <c r="AE10" s="44">
        <f t="shared" si="16"/>
        <v>0.83333333333333326</v>
      </c>
    </row>
    <row r="11" spans="1:31" x14ac:dyDescent="0.75">
      <c r="A11" s="20" t="s">
        <v>71</v>
      </c>
      <c r="B11" s="21" t="s">
        <v>29</v>
      </c>
      <c r="C11" s="23">
        <v>7707.5</v>
      </c>
      <c r="D11" s="23">
        <v>7717</v>
      </c>
      <c r="E11" s="29"/>
      <c r="F11" s="29"/>
      <c r="G11" s="40"/>
      <c r="H11" s="40"/>
      <c r="I11" s="41">
        <f t="shared" si="8"/>
        <v>0</v>
      </c>
      <c r="J11" s="29"/>
      <c r="K11" s="29"/>
      <c r="L11" s="22">
        <f t="shared" si="9"/>
        <v>9.5</v>
      </c>
      <c r="M11" s="23">
        <v>7717</v>
      </c>
      <c r="N11" s="23">
        <v>7722.9</v>
      </c>
      <c r="O11" s="29"/>
      <c r="P11" s="29"/>
      <c r="Q11" s="40"/>
      <c r="R11" s="40"/>
      <c r="S11" s="41">
        <f t="shared" si="10"/>
        <v>0</v>
      </c>
      <c r="T11" s="29"/>
      <c r="U11" s="29"/>
      <c r="V11" s="24">
        <f t="shared" si="11"/>
        <v>5.8999999999996362</v>
      </c>
      <c r="W11" s="25">
        <f t="shared" si="12"/>
        <v>15.399999999999636</v>
      </c>
      <c r="X11" s="1"/>
      <c r="Y11" s="8"/>
      <c r="Z11" s="26"/>
      <c r="AA11" s="27">
        <f t="shared" si="13"/>
        <v>17</v>
      </c>
      <c r="AB11" s="27">
        <v>17</v>
      </c>
      <c r="AC11" s="28">
        <f t="shared" si="14"/>
        <v>1</v>
      </c>
      <c r="AD11" s="10">
        <f t="shared" si="15"/>
        <v>0.90588235294115504</v>
      </c>
      <c r="AE11" s="44">
        <f t="shared" si="16"/>
        <v>0</v>
      </c>
    </row>
    <row r="12" spans="1:31" x14ac:dyDescent="0.75">
      <c r="A12" s="20" t="s">
        <v>91</v>
      </c>
      <c r="B12" s="21" t="s">
        <v>29</v>
      </c>
      <c r="C12" s="23">
        <v>1628</v>
      </c>
      <c r="D12" s="23">
        <v>1638</v>
      </c>
      <c r="E12" s="29"/>
      <c r="F12" s="29"/>
      <c r="G12" s="40"/>
      <c r="H12" s="40"/>
      <c r="I12" s="41">
        <f t="shared" si="8"/>
        <v>0</v>
      </c>
      <c r="J12" s="29"/>
      <c r="K12" s="29"/>
      <c r="L12" s="22">
        <f t="shared" si="9"/>
        <v>10</v>
      </c>
      <c r="M12" s="23">
        <v>1638</v>
      </c>
      <c r="N12" s="23">
        <v>1649</v>
      </c>
      <c r="O12" s="29"/>
      <c r="P12" s="29"/>
      <c r="Q12" s="40"/>
      <c r="R12" s="40"/>
      <c r="S12" s="41">
        <f t="shared" si="10"/>
        <v>0</v>
      </c>
      <c r="T12" s="29"/>
      <c r="U12" s="29"/>
      <c r="V12" s="24">
        <f t="shared" si="11"/>
        <v>11</v>
      </c>
      <c r="W12" s="25">
        <f t="shared" si="12"/>
        <v>21</v>
      </c>
      <c r="X12" s="1"/>
      <c r="Y12" s="8"/>
      <c r="Z12" s="26"/>
      <c r="AA12" s="27">
        <f t="shared" si="13"/>
        <v>17</v>
      </c>
      <c r="AB12" s="27">
        <v>17</v>
      </c>
      <c r="AC12" s="28">
        <f t="shared" si="14"/>
        <v>1</v>
      </c>
      <c r="AD12" s="10">
        <f t="shared" si="15"/>
        <v>1.2352941176470589</v>
      </c>
      <c r="AE12" s="44">
        <f t="shared" si="16"/>
        <v>0</v>
      </c>
    </row>
    <row r="13" spans="1:31" x14ac:dyDescent="0.75">
      <c r="A13" s="20" t="s">
        <v>204</v>
      </c>
      <c r="B13" s="21" t="s">
        <v>29</v>
      </c>
      <c r="C13" s="23">
        <v>9681.7000000000007</v>
      </c>
      <c r="D13" s="23">
        <v>9681.7000000000007</v>
      </c>
      <c r="E13" s="29"/>
      <c r="F13" s="29"/>
      <c r="G13" s="40"/>
      <c r="H13" s="40"/>
      <c r="I13" s="41">
        <f t="shared" ref="I13" si="17">H13-G13</f>
        <v>0</v>
      </c>
      <c r="J13" s="29"/>
      <c r="K13" s="29"/>
      <c r="L13" s="22">
        <f t="shared" ref="L13" si="18">D13-C13</f>
        <v>0</v>
      </c>
      <c r="M13" s="23">
        <v>9681.7000000000007</v>
      </c>
      <c r="N13" s="23">
        <v>9681.7000000000007</v>
      </c>
      <c r="O13" s="29"/>
      <c r="P13" s="29"/>
      <c r="Q13" s="40"/>
      <c r="R13" s="40"/>
      <c r="S13" s="41">
        <f t="shared" ref="S13" si="19">R13-Q13</f>
        <v>0</v>
      </c>
      <c r="T13" s="29"/>
      <c r="U13" s="29"/>
      <c r="V13" s="24">
        <f t="shared" ref="V13" si="20">SUM(N13-M13)</f>
        <v>0</v>
      </c>
      <c r="W13" s="25">
        <f t="shared" ref="W13" si="21">L13+V13</f>
        <v>0</v>
      </c>
      <c r="X13" s="1"/>
      <c r="Y13" s="8"/>
      <c r="Z13" s="26"/>
      <c r="AA13" s="27">
        <f t="shared" ref="AA13" si="22">AB13-X13-Y13-Z13</f>
        <v>17</v>
      </c>
      <c r="AB13" s="27">
        <v>17</v>
      </c>
      <c r="AC13" s="28">
        <f t="shared" ref="AC13" si="23">AA13/AB13</f>
        <v>1</v>
      </c>
      <c r="AD13" s="10">
        <f t="shared" ref="AD13" si="24">W13/AA13</f>
        <v>0</v>
      </c>
      <c r="AE13" s="44">
        <f t="shared" ref="AE13" si="25">S13+I13</f>
        <v>0</v>
      </c>
    </row>
    <row r="14" spans="1:31" x14ac:dyDescent="0.75">
      <c r="A14" s="20"/>
      <c r="B14" s="21"/>
      <c r="C14" s="23"/>
      <c r="D14" s="23"/>
      <c r="E14" s="29"/>
      <c r="F14" s="29"/>
      <c r="G14" s="40"/>
      <c r="H14" s="40"/>
      <c r="I14" s="41"/>
      <c r="J14" s="29"/>
      <c r="K14" s="29"/>
      <c r="L14" s="22"/>
      <c r="M14" s="23"/>
      <c r="N14" s="23"/>
      <c r="O14" s="29"/>
      <c r="P14" s="29"/>
      <c r="Q14" s="40"/>
      <c r="R14" s="40"/>
      <c r="S14" s="41"/>
      <c r="T14" s="29"/>
      <c r="U14" s="29"/>
      <c r="V14" s="24"/>
      <c r="W14" s="25"/>
      <c r="X14" s="1"/>
      <c r="Y14" s="8"/>
      <c r="Z14" s="26"/>
      <c r="AA14" s="27"/>
      <c r="AB14" s="27"/>
      <c r="AC14" s="28">
        <f>AVERAGEIF(AC5:AC12,"&gt;0")</f>
        <v>0.62720588235294117</v>
      </c>
      <c r="AD14" s="28">
        <f>AVERAGEIF(AD5:AD12,"&gt;0")</f>
        <v>1.1235294117647032</v>
      </c>
      <c r="AE14" s="44"/>
    </row>
    <row r="15" spans="1:31" x14ac:dyDescent="0.75">
      <c r="A15" s="13" t="s">
        <v>33</v>
      </c>
      <c r="B15" s="13"/>
      <c r="C15" s="13"/>
      <c r="D15" s="13"/>
      <c r="E15" s="13"/>
      <c r="F15" s="13"/>
      <c r="G15" s="13"/>
      <c r="H15" s="13"/>
      <c r="I15" s="16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7"/>
      <c r="X15" s="13"/>
      <c r="Y15" s="13"/>
      <c r="Z15" s="18"/>
      <c r="AA15" s="13"/>
      <c r="AB15" s="13"/>
      <c r="AC15" s="14"/>
      <c r="AD15" s="15"/>
      <c r="AE15" s="44">
        <f t="shared" si="16"/>
        <v>0</v>
      </c>
    </row>
    <row r="16" spans="1:31" x14ac:dyDescent="0.75">
      <c r="A16" s="29" t="s">
        <v>34</v>
      </c>
      <c r="B16" s="29" t="s">
        <v>29</v>
      </c>
      <c r="C16" s="21">
        <v>16642</v>
      </c>
      <c r="D16" s="21">
        <v>16642</v>
      </c>
      <c r="E16" s="29" t="s">
        <v>140</v>
      </c>
      <c r="F16" s="29" t="s">
        <v>140</v>
      </c>
      <c r="G16" s="40">
        <v>0.25</v>
      </c>
      <c r="H16" s="40">
        <v>0.66666666666666663</v>
      </c>
      <c r="I16" s="41">
        <f t="shared" ref="I16" si="26">H16-G16</f>
        <v>0.41666666666666663</v>
      </c>
      <c r="J16" s="29" t="s">
        <v>132</v>
      </c>
      <c r="K16" s="29"/>
      <c r="L16" s="24">
        <f t="shared" ref="L16" si="27">SUM(D16-C16)</f>
        <v>0</v>
      </c>
      <c r="M16" s="21">
        <v>16642</v>
      </c>
      <c r="N16" s="21">
        <v>16642</v>
      </c>
      <c r="O16" s="29" t="s">
        <v>140</v>
      </c>
      <c r="P16" s="29" t="s">
        <v>140</v>
      </c>
      <c r="Q16" s="40">
        <v>0.66666666666666663</v>
      </c>
      <c r="R16" s="40">
        <v>8.3333333333333329E-2</v>
      </c>
      <c r="S16" s="41">
        <v>0.41666666666666669</v>
      </c>
      <c r="T16" s="29" t="s">
        <v>132</v>
      </c>
      <c r="U16" s="29"/>
      <c r="V16" s="24">
        <f t="shared" ref="V16" si="28">SUM(N16-M16)</f>
        <v>0</v>
      </c>
      <c r="W16" s="25">
        <f t="shared" ref="W16" si="29">L16+V16</f>
        <v>0</v>
      </c>
      <c r="X16" s="21"/>
      <c r="Y16" s="21"/>
      <c r="Z16" s="30">
        <v>16.899999999999999</v>
      </c>
      <c r="AA16" s="27">
        <f>AB16-X16-Y16-Z16</f>
        <v>0.10000000000000142</v>
      </c>
      <c r="AB16" s="27">
        <v>17</v>
      </c>
      <c r="AC16" s="28">
        <f t="shared" ref="AC16" si="30">AA16/AB16</f>
        <v>5.8823529411765538E-3</v>
      </c>
      <c r="AD16" s="10">
        <f t="shared" ref="AD16" si="31">W16/AA16</f>
        <v>0</v>
      </c>
      <c r="AE16" s="44">
        <f t="shared" si="16"/>
        <v>0.83333333333333326</v>
      </c>
    </row>
    <row r="17" spans="1:31" x14ac:dyDescent="0.75">
      <c r="A17" s="29" t="s">
        <v>130</v>
      </c>
      <c r="B17" s="29" t="s">
        <v>29</v>
      </c>
      <c r="C17" s="29">
        <v>4230</v>
      </c>
      <c r="D17" s="29">
        <v>4230</v>
      </c>
      <c r="E17" s="29"/>
      <c r="F17" s="29"/>
      <c r="G17" s="40"/>
      <c r="H17" s="40"/>
      <c r="I17" s="41">
        <f t="shared" ref="I17:I22" si="32">H17-G17</f>
        <v>0</v>
      </c>
      <c r="J17" s="29"/>
      <c r="K17" s="29"/>
      <c r="L17" s="24">
        <f t="shared" ref="L17:L22" si="33">SUM(D17-C17)</f>
        <v>0</v>
      </c>
      <c r="M17" s="29">
        <v>4230</v>
      </c>
      <c r="N17" s="29">
        <v>4230</v>
      </c>
      <c r="O17" s="29"/>
      <c r="P17" s="29"/>
      <c r="Q17" s="40"/>
      <c r="R17" s="40"/>
      <c r="S17" s="41">
        <f t="shared" ref="S17:S22" si="34">R17-Q17</f>
        <v>0</v>
      </c>
      <c r="T17" s="29"/>
      <c r="U17" s="29"/>
      <c r="V17" s="24">
        <f t="shared" ref="V17:V22" si="35">SUM(N17-M17)</f>
        <v>0</v>
      </c>
      <c r="W17" s="25">
        <f t="shared" ref="W17:W22" si="36">L17+V17</f>
        <v>0</v>
      </c>
      <c r="X17" s="21"/>
      <c r="Y17" s="21"/>
      <c r="Z17" s="30"/>
      <c r="AA17" s="27">
        <f t="shared" ref="AA17:AA22" si="37">AB17-X17-Y17-Z17</f>
        <v>17</v>
      </c>
      <c r="AB17" s="27">
        <v>17</v>
      </c>
      <c r="AC17" s="28">
        <f t="shared" ref="AC17:AC22" si="38">AA17/AB17</f>
        <v>1</v>
      </c>
      <c r="AD17" s="10">
        <f t="shared" ref="AD17:AD22" si="39">W17/AA17</f>
        <v>0</v>
      </c>
      <c r="AE17" s="44">
        <f t="shared" si="16"/>
        <v>0</v>
      </c>
    </row>
    <row r="18" spans="1:31" x14ac:dyDescent="0.75">
      <c r="A18" s="29" t="s">
        <v>126</v>
      </c>
      <c r="B18" s="29" t="s">
        <v>29</v>
      </c>
      <c r="C18" s="29"/>
      <c r="D18" s="29"/>
      <c r="E18" s="29" t="s">
        <v>140</v>
      </c>
      <c r="F18" s="29" t="s">
        <v>140</v>
      </c>
      <c r="G18" s="40">
        <v>0.25</v>
      </c>
      <c r="H18" s="40">
        <v>0.66666666666666663</v>
      </c>
      <c r="I18" s="41">
        <v>0.41666666666666663</v>
      </c>
      <c r="J18" s="29" t="s">
        <v>134</v>
      </c>
      <c r="K18" s="29"/>
      <c r="L18" s="24">
        <v>0</v>
      </c>
      <c r="M18" s="29"/>
      <c r="N18" s="29"/>
      <c r="O18" s="29" t="s">
        <v>140</v>
      </c>
      <c r="P18" s="29" t="s">
        <v>140</v>
      </c>
      <c r="Q18" s="40">
        <v>0.66666666666666663</v>
      </c>
      <c r="R18" s="40">
        <v>8.3333333333333329E-2</v>
      </c>
      <c r="S18" s="41">
        <v>0.41666666666666669</v>
      </c>
      <c r="T18" s="29" t="s">
        <v>134</v>
      </c>
      <c r="U18" s="29"/>
      <c r="V18" s="24">
        <v>0</v>
      </c>
      <c r="W18" s="25">
        <v>0</v>
      </c>
      <c r="X18" s="21"/>
      <c r="Y18" s="21"/>
      <c r="Z18" s="30">
        <v>16.899999999999999</v>
      </c>
      <c r="AA18" s="27">
        <v>0.10000000000000142</v>
      </c>
      <c r="AB18" s="27">
        <v>17</v>
      </c>
      <c r="AC18" s="28">
        <v>5.8823529411765538E-3</v>
      </c>
      <c r="AD18" s="10">
        <v>0</v>
      </c>
      <c r="AE18" s="44">
        <v>0.83333333333333326</v>
      </c>
    </row>
    <row r="19" spans="1:31" x14ac:dyDescent="0.75">
      <c r="A19" s="29" t="s">
        <v>35</v>
      </c>
      <c r="B19" s="29" t="s">
        <v>29</v>
      </c>
      <c r="C19" s="29">
        <v>21742</v>
      </c>
      <c r="D19" s="29">
        <v>21752</v>
      </c>
      <c r="E19" s="29"/>
      <c r="F19" s="29"/>
      <c r="G19" s="40"/>
      <c r="H19" s="40"/>
      <c r="I19" s="41">
        <f t="shared" si="32"/>
        <v>0</v>
      </c>
      <c r="J19" s="29"/>
      <c r="K19" s="29"/>
      <c r="L19" s="24">
        <f t="shared" si="33"/>
        <v>10</v>
      </c>
      <c r="M19" s="29">
        <v>21752</v>
      </c>
      <c r="N19" s="29">
        <v>21760</v>
      </c>
      <c r="O19" s="29"/>
      <c r="P19" s="29"/>
      <c r="Q19" s="40"/>
      <c r="R19" s="40"/>
      <c r="S19" s="41">
        <f t="shared" si="34"/>
        <v>0</v>
      </c>
      <c r="T19" s="29"/>
      <c r="U19" s="29"/>
      <c r="V19" s="24">
        <f t="shared" si="35"/>
        <v>8</v>
      </c>
      <c r="W19" s="25">
        <f t="shared" si="36"/>
        <v>18</v>
      </c>
      <c r="X19" s="21"/>
      <c r="Y19" s="21"/>
      <c r="Z19" s="30"/>
      <c r="AA19" s="27">
        <f t="shared" si="37"/>
        <v>17</v>
      </c>
      <c r="AB19" s="27">
        <v>17</v>
      </c>
      <c r="AC19" s="28">
        <f t="shared" si="38"/>
        <v>1</v>
      </c>
      <c r="AD19" s="10">
        <f t="shared" si="39"/>
        <v>1.0588235294117647</v>
      </c>
      <c r="AE19" s="44">
        <f t="shared" si="16"/>
        <v>0</v>
      </c>
    </row>
    <row r="20" spans="1:31" x14ac:dyDescent="0.75">
      <c r="A20" s="29" t="s">
        <v>131</v>
      </c>
      <c r="B20" s="29" t="s">
        <v>29</v>
      </c>
      <c r="C20" s="29">
        <v>2139</v>
      </c>
      <c r="D20" s="29">
        <v>2139</v>
      </c>
      <c r="E20" s="29"/>
      <c r="F20" s="29"/>
      <c r="G20" s="40"/>
      <c r="H20" s="40"/>
      <c r="I20" s="41">
        <f t="shared" si="32"/>
        <v>0</v>
      </c>
      <c r="J20" s="29"/>
      <c r="K20" s="29"/>
      <c r="L20" s="24">
        <f t="shared" si="33"/>
        <v>0</v>
      </c>
      <c r="M20" s="29">
        <v>2146</v>
      </c>
      <c r="N20" s="29">
        <v>2149</v>
      </c>
      <c r="O20" s="29"/>
      <c r="P20" s="29"/>
      <c r="Q20" s="40"/>
      <c r="R20" s="40"/>
      <c r="S20" s="41">
        <f t="shared" si="34"/>
        <v>0</v>
      </c>
      <c r="T20" s="29"/>
      <c r="U20" s="29"/>
      <c r="V20" s="24">
        <f t="shared" si="35"/>
        <v>3</v>
      </c>
      <c r="W20" s="25">
        <f t="shared" si="36"/>
        <v>3</v>
      </c>
      <c r="X20" s="21"/>
      <c r="Y20" s="21"/>
      <c r="Z20" s="30"/>
      <c r="AA20" s="27">
        <f t="shared" si="37"/>
        <v>17</v>
      </c>
      <c r="AB20" s="27">
        <v>17</v>
      </c>
      <c r="AC20" s="28">
        <f t="shared" si="38"/>
        <v>1</v>
      </c>
      <c r="AD20" s="10">
        <f t="shared" si="39"/>
        <v>0.17647058823529413</v>
      </c>
      <c r="AE20" s="44">
        <f t="shared" si="16"/>
        <v>0</v>
      </c>
    </row>
    <row r="21" spans="1:31" x14ac:dyDescent="0.75">
      <c r="A21" s="29" t="s">
        <v>90</v>
      </c>
      <c r="B21" s="29" t="s">
        <v>29</v>
      </c>
      <c r="C21" s="29">
        <v>2604.5</v>
      </c>
      <c r="D21" s="29">
        <v>2609</v>
      </c>
      <c r="E21" s="29"/>
      <c r="F21" s="29"/>
      <c r="G21" s="40"/>
      <c r="H21" s="40"/>
      <c r="I21" s="41">
        <f t="shared" si="32"/>
        <v>0</v>
      </c>
      <c r="J21" s="29"/>
      <c r="K21" s="29"/>
      <c r="L21" s="24">
        <f t="shared" si="33"/>
        <v>4.5</v>
      </c>
      <c r="M21" s="29">
        <v>2609</v>
      </c>
      <c r="N21" s="29">
        <v>2618.9</v>
      </c>
      <c r="O21" s="29"/>
      <c r="P21" s="29"/>
      <c r="Q21" s="40"/>
      <c r="R21" s="40"/>
      <c r="S21" s="41">
        <f t="shared" si="34"/>
        <v>0</v>
      </c>
      <c r="T21" s="29"/>
      <c r="U21" s="29"/>
      <c r="V21" s="24">
        <f t="shared" si="35"/>
        <v>9.9000000000000909</v>
      </c>
      <c r="W21" s="25">
        <f t="shared" si="36"/>
        <v>14.400000000000091</v>
      </c>
      <c r="X21" s="21"/>
      <c r="Y21" s="21"/>
      <c r="Z21" s="30"/>
      <c r="AA21" s="27">
        <f t="shared" si="37"/>
        <v>17</v>
      </c>
      <c r="AB21" s="27">
        <v>17</v>
      </c>
      <c r="AC21" s="28">
        <f t="shared" si="38"/>
        <v>1</v>
      </c>
      <c r="AD21" s="10">
        <f t="shared" si="39"/>
        <v>0.84705882352941708</v>
      </c>
      <c r="AE21" s="44">
        <f t="shared" si="16"/>
        <v>0</v>
      </c>
    </row>
    <row r="22" spans="1:31" x14ac:dyDescent="0.75">
      <c r="A22" s="29" t="s">
        <v>203</v>
      </c>
      <c r="B22" s="29" t="s">
        <v>29</v>
      </c>
      <c r="C22" s="29">
        <v>326</v>
      </c>
      <c r="D22" s="29">
        <v>333.9</v>
      </c>
      <c r="E22" s="29"/>
      <c r="F22" s="29"/>
      <c r="G22" s="40"/>
      <c r="H22" s="40"/>
      <c r="I22" s="41">
        <f t="shared" si="32"/>
        <v>0</v>
      </c>
      <c r="J22" s="29"/>
      <c r="K22" s="29"/>
      <c r="L22" s="24">
        <f t="shared" si="33"/>
        <v>7.8999999999999773</v>
      </c>
      <c r="M22" s="29">
        <v>333.9</v>
      </c>
      <c r="N22" s="29">
        <v>337</v>
      </c>
      <c r="O22" s="29"/>
      <c r="P22" s="29"/>
      <c r="Q22" s="40"/>
      <c r="R22" s="40"/>
      <c r="S22" s="41">
        <f t="shared" si="34"/>
        <v>0</v>
      </c>
      <c r="T22" s="29"/>
      <c r="U22" s="29"/>
      <c r="V22" s="24">
        <f t="shared" si="35"/>
        <v>3.1000000000000227</v>
      </c>
      <c r="W22" s="25">
        <f t="shared" si="36"/>
        <v>11</v>
      </c>
      <c r="X22" s="21"/>
      <c r="Y22" s="21"/>
      <c r="Z22" s="30"/>
      <c r="AA22" s="27">
        <f t="shared" si="37"/>
        <v>17</v>
      </c>
      <c r="AB22" s="27">
        <v>17</v>
      </c>
      <c r="AC22" s="28">
        <f t="shared" si="38"/>
        <v>1</v>
      </c>
      <c r="AD22" s="10">
        <f t="shared" si="39"/>
        <v>0.6470588235294118</v>
      </c>
      <c r="AE22" s="44">
        <f t="shared" si="16"/>
        <v>0</v>
      </c>
    </row>
    <row r="23" spans="1:31" x14ac:dyDescent="0.75">
      <c r="A23" s="20"/>
      <c r="B23" s="21"/>
      <c r="C23" s="23"/>
      <c r="D23" s="23"/>
      <c r="E23" s="29"/>
      <c r="F23" s="29"/>
      <c r="G23" s="40"/>
      <c r="H23" s="40"/>
      <c r="I23" s="41"/>
      <c r="J23" s="29"/>
      <c r="K23" s="29"/>
      <c r="L23" s="22"/>
      <c r="M23" s="23"/>
      <c r="N23" s="23"/>
      <c r="O23" s="29"/>
      <c r="P23" s="29"/>
      <c r="Q23" s="40"/>
      <c r="R23" s="40"/>
      <c r="S23" s="41"/>
      <c r="T23" s="29"/>
      <c r="U23" s="29"/>
      <c r="V23" s="24"/>
      <c r="W23" s="25"/>
      <c r="X23" s="1"/>
      <c r="Y23" s="8"/>
      <c r="Z23" s="26"/>
      <c r="AA23" s="27"/>
      <c r="AB23" s="27"/>
      <c r="AC23" s="28">
        <f>AVERAGEIF(AC12:AC21,"&gt;0")</f>
        <v>0.73766339869281039</v>
      </c>
      <c r="AD23" s="28">
        <f>AVERAGEIF(AD12:AD21,"&gt;0")</f>
        <v>0.88823529411764768</v>
      </c>
      <c r="AE23" s="44"/>
    </row>
    <row r="24" spans="1:31" x14ac:dyDescent="0.75">
      <c r="A24" s="13" t="s">
        <v>72</v>
      </c>
      <c r="B24" s="13"/>
      <c r="C24" s="13"/>
      <c r="D24" s="13"/>
      <c r="E24" s="13"/>
      <c r="F24" s="13"/>
      <c r="G24" s="13"/>
      <c r="H24" s="13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7"/>
      <c r="X24" s="13"/>
      <c r="Y24" s="13"/>
      <c r="Z24" s="18"/>
      <c r="AA24" s="13"/>
      <c r="AB24" s="13"/>
      <c r="AC24" s="14"/>
      <c r="AD24" s="15"/>
      <c r="AE24" s="44">
        <f t="shared" si="16"/>
        <v>0</v>
      </c>
    </row>
    <row r="25" spans="1:31" x14ac:dyDescent="0.75">
      <c r="A25" s="29" t="s">
        <v>89</v>
      </c>
      <c r="B25" s="29" t="s">
        <v>29</v>
      </c>
      <c r="C25" s="29">
        <v>1348</v>
      </c>
      <c r="D25" s="29">
        <v>1358</v>
      </c>
      <c r="E25" s="29"/>
      <c r="F25" s="29"/>
      <c r="G25" s="40"/>
      <c r="H25" s="40"/>
      <c r="I25" s="41">
        <f t="shared" ref="I25" si="40">H25-G25</f>
        <v>0</v>
      </c>
      <c r="J25" s="29"/>
      <c r="K25" s="29"/>
      <c r="L25" s="24">
        <f t="shared" ref="L25" si="41">SUM(D25-C25)</f>
        <v>10</v>
      </c>
      <c r="M25" s="29">
        <v>1358</v>
      </c>
      <c r="N25" s="29">
        <v>1364</v>
      </c>
      <c r="O25" s="29"/>
      <c r="P25" s="29"/>
      <c r="Q25" s="40"/>
      <c r="R25" s="40"/>
      <c r="S25" s="41">
        <f t="shared" ref="S25" si="42">R25-Q25</f>
        <v>0</v>
      </c>
      <c r="T25" s="29"/>
      <c r="U25" s="29"/>
      <c r="V25" s="24">
        <f t="shared" ref="V25" si="43">SUM(N25-M25)</f>
        <v>6</v>
      </c>
      <c r="W25" s="25">
        <f t="shared" ref="W25" si="44">L25+V25</f>
        <v>16</v>
      </c>
      <c r="X25" s="21"/>
      <c r="Y25" s="21"/>
      <c r="Z25" s="30"/>
      <c r="AA25" s="27">
        <f t="shared" ref="AA25" si="45">AB25-X25-Y25-Z25</f>
        <v>17</v>
      </c>
      <c r="AB25" s="27">
        <v>17</v>
      </c>
      <c r="AC25" s="28">
        <f t="shared" ref="AC25" si="46">AA25/AB25</f>
        <v>1</v>
      </c>
      <c r="AD25" s="10">
        <f t="shared" ref="AD25" si="47">W25/AA25</f>
        <v>0.94117647058823528</v>
      </c>
      <c r="AE25" s="44">
        <f t="shared" si="16"/>
        <v>0</v>
      </c>
    </row>
    <row r="26" spans="1:31" x14ac:dyDescent="0.75">
      <c r="A26" s="29"/>
      <c r="B26" s="29"/>
      <c r="C26" s="29"/>
      <c r="D26" s="29"/>
      <c r="E26" s="29"/>
      <c r="F26" s="29"/>
      <c r="G26" s="40"/>
      <c r="H26" s="40"/>
      <c r="I26" s="41"/>
      <c r="J26" s="29"/>
      <c r="K26" s="29"/>
      <c r="L26" s="24"/>
      <c r="M26" s="29"/>
      <c r="N26" s="29"/>
      <c r="O26" s="29"/>
      <c r="P26" s="29"/>
      <c r="Q26" s="40"/>
      <c r="R26" s="40"/>
      <c r="S26" s="41"/>
      <c r="T26" s="29"/>
      <c r="U26" s="29"/>
      <c r="V26" s="24"/>
      <c r="W26" s="25"/>
      <c r="X26" s="21"/>
      <c r="Y26" s="21"/>
      <c r="Z26" s="30"/>
      <c r="AA26" s="27"/>
      <c r="AB26" s="27"/>
      <c r="AC26" s="28">
        <f>AVERAGEIF(AC25,"&gt;0")</f>
        <v>1</v>
      </c>
      <c r="AD26" s="28">
        <v>0</v>
      </c>
      <c r="AE26" s="44"/>
    </row>
    <row r="27" spans="1:31" x14ac:dyDescent="0.75">
      <c r="A27" s="29"/>
      <c r="B27" s="29"/>
      <c r="C27" s="29"/>
      <c r="D27" s="29"/>
      <c r="E27" s="29"/>
      <c r="F27" s="29"/>
      <c r="G27" s="40"/>
      <c r="H27" s="40"/>
      <c r="I27" s="41"/>
      <c r="J27" s="29"/>
      <c r="K27" s="29"/>
      <c r="L27" s="24"/>
      <c r="M27" s="29"/>
      <c r="N27" s="29"/>
      <c r="O27" s="29"/>
      <c r="P27" s="29"/>
      <c r="Q27" s="40"/>
      <c r="R27" s="40"/>
      <c r="S27" s="41"/>
      <c r="T27" s="29"/>
      <c r="U27" s="29"/>
      <c r="V27" s="24"/>
      <c r="W27" s="25"/>
      <c r="X27" s="21"/>
      <c r="Y27" s="21"/>
      <c r="Z27" s="30"/>
      <c r="AA27" s="88" t="s">
        <v>177</v>
      </c>
      <c r="AB27" s="27"/>
      <c r="AC27" s="28">
        <f>AVERAGE(AC14,AC23,AC26)</f>
        <v>0.78828976034858389</v>
      </c>
      <c r="AD27" s="28">
        <f>AVERAGE(AD14,AD23,AD26)</f>
        <v>0.67058823529411704</v>
      </c>
      <c r="AE27" s="44"/>
    </row>
    <row r="28" spans="1:31" x14ac:dyDescent="0.75">
      <c r="A28" s="32" t="s">
        <v>36</v>
      </c>
      <c r="B28" s="32"/>
      <c r="C28" s="13"/>
      <c r="D28" s="13"/>
      <c r="E28" s="13"/>
      <c r="F28" s="13"/>
      <c r="G28" s="13"/>
      <c r="H28" s="13"/>
      <c r="I28" s="16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32"/>
      <c r="X28" s="32"/>
      <c r="Y28" s="32"/>
      <c r="Z28" s="32"/>
      <c r="AA28" s="13"/>
      <c r="AB28" s="13"/>
      <c r="AC28" s="32"/>
      <c r="AD28" s="15"/>
      <c r="AE28" s="43"/>
    </row>
    <row r="29" spans="1:31" x14ac:dyDescent="0.75">
      <c r="A29" s="13" t="s">
        <v>37</v>
      </c>
      <c r="B29" s="13"/>
      <c r="C29" s="13"/>
      <c r="D29" s="13"/>
      <c r="E29" s="13"/>
      <c r="F29" s="13"/>
      <c r="G29" s="13"/>
      <c r="H29" s="13"/>
      <c r="I29" s="16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7"/>
      <c r="X29" s="13"/>
      <c r="Y29" s="13"/>
      <c r="Z29" s="18"/>
      <c r="AA29" s="13"/>
      <c r="AB29" s="13"/>
      <c r="AC29" s="14"/>
      <c r="AD29" s="15"/>
      <c r="AE29" s="43"/>
    </row>
    <row r="30" spans="1:31" x14ac:dyDescent="0.75">
      <c r="A30" s="29" t="s">
        <v>73</v>
      </c>
      <c r="B30" s="21" t="s">
        <v>38</v>
      </c>
      <c r="C30" s="29"/>
      <c r="D30" s="29"/>
      <c r="E30" s="29"/>
      <c r="F30" s="29"/>
      <c r="G30" s="40"/>
      <c r="H30" s="40"/>
      <c r="I30" s="41">
        <f t="shared" ref="I30:I47" si="48">H30-G30</f>
        <v>0</v>
      </c>
      <c r="J30" s="29"/>
      <c r="K30" s="29"/>
      <c r="L30" s="24">
        <f t="shared" ref="L30:L47" si="49">SUM(D30-C30)</f>
        <v>0</v>
      </c>
      <c r="M30" s="29"/>
      <c r="N30" s="29"/>
      <c r="O30" s="29"/>
      <c r="P30" s="29"/>
      <c r="Q30" s="40"/>
      <c r="R30" s="40"/>
      <c r="S30" s="41">
        <v>0.41666666666666669</v>
      </c>
      <c r="T30" s="29"/>
      <c r="U30" s="29"/>
      <c r="V30" s="24">
        <f t="shared" ref="V30:V47" si="50">SUM(N30-M30)</f>
        <v>0</v>
      </c>
      <c r="W30" s="25">
        <f>L30+V30</f>
        <v>0</v>
      </c>
      <c r="X30" s="21"/>
      <c r="Y30" s="21"/>
      <c r="Z30" s="33"/>
      <c r="AA30" s="27">
        <f t="shared" ref="AA30:AA61" si="51">AB30-X30-Y30-Z30</f>
        <v>17</v>
      </c>
      <c r="AB30" s="27">
        <v>17</v>
      </c>
      <c r="AC30" s="28">
        <f t="shared" ref="AC30:AC61" si="52">AA30/AB30</f>
        <v>1</v>
      </c>
      <c r="AD30" s="10">
        <f>W30/AA30</f>
        <v>0</v>
      </c>
      <c r="AE30" s="44">
        <f t="shared" ref="AE30" si="53">S30+I30</f>
        <v>0.41666666666666669</v>
      </c>
    </row>
    <row r="31" spans="1:31" x14ac:dyDescent="0.75">
      <c r="A31" s="29" t="s">
        <v>74</v>
      </c>
      <c r="B31" s="21" t="s">
        <v>38</v>
      </c>
      <c r="C31" s="29"/>
      <c r="D31" s="29"/>
      <c r="E31" s="29"/>
      <c r="F31" s="29"/>
      <c r="G31" s="40"/>
      <c r="H31" s="40"/>
      <c r="I31" s="41">
        <f t="shared" si="48"/>
        <v>0</v>
      </c>
      <c r="J31" s="29"/>
      <c r="K31" s="29"/>
      <c r="L31" s="24">
        <f t="shared" si="49"/>
        <v>0</v>
      </c>
      <c r="M31" s="29"/>
      <c r="N31" s="29"/>
      <c r="O31" s="29"/>
      <c r="P31" s="29"/>
      <c r="Q31" s="40"/>
      <c r="R31" s="40"/>
      <c r="S31" s="41">
        <f t="shared" ref="S31:S47" si="54">R31-Q31</f>
        <v>0</v>
      </c>
      <c r="T31" s="29"/>
      <c r="U31" s="29"/>
      <c r="V31" s="24">
        <f t="shared" si="50"/>
        <v>0</v>
      </c>
      <c r="W31" s="25">
        <f>L31+V31</f>
        <v>0</v>
      </c>
      <c r="X31" s="21"/>
      <c r="Y31" s="21"/>
      <c r="Z31" s="33"/>
      <c r="AA31" s="27">
        <f t="shared" si="51"/>
        <v>17</v>
      </c>
      <c r="AB31" s="27">
        <v>17</v>
      </c>
      <c r="AC31" s="28">
        <f t="shared" si="52"/>
        <v>1</v>
      </c>
      <c r="AD31" s="10">
        <f>W31/AA31</f>
        <v>0</v>
      </c>
      <c r="AE31" s="44">
        <f>S29+I29</f>
        <v>0</v>
      </c>
    </row>
    <row r="32" spans="1:31" x14ac:dyDescent="0.75">
      <c r="A32" s="29" t="s">
        <v>75</v>
      </c>
      <c r="B32" s="21" t="s">
        <v>38</v>
      </c>
      <c r="C32" s="29"/>
      <c r="D32" s="29"/>
      <c r="E32" s="29"/>
      <c r="F32" s="29"/>
      <c r="G32" s="40"/>
      <c r="H32" s="40"/>
      <c r="I32" s="41">
        <f t="shared" si="48"/>
        <v>0</v>
      </c>
      <c r="J32" s="29"/>
      <c r="K32" s="29"/>
      <c r="L32" s="24">
        <f t="shared" si="49"/>
        <v>0</v>
      </c>
      <c r="M32" s="29"/>
      <c r="N32" s="29"/>
      <c r="O32" s="29"/>
      <c r="P32" s="29"/>
      <c r="Q32" s="40"/>
      <c r="R32" s="40"/>
      <c r="S32" s="41">
        <f t="shared" si="54"/>
        <v>0</v>
      </c>
      <c r="T32" s="29"/>
      <c r="U32" s="29"/>
      <c r="V32" s="24">
        <f t="shared" si="50"/>
        <v>0</v>
      </c>
      <c r="W32" s="25">
        <f t="shared" ref="W32:W47" si="55">L32+V32</f>
        <v>0</v>
      </c>
      <c r="X32" s="21"/>
      <c r="Y32" s="21"/>
      <c r="Z32" s="33"/>
      <c r="AA32" s="27">
        <f>AB32-X32-Y32-Z32</f>
        <v>17</v>
      </c>
      <c r="AB32" s="27">
        <v>17</v>
      </c>
      <c r="AC32" s="28">
        <f t="shared" si="52"/>
        <v>1</v>
      </c>
      <c r="AD32" s="10">
        <f t="shared" ref="AD32:AD61" si="56">W32/AA32</f>
        <v>0</v>
      </c>
      <c r="AE32" s="44">
        <f t="shared" ref="AE32:AE43" si="57">S31+I31</f>
        <v>0</v>
      </c>
    </row>
    <row r="33" spans="1:31" x14ac:dyDescent="0.75">
      <c r="A33" s="29" t="s">
        <v>76</v>
      </c>
      <c r="B33" s="21" t="s">
        <v>38</v>
      </c>
      <c r="C33" s="29"/>
      <c r="D33" s="29"/>
      <c r="E33" s="29"/>
      <c r="F33" s="29"/>
      <c r="G33" s="40"/>
      <c r="H33" s="40"/>
      <c r="I33" s="41">
        <f t="shared" si="48"/>
        <v>0</v>
      </c>
      <c r="J33" s="29"/>
      <c r="K33" s="29"/>
      <c r="L33" s="24">
        <f t="shared" si="49"/>
        <v>0</v>
      </c>
      <c r="M33" s="29"/>
      <c r="N33" s="29"/>
      <c r="O33" s="29"/>
      <c r="P33" s="29"/>
      <c r="Q33" s="40"/>
      <c r="R33" s="40"/>
      <c r="S33" s="41">
        <f t="shared" si="54"/>
        <v>0</v>
      </c>
      <c r="T33" s="29"/>
      <c r="U33" s="29"/>
      <c r="V33" s="24">
        <f t="shared" si="50"/>
        <v>0</v>
      </c>
      <c r="W33" s="25">
        <f t="shared" si="55"/>
        <v>0</v>
      </c>
      <c r="X33" s="21"/>
      <c r="Y33" s="21"/>
      <c r="Z33" s="33"/>
      <c r="AA33" s="27">
        <f t="shared" si="51"/>
        <v>17</v>
      </c>
      <c r="AB33" s="27">
        <v>17</v>
      </c>
      <c r="AC33" s="28">
        <f t="shared" si="52"/>
        <v>1</v>
      </c>
      <c r="AD33" s="10">
        <f t="shared" si="56"/>
        <v>0</v>
      </c>
      <c r="AE33" s="44">
        <f t="shared" si="57"/>
        <v>0</v>
      </c>
    </row>
    <row r="34" spans="1:31" x14ac:dyDescent="0.75">
      <c r="A34" s="29" t="s">
        <v>77</v>
      </c>
      <c r="B34" s="21" t="s">
        <v>38</v>
      </c>
      <c r="C34" s="29"/>
      <c r="D34" s="29"/>
      <c r="E34" s="29"/>
      <c r="F34" s="29"/>
      <c r="G34" s="40"/>
      <c r="H34" s="40"/>
      <c r="I34" s="41">
        <f t="shared" si="48"/>
        <v>0</v>
      </c>
      <c r="J34" s="29"/>
      <c r="K34" s="29"/>
      <c r="L34" s="24">
        <f t="shared" si="49"/>
        <v>0</v>
      </c>
      <c r="M34" s="29"/>
      <c r="N34" s="29"/>
      <c r="O34" s="29"/>
      <c r="P34" s="29"/>
      <c r="Q34" s="40"/>
      <c r="R34" s="40"/>
      <c r="S34" s="41">
        <f t="shared" si="54"/>
        <v>0</v>
      </c>
      <c r="T34" s="29"/>
      <c r="U34" s="29"/>
      <c r="V34" s="24">
        <f t="shared" si="50"/>
        <v>0</v>
      </c>
      <c r="W34" s="25">
        <f t="shared" si="55"/>
        <v>0</v>
      </c>
      <c r="X34" s="21"/>
      <c r="Y34" s="21"/>
      <c r="Z34" s="33"/>
      <c r="AA34" s="27">
        <f>AB34-X34-Y34-Z34</f>
        <v>17</v>
      </c>
      <c r="AB34" s="27">
        <v>17</v>
      </c>
      <c r="AC34" s="28">
        <f t="shared" si="52"/>
        <v>1</v>
      </c>
      <c r="AD34" s="10">
        <f t="shared" si="56"/>
        <v>0</v>
      </c>
      <c r="AE34" s="44">
        <f t="shared" si="57"/>
        <v>0</v>
      </c>
    </row>
    <row r="35" spans="1:31" x14ac:dyDescent="0.75">
      <c r="A35" s="29" t="s">
        <v>78</v>
      </c>
      <c r="B35" s="21" t="s">
        <v>38</v>
      </c>
      <c r="C35" s="21"/>
      <c r="D35" s="21"/>
      <c r="E35" s="29"/>
      <c r="F35" s="29"/>
      <c r="G35" s="40"/>
      <c r="H35" s="40"/>
      <c r="I35" s="41">
        <f t="shared" si="48"/>
        <v>0</v>
      </c>
      <c r="J35" s="29"/>
      <c r="K35" s="29"/>
      <c r="L35" s="24">
        <f t="shared" si="49"/>
        <v>0</v>
      </c>
      <c r="M35" s="21"/>
      <c r="N35" s="21"/>
      <c r="O35" s="29"/>
      <c r="P35" s="29"/>
      <c r="Q35" s="40"/>
      <c r="R35" s="40"/>
      <c r="S35" s="41">
        <f t="shared" si="54"/>
        <v>0</v>
      </c>
      <c r="T35" s="29"/>
      <c r="U35" s="29"/>
      <c r="V35" s="24">
        <f t="shared" si="50"/>
        <v>0</v>
      </c>
      <c r="W35" s="25">
        <f t="shared" si="55"/>
        <v>0</v>
      </c>
      <c r="X35" s="21"/>
      <c r="Y35" s="21"/>
      <c r="Z35" s="33"/>
      <c r="AA35" s="27">
        <f t="shared" si="51"/>
        <v>17</v>
      </c>
      <c r="AB35" s="27">
        <v>17</v>
      </c>
      <c r="AC35" s="28">
        <f t="shared" si="52"/>
        <v>1</v>
      </c>
      <c r="AD35" s="10">
        <f t="shared" si="56"/>
        <v>0</v>
      </c>
      <c r="AE35" s="44">
        <f t="shared" si="57"/>
        <v>0</v>
      </c>
    </row>
    <row r="36" spans="1:31" x14ac:dyDescent="0.75">
      <c r="A36" s="29" t="s">
        <v>79</v>
      </c>
      <c r="B36" s="21" t="s">
        <v>38</v>
      </c>
      <c r="C36" s="29"/>
      <c r="D36" s="29"/>
      <c r="E36" s="29"/>
      <c r="F36" s="29"/>
      <c r="G36" s="40"/>
      <c r="H36" s="40"/>
      <c r="I36" s="41">
        <f t="shared" si="48"/>
        <v>0</v>
      </c>
      <c r="J36" s="29"/>
      <c r="K36" s="29"/>
      <c r="L36" s="24">
        <f t="shared" si="49"/>
        <v>0</v>
      </c>
      <c r="M36" s="29"/>
      <c r="N36" s="29"/>
      <c r="O36" s="29"/>
      <c r="P36" s="29"/>
      <c r="Q36" s="40"/>
      <c r="R36" s="40"/>
      <c r="S36" s="41">
        <v>0.41666666666666669</v>
      </c>
      <c r="T36" s="29"/>
      <c r="U36" s="29"/>
      <c r="V36" s="24">
        <f t="shared" si="50"/>
        <v>0</v>
      </c>
      <c r="W36" s="25">
        <f t="shared" si="55"/>
        <v>0</v>
      </c>
      <c r="X36" s="21"/>
      <c r="Y36" s="21"/>
      <c r="Z36" s="33"/>
      <c r="AA36" s="27">
        <f t="shared" si="51"/>
        <v>17</v>
      </c>
      <c r="AB36" s="27">
        <v>17</v>
      </c>
      <c r="AC36" s="28">
        <f t="shared" si="52"/>
        <v>1</v>
      </c>
      <c r="AD36" s="10">
        <f t="shared" si="56"/>
        <v>0</v>
      </c>
      <c r="AE36" s="44">
        <f t="shared" ref="AE36:AE37" si="58">S36+I36</f>
        <v>0.41666666666666669</v>
      </c>
    </row>
    <row r="37" spans="1:31" x14ac:dyDescent="0.75">
      <c r="A37" s="29" t="s">
        <v>80</v>
      </c>
      <c r="B37" s="21" t="s">
        <v>38</v>
      </c>
      <c r="C37" s="29"/>
      <c r="D37" s="29"/>
      <c r="E37" s="29"/>
      <c r="F37" s="29"/>
      <c r="G37" s="40"/>
      <c r="H37" s="40"/>
      <c r="I37" s="41">
        <f t="shared" si="48"/>
        <v>0</v>
      </c>
      <c r="J37" s="29"/>
      <c r="K37" s="29"/>
      <c r="L37" s="24">
        <f t="shared" si="49"/>
        <v>0</v>
      </c>
      <c r="M37" s="29"/>
      <c r="N37" s="29"/>
      <c r="O37" s="29"/>
      <c r="P37" s="29"/>
      <c r="Q37" s="40"/>
      <c r="R37" s="40"/>
      <c r="S37" s="41">
        <v>0.41666666666666669</v>
      </c>
      <c r="T37" s="29"/>
      <c r="U37" s="29"/>
      <c r="V37" s="24">
        <f t="shared" si="50"/>
        <v>0</v>
      </c>
      <c r="W37" s="25">
        <f t="shared" si="55"/>
        <v>0</v>
      </c>
      <c r="X37" s="21"/>
      <c r="Y37" s="21"/>
      <c r="Z37" s="33"/>
      <c r="AA37" s="27">
        <f t="shared" si="51"/>
        <v>17</v>
      </c>
      <c r="AB37" s="27">
        <v>17</v>
      </c>
      <c r="AC37" s="28">
        <f t="shared" si="52"/>
        <v>1</v>
      </c>
      <c r="AD37" s="10">
        <f t="shared" si="56"/>
        <v>0</v>
      </c>
      <c r="AE37" s="44">
        <f t="shared" si="58"/>
        <v>0.41666666666666669</v>
      </c>
    </row>
    <row r="38" spans="1:31" x14ac:dyDescent="0.75">
      <c r="A38" s="29" t="s">
        <v>81</v>
      </c>
      <c r="B38" s="21" t="s">
        <v>38</v>
      </c>
      <c r="C38" s="29"/>
      <c r="D38" s="29"/>
      <c r="E38" s="29"/>
      <c r="F38" s="29"/>
      <c r="G38" s="40"/>
      <c r="H38" s="40"/>
      <c r="I38" s="41">
        <f t="shared" si="48"/>
        <v>0</v>
      </c>
      <c r="J38" s="29"/>
      <c r="K38" s="29"/>
      <c r="L38" s="24">
        <f t="shared" si="49"/>
        <v>0</v>
      </c>
      <c r="M38" s="29"/>
      <c r="N38" s="29"/>
      <c r="O38" s="29"/>
      <c r="P38" s="29"/>
      <c r="Q38" s="40"/>
      <c r="R38" s="40"/>
      <c r="S38" s="41">
        <f t="shared" si="54"/>
        <v>0</v>
      </c>
      <c r="T38" s="29"/>
      <c r="U38" s="29"/>
      <c r="V38" s="24">
        <f t="shared" si="50"/>
        <v>0</v>
      </c>
      <c r="W38" s="25">
        <f t="shared" si="55"/>
        <v>0</v>
      </c>
      <c r="X38" s="21"/>
      <c r="Y38" s="21"/>
      <c r="Z38" s="33"/>
      <c r="AA38" s="27">
        <f t="shared" si="51"/>
        <v>17</v>
      </c>
      <c r="AB38" s="27">
        <v>17</v>
      </c>
      <c r="AC38" s="28">
        <f t="shared" si="52"/>
        <v>1</v>
      </c>
      <c r="AD38" s="10">
        <f t="shared" si="56"/>
        <v>0</v>
      </c>
      <c r="AE38" s="44">
        <f t="shared" si="57"/>
        <v>0.41666666666666669</v>
      </c>
    </row>
    <row r="39" spans="1:31" x14ac:dyDescent="0.75">
      <c r="A39" s="29" t="s">
        <v>82</v>
      </c>
      <c r="B39" s="21" t="s">
        <v>38</v>
      </c>
      <c r="C39" s="21"/>
      <c r="D39" s="21"/>
      <c r="E39" s="29"/>
      <c r="F39" s="29"/>
      <c r="G39" s="40"/>
      <c r="H39" s="40"/>
      <c r="I39" s="41">
        <f t="shared" si="48"/>
        <v>0</v>
      </c>
      <c r="J39" s="29"/>
      <c r="K39" s="29"/>
      <c r="L39" s="24">
        <f t="shared" si="49"/>
        <v>0</v>
      </c>
      <c r="M39" s="21"/>
      <c r="N39" s="21"/>
      <c r="O39" s="29"/>
      <c r="P39" s="29"/>
      <c r="Q39" s="40"/>
      <c r="R39" s="40"/>
      <c r="S39" s="41">
        <f t="shared" si="54"/>
        <v>0</v>
      </c>
      <c r="T39" s="29"/>
      <c r="U39" s="29"/>
      <c r="V39" s="24">
        <f t="shared" si="50"/>
        <v>0</v>
      </c>
      <c r="W39" s="25">
        <f t="shared" si="55"/>
        <v>0</v>
      </c>
      <c r="X39" s="21"/>
      <c r="Y39" s="21"/>
      <c r="Z39" s="33"/>
      <c r="AA39" s="27">
        <f t="shared" si="51"/>
        <v>17</v>
      </c>
      <c r="AB39" s="27">
        <v>17</v>
      </c>
      <c r="AC39" s="28">
        <f t="shared" si="52"/>
        <v>1</v>
      </c>
      <c r="AD39" s="10">
        <f t="shared" si="56"/>
        <v>0</v>
      </c>
      <c r="AE39" s="44">
        <f t="shared" si="57"/>
        <v>0</v>
      </c>
    </row>
    <row r="40" spans="1:31" x14ac:dyDescent="0.75">
      <c r="A40" s="29" t="s">
        <v>83</v>
      </c>
      <c r="B40" s="21" t="s">
        <v>38</v>
      </c>
      <c r="C40" s="29"/>
      <c r="D40" s="29"/>
      <c r="E40" s="29"/>
      <c r="F40" s="29"/>
      <c r="G40" s="40"/>
      <c r="H40" s="40"/>
      <c r="I40" s="41">
        <f t="shared" si="48"/>
        <v>0</v>
      </c>
      <c r="J40" s="29"/>
      <c r="K40" s="29"/>
      <c r="L40" s="24">
        <f t="shared" si="49"/>
        <v>0</v>
      </c>
      <c r="M40" s="29"/>
      <c r="N40" s="29"/>
      <c r="O40" s="29"/>
      <c r="P40" s="29"/>
      <c r="Q40" s="40"/>
      <c r="R40" s="40"/>
      <c r="S40" s="41">
        <f t="shared" si="54"/>
        <v>0</v>
      </c>
      <c r="T40" s="29"/>
      <c r="U40" s="29"/>
      <c r="V40" s="24">
        <f t="shared" si="50"/>
        <v>0</v>
      </c>
      <c r="W40" s="25">
        <f t="shared" si="55"/>
        <v>0</v>
      </c>
      <c r="X40" s="21"/>
      <c r="Y40" s="21"/>
      <c r="Z40" s="33"/>
      <c r="AA40" s="27">
        <f t="shared" si="51"/>
        <v>17</v>
      </c>
      <c r="AB40" s="27">
        <v>17</v>
      </c>
      <c r="AC40" s="28">
        <f t="shared" si="52"/>
        <v>1</v>
      </c>
      <c r="AD40" s="10">
        <f t="shared" si="56"/>
        <v>0</v>
      </c>
      <c r="AE40" s="44">
        <f t="shared" si="57"/>
        <v>0</v>
      </c>
    </row>
    <row r="41" spans="1:31" x14ac:dyDescent="0.75">
      <c r="A41" s="29" t="s">
        <v>84</v>
      </c>
      <c r="B41" s="21" t="s">
        <v>38</v>
      </c>
      <c r="C41" s="29"/>
      <c r="D41" s="29"/>
      <c r="E41" s="29"/>
      <c r="F41" s="29"/>
      <c r="G41" s="40"/>
      <c r="H41" s="40"/>
      <c r="I41" s="41">
        <f t="shared" si="48"/>
        <v>0</v>
      </c>
      <c r="J41" s="29"/>
      <c r="K41" s="29"/>
      <c r="L41" s="24">
        <f t="shared" si="49"/>
        <v>0</v>
      </c>
      <c r="M41" s="29"/>
      <c r="N41" s="29"/>
      <c r="O41" s="29"/>
      <c r="P41" s="29"/>
      <c r="Q41" s="40"/>
      <c r="R41" s="40"/>
      <c r="S41" s="41">
        <f t="shared" si="54"/>
        <v>0</v>
      </c>
      <c r="T41" s="29"/>
      <c r="U41" s="29"/>
      <c r="V41" s="24">
        <f t="shared" si="50"/>
        <v>0</v>
      </c>
      <c r="W41" s="25">
        <f t="shared" si="55"/>
        <v>0</v>
      </c>
      <c r="X41" s="21"/>
      <c r="Y41" s="21"/>
      <c r="Z41" s="33"/>
      <c r="AA41" s="27">
        <f t="shared" si="51"/>
        <v>17</v>
      </c>
      <c r="AB41" s="27">
        <v>17</v>
      </c>
      <c r="AC41" s="28">
        <f t="shared" si="52"/>
        <v>1</v>
      </c>
      <c r="AD41" s="10">
        <f t="shared" si="56"/>
        <v>0</v>
      </c>
      <c r="AE41" s="44">
        <f t="shared" si="57"/>
        <v>0</v>
      </c>
    </row>
    <row r="42" spans="1:31" x14ac:dyDescent="0.75">
      <c r="A42" s="29" t="s">
        <v>85</v>
      </c>
      <c r="B42" s="21" t="s">
        <v>38</v>
      </c>
      <c r="C42" s="29"/>
      <c r="D42" s="29"/>
      <c r="E42" s="29"/>
      <c r="F42" s="29"/>
      <c r="G42" s="40"/>
      <c r="H42" s="40"/>
      <c r="I42" s="41">
        <f t="shared" si="48"/>
        <v>0</v>
      </c>
      <c r="J42" s="29"/>
      <c r="K42" s="29"/>
      <c r="L42" s="24">
        <f t="shared" si="49"/>
        <v>0</v>
      </c>
      <c r="M42" s="29"/>
      <c r="N42" s="29"/>
      <c r="O42" s="29"/>
      <c r="P42" s="29"/>
      <c r="Q42" s="40"/>
      <c r="R42" s="40"/>
      <c r="S42" s="41">
        <f t="shared" si="54"/>
        <v>0</v>
      </c>
      <c r="T42" s="29"/>
      <c r="U42" s="29"/>
      <c r="V42" s="24">
        <f t="shared" si="50"/>
        <v>0</v>
      </c>
      <c r="W42" s="25">
        <f t="shared" si="55"/>
        <v>0</v>
      </c>
      <c r="X42" s="21"/>
      <c r="Y42" s="21"/>
      <c r="Z42" s="33"/>
      <c r="AA42" s="27">
        <f t="shared" si="51"/>
        <v>17</v>
      </c>
      <c r="AB42" s="27">
        <v>17</v>
      </c>
      <c r="AC42" s="28">
        <f t="shared" si="52"/>
        <v>1</v>
      </c>
      <c r="AD42" s="10">
        <f t="shared" si="56"/>
        <v>0</v>
      </c>
      <c r="AE42" s="44">
        <f t="shared" si="57"/>
        <v>0</v>
      </c>
    </row>
    <row r="43" spans="1:31" x14ac:dyDescent="0.75">
      <c r="A43" s="29" t="s">
        <v>86</v>
      </c>
      <c r="B43" s="21" t="s">
        <v>38</v>
      </c>
      <c r="C43" s="29"/>
      <c r="D43" s="29"/>
      <c r="E43" s="29"/>
      <c r="F43" s="29"/>
      <c r="G43" s="40"/>
      <c r="H43" s="40"/>
      <c r="I43" s="41">
        <f t="shared" si="48"/>
        <v>0</v>
      </c>
      <c r="J43" s="29"/>
      <c r="K43" s="29"/>
      <c r="L43" s="24">
        <f t="shared" si="49"/>
        <v>0</v>
      </c>
      <c r="M43" s="29"/>
      <c r="N43" s="29"/>
      <c r="O43" s="29"/>
      <c r="P43" s="29"/>
      <c r="Q43" s="40"/>
      <c r="R43" s="40"/>
      <c r="S43" s="41">
        <f t="shared" si="54"/>
        <v>0</v>
      </c>
      <c r="T43" s="29"/>
      <c r="U43" s="29"/>
      <c r="V43" s="24">
        <f t="shared" si="50"/>
        <v>0</v>
      </c>
      <c r="W43" s="25">
        <f t="shared" si="55"/>
        <v>0</v>
      </c>
      <c r="X43" s="21"/>
      <c r="Y43" s="21"/>
      <c r="Z43" s="33"/>
      <c r="AA43" s="27">
        <f t="shared" si="51"/>
        <v>17</v>
      </c>
      <c r="AB43" s="27">
        <v>17</v>
      </c>
      <c r="AC43" s="28">
        <f t="shared" si="52"/>
        <v>1</v>
      </c>
      <c r="AD43" s="10">
        <f t="shared" si="56"/>
        <v>0</v>
      </c>
      <c r="AE43" s="44">
        <f t="shared" si="57"/>
        <v>0</v>
      </c>
    </row>
    <row r="44" spans="1:31" x14ac:dyDescent="0.75">
      <c r="A44" s="29" t="s">
        <v>87</v>
      </c>
      <c r="B44" s="21" t="s">
        <v>38</v>
      </c>
      <c r="C44" s="29"/>
      <c r="D44" s="21"/>
      <c r="E44" s="29"/>
      <c r="F44" s="29"/>
      <c r="G44" s="40"/>
      <c r="H44" s="40"/>
      <c r="I44" s="41">
        <f t="shared" si="48"/>
        <v>0</v>
      </c>
      <c r="J44" s="29"/>
      <c r="K44" s="29"/>
      <c r="L44" s="24">
        <f t="shared" si="49"/>
        <v>0</v>
      </c>
      <c r="M44" s="21"/>
      <c r="N44" s="29"/>
      <c r="O44" s="29"/>
      <c r="P44" s="29"/>
      <c r="Q44" s="40"/>
      <c r="R44" s="40"/>
      <c r="S44" s="41">
        <f t="shared" si="54"/>
        <v>0</v>
      </c>
      <c r="T44" s="29"/>
      <c r="U44" s="29"/>
      <c r="V44" s="24">
        <f t="shared" si="50"/>
        <v>0</v>
      </c>
      <c r="W44" s="25">
        <f t="shared" si="55"/>
        <v>0</v>
      </c>
      <c r="X44" s="21"/>
      <c r="Y44" s="21"/>
      <c r="Z44" s="33"/>
      <c r="AA44" s="27">
        <f t="shared" si="51"/>
        <v>17</v>
      </c>
      <c r="AB44" s="27">
        <v>17</v>
      </c>
      <c r="AC44" s="28">
        <f t="shared" si="52"/>
        <v>1</v>
      </c>
      <c r="AD44" s="10">
        <f>W44/AA44</f>
        <v>0</v>
      </c>
      <c r="AE44" s="44">
        <f>S41+I41</f>
        <v>0</v>
      </c>
    </row>
    <row r="45" spans="1:31" x14ac:dyDescent="0.75">
      <c r="A45" s="29" t="s">
        <v>135</v>
      </c>
      <c r="B45" s="21" t="s">
        <v>38</v>
      </c>
      <c r="C45" s="21"/>
      <c r="D45" s="21"/>
      <c r="E45" s="29"/>
      <c r="F45" s="29"/>
      <c r="G45" s="40"/>
      <c r="H45" s="40"/>
      <c r="I45" s="41">
        <f t="shared" si="48"/>
        <v>0</v>
      </c>
      <c r="J45" s="29"/>
      <c r="K45" s="29"/>
      <c r="L45" s="24">
        <f t="shared" si="49"/>
        <v>0</v>
      </c>
      <c r="M45" s="21"/>
      <c r="N45" s="29"/>
      <c r="O45" s="29"/>
      <c r="P45" s="29"/>
      <c r="Q45" s="40"/>
      <c r="R45" s="40"/>
      <c r="S45" s="41">
        <f t="shared" si="54"/>
        <v>0</v>
      </c>
      <c r="T45" s="29"/>
      <c r="U45" s="29"/>
      <c r="V45" s="24">
        <f t="shared" si="50"/>
        <v>0</v>
      </c>
      <c r="W45" s="25">
        <f t="shared" si="55"/>
        <v>0</v>
      </c>
      <c r="X45" s="21"/>
      <c r="Y45" s="21"/>
      <c r="Z45" s="33"/>
      <c r="AA45" s="27">
        <f t="shared" si="51"/>
        <v>17</v>
      </c>
      <c r="AB45" s="27">
        <v>17</v>
      </c>
      <c r="AC45" s="28">
        <f t="shared" si="52"/>
        <v>1</v>
      </c>
      <c r="AD45" s="10">
        <f>W45/AA45</f>
        <v>0</v>
      </c>
      <c r="AE45" s="44">
        <f t="shared" ref="AE45" si="59">S44+I44</f>
        <v>0</v>
      </c>
    </row>
    <row r="46" spans="1:31" x14ac:dyDescent="0.75">
      <c r="A46" s="29" t="s">
        <v>136</v>
      </c>
      <c r="B46" s="21" t="s">
        <v>38</v>
      </c>
      <c r="C46" s="29"/>
      <c r="D46" s="29"/>
      <c r="E46" s="29"/>
      <c r="F46" s="29"/>
      <c r="G46" s="40"/>
      <c r="H46" s="40"/>
      <c r="I46" s="41">
        <f t="shared" si="48"/>
        <v>0</v>
      </c>
      <c r="J46" s="29"/>
      <c r="K46" s="29"/>
      <c r="L46" s="24">
        <f t="shared" si="49"/>
        <v>0</v>
      </c>
      <c r="M46" s="29"/>
      <c r="N46" s="21"/>
      <c r="O46" s="29"/>
      <c r="P46" s="29"/>
      <c r="Q46" s="40"/>
      <c r="R46" s="40"/>
      <c r="S46" s="41">
        <f t="shared" si="54"/>
        <v>0</v>
      </c>
      <c r="T46" s="29"/>
      <c r="U46" s="29"/>
      <c r="V46" s="24">
        <f t="shared" si="50"/>
        <v>0</v>
      </c>
      <c r="W46" s="25">
        <f t="shared" si="55"/>
        <v>0</v>
      </c>
      <c r="X46" s="21"/>
      <c r="Y46" s="21"/>
      <c r="Z46" s="33"/>
      <c r="AA46" s="27">
        <f t="shared" si="51"/>
        <v>17</v>
      </c>
      <c r="AB46" s="27">
        <v>17</v>
      </c>
      <c r="AC46" s="28">
        <f t="shared" si="52"/>
        <v>1</v>
      </c>
      <c r="AD46" s="10">
        <f>W46/AA46</f>
        <v>0</v>
      </c>
      <c r="AE46" s="44">
        <f>S43+I43</f>
        <v>0</v>
      </c>
    </row>
    <row r="47" spans="1:31" x14ac:dyDescent="0.75">
      <c r="A47" s="29" t="s">
        <v>137</v>
      </c>
      <c r="B47" s="21" t="s">
        <v>38</v>
      </c>
      <c r="C47" s="21"/>
      <c r="D47" s="21"/>
      <c r="E47" s="29"/>
      <c r="F47" s="29"/>
      <c r="G47" s="40"/>
      <c r="H47" s="40"/>
      <c r="I47" s="41">
        <f t="shared" si="48"/>
        <v>0</v>
      </c>
      <c r="J47" s="29"/>
      <c r="K47" s="29"/>
      <c r="L47" s="24">
        <f t="shared" si="49"/>
        <v>0</v>
      </c>
      <c r="M47" s="21"/>
      <c r="N47" s="29"/>
      <c r="O47" s="29"/>
      <c r="P47" s="29"/>
      <c r="Q47" s="40"/>
      <c r="R47" s="40"/>
      <c r="S47" s="41">
        <f t="shared" si="54"/>
        <v>0</v>
      </c>
      <c r="T47" s="29"/>
      <c r="U47" s="29"/>
      <c r="V47" s="24">
        <f t="shared" si="50"/>
        <v>0</v>
      </c>
      <c r="W47" s="25">
        <f t="shared" si="55"/>
        <v>0</v>
      </c>
      <c r="X47" s="21"/>
      <c r="Y47" s="21"/>
      <c r="Z47" s="33"/>
      <c r="AA47" s="27">
        <f t="shared" si="51"/>
        <v>17</v>
      </c>
      <c r="AB47" s="27">
        <v>17</v>
      </c>
      <c r="AC47" s="28">
        <f t="shared" si="52"/>
        <v>1</v>
      </c>
      <c r="AD47" s="10">
        <f>W47/AA47</f>
        <v>0</v>
      </c>
      <c r="AE47" s="44">
        <f t="shared" ref="AE47" si="60">S46+I46</f>
        <v>0</v>
      </c>
    </row>
    <row r="48" spans="1:31" x14ac:dyDescent="0.75">
      <c r="A48" s="29"/>
      <c r="B48" s="21"/>
      <c r="C48" s="21"/>
      <c r="D48" s="21"/>
      <c r="E48" s="29"/>
      <c r="F48" s="29"/>
      <c r="G48" s="40"/>
      <c r="H48" s="40"/>
      <c r="I48" s="41"/>
      <c r="J48" s="29"/>
      <c r="K48" s="29"/>
      <c r="L48" s="24"/>
      <c r="M48" s="21"/>
      <c r="N48" s="21"/>
      <c r="O48" s="29"/>
      <c r="P48" s="29"/>
      <c r="Q48" s="40"/>
      <c r="R48" s="40"/>
      <c r="S48" s="41"/>
      <c r="T48" s="29"/>
      <c r="U48" s="29"/>
      <c r="V48" s="24"/>
      <c r="W48" s="25"/>
      <c r="X48" s="21"/>
      <c r="Y48" s="21"/>
      <c r="Z48" s="33"/>
      <c r="AA48" s="27"/>
      <c r="AB48" s="27"/>
      <c r="AC48" s="28">
        <f>AVERAGEIF(AC30:AC47,"&gt;0")</f>
        <v>1</v>
      </c>
      <c r="AD48" s="28" t="e">
        <f>AVERAGEIF(AD30:AD47,"&gt;0")</f>
        <v>#DIV/0!</v>
      </c>
      <c r="AE48" s="44"/>
    </row>
    <row r="49" spans="1:31" x14ac:dyDescent="0.75">
      <c r="A49" s="13" t="s">
        <v>102</v>
      </c>
      <c r="B49" s="13"/>
      <c r="C49" s="13"/>
      <c r="D49" s="13"/>
      <c r="E49" s="13"/>
      <c r="F49" s="13"/>
      <c r="G49" s="13"/>
      <c r="H49" s="13"/>
      <c r="I49" s="16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7"/>
      <c r="X49" s="13"/>
      <c r="Y49" s="13"/>
      <c r="Z49" s="18"/>
      <c r="AA49" s="13"/>
      <c r="AB49" s="13"/>
      <c r="AC49" s="14"/>
      <c r="AD49" s="15"/>
      <c r="AE49" s="43"/>
    </row>
    <row r="50" spans="1:31" x14ac:dyDescent="0.75">
      <c r="A50" s="29" t="s">
        <v>39</v>
      </c>
      <c r="B50" s="21" t="s">
        <v>38</v>
      </c>
      <c r="C50" s="29"/>
      <c r="D50" s="29"/>
      <c r="E50" s="29"/>
      <c r="F50" s="29"/>
      <c r="G50" s="40"/>
      <c r="H50" s="40"/>
      <c r="I50" s="41">
        <f t="shared" ref="I50:I61" si="61">H50-G50</f>
        <v>0</v>
      </c>
      <c r="J50" s="29"/>
      <c r="K50" s="29"/>
      <c r="L50" s="24">
        <f t="shared" ref="L50:L61" si="62">SUM(D50-C50)</f>
        <v>0</v>
      </c>
      <c r="M50" s="29"/>
      <c r="N50" s="29"/>
      <c r="O50" s="29"/>
      <c r="P50" s="29"/>
      <c r="Q50" s="40"/>
      <c r="R50" s="40"/>
      <c r="S50" s="41">
        <f>R50-Q50</f>
        <v>0</v>
      </c>
      <c r="T50" s="29"/>
      <c r="U50" s="29"/>
      <c r="V50" s="24">
        <f t="shared" ref="V50:V61" si="63">SUM(N50-M50)</f>
        <v>0</v>
      </c>
      <c r="W50" s="25">
        <f t="shared" ref="W50:W61" si="64">L50+V50</f>
        <v>0</v>
      </c>
      <c r="X50" s="21"/>
      <c r="Y50" s="21"/>
      <c r="Z50" s="33"/>
      <c r="AA50" s="27">
        <f t="shared" ref="AA50:AA54" si="65">AB50-X50-Y50-Z50</f>
        <v>17</v>
      </c>
      <c r="AB50" s="27">
        <v>17</v>
      </c>
      <c r="AC50" s="28">
        <f t="shared" ref="AC50:AC53" si="66">AA50/AB50</f>
        <v>1</v>
      </c>
      <c r="AD50" s="10">
        <f t="shared" ref="AD50:AD53" si="67">W50/AA50</f>
        <v>0</v>
      </c>
      <c r="AE50" s="44">
        <f>S50+I50</f>
        <v>0</v>
      </c>
    </row>
    <row r="51" spans="1:31" x14ac:dyDescent="0.75">
      <c r="A51" s="29" t="s">
        <v>40</v>
      </c>
      <c r="B51" s="21" t="s">
        <v>38</v>
      </c>
      <c r="C51" s="29"/>
      <c r="D51" s="29"/>
      <c r="E51" s="29"/>
      <c r="F51" s="29"/>
      <c r="G51" s="40"/>
      <c r="H51" s="40"/>
      <c r="I51" s="41">
        <f t="shared" si="61"/>
        <v>0</v>
      </c>
      <c r="J51" s="29"/>
      <c r="K51" s="29"/>
      <c r="L51" s="24">
        <f t="shared" si="62"/>
        <v>0</v>
      </c>
      <c r="M51" s="29"/>
      <c r="N51" s="29"/>
      <c r="O51" s="29"/>
      <c r="P51" s="29"/>
      <c r="Q51" s="40"/>
      <c r="R51" s="40"/>
      <c r="S51" s="41">
        <f t="shared" ref="S51:S61" si="68">R51-Q51</f>
        <v>0</v>
      </c>
      <c r="T51" s="29"/>
      <c r="U51" s="29"/>
      <c r="V51" s="24">
        <f t="shared" si="63"/>
        <v>0</v>
      </c>
      <c r="W51" s="25">
        <f t="shared" si="64"/>
        <v>0</v>
      </c>
      <c r="X51" s="21"/>
      <c r="Y51" s="21"/>
      <c r="Z51" s="33"/>
      <c r="AA51" s="27">
        <f t="shared" si="65"/>
        <v>17</v>
      </c>
      <c r="AB51" s="27">
        <v>17</v>
      </c>
      <c r="AC51" s="28">
        <f t="shared" si="66"/>
        <v>1</v>
      </c>
      <c r="AD51" s="10">
        <f t="shared" si="67"/>
        <v>0</v>
      </c>
      <c r="AE51" s="44">
        <f t="shared" ref="AE51:AE61" si="69">S51+I51</f>
        <v>0</v>
      </c>
    </row>
    <row r="52" spans="1:31" x14ac:dyDescent="0.75">
      <c r="A52" s="29" t="s">
        <v>41</v>
      </c>
      <c r="B52" s="21" t="s">
        <v>38</v>
      </c>
      <c r="C52" s="29"/>
      <c r="D52" s="29"/>
      <c r="E52" s="29"/>
      <c r="F52" s="29"/>
      <c r="G52" s="40"/>
      <c r="H52" s="40"/>
      <c r="I52" s="41">
        <f t="shared" si="61"/>
        <v>0</v>
      </c>
      <c r="J52" s="29"/>
      <c r="K52" s="29"/>
      <c r="L52" s="24">
        <f t="shared" si="62"/>
        <v>0</v>
      </c>
      <c r="M52" s="29"/>
      <c r="N52" s="29"/>
      <c r="O52" s="29"/>
      <c r="P52" s="29"/>
      <c r="Q52" s="40"/>
      <c r="R52" s="40"/>
      <c r="S52" s="41">
        <f t="shared" si="68"/>
        <v>0</v>
      </c>
      <c r="T52" s="29"/>
      <c r="U52" s="29"/>
      <c r="V52" s="24">
        <f t="shared" si="63"/>
        <v>0</v>
      </c>
      <c r="W52" s="25">
        <f t="shared" si="64"/>
        <v>0</v>
      </c>
      <c r="X52" s="21"/>
      <c r="Y52" s="21"/>
      <c r="Z52" s="33"/>
      <c r="AA52" s="27">
        <f t="shared" si="65"/>
        <v>17</v>
      </c>
      <c r="AB52" s="27">
        <v>17</v>
      </c>
      <c r="AC52" s="28">
        <f t="shared" si="66"/>
        <v>1</v>
      </c>
      <c r="AD52" s="10">
        <f t="shared" si="67"/>
        <v>0</v>
      </c>
      <c r="AE52" s="44">
        <f t="shared" si="69"/>
        <v>0</v>
      </c>
    </row>
    <row r="53" spans="1:31" x14ac:dyDescent="0.75">
      <c r="A53" s="29" t="s">
        <v>42</v>
      </c>
      <c r="B53" s="21" t="s">
        <v>38</v>
      </c>
      <c r="C53" s="29"/>
      <c r="D53" s="29"/>
      <c r="E53" s="29"/>
      <c r="F53" s="29"/>
      <c r="G53" s="40"/>
      <c r="H53" s="40"/>
      <c r="I53" s="41">
        <f t="shared" si="61"/>
        <v>0</v>
      </c>
      <c r="J53" s="29"/>
      <c r="K53" s="29"/>
      <c r="L53" s="24">
        <f t="shared" si="62"/>
        <v>0</v>
      </c>
      <c r="M53" s="29"/>
      <c r="N53" s="29"/>
      <c r="O53" s="29"/>
      <c r="P53" s="29"/>
      <c r="Q53" s="40"/>
      <c r="R53" s="40"/>
      <c r="S53" s="41">
        <f t="shared" si="68"/>
        <v>0</v>
      </c>
      <c r="T53" s="29"/>
      <c r="U53" s="29"/>
      <c r="V53" s="24">
        <f t="shared" si="63"/>
        <v>0</v>
      </c>
      <c r="W53" s="25">
        <f t="shared" si="64"/>
        <v>0</v>
      </c>
      <c r="X53" s="21"/>
      <c r="Y53" s="21"/>
      <c r="Z53" s="33"/>
      <c r="AA53" s="27">
        <f t="shared" si="65"/>
        <v>17</v>
      </c>
      <c r="AB53" s="27">
        <v>17</v>
      </c>
      <c r="AC53" s="28">
        <f t="shared" si="66"/>
        <v>1</v>
      </c>
      <c r="AD53" s="10">
        <f t="shared" si="67"/>
        <v>0</v>
      </c>
      <c r="AE53" s="44">
        <f t="shared" si="69"/>
        <v>0</v>
      </c>
    </row>
    <row r="54" spans="1:31" x14ac:dyDescent="0.75">
      <c r="A54" s="29" t="s">
        <v>43</v>
      </c>
      <c r="B54" s="21" t="s">
        <v>38</v>
      </c>
      <c r="C54" s="21"/>
      <c r="D54" s="21"/>
      <c r="E54" s="29"/>
      <c r="F54" s="29"/>
      <c r="G54" s="40"/>
      <c r="H54" s="40"/>
      <c r="I54" s="41">
        <f t="shared" si="61"/>
        <v>0</v>
      </c>
      <c r="J54" s="29"/>
      <c r="K54" s="29"/>
      <c r="L54" s="24">
        <f t="shared" si="62"/>
        <v>0</v>
      </c>
      <c r="M54" s="21"/>
      <c r="N54" s="21"/>
      <c r="O54" s="29"/>
      <c r="P54" s="29"/>
      <c r="Q54" s="40"/>
      <c r="R54" s="40"/>
      <c r="S54" s="41">
        <f t="shared" si="68"/>
        <v>0</v>
      </c>
      <c r="T54" s="29"/>
      <c r="U54" s="29"/>
      <c r="V54" s="24">
        <f t="shared" si="63"/>
        <v>0</v>
      </c>
      <c r="W54" s="25">
        <f t="shared" si="64"/>
        <v>0</v>
      </c>
      <c r="X54" s="21"/>
      <c r="Y54" s="21"/>
      <c r="Z54" s="33"/>
      <c r="AA54" s="27">
        <f t="shared" si="65"/>
        <v>17</v>
      </c>
      <c r="AB54" s="27">
        <v>17</v>
      </c>
      <c r="AC54" s="28">
        <f>AA54/AB54</f>
        <v>1</v>
      </c>
      <c r="AD54" s="10">
        <f>W54/AA54</f>
        <v>0</v>
      </c>
      <c r="AE54" s="44">
        <f t="shared" si="69"/>
        <v>0</v>
      </c>
    </row>
    <row r="55" spans="1:31" x14ac:dyDescent="0.75">
      <c r="A55" s="29" t="s">
        <v>44</v>
      </c>
      <c r="B55" s="21" t="s">
        <v>38</v>
      </c>
      <c r="C55" s="29"/>
      <c r="D55" s="29"/>
      <c r="E55" s="29"/>
      <c r="F55" s="29"/>
      <c r="G55" s="40"/>
      <c r="H55" s="40"/>
      <c r="I55" s="41">
        <f t="shared" si="61"/>
        <v>0</v>
      </c>
      <c r="J55" s="29"/>
      <c r="K55" s="29"/>
      <c r="L55" s="24">
        <f t="shared" si="62"/>
        <v>0</v>
      </c>
      <c r="M55" s="29"/>
      <c r="N55" s="29"/>
      <c r="O55" s="29"/>
      <c r="P55" s="29"/>
      <c r="Q55" s="40"/>
      <c r="R55" s="40"/>
      <c r="S55" s="41">
        <f t="shared" si="68"/>
        <v>0</v>
      </c>
      <c r="T55" s="29"/>
      <c r="U55" s="29"/>
      <c r="V55" s="24">
        <f t="shared" si="63"/>
        <v>0</v>
      </c>
      <c r="W55" s="25">
        <f t="shared" si="64"/>
        <v>0</v>
      </c>
      <c r="X55" s="21"/>
      <c r="Y55" s="21"/>
      <c r="Z55" s="33"/>
      <c r="AA55" s="27">
        <f t="shared" si="51"/>
        <v>17</v>
      </c>
      <c r="AB55" s="27">
        <v>17</v>
      </c>
      <c r="AC55" s="28">
        <f t="shared" si="52"/>
        <v>1</v>
      </c>
      <c r="AD55" s="10">
        <f t="shared" si="56"/>
        <v>0</v>
      </c>
      <c r="AE55" s="44">
        <f t="shared" si="69"/>
        <v>0</v>
      </c>
    </row>
    <row r="56" spans="1:31" x14ac:dyDescent="0.75">
      <c r="A56" s="29" t="s">
        <v>45</v>
      </c>
      <c r="B56" s="21" t="s">
        <v>38</v>
      </c>
      <c r="C56" s="29"/>
      <c r="D56" s="29"/>
      <c r="E56" s="29"/>
      <c r="F56" s="29"/>
      <c r="G56" s="40"/>
      <c r="H56" s="40"/>
      <c r="I56" s="41">
        <f t="shared" si="61"/>
        <v>0</v>
      </c>
      <c r="J56" s="29"/>
      <c r="K56" s="29"/>
      <c r="L56" s="24">
        <f t="shared" si="62"/>
        <v>0</v>
      </c>
      <c r="M56" s="29"/>
      <c r="N56" s="29"/>
      <c r="O56" s="29"/>
      <c r="P56" s="29"/>
      <c r="Q56" s="40"/>
      <c r="R56" s="40"/>
      <c r="S56" s="41">
        <v>0.41666666666666669</v>
      </c>
      <c r="T56" s="29"/>
      <c r="U56" s="29"/>
      <c r="V56" s="24">
        <f t="shared" si="63"/>
        <v>0</v>
      </c>
      <c r="W56" s="25">
        <f t="shared" si="64"/>
        <v>0</v>
      </c>
      <c r="X56" s="21"/>
      <c r="Y56" s="21"/>
      <c r="Z56" s="33"/>
      <c r="AA56" s="27">
        <f t="shared" si="51"/>
        <v>17</v>
      </c>
      <c r="AB56" s="27">
        <v>17</v>
      </c>
      <c r="AC56" s="28">
        <f t="shared" si="52"/>
        <v>1</v>
      </c>
      <c r="AD56" s="10">
        <f t="shared" si="56"/>
        <v>0</v>
      </c>
      <c r="AE56" s="44">
        <f t="shared" si="69"/>
        <v>0.41666666666666669</v>
      </c>
    </row>
    <row r="57" spans="1:31" x14ac:dyDescent="0.75">
      <c r="A57" s="29" t="s">
        <v>116</v>
      </c>
      <c r="B57" s="21" t="s">
        <v>38</v>
      </c>
      <c r="C57" s="29"/>
      <c r="D57" s="29"/>
      <c r="E57" s="29"/>
      <c r="F57" s="29"/>
      <c r="G57" s="40"/>
      <c r="H57" s="40"/>
      <c r="I57" s="41">
        <f t="shared" si="61"/>
        <v>0</v>
      </c>
      <c r="J57" s="29"/>
      <c r="K57" s="29"/>
      <c r="L57" s="24">
        <f t="shared" si="62"/>
        <v>0</v>
      </c>
      <c r="M57" s="29"/>
      <c r="N57" s="29"/>
      <c r="O57" s="29"/>
      <c r="P57" s="29"/>
      <c r="Q57" s="40"/>
      <c r="R57" s="40"/>
      <c r="S57" s="41">
        <f t="shared" si="68"/>
        <v>0</v>
      </c>
      <c r="T57" s="29"/>
      <c r="U57" s="29"/>
      <c r="V57" s="24">
        <f t="shared" si="63"/>
        <v>0</v>
      </c>
      <c r="W57" s="25">
        <f t="shared" si="64"/>
        <v>0</v>
      </c>
      <c r="X57" s="21"/>
      <c r="Y57" s="21"/>
      <c r="Z57" s="33"/>
      <c r="AA57" s="27">
        <f t="shared" si="51"/>
        <v>17</v>
      </c>
      <c r="AB57" s="27">
        <v>17</v>
      </c>
      <c r="AC57" s="28">
        <f t="shared" si="52"/>
        <v>1</v>
      </c>
      <c r="AD57" s="10">
        <f t="shared" si="56"/>
        <v>0</v>
      </c>
      <c r="AE57" s="44">
        <f t="shared" si="69"/>
        <v>0</v>
      </c>
    </row>
    <row r="58" spans="1:31" x14ac:dyDescent="0.75">
      <c r="A58" s="29" t="s">
        <v>46</v>
      </c>
      <c r="B58" s="21" t="s">
        <v>38</v>
      </c>
      <c r="C58" s="29"/>
      <c r="D58" s="29"/>
      <c r="E58" s="29"/>
      <c r="F58" s="29"/>
      <c r="G58" s="40"/>
      <c r="H58" s="40"/>
      <c r="I58" s="41">
        <f t="shared" si="61"/>
        <v>0</v>
      </c>
      <c r="J58" s="29"/>
      <c r="K58" s="29"/>
      <c r="L58" s="24">
        <f t="shared" si="62"/>
        <v>0</v>
      </c>
      <c r="M58" s="29"/>
      <c r="N58" s="29"/>
      <c r="O58" s="29"/>
      <c r="P58" s="29"/>
      <c r="Q58" s="29"/>
      <c r="R58" s="29"/>
      <c r="S58" s="41">
        <f t="shared" si="68"/>
        <v>0</v>
      </c>
      <c r="T58" s="29"/>
      <c r="U58" s="29"/>
      <c r="V58" s="24">
        <f t="shared" si="63"/>
        <v>0</v>
      </c>
      <c r="W58" s="25">
        <f t="shared" si="64"/>
        <v>0</v>
      </c>
      <c r="X58" s="21"/>
      <c r="Y58" s="21"/>
      <c r="Z58" s="33"/>
      <c r="AA58" s="27">
        <f t="shared" si="51"/>
        <v>17</v>
      </c>
      <c r="AB58" s="27">
        <v>17</v>
      </c>
      <c r="AC58" s="28">
        <f t="shared" si="52"/>
        <v>1</v>
      </c>
      <c r="AD58" s="10">
        <f t="shared" si="56"/>
        <v>0</v>
      </c>
      <c r="AE58" s="44">
        <f t="shared" si="69"/>
        <v>0</v>
      </c>
    </row>
    <row r="59" spans="1:31" x14ac:dyDescent="0.75">
      <c r="A59" s="29" t="s">
        <v>48</v>
      </c>
      <c r="B59" s="21" t="s">
        <v>38</v>
      </c>
      <c r="C59" s="29"/>
      <c r="D59" s="29"/>
      <c r="E59" s="29"/>
      <c r="F59" s="29"/>
      <c r="G59" s="40"/>
      <c r="H59" s="40"/>
      <c r="I59" s="41">
        <f t="shared" si="61"/>
        <v>0</v>
      </c>
      <c r="J59" s="29"/>
      <c r="K59" s="29"/>
      <c r="L59" s="24">
        <f t="shared" si="62"/>
        <v>0</v>
      </c>
      <c r="M59" s="29"/>
      <c r="N59" s="29"/>
      <c r="O59" s="29"/>
      <c r="P59" s="29"/>
      <c r="Q59" s="40"/>
      <c r="R59" s="40"/>
      <c r="S59" s="41">
        <v>0.41666666666666669</v>
      </c>
      <c r="T59" s="29"/>
      <c r="U59" s="29"/>
      <c r="V59" s="24">
        <f t="shared" si="63"/>
        <v>0</v>
      </c>
      <c r="W59" s="25">
        <f t="shared" si="64"/>
        <v>0</v>
      </c>
      <c r="X59" s="21"/>
      <c r="Y59" s="21"/>
      <c r="Z59" s="33"/>
      <c r="AA59" s="27">
        <f t="shared" si="51"/>
        <v>17</v>
      </c>
      <c r="AB59" s="27">
        <v>17</v>
      </c>
      <c r="AC59" s="28">
        <f t="shared" si="52"/>
        <v>1</v>
      </c>
      <c r="AD59" s="10">
        <f t="shared" si="56"/>
        <v>0</v>
      </c>
      <c r="AE59" s="44">
        <f t="shared" si="69"/>
        <v>0.41666666666666669</v>
      </c>
    </row>
    <row r="60" spans="1:31" x14ac:dyDescent="0.75">
      <c r="A60" s="29" t="s">
        <v>49</v>
      </c>
      <c r="B60" s="21" t="s">
        <v>38</v>
      </c>
      <c r="C60" s="29"/>
      <c r="D60" s="29"/>
      <c r="E60" s="29"/>
      <c r="F60" s="29"/>
      <c r="G60" s="40"/>
      <c r="H60" s="40"/>
      <c r="I60" s="41">
        <f t="shared" si="61"/>
        <v>0</v>
      </c>
      <c r="J60" s="29"/>
      <c r="K60" s="29"/>
      <c r="L60" s="24">
        <f t="shared" si="62"/>
        <v>0</v>
      </c>
      <c r="M60" s="29"/>
      <c r="N60" s="29"/>
      <c r="O60" s="29"/>
      <c r="P60" s="29"/>
      <c r="Q60" s="40"/>
      <c r="R60" s="40"/>
      <c r="S60" s="41">
        <f t="shared" si="68"/>
        <v>0</v>
      </c>
      <c r="T60" s="29"/>
      <c r="U60" s="29"/>
      <c r="V60" s="24">
        <f t="shared" si="63"/>
        <v>0</v>
      </c>
      <c r="W60" s="25">
        <f t="shared" si="64"/>
        <v>0</v>
      </c>
      <c r="X60" s="21"/>
      <c r="Y60" s="21"/>
      <c r="Z60" s="33"/>
      <c r="AA60" s="27">
        <f t="shared" si="51"/>
        <v>17</v>
      </c>
      <c r="AB60" s="27">
        <v>17</v>
      </c>
      <c r="AC60" s="28">
        <f t="shared" si="52"/>
        <v>1</v>
      </c>
      <c r="AD60" s="10">
        <f t="shared" si="56"/>
        <v>0</v>
      </c>
      <c r="AE60" s="44">
        <f t="shared" si="69"/>
        <v>0</v>
      </c>
    </row>
    <row r="61" spans="1:31" x14ac:dyDescent="0.75">
      <c r="A61" s="29" t="s">
        <v>50</v>
      </c>
      <c r="B61" s="21" t="s">
        <v>38</v>
      </c>
      <c r="C61" s="29"/>
      <c r="D61" s="29"/>
      <c r="E61" s="29"/>
      <c r="F61" s="29"/>
      <c r="G61" s="40"/>
      <c r="H61" s="40"/>
      <c r="I61" s="41">
        <f t="shared" si="61"/>
        <v>0</v>
      </c>
      <c r="J61" s="29"/>
      <c r="K61" s="29"/>
      <c r="L61" s="24">
        <f t="shared" si="62"/>
        <v>0</v>
      </c>
      <c r="M61" s="29"/>
      <c r="N61" s="29"/>
      <c r="O61" s="29"/>
      <c r="P61" s="29"/>
      <c r="Q61" s="40"/>
      <c r="R61" s="40"/>
      <c r="S61" s="41">
        <f t="shared" si="68"/>
        <v>0</v>
      </c>
      <c r="T61" s="29"/>
      <c r="U61" s="29"/>
      <c r="V61" s="24">
        <f t="shared" si="63"/>
        <v>0</v>
      </c>
      <c r="W61" s="25">
        <f t="shared" si="64"/>
        <v>0</v>
      </c>
      <c r="X61" s="21"/>
      <c r="Y61" s="21"/>
      <c r="Z61" s="33"/>
      <c r="AA61" s="27">
        <f t="shared" si="51"/>
        <v>17</v>
      </c>
      <c r="AB61" s="27">
        <v>17</v>
      </c>
      <c r="AC61" s="28">
        <f t="shared" si="52"/>
        <v>1</v>
      </c>
      <c r="AD61" s="10">
        <f t="shared" si="56"/>
        <v>0</v>
      </c>
      <c r="AE61" s="44">
        <f t="shared" si="69"/>
        <v>0</v>
      </c>
    </row>
    <row r="62" spans="1:31" x14ac:dyDescent="0.75">
      <c r="A62" s="78"/>
      <c r="B62" s="79"/>
      <c r="C62" s="80"/>
      <c r="D62" s="80"/>
      <c r="E62" s="80"/>
      <c r="F62" s="80"/>
      <c r="G62" s="81"/>
      <c r="H62" s="81"/>
      <c r="I62" s="82"/>
      <c r="J62" s="80"/>
      <c r="K62" s="80"/>
      <c r="L62" s="83"/>
      <c r="M62" s="80"/>
      <c r="N62" s="80"/>
      <c r="O62" s="80"/>
      <c r="P62" s="80"/>
      <c r="Q62" s="81"/>
      <c r="R62" s="81"/>
      <c r="S62" s="82"/>
      <c r="T62" s="80"/>
      <c r="U62" s="80"/>
      <c r="V62" s="83"/>
      <c r="W62" s="84"/>
      <c r="X62" s="79"/>
      <c r="Y62" s="79"/>
      <c r="Z62" s="85"/>
      <c r="AA62" s="86"/>
      <c r="AB62" s="86"/>
      <c r="AC62" s="28">
        <f>AVERAGEIF(AC50:AC61,"&gt;0")</f>
        <v>1</v>
      </c>
      <c r="AD62" s="28" t="e">
        <f>AVERAGEIF(AD50:AD61,"&gt;0")</f>
        <v>#DIV/0!</v>
      </c>
      <c r="AE62" s="87"/>
    </row>
    <row r="63" spans="1:31" x14ac:dyDescent="0.75">
      <c r="A63" s="78"/>
      <c r="B63" s="79"/>
      <c r="C63" s="80"/>
      <c r="D63" s="80"/>
      <c r="E63" s="80"/>
      <c r="F63" s="80"/>
      <c r="G63" s="81"/>
      <c r="H63" s="81"/>
      <c r="I63" s="82"/>
      <c r="J63" s="80"/>
      <c r="K63" s="80"/>
      <c r="L63" s="83"/>
      <c r="M63" s="80"/>
      <c r="N63" s="80"/>
      <c r="O63" s="80"/>
      <c r="P63" s="80"/>
      <c r="Q63" s="81"/>
      <c r="R63" s="81"/>
      <c r="S63" s="82"/>
      <c r="T63" s="80"/>
      <c r="U63" s="80"/>
      <c r="V63" s="83"/>
      <c r="W63" s="84"/>
      <c r="X63" s="79"/>
      <c r="Y63" s="79"/>
      <c r="Z63" s="85"/>
      <c r="AA63" s="88" t="s">
        <v>178</v>
      </c>
      <c r="AB63" s="86"/>
      <c r="AC63" s="28">
        <f>AVERAGE(AC48,AC62)</f>
        <v>1</v>
      </c>
      <c r="AD63" s="28" t="e">
        <f>AVERAGE(AD48,AD62)</f>
        <v>#DIV/0!</v>
      </c>
      <c r="AE63" s="87"/>
    </row>
    <row r="64" spans="1:31" s="103" customFormat="1" x14ac:dyDescent="0.75">
      <c r="A64" s="105" t="s">
        <v>118</v>
      </c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</row>
    <row r="65" spans="1:31" s="104" customFormat="1" x14ac:dyDescent="0.75">
      <c r="A65" s="107" t="s">
        <v>97</v>
      </c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</row>
    <row r="66" spans="1:31" x14ac:dyDescent="0.75">
      <c r="A66" s="29" t="s">
        <v>127</v>
      </c>
      <c r="B66" s="29" t="s">
        <v>58</v>
      </c>
      <c r="C66" s="29"/>
      <c r="D66" s="29"/>
      <c r="E66" s="29"/>
      <c r="F66" s="29"/>
      <c r="G66" s="40"/>
      <c r="H66" s="40"/>
      <c r="I66" s="41">
        <f t="shared" ref="I66:I68" si="70">H66-G66</f>
        <v>0</v>
      </c>
      <c r="J66" s="29"/>
      <c r="K66" s="29"/>
      <c r="L66" s="38">
        <f t="shared" ref="L66:L68" si="71">SUM(D66-C66)</f>
        <v>0</v>
      </c>
      <c r="M66" s="29"/>
      <c r="N66" s="29"/>
      <c r="O66" s="29"/>
      <c r="P66" s="29"/>
      <c r="Q66" s="40"/>
      <c r="R66" s="40"/>
      <c r="S66" s="41">
        <f t="shared" ref="S66:S68" si="72">R66-Q66</f>
        <v>0</v>
      </c>
      <c r="T66" s="29"/>
      <c r="U66" s="29"/>
      <c r="V66" s="24">
        <f t="shared" ref="V66:V68" si="73">SUM(N66-M66)</f>
        <v>0</v>
      </c>
      <c r="W66" s="25">
        <f t="shared" ref="W66:W68" si="74">SUM(L66+V66)</f>
        <v>0</v>
      </c>
      <c r="X66" s="29"/>
      <c r="Y66" s="29"/>
      <c r="Z66" s="30"/>
      <c r="AA66" s="27">
        <f>AB66-X66-Y66-Z66</f>
        <v>17</v>
      </c>
      <c r="AB66" s="27">
        <v>17</v>
      </c>
      <c r="AC66" s="28">
        <f>AA66/AB66</f>
        <v>1</v>
      </c>
      <c r="AD66" s="10">
        <f>W66/AA66</f>
        <v>0</v>
      </c>
      <c r="AE66" s="44">
        <f>S65+I65</f>
        <v>0</v>
      </c>
    </row>
    <row r="67" spans="1:31" x14ac:dyDescent="0.75">
      <c r="A67" s="29" t="s">
        <v>128</v>
      </c>
      <c r="B67" s="29" t="s">
        <v>58</v>
      </c>
      <c r="C67" s="29"/>
      <c r="D67" s="29"/>
      <c r="E67" s="29"/>
      <c r="F67" s="29"/>
      <c r="G67" s="40"/>
      <c r="H67" s="40"/>
      <c r="I67" s="41">
        <f t="shared" si="70"/>
        <v>0</v>
      </c>
      <c r="J67" s="29"/>
      <c r="K67" s="29"/>
      <c r="L67" s="38">
        <f t="shared" si="71"/>
        <v>0</v>
      </c>
      <c r="M67" s="29"/>
      <c r="N67" s="29"/>
      <c r="O67" s="29"/>
      <c r="P67" s="29"/>
      <c r="Q67" s="40"/>
      <c r="R67" s="40"/>
      <c r="S67" s="41">
        <f t="shared" si="72"/>
        <v>0</v>
      </c>
      <c r="T67" s="29"/>
      <c r="U67" s="29"/>
      <c r="V67" s="24">
        <f t="shared" si="73"/>
        <v>0</v>
      </c>
      <c r="W67" s="25">
        <f t="shared" si="74"/>
        <v>0</v>
      </c>
      <c r="X67" s="29"/>
      <c r="Y67" s="29"/>
      <c r="Z67" s="30"/>
      <c r="AA67" s="27">
        <f>AB67-X67-Y67-Z67</f>
        <v>17</v>
      </c>
      <c r="AB67" s="27">
        <v>17</v>
      </c>
      <c r="AC67" s="28">
        <f>AA67/AB67</f>
        <v>1</v>
      </c>
      <c r="AD67" s="10">
        <f>W67/AA67</f>
        <v>0</v>
      </c>
      <c r="AE67" s="44">
        <f t="shared" ref="AE67:AE68" si="75">S65+I65</f>
        <v>0</v>
      </c>
    </row>
    <row r="68" spans="1:31" x14ac:dyDescent="0.75">
      <c r="A68" s="29" t="s">
        <v>129</v>
      </c>
      <c r="B68" s="29" t="s">
        <v>58</v>
      </c>
      <c r="C68" s="29"/>
      <c r="D68" s="29"/>
      <c r="E68" s="29"/>
      <c r="F68" s="29"/>
      <c r="G68" s="40"/>
      <c r="H68" s="40"/>
      <c r="I68" s="41">
        <f t="shared" si="70"/>
        <v>0</v>
      </c>
      <c r="J68" s="29"/>
      <c r="K68" s="29"/>
      <c r="L68" s="38">
        <f t="shared" si="71"/>
        <v>0</v>
      </c>
      <c r="M68" s="29"/>
      <c r="N68" s="29"/>
      <c r="O68" s="29"/>
      <c r="P68" s="29"/>
      <c r="Q68" s="40"/>
      <c r="R68" s="40"/>
      <c r="S68" s="41">
        <f t="shared" si="72"/>
        <v>0</v>
      </c>
      <c r="T68" s="29"/>
      <c r="U68" s="29"/>
      <c r="V68" s="24">
        <f t="shared" si="73"/>
        <v>0</v>
      </c>
      <c r="W68" s="25">
        <f t="shared" si="74"/>
        <v>0</v>
      </c>
      <c r="X68" s="29"/>
      <c r="Y68" s="29"/>
      <c r="Z68" s="30"/>
      <c r="AA68" s="27">
        <f>AB68-X68-Y68-Z68</f>
        <v>17</v>
      </c>
      <c r="AB68" s="27">
        <v>17</v>
      </c>
      <c r="AC68" s="28">
        <f>AA68/AB68</f>
        <v>1</v>
      </c>
      <c r="AD68" s="10">
        <f>W68/AA68</f>
        <v>0</v>
      </c>
      <c r="AE68" s="44">
        <f t="shared" si="75"/>
        <v>0</v>
      </c>
    </row>
    <row r="69" spans="1:31" s="103" customFormat="1" x14ac:dyDescent="0.75">
      <c r="A69" s="101" t="s">
        <v>118</v>
      </c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</row>
    <row r="70" spans="1:31" s="37" customFormat="1" x14ac:dyDescent="0.75">
      <c r="A70" s="104" t="s">
        <v>98</v>
      </c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5"/>
      <c r="AE70" s="43"/>
    </row>
    <row r="71" spans="1:31" x14ac:dyDescent="0.75">
      <c r="A71" s="29" t="s">
        <v>57</v>
      </c>
      <c r="B71" s="29" t="s">
        <v>58</v>
      </c>
      <c r="C71" s="36"/>
      <c r="D71" s="36"/>
      <c r="E71" s="29"/>
      <c r="F71" s="29"/>
      <c r="G71" s="40"/>
      <c r="H71" s="40"/>
      <c r="I71" s="41">
        <f t="shared" ref="I71" si="76">H71-G71</f>
        <v>0</v>
      </c>
      <c r="J71" s="29"/>
      <c r="K71" s="29"/>
      <c r="L71" s="38">
        <f t="shared" ref="L71" si="77">SUM(D71-C71)</f>
        <v>0</v>
      </c>
      <c r="M71" s="29"/>
      <c r="N71" s="29"/>
      <c r="O71" s="29"/>
      <c r="P71" s="29"/>
      <c r="Q71" s="40"/>
      <c r="R71" s="40"/>
      <c r="S71" s="41">
        <f>R71-Q71</f>
        <v>0</v>
      </c>
      <c r="T71" s="29"/>
      <c r="U71" s="29"/>
      <c r="V71" s="24">
        <f t="shared" ref="V71" si="78">SUM(N71-M71)</f>
        <v>0</v>
      </c>
      <c r="W71" s="25">
        <f t="shared" ref="W71" si="79">SUM(L71+V71)</f>
        <v>0</v>
      </c>
      <c r="X71" s="29"/>
      <c r="Y71" s="29"/>
      <c r="Z71" s="30"/>
      <c r="AA71" s="27">
        <f>AB71-X71-Y71-Z71</f>
        <v>17</v>
      </c>
      <c r="AB71" s="27">
        <v>17</v>
      </c>
      <c r="AC71" s="28">
        <f>AA71/AB71</f>
        <v>1</v>
      </c>
      <c r="AD71" s="10">
        <f>W71/AA71</f>
        <v>0</v>
      </c>
      <c r="AE71" s="44">
        <f>S69+I69</f>
        <v>0</v>
      </c>
    </row>
    <row r="72" spans="1:31" s="103" customFormat="1" x14ac:dyDescent="0.75">
      <c r="A72" s="101" t="s">
        <v>61</v>
      </c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</row>
    <row r="73" spans="1:31" s="37" customFormat="1" x14ac:dyDescent="0.75">
      <c r="A73" s="104" t="s">
        <v>101</v>
      </c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5"/>
      <c r="AE73" s="19"/>
    </row>
    <row r="74" spans="1:31" x14ac:dyDescent="0.75">
      <c r="A74" s="29" t="s">
        <v>115</v>
      </c>
      <c r="B74" s="29" t="s">
        <v>61</v>
      </c>
      <c r="C74" s="29"/>
      <c r="D74" s="29"/>
      <c r="E74" s="29"/>
      <c r="F74" s="29"/>
      <c r="G74" s="40"/>
      <c r="H74" s="40"/>
      <c r="I74" s="41">
        <f>H74-G74</f>
        <v>0</v>
      </c>
      <c r="J74" s="29"/>
      <c r="K74" s="29"/>
      <c r="L74" s="38">
        <f>SUM(D74-C74)</f>
        <v>0</v>
      </c>
      <c r="M74" s="29"/>
      <c r="N74" s="29"/>
      <c r="O74" s="29"/>
      <c r="P74" s="29"/>
      <c r="Q74" s="40"/>
      <c r="R74" s="40"/>
      <c r="S74" s="41">
        <f>R74-Q74</f>
        <v>0</v>
      </c>
      <c r="T74" s="29"/>
      <c r="U74" s="29"/>
      <c r="V74" s="24">
        <f>SUM(N74-M74)</f>
        <v>0</v>
      </c>
      <c r="W74" s="25">
        <f>SUM(L74+V74)</f>
        <v>0</v>
      </c>
      <c r="X74" s="29"/>
      <c r="Y74" s="29"/>
      <c r="Z74" s="30"/>
      <c r="AA74" s="27">
        <f>AB74-X74-Y74-Z74</f>
        <v>17</v>
      </c>
      <c r="AB74" s="27">
        <v>17</v>
      </c>
      <c r="AC74" s="28">
        <f>AA74/AB74</f>
        <v>1</v>
      </c>
      <c r="AD74" s="10">
        <f>W74/AA74</f>
        <v>0</v>
      </c>
      <c r="AE74" s="44">
        <f>I74</f>
        <v>0</v>
      </c>
    </row>
    <row r="75" spans="1:31" s="37" customFormat="1" x14ac:dyDescent="0.75">
      <c r="A75" s="12" t="s">
        <v>119</v>
      </c>
      <c r="B75" s="13"/>
      <c r="C75" s="13"/>
      <c r="D75" s="13"/>
      <c r="E75" s="13"/>
      <c r="F75" s="13"/>
      <c r="G75" s="14"/>
      <c r="H75" s="15"/>
      <c r="I75" s="19"/>
      <c r="J75" s="14"/>
      <c r="K75" s="15"/>
      <c r="L75" s="13"/>
      <c r="M75" s="13"/>
      <c r="N75" s="13"/>
      <c r="O75" s="13"/>
      <c r="P75" s="13"/>
      <c r="Q75" s="14"/>
      <c r="R75" s="15"/>
      <c r="S75" s="19"/>
      <c r="T75" s="14"/>
      <c r="U75" s="15"/>
      <c r="V75" s="13"/>
      <c r="W75" s="17"/>
      <c r="X75" s="13"/>
      <c r="Y75" s="13"/>
      <c r="Z75" s="18"/>
      <c r="AA75" s="13"/>
      <c r="AB75" s="13"/>
      <c r="AC75" s="14"/>
      <c r="AD75" s="15"/>
      <c r="AE75" s="19"/>
    </row>
    <row r="76" spans="1:31" s="37" customFormat="1" x14ac:dyDescent="0.75">
      <c r="A76" s="104" t="s">
        <v>100</v>
      </c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5"/>
      <c r="AE76" s="19"/>
    </row>
    <row r="77" spans="1:31" x14ac:dyDescent="0.75">
      <c r="A77" s="29" t="s">
        <v>63</v>
      </c>
      <c r="B77" s="29" t="s">
        <v>62</v>
      </c>
      <c r="C77" s="29"/>
      <c r="D77" s="29"/>
      <c r="E77" s="29"/>
      <c r="F77" s="29"/>
      <c r="G77" s="40"/>
      <c r="H77" s="40"/>
      <c r="I77" s="41">
        <f t="shared" ref="I77:I78" si="80">H77-G77</f>
        <v>0</v>
      </c>
      <c r="J77" s="29"/>
      <c r="K77" s="29"/>
      <c r="L77" s="38">
        <f>SUM(D77-C77)</f>
        <v>0</v>
      </c>
      <c r="M77" s="29"/>
      <c r="N77" s="29"/>
      <c r="O77" s="29"/>
      <c r="P77" s="29"/>
      <c r="Q77" s="40"/>
      <c r="R77" s="40"/>
      <c r="S77" s="41">
        <f>R77-Q77</f>
        <v>0</v>
      </c>
      <c r="T77" s="29"/>
      <c r="U77" s="29"/>
      <c r="V77" s="24">
        <f>SUM(N77-M77)</f>
        <v>0</v>
      </c>
      <c r="W77" s="25">
        <f>SUM(L77+V77)</f>
        <v>0</v>
      </c>
      <c r="X77" s="29"/>
      <c r="Y77" s="29"/>
      <c r="Z77" s="30"/>
      <c r="AA77" s="27">
        <f>AB77-X77-Y77-Z77</f>
        <v>17</v>
      </c>
      <c r="AB77" s="27">
        <v>17</v>
      </c>
      <c r="AC77" s="28">
        <f>AA77/AB77</f>
        <v>1</v>
      </c>
      <c r="AD77" s="10">
        <f>W77/AA77</f>
        <v>0</v>
      </c>
      <c r="AE77" s="44" t="e">
        <f>#REF!+#REF!</f>
        <v>#REF!</v>
      </c>
    </row>
    <row r="78" spans="1:31" x14ac:dyDescent="0.75">
      <c r="A78" s="29" t="s">
        <v>64</v>
      </c>
      <c r="B78" s="29" t="s">
        <v>62</v>
      </c>
      <c r="C78" s="29"/>
      <c r="D78" s="29"/>
      <c r="E78" s="29"/>
      <c r="F78" s="29"/>
      <c r="G78" s="40"/>
      <c r="H78" s="40"/>
      <c r="I78" s="41">
        <f t="shared" si="80"/>
        <v>0</v>
      </c>
      <c r="J78" s="29"/>
      <c r="K78" s="29"/>
      <c r="L78" s="38">
        <f>SUM(D78-C78)</f>
        <v>0</v>
      </c>
      <c r="M78" s="29"/>
      <c r="N78" s="29"/>
      <c r="O78" s="29"/>
      <c r="P78" s="29"/>
      <c r="Q78" s="40"/>
      <c r="R78" s="40"/>
      <c r="S78" s="41">
        <f>R78-Q78</f>
        <v>0</v>
      </c>
      <c r="T78" s="29"/>
      <c r="U78" s="29"/>
      <c r="V78" s="24">
        <f>SUM(N78-M78)</f>
        <v>0</v>
      </c>
      <c r="W78" s="25">
        <f>SUM(L78+V78)</f>
        <v>0</v>
      </c>
      <c r="X78" s="29"/>
      <c r="Y78" s="29"/>
      <c r="Z78" s="30"/>
      <c r="AA78" s="27">
        <f>AB78-X78-Y78-Z78</f>
        <v>17</v>
      </c>
      <c r="AB78" s="27">
        <v>17</v>
      </c>
      <c r="AC78" s="28">
        <f>AA78/AB78</f>
        <v>1</v>
      </c>
      <c r="AD78" s="10">
        <f>W78/AA78</f>
        <v>0</v>
      </c>
      <c r="AE78" s="44">
        <f>S76+I76</f>
        <v>0</v>
      </c>
    </row>
    <row r="79" spans="1:31" s="103" customFormat="1" x14ac:dyDescent="0.75">
      <c r="A79" s="101" t="s">
        <v>120</v>
      </c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</row>
    <row r="80" spans="1:31" s="37" customFormat="1" x14ac:dyDescent="0.75">
      <c r="A80" s="104" t="s">
        <v>99</v>
      </c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5"/>
      <c r="AE80" s="43"/>
    </row>
    <row r="81" spans="1:31" x14ac:dyDescent="0.75">
      <c r="A81" s="29" t="s">
        <v>65</v>
      </c>
      <c r="B81" s="29" t="s">
        <v>88</v>
      </c>
      <c r="C81" s="29"/>
      <c r="D81" s="29"/>
      <c r="E81" s="29"/>
      <c r="F81" s="29"/>
      <c r="G81" s="40"/>
      <c r="H81" s="40"/>
      <c r="I81" s="41">
        <f t="shared" ref="I81" si="81">H81-G81</f>
        <v>0</v>
      </c>
      <c r="J81" s="29"/>
      <c r="K81" s="29"/>
      <c r="L81" s="38">
        <f>SUM(D81-C81)</f>
        <v>0</v>
      </c>
      <c r="M81" s="29"/>
      <c r="N81" s="29"/>
      <c r="O81" s="29"/>
      <c r="P81" s="29"/>
      <c r="Q81" s="40"/>
      <c r="R81" s="40"/>
      <c r="S81" s="41">
        <f>R81-Q81</f>
        <v>0</v>
      </c>
      <c r="T81" s="29"/>
      <c r="U81" s="29"/>
      <c r="V81" s="24">
        <f>SUM(N81-M81)</f>
        <v>0</v>
      </c>
      <c r="W81" s="25">
        <f>SUM(L81+V81)</f>
        <v>0</v>
      </c>
      <c r="X81" s="29"/>
      <c r="Y81" s="29"/>
      <c r="Z81" s="30"/>
      <c r="AA81" s="27">
        <f t="shared" ref="AA81" si="82">AB81-X81-Y81-Z81</f>
        <v>17</v>
      </c>
      <c r="AB81" s="27">
        <v>17</v>
      </c>
      <c r="AC81" s="28">
        <f>AA81/AB81</f>
        <v>1</v>
      </c>
      <c r="AD81" s="39">
        <f t="shared" ref="AD81" si="83">W81/AA81</f>
        <v>0</v>
      </c>
      <c r="AE81" s="44">
        <f>S81+I81</f>
        <v>0</v>
      </c>
    </row>
    <row r="82" spans="1:31" s="103" customFormat="1" x14ac:dyDescent="0.75">
      <c r="A82" s="101" t="s">
        <v>122</v>
      </c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</row>
    <row r="83" spans="1:31" s="37" customFormat="1" x14ac:dyDescent="0.75">
      <c r="A83" s="13" t="s">
        <v>112</v>
      </c>
      <c r="B83" s="13"/>
      <c r="C83" s="17"/>
      <c r="D83" s="17"/>
      <c r="E83" s="17"/>
      <c r="F83" s="17"/>
      <c r="G83" s="17"/>
      <c r="H83" s="17"/>
      <c r="I83" s="59"/>
      <c r="J83" s="17"/>
      <c r="K83" s="17"/>
      <c r="L83" s="17"/>
      <c r="M83" s="17"/>
      <c r="N83" s="35"/>
      <c r="O83" s="17"/>
      <c r="P83" s="17"/>
      <c r="Q83" s="17"/>
      <c r="R83" s="17"/>
      <c r="S83" s="17"/>
      <c r="T83" s="17"/>
      <c r="U83" s="17"/>
      <c r="V83" s="13"/>
      <c r="W83" s="17"/>
      <c r="X83" s="13"/>
      <c r="Y83" s="13"/>
      <c r="Z83" s="18"/>
      <c r="AA83" s="13"/>
      <c r="AB83" s="13"/>
      <c r="AC83" s="14"/>
      <c r="AD83" s="15"/>
      <c r="AE83" s="19"/>
    </row>
    <row r="84" spans="1:31" x14ac:dyDescent="0.75">
      <c r="A84" s="21" t="s">
        <v>113</v>
      </c>
      <c r="B84" s="21" t="s">
        <v>114</v>
      </c>
      <c r="C84" s="34"/>
      <c r="D84" s="36"/>
      <c r="E84" s="29"/>
      <c r="F84" s="29"/>
      <c r="G84" s="40"/>
      <c r="H84" s="40"/>
      <c r="I84" s="41">
        <f t="shared" ref="I84" si="84">H84-G84</f>
        <v>0</v>
      </c>
      <c r="J84" s="29"/>
      <c r="K84" s="29"/>
      <c r="L84" s="24">
        <f>SUM(D84-C84)</f>
        <v>0</v>
      </c>
      <c r="M84" s="36"/>
      <c r="N84" s="34"/>
      <c r="O84" s="29"/>
      <c r="P84" s="29"/>
      <c r="Q84" s="40"/>
      <c r="R84" s="40"/>
      <c r="S84" s="41">
        <f t="shared" ref="S84" si="85">R84-Q84</f>
        <v>0</v>
      </c>
      <c r="T84" s="29"/>
      <c r="U84" s="29"/>
      <c r="V84" s="24">
        <f>SUM(N84-M84)</f>
        <v>0</v>
      </c>
      <c r="W84" s="25">
        <f>V84+L84</f>
        <v>0</v>
      </c>
      <c r="X84" s="21"/>
      <c r="Y84" s="21"/>
      <c r="Z84" s="33"/>
      <c r="AA84" s="27">
        <f>AB84-X84-Y84-Z84</f>
        <v>17</v>
      </c>
      <c r="AB84" s="27">
        <v>17</v>
      </c>
      <c r="AC84" s="28">
        <f t="shared" ref="AC84" si="86">AA84/AB84</f>
        <v>1</v>
      </c>
      <c r="AD84" s="10">
        <f>W84/AA84</f>
        <v>0</v>
      </c>
      <c r="AE84" s="44" t="e">
        <f>#REF!+#REF!</f>
        <v>#REF!</v>
      </c>
    </row>
  </sheetData>
  <mergeCells count="10">
    <mergeCell ref="A79:XFD79"/>
    <mergeCell ref="A80:AC80"/>
    <mergeCell ref="A82:XFD82"/>
    <mergeCell ref="A76:AC76"/>
    <mergeCell ref="A64:XFD64"/>
    <mergeCell ref="A69:XFD69"/>
    <mergeCell ref="A70:AC70"/>
    <mergeCell ref="A72:XFD72"/>
    <mergeCell ref="A73:AC73"/>
    <mergeCell ref="A65:XFD65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"/>
  <sheetViews>
    <sheetView topLeftCell="A26" zoomScale="80" zoomScaleNormal="80" workbookViewId="0">
      <selection activeCell="A62" sqref="A62:XFD63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9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9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 t="shared" ref="AE5" si="7">S5+I5</f>
        <v>0.83333333333333326</v>
      </c>
    </row>
    <row r="6" spans="1:31" x14ac:dyDescent="0.75">
      <c r="A6" s="20" t="s">
        <v>31</v>
      </c>
      <c r="B6" s="21" t="s">
        <v>29</v>
      </c>
      <c r="C6" s="23">
        <v>1330.2</v>
      </c>
      <c r="D6" s="23">
        <v>1338</v>
      </c>
      <c r="E6" s="29"/>
      <c r="F6" s="29"/>
      <c r="G6" s="40"/>
      <c r="H6" s="40"/>
      <c r="I6" s="41">
        <f t="shared" ref="I6:I13" si="8">H6-G6</f>
        <v>0</v>
      </c>
      <c r="J6" s="29"/>
      <c r="K6" s="29"/>
      <c r="L6" s="22">
        <f t="shared" ref="L6:L13" si="9">D6-C6</f>
        <v>7.7999999999999545</v>
      </c>
      <c r="M6" s="23">
        <v>1338</v>
      </c>
      <c r="N6" s="23">
        <v>1346.9</v>
      </c>
      <c r="O6" s="29"/>
      <c r="P6" s="29"/>
      <c r="Q6" s="40"/>
      <c r="R6" s="40"/>
      <c r="S6" s="41">
        <f t="shared" ref="S6:S13" si="10">R6-Q6</f>
        <v>0</v>
      </c>
      <c r="T6" s="29"/>
      <c r="U6" s="29"/>
      <c r="V6" s="24">
        <f t="shared" ref="V6:V13" si="11">SUM(N6-M6)</f>
        <v>8.9000000000000909</v>
      </c>
      <c r="W6" s="25">
        <f t="shared" ref="W6:W13" si="12">L6+V6</f>
        <v>16.700000000000045</v>
      </c>
      <c r="X6" s="1"/>
      <c r="Y6" s="8"/>
      <c r="Z6" s="26"/>
      <c r="AA6" s="27">
        <f t="shared" ref="AA6:AA13" si="13">AB6-X6-Y6-Z6</f>
        <v>17</v>
      </c>
      <c r="AB6" s="27">
        <v>17</v>
      </c>
      <c r="AC6" s="28">
        <f t="shared" ref="AC6:AC13" si="14">AA6/AB6</f>
        <v>1</v>
      </c>
      <c r="AD6" s="10">
        <f t="shared" ref="AD6:AD13" si="15">W6/AA6</f>
        <v>0.98235294117647332</v>
      </c>
      <c r="AE6" s="44">
        <f t="shared" ref="AE6:AE25" si="16">S6+I6</f>
        <v>0</v>
      </c>
    </row>
    <row r="7" spans="1:31" x14ac:dyDescent="0.75">
      <c r="A7" s="20" t="s">
        <v>32</v>
      </c>
      <c r="B7" s="21" t="s">
        <v>29</v>
      </c>
      <c r="C7" s="23">
        <v>2227.4</v>
      </c>
      <c r="D7" s="23">
        <v>2236</v>
      </c>
      <c r="E7" s="29"/>
      <c r="F7" s="29"/>
      <c r="G7" s="40"/>
      <c r="H7" s="40"/>
      <c r="I7" s="41">
        <f t="shared" si="8"/>
        <v>0</v>
      </c>
      <c r="J7" s="29"/>
      <c r="K7" s="29"/>
      <c r="L7" s="22">
        <f t="shared" si="9"/>
        <v>8.5999999999999091</v>
      </c>
      <c r="M7" s="23">
        <v>2236</v>
      </c>
      <c r="N7" s="23">
        <v>2244.8000000000002</v>
      </c>
      <c r="O7" s="29"/>
      <c r="P7" s="29"/>
      <c r="Q7" s="40"/>
      <c r="R7" s="40"/>
      <c r="S7" s="41">
        <f t="shared" si="10"/>
        <v>0</v>
      </c>
      <c r="T7" s="29"/>
      <c r="U7" s="29"/>
      <c r="V7" s="24">
        <f t="shared" si="11"/>
        <v>8.8000000000001819</v>
      </c>
      <c r="W7" s="25">
        <f t="shared" si="12"/>
        <v>17.400000000000091</v>
      </c>
      <c r="X7" s="1"/>
      <c r="Y7" s="8"/>
      <c r="Z7" s="26"/>
      <c r="AA7" s="27">
        <f t="shared" si="13"/>
        <v>17</v>
      </c>
      <c r="AB7" s="27">
        <v>17</v>
      </c>
      <c r="AC7" s="28">
        <f t="shared" si="14"/>
        <v>1</v>
      </c>
      <c r="AD7" s="10">
        <f t="shared" si="15"/>
        <v>1.0235294117647111</v>
      </c>
      <c r="AE7" s="44">
        <f t="shared" si="16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8"/>
        <v>0.41666666666666663</v>
      </c>
      <c r="J8" s="29" t="s">
        <v>141</v>
      </c>
      <c r="K8" s="29"/>
      <c r="L8" s="22">
        <f t="shared" si="9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si="11"/>
        <v>0</v>
      </c>
      <c r="W8" s="25">
        <f t="shared" si="12"/>
        <v>0</v>
      </c>
      <c r="X8" s="1"/>
      <c r="Y8" s="8"/>
      <c r="Z8" s="26">
        <v>16.899999999999999</v>
      </c>
      <c r="AA8" s="27">
        <f t="shared" si="13"/>
        <v>0.10000000000000142</v>
      </c>
      <c r="AB8" s="27">
        <v>17</v>
      </c>
      <c r="AC8" s="28">
        <f t="shared" si="14"/>
        <v>5.8823529411765538E-3</v>
      </c>
      <c r="AD8" s="10">
        <f t="shared" si="15"/>
        <v>0</v>
      </c>
      <c r="AE8" s="44">
        <f t="shared" si="16"/>
        <v>0.83333333333333326</v>
      </c>
    </row>
    <row r="9" spans="1:31" x14ac:dyDescent="0.75">
      <c r="A9" s="20" t="s">
        <v>69</v>
      </c>
      <c r="B9" s="21" t="s">
        <v>29</v>
      </c>
      <c r="C9" s="23">
        <v>7100</v>
      </c>
      <c r="D9" s="23">
        <v>7108</v>
      </c>
      <c r="E9" s="29"/>
      <c r="F9" s="29"/>
      <c r="G9" s="40"/>
      <c r="H9" s="40"/>
      <c r="I9" s="41">
        <f t="shared" si="8"/>
        <v>0</v>
      </c>
      <c r="J9" s="29"/>
      <c r="K9" s="29"/>
      <c r="L9" s="22">
        <f t="shared" si="9"/>
        <v>8</v>
      </c>
      <c r="M9" s="23">
        <v>7108</v>
      </c>
      <c r="N9" s="23">
        <v>7108</v>
      </c>
      <c r="O9" s="29"/>
      <c r="P9" s="29"/>
      <c r="Q9" s="40"/>
      <c r="R9" s="40"/>
      <c r="S9" s="41">
        <f t="shared" si="10"/>
        <v>0</v>
      </c>
      <c r="T9" s="29"/>
      <c r="U9" s="29"/>
      <c r="V9" s="24">
        <f t="shared" si="11"/>
        <v>0</v>
      </c>
      <c r="W9" s="25">
        <f t="shared" si="12"/>
        <v>8</v>
      </c>
      <c r="X9" s="1"/>
      <c r="Y9" s="8"/>
      <c r="Z9" s="26"/>
      <c r="AA9" s="27">
        <f t="shared" si="13"/>
        <v>17</v>
      </c>
      <c r="AB9" s="27">
        <v>17</v>
      </c>
      <c r="AC9" s="28">
        <f t="shared" si="14"/>
        <v>1</v>
      </c>
      <c r="AD9" s="10">
        <f t="shared" si="15"/>
        <v>0.47058823529411764</v>
      </c>
      <c r="AE9" s="44">
        <f t="shared" si="16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8"/>
        <v>0.41666666666666663</v>
      </c>
      <c r="J10" s="29" t="s">
        <v>145</v>
      </c>
      <c r="K10" s="29"/>
      <c r="L10" s="22">
        <f t="shared" si="9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si="11"/>
        <v>0</v>
      </c>
      <c r="W10" s="25">
        <f t="shared" si="12"/>
        <v>0</v>
      </c>
      <c r="X10" s="1"/>
      <c r="Y10" s="8"/>
      <c r="Z10" s="26">
        <v>16.899999999999999</v>
      </c>
      <c r="AA10" s="27">
        <f t="shared" si="13"/>
        <v>0.10000000000000142</v>
      </c>
      <c r="AB10" s="27">
        <v>17</v>
      </c>
      <c r="AC10" s="28">
        <f t="shared" si="14"/>
        <v>5.8823529411765538E-3</v>
      </c>
      <c r="AD10" s="10">
        <f t="shared" si="15"/>
        <v>0</v>
      </c>
      <c r="AE10" s="44">
        <f t="shared" si="16"/>
        <v>0.83333333333333326</v>
      </c>
    </row>
    <row r="11" spans="1:31" x14ac:dyDescent="0.75">
      <c r="A11" s="20" t="s">
        <v>71</v>
      </c>
      <c r="B11" s="21" t="s">
        <v>29</v>
      </c>
      <c r="C11" s="23">
        <v>7722.9</v>
      </c>
      <c r="D11" s="23">
        <v>7722.9</v>
      </c>
      <c r="E11" s="29"/>
      <c r="F11" s="29"/>
      <c r="G11" s="40"/>
      <c r="H11" s="40"/>
      <c r="I11" s="41">
        <f t="shared" si="8"/>
        <v>0</v>
      </c>
      <c r="J11" s="29"/>
      <c r="K11" s="29"/>
      <c r="L11" s="22">
        <f t="shared" si="9"/>
        <v>0</v>
      </c>
      <c r="M11" s="23">
        <v>7722.9</v>
      </c>
      <c r="N11" s="23">
        <v>7722.9</v>
      </c>
      <c r="O11" s="29"/>
      <c r="P11" s="29"/>
      <c r="Q11" s="40"/>
      <c r="R11" s="40"/>
      <c r="S11" s="41">
        <f t="shared" si="10"/>
        <v>0</v>
      </c>
      <c r="T11" s="29"/>
      <c r="U11" s="29"/>
      <c r="V11" s="24">
        <f t="shared" si="11"/>
        <v>0</v>
      </c>
      <c r="W11" s="25">
        <f t="shared" si="12"/>
        <v>0</v>
      </c>
      <c r="X11" s="1"/>
      <c r="Y11" s="8"/>
      <c r="Z11" s="26"/>
      <c r="AA11" s="27">
        <f t="shared" si="13"/>
        <v>17</v>
      </c>
      <c r="AB11" s="27">
        <v>17</v>
      </c>
      <c r="AC11" s="28">
        <f t="shared" si="14"/>
        <v>1</v>
      </c>
      <c r="AD11" s="10">
        <f t="shared" si="15"/>
        <v>0</v>
      </c>
      <c r="AE11" s="44">
        <f t="shared" si="16"/>
        <v>0</v>
      </c>
    </row>
    <row r="12" spans="1:31" x14ac:dyDescent="0.75">
      <c r="A12" s="20" t="s">
        <v>91</v>
      </c>
      <c r="B12" s="21" t="s">
        <v>29</v>
      </c>
      <c r="C12" s="23">
        <v>1649</v>
      </c>
      <c r="D12" s="23">
        <v>1649</v>
      </c>
      <c r="E12" s="29"/>
      <c r="F12" s="29"/>
      <c r="G12" s="40"/>
      <c r="H12" s="40"/>
      <c r="I12" s="41">
        <f t="shared" si="8"/>
        <v>0</v>
      </c>
      <c r="J12" s="29"/>
      <c r="K12" s="29"/>
      <c r="L12" s="22">
        <f t="shared" si="9"/>
        <v>0</v>
      </c>
      <c r="M12" s="23">
        <v>1649</v>
      </c>
      <c r="N12" s="23">
        <v>1667</v>
      </c>
      <c r="O12" s="29"/>
      <c r="P12" s="29"/>
      <c r="Q12" s="40"/>
      <c r="R12" s="40"/>
      <c r="S12" s="41">
        <f t="shared" si="10"/>
        <v>0</v>
      </c>
      <c r="T12" s="29"/>
      <c r="U12" s="29"/>
      <c r="V12" s="24">
        <f t="shared" si="11"/>
        <v>18</v>
      </c>
      <c r="W12" s="25">
        <f t="shared" si="12"/>
        <v>18</v>
      </c>
      <c r="X12" s="1"/>
      <c r="Y12" s="8"/>
      <c r="Z12" s="26"/>
      <c r="AA12" s="27">
        <f t="shared" si="13"/>
        <v>17</v>
      </c>
      <c r="AB12" s="27">
        <v>17</v>
      </c>
      <c r="AC12" s="28">
        <f t="shared" si="14"/>
        <v>1</v>
      </c>
      <c r="AD12" s="10">
        <f t="shared" si="15"/>
        <v>1.0588235294117647</v>
      </c>
      <c r="AE12" s="44">
        <f t="shared" si="16"/>
        <v>0</v>
      </c>
    </row>
    <row r="13" spans="1:31" x14ac:dyDescent="0.75">
      <c r="A13" s="20" t="s">
        <v>204</v>
      </c>
      <c r="B13" s="21" t="s">
        <v>29</v>
      </c>
      <c r="C13" s="23">
        <v>9681.7000000000007</v>
      </c>
      <c r="D13" s="23">
        <v>9684</v>
      </c>
      <c r="E13" s="29"/>
      <c r="F13" s="29"/>
      <c r="G13" s="40"/>
      <c r="H13" s="40"/>
      <c r="I13" s="41">
        <f t="shared" si="8"/>
        <v>0</v>
      </c>
      <c r="J13" s="29"/>
      <c r="K13" s="29"/>
      <c r="L13" s="22">
        <f t="shared" si="9"/>
        <v>2.2999999999992724</v>
      </c>
      <c r="M13" s="23">
        <v>9684</v>
      </c>
      <c r="N13" s="23">
        <v>9688.7999999999993</v>
      </c>
      <c r="O13" s="29"/>
      <c r="P13" s="29"/>
      <c r="Q13" s="40"/>
      <c r="R13" s="40"/>
      <c r="S13" s="41">
        <f t="shared" si="10"/>
        <v>0</v>
      </c>
      <c r="T13" s="29"/>
      <c r="U13" s="29"/>
      <c r="V13" s="24">
        <f t="shared" si="11"/>
        <v>4.7999999999992724</v>
      </c>
      <c r="W13" s="25">
        <f t="shared" si="12"/>
        <v>7.0999999999985448</v>
      </c>
      <c r="X13" s="1"/>
      <c r="Y13" s="8"/>
      <c r="Z13" s="26"/>
      <c r="AA13" s="27">
        <f t="shared" si="13"/>
        <v>17</v>
      </c>
      <c r="AB13" s="27">
        <v>17</v>
      </c>
      <c r="AC13" s="28">
        <f t="shared" si="14"/>
        <v>1</v>
      </c>
      <c r="AD13" s="10">
        <f t="shared" si="15"/>
        <v>0.41764705882344383</v>
      </c>
      <c r="AE13" s="44">
        <f t="shared" si="16"/>
        <v>0</v>
      </c>
    </row>
    <row r="14" spans="1:31" x14ac:dyDescent="0.75">
      <c r="A14" s="20"/>
      <c r="B14" s="21"/>
      <c r="C14" s="23"/>
      <c r="D14" s="23"/>
      <c r="E14" s="29"/>
      <c r="F14" s="29"/>
      <c r="G14" s="40"/>
      <c r="H14" s="40"/>
      <c r="I14" s="41"/>
      <c r="J14" s="29"/>
      <c r="K14" s="29"/>
      <c r="L14" s="22"/>
      <c r="M14" s="23"/>
      <c r="N14" s="23"/>
      <c r="O14" s="29"/>
      <c r="P14" s="29"/>
      <c r="Q14" s="40"/>
      <c r="R14" s="40"/>
      <c r="S14" s="41"/>
      <c r="T14" s="29"/>
      <c r="U14" s="29"/>
      <c r="V14" s="24"/>
      <c r="W14" s="25"/>
      <c r="X14" s="1"/>
      <c r="Y14" s="8"/>
      <c r="Z14" s="26"/>
      <c r="AA14" s="27"/>
      <c r="AB14" s="27"/>
      <c r="AC14" s="28">
        <f>AVERAGEIF(AC5:AC12,"&gt;0")</f>
        <v>0.62720588235294117</v>
      </c>
      <c r="AD14" s="28">
        <f>AVERAGEIF(AD5:AD12,"&gt;0")</f>
        <v>0.88382352941176667</v>
      </c>
      <c r="AE14" s="44"/>
    </row>
    <row r="15" spans="1:31" x14ac:dyDescent="0.75">
      <c r="A15" s="13" t="s">
        <v>33</v>
      </c>
      <c r="B15" s="13"/>
      <c r="C15" s="13"/>
      <c r="D15" s="13"/>
      <c r="E15" s="13"/>
      <c r="F15" s="13"/>
      <c r="G15" s="13"/>
      <c r="H15" s="13"/>
      <c r="I15" s="16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7"/>
      <c r="X15" s="13"/>
      <c r="Y15" s="13"/>
      <c r="Z15" s="18"/>
      <c r="AA15" s="13"/>
      <c r="AB15" s="13"/>
      <c r="AC15" s="14"/>
      <c r="AD15" s="15"/>
      <c r="AE15" s="44">
        <f t="shared" si="16"/>
        <v>0</v>
      </c>
    </row>
    <row r="16" spans="1:31" x14ac:dyDescent="0.75">
      <c r="A16" s="29" t="s">
        <v>34</v>
      </c>
      <c r="B16" s="29" t="s">
        <v>29</v>
      </c>
      <c r="C16" s="21">
        <v>16642</v>
      </c>
      <c r="D16" s="21">
        <v>16642</v>
      </c>
      <c r="E16" s="29" t="s">
        <v>140</v>
      </c>
      <c r="F16" s="29" t="s">
        <v>140</v>
      </c>
      <c r="G16" s="40">
        <v>0.25</v>
      </c>
      <c r="H16" s="40">
        <v>0.66666666666666663</v>
      </c>
      <c r="I16" s="41">
        <f t="shared" ref="I16" si="17">H16-G16</f>
        <v>0.41666666666666663</v>
      </c>
      <c r="J16" s="29" t="s">
        <v>132</v>
      </c>
      <c r="K16" s="29"/>
      <c r="L16" s="24">
        <f t="shared" ref="L16" si="18">SUM(D16-C16)</f>
        <v>0</v>
      </c>
      <c r="M16" s="21">
        <v>16642</v>
      </c>
      <c r="N16" s="21">
        <v>16642</v>
      </c>
      <c r="O16" s="29" t="s">
        <v>140</v>
      </c>
      <c r="P16" s="29" t="s">
        <v>140</v>
      </c>
      <c r="Q16" s="40">
        <v>0.66666666666666663</v>
      </c>
      <c r="R16" s="40">
        <v>8.3333333333333329E-2</v>
      </c>
      <c r="S16" s="41">
        <v>0.41666666666666669</v>
      </c>
      <c r="T16" s="29" t="s">
        <v>132</v>
      </c>
      <c r="U16" s="29"/>
      <c r="V16" s="24">
        <f t="shared" ref="V16" si="19">SUM(N16-M16)</f>
        <v>0</v>
      </c>
      <c r="W16" s="25">
        <f t="shared" ref="W16" si="20">L16+V16</f>
        <v>0</v>
      </c>
      <c r="X16" s="21"/>
      <c r="Y16" s="21"/>
      <c r="Z16" s="30">
        <v>16.899999999999999</v>
      </c>
      <c r="AA16" s="27">
        <f>AB16-X16-Y16-Z16</f>
        <v>0.10000000000000142</v>
      </c>
      <c r="AB16" s="27">
        <v>17</v>
      </c>
      <c r="AC16" s="28">
        <f t="shared" ref="AC16" si="21">AA16/AB16</f>
        <v>5.8823529411765538E-3</v>
      </c>
      <c r="AD16" s="10">
        <f t="shared" ref="AD16" si="22">W16/AA16</f>
        <v>0</v>
      </c>
      <c r="AE16" s="44">
        <f t="shared" si="16"/>
        <v>0.83333333333333326</v>
      </c>
    </row>
    <row r="17" spans="1:31" x14ac:dyDescent="0.75">
      <c r="A17" s="29" t="s">
        <v>130</v>
      </c>
      <c r="B17" s="29" t="s">
        <v>29</v>
      </c>
      <c r="C17" s="29">
        <v>4230</v>
      </c>
      <c r="D17" s="29">
        <v>4230</v>
      </c>
      <c r="E17" s="29"/>
      <c r="F17" s="29"/>
      <c r="G17" s="40"/>
      <c r="H17" s="40"/>
      <c r="I17" s="41">
        <f t="shared" ref="I17:I22" si="23">H17-G17</f>
        <v>0</v>
      </c>
      <c r="J17" s="29"/>
      <c r="K17" s="29"/>
      <c r="L17" s="24">
        <f t="shared" ref="L17:L22" si="24">SUM(D17-C17)</f>
        <v>0</v>
      </c>
      <c r="M17" s="29">
        <v>4230</v>
      </c>
      <c r="N17" s="29">
        <v>4230</v>
      </c>
      <c r="O17" s="29"/>
      <c r="P17" s="29"/>
      <c r="Q17" s="40"/>
      <c r="R17" s="40"/>
      <c r="S17" s="41">
        <f t="shared" ref="S17:S22" si="25">R17-Q17</f>
        <v>0</v>
      </c>
      <c r="T17" s="29"/>
      <c r="U17" s="29"/>
      <c r="V17" s="24">
        <f t="shared" ref="V17:V22" si="26">SUM(N17-M17)</f>
        <v>0</v>
      </c>
      <c r="W17" s="25">
        <f t="shared" ref="W17:W22" si="27">L17+V17</f>
        <v>0</v>
      </c>
      <c r="X17" s="21"/>
      <c r="Y17" s="21"/>
      <c r="Z17" s="30"/>
      <c r="AA17" s="27">
        <f t="shared" ref="AA17:AA22" si="28">AB17-X17-Y17-Z17</f>
        <v>17</v>
      </c>
      <c r="AB17" s="27">
        <v>17</v>
      </c>
      <c r="AC17" s="28">
        <f t="shared" ref="AC17:AC22" si="29">AA17/AB17</f>
        <v>1</v>
      </c>
      <c r="AD17" s="10">
        <f t="shared" ref="AD17:AD22" si="30">W17/AA17</f>
        <v>0</v>
      </c>
      <c r="AE17" s="44">
        <f t="shared" si="16"/>
        <v>0</v>
      </c>
    </row>
    <row r="18" spans="1:31" x14ac:dyDescent="0.75">
      <c r="A18" s="29" t="s">
        <v>126</v>
      </c>
      <c r="B18" s="29" t="s">
        <v>29</v>
      </c>
      <c r="C18" s="29"/>
      <c r="D18" s="29"/>
      <c r="E18" s="29" t="s">
        <v>140</v>
      </c>
      <c r="F18" s="29" t="s">
        <v>140</v>
      </c>
      <c r="G18" s="40">
        <v>0.25</v>
      </c>
      <c r="H18" s="40">
        <v>0.66666666666666663</v>
      </c>
      <c r="I18" s="41">
        <v>0.41666666666666663</v>
      </c>
      <c r="J18" s="29" t="s">
        <v>134</v>
      </c>
      <c r="K18" s="29"/>
      <c r="L18" s="24">
        <v>0</v>
      </c>
      <c r="M18" s="29"/>
      <c r="N18" s="29"/>
      <c r="O18" s="29" t="s">
        <v>140</v>
      </c>
      <c r="P18" s="29" t="s">
        <v>140</v>
      </c>
      <c r="Q18" s="40">
        <v>0.66666666666666663</v>
      </c>
      <c r="R18" s="40">
        <v>8.3333333333333329E-2</v>
      </c>
      <c r="S18" s="41">
        <v>0.41666666666666669</v>
      </c>
      <c r="T18" s="29" t="s">
        <v>134</v>
      </c>
      <c r="U18" s="29"/>
      <c r="V18" s="24">
        <v>0</v>
      </c>
      <c r="W18" s="25">
        <v>0</v>
      </c>
      <c r="X18" s="21"/>
      <c r="Y18" s="21"/>
      <c r="Z18" s="30">
        <v>16.899999999999999</v>
      </c>
      <c r="AA18" s="27">
        <v>0.10000000000000142</v>
      </c>
      <c r="AB18" s="27">
        <v>17</v>
      </c>
      <c r="AC18" s="28">
        <v>5.8823529411765538E-3</v>
      </c>
      <c r="AD18" s="10">
        <v>0</v>
      </c>
      <c r="AE18" s="44">
        <v>0.83333333333333326</v>
      </c>
    </row>
    <row r="19" spans="1:31" x14ac:dyDescent="0.75">
      <c r="A19" s="29" t="s">
        <v>35</v>
      </c>
      <c r="B19" s="29" t="s">
        <v>29</v>
      </c>
      <c r="C19" s="29">
        <v>21760</v>
      </c>
      <c r="D19" s="29">
        <v>21768</v>
      </c>
      <c r="E19" s="29"/>
      <c r="F19" s="29"/>
      <c r="G19" s="40"/>
      <c r="H19" s="40"/>
      <c r="I19" s="41">
        <f t="shared" si="23"/>
        <v>0</v>
      </c>
      <c r="J19" s="29"/>
      <c r="K19" s="29"/>
      <c r="L19" s="24">
        <f t="shared" si="24"/>
        <v>8</v>
      </c>
      <c r="M19" s="29">
        <v>21768</v>
      </c>
      <c r="N19" s="29">
        <v>21776</v>
      </c>
      <c r="O19" s="29"/>
      <c r="P19" s="29"/>
      <c r="Q19" s="40"/>
      <c r="R19" s="40"/>
      <c r="S19" s="41">
        <f t="shared" si="25"/>
        <v>0</v>
      </c>
      <c r="T19" s="29"/>
      <c r="U19" s="29"/>
      <c r="V19" s="24">
        <f t="shared" si="26"/>
        <v>8</v>
      </c>
      <c r="W19" s="25">
        <f t="shared" si="27"/>
        <v>16</v>
      </c>
      <c r="X19" s="21"/>
      <c r="Y19" s="21"/>
      <c r="Z19" s="30"/>
      <c r="AA19" s="27">
        <f t="shared" si="28"/>
        <v>17</v>
      </c>
      <c r="AB19" s="27">
        <v>17</v>
      </c>
      <c r="AC19" s="28">
        <f t="shared" si="29"/>
        <v>1</v>
      </c>
      <c r="AD19" s="10">
        <f t="shared" si="30"/>
        <v>0.94117647058823528</v>
      </c>
      <c r="AE19" s="44">
        <f t="shared" si="16"/>
        <v>0</v>
      </c>
    </row>
    <row r="20" spans="1:31" x14ac:dyDescent="0.75">
      <c r="A20" s="29" t="s">
        <v>131</v>
      </c>
      <c r="B20" s="29" t="s">
        <v>29</v>
      </c>
      <c r="C20" s="29">
        <v>2149</v>
      </c>
      <c r="D20" s="29">
        <v>2153</v>
      </c>
      <c r="E20" s="29"/>
      <c r="F20" s="29"/>
      <c r="G20" s="40"/>
      <c r="H20" s="40"/>
      <c r="I20" s="41">
        <f t="shared" si="23"/>
        <v>0</v>
      </c>
      <c r="J20" s="29"/>
      <c r="K20" s="29"/>
      <c r="L20" s="24">
        <f t="shared" si="24"/>
        <v>4</v>
      </c>
      <c r="M20" s="29">
        <v>2153</v>
      </c>
      <c r="N20" s="29">
        <v>2161</v>
      </c>
      <c r="O20" s="29"/>
      <c r="P20" s="29"/>
      <c r="Q20" s="40"/>
      <c r="R20" s="40"/>
      <c r="S20" s="41">
        <f t="shared" si="25"/>
        <v>0</v>
      </c>
      <c r="T20" s="29"/>
      <c r="U20" s="29"/>
      <c r="V20" s="24">
        <f t="shared" si="26"/>
        <v>8</v>
      </c>
      <c r="W20" s="25">
        <f t="shared" si="27"/>
        <v>12</v>
      </c>
      <c r="X20" s="21"/>
      <c r="Y20" s="21"/>
      <c r="Z20" s="30"/>
      <c r="AA20" s="27">
        <f t="shared" si="28"/>
        <v>17</v>
      </c>
      <c r="AB20" s="27">
        <v>17</v>
      </c>
      <c r="AC20" s="28">
        <f t="shared" si="29"/>
        <v>1</v>
      </c>
      <c r="AD20" s="10">
        <f t="shared" si="30"/>
        <v>0.70588235294117652</v>
      </c>
      <c r="AE20" s="44">
        <f t="shared" si="16"/>
        <v>0</v>
      </c>
    </row>
    <row r="21" spans="1:31" x14ac:dyDescent="0.75">
      <c r="A21" s="29" t="s">
        <v>90</v>
      </c>
      <c r="B21" s="29" t="s">
        <v>29</v>
      </c>
      <c r="C21" s="29">
        <v>2618.9</v>
      </c>
      <c r="D21" s="29">
        <v>2626.5</v>
      </c>
      <c r="E21" s="29"/>
      <c r="F21" s="29"/>
      <c r="G21" s="40"/>
      <c r="H21" s="40"/>
      <c r="I21" s="41">
        <f t="shared" si="23"/>
        <v>0</v>
      </c>
      <c r="J21" s="29"/>
      <c r="K21" s="29"/>
      <c r="L21" s="24">
        <f t="shared" si="24"/>
        <v>7.5999999999999091</v>
      </c>
      <c r="M21" s="29">
        <v>2626.5</v>
      </c>
      <c r="N21" s="29">
        <v>2626.5</v>
      </c>
      <c r="O21" s="29"/>
      <c r="P21" s="29"/>
      <c r="Q21" s="40"/>
      <c r="R21" s="40"/>
      <c r="S21" s="41">
        <f t="shared" si="25"/>
        <v>0</v>
      </c>
      <c r="T21" s="29"/>
      <c r="U21" s="29"/>
      <c r="V21" s="24">
        <f t="shared" si="26"/>
        <v>0</v>
      </c>
      <c r="W21" s="25">
        <f t="shared" si="27"/>
        <v>7.5999999999999091</v>
      </c>
      <c r="X21" s="21"/>
      <c r="Y21" s="21"/>
      <c r="Z21" s="30"/>
      <c r="AA21" s="27">
        <f t="shared" si="28"/>
        <v>17</v>
      </c>
      <c r="AB21" s="27">
        <v>17</v>
      </c>
      <c r="AC21" s="28">
        <f t="shared" si="29"/>
        <v>1</v>
      </c>
      <c r="AD21" s="10">
        <f t="shared" si="30"/>
        <v>0.4470588235294064</v>
      </c>
      <c r="AE21" s="44">
        <f t="shared" si="16"/>
        <v>0</v>
      </c>
    </row>
    <row r="22" spans="1:31" x14ac:dyDescent="0.75">
      <c r="A22" s="29" t="s">
        <v>203</v>
      </c>
      <c r="B22" s="29" t="s">
        <v>29</v>
      </c>
      <c r="C22" s="29">
        <v>337</v>
      </c>
      <c r="D22" s="29">
        <v>337</v>
      </c>
      <c r="E22" s="29"/>
      <c r="F22" s="29"/>
      <c r="G22" s="40"/>
      <c r="H22" s="40"/>
      <c r="I22" s="41">
        <f t="shared" si="23"/>
        <v>0</v>
      </c>
      <c r="J22" s="29"/>
      <c r="K22" s="29"/>
      <c r="L22" s="24">
        <f t="shared" si="24"/>
        <v>0</v>
      </c>
      <c r="M22" s="29">
        <v>337</v>
      </c>
      <c r="N22" s="29">
        <v>337</v>
      </c>
      <c r="O22" s="29"/>
      <c r="P22" s="29"/>
      <c r="Q22" s="40"/>
      <c r="R22" s="40"/>
      <c r="S22" s="41">
        <f t="shared" si="25"/>
        <v>0</v>
      </c>
      <c r="T22" s="29"/>
      <c r="U22" s="29"/>
      <c r="V22" s="24">
        <f t="shared" si="26"/>
        <v>0</v>
      </c>
      <c r="W22" s="25">
        <f t="shared" si="27"/>
        <v>0</v>
      </c>
      <c r="X22" s="21"/>
      <c r="Y22" s="21"/>
      <c r="Z22" s="30"/>
      <c r="AA22" s="27">
        <f t="shared" si="28"/>
        <v>17</v>
      </c>
      <c r="AB22" s="27">
        <v>17</v>
      </c>
      <c r="AC22" s="28">
        <f t="shared" si="29"/>
        <v>1</v>
      </c>
      <c r="AD22" s="10">
        <f t="shared" si="30"/>
        <v>0</v>
      </c>
      <c r="AE22" s="44">
        <f t="shared" si="16"/>
        <v>0</v>
      </c>
    </row>
    <row r="23" spans="1:31" x14ac:dyDescent="0.75">
      <c r="A23" s="20"/>
      <c r="B23" s="21"/>
      <c r="C23" s="23"/>
      <c r="D23" s="23"/>
      <c r="E23" s="29"/>
      <c r="F23" s="29"/>
      <c r="G23" s="40"/>
      <c r="H23" s="40"/>
      <c r="I23" s="41"/>
      <c r="J23" s="29"/>
      <c r="K23" s="29"/>
      <c r="L23" s="22"/>
      <c r="M23" s="23"/>
      <c r="N23" s="23"/>
      <c r="O23" s="29"/>
      <c r="P23" s="29"/>
      <c r="Q23" s="40"/>
      <c r="R23" s="40"/>
      <c r="S23" s="41"/>
      <c r="T23" s="29"/>
      <c r="U23" s="29"/>
      <c r="V23" s="24"/>
      <c r="W23" s="25"/>
      <c r="X23" s="1"/>
      <c r="Y23" s="8"/>
      <c r="Z23" s="26"/>
      <c r="AA23" s="27"/>
      <c r="AB23" s="27"/>
      <c r="AC23" s="28">
        <f>AVERAGEIF(AC12:AC21,"&gt;0")</f>
        <v>0.73766339869281039</v>
      </c>
      <c r="AD23" s="28">
        <f>AVERAGEIF(AD12:AD21,"&gt;0")</f>
        <v>0.74240196078429899</v>
      </c>
      <c r="AE23" s="44"/>
    </row>
    <row r="24" spans="1:31" x14ac:dyDescent="0.75">
      <c r="A24" s="13" t="s">
        <v>72</v>
      </c>
      <c r="B24" s="13"/>
      <c r="C24" s="13"/>
      <c r="D24" s="13"/>
      <c r="E24" s="13"/>
      <c r="F24" s="13"/>
      <c r="G24" s="13"/>
      <c r="H24" s="13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7"/>
      <c r="X24" s="13"/>
      <c r="Y24" s="13"/>
      <c r="Z24" s="18"/>
      <c r="AA24" s="13"/>
      <c r="AB24" s="13"/>
      <c r="AC24" s="14"/>
      <c r="AD24" s="15"/>
      <c r="AE24" s="44">
        <f t="shared" si="16"/>
        <v>0</v>
      </c>
    </row>
    <row r="25" spans="1:31" x14ac:dyDescent="0.75">
      <c r="A25" s="29" t="s">
        <v>89</v>
      </c>
      <c r="B25" s="29" t="s">
        <v>29</v>
      </c>
      <c r="C25" s="29">
        <v>1364</v>
      </c>
      <c r="D25" s="29">
        <v>1371</v>
      </c>
      <c r="E25" s="29"/>
      <c r="F25" s="29"/>
      <c r="G25" s="40"/>
      <c r="H25" s="40"/>
      <c r="I25" s="41">
        <f t="shared" ref="I25" si="31">H25-G25</f>
        <v>0</v>
      </c>
      <c r="J25" s="29"/>
      <c r="K25" s="29"/>
      <c r="L25" s="24">
        <f t="shared" ref="L25" si="32">SUM(D25-C25)</f>
        <v>7</v>
      </c>
      <c r="M25" s="29">
        <v>1371</v>
      </c>
      <c r="N25" s="29">
        <v>1379</v>
      </c>
      <c r="O25" s="29"/>
      <c r="P25" s="29"/>
      <c r="Q25" s="40"/>
      <c r="R25" s="40"/>
      <c r="S25" s="41">
        <f t="shared" ref="S25" si="33">R25-Q25</f>
        <v>0</v>
      </c>
      <c r="T25" s="29"/>
      <c r="U25" s="29"/>
      <c r="V25" s="24">
        <f t="shared" ref="V25" si="34">SUM(N25-M25)</f>
        <v>8</v>
      </c>
      <c r="W25" s="25">
        <f t="shared" ref="W25" si="35">L25+V25</f>
        <v>15</v>
      </c>
      <c r="X25" s="21"/>
      <c r="Y25" s="21"/>
      <c r="Z25" s="30"/>
      <c r="AA25" s="27">
        <f t="shared" ref="AA25" si="36">AB25-X25-Y25-Z25</f>
        <v>17</v>
      </c>
      <c r="AB25" s="27">
        <v>17</v>
      </c>
      <c r="AC25" s="28">
        <f t="shared" ref="AC25" si="37">AA25/AB25</f>
        <v>1</v>
      </c>
      <c r="AD25" s="10">
        <f t="shared" ref="AD25" si="38">W25/AA25</f>
        <v>0.88235294117647056</v>
      </c>
      <c r="AE25" s="44">
        <f t="shared" si="16"/>
        <v>0</v>
      </c>
    </row>
    <row r="26" spans="1:31" x14ac:dyDescent="0.75">
      <c r="A26" s="29"/>
      <c r="B26" s="29"/>
      <c r="C26" s="29"/>
      <c r="D26" s="29"/>
      <c r="E26" s="29"/>
      <c r="F26" s="29"/>
      <c r="G26" s="40"/>
      <c r="H26" s="40"/>
      <c r="I26" s="41"/>
      <c r="J26" s="29"/>
      <c r="K26" s="29"/>
      <c r="L26" s="24"/>
      <c r="M26" s="29"/>
      <c r="N26" s="29"/>
      <c r="O26" s="29"/>
      <c r="P26" s="29"/>
      <c r="Q26" s="40"/>
      <c r="R26" s="40"/>
      <c r="S26" s="41"/>
      <c r="T26" s="29"/>
      <c r="U26" s="29"/>
      <c r="V26" s="24"/>
      <c r="W26" s="25"/>
      <c r="X26" s="21"/>
      <c r="Y26" s="21"/>
      <c r="Z26" s="30"/>
      <c r="AA26" s="27"/>
      <c r="AB26" s="27"/>
      <c r="AC26" s="28">
        <f>AVERAGEIF(AC25,"&gt;0")</f>
        <v>1</v>
      </c>
      <c r="AD26" s="28">
        <v>0</v>
      </c>
      <c r="AE26" s="44"/>
    </row>
    <row r="27" spans="1:31" x14ac:dyDescent="0.75">
      <c r="A27" s="29"/>
      <c r="B27" s="29"/>
      <c r="C27" s="29"/>
      <c r="D27" s="29"/>
      <c r="E27" s="29"/>
      <c r="F27" s="29"/>
      <c r="G27" s="40"/>
      <c r="H27" s="40"/>
      <c r="I27" s="41"/>
      <c r="J27" s="29"/>
      <c r="K27" s="29"/>
      <c r="L27" s="24"/>
      <c r="M27" s="29"/>
      <c r="N27" s="29"/>
      <c r="O27" s="29"/>
      <c r="P27" s="29"/>
      <c r="Q27" s="40"/>
      <c r="R27" s="40"/>
      <c r="S27" s="41"/>
      <c r="T27" s="29"/>
      <c r="U27" s="29"/>
      <c r="V27" s="24"/>
      <c r="W27" s="25"/>
      <c r="X27" s="21"/>
      <c r="Y27" s="21"/>
      <c r="Z27" s="30"/>
      <c r="AA27" s="88" t="s">
        <v>177</v>
      </c>
      <c r="AB27" s="27"/>
      <c r="AC27" s="28">
        <f>AVERAGE(AC14,AC23,AC26)</f>
        <v>0.78828976034858389</v>
      </c>
      <c r="AD27" s="28">
        <f>AVERAGE(AD14,AD23,AD26)</f>
        <v>0.54207516339868855</v>
      </c>
      <c r="AE27" s="44"/>
    </row>
    <row r="28" spans="1:31" x14ac:dyDescent="0.75">
      <c r="A28" s="32" t="s">
        <v>36</v>
      </c>
      <c r="B28" s="32"/>
      <c r="C28" s="13"/>
      <c r="D28" s="13"/>
      <c r="E28" s="13"/>
      <c r="F28" s="13"/>
      <c r="G28" s="13"/>
      <c r="H28" s="13"/>
      <c r="I28" s="16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32"/>
      <c r="X28" s="32"/>
      <c r="Y28" s="32"/>
      <c r="Z28" s="32"/>
      <c r="AA28" s="13"/>
      <c r="AB28" s="13"/>
      <c r="AC28" s="32"/>
      <c r="AD28" s="15"/>
      <c r="AE28" s="43"/>
    </row>
    <row r="29" spans="1:31" x14ac:dyDescent="0.75">
      <c r="A29" s="13" t="s">
        <v>37</v>
      </c>
      <c r="B29" s="13"/>
      <c r="C29" s="13"/>
      <c r="D29" s="13"/>
      <c r="E29" s="13"/>
      <c r="F29" s="13"/>
      <c r="G29" s="13"/>
      <c r="H29" s="13"/>
      <c r="I29" s="16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7"/>
      <c r="X29" s="13"/>
      <c r="Y29" s="13"/>
      <c r="Z29" s="18"/>
      <c r="AA29" s="13"/>
      <c r="AB29" s="13"/>
      <c r="AC29" s="14"/>
      <c r="AD29" s="15"/>
      <c r="AE29" s="43"/>
    </row>
    <row r="30" spans="1:31" x14ac:dyDescent="0.75">
      <c r="A30" s="29" t="s">
        <v>73</v>
      </c>
      <c r="B30" s="21" t="s">
        <v>38</v>
      </c>
      <c r="C30" s="29"/>
      <c r="D30" s="29"/>
      <c r="E30" s="29"/>
      <c r="F30" s="29"/>
      <c r="G30" s="40"/>
      <c r="H30" s="40"/>
      <c r="I30" s="41">
        <f t="shared" ref="I30:I47" si="39">H30-G30</f>
        <v>0</v>
      </c>
      <c r="J30" s="29"/>
      <c r="K30" s="29"/>
      <c r="L30" s="24">
        <f t="shared" ref="L30:L47" si="40">SUM(D30-C30)</f>
        <v>0</v>
      </c>
      <c r="M30" s="29"/>
      <c r="N30" s="29"/>
      <c r="O30" s="29"/>
      <c r="P30" s="29"/>
      <c r="Q30" s="40"/>
      <c r="R30" s="40"/>
      <c r="S30" s="41">
        <v>0.41666666666666669</v>
      </c>
      <c r="T30" s="29"/>
      <c r="U30" s="29"/>
      <c r="V30" s="24">
        <f t="shared" ref="V30:V47" si="41">SUM(N30-M30)</f>
        <v>0</v>
      </c>
      <c r="W30" s="25">
        <f>L30+V30</f>
        <v>0</v>
      </c>
      <c r="X30" s="21"/>
      <c r="Y30" s="21"/>
      <c r="Z30" s="33"/>
      <c r="AA30" s="27">
        <f t="shared" ref="AA30:AA61" si="42">AB30-X30-Y30-Z30</f>
        <v>17</v>
      </c>
      <c r="AB30" s="27">
        <v>17</v>
      </c>
      <c r="AC30" s="28">
        <f t="shared" ref="AC30:AC61" si="43">AA30/AB30</f>
        <v>1</v>
      </c>
      <c r="AD30" s="10">
        <f>W30/AA30</f>
        <v>0</v>
      </c>
      <c r="AE30" s="44">
        <f t="shared" ref="AE30" si="44">S30+I30</f>
        <v>0.41666666666666669</v>
      </c>
    </row>
    <row r="31" spans="1:31" x14ac:dyDescent="0.75">
      <c r="A31" s="29" t="s">
        <v>74</v>
      </c>
      <c r="B31" s="21" t="s">
        <v>38</v>
      </c>
      <c r="C31" s="29"/>
      <c r="D31" s="29"/>
      <c r="E31" s="29"/>
      <c r="F31" s="29"/>
      <c r="G31" s="40"/>
      <c r="H31" s="40"/>
      <c r="I31" s="41">
        <f t="shared" si="39"/>
        <v>0</v>
      </c>
      <c r="J31" s="29"/>
      <c r="K31" s="29"/>
      <c r="L31" s="24">
        <f t="shared" si="40"/>
        <v>0</v>
      </c>
      <c r="M31" s="29"/>
      <c r="N31" s="29"/>
      <c r="O31" s="29"/>
      <c r="P31" s="29"/>
      <c r="Q31" s="40"/>
      <c r="R31" s="40"/>
      <c r="S31" s="41">
        <f t="shared" ref="S31:S47" si="45">R31-Q31</f>
        <v>0</v>
      </c>
      <c r="T31" s="29"/>
      <c r="U31" s="29"/>
      <c r="V31" s="24">
        <f t="shared" si="41"/>
        <v>0</v>
      </c>
      <c r="W31" s="25">
        <f>L31+V31</f>
        <v>0</v>
      </c>
      <c r="X31" s="21"/>
      <c r="Y31" s="21"/>
      <c r="Z31" s="33"/>
      <c r="AA31" s="27">
        <f t="shared" si="42"/>
        <v>17</v>
      </c>
      <c r="AB31" s="27">
        <v>17</v>
      </c>
      <c r="AC31" s="28">
        <f t="shared" si="43"/>
        <v>1</v>
      </c>
      <c r="AD31" s="10">
        <f>W31/AA31</f>
        <v>0</v>
      </c>
      <c r="AE31" s="44">
        <f>S29+I29</f>
        <v>0</v>
      </c>
    </row>
    <row r="32" spans="1:31" x14ac:dyDescent="0.75">
      <c r="A32" s="29" t="s">
        <v>75</v>
      </c>
      <c r="B32" s="21" t="s">
        <v>38</v>
      </c>
      <c r="C32" s="29"/>
      <c r="D32" s="29"/>
      <c r="E32" s="29"/>
      <c r="F32" s="29"/>
      <c r="G32" s="40"/>
      <c r="H32" s="40"/>
      <c r="I32" s="41">
        <f t="shared" si="39"/>
        <v>0</v>
      </c>
      <c r="J32" s="29"/>
      <c r="K32" s="29"/>
      <c r="L32" s="24">
        <f t="shared" si="40"/>
        <v>0</v>
      </c>
      <c r="M32" s="29"/>
      <c r="N32" s="29"/>
      <c r="O32" s="29"/>
      <c r="P32" s="29"/>
      <c r="Q32" s="40"/>
      <c r="R32" s="40"/>
      <c r="S32" s="41">
        <f t="shared" si="45"/>
        <v>0</v>
      </c>
      <c r="T32" s="29"/>
      <c r="U32" s="29"/>
      <c r="V32" s="24">
        <f t="shared" si="41"/>
        <v>0</v>
      </c>
      <c r="W32" s="25">
        <f t="shared" ref="W32:W47" si="46">L32+V32</f>
        <v>0</v>
      </c>
      <c r="X32" s="21"/>
      <c r="Y32" s="21"/>
      <c r="Z32" s="33"/>
      <c r="AA32" s="27">
        <f>AB32-X32-Y32-Z32</f>
        <v>17</v>
      </c>
      <c r="AB32" s="27">
        <v>17</v>
      </c>
      <c r="AC32" s="28">
        <f t="shared" si="43"/>
        <v>1</v>
      </c>
      <c r="AD32" s="10">
        <f t="shared" ref="AD32:AD61" si="47">W32/AA32</f>
        <v>0</v>
      </c>
      <c r="AE32" s="44">
        <f t="shared" ref="AE32:AE43" si="48">S31+I31</f>
        <v>0</v>
      </c>
    </row>
    <row r="33" spans="1:31" x14ac:dyDescent="0.75">
      <c r="A33" s="29" t="s">
        <v>76</v>
      </c>
      <c r="B33" s="21" t="s">
        <v>38</v>
      </c>
      <c r="C33" s="29"/>
      <c r="D33" s="29"/>
      <c r="E33" s="29"/>
      <c r="F33" s="29"/>
      <c r="G33" s="40"/>
      <c r="H33" s="40"/>
      <c r="I33" s="41">
        <f t="shared" si="39"/>
        <v>0</v>
      </c>
      <c r="J33" s="29"/>
      <c r="K33" s="29"/>
      <c r="L33" s="24">
        <f t="shared" si="40"/>
        <v>0</v>
      </c>
      <c r="M33" s="29"/>
      <c r="N33" s="29"/>
      <c r="O33" s="29"/>
      <c r="P33" s="29"/>
      <c r="Q33" s="40"/>
      <c r="R33" s="40"/>
      <c r="S33" s="41">
        <f t="shared" si="45"/>
        <v>0</v>
      </c>
      <c r="T33" s="29"/>
      <c r="U33" s="29"/>
      <c r="V33" s="24">
        <f t="shared" si="41"/>
        <v>0</v>
      </c>
      <c r="W33" s="25">
        <f t="shared" si="46"/>
        <v>0</v>
      </c>
      <c r="X33" s="21"/>
      <c r="Y33" s="21"/>
      <c r="Z33" s="33"/>
      <c r="AA33" s="27">
        <f t="shared" si="42"/>
        <v>17</v>
      </c>
      <c r="AB33" s="27">
        <v>17</v>
      </c>
      <c r="AC33" s="28">
        <f t="shared" si="43"/>
        <v>1</v>
      </c>
      <c r="AD33" s="10">
        <f t="shared" si="47"/>
        <v>0</v>
      </c>
      <c r="AE33" s="44">
        <f t="shared" si="48"/>
        <v>0</v>
      </c>
    </row>
    <row r="34" spans="1:31" x14ac:dyDescent="0.75">
      <c r="A34" s="29" t="s">
        <v>77</v>
      </c>
      <c r="B34" s="21" t="s">
        <v>38</v>
      </c>
      <c r="C34" s="29"/>
      <c r="D34" s="29"/>
      <c r="E34" s="29"/>
      <c r="F34" s="29"/>
      <c r="G34" s="40"/>
      <c r="H34" s="40"/>
      <c r="I34" s="41">
        <f t="shared" si="39"/>
        <v>0</v>
      </c>
      <c r="J34" s="29"/>
      <c r="K34" s="29"/>
      <c r="L34" s="24">
        <f t="shared" si="40"/>
        <v>0</v>
      </c>
      <c r="M34" s="29"/>
      <c r="N34" s="29"/>
      <c r="O34" s="29"/>
      <c r="P34" s="29"/>
      <c r="Q34" s="40"/>
      <c r="R34" s="40"/>
      <c r="S34" s="41">
        <f t="shared" si="45"/>
        <v>0</v>
      </c>
      <c r="T34" s="29"/>
      <c r="U34" s="29"/>
      <c r="V34" s="24">
        <f t="shared" si="41"/>
        <v>0</v>
      </c>
      <c r="W34" s="25">
        <f t="shared" si="46"/>
        <v>0</v>
      </c>
      <c r="X34" s="21"/>
      <c r="Y34" s="21"/>
      <c r="Z34" s="33"/>
      <c r="AA34" s="27">
        <f>AB34-X34-Y34-Z34</f>
        <v>17</v>
      </c>
      <c r="AB34" s="27">
        <v>17</v>
      </c>
      <c r="AC34" s="28">
        <f t="shared" si="43"/>
        <v>1</v>
      </c>
      <c r="AD34" s="10">
        <f t="shared" si="47"/>
        <v>0</v>
      </c>
      <c r="AE34" s="44">
        <f t="shared" si="48"/>
        <v>0</v>
      </c>
    </row>
    <row r="35" spans="1:31" x14ac:dyDescent="0.75">
      <c r="A35" s="29" t="s">
        <v>78</v>
      </c>
      <c r="B35" s="21" t="s">
        <v>38</v>
      </c>
      <c r="C35" s="21"/>
      <c r="D35" s="21"/>
      <c r="E35" s="29"/>
      <c r="F35" s="29"/>
      <c r="G35" s="40"/>
      <c r="H35" s="40"/>
      <c r="I35" s="41">
        <f t="shared" si="39"/>
        <v>0</v>
      </c>
      <c r="J35" s="29"/>
      <c r="K35" s="29"/>
      <c r="L35" s="24">
        <f t="shared" si="40"/>
        <v>0</v>
      </c>
      <c r="M35" s="21"/>
      <c r="N35" s="21"/>
      <c r="O35" s="29"/>
      <c r="P35" s="29"/>
      <c r="Q35" s="40"/>
      <c r="R35" s="40"/>
      <c r="S35" s="41">
        <f t="shared" si="45"/>
        <v>0</v>
      </c>
      <c r="T35" s="29"/>
      <c r="U35" s="29"/>
      <c r="V35" s="24">
        <f t="shared" si="41"/>
        <v>0</v>
      </c>
      <c r="W35" s="25">
        <f t="shared" si="46"/>
        <v>0</v>
      </c>
      <c r="X35" s="21"/>
      <c r="Y35" s="21"/>
      <c r="Z35" s="33"/>
      <c r="AA35" s="27">
        <f t="shared" si="42"/>
        <v>17</v>
      </c>
      <c r="AB35" s="27">
        <v>17</v>
      </c>
      <c r="AC35" s="28">
        <f t="shared" si="43"/>
        <v>1</v>
      </c>
      <c r="AD35" s="10">
        <f t="shared" si="47"/>
        <v>0</v>
      </c>
      <c r="AE35" s="44">
        <f t="shared" si="48"/>
        <v>0</v>
      </c>
    </row>
    <row r="36" spans="1:31" x14ac:dyDescent="0.75">
      <c r="A36" s="29" t="s">
        <v>79</v>
      </c>
      <c r="B36" s="21" t="s">
        <v>38</v>
      </c>
      <c r="C36" s="29"/>
      <c r="D36" s="29"/>
      <c r="E36" s="29"/>
      <c r="F36" s="29"/>
      <c r="G36" s="40"/>
      <c r="H36" s="40"/>
      <c r="I36" s="41">
        <f t="shared" si="39"/>
        <v>0</v>
      </c>
      <c r="J36" s="29"/>
      <c r="K36" s="29"/>
      <c r="L36" s="24">
        <f t="shared" si="40"/>
        <v>0</v>
      </c>
      <c r="M36" s="29"/>
      <c r="N36" s="29"/>
      <c r="O36" s="29"/>
      <c r="P36" s="29"/>
      <c r="Q36" s="40"/>
      <c r="R36" s="40"/>
      <c r="S36" s="41">
        <v>0.41666666666666669</v>
      </c>
      <c r="T36" s="29"/>
      <c r="U36" s="29"/>
      <c r="V36" s="24">
        <f t="shared" si="41"/>
        <v>0</v>
      </c>
      <c r="W36" s="25">
        <f t="shared" si="46"/>
        <v>0</v>
      </c>
      <c r="X36" s="21"/>
      <c r="Y36" s="21"/>
      <c r="Z36" s="33"/>
      <c r="AA36" s="27">
        <f t="shared" si="42"/>
        <v>17</v>
      </c>
      <c r="AB36" s="27">
        <v>17</v>
      </c>
      <c r="AC36" s="28">
        <f t="shared" si="43"/>
        <v>1</v>
      </c>
      <c r="AD36" s="10">
        <f t="shared" si="47"/>
        <v>0</v>
      </c>
      <c r="AE36" s="44">
        <f t="shared" ref="AE36:AE37" si="49">S36+I36</f>
        <v>0.41666666666666669</v>
      </c>
    </row>
    <row r="37" spans="1:31" x14ac:dyDescent="0.75">
      <c r="A37" s="29" t="s">
        <v>80</v>
      </c>
      <c r="B37" s="21" t="s">
        <v>38</v>
      </c>
      <c r="C37" s="29"/>
      <c r="D37" s="29"/>
      <c r="E37" s="29"/>
      <c r="F37" s="29"/>
      <c r="G37" s="40"/>
      <c r="H37" s="40"/>
      <c r="I37" s="41">
        <f t="shared" si="39"/>
        <v>0</v>
      </c>
      <c r="J37" s="29"/>
      <c r="K37" s="29"/>
      <c r="L37" s="24">
        <f t="shared" si="40"/>
        <v>0</v>
      </c>
      <c r="M37" s="29"/>
      <c r="N37" s="29"/>
      <c r="O37" s="29"/>
      <c r="P37" s="29"/>
      <c r="Q37" s="40"/>
      <c r="R37" s="40"/>
      <c r="S37" s="41">
        <v>0.41666666666666669</v>
      </c>
      <c r="T37" s="29"/>
      <c r="U37" s="29"/>
      <c r="V37" s="24">
        <f t="shared" si="41"/>
        <v>0</v>
      </c>
      <c r="W37" s="25">
        <f t="shared" si="46"/>
        <v>0</v>
      </c>
      <c r="X37" s="21"/>
      <c r="Y37" s="21"/>
      <c r="Z37" s="33"/>
      <c r="AA37" s="27">
        <f t="shared" si="42"/>
        <v>17</v>
      </c>
      <c r="AB37" s="27">
        <v>17</v>
      </c>
      <c r="AC37" s="28">
        <f t="shared" si="43"/>
        <v>1</v>
      </c>
      <c r="AD37" s="10">
        <f t="shared" si="47"/>
        <v>0</v>
      </c>
      <c r="AE37" s="44">
        <f t="shared" si="49"/>
        <v>0.41666666666666669</v>
      </c>
    </row>
    <row r="38" spans="1:31" x14ac:dyDescent="0.75">
      <c r="A38" s="29" t="s">
        <v>81</v>
      </c>
      <c r="B38" s="21" t="s">
        <v>38</v>
      </c>
      <c r="C38" s="29"/>
      <c r="D38" s="29"/>
      <c r="E38" s="29"/>
      <c r="F38" s="29"/>
      <c r="G38" s="40"/>
      <c r="H38" s="40"/>
      <c r="I38" s="41">
        <f t="shared" si="39"/>
        <v>0</v>
      </c>
      <c r="J38" s="29"/>
      <c r="K38" s="29"/>
      <c r="L38" s="24">
        <f t="shared" si="40"/>
        <v>0</v>
      </c>
      <c r="M38" s="29"/>
      <c r="N38" s="29"/>
      <c r="O38" s="29"/>
      <c r="P38" s="29"/>
      <c r="Q38" s="40"/>
      <c r="R38" s="40"/>
      <c r="S38" s="41">
        <f t="shared" si="45"/>
        <v>0</v>
      </c>
      <c r="T38" s="29"/>
      <c r="U38" s="29"/>
      <c r="V38" s="24">
        <f t="shared" si="41"/>
        <v>0</v>
      </c>
      <c r="W38" s="25">
        <f t="shared" si="46"/>
        <v>0</v>
      </c>
      <c r="X38" s="21"/>
      <c r="Y38" s="21"/>
      <c r="Z38" s="33"/>
      <c r="AA38" s="27">
        <f t="shared" si="42"/>
        <v>17</v>
      </c>
      <c r="AB38" s="27">
        <v>17</v>
      </c>
      <c r="AC38" s="28">
        <f t="shared" si="43"/>
        <v>1</v>
      </c>
      <c r="AD38" s="10">
        <f t="shared" si="47"/>
        <v>0</v>
      </c>
      <c r="AE38" s="44">
        <f t="shared" si="48"/>
        <v>0.41666666666666669</v>
      </c>
    </row>
    <row r="39" spans="1:31" x14ac:dyDescent="0.75">
      <c r="A39" s="29" t="s">
        <v>82</v>
      </c>
      <c r="B39" s="21" t="s">
        <v>38</v>
      </c>
      <c r="C39" s="21"/>
      <c r="D39" s="21"/>
      <c r="E39" s="29"/>
      <c r="F39" s="29"/>
      <c r="G39" s="40"/>
      <c r="H39" s="40"/>
      <c r="I39" s="41">
        <f t="shared" si="39"/>
        <v>0</v>
      </c>
      <c r="J39" s="29"/>
      <c r="K39" s="29"/>
      <c r="L39" s="24">
        <f t="shared" si="40"/>
        <v>0</v>
      </c>
      <c r="M39" s="21"/>
      <c r="N39" s="21"/>
      <c r="O39" s="29"/>
      <c r="P39" s="29"/>
      <c r="Q39" s="40"/>
      <c r="R39" s="40"/>
      <c r="S39" s="41">
        <f t="shared" si="45"/>
        <v>0</v>
      </c>
      <c r="T39" s="29"/>
      <c r="U39" s="29"/>
      <c r="V39" s="24">
        <f t="shared" si="41"/>
        <v>0</v>
      </c>
      <c r="W39" s="25">
        <f t="shared" si="46"/>
        <v>0</v>
      </c>
      <c r="X39" s="21"/>
      <c r="Y39" s="21"/>
      <c r="Z39" s="33"/>
      <c r="AA39" s="27">
        <f t="shared" si="42"/>
        <v>17</v>
      </c>
      <c r="AB39" s="27">
        <v>17</v>
      </c>
      <c r="AC39" s="28">
        <f t="shared" si="43"/>
        <v>1</v>
      </c>
      <c r="AD39" s="10">
        <f t="shared" si="47"/>
        <v>0</v>
      </c>
      <c r="AE39" s="44">
        <f t="shared" si="48"/>
        <v>0</v>
      </c>
    </row>
    <row r="40" spans="1:31" x14ac:dyDescent="0.75">
      <c r="A40" s="29" t="s">
        <v>83</v>
      </c>
      <c r="B40" s="21" t="s">
        <v>38</v>
      </c>
      <c r="C40" s="29"/>
      <c r="D40" s="29"/>
      <c r="E40" s="29"/>
      <c r="F40" s="29"/>
      <c r="G40" s="40"/>
      <c r="H40" s="40"/>
      <c r="I40" s="41">
        <f t="shared" si="39"/>
        <v>0</v>
      </c>
      <c r="J40" s="29"/>
      <c r="K40" s="29"/>
      <c r="L40" s="24">
        <f t="shared" si="40"/>
        <v>0</v>
      </c>
      <c r="M40" s="29"/>
      <c r="N40" s="29"/>
      <c r="O40" s="29"/>
      <c r="P40" s="29"/>
      <c r="Q40" s="40"/>
      <c r="R40" s="40"/>
      <c r="S40" s="41">
        <f t="shared" si="45"/>
        <v>0</v>
      </c>
      <c r="T40" s="29"/>
      <c r="U40" s="29"/>
      <c r="V40" s="24">
        <f t="shared" si="41"/>
        <v>0</v>
      </c>
      <c r="W40" s="25">
        <f t="shared" si="46"/>
        <v>0</v>
      </c>
      <c r="X40" s="21"/>
      <c r="Y40" s="21"/>
      <c r="Z40" s="33"/>
      <c r="AA40" s="27">
        <f t="shared" si="42"/>
        <v>17</v>
      </c>
      <c r="AB40" s="27">
        <v>17</v>
      </c>
      <c r="AC40" s="28">
        <f t="shared" si="43"/>
        <v>1</v>
      </c>
      <c r="AD40" s="10">
        <f t="shared" si="47"/>
        <v>0</v>
      </c>
      <c r="AE40" s="44">
        <f t="shared" si="48"/>
        <v>0</v>
      </c>
    </row>
    <row r="41" spans="1:31" x14ac:dyDescent="0.75">
      <c r="A41" s="29" t="s">
        <v>84</v>
      </c>
      <c r="B41" s="21" t="s">
        <v>38</v>
      </c>
      <c r="C41" s="29"/>
      <c r="D41" s="29"/>
      <c r="E41" s="29"/>
      <c r="F41" s="29"/>
      <c r="G41" s="40"/>
      <c r="H41" s="40"/>
      <c r="I41" s="41">
        <f t="shared" si="39"/>
        <v>0</v>
      </c>
      <c r="J41" s="29"/>
      <c r="K41" s="29"/>
      <c r="L41" s="24">
        <f t="shared" si="40"/>
        <v>0</v>
      </c>
      <c r="M41" s="29"/>
      <c r="N41" s="29"/>
      <c r="O41" s="29"/>
      <c r="P41" s="29"/>
      <c r="Q41" s="40"/>
      <c r="R41" s="40"/>
      <c r="S41" s="41">
        <f t="shared" si="45"/>
        <v>0</v>
      </c>
      <c r="T41" s="29"/>
      <c r="U41" s="29"/>
      <c r="V41" s="24">
        <f t="shared" si="41"/>
        <v>0</v>
      </c>
      <c r="W41" s="25">
        <f t="shared" si="46"/>
        <v>0</v>
      </c>
      <c r="X41" s="21"/>
      <c r="Y41" s="21"/>
      <c r="Z41" s="33"/>
      <c r="AA41" s="27">
        <f t="shared" si="42"/>
        <v>17</v>
      </c>
      <c r="AB41" s="27">
        <v>17</v>
      </c>
      <c r="AC41" s="28">
        <f t="shared" si="43"/>
        <v>1</v>
      </c>
      <c r="AD41" s="10">
        <f t="shared" si="47"/>
        <v>0</v>
      </c>
      <c r="AE41" s="44">
        <f t="shared" si="48"/>
        <v>0</v>
      </c>
    </row>
    <row r="42" spans="1:31" x14ac:dyDescent="0.75">
      <c r="A42" s="29" t="s">
        <v>85</v>
      </c>
      <c r="B42" s="21" t="s">
        <v>38</v>
      </c>
      <c r="C42" s="29"/>
      <c r="D42" s="29"/>
      <c r="E42" s="29"/>
      <c r="F42" s="29"/>
      <c r="G42" s="40"/>
      <c r="H42" s="40"/>
      <c r="I42" s="41">
        <f t="shared" si="39"/>
        <v>0</v>
      </c>
      <c r="J42" s="29"/>
      <c r="K42" s="29"/>
      <c r="L42" s="24">
        <f t="shared" si="40"/>
        <v>0</v>
      </c>
      <c r="M42" s="29"/>
      <c r="N42" s="29"/>
      <c r="O42" s="29"/>
      <c r="P42" s="29"/>
      <c r="Q42" s="40"/>
      <c r="R42" s="40"/>
      <c r="S42" s="41">
        <f t="shared" si="45"/>
        <v>0</v>
      </c>
      <c r="T42" s="29"/>
      <c r="U42" s="29"/>
      <c r="V42" s="24">
        <f t="shared" si="41"/>
        <v>0</v>
      </c>
      <c r="W42" s="25">
        <f t="shared" si="46"/>
        <v>0</v>
      </c>
      <c r="X42" s="21"/>
      <c r="Y42" s="21"/>
      <c r="Z42" s="33"/>
      <c r="AA42" s="27">
        <f t="shared" si="42"/>
        <v>17</v>
      </c>
      <c r="AB42" s="27">
        <v>17</v>
      </c>
      <c r="AC42" s="28">
        <f t="shared" si="43"/>
        <v>1</v>
      </c>
      <c r="AD42" s="10">
        <f t="shared" si="47"/>
        <v>0</v>
      </c>
      <c r="AE42" s="44">
        <f t="shared" si="48"/>
        <v>0</v>
      </c>
    </row>
    <row r="43" spans="1:31" x14ac:dyDescent="0.75">
      <c r="A43" s="29" t="s">
        <v>86</v>
      </c>
      <c r="B43" s="21" t="s">
        <v>38</v>
      </c>
      <c r="C43" s="29"/>
      <c r="D43" s="29"/>
      <c r="E43" s="29"/>
      <c r="F43" s="29"/>
      <c r="G43" s="40"/>
      <c r="H43" s="40"/>
      <c r="I43" s="41">
        <f t="shared" si="39"/>
        <v>0</v>
      </c>
      <c r="J43" s="29"/>
      <c r="K43" s="29"/>
      <c r="L43" s="24">
        <f t="shared" si="40"/>
        <v>0</v>
      </c>
      <c r="M43" s="29"/>
      <c r="N43" s="29"/>
      <c r="O43" s="29"/>
      <c r="P43" s="29"/>
      <c r="Q43" s="40"/>
      <c r="R43" s="40"/>
      <c r="S43" s="41">
        <f t="shared" si="45"/>
        <v>0</v>
      </c>
      <c r="T43" s="29"/>
      <c r="U43" s="29"/>
      <c r="V43" s="24">
        <f t="shared" si="41"/>
        <v>0</v>
      </c>
      <c r="W43" s="25">
        <f t="shared" si="46"/>
        <v>0</v>
      </c>
      <c r="X43" s="21"/>
      <c r="Y43" s="21"/>
      <c r="Z43" s="33"/>
      <c r="AA43" s="27">
        <f t="shared" si="42"/>
        <v>17</v>
      </c>
      <c r="AB43" s="27">
        <v>17</v>
      </c>
      <c r="AC43" s="28">
        <f t="shared" si="43"/>
        <v>1</v>
      </c>
      <c r="AD43" s="10">
        <f t="shared" si="47"/>
        <v>0</v>
      </c>
      <c r="AE43" s="44">
        <f t="shared" si="48"/>
        <v>0</v>
      </c>
    </row>
    <row r="44" spans="1:31" x14ac:dyDescent="0.75">
      <c r="A44" s="29" t="s">
        <v>87</v>
      </c>
      <c r="B44" s="21" t="s">
        <v>38</v>
      </c>
      <c r="C44" s="29"/>
      <c r="D44" s="21"/>
      <c r="E44" s="29"/>
      <c r="F44" s="29"/>
      <c r="G44" s="40"/>
      <c r="H44" s="40"/>
      <c r="I44" s="41">
        <f t="shared" si="39"/>
        <v>0</v>
      </c>
      <c r="J44" s="29"/>
      <c r="K44" s="29"/>
      <c r="L44" s="24">
        <f t="shared" si="40"/>
        <v>0</v>
      </c>
      <c r="M44" s="21"/>
      <c r="N44" s="29"/>
      <c r="O44" s="29"/>
      <c r="P44" s="29"/>
      <c r="Q44" s="40"/>
      <c r="R44" s="40"/>
      <c r="S44" s="41">
        <f t="shared" si="45"/>
        <v>0</v>
      </c>
      <c r="T44" s="29"/>
      <c r="U44" s="29"/>
      <c r="V44" s="24">
        <f t="shared" si="41"/>
        <v>0</v>
      </c>
      <c r="W44" s="25">
        <f t="shared" si="46"/>
        <v>0</v>
      </c>
      <c r="X44" s="21"/>
      <c r="Y44" s="21"/>
      <c r="Z44" s="33"/>
      <c r="AA44" s="27">
        <f t="shared" si="42"/>
        <v>17</v>
      </c>
      <c r="AB44" s="27">
        <v>17</v>
      </c>
      <c r="AC44" s="28">
        <f t="shared" si="43"/>
        <v>1</v>
      </c>
      <c r="AD44" s="10">
        <f>W44/AA44</f>
        <v>0</v>
      </c>
      <c r="AE44" s="44">
        <f>S41+I41</f>
        <v>0</v>
      </c>
    </row>
    <row r="45" spans="1:31" x14ac:dyDescent="0.75">
      <c r="A45" s="29" t="s">
        <v>135</v>
      </c>
      <c r="B45" s="21" t="s">
        <v>38</v>
      </c>
      <c r="C45" s="21"/>
      <c r="D45" s="21"/>
      <c r="E45" s="29"/>
      <c r="F45" s="29"/>
      <c r="G45" s="40"/>
      <c r="H45" s="40"/>
      <c r="I45" s="41">
        <f t="shared" si="39"/>
        <v>0</v>
      </c>
      <c r="J45" s="29"/>
      <c r="K45" s="29"/>
      <c r="L45" s="24">
        <f t="shared" si="40"/>
        <v>0</v>
      </c>
      <c r="M45" s="21"/>
      <c r="N45" s="29"/>
      <c r="O45" s="29"/>
      <c r="P45" s="29"/>
      <c r="Q45" s="40"/>
      <c r="R45" s="40"/>
      <c r="S45" s="41">
        <f t="shared" si="45"/>
        <v>0</v>
      </c>
      <c r="T45" s="29"/>
      <c r="U45" s="29"/>
      <c r="V45" s="24">
        <f t="shared" si="41"/>
        <v>0</v>
      </c>
      <c r="W45" s="25">
        <f t="shared" si="46"/>
        <v>0</v>
      </c>
      <c r="X45" s="21"/>
      <c r="Y45" s="21"/>
      <c r="Z45" s="33"/>
      <c r="AA45" s="27">
        <f t="shared" si="42"/>
        <v>17</v>
      </c>
      <c r="AB45" s="27">
        <v>17</v>
      </c>
      <c r="AC45" s="28">
        <f t="shared" si="43"/>
        <v>1</v>
      </c>
      <c r="AD45" s="10">
        <f>W45/AA45</f>
        <v>0</v>
      </c>
      <c r="AE45" s="44">
        <f t="shared" ref="AE45" si="50">S44+I44</f>
        <v>0</v>
      </c>
    </row>
    <row r="46" spans="1:31" x14ac:dyDescent="0.75">
      <c r="A46" s="29" t="s">
        <v>136</v>
      </c>
      <c r="B46" s="21" t="s">
        <v>38</v>
      </c>
      <c r="C46" s="29"/>
      <c r="D46" s="29"/>
      <c r="E46" s="29"/>
      <c r="F46" s="29"/>
      <c r="G46" s="40"/>
      <c r="H46" s="40"/>
      <c r="I46" s="41">
        <f t="shared" si="39"/>
        <v>0</v>
      </c>
      <c r="J46" s="29"/>
      <c r="K46" s="29"/>
      <c r="L46" s="24">
        <f t="shared" si="40"/>
        <v>0</v>
      </c>
      <c r="M46" s="29"/>
      <c r="N46" s="21"/>
      <c r="O46" s="29"/>
      <c r="P46" s="29"/>
      <c r="Q46" s="40"/>
      <c r="R46" s="40"/>
      <c r="S46" s="41">
        <f t="shared" si="45"/>
        <v>0</v>
      </c>
      <c r="T46" s="29"/>
      <c r="U46" s="29"/>
      <c r="V46" s="24">
        <f t="shared" si="41"/>
        <v>0</v>
      </c>
      <c r="W46" s="25">
        <f t="shared" si="46"/>
        <v>0</v>
      </c>
      <c r="X46" s="21"/>
      <c r="Y46" s="21"/>
      <c r="Z46" s="33"/>
      <c r="AA46" s="27">
        <f t="shared" si="42"/>
        <v>17</v>
      </c>
      <c r="AB46" s="27">
        <v>17</v>
      </c>
      <c r="AC46" s="28">
        <f t="shared" si="43"/>
        <v>1</v>
      </c>
      <c r="AD46" s="10">
        <f>W46/AA46</f>
        <v>0</v>
      </c>
      <c r="AE46" s="44">
        <f>S43+I43</f>
        <v>0</v>
      </c>
    </row>
    <row r="47" spans="1:31" x14ac:dyDescent="0.75">
      <c r="A47" s="29" t="s">
        <v>137</v>
      </c>
      <c r="B47" s="21" t="s">
        <v>38</v>
      </c>
      <c r="C47" s="21"/>
      <c r="D47" s="21"/>
      <c r="E47" s="29"/>
      <c r="F47" s="29"/>
      <c r="G47" s="40"/>
      <c r="H47" s="40"/>
      <c r="I47" s="41">
        <f t="shared" si="39"/>
        <v>0</v>
      </c>
      <c r="J47" s="29"/>
      <c r="K47" s="29"/>
      <c r="L47" s="24">
        <f t="shared" si="40"/>
        <v>0</v>
      </c>
      <c r="M47" s="21"/>
      <c r="N47" s="29"/>
      <c r="O47" s="29"/>
      <c r="P47" s="29"/>
      <c r="Q47" s="40"/>
      <c r="R47" s="40"/>
      <c r="S47" s="41">
        <f t="shared" si="45"/>
        <v>0</v>
      </c>
      <c r="T47" s="29"/>
      <c r="U47" s="29"/>
      <c r="V47" s="24">
        <f t="shared" si="41"/>
        <v>0</v>
      </c>
      <c r="W47" s="25">
        <f t="shared" si="46"/>
        <v>0</v>
      </c>
      <c r="X47" s="21"/>
      <c r="Y47" s="21"/>
      <c r="Z47" s="33"/>
      <c r="AA47" s="27">
        <f t="shared" si="42"/>
        <v>17</v>
      </c>
      <c r="AB47" s="27">
        <v>17</v>
      </c>
      <c r="AC47" s="28">
        <f t="shared" si="43"/>
        <v>1</v>
      </c>
      <c r="AD47" s="10">
        <f>W47/AA47</f>
        <v>0</v>
      </c>
      <c r="AE47" s="44">
        <f t="shared" ref="AE47" si="51">S46+I46</f>
        <v>0</v>
      </c>
    </row>
    <row r="48" spans="1:31" x14ac:dyDescent="0.75">
      <c r="A48" s="29"/>
      <c r="B48" s="21"/>
      <c r="C48" s="21"/>
      <c r="D48" s="21"/>
      <c r="E48" s="29"/>
      <c r="F48" s="29"/>
      <c r="G48" s="40"/>
      <c r="H48" s="40"/>
      <c r="I48" s="41"/>
      <c r="J48" s="29"/>
      <c r="K48" s="29"/>
      <c r="L48" s="24"/>
      <c r="M48" s="21"/>
      <c r="N48" s="21"/>
      <c r="O48" s="29"/>
      <c r="P48" s="29"/>
      <c r="Q48" s="40"/>
      <c r="R48" s="40"/>
      <c r="S48" s="41"/>
      <c r="T48" s="29"/>
      <c r="U48" s="29"/>
      <c r="V48" s="24"/>
      <c r="W48" s="25"/>
      <c r="X48" s="21"/>
      <c r="Y48" s="21"/>
      <c r="Z48" s="33"/>
      <c r="AA48" s="27"/>
      <c r="AB48" s="27"/>
      <c r="AC48" s="28">
        <f>AVERAGEIF(AC30:AC47,"&gt;0")</f>
        <v>1</v>
      </c>
      <c r="AD48" s="28" t="e">
        <f>AVERAGEIF(AD30:AD47,"&gt;0")</f>
        <v>#DIV/0!</v>
      </c>
      <c r="AE48" s="44"/>
    </row>
    <row r="49" spans="1:31" x14ac:dyDescent="0.75">
      <c r="A49" s="13" t="s">
        <v>102</v>
      </c>
      <c r="B49" s="13"/>
      <c r="C49" s="13"/>
      <c r="D49" s="13"/>
      <c r="E49" s="13"/>
      <c r="F49" s="13"/>
      <c r="G49" s="13"/>
      <c r="H49" s="13"/>
      <c r="I49" s="16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7"/>
      <c r="X49" s="13"/>
      <c r="Y49" s="13"/>
      <c r="Z49" s="18"/>
      <c r="AA49" s="13"/>
      <c r="AB49" s="13"/>
      <c r="AC49" s="14"/>
      <c r="AD49" s="15"/>
      <c r="AE49" s="43"/>
    </row>
    <row r="50" spans="1:31" x14ac:dyDescent="0.75">
      <c r="A50" s="29" t="s">
        <v>39</v>
      </c>
      <c r="B50" s="21" t="s">
        <v>38</v>
      </c>
      <c r="C50" s="29"/>
      <c r="D50" s="29"/>
      <c r="E50" s="29"/>
      <c r="F50" s="29"/>
      <c r="G50" s="40"/>
      <c r="H50" s="40"/>
      <c r="I50" s="41">
        <f t="shared" ref="I50:I61" si="52">H50-G50</f>
        <v>0</v>
      </c>
      <c r="J50" s="29"/>
      <c r="K50" s="29"/>
      <c r="L50" s="24">
        <f t="shared" ref="L50:L61" si="53">SUM(D50-C50)</f>
        <v>0</v>
      </c>
      <c r="M50" s="29"/>
      <c r="N50" s="29"/>
      <c r="O50" s="29"/>
      <c r="P50" s="29"/>
      <c r="Q50" s="40"/>
      <c r="R50" s="40"/>
      <c r="S50" s="41">
        <f>R50-Q50</f>
        <v>0</v>
      </c>
      <c r="T50" s="29"/>
      <c r="U50" s="29"/>
      <c r="V50" s="24">
        <f t="shared" ref="V50:V61" si="54">SUM(N50-M50)</f>
        <v>0</v>
      </c>
      <c r="W50" s="25">
        <f t="shared" ref="W50:W61" si="55">L50+V50</f>
        <v>0</v>
      </c>
      <c r="X50" s="21"/>
      <c r="Y50" s="21"/>
      <c r="Z50" s="33"/>
      <c r="AA50" s="27">
        <f t="shared" ref="AA50:AA54" si="56">AB50-X50-Y50-Z50</f>
        <v>17</v>
      </c>
      <c r="AB50" s="27">
        <v>17</v>
      </c>
      <c r="AC50" s="28">
        <f t="shared" ref="AC50:AC53" si="57">AA50/AB50</f>
        <v>1</v>
      </c>
      <c r="AD50" s="10">
        <f t="shared" ref="AD50:AD53" si="58">W50/AA50</f>
        <v>0</v>
      </c>
      <c r="AE50" s="44">
        <f>S50+I50</f>
        <v>0</v>
      </c>
    </row>
    <row r="51" spans="1:31" x14ac:dyDescent="0.75">
      <c r="A51" s="29" t="s">
        <v>40</v>
      </c>
      <c r="B51" s="21" t="s">
        <v>38</v>
      </c>
      <c r="C51" s="29"/>
      <c r="D51" s="29"/>
      <c r="E51" s="29"/>
      <c r="F51" s="29"/>
      <c r="G51" s="40"/>
      <c r="H51" s="40"/>
      <c r="I51" s="41">
        <f t="shared" si="52"/>
        <v>0</v>
      </c>
      <c r="J51" s="29"/>
      <c r="K51" s="29"/>
      <c r="L51" s="24">
        <f t="shared" si="53"/>
        <v>0</v>
      </c>
      <c r="M51" s="29"/>
      <c r="N51" s="29"/>
      <c r="O51" s="29"/>
      <c r="P51" s="29"/>
      <c r="Q51" s="40"/>
      <c r="R51" s="40"/>
      <c r="S51" s="41">
        <f t="shared" ref="S51:S61" si="59">R51-Q51</f>
        <v>0</v>
      </c>
      <c r="T51" s="29"/>
      <c r="U51" s="29"/>
      <c r="V51" s="24">
        <f t="shared" si="54"/>
        <v>0</v>
      </c>
      <c r="W51" s="25">
        <f t="shared" si="55"/>
        <v>0</v>
      </c>
      <c r="X51" s="21"/>
      <c r="Y51" s="21"/>
      <c r="Z51" s="33"/>
      <c r="AA51" s="27">
        <f t="shared" si="56"/>
        <v>17</v>
      </c>
      <c r="AB51" s="27">
        <v>17</v>
      </c>
      <c r="AC51" s="28">
        <f t="shared" si="57"/>
        <v>1</v>
      </c>
      <c r="AD51" s="10">
        <f t="shared" si="58"/>
        <v>0</v>
      </c>
      <c r="AE51" s="44">
        <f t="shared" ref="AE51:AE61" si="60">S51+I51</f>
        <v>0</v>
      </c>
    </row>
    <row r="52" spans="1:31" x14ac:dyDescent="0.75">
      <c r="A52" s="29" t="s">
        <v>41</v>
      </c>
      <c r="B52" s="21" t="s">
        <v>38</v>
      </c>
      <c r="C52" s="29"/>
      <c r="D52" s="29"/>
      <c r="E52" s="29"/>
      <c r="F52" s="29"/>
      <c r="G52" s="40"/>
      <c r="H52" s="40"/>
      <c r="I52" s="41">
        <f t="shared" si="52"/>
        <v>0</v>
      </c>
      <c r="J52" s="29"/>
      <c r="K52" s="29"/>
      <c r="L52" s="24">
        <f t="shared" si="53"/>
        <v>0</v>
      </c>
      <c r="M52" s="29"/>
      <c r="N52" s="29"/>
      <c r="O52" s="29"/>
      <c r="P52" s="29"/>
      <c r="Q52" s="40"/>
      <c r="R52" s="40"/>
      <c r="S52" s="41">
        <f t="shared" si="59"/>
        <v>0</v>
      </c>
      <c r="T52" s="29"/>
      <c r="U52" s="29"/>
      <c r="V52" s="24">
        <f t="shared" si="54"/>
        <v>0</v>
      </c>
      <c r="W52" s="25">
        <f t="shared" si="55"/>
        <v>0</v>
      </c>
      <c r="X52" s="21"/>
      <c r="Y52" s="21"/>
      <c r="Z52" s="33"/>
      <c r="AA52" s="27">
        <f t="shared" si="56"/>
        <v>17</v>
      </c>
      <c r="AB52" s="27">
        <v>17</v>
      </c>
      <c r="AC52" s="28">
        <f t="shared" si="57"/>
        <v>1</v>
      </c>
      <c r="AD52" s="10">
        <f t="shared" si="58"/>
        <v>0</v>
      </c>
      <c r="AE52" s="44">
        <f t="shared" si="60"/>
        <v>0</v>
      </c>
    </row>
    <row r="53" spans="1:31" x14ac:dyDescent="0.75">
      <c r="A53" s="29" t="s">
        <v>42</v>
      </c>
      <c r="B53" s="21" t="s">
        <v>38</v>
      </c>
      <c r="C53" s="29"/>
      <c r="D53" s="29"/>
      <c r="E53" s="29"/>
      <c r="F53" s="29"/>
      <c r="G53" s="40"/>
      <c r="H53" s="40"/>
      <c r="I53" s="41">
        <f t="shared" si="52"/>
        <v>0</v>
      </c>
      <c r="J53" s="29"/>
      <c r="K53" s="29"/>
      <c r="L53" s="24">
        <f t="shared" si="53"/>
        <v>0</v>
      </c>
      <c r="M53" s="29"/>
      <c r="N53" s="29"/>
      <c r="O53" s="29"/>
      <c r="P53" s="29"/>
      <c r="Q53" s="40"/>
      <c r="R53" s="40"/>
      <c r="S53" s="41">
        <f t="shared" si="59"/>
        <v>0</v>
      </c>
      <c r="T53" s="29"/>
      <c r="U53" s="29"/>
      <c r="V53" s="24">
        <f t="shared" si="54"/>
        <v>0</v>
      </c>
      <c r="W53" s="25">
        <f t="shared" si="55"/>
        <v>0</v>
      </c>
      <c r="X53" s="21"/>
      <c r="Y53" s="21"/>
      <c r="Z53" s="33"/>
      <c r="AA53" s="27">
        <f t="shared" si="56"/>
        <v>17</v>
      </c>
      <c r="AB53" s="27">
        <v>17</v>
      </c>
      <c r="AC53" s="28">
        <f t="shared" si="57"/>
        <v>1</v>
      </c>
      <c r="AD53" s="10">
        <f t="shared" si="58"/>
        <v>0</v>
      </c>
      <c r="AE53" s="44">
        <f t="shared" si="60"/>
        <v>0</v>
      </c>
    </row>
    <row r="54" spans="1:31" x14ac:dyDescent="0.75">
      <c r="A54" s="29" t="s">
        <v>43</v>
      </c>
      <c r="B54" s="21" t="s">
        <v>38</v>
      </c>
      <c r="C54" s="21"/>
      <c r="D54" s="21"/>
      <c r="E54" s="29"/>
      <c r="F54" s="29"/>
      <c r="G54" s="40"/>
      <c r="H54" s="40"/>
      <c r="I54" s="41">
        <f t="shared" si="52"/>
        <v>0</v>
      </c>
      <c r="J54" s="29"/>
      <c r="K54" s="29"/>
      <c r="L54" s="24">
        <f t="shared" si="53"/>
        <v>0</v>
      </c>
      <c r="M54" s="21"/>
      <c r="N54" s="21"/>
      <c r="O54" s="29"/>
      <c r="P54" s="29"/>
      <c r="Q54" s="40"/>
      <c r="R54" s="40"/>
      <c r="S54" s="41">
        <f t="shared" si="59"/>
        <v>0</v>
      </c>
      <c r="T54" s="29"/>
      <c r="U54" s="29"/>
      <c r="V54" s="24">
        <f t="shared" si="54"/>
        <v>0</v>
      </c>
      <c r="W54" s="25">
        <f t="shared" si="55"/>
        <v>0</v>
      </c>
      <c r="X54" s="21"/>
      <c r="Y54" s="21"/>
      <c r="Z54" s="33"/>
      <c r="AA54" s="27">
        <f t="shared" si="56"/>
        <v>17</v>
      </c>
      <c r="AB54" s="27">
        <v>17</v>
      </c>
      <c r="AC54" s="28">
        <f>AA54/AB54</f>
        <v>1</v>
      </c>
      <c r="AD54" s="10">
        <f>W54/AA54</f>
        <v>0</v>
      </c>
      <c r="AE54" s="44">
        <f t="shared" si="60"/>
        <v>0</v>
      </c>
    </row>
    <row r="55" spans="1:31" x14ac:dyDescent="0.75">
      <c r="A55" s="29" t="s">
        <v>44</v>
      </c>
      <c r="B55" s="21" t="s">
        <v>38</v>
      </c>
      <c r="C55" s="29"/>
      <c r="D55" s="29"/>
      <c r="E55" s="29"/>
      <c r="F55" s="29"/>
      <c r="G55" s="40"/>
      <c r="H55" s="40"/>
      <c r="I55" s="41">
        <f t="shared" si="52"/>
        <v>0</v>
      </c>
      <c r="J55" s="29"/>
      <c r="K55" s="29"/>
      <c r="L55" s="24">
        <f t="shared" si="53"/>
        <v>0</v>
      </c>
      <c r="M55" s="29"/>
      <c r="N55" s="29"/>
      <c r="O55" s="29"/>
      <c r="P55" s="29"/>
      <c r="Q55" s="40"/>
      <c r="R55" s="40"/>
      <c r="S55" s="41">
        <f t="shared" si="59"/>
        <v>0</v>
      </c>
      <c r="T55" s="29"/>
      <c r="U55" s="29"/>
      <c r="V55" s="24">
        <f t="shared" si="54"/>
        <v>0</v>
      </c>
      <c r="W55" s="25">
        <f t="shared" si="55"/>
        <v>0</v>
      </c>
      <c r="X55" s="21"/>
      <c r="Y55" s="21"/>
      <c r="Z55" s="33"/>
      <c r="AA55" s="27">
        <f t="shared" si="42"/>
        <v>17</v>
      </c>
      <c r="AB55" s="27">
        <v>17</v>
      </c>
      <c r="AC55" s="28">
        <f t="shared" si="43"/>
        <v>1</v>
      </c>
      <c r="AD55" s="10">
        <f t="shared" si="47"/>
        <v>0</v>
      </c>
      <c r="AE55" s="44">
        <f t="shared" si="60"/>
        <v>0</v>
      </c>
    </row>
    <row r="56" spans="1:31" x14ac:dyDescent="0.75">
      <c r="A56" s="29" t="s">
        <v>45</v>
      </c>
      <c r="B56" s="21" t="s">
        <v>38</v>
      </c>
      <c r="C56" s="29"/>
      <c r="D56" s="29"/>
      <c r="E56" s="29"/>
      <c r="F56" s="29"/>
      <c r="G56" s="40"/>
      <c r="H56" s="40"/>
      <c r="I56" s="41">
        <f t="shared" si="52"/>
        <v>0</v>
      </c>
      <c r="J56" s="29"/>
      <c r="K56" s="29"/>
      <c r="L56" s="24">
        <f t="shared" si="53"/>
        <v>0</v>
      </c>
      <c r="M56" s="29"/>
      <c r="N56" s="29"/>
      <c r="O56" s="29"/>
      <c r="P56" s="29"/>
      <c r="Q56" s="40"/>
      <c r="R56" s="40"/>
      <c r="S56" s="41">
        <v>0.41666666666666669</v>
      </c>
      <c r="T56" s="29"/>
      <c r="U56" s="29"/>
      <c r="V56" s="24">
        <f t="shared" si="54"/>
        <v>0</v>
      </c>
      <c r="W56" s="25">
        <f t="shared" si="55"/>
        <v>0</v>
      </c>
      <c r="X56" s="21"/>
      <c r="Y56" s="21"/>
      <c r="Z56" s="33"/>
      <c r="AA56" s="27">
        <f t="shared" si="42"/>
        <v>17</v>
      </c>
      <c r="AB56" s="27">
        <v>17</v>
      </c>
      <c r="AC56" s="28">
        <f t="shared" si="43"/>
        <v>1</v>
      </c>
      <c r="AD56" s="10">
        <f t="shared" si="47"/>
        <v>0</v>
      </c>
      <c r="AE56" s="44">
        <f t="shared" si="60"/>
        <v>0.41666666666666669</v>
      </c>
    </row>
    <row r="57" spans="1:31" x14ac:dyDescent="0.75">
      <c r="A57" s="29" t="s">
        <v>116</v>
      </c>
      <c r="B57" s="21" t="s">
        <v>38</v>
      </c>
      <c r="C57" s="29"/>
      <c r="D57" s="29"/>
      <c r="E57" s="29"/>
      <c r="F57" s="29"/>
      <c r="G57" s="40"/>
      <c r="H57" s="40"/>
      <c r="I57" s="41">
        <f t="shared" si="52"/>
        <v>0</v>
      </c>
      <c r="J57" s="29"/>
      <c r="K57" s="29"/>
      <c r="L57" s="24">
        <f t="shared" si="53"/>
        <v>0</v>
      </c>
      <c r="M57" s="29"/>
      <c r="N57" s="29"/>
      <c r="O57" s="29"/>
      <c r="P57" s="29"/>
      <c r="Q57" s="40"/>
      <c r="R57" s="40"/>
      <c r="S57" s="41">
        <f t="shared" si="59"/>
        <v>0</v>
      </c>
      <c r="T57" s="29"/>
      <c r="U57" s="29"/>
      <c r="V57" s="24">
        <f t="shared" si="54"/>
        <v>0</v>
      </c>
      <c r="W57" s="25">
        <f t="shared" si="55"/>
        <v>0</v>
      </c>
      <c r="X57" s="21"/>
      <c r="Y57" s="21"/>
      <c r="Z57" s="33"/>
      <c r="AA57" s="27">
        <f t="shared" si="42"/>
        <v>17</v>
      </c>
      <c r="AB57" s="27">
        <v>17</v>
      </c>
      <c r="AC57" s="28">
        <f t="shared" si="43"/>
        <v>1</v>
      </c>
      <c r="AD57" s="10">
        <f t="shared" si="47"/>
        <v>0</v>
      </c>
      <c r="AE57" s="44">
        <f t="shared" si="60"/>
        <v>0</v>
      </c>
    </row>
    <row r="58" spans="1:31" x14ac:dyDescent="0.75">
      <c r="A58" s="29" t="s">
        <v>46</v>
      </c>
      <c r="B58" s="21" t="s">
        <v>38</v>
      </c>
      <c r="C58" s="29"/>
      <c r="D58" s="29"/>
      <c r="E58" s="29"/>
      <c r="F58" s="29"/>
      <c r="G58" s="40"/>
      <c r="H58" s="40"/>
      <c r="I58" s="41">
        <f t="shared" si="52"/>
        <v>0</v>
      </c>
      <c r="J58" s="29"/>
      <c r="K58" s="29"/>
      <c r="L58" s="24">
        <f t="shared" si="53"/>
        <v>0</v>
      </c>
      <c r="M58" s="29"/>
      <c r="N58" s="29"/>
      <c r="O58" s="29"/>
      <c r="P58" s="29"/>
      <c r="Q58" s="29"/>
      <c r="R58" s="29"/>
      <c r="S58" s="41">
        <f t="shared" si="59"/>
        <v>0</v>
      </c>
      <c r="T58" s="29"/>
      <c r="U58" s="29"/>
      <c r="V58" s="24">
        <f t="shared" si="54"/>
        <v>0</v>
      </c>
      <c r="W58" s="25">
        <f t="shared" si="55"/>
        <v>0</v>
      </c>
      <c r="X58" s="21"/>
      <c r="Y58" s="21"/>
      <c r="Z58" s="33"/>
      <c r="AA58" s="27">
        <f t="shared" si="42"/>
        <v>17</v>
      </c>
      <c r="AB58" s="27">
        <v>17</v>
      </c>
      <c r="AC58" s="28">
        <f t="shared" si="43"/>
        <v>1</v>
      </c>
      <c r="AD58" s="10">
        <f t="shared" si="47"/>
        <v>0</v>
      </c>
      <c r="AE58" s="44">
        <f t="shared" si="60"/>
        <v>0</v>
      </c>
    </row>
    <row r="59" spans="1:31" x14ac:dyDescent="0.75">
      <c r="A59" s="29" t="s">
        <v>48</v>
      </c>
      <c r="B59" s="21" t="s">
        <v>38</v>
      </c>
      <c r="C59" s="29"/>
      <c r="D59" s="29"/>
      <c r="E59" s="29"/>
      <c r="F59" s="29"/>
      <c r="G59" s="40"/>
      <c r="H59" s="40"/>
      <c r="I59" s="41">
        <f t="shared" si="52"/>
        <v>0</v>
      </c>
      <c r="J59" s="29"/>
      <c r="K59" s="29"/>
      <c r="L59" s="24">
        <f t="shared" si="53"/>
        <v>0</v>
      </c>
      <c r="M59" s="29"/>
      <c r="N59" s="29"/>
      <c r="O59" s="29"/>
      <c r="P59" s="29"/>
      <c r="Q59" s="40"/>
      <c r="R59" s="40"/>
      <c r="S59" s="41">
        <v>0.41666666666666669</v>
      </c>
      <c r="T59" s="29"/>
      <c r="U59" s="29"/>
      <c r="V59" s="24">
        <f t="shared" si="54"/>
        <v>0</v>
      </c>
      <c r="W59" s="25">
        <f t="shared" si="55"/>
        <v>0</v>
      </c>
      <c r="X59" s="21"/>
      <c r="Y59" s="21"/>
      <c r="Z59" s="33"/>
      <c r="AA59" s="27">
        <f t="shared" si="42"/>
        <v>17</v>
      </c>
      <c r="AB59" s="27">
        <v>17</v>
      </c>
      <c r="AC59" s="28">
        <f t="shared" si="43"/>
        <v>1</v>
      </c>
      <c r="AD59" s="10">
        <f t="shared" si="47"/>
        <v>0</v>
      </c>
      <c r="AE59" s="44">
        <f t="shared" si="60"/>
        <v>0.41666666666666669</v>
      </c>
    </row>
    <row r="60" spans="1:31" x14ac:dyDescent="0.75">
      <c r="A60" s="29" t="s">
        <v>49</v>
      </c>
      <c r="B60" s="21" t="s">
        <v>38</v>
      </c>
      <c r="C60" s="29"/>
      <c r="D60" s="29"/>
      <c r="E60" s="29"/>
      <c r="F60" s="29"/>
      <c r="G60" s="40"/>
      <c r="H60" s="40"/>
      <c r="I60" s="41">
        <f t="shared" si="52"/>
        <v>0</v>
      </c>
      <c r="J60" s="29"/>
      <c r="K60" s="29"/>
      <c r="L60" s="24">
        <f t="shared" si="53"/>
        <v>0</v>
      </c>
      <c r="M60" s="29"/>
      <c r="N60" s="29"/>
      <c r="O60" s="29"/>
      <c r="P60" s="29"/>
      <c r="Q60" s="40"/>
      <c r="R60" s="40"/>
      <c r="S60" s="41">
        <f t="shared" si="59"/>
        <v>0</v>
      </c>
      <c r="T60" s="29"/>
      <c r="U60" s="29"/>
      <c r="V60" s="24">
        <f t="shared" si="54"/>
        <v>0</v>
      </c>
      <c r="W60" s="25">
        <f t="shared" si="55"/>
        <v>0</v>
      </c>
      <c r="X60" s="21"/>
      <c r="Y60" s="21"/>
      <c r="Z60" s="33"/>
      <c r="AA60" s="27">
        <f t="shared" si="42"/>
        <v>17</v>
      </c>
      <c r="AB60" s="27">
        <v>17</v>
      </c>
      <c r="AC60" s="28">
        <f t="shared" si="43"/>
        <v>1</v>
      </c>
      <c r="AD60" s="10">
        <f t="shared" si="47"/>
        <v>0</v>
      </c>
      <c r="AE60" s="44">
        <f t="shared" si="60"/>
        <v>0</v>
      </c>
    </row>
    <row r="61" spans="1:31" x14ac:dyDescent="0.75">
      <c r="A61" s="29" t="s">
        <v>50</v>
      </c>
      <c r="B61" s="21" t="s">
        <v>38</v>
      </c>
      <c r="C61" s="29"/>
      <c r="D61" s="29"/>
      <c r="E61" s="29"/>
      <c r="F61" s="29"/>
      <c r="G61" s="40"/>
      <c r="H61" s="40"/>
      <c r="I61" s="41">
        <f t="shared" si="52"/>
        <v>0</v>
      </c>
      <c r="J61" s="29"/>
      <c r="K61" s="29"/>
      <c r="L61" s="24">
        <f t="shared" si="53"/>
        <v>0</v>
      </c>
      <c r="M61" s="29"/>
      <c r="N61" s="29"/>
      <c r="O61" s="29"/>
      <c r="P61" s="29"/>
      <c r="Q61" s="40"/>
      <c r="R61" s="40"/>
      <c r="S61" s="41">
        <f t="shared" si="59"/>
        <v>0</v>
      </c>
      <c r="T61" s="29"/>
      <c r="U61" s="29"/>
      <c r="V61" s="24">
        <f t="shared" si="54"/>
        <v>0</v>
      </c>
      <c r="W61" s="25">
        <f t="shared" si="55"/>
        <v>0</v>
      </c>
      <c r="X61" s="21"/>
      <c r="Y61" s="21"/>
      <c r="Z61" s="33"/>
      <c r="AA61" s="27">
        <f t="shared" si="42"/>
        <v>17</v>
      </c>
      <c r="AB61" s="27">
        <v>17</v>
      </c>
      <c r="AC61" s="28">
        <f t="shared" si="43"/>
        <v>1</v>
      </c>
      <c r="AD61" s="10">
        <f t="shared" si="47"/>
        <v>0</v>
      </c>
      <c r="AE61" s="44">
        <f t="shared" si="60"/>
        <v>0</v>
      </c>
    </row>
    <row r="62" spans="1:31" x14ac:dyDescent="0.75">
      <c r="A62" s="78"/>
      <c r="B62" s="79"/>
      <c r="C62" s="80"/>
      <c r="D62" s="80"/>
      <c r="E62" s="80"/>
      <c r="F62" s="80"/>
      <c r="G62" s="81"/>
      <c r="H62" s="81"/>
      <c r="I62" s="82"/>
      <c r="J62" s="80"/>
      <c r="K62" s="80"/>
      <c r="L62" s="83"/>
      <c r="M62" s="80"/>
      <c r="N62" s="80"/>
      <c r="O62" s="80"/>
      <c r="P62" s="80"/>
      <c r="Q62" s="81"/>
      <c r="R62" s="81"/>
      <c r="S62" s="82"/>
      <c r="T62" s="80"/>
      <c r="U62" s="80"/>
      <c r="V62" s="83"/>
      <c r="W62" s="84"/>
      <c r="X62" s="79"/>
      <c r="Y62" s="79"/>
      <c r="Z62" s="85"/>
      <c r="AA62" s="86"/>
      <c r="AB62" s="86"/>
      <c r="AC62" s="28">
        <f>AVERAGEIF(AC50:AC61,"&gt;0")</f>
        <v>1</v>
      </c>
      <c r="AD62" s="28" t="e">
        <f>AVERAGEIF(AD50:AD61,"&gt;0")</f>
        <v>#DIV/0!</v>
      </c>
      <c r="AE62" s="87"/>
    </row>
    <row r="63" spans="1:31" x14ac:dyDescent="0.75">
      <c r="A63" s="78"/>
      <c r="B63" s="79"/>
      <c r="C63" s="80"/>
      <c r="D63" s="80"/>
      <c r="E63" s="80"/>
      <c r="F63" s="80"/>
      <c r="G63" s="81"/>
      <c r="H63" s="81"/>
      <c r="I63" s="82"/>
      <c r="J63" s="80"/>
      <c r="K63" s="80"/>
      <c r="L63" s="83"/>
      <c r="M63" s="80"/>
      <c r="N63" s="80"/>
      <c r="O63" s="80"/>
      <c r="P63" s="80"/>
      <c r="Q63" s="81"/>
      <c r="R63" s="81"/>
      <c r="S63" s="82"/>
      <c r="T63" s="80"/>
      <c r="U63" s="80"/>
      <c r="V63" s="83"/>
      <c r="W63" s="84"/>
      <c r="X63" s="79"/>
      <c r="Y63" s="79"/>
      <c r="Z63" s="85"/>
      <c r="AA63" s="88" t="s">
        <v>178</v>
      </c>
      <c r="AB63" s="86"/>
      <c r="AC63" s="28">
        <f>AVERAGE(AC48,AC62)</f>
        <v>1</v>
      </c>
      <c r="AD63" s="28" t="e">
        <f>AVERAGE(AD48,AD62)</f>
        <v>#DIV/0!</v>
      </c>
      <c r="AE63" s="87"/>
    </row>
    <row r="64" spans="1:31" s="103" customFormat="1" x14ac:dyDescent="0.75">
      <c r="A64" s="105" t="s">
        <v>118</v>
      </c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</row>
    <row r="65" spans="1:31" s="104" customFormat="1" x14ac:dyDescent="0.75">
      <c r="A65" s="107" t="s">
        <v>97</v>
      </c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</row>
    <row r="66" spans="1:31" x14ac:dyDescent="0.75">
      <c r="A66" s="29" t="s">
        <v>127</v>
      </c>
      <c r="B66" s="29" t="s">
        <v>58</v>
      </c>
      <c r="C66" s="29"/>
      <c r="D66" s="29"/>
      <c r="E66" s="29"/>
      <c r="F66" s="29"/>
      <c r="G66" s="40"/>
      <c r="H66" s="40"/>
      <c r="I66" s="41">
        <f t="shared" ref="I66:I68" si="61">H66-G66</f>
        <v>0</v>
      </c>
      <c r="J66" s="29"/>
      <c r="K66" s="29"/>
      <c r="L66" s="38">
        <f t="shared" ref="L66:L68" si="62">SUM(D66-C66)</f>
        <v>0</v>
      </c>
      <c r="M66" s="29"/>
      <c r="N66" s="29"/>
      <c r="O66" s="29"/>
      <c r="P66" s="29"/>
      <c r="Q66" s="40"/>
      <c r="R66" s="40"/>
      <c r="S66" s="41">
        <f t="shared" ref="S66:S68" si="63">R66-Q66</f>
        <v>0</v>
      </c>
      <c r="T66" s="29"/>
      <c r="U66" s="29"/>
      <c r="V66" s="24">
        <f t="shared" ref="V66:V68" si="64">SUM(N66-M66)</f>
        <v>0</v>
      </c>
      <c r="W66" s="25">
        <f t="shared" ref="W66:W68" si="65">SUM(L66+V66)</f>
        <v>0</v>
      </c>
      <c r="X66" s="29"/>
      <c r="Y66" s="29"/>
      <c r="Z66" s="30"/>
      <c r="AA66" s="27">
        <f>AB66-X66-Y66-Z66</f>
        <v>17</v>
      </c>
      <c r="AB66" s="27">
        <v>17</v>
      </c>
      <c r="AC66" s="28">
        <f>AA66/AB66</f>
        <v>1</v>
      </c>
      <c r="AD66" s="10">
        <f>W66/AA66</f>
        <v>0</v>
      </c>
      <c r="AE66" s="44">
        <f>S65+I65</f>
        <v>0</v>
      </c>
    </row>
    <row r="67" spans="1:31" x14ac:dyDescent="0.75">
      <c r="A67" s="29" t="s">
        <v>128</v>
      </c>
      <c r="B67" s="29" t="s">
        <v>58</v>
      </c>
      <c r="C67" s="29"/>
      <c r="D67" s="29"/>
      <c r="E67" s="29"/>
      <c r="F67" s="29"/>
      <c r="G67" s="40"/>
      <c r="H67" s="40"/>
      <c r="I67" s="41">
        <f t="shared" si="61"/>
        <v>0</v>
      </c>
      <c r="J67" s="29"/>
      <c r="K67" s="29"/>
      <c r="L67" s="38">
        <f t="shared" si="62"/>
        <v>0</v>
      </c>
      <c r="M67" s="29"/>
      <c r="N67" s="29"/>
      <c r="O67" s="29"/>
      <c r="P67" s="29"/>
      <c r="Q67" s="40"/>
      <c r="R67" s="40"/>
      <c r="S67" s="41">
        <f t="shared" si="63"/>
        <v>0</v>
      </c>
      <c r="T67" s="29"/>
      <c r="U67" s="29"/>
      <c r="V67" s="24">
        <f t="shared" si="64"/>
        <v>0</v>
      </c>
      <c r="W67" s="25">
        <f t="shared" si="65"/>
        <v>0</v>
      </c>
      <c r="X67" s="29"/>
      <c r="Y67" s="29"/>
      <c r="Z67" s="30"/>
      <c r="AA67" s="27">
        <f>AB67-X67-Y67-Z67</f>
        <v>17</v>
      </c>
      <c r="AB67" s="27">
        <v>17</v>
      </c>
      <c r="AC67" s="28">
        <f>AA67/AB67</f>
        <v>1</v>
      </c>
      <c r="AD67" s="10">
        <f>W67/AA67</f>
        <v>0</v>
      </c>
      <c r="AE67" s="44">
        <f t="shared" ref="AE67:AE68" si="66">S65+I65</f>
        <v>0</v>
      </c>
    </row>
    <row r="68" spans="1:31" x14ac:dyDescent="0.75">
      <c r="A68" s="29" t="s">
        <v>129</v>
      </c>
      <c r="B68" s="29" t="s">
        <v>58</v>
      </c>
      <c r="C68" s="29"/>
      <c r="D68" s="29"/>
      <c r="E68" s="29"/>
      <c r="F68" s="29"/>
      <c r="G68" s="40"/>
      <c r="H68" s="40"/>
      <c r="I68" s="41">
        <f t="shared" si="61"/>
        <v>0</v>
      </c>
      <c r="J68" s="29"/>
      <c r="K68" s="29"/>
      <c r="L68" s="38">
        <f t="shared" si="62"/>
        <v>0</v>
      </c>
      <c r="M68" s="29"/>
      <c r="N68" s="29"/>
      <c r="O68" s="29"/>
      <c r="P68" s="29"/>
      <c r="Q68" s="40"/>
      <c r="R68" s="40"/>
      <c r="S68" s="41">
        <f t="shared" si="63"/>
        <v>0</v>
      </c>
      <c r="T68" s="29"/>
      <c r="U68" s="29"/>
      <c r="V68" s="24">
        <f t="shared" si="64"/>
        <v>0</v>
      </c>
      <c r="W68" s="25">
        <f t="shared" si="65"/>
        <v>0</v>
      </c>
      <c r="X68" s="29"/>
      <c r="Y68" s="29"/>
      <c r="Z68" s="30"/>
      <c r="AA68" s="27">
        <f>AB68-X68-Y68-Z68</f>
        <v>17</v>
      </c>
      <c r="AB68" s="27">
        <v>17</v>
      </c>
      <c r="AC68" s="28">
        <f>AA68/AB68</f>
        <v>1</v>
      </c>
      <c r="AD68" s="10">
        <f>W68/AA68</f>
        <v>0</v>
      </c>
      <c r="AE68" s="44">
        <f t="shared" si="66"/>
        <v>0</v>
      </c>
    </row>
    <row r="69" spans="1:31" s="103" customFormat="1" x14ac:dyDescent="0.75">
      <c r="A69" s="101" t="s">
        <v>118</v>
      </c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</row>
    <row r="70" spans="1:31" s="37" customFormat="1" x14ac:dyDescent="0.75">
      <c r="A70" s="104" t="s">
        <v>98</v>
      </c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5"/>
      <c r="AE70" s="43"/>
    </row>
    <row r="71" spans="1:31" x14ac:dyDescent="0.75">
      <c r="A71" s="29" t="s">
        <v>57</v>
      </c>
      <c r="B71" s="29" t="s">
        <v>58</v>
      </c>
      <c r="C71" s="36"/>
      <c r="D71" s="36"/>
      <c r="E71" s="29"/>
      <c r="F71" s="29"/>
      <c r="G71" s="40"/>
      <c r="H71" s="40"/>
      <c r="I71" s="41">
        <f t="shared" ref="I71" si="67">H71-G71</f>
        <v>0</v>
      </c>
      <c r="J71" s="29"/>
      <c r="K71" s="29"/>
      <c r="L71" s="38">
        <f t="shared" ref="L71" si="68">SUM(D71-C71)</f>
        <v>0</v>
      </c>
      <c r="M71" s="29"/>
      <c r="N71" s="29"/>
      <c r="O71" s="29"/>
      <c r="P71" s="29"/>
      <c r="Q71" s="40"/>
      <c r="R71" s="40"/>
      <c r="S71" s="41">
        <f>R71-Q71</f>
        <v>0</v>
      </c>
      <c r="T71" s="29"/>
      <c r="U71" s="29"/>
      <c r="V71" s="24">
        <f t="shared" ref="V71" si="69">SUM(N71-M71)</f>
        <v>0</v>
      </c>
      <c r="W71" s="25">
        <f t="shared" ref="W71" si="70">SUM(L71+V71)</f>
        <v>0</v>
      </c>
      <c r="X71" s="29"/>
      <c r="Y71" s="29"/>
      <c r="Z71" s="30"/>
      <c r="AA71" s="27">
        <f>AB71-X71-Y71-Z71</f>
        <v>17</v>
      </c>
      <c r="AB71" s="27">
        <v>17</v>
      </c>
      <c r="AC71" s="28">
        <f>AA71/AB71</f>
        <v>1</v>
      </c>
      <c r="AD71" s="10">
        <f>W71/AA71</f>
        <v>0</v>
      </c>
      <c r="AE71" s="44">
        <f>S69+I69</f>
        <v>0</v>
      </c>
    </row>
    <row r="72" spans="1:31" s="103" customFormat="1" x14ac:dyDescent="0.75">
      <c r="A72" s="101" t="s">
        <v>61</v>
      </c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</row>
    <row r="73" spans="1:31" s="37" customFormat="1" x14ac:dyDescent="0.75">
      <c r="A73" s="104" t="s">
        <v>101</v>
      </c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5"/>
      <c r="AE73" s="19"/>
    </row>
    <row r="74" spans="1:31" x14ac:dyDescent="0.75">
      <c r="A74" s="29" t="s">
        <v>115</v>
      </c>
      <c r="B74" s="29" t="s">
        <v>61</v>
      </c>
      <c r="C74" s="29"/>
      <c r="D74" s="29"/>
      <c r="E74" s="29"/>
      <c r="F74" s="29"/>
      <c r="G74" s="40"/>
      <c r="H74" s="40"/>
      <c r="I74" s="41">
        <f>H74-G74</f>
        <v>0</v>
      </c>
      <c r="J74" s="29"/>
      <c r="K74" s="29"/>
      <c r="L74" s="38">
        <f>SUM(D74-C74)</f>
        <v>0</v>
      </c>
      <c r="M74" s="29"/>
      <c r="N74" s="29"/>
      <c r="O74" s="29"/>
      <c r="P74" s="29"/>
      <c r="Q74" s="40"/>
      <c r="R74" s="40"/>
      <c r="S74" s="41">
        <f>R74-Q74</f>
        <v>0</v>
      </c>
      <c r="T74" s="29"/>
      <c r="U74" s="29"/>
      <c r="V74" s="24">
        <f>SUM(N74-M74)</f>
        <v>0</v>
      </c>
      <c r="W74" s="25">
        <f>SUM(L74+V74)</f>
        <v>0</v>
      </c>
      <c r="X74" s="29"/>
      <c r="Y74" s="29"/>
      <c r="Z74" s="30"/>
      <c r="AA74" s="27">
        <f>AB74-X74-Y74-Z74</f>
        <v>17</v>
      </c>
      <c r="AB74" s="27">
        <v>17</v>
      </c>
      <c r="AC74" s="28">
        <f>AA74/AB74</f>
        <v>1</v>
      </c>
      <c r="AD74" s="10">
        <f>W74/AA74</f>
        <v>0</v>
      </c>
      <c r="AE74" s="44">
        <f>I74</f>
        <v>0</v>
      </c>
    </row>
    <row r="75" spans="1:31" s="37" customFormat="1" x14ac:dyDescent="0.75">
      <c r="A75" s="12" t="s">
        <v>119</v>
      </c>
      <c r="B75" s="13"/>
      <c r="C75" s="13"/>
      <c r="D75" s="13"/>
      <c r="E75" s="13"/>
      <c r="F75" s="13"/>
      <c r="G75" s="14"/>
      <c r="H75" s="15"/>
      <c r="I75" s="19"/>
      <c r="J75" s="14"/>
      <c r="K75" s="15"/>
      <c r="L75" s="13"/>
      <c r="M75" s="13"/>
      <c r="N75" s="13"/>
      <c r="O75" s="13"/>
      <c r="P75" s="13"/>
      <c r="Q75" s="14"/>
      <c r="R75" s="15"/>
      <c r="S75" s="19"/>
      <c r="T75" s="14"/>
      <c r="U75" s="15"/>
      <c r="V75" s="13"/>
      <c r="W75" s="17"/>
      <c r="X75" s="13"/>
      <c r="Y75" s="13"/>
      <c r="Z75" s="18"/>
      <c r="AA75" s="13"/>
      <c r="AB75" s="13"/>
      <c r="AC75" s="14"/>
      <c r="AD75" s="15"/>
      <c r="AE75" s="19"/>
    </row>
    <row r="76" spans="1:31" s="37" customFormat="1" x14ac:dyDescent="0.75">
      <c r="A76" s="104" t="s">
        <v>100</v>
      </c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5"/>
      <c r="AE76" s="19"/>
    </row>
    <row r="77" spans="1:31" x14ac:dyDescent="0.75">
      <c r="A77" s="29" t="s">
        <v>63</v>
      </c>
      <c r="B77" s="29" t="s">
        <v>62</v>
      </c>
      <c r="C77" s="29"/>
      <c r="D77" s="29"/>
      <c r="E77" s="29"/>
      <c r="F77" s="29"/>
      <c r="G77" s="40"/>
      <c r="H77" s="40"/>
      <c r="I77" s="41">
        <f t="shared" ref="I77:I78" si="71">H77-G77</f>
        <v>0</v>
      </c>
      <c r="J77" s="29"/>
      <c r="K77" s="29"/>
      <c r="L77" s="38">
        <f>SUM(D77-C77)</f>
        <v>0</v>
      </c>
      <c r="M77" s="29"/>
      <c r="N77" s="29"/>
      <c r="O77" s="29"/>
      <c r="P77" s="29"/>
      <c r="Q77" s="40"/>
      <c r="R77" s="40"/>
      <c r="S77" s="41">
        <f>R77-Q77</f>
        <v>0</v>
      </c>
      <c r="T77" s="29"/>
      <c r="U77" s="29"/>
      <c r="V77" s="24">
        <f>SUM(N77-M77)</f>
        <v>0</v>
      </c>
      <c r="W77" s="25">
        <f>SUM(L77+V77)</f>
        <v>0</v>
      </c>
      <c r="X77" s="29"/>
      <c r="Y77" s="29"/>
      <c r="Z77" s="30"/>
      <c r="AA77" s="27">
        <f>AB77-X77-Y77-Z77</f>
        <v>17</v>
      </c>
      <c r="AB77" s="27">
        <v>17</v>
      </c>
      <c r="AC77" s="28">
        <f>AA77/AB77</f>
        <v>1</v>
      </c>
      <c r="AD77" s="10">
        <f>W77/AA77</f>
        <v>0</v>
      </c>
      <c r="AE77" s="44" t="e">
        <f>#REF!+#REF!</f>
        <v>#REF!</v>
      </c>
    </row>
    <row r="78" spans="1:31" x14ac:dyDescent="0.75">
      <c r="A78" s="29" t="s">
        <v>64</v>
      </c>
      <c r="B78" s="29" t="s">
        <v>62</v>
      </c>
      <c r="C78" s="29"/>
      <c r="D78" s="29"/>
      <c r="E78" s="29"/>
      <c r="F78" s="29"/>
      <c r="G78" s="40"/>
      <c r="H78" s="40"/>
      <c r="I78" s="41">
        <f t="shared" si="71"/>
        <v>0</v>
      </c>
      <c r="J78" s="29"/>
      <c r="K78" s="29"/>
      <c r="L78" s="38">
        <f>SUM(D78-C78)</f>
        <v>0</v>
      </c>
      <c r="M78" s="29"/>
      <c r="N78" s="29"/>
      <c r="O78" s="29"/>
      <c r="P78" s="29"/>
      <c r="Q78" s="40"/>
      <c r="R78" s="40"/>
      <c r="S78" s="41">
        <f>R78-Q78</f>
        <v>0</v>
      </c>
      <c r="T78" s="29"/>
      <c r="U78" s="29"/>
      <c r="V78" s="24">
        <f>SUM(N78-M78)</f>
        <v>0</v>
      </c>
      <c r="W78" s="25">
        <f>SUM(L78+V78)</f>
        <v>0</v>
      </c>
      <c r="X78" s="29"/>
      <c r="Y78" s="29"/>
      <c r="Z78" s="30"/>
      <c r="AA78" s="27">
        <f>AB78-X78-Y78-Z78</f>
        <v>17</v>
      </c>
      <c r="AB78" s="27">
        <v>17</v>
      </c>
      <c r="AC78" s="28">
        <f>AA78/AB78</f>
        <v>1</v>
      </c>
      <c r="AD78" s="10">
        <f>W78/AA78</f>
        <v>0</v>
      </c>
      <c r="AE78" s="44">
        <f>S76+I76</f>
        <v>0</v>
      </c>
    </row>
    <row r="79" spans="1:31" s="103" customFormat="1" x14ac:dyDescent="0.75">
      <c r="A79" s="101" t="s">
        <v>120</v>
      </c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</row>
    <row r="80" spans="1:31" s="37" customFormat="1" x14ac:dyDescent="0.75">
      <c r="A80" s="104" t="s">
        <v>99</v>
      </c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5"/>
      <c r="AE80" s="43"/>
    </row>
    <row r="81" spans="1:31" x14ac:dyDescent="0.75">
      <c r="A81" s="29" t="s">
        <v>65</v>
      </c>
      <c r="B81" s="29" t="s">
        <v>88</v>
      </c>
      <c r="C81" s="29"/>
      <c r="D81" s="29"/>
      <c r="E81" s="29"/>
      <c r="F81" s="29"/>
      <c r="G81" s="40"/>
      <c r="H81" s="40"/>
      <c r="I81" s="41">
        <f t="shared" ref="I81" si="72">H81-G81</f>
        <v>0</v>
      </c>
      <c r="J81" s="29"/>
      <c r="K81" s="29"/>
      <c r="L81" s="38">
        <f>SUM(D81-C81)</f>
        <v>0</v>
      </c>
      <c r="M81" s="29"/>
      <c r="N81" s="29"/>
      <c r="O81" s="29"/>
      <c r="P81" s="29"/>
      <c r="Q81" s="40"/>
      <c r="R81" s="40"/>
      <c r="S81" s="41">
        <f>R81-Q81</f>
        <v>0</v>
      </c>
      <c r="T81" s="29"/>
      <c r="U81" s="29"/>
      <c r="V81" s="24">
        <f>SUM(N81-M81)</f>
        <v>0</v>
      </c>
      <c r="W81" s="25">
        <f>SUM(L81+V81)</f>
        <v>0</v>
      </c>
      <c r="X81" s="29"/>
      <c r="Y81" s="29"/>
      <c r="Z81" s="30"/>
      <c r="AA81" s="27">
        <f t="shared" ref="AA81" si="73">AB81-X81-Y81-Z81</f>
        <v>17</v>
      </c>
      <c r="AB81" s="27">
        <v>17</v>
      </c>
      <c r="AC81" s="28">
        <f>AA81/AB81</f>
        <v>1</v>
      </c>
      <c r="AD81" s="39">
        <f t="shared" ref="AD81" si="74">W81/AA81</f>
        <v>0</v>
      </c>
      <c r="AE81" s="44">
        <f>S81+I81</f>
        <v>0</v>
      </c>
    </row>
    <row r="82" spans="1:31" s="103" customFormat="1" x14ac:dyDescent="0.75">
      <c r="A82" s="101" t="s">
        <v>122</v>
      </c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</row>
    <row r="83" spans="1:31" s="37" customFormat="1" x14ac:dyDescent="0.75">
      <c r="A83" s="13" t="s">
        <v>112</v>
      </c>
      <c r="B83" s="13"/>
      <c r="C83" s="17"/>
      <c r="D83" s="17"/>
      <c r="E83" s="17"/>
      <c r="F83" s="17"/>
      <c r="G83" s="17"/>
      <c r="H83" s="17"/>
      <c r="I83" s="59"/>
      <c r="J83" s="17"/>
      <c r="K83" s="17"/>
      <c r="L83" s="17"/>
      <c r="M83" s="17"/>
      <c r="N83" s="35"/>
      <c r="O83" s="17"/>
      <c r="P83" s="17"/>
      <c r="Q83" s="17"/>
      <c r="R83" s="17"/>
      <c r="S83" s="17"/>
      <c r="T83" s="17"/>
      <c r="U83" s="17"/>
      <c r="V83" s="13"/>
      <c r="W83" s="17"/>
      <c r="X83" s="13"/>
      <c r="Y83" s="13"/>
      <c r="Z83" s="18"/>
      <c r="AA83" s="13"/>
      <c r="AB83" s="13"/>
      <c r="AC83" s="14"/>
      <c r="AD83" s="15"/>
      <c r="AE83" s="19"/>
    </row>
    <row r="84" spans="1:31" x14ac:dyDescent="0.75">
      <c r="A84" s="21" t="s">
        <v>113</v>
      </c>
      <c r="B84" s="21" t="s">
        <v>114</v>
      </c>
      <c r="C84" s="34"/>
      <c r="D84" s="36"/>
      <c r="E84" s="29"/>
      <c r="F84" s="29"/>
      <c r="G84" s="40"/>
      <c r="H84" s="40"/>
      <c r="I84" s="41">
        <f t="shared" ref="I84" si="75">H84-G84</f>
        <v>0</v>
      </c>
      <c r="J84" s="29"/>
      <c r="K84" s="29"/>
      <c r="L84" s="24">
        <f>SUM(D84-C84)</f>
        <v>0</v>
      </c>
      <c r="M84" s="36"/>
      <c r="N84" s="34"/>
      <c r="O84" s="29"/>
      <c r="P84" s="29"/>
      <c r="Q84" s="40"/>
      <c r="R84" s="40"/>
      <c r="S84" s="41">
        <f t="shared" ref="S84" si="76">R84-Q84</f>
        <v>0</v>
      </c>
      <c r="T84" s="29"/>
      <c r="U84" s="29"/>
      <c r="V84" s="24">
        <f>SUM(N84-M84)</f>
        <v>0</v>
      </c>
      <c r="W84" s="25">
        <f>V84+L84</f>
        <v>0</v>
      </c>
      <c r="X84" s="21"/>
      <c r="Y84" s="21"/>
      <c r="Z84" s="33"/>
      <c r="AA84" s="27">
        <f>AB84-X84-Y84-Z84</f>
        <v>17</v>
      </c>
      <c r="AB84" s="27">
        <v>17</v>
      </c>
      <c r="AC84" s="28">
        <f t="shared" ref="AC84" si="77">AA84/AB84</f>
        <v>1</v>
      </c>
      <c r="AD84" s="10">
        <f>W84/AA84</f>
        <v>0</v>
      </c>
      <c r="AE84" s="44" t="e">
        <f>#REF!+#REF!</f>
        <v>#REF!</v>
      </c>
    </row>
  </sheetData>
  <mergeCells count="10">
    <mergeCell ref="A64:XFD64"/>
    <mergeCell ref="A70:AC70"/>
    <mergeCell ref="A82:XFD82"/>
    <mergeCell ref="A65:XFD65"/>
    <mergeCell ref="A69:XFD69"/>
    <mergeCell ref="A72:XFD72"/>
    <mergeCell ref="A73:AC73"/>
    <mergeCell ref="A76:AC76"/>
    <mergeCell ref="A79:XFD79"/>
    <mergeCell ref="A80:AC80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"/>
  <sheetViews>
    <sheetView topLeftCell="A23" zoomScale="80" zoomScaleNormal="80" workbookViewId="0">
      <selection activeCell="A62" sqref="A62:XFD63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9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9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 t="shared" ref="AE5" si="7">S5+I5</f>
        <v>0.83333333333333326</v>
      </c>
    </row>
    <row r="6" spans="1:31" x14ac:dyDescent="0.75">
      <c r="A6" s="20" t="s">
        <v>31</v>
      </c>
      <c r="B6" s="21" t="s">
        <v>29</v>
      </c>
      <c r="C6" s="23">
        <v>1346.9</v>
      </c>
      <c r="D6" s="23">
        <v>1355</v>
      </c>
      <c r="E6" s="29"/>
      <c r="F6" s="29"/>
      <c r="G6" s="40"/>
      <c r="H6" s="40"/>
      <c r="I6" s="41">
        <f t="shared" ref="I6:I13" si="8">H6-G6</f>
        <v>0</v>
      </c>
      <c r="J6" s="29"/>
      <c r="K6" s="29"/>
      <c r="L6" s="22">
        <f t="shared" ref="L6:L13" si="9">D6-C6</f>
        <v>8.0999999999999091</v>
      </c>
      <c r="M6" s="23">
        <v>1355</v>
      </c>
      <c r="N6" s="23">
        <v>1362</v>
      </c>
      <c r="O6" s="29"/>
      <c r="P6" s="29"/>
      <c r="Q6" s="40"/>
      <c r="R6" s="40"/>
      <c r="S6" s="41">
        <f t="shared" ref="S6:S13" si="10">R6-Q6</f>
        <v>0</v>
      </c>
      <c r="T6" s="29"/>
      <c r="U6" s="29"/>
      <c r="V6" s="24">
        <f t="shared" ref="V6:V13" si="11">SUM(N6-M6)</f>
        <v>7</v>
      </c>
      <c r="W6" s="25">
        <f t="shared" ref="W6:W13" si="12">L6+V6</f>
        <v>15.099999999999909</v>
      </c>
      <c r="X6" s="1"/>
      <c r="Y6" s="8"/>
      <c r="Z6" s="26"/>
      <c r="AA6" s="27">
        <f t="shared" ref="AA6:AA13" si="13">AB6-X6-Y6-Z6</f>
        <v>17</v>
      </c>
      <c r="AB6" s="27">
        <v>17</v>
      </c>
      <c r="AC6" s="28">
        <f t="shared" ref="AC6:AC13" si="14">AA6/AB6</f>
        <v>1</v>
      </c>
      <c r="AD6" s="10">
        <f t="shared" ref="AD6:AD13" si="15">W6/AA6</f>
        <v>0.88823529411764168</v>
      </c>
      <c r="AE6" s="44">
        <f t="shared" ref="AE6:AE25" si="16">S6+I6</f>
        <v>0</v>
      </c>
    </row>
    <row r="7" spans="1:31" x14ac:dyDescent="0.75">
      <c r="A7" s="20" t="s">
        <v>32</v>
      </c>
      <c r="B7" s="21" t="s">
        <v>29</v>
      </c>
      <c r="C7" s="23">
        <v>2244.8000000000002</v>
      </c>
      <c r="D7" s="23">
        <v>2252</v>
      </c>
      <c r="E7" s="29"/>
      <c r="F7" s="29"/>
      <c r="G7" s="40"/>
      <c r="H7" s="40"/>
      <c r="I7" s="41">
        <f t="shared" si="8"/>
        <v>0</v>
      </c>
      <c r="J7" s="29"/>
      <c r="K7" s="29"/>
      <c r="L7" s="22">
        <f t="shared" si="9"/>
        <v>7.1999999999998181</v>
      </c>
      <c r="M7" s="23">
        <v>2252</v>
      </c>
      <c r="N7" s="23">
        <v>2256.4</v>
      </c>
      <c r="O7" s="29"/>
      <c r="P7" s="29"/>
      <c r="Q7" s="40"/>
      <c r="R7" s="40"/>
      <c r="S7" s="41">
        <f t="shared" si="10"/>
        <v>0</v>
      </c>
      <c r="T7" s="29"/>
      <c r="U7" s="29"/>
      <c r="V7" s="24">
        <f t="shared" si="11"/>
        <v>4.4000000000000909</v>
      </c>
      <c r="W7" s="25">
        <f t="shared" si="12"/>
        <v>11.599999999999909</v>
      </c>
      <c r="X7" s="1"/>
      <c r="Y7" s="8"/>
      <c r="Z7" s="26"/>
      <c r="AA7" s="27">
        <f t="shared" si="13"/>
        <v>17</v>
      </c>
      <c r="AB7" s="27">
        <v>17</v>
      </c>
      <c r="AC7" s="28">
        <f t="shared" si="14"/>
        <v>1</v>
      </c>
      <c r="AD7" s="10">
        <f t="shared" si="15"/>
        <v>0.68235294117646528</v>
      </c>
      <c r="AE7" s="44">
        <f t="shared" si="16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8"/>
        <v>0.41666666666666663</v>
      </c>
      <c r="J8" s="29" t="s">
        <v>141</v>
      </c>
      <c r="K8" s="29"/>
      <c r="L8" s="22">
        <f t="shared" si="9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si="11"/>
        <v>0</v>
      </c>
      <c r="W8" s="25">
        <f t="shared" si="12"/>
        <v>0</v>
      </c>
      <c r="X8" s="1"/>
      <c r="Y8" s="8"/>
      <c r="Z8" s="26">
        <v>16.899999999999999</v>
      </c>
      <c r="AA8" s="27">
        <f t="shared" si="13"/>
        <v>0.10000000000000142</v>
      </c>
      <c r="AB8" s="27">
        <v>17</v>
      </c>
      <c r="AC8" s="28">
        <f t="shared" si="14"/>
        <v>5.8823529411765538E-3</v>
      </c>
      <c r="AD8" s="10">
        <f t="shared" si="15"/>
        <v>0</v>
      </c>
      <c r="AE8" s="44">
        <f t="shared" si="16"/>
        <v>0.83333333333333326</v>
      </c>
    </row>
    <row r="9" spans="1:31" x14ac:dyDescent="0.75">
      <c r="A9" s="20" t="s">
        <v>69</v>
      </c>
      <c r="B9" s="21" t="s">
        <v>29</v>
      </c>
      <c r="C9" s="23">
        <v>7108</v>
      </c>
      <c r="D9" s="23">
        <v>7116</v>
      </c>
      <c r="E9" s="29"/>
      <c r="F9" s="29"/>
      <c r="G9" s="40"/>
      <c r="H9" s="40"/>
      <c r="I9" s="41">
        <f t="shared" si="8"/>
        <v>0</v>
      </c>
      <c r="J9" s="29"/>
      <c r="K9" s="29"/>
      <c r="L9" s="22">
        <f t="shared" si="9"/>
        <v>8</v>
      </c>
      <c r="M9" s="23">
        <v>7116</v>
      </c>
      <c r="N9" s="23">
        <v>7116</v>
      </c>
      <c r="O9" s="29"/>
      <c r="P9" s="29"/>
      <c r="Q9" s="40"/>
      <c r="R9" s="40"/>
      <c r="S9" s="41">
        <f t="shared" si="10"/>
        <v>0</v>
      </c>
      <c r="T9" s="29"/>
      <c r="U9" s="29"/>
      <c r="V9" s="24">
        <f t="shared" si="11"/>
        <v>0</v>
      </c>
      <c r="W9" s="25">
        <f t="shared" si="12"/>
        <v>8</v>
      </c>
      <c r="X9" s="1"/>
      <c r="Y9" s="8"/>
      <c r="Z9" s="26"/>
      <c r="AA9" s="27">
        <f t="shared" si="13"/>
        <v>17</v>
      </c>
      <c r="AB9" s="27">
        <v>17</v>
      </c>
      <c r="AC9" s="28">
        <f t="shared" si="14"/>
        <v>1</v>
      </c>
      <c r="AD9" s="10">
        <f t="shared" si="15"/>
        <v>0.47058823529411764</v>
      </c>
      <c r="AE9" s="44">
        <f t="shared" si="16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8"/>
        <v>0.41666666666666663</v>
      </c>
      <c r="J10" s="29" t="s">
        <v>145</v>
      </c>
      <c r="K10" s="29"/>
      <c r="L10" s="22">
        <f t="shared" si="9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si="11"/>
        <v>0</v>
      </c>
      <c r="W10" s="25">
        <f t="shared" si="12"/>
        <v>0</v>
      </c>
      <c r="X10" s="1"/>
      <c r="Y10" s="8"/>
      <c r="Z10" s="26">
        <v>16.899999999999999</v>
      </c>
      <c r="AA10" s="27">
        <f t="shared" si="13"/>
        <v>0.10000000000000142</v>
      </c>
      <c r="AB10" s="27">
        <v>17</v>
      </c>
      <c r="AC10" s="28">
        <f t="shared" si="14"/>
        <v>5.8823529411765538E-3</v>
      </c>
      <c r="AD10" s="10">
        <f t="shared" si="15"/>
        <v>0</v>
      </c>
      <c r="AE10" s="44">
        <f t="shared" si="16"/>
        <v>0.83333333333333326</v>
      </c>
    </row>
    <row r="11" spans="1:31" x14ac:dyDescent="0.75">
      <c r="A11" s="20" t="s">
        <v>71</v>
      </c>
      <c r="B11" s="21" t="s">
        <v>29</v>
      </c>
      <c r="C11" s="23">
        <v>7722.9</v>
      </c>
      <c r="D11" s="23">
        <v>7726</v>
      </c>
      <c r="E11" s="29"/>
      <c r="F11" s="29"/>
      <c r="G11" s="40"/>
      <c r="H11" s="40"/>
      <c r="I11" s="41">
        <f t="shared" si="8"/>
        <v>0</v>
      </c>
      <c r="J11" s="29"/>
      <c r="K11" s="29"/>
      <c r="L11" s="22">
        <f t="shared" si="9"/>
        <v>3.1000000000003638</v>
      </c>
      <c r="M11" s="23">
        <v>7726</v>
      </c>
      <c r="N11" s="23">
        <v>7728.4</v>
      </c>
      <c r="O11" s="29"/>
      <c r="P11" s="29"/>
      <c r="Q11" s="40"/>
      <c r="R11" s="40"/>
      <c r="S11" s="41">
        <f t="shared" si="10"/>
        <v>0</v>
      </c>
      <c r="T11" s="29"/>
      <c r="U11" s="29"/>
      <c r="V11" s="24">
        <f t="shared" si="11"/>
        <v>2.3999999999996362</v>
      </c>
      <c r="W11" s="25">
        <f t="shared" si="12"/>
        <v>5.5</v>
      </c>
      <c r="X11" s="1"/>
      <c r="Y11" s="8"/>
      <c r="Z11" s="26"/>
      <c r="AA11" s="27">
        <f t="shared" si="13"/>
        <v>17</v>
      </c>
      <c r="AB11" s="27">
        <v>17</v>
      </c>
      <c r="AC11" s="28">
        <f t="shared" si="14"/>
        <v>1</v>
      </c>
      <c r="AD11" s="10">
        <f t="shared" si="15"/>
        <v>0.3235294117647059</v>
      </c>
      <c r="AE11" s="44">
        <f t="shared" si="16"/>
        <v>0</v>
      </c>
    </row>
    <row r="12" spans="1:31" x14ac:dyDescent="0.75">
      <c r="A12" s="20" t="s">
        <v>91</v>
      </c>
      <c r="B12" s="21" t="s">
        <v>29</v>
      </c>
      <c r="C12" s="23">
        <v>1667</v>
      </c>
      <c r="D12" s="23">
        <v>1675</v>
      </c>
      <c r="E12" s="29"/>
      <c r="F12" s="29"/>
      <c r="G12" s="40"/>
      <c r="H12" s="40"/>
      <c r="I12" s="41">
        <f t="shared" si="8"/>
        <v>0</v>
      </c>
      <c r="J12" s="29"/>
      <c r="K12" s="29"/>
      <c r="L12" s="22">
        <f t="shared" si="9"/>
        <v>8</v>
      </c>
      <c r="M12" s="23">
        <v>1675</v>
      </c>
      <c r="N12" s="23">
        <v>1675</v>
      </c>
      <c r="O12" s="29"/>
      <c r="P12" s="29"/>
      <c r="Q12" s="40"/>
      <c r="R12" s="40"/>
      <c r="S12" s="41">
        <f t="shared" si="10"/>
        <v>0</v>
      </c>
      <c r="T12" s="29"/>
      <c r="U12" s="29"/>
      <c r="V12" s="24">
        <f t="shared" si="11"/>
        <v>0</v>
      </c>
      <c r="W12" s="25">
        <f t="shared" si="12"/>
        <v>8</v>
      </c>
      <c r="X12" s="1"/>
      <c r="Y12" s="8"/>
      <c r="Z12" s="26"/>
      <c r="AA12" s="27">
        <f t="shared" si="13"/>
        <v>17</v>
      </c>
      <c r="AB12" s="27">
        <v>17</v>
      </c>
      <c r="AC12" s="28">
        <f t="shared" si="14"/>
        <v>1</v>
      </c>
      <c r="AD12" s="10">
        <f t="shared" si="15"/>
        <v>0.47058823529411764</v>
      </c>
      <c r="AE12" s="44">
        <f t="shared" si="16"/>
        <v>0</v>
      </c>
    </row>
    <row r="13" spans="1:31" x14ac:dyDescent="0.75">
      <c r="A13" s="20" t="s">
        <v>204</v>
      </c>
      <c r="B13" s="21" t="s">
        <v>29</v>
      </c>
      <c r="C13" s="23">
        <v>9688.7999999999993</v>
      </c>
      <c r="D13" s="23">
        <v>9689</v>
      </c>
      <c r="E13" s="29"/>
      <c r="F13" s="29"/>
      <c r="G13" s="40"/>
      <c r="H13" s="40"/>
      <c r="I13" s="41">
        <f t="shared" si="8"/>
        <v>0</v>
      </c>
      <c r="J13" s="29"/>
      <c r="K13" s="29"/>
      <c r="L13" s="22">
        <f t="shared" si="9"/>
        <v>0.2000000000007276</v>
      </c>
      <c r="M13" s="23">
        <v>9689</v>
      </c>
      <c r="N13" s="23">
        <v>9689</v>
      </c>
      <c r="O13" s="29"/>
      <c r="P13" s="29"/>
      <c r="Q13" s="40"/>
      <c r="R13" s="40"/>
      <c r="S13" s="41">
        <f t="shared" si="10"/>
        <v>0</v>
      </c>
      <c r="T13" s="29"/>
      <c r="U13" s="29"/>
      <c r="V13" s="24">
        <f t="shared" si="11"/>
        <v>0</v>
      </c>
      <c r="W13" s="25">
        <f t="shared" si="12"/>
        <v>0.2000000000007276</v>
      </c>
      <c r="X13" s="1"/>
      <c r="Y13" s="8"/>
      <c r="Z13" s="26"/>
      <c r="AA13" s="27">
        <f t="shared" si="13"/>
        <v>17</v>
      </c>
      <c r="AB13" s="27">
        <v>17</v>
      </c>
      <c r="AC13" s="28">
        <f t="shared" si="14"/>
        <v>1</v>
      </c>
      <c r="AD13" s="10">
        <f t="shared" si="15"/>
        <v>1.176470588239574E-2</v>
      </c>
      <c r="AE13" s="44">
        <f t="shared" si="16"/>
        <v>0</v>
      </c>
    </row>
    <row r="14" spans="1:31" x14ac:dyDescent="0.75">
      <c r="A14" s="20"/>
      <c r="B14" s="21"/>
      <c r="C14" s="23"/>
      <c r="D14" s="23"/>
      <c r="E14" s="29"/>
      <c r="F14" s="29"/>
      <c r="G14" s="40"/>
      <c r="H14" s="40"/>
      <c r="I14" s="41"/>
      <c r="J14" s="29"/>
      <c r="K14" s="29"/>
      <c r="L14" s="22"/>
      <c r="M14" s="23"/>
      <c r="N14" s="23"/>
      <c r="O14" s="29"/>
      <c r="P14" s="29"/>
      <c r="Q14" s="40"/>
      <c r="R14" s="40"/>
      <c r="S14" s="41"/>
      <c r="T14" s="29"/>
      <c r="U14" s="29"/>
      <c r="V14" s="24"/>
      <c r="W14" s="25"/>
      <c r="X14" s="1"/>
      <c r="Y14" s="8"/>
      <c r="Z14" s="26"/>
      <c r="AA14" s="27"/>
      <c r="AB14" s="27"/>
      <c r="AC14" s="28">
        <f>AVERAGEIF(AC5:AC12,"&gt;0")</f>
        <v>0.62720588235294117</v>
      </c>
      <c r="AD14" s="28">
        <f>AVERAGEIF(AD5:AD12,"&gt;0")</f>
        <v>0.56705882352940962</v>
      </c>
      <c r="AE14" s="44"/>
    </row>
    <row r="15" spans="1:31" x14ac:dyDescent="0.75">
      <c r="A15" s="13" t="s">
        <v>33</v>
      </c>
      <c r="B15" s="13"/>
      <c r="C15" s="13"/>
      <c r="D15" s="13"/>
      <c r="E15" s="13"/>
      <c r="F15" s="13"/>
      <c r="G15" s="13"/>
      <c r="H15" s="13"/>
      <c r="I15" s="16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7"/>
      <c r="X15" s="13"/>
      <c r="Y15" s="13"/>
      <c r="Z15" s="18"/>
      <c r="AA15" s="13"/>
      <c r="AB15" s="13"/>
      <c r="AC15" s="14"/>
      <c r="AD15" s="15"/>
      <c r="AE15" s="44">
        <f t="shared" si="16"/>
        <v>0</v>
      </c>
    </row>
    <row r="16" spans="1:31" x14ac:dyDescent="0.75">
      <c r="A16" s="29" t="s">
        <v>34</v>
      </c>
      <c r="B16" s="29" t="s">
        <v>29</v>
      </c>
      <c r="C16" s="21">
        <v>16642</v>
      </c>
      <c r="D16" s="21">
        <v>16642</v>
      </c>
      <c r="E16" s="29" t="s">
        <v>140</v>
      </c>
      <c r="F16" s="29" t="s">
        <v>140</v>
      </c>
      <c r="G16" s="40">
        <v>0.25</v>
      </c>
      <c r="H16" s="40">
        <v>0.66666666666666663</v>
      </c>
      <c r="I16" s="41">
        <f t="shared" ref="I16" si="17">H16-G16</f>
        <v>0.41666666666666663</v>
      </c>
      <c r="J16" s="29" t="s">
        <v>132</v>
      </c>
      <c r="K16" s="29"/>
      <c r="L16" s="24">
        <f t="shared" ref="L16" si="18">SUM(D16-C16)</f>
        <v>0</v>
      </c>
      <c r="M16" s="21">
        <v>16642</v>
      </c>
      <c r="N16" s="21">
        <v>16642</v>
      </c>
      <c r="O16" s="29" t="s">
        <v>140</v>
      </c>
      <c r="P16" s="29" t="s">
        <v>140</v>
      </c>
      <c r="Q16" s="40">
        <v>0.66666666666666663</v>
      </c>
      <c r="R16" s="40">
        <v>8.3333333333333329E-2</v>
      </c>
      <c r="S16" s="41">
        <v>0.41666666666666669</v>
      </c>
      <c r="T16" s="29" t="s">
        <v>132</v>
      </c>
      <c r="U16" s="29"/>
      <c r="V16" s="24">
        <f t="shared" ref="V16" si="19">SUM(N16-M16)</f>
        <v>0</v>
      </c>
      <c r="W16" s="25">
        <f t="shared" ref="W16" si="20">L16+V16</f>
        <v>0</v>
      </c>
      <c r="X16" s="21"/>
      <c r="Y16" s="21"/>
      <c r="Z16" s="30">
        <v>16.899999999999999</v>
      </c>
      <c r="AA16" s="27">
        <f>AB16-X16-Y16-Z16</f>
        <v>0.10000000000000142</v>
      </c>
      <c r="AB16" s="27">
        <v>17</v>
      </c>
      <c r="AC16" s="28">
        <f t="shared" ref="AC16" si="21">AA16/AB16</f>
        <v>5.8823529411765538E-3</v>
      </c>
      <c r="AD16" s="10">
        <f t="shared" ref="AD16" si="22">W16/AA16</f>
        <v>0</v>
      </c>
      <c r="AE16" s="44">
        <f t="shared" si="16"/>
        <v>0.83333333333333326</v>
      </c>
    </row>
    <row r="17" spans="1:31" x14ac:dyDescent="0.75">
      <c r="A17" s="29" t="s">
        <v>130</v>
      </c>
      <c r="B17" s="29" t="s">
        <v>29</v>
      </c>
      <c r="C17" s="29">
        <v>4230</v>
      </c>
      <c r="D17" s="29">
        <v>4230</v>
      </c>
      <c r="E17" s="29"/>
      <c r="F17" s="29"/>
      <c r="G17" s="40"/>
      <c r="H17" s="40"/>
      <c r="I17" s="41">
        <f t="shared" ref="I17:I22" si="23">H17-G17</f>
        <v>0</v>
      </c>
      <c r="J17" s="29"/>
      <c r="K17" s="29"/>
      <c r="L17" s="24">
        <f t="shared" ref="L17:L22" si="24">SUM(D17-C17)</f>
        <v>0</v>
      </c>
      <c r="M17" s="29">
        <v>4230</v>
      </c>
      <c r="N17" s="29">
        <v>4230</v>
      </c>
      <c r="O17" s="29"/>
      <c r="P17" s="29"/>
      <c r="Q17" s="40"/>
      <c r="R17" s="40"/>
      <c r="S17" s="41">
        <f t="shared" ref="S17:S22" si="25">R17-Q17</f>
        <v>0</v>
      </c>
      <c r="T17" s="29"/>
      <c r="U17" s="29"/>
      <c r="V17" s="24">
        <f t="shared" ref="V17:V22" si="26">SUM(N17-M17)</f>
        <v>0</v>
      </c>
      <c r="W17" s="25">
        <f t="shared" ref="W17:W22" si="27">L17+V17</f>
        <v>0</v>
      </c>
      <c r="X17" s="21"/>
      <c r="Y17" s="21"/>
      <c r="Z17" s="30"/>
      <c r="AA17" s="27">
        <f t="shared" ref="AA17:AA22" si="28">AB17-X17-Y17-Z17</f>
        <v>17</v>
      </c>
      <c r="AB17" s="27">
        <v>17</v>
      </c>
      <c r="AC17" s="28">
        <f t="shared" ref="AC17:AC22" si="29">AA17/AB17</f>
        <v>1</v>
      </c>
      <c r="AD17" s="10">
        <f t="shared" ref="AD17:AD22" si="30">W17/AA17</f>
        <v>0</v>
      </c>
      <c r="AE17" s="44">
        <f t="shared" si="16"/>
        <v>0</v>
      </c>
    </row>
    <row r="18" spans="1:31" x14ac:dyDescent="0.75">
      <c r="A18" s="29" t="s">
        <v>126</v>
      </c>
      <c r="B18" s="29" t="s">
        <v>29</v>
      </c>
      <c r="C18" s="29"/>
      <c r="D18" s="29"/>
      <c r="E18" s="29" t="s">
        <v>140</v>
      </c>
      <c r="F18" s="29" t="s">
        <v>140</v>
      </c>
      <c r="G18" s="40">
        <v>0.25</v>
      </c>
      <c r="H18" s="40">
        <v>0.66666666666666663</v>
      </c>
      <c r="I18" s="41">
        <v>0.41666666666666663</v>
      </c>
      <c r="J18" s="29" t="s">
        <v>134</v>
      </c>
      <c r="K18" s="29"/>
      <c r="L18" s="24">
        <v>0</v>
      </c>
      <c r="M18" s="29"/>
      <c r="N18" s="29"/>
      <c r="O18" s="29" t="s">
        <v>140</v>
      </c>
      <c r="P18" s="29" t="s">
        <v>140</v>
      </c>
      <c r="Q18" s="40">
        <v>0.66666666666666663</v>
      </c>
      <c r="R18" s="40">
        <v>8.3333333333333329E-2</v>
      </c>
      <c r="S18" s="41">
        <v>0.41666666666666669</v>
      </c>
      <c r="T18" s="29" t="s">
        <v>134</v>
      </c>
      <c r="U18" s="29"/>
      <c r="V18" s="24">
        <v>0</v>
      </c>
      <c r="W18" s="25">
        <v>0</v>
      </c>
      <c r="X18" s="21"/>
      <c r="Y18" s="21"/>
      <c r="Z18" s="30">
        <v>16.899999999999999</v>
      </c>
      <c r="AA18" s="27">
        <v>0.10000000000000142</v>
      </c>
      <c r="AB18" s="27">
        <v>17</v>
      </c>
      <c r="AC18" s="28">
        <v>5.8823529411765538E-3</v>
      </c>
      <c r="AD18" s="10">
        <v>0</v>
      </c>
      <c r="AE18" s="44">
        <v>0.83333333333333326</v>
      </c>
    </row>
    <row r="19" spans="1:31" x14ac:dyDescent="0.75">
      <c r="A19" s="29" t="s">
        <v>35</v>
      </c>
      <c r="B19" s="29" t="s">
        <v>29</v>
      </c>
      <c r="C19" s="29">
        <v>21776</v>
      </c>
      <c r="D19" s="29">
        <v>21784.2</v>
      </c>
      <c r="E19" s="29"/>
      <c r="F19" s="29"/>
      <c r="G19" s="40"/>
      <c r="H19" s="40"/>
      <c r="I19" s="41">
        <f t="shared" si="23"/>
        <v>0</v>
      </c>
      <c r="J19" s="29"/>
      <c r="K19" s="29"/>
      <c r="L19" s="24">
        <f t="shared" si="24"/>
        <v>8.2000000000007276</v>
      </c>
      <c r="M19" s="29">
        <v>21784.2</v>
      </c>
      <c r="N19" s="29">
        <v>21792</v>
      </c>
      <c r="O19" s="29"/>
      <c r="P19" s="29"/>
      <c r="Q19" s="40"/>
      <c r="R19" s="40"/>
      <c r="S19" s="41">
        <f t="shared" si="25"/>
        <v>0</v>
      </c>
      <c r="T19" s="29"/>
      <c r="U19" s="29"/>
      <c r="V19" s="24">
        <f t="shared" si="26"/>
        <v>7.7999999999992724</v>
      </c>
      <c r="W19" s="25">
        <f t="shared" si="27"/>
        <v>16</v>
      </c>
      <c r="X19" s="21"/>
      <c r="Y19" s="21"/>
      <c r="Z19" s="30"/>
      <c r="AA19" s="27">
        <f t="shared" si="28"/>
        <v>17</v>
      </c>
      <c r="AB19" s="27">
        <v>17</v>
      </c>
      <c r="AC19" s="28">
        <f t="shared" si="29"/>
        <v>1</v>
      </c>
      <c r="AD19" s="10">
        <f t="shared" si="30"/>
        <v>0.94117647058823528</v>
      </c>
      <c r="AE19" s="44">
        <f t="shared" si="16"/>
        <v>0</v>
      </c>
    </row>
    <row r="20" spans="1:31" x14ac:dyDescent="0.75">
      <c r="A20" s="29" t="s">
        <v>131</v>
      </c>
      <c r="B20" s="29" t="s">
        <v>29</v>
      </c>
      <c r="C20" s="29">
        <v>2161</v>
      </c>
      <c r="D20" s="29">
        <v>2169</v>
      </c>
      <c r="E20" s="29"/>
      <c r="F20" s="29"/>
      <c r="G20" s="40"/>
      <c r="H20" s="40"/>
      <c r="I20" s="41">
        <f t="shared" si="23"/>
        <v>0</v>
      </c>
      <c r="J20" s="29"/>
      <c r="K20" s="29"/>
      <c r="L20" s="24">
        <f t="shared" si="24"/>
        <v>8</v>
      </c>
      <c r="M20" s="29">
        <v>2169</v>
      </c>
      <c r="N20" s="29">
        <v>2173</v>
      </c>
      <c r="O20" s="29"/>
      <c r="P20" s="29"/>
      <c r="Q20" s="40"/>
      <c r="R20" s="40"/>
      <c r="S20" s="41">
        <f t="shared" si="25"/>
        <v>0</v>
      </c>
      <c r="T20" s="29"/>
      <c r="U20" s="29"/>
      <c r="V20" s="24">
        <f t="shared" si="26"/>
        <v>4</v>
      </c>
      <c r="W20" s="25">
        <f t="shared" si="27"/>
        <v>12</v>
      </c>
      <c r="X20" s="21"/>
      <c r="Y20" s="21"/>
      <c r="Z20" s="30"/>
      <c r="AA20" s="27">
        <f t="shared" si="28"/>
        <v>17</v>
      </c>
      <c r="AB20" s="27">
        <v>17</v>
      </c>
      <c r="AC20" s="28">
        <f t="shared" si="29"/>
        <v>1</v>
      </c>
      <c r="AD20" s="10">
        <f t="shared" si="30"/>
        <v>0.70588235294117652</v>
      </c>
      <c r="AE20" s="44">
        <f t="shared" si="16"/>
        <v>0</v>
      </c>
    </row>
    <row r="21" spans="1:31" x14ac:dyDescent="0.75">
      <c r="A21" s="29" t="s">
        <v>90</v>
      </c>
      <c r="B21" s="29" t="s">
        <v>29</v>
      </c>
      <c r="C21" s="29">
        <v>2626.5</v>
      </c>
      <c r="D21" s="29">
        <v>2626.5</v>
      </c>
      <c r="E21" s="29"/>
      <c r="F21" s="29"/>
      <c r="G21" s="40"/>
      <c r="H21" s="40"/>
      <c r="I21" s="41">
        <f t="shared" si="23"/>
        <v>0</v>
      </c>
      <c r="J21" s="29"/>
      <c r="K21" s="29"/>
      <c r="L21" s="24">
        <f t="shared" si="24"/>
        <v>0</v>
      </c>
      <c r="M21" s="29">
        <v>2626.5</v>
      </c>
      <c r="N21" s="29">
        <v>2626.5</v>
      </c>
      <c r="O21" s="29"/>
      <c r="P21" s="29"/>
      <c r="Q21" s="40"/>
      <c r="R21" s="40"/>
      <c r="S21" s="41">
        <f t="shared" si="25"/>
        <v>0</v>
      </c>
      <c r="T21" s="29"/>
      <c r="U21" s="29"/>
      <c r="V21" s="24">
        <f t="shared" si="26"/>
        <v>0</v>
      </c>
      <c r="W21" s="25">
        <f t="shared" si="27"/>
        <v>0</v>
      </c>
      <c r="X21" s="21"/>
      <c r="Y21" s="21"/>
      <c r="Z21" s="30"/>
      <c r="AA21" s="27">
        <f t="shared" si="28"/>
        <v>17</v>
      </c>
      <c r="AB21" s="27">
        <v>17</v>
      </c>
      <c r="AC21" s="28">
        <f t="shared" si="29"/>
        <v>1</v>
      </c>
      <c r="AD21" s="10">
        <f t="shared" si="30"/>
        <v>0</v>
      </c>
      <c r="AE21" s="44">
        <f t="shared" si="16"/>
        <v>0</v>
      </c>
    </row>
    <row r="22" spans="1:31" x14ac:dyDescent="0.75">
      <c r="A22" s="29" t="s">
        <v>203</v>
      </c>
      <c r="B22" s="29" t="s">
        <v>29</v>
      </c>
      <c r="C22" s="29">
        <v>337</v>
      </c>
      <c r="D22" s="29">
        <v>337</v>
      </c>
      <c r="E22" s="29"/>
      <c r="F22" s="29"/>
      <c r="G22" s="40"/>
      <c r="H22" s="40"/>
      <c r="I22" s="41">
        <f t="shared" si="23"/>
        <v>0</v>
      </c>
      <c r="J22" s="29"/>
      <c r="K22" s="29"/>
      <c r="L22" s="24">
        <f t="shared" si="24"/>
        <v>0</v>
      </c>
      <c r="M22" s="29">
        <v>337</v>
      </c>
      <c r="N22" s="29">
        <v>337</v>
      </c>
      <c r="O22" s="29"/>
      <c r="P22" s="29"/>
      <c r="Q22" s="40"/>
      <c r="R22" s="40"/>
      <c r="S22" s="41">
        <f t="shared" si="25"/>
        <v>0</v>
      </c>
      <c r="T22" s="29"/>
      <c r="U22" s="29"/>
      <c r="V22" s="24">
        <f t="shared" si="26"/>
        <v>0</v>
      </c>
      <c r="W22" s="25">
        <f t="shared" si="27"/>
        <v>0</v>
      </c>
      <c r="X22" s="21"/>
      <c r="Y22" s="21"/>
      <c r="Z22" s="30"/>
      <c r="AA22" s="27">
        <f t="shared" si="28"/>
        <v>17</v>
      </c>
      <c r="AB22" s="27">
        <v>17</v>
      </c>
      <c r="AC22" s="28">
        <f t="shared" si="29"/>
        <v>1</v>
      </c>
      <c r="AD22" s="10">
        <f t="shared" si="30"/>
        <v>0</v>
      </c>
      <c r="AE22" s="44">
        <f t="shared" si="16"/>
        <v>0</v>
      </c>
    </row>
    <row r="23" spans="1:31" x14ac:dyDescent="0.75">
      <c r="A23" s="20"/>
      <c r="B23" s="21"/>
      <c r="C23" s="23"/>
      <c r="D23" s="23"/>
      <c r="E23" s="29"/>
      <c r="F23" s="29"/>
      <c r="G23" s="40"/>
      <c r="H23" s="40"/>
      <c r="I23" s="41"/>
      <c r="J23" s="29"/>
      <c r="K23" s="29"/>
      <c r="L23" s="22"/>
      <c r="M23" s="23"/>
      <c r="N23" s="23"/>
      <c r="O23" s="29"/>
      <c r="P23" s="29"/>
      <c r="Q23" s="40"/>
      <c r="R23" s="40"/>
      <c r="S23" s="41"/>
      <c r="T23" s="29"/>
      <c r="U23" s="29"/>
      <c r="V23" s="24"/>
      <c r="W23" s="25"/>
      <c r="X23" s="1"/>
      <c r="Y23" s="8"/>
      <c r="Z23" s="26"/>
      <c r="AA23" s="27"/>
      <c r="AB23" s="27"/>
      <c r="AC23" s="28">
        <f>AVERAGEIF(AC12:AC21,"&gt;0")</f>
        <v>0.73766339869281039</v>
      </c>
      <c r="AD23" s="28">
        <f>AVERAGEIF(AD12:AD21,"&gt;0")</f>
        <v>0.53929411764706692</v>
      </c>
      <c r="AE23" s="44"/>
    </row>
    <row r="24" spans="1:31" x14ac:dyDescent="0.75">
      <c r="A24" s="13" t="s">
        <v>72</v>
      </c>
      <c r="B24" s="13"/>
      <c r="C24" s="13"/>
      <c r="D24" s="13"/>
      <c r="E24" s="13"/>
      <c r="F24" s="13"/>
      <c r="G24" s="13"/>
      <c r="H24" s="13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7"/>
      <c r="X24" s="13"/>
      <c r="Y24" s="13"/>
      <c r="Z24" s="18"/>
      <c r="AA24" s="13"/>
      <c r="AB24" s="13"/>
      <c r="AC24" s="14"/>
      <c r="AD24" s="15"/>
      <c r="AE24" s="44">
        <f t="shared" si="16"/>
        <v>0</v>
      </c>
    </row>
    <row r="25" spans="1:31" x14ac:dyDescent="0.75">
      <c r="A25" s="29" t="s">
        <v>89</v>
      </c>
      <c r="B25" s="29" t="s">
        <v>29</v>
      </c>
      <c r="C25" s="29">
        <v>1379</v>
      </c>
      <c r="D25" s="29">
        <v>1389</v>
      </c>
      <c r="E25" s="29"/>
      <c r="F25" s="29"/>
      <c r="G25" s="40"/>
      <c r="H25" s="40"/>
      <c r="I25" s="41">
        <f t="shared" ref="I25" si="31">H25-G25</f>
        <v>0</v>
      </c>
      <c r="J25" s="29"/>
      <c r="K25" s="29"/>
      <c r="L25" s="24">
        <f t="shared" ref="L25" si="32">SUM(D25-C25)</f>
        <v>10</v>
      </c>
      <c r="M25" s="29">
        <v>1389</v>
      </c>
      <c r="N25" s="29">
        <v>1398</v>
      </c>
      <c r="O25" s="29"/>
      <c r="P25" s="29"/>
      <c r="Q25" s="40"/>
      <c r="R25" s="40"/>
      <c r="S25" s="41">
        <f t="shared" ref="S25" si="33">R25-Q25</f>
        <v>0</v>
      </c>
      <c r="T25" s="29"/>
      <c r="U25" s="29"/>
      <c r="V25" s="24">
        <f t="shared" ref="V25" si="34">SUM(N25-M25)</f>
        <v>9</v>
      </c>
      <c r="W25" s="25">
        <f t="shared" ref="W25" si="35">L25+V25</f>
        <v>19</v>
      </c>
      <c r="X25" s="21"/>
      <c r="Y25" s="21"/>
      <c r="Z25" s="30"/>
      <c r="AA25" s="27">
        <f t="shared" ref="AA25" si="36">AB25-X25-Y25-Z25</f>
        <v>17</v>
      </c>
      <c r="AB25" s="27">
        <v>17</v>
      </c>
      <c r="AC25" s="28">
        <f t="shared" ref="AC25" si="37">AA25/AB25</f>
        <v>1</v>
      </c>
      <c r="AD25" s="10">
        <f t="shared" ref="AD25" si="38">W25/AA25</f>
        <v>1.1176470588235294</v>
      </c>
      <c r="AE25" s="44">
        <f t="shared" si="16"/>
        <v>0</v>
      </c>
    </row>
    <row r="26" spans="1:31" x14ac:dyDescent="0.75">
      <c r="A26" s="29"/>
      <c r="B26" s="29"/>
      <c r="C26" s="29"/>
      <c r="D26" s="29"/>
      <c r="E26" s="29"/>
      <c r="F26" s="29"/>
      <c r="G26" s="40"/>
      <c r="H26" s="40"/>
      <c r="I26" s="41"/>
      <c r="J26" s="29"/>
      <c r="K26" s="29"/>
      <c r="L26" s="24"/>
      <c r="M26" s="29"/>
      <c r="N26" s="29"/>
      <c r="O26" s="29"/>
      <c r="P26" s="29"/>
      <c r="Q26" s="40"/>
      <c r="R26" s="40"/>
      <c r="S26" s="41"/>
      <c r="T26" s="29"/>
      <c r="U26" s="29"/>
      <c r="V26" s="24"/>
      <c r="W26" s="25"/>
      <c r="X26" s="21"/>
      <c r="Y26" s="21"/>
      <c r="Z26" s="30"/>
      <c r="AA26" s="27"/>
      <c r="AB26" s="27"/>
      <c r="AC26" s="28">
        <f>AVERAGEIF(AC25,"&gt;0")</f>
        <v>1</v>
      </c>
      <c r="AD26" s="28">
        <v>0</v>
      </c>
      <c r="AE26" s="44"/>
    </row>
    <row r="27" spans="1:31" x14ac:dyDescent="0.75">
      <c r="A27" s="29"/>
      <c r="B27" s="29"/>
      <c r="C27" s="29"/>
      <c r="D27" s="29"/>
      <c r="E27" s="29"/>
      <c r="F27" s="29"/>
      <c r="G27" s="40"/>
      <c r="H27" s="40"/>
      <c r="I27" s="41"/>
      <c r="J27" s="29"/>
      <c r="K27" s="29"/>
      <c r="L27" s="24"/>
      <c r="M27" s="29"/>
      <c r="N27" s="29"/>
      <c r="O27" s="29"/>
      <c r="P27" s="29"/>
      <c r="Q27" s="40"/>
      <c r="R27" s="40"/>
      <c r="S27" s="41"/>
      <c r="T27" s="29"/>
      <c r="U27" s="29"/>
      <c r="V27" s="24"/>
      <c r="W27" s="25"/>
      <c r="X27" s="21"/>
      <c r="Y27" s="21"/>
      <c r="Z27" s="30"/>
      <c r="AA27" s="88" t="s">
        <v>177</v>
      </c>
      <c r="AB27" s="27"/>
      <c r="AC27" s="28">
        <f>AVERAGE(AC14,AC23,AC26)</f>
        <v>0.78828976034858389</v>
      </c>
      <c r="AD27" s="28">
        <f>AVERAGE(AD14,AD23,AD26)</f>
        <v>0.3687843137254922</v>
      </c>
      <c r="AE27" s="44"/>
    </row>
    <row r="28" spans="1:31" x14ac:dyDescent="0.75">
      <c r="A28" s="32" t="s">
        <v>36</v>
      </c>
      <c r="B28" s="32"/>
      <c r="C28" s="13"/>
      <c r="D28" s="13"/>
      <c r="E28" s="13"/>
      <c r="F28" s="13"/>
      <c r="G28" s="13"/>
      <c r="H28" s="13"/>
      <c r="I28" s="16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32"/>
      <c r="X28" s="32"/>
      <c r="Y28" s="32"/>
      <c r="Z28" s="32"/>
      <c r="AA28" s="13"/>
      <c r="AB28" s="13"/>
      <c r="AC28" s="32"/>
      <c r="AD28" s="15"/>
      <c r="AE28" s="43"/>
    </row>
    <row r="29" spans="1:31" x14ac:dyDescent="0.75">
      <c r="A29" s="13" t="s">
        <v>37</v>
      </c>
      <c r="B29" s="13"/>
      <c r="C29" s="13"/>
      <c r="D29" s="13"/>
      <c r="E29" s="13"/>
      <c r="F29" s="13"/>
      <c r="G29" s="13"/>
      <c r="H29" s="13"/>
      <c r="I29" s="16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7"/>
      <c r="X29" s="13"/>
      <c r="Y29" s="13"/>
      <c r="Z29" s="18"/>
      <c r="AA29" s="13"/>
      <c r="AB29" s="13"/>
      <c r="AC29" s="14"/>
      <c r="AD29" s="15"/>
      <c r="AE29" s="43"/>
    </row>
    <row r="30" spans="1:31" x14ac:dyDescent="0.75">
      <c r="A30" s="29" t="s">
        <v>73</v>
      </c>
      <c r="B30" s="21" t="s">
        <v>38</v>
      </c>
      <c r="C30" s="29"/>
      <c r="D30" s="29"/>
      <c r="E30" s="29"/>
      <c r="F30" s="29"/>
      <c r="G30" s="40"/>
      <c r="H30" s="40"/>
      <c r="I30" s="41">
        <f t="shared" ref="I30:I47" si="39">H30-G30</f>
        <v>0</v>
      </c>
      <c r="J30" s="29"/>
      <c r="K30" s="29"/>
      <c r="L30" s="24">
        <f t="shared" ref="L30:L47" si="40">SUM(D30-C30)</f>
        <v>0</v>
      </c>
      <c r="M30" s="29"/>
      <c r="N30" s="29"/>
      <c r="O30" s="29"/>
      <c r="P30" s="29"/>
      <c r="Q30" s="40"/>
      <c r="R30" s="40"/>
      <c r="S30" s="41">
        <v>0.41666666666666669</v>
      </c>
      <c r="T30" s="29"/>
      <c r="U30" s="29"/>
      <c r="V30" s="24">
        <f t="shared" ref="V30:V47" si="41">SUM(N30-M30)</f>
        <v>0</v>
      </c>
      <c r="W30" s="25">
        <f>L30+V30</f>
        <v>0</v>
      </c>
      <c r="X30" s="21"/>
      <c r="Y30" s="21"/>
      <c r="Z30" s="33"/>
      <c r="AA30" s="27">
        <f t="shared" ref="AA30:AA61" si="42">AB30-X30-Y30-Z30</f>
        <v>17</v>
      </c>
      <c r="AB30" s="27">
        <v>17</v>
      </c>
      <c r="AC30" s="28">
        <f t="shared" ref="AC30:AC61" si="43">AA30/AB30</f>
        <v>1</v>
      </c>
      <c r="AD30" s="10">
        <f>W30/AA30</f>
        <v>0</v>
      </c>
      <c r="AE30" s="44">
        <f t="shared" ref="AE30" si="44">S30+I30</f>
        <v>0.41666666666666669</v>
      </c>
    </row>
    <row r="31" spans="1:31" x14ac:dyDescent="0.75">
      <c r="A31" s="29" t="s">
        <v>74</v>
      </c>
      <c r="B31" s="21" t="s">
        <v>38</v>
      </c>
      <c r="C31" s="29"/>
      <c r="D31" s="29"/>
      <c r="E31" s="29"/>
      <c r="F31" s="29"/>
      <c r="G31" s="40"/>
      <c r="H31" s="40"/>
      <c r="I31" s="41">
        <f t="shared" si="39"/>
        <v>0</v>
      </c>
      <c r="J31" s="29"/>
      <c r="K31" s="29"/>
      <c r="L31" s="24">
        <f t="shared" si="40"/>
        <v>0</v>
      </c>
      <c r="M31" s="29"/>
      <c r="N31" s="29"/>
      <c r="O31" s="29"/>
      <c r="P31" s="29"/>
      <c r="Q31" s="40"/>
      <c r="R31" s="40"/>
      <c r="S31" s="41">
        <f t="shared" ref="S31:S47" si="45">R31-Q31</f>
        <v>0</v>
      </c>
      <c r="T31" s="29"/>
      <c r="U31" s="29"/>
      <c r="V31" s="24">
        <f t="shared" si="41"/>
        <v>0</v>
      </c>
      <c r="W31" s="25">
        <f>L31+V31</f>
        <v>0</v>
      </c>
      <c r="X31" s="21"/>
      <c r="Y31" s="21"/>
      <c r="Z31" s="33"/>
      <c r="AA31" s="27">
        <f t="shared" si="42"/>
        <v>17</v>
      </c>
      <c r="AB31" s="27">
        <v>17</v>
      </c>
      <c r="AC31" s="28">
        <f t="shared" si="43"/>
        <v>1</v>
      </c>
      <c r="AD31" s="10">
        <f>W31/AA31</f>
        <v>0</v>
      </c>
      <c r="AE31" s="44">
        <f>S29+I29</f>
        <v>0</v>
      </c>
    </row>
    <row r="32" spans="1:31" x14ac:dyDescent="0.75">
      <c r="A32" s="29" t="s">
        <v>75</v>
      </c>
      <c r="B32" s="21" t="s">
        <v>38</v>
      </c>
      <c r="C32" s="29"/>
      <c r="D32" s="29"/>
      <c r="E32" s="29"/>
      <c r="F32" s="29"/>
      <c r="G32" s="40"/>
      <c r="H32" s="40"/>
      <c r="I32" s="41">
        <f t="shared" si="39"/>
        <v>0</v>
      </c>
      <c r="J32" s="29"/>
      <c r="K32" s="29"/>
      <c r="L32" s="24">
        <f t="shared" si="40"/>
        <v>0</v>
      </c>
      <c r="M32" s="29"/>
      <c r="N32" s="29"/>
      <c r="O32" s="29"/>
      <c r="P32" s="29"/>
      <c r="Q32" s="40"/>
      <c r="R32" s="40"/>
      <c r="S32" s="41">
        <f t="shared" si="45"/>
        <v>0</v>
      </c>
      <c r="T32" s="29"/>
      <c r="U32" s="29"/>
      <c r="V32" s="24">
        <f t="shared" si="41"/>
        <v>0</v>
      </c>
      <c r="W32" s="25">
        <f t="shared" ref="W32:W47" si="46">L32+V32</f>
        <v>0</v>
      </c>
      <c r="X32" s="21"/>
      <c r="Y32" s="21"/>
      <c r="Z32" s="33"/>
      <c r="AA32" s="27">
        <f>AB32-X32-Y32-Z32</f>
        <v>17</v>
      </c>
      <c r="AB32" s="27">
        <v>17</v>
      </c>
      <c r="AC32" s="28">
        <f t="shared" si="43"/>
        <v>1</v>
      </c>
      <c r="AD32" s="10">
        <f t="shared" ref="AD32:AD61" si="47">W32/AA32</f>
        <v>0</v>
      </c>
      <c r="AE32" s="44">
        <f t="shared" ref="AE32:AE43" si="48">S31+I31</f>
        <v>0</v>
      </c>
    </row>
    <row r="33" spans="1:31" x14ac:dyDescent="0.75">
      <c r="A33" s="29" t="s">
        <v>76</v>
      </c>
      <c r="B33" s="21" t="s">
        <v>38</v>
      </c>
      <c r="C33" s="29"/>
      <c r="D33" s="29"/>
      <c r="E33" s="29"/>
      <c r="F33" s="29"/>
      <c r="G33" s="40"/>
      <c r="H33" s="40"/>
      <c r="I33" s="41">
        <f t="shared" si="39"/>
        <v>0</v>
      </c>
      <c r="J33" s="29"/>
      <c r="K33" s="29"/>
      <c r="L33" s="24">
        <f t="shared" si="40"/>
        <v>0</v>
      </c>
      <c r="M33" s="29"/>
      <c r="N33" s="29"/>
      <c r="O33" s="29"/>
      <c r="P33" s="29"/>
      <c r="Q33" s="40"/>
      <c r="R33" s="40"/>
      <c r="S33" s="41">
        <f t="shared" si="45"/>
        <v>0</v>
      </c>
      <c r="T33" s="29"/>
      <c r="U33" s="29"/>
      <c r="V33" s="24">
        <f t="shared" si="41"/>
        <v>0</v>
      </c>
      <c r="W33" s="25">
        <f t="shared" si="46"/>
        <v>0</v>
      </c>
      <c r="X33" s="21"/>
      <c r="Y33" s="21"/>
      <c r="Z33" s="33"/>
      <c r="AA33" s="27">
        <f t="shared" si="42"/>
        <v>17</v>
      </c>
      <c r="AB33" s="27">
        <v>17</v>
      </c>
      <c r="AC33" s="28">
        <f t="shared" si="43"/>
        <v>1</v>
      </c>
      <c r="AD33" s="10">
        <f t="shared" si="47"/>
        <v>0</v>
      </c>
      <c r="AE33" s="44">
        <f t="shared" si="48"/>
        <v>0</v>
      </c>
    </row>
    <row r="34" spans="1:31" x14ac:dyDescent="0.75">
      <c r="A34" s="29" t="s">
        <v>77</v>
      </c>
      <c r="B34" s="21" t="s">
        <v>38</v>
      </c>
      <c r="C34" s="29"/>
      <c r="D34" s="29"/>
      <c r="E34" s="29"/>
      <c r="F34" s="29"/>
      <c r="G34" s="40"/>
      <c r="H34" s="40"/>
      <c r="I34" s="41">
        <f t="shared" si="39"/>
        <v>0</v>
      </c>
      <c r="J34" s="29"/>
      <c r="K34" s="29"/>
      <c r="L34" s="24">
        <f t="shared" si="40"/>
        <v>0</v>
      </c>
      <c r="M34" s="29"/>
      <c r="N34" s="29"/>
      <c r="O34" s="29"/>
      <c r="P34" s="29"/>
      <c r="Q34" s="40"/>
      <c r="R34" s="40"/>
      <c r="S34" s="41">
        <f t="shared" si="45"/>
        <v>0</v>
      </c>
      <c r="T34" s="29"/>
      <c r="U34" s="29"/>
      <c r="V34" s="24">
        <f t="shared" si="41"/>
        <v>0</v>
      </c>
      <c r="W34" s="25">
        <f t="shared" si="46"/>
        <v>0</v>
      </c>
      <c r="X34" s="21"/>
      <c r="Y34" s="21"/>
      <c r="Z34" s="33"/>
      <c r="AA34" s="27">
        <f>AB34-X34-Y34-Z34</f>
        <v>17</v>
      </c>
      <c r="AB34" s="27">
        <v>17</v>
      </c>
      <c r="AC34" s="28">
        <f t="shared" si="43"/>
        <v>1</v>
      </c>
      <c r="AD34" s="10">
        <f t="shared" si="47"/>
        <v>0</v>
      </c>
      <c r="AE34" s="44">
        <f t="shared" si="48"/>
        <v>0</v>
      </c>
    </row>
    <row r="35" spans="1:31" x14ac:dyDescent="0.75">
      <c r="A35" s="29" t="s">
        <v>78</v>
      </c>
      <c r="B35" s="21" t="s">
        <v>38</v>
      </c>
      <c r="C35" s="21"/>
      <c r="D35" s="21"/>
      <c r="E35" s="29"/>
      <c r="F35" s="29"/>
      <c r="G35" s="40"/>
      <c r="H35" s="40"/>
      <c r="I35" s="41">
        <f t="shared" si="39"/>
        <v>0</v>
      </c>
      <c r="J35" s="29"/>
      <c r="K35" s="29"/>
      <c r="L35" s="24">
        <f t="shared" si="40"/>
        <v>0</v>
      </c>
      <c r="M35" s="21"/>
      <c r="N35" s="21"/>
      <c r="O35" s="29"/>
      <c r="P35" s="29"/>
      <c r="Q35" s="40"/>
      <c r="R35" s="40"/>
      <c r="S35" s="41">
        <f t="shared" si="45"/>
        <v>0</v>
      </c>
      <c r="T35" s="29"/>
      <c r="U35" s="29"/>
      <c r="V35" s="24">
        <f t="shared" si="41"/>
        <v>0</v>
      </c>
      <c r="W35" s="25">
        <f t="shared" si="46"/>
        <v>0</v>
      </c>
      <c r="X35" s="21"/>
      <c r="Y35" s="21"/>
      <c r="Z35" s="33"/>
      <c r="AA35" s="27">
        <f t="shared" si="42"/>
        <v>17</v>
      </c>
      <c r="AB35" s="27">
        <v>17</v>
      </c>
      <c r="AC35" s="28">
        <f t="shared" si="43"/>
        <v>1</v>
      </c>
      <c r="AD35" s="10">
        <f t="shared" si="47"/>
        <v>0</v>
      </c>
      <c r="AE35" s="44">
        <f t="shared" si="48"/>
        <v>0</v>
      </c>
    </row>
    <row r="36" spans="1:31" x14ac:dyDescent="0.75">
      <c r="A36" s="29" t="s">
        <v>79</v>
      </c>
      <c r="B36" s="21" t="s">
        <v>38</v>
      </c>
      <c r="C36" s="29"/>
      <c r="D36" s="29"/>
      <c r="E36" s="29"/>
      <c r="F36" s="29"/>
      <c r="G36" s="40"/>
      <c r="H36" s="40"/>
      <c r="I36" s="41">
        <f t="shared" si="39"/>
        <v>0</v>
      </c>
      <c r="J36" s="29"/>
      <c r="K36" s="29"/>
      <c r="L36" s="24">
        <f t="shared" si="40"/>
        <v>0</v>
      </c>
      <c r="M36" s="29"/>
      <c r="N36" s="29"/>
      <c r="O36" s="29"/>
      <c r="P36" s="29"/>
      <c r="Q36" s="40"/>
      <c r="R36" s="40"/>
      <c r="S36" s="41">
        <v>0.41666666666666669</v>
      </c>
      <c r="T36" s="29"/>
      <c r="U36" s="29"/>
      <c r="V36" s="24">
        <f t="shared" si="41"/>
        <v>0</v>
      </c>
      <c r="W36" s="25">
        <f t="shared" si="46"/>
        <v>0</v>
      </c>
      <c r="X36" s="21"/>
      <c r="Y36" s="21"/>
      <c r="Z36" s="33"/>
      <c r="AA36" s="27">
        <f t="shared" si="42"/>
        <v>17</v>
      </c>
      <c r="AB36" s="27">
        <v>17</v>
      </c>
      <c r="AC36" s="28">
        <f t="shared" si="43"/>
        <v>1</v>
      </c>
      <c r="AD36" s="10">
        <f t="shared" si="47"/>
        <v>0</v>
      </c>
      <c r="AE36" s="44">
        <f t="shared" ref="AE36:AE37" si="49">S36+I36</f>
        <v>0.41666666666666669</v>
      </c>
    </row>
    <row r="37" spans="1:31" x14ac:dyDescent="0.75">
      <c r="A37" s="29" t="s">
        <v>80</v>
      </c>
      <c r="B37" s="21" t="s">
        <v>38</v>
      </c>
      <c r="C37" s="29"/>
      <c r="D37" s="29"/>
      <c r="E37" s="29"/>
      <c r="F37" s="29"/>
      <c r="G37" s="40"/>
      <c r="H37" s="40"/>
      <c r="I37" s="41">
        <f t="shared" si="39"/>
        <v>0</v>
      </c>
      <c r="J37" s="29"/>
      <c r="K37" s="29"/>
      <c r="L37" s="24">
        <f t="shared" si="40"/>
        <v>0</v>
      </c>
      <c r="M37" s="29"/>
      <c r="N37" s="29"/>
      <c r="O37" s="29"/>
      <c r="P37" s="29"/>
      <c r="Q37" s="40"/>
      <c r="R37" s="40"/>
      <c r="S37" s="41">
        <v>0.41666666666666669</v>
      </c>
      <c r="T37" s="29"/>
      <c r="U37" s="29"/>
      <c r="V37" s="24">
        <f t="shared" si="41"/>
        <v>0</v>
      </c>
      <c r="W37" s="25">
        <f t="shared" si="46"/>
        <v>0</v>
      </c>
      <c r="X37" s="21"/>
      <c r="Y37" s="21"/>
      <c r="Z37" s="33"/>
      <c r="AA37" s="27">
        <f t="shared" si="42"/>
        <v>17</v>
      </c>
      <c r="AB37" s="27">
        <v>17</v>
      </c>
      <c r="AC37" s="28">
        <f t="shared" si="43"/>
        <v>1</v>
      </c>
      <c r="AD37" s="10">
        <f t="shared" si="47"/>
        <v>0</v>
      </c>
      <c r="AE37" s="44">
        <f t="shared" si="49"/>
        <v>0.41666666666666669</v>
      </c>
    </row>
    <row r="38" spans="1:31" x14ac:dyDescent="0.75">
      <c r="A38" s="29" t="s">
        <v>81</v>
      </c>
      <c r="B38" s="21" t="s">
        <v>38</v>
      </c>
      <c r="C38" s="29"/>
      <c r="D38" s="29"/>
      <c r="E38" s="29"/>
      <c r="F38" s="29"/>
      <c r="G38" s="40"/>
      <c r="H38" s="40"/>
      <c r="I38" s="41">
        <f t="shared" si="39"/>
        <v>0</v>
      </c>
      <c r="J38" s="29"/>
      <c r="K38" s="29"/>
      <c r="L38" s="24">
        <f t="shared" si="40"/>
        <v>0</v>
      </c>
      <c r="M38" s="29"/>
      <c r="N38" s="29"/>
      <c r="O38" s="29"/>
      <c r="P38" s="29"/>
      <c r="Q38" s="40"/>
      <c r="R38" s="40"/>
      <c r="S38" s="41">
        <f t="shared" si="45"/>
        <v>0</v>
      </c>
      <c r="T38" s="29"/>
      <c r="U38" s="29"/>
      <c r="V38" s="24">
        <f t="shared" si="41"/>
        <v>0</v>
      </c>
      <c r="W38" s="25">
        <f t="shared" si="46"/>
        <v>0</v>
      </c>
      <c r="X38" s="21"/>
      <c r="Y38" s="21"/>
      <c r="Z38" s="33"/>
      <c r="AA38" s="27">
        <f t="shared" si="42"/>
        <v>17</v>
      </c>
      <c r="AB38" s="27">
        <v>17</v>
      </c>
      <c r="AC38" s="28">
        <f t="shared" si="43"/>
        <v>1</v>
      </c>
      <c r="AD38" s="10">
        <f t="shared" si="47"/>
        <v>0</v>
      </c>
      <c r="AE38" s="44">
        <f t="shared" si="48"/>
        <v>0.41666666666666669</v>
      </c>
    </row>
    <row r="39" spans="1:31" x14ac:dyDescent="0.75">
      <c r="A39" s="29" t="s">
        <v>82</v>
      </c>
      <c r="B39" s="21" t="s">
        <v>38</v>
      </c>
      <c r="C39" s="21"/>
      <c r="D39" s="21"/>
      <c r="E39" s="29"/>
      <c r="F39" s="29"/>
      <c r="G39" s="40"/>
      <c r="H39" s="40"/>
      <c r="I39" s="41">
        <f t="shared" si="39"/>
        <v>0</v>
      </c>
      <c r="J39" s="29"/>
      <c r="K39" s="29"/>
      <c r="L39" s="24">
        <f t="shared" si="40"/>
        <v>0</v>
      </c>
      <c r="M39" s="21"/>
      <c r="N39" s="21"/>
      <c r="O39" s="29"/>
      <c r="P39" s="29"/>
      <c r="Q39" s="40"/>
      <c r="R39" s="40"/>
      <c r="S39" s="41">
        <f t="shared" si="45"/>
        <v>0</v>
      </c>
      <c r="T39" s="29"/>
      <c r="U39" s="29"/>
      <c r="V39" s="24">
        <f t="shared" si="41"/>
        <v>0</v>
      </c>
      <c r="W39" s="25">
        <f t="shared" si="46"/>
        <v>0</v>
      </c>
      <c r="X39" s="21"/>
      <c r="Y39" s="21"/>
      <c r="Z39" s="33"/>
      <c r="AA39" s="27">
        <f t="shared" si="42"/>
        <v>17</v>
      </c>
      <c r="AB39" s="27">
        <v>17</v>
      </c>
      <c r="AC39" s="28">
        <f t="shared" si="43"/>
        <v>1</v>
      </c>
      <c r="AD39" s="10">
        <f t="shared" si="47"/>
        <v>0</v>
      </c>
      <c r="AE39" s="44">
        <f t="shared" si="48"/>
        <v>0</v>
      </c>
    </row>
    <row r="40" spans="1:31" x14ac:dyDescent="0.75">
      <c r="A40" s="29" t="s">
        <v>83</v>
      </c>
      <c r="B40" s="21" t="s">
        <v>38</v>
      </c>
      <c r="C40" s="29"/>
      <c r="D40" s="29"/>
      <c r="E40" s="29"/>
      <c r="F40" s="29"/>
      <c r="G40" s="40"/>
      <c r="H40" s="40"/>
      <c r="I40" s="41">
        <f t="shared" si="39"/>
        <v>0</v>
      </c>
      <c r="J40" s="29"/>
      <c r="K40" s="29"/>
      <c r="L40" s="24">
        <f t="shared" si="40"/>
        <v>0</v>
      </c>
      <c r="M40" s="29"/>
      <c r="N40" s="29"/>
      <c r="O40" s="29"/>
      <c r="P40" s="29"/>
      <c r="Q40" s="40"/>
      <c r="R40" s="40"/>
      <c r="S40" s="41">
        <f t="shared" si="45"/>
        <v>0</v>
      </c>
      <c r="T40" s="29"/>
      <c r="U40" s="29"/>
      <c r="V40" s="24">
        <f t="shared" si="41"/>
        <v>0</v>
      </c>
      <c r="W40" s="25">
        <f t="shared" si="46"/>
        <v>0</v>
      </c>
      <c r="X40" s="21"/>
      <c r="Y40" s="21"/>
      <c r="Z40" s="33"/>
      <c r="AA40" s="27">
        <f t="shared" si="42"/>
        <v>17</v>
      </c>
      <c r="AB40" s="27">
        <v>17</v>
      </c>
      <c r="AC40" s="28">
        <f t="shared" si="43"/>
        <v>1</v>
      </c>
      <c r="AD40" s="10">
        <f t="shared" si="47"/>
        <v>0</v>
      </c>
      <c r="AE40" s="44">
        <f t="shared" si="48"/>
        <v>0</v>
      </c>
    </row>
    <row r="41" spans="1:31" x14ac:dyDescent="0.75">
      <c r="A41" s="29" t="s">
        <v>84</v>
      </c>
      <c r="B41" s="21" t="s">
        <v>38</v>
      </c>
      <c r="C41" s="29"/>
      <c r="D41" s="29"/>
      <c r="E41" s="29"/>
      <c r="F41" s="29"/>
      <c r="G41" s="40"/>
      <c r="H41" s="40"/>
      <c r="I41" s="41">
        <f t="shared" si="39"/>
        <v>0</v>
      </c>
      <c r="J41" s="29"/>
      <c r="K41" s="29"/>
      <c r="L41" s="24">
        <f t="shared" si="40"/>
        <v>0</v>
      </c>
      <c r="M41" s="29"/>
      <c r="N41" s="29"/>
      <c r="O41" s="29"/>
      <c r="P41" s="29"/>
      <c r="Q41" s="40"/>
      <c r="R41" s="40"/>
      <c r="S41" s="41">
        <f t="shared" si="45"/>
        <v>0</v>
      </c>
      <c r="T41" s="29"/>
      <c r="U41" s="29"/>
      <c r="V41" s="24">
        <f t="shared" si="41"/>
        <v>0</v>
      </c>
      <c r="W41" s="25">
        <f t="shared" si="46"/>
        <v>0</v>
      </c>
      <c r="X41" s="21"/>
      <c r="Y41" s="21"/>
      <c r="Z41" s="33"/>
      <c r="AA41" s="27">
        <f t="shared" si="42"/>
        <v>17</v>
      </c>
      <c r="AB41" s="27">
        <v>17</v>
      </c>
      <c r="AC41" s="28">
        <f t="shared" si="43"/>
        <v>1</v>
      </c>
      <c r="AD41" s="10">
        <f t="shared" si="47"/>
        <v>0</v>
      </c>
      <c r="AE41" s="44">
        <f t="shared" si="48"/>
        <v>0</v>
      </c>
    </row>
    <row r="42" spans="1:31" x14ac:dyDescent="0.75">
      <c r="A42" s="29" t="s">
        <v>85</v>
      </c>
      <c r="B42" s="21" t="s">
        <v>38</v>
      </c>
      <c r="C42" s="29"/>
      <c r="D42" s="29"/>
      <c r="E42" s="29"/>
      <c r="F42" s="29"/>
      <c r="G42" s="40"/>
      <c r="H42" s="40"/>
      <c r="I42" s="41">
        <f t="shared" si="39"/>
        <v>0</v>
      </c>
      <c r="J42" s="29"/>
      <c r="K42" s="29"/>
      <c r="L42" s="24">
        <f t="shared" si="40"/>
        <v>0</v>
      </c>
      <c r="M42" s="29"/>
      <c r="N42" s="29"/>
      <c r="O42" s="29"/>
      <c r="P42" s="29"/>
      <c r="Q42" s="40"/>
      <c r="R42" s="40"/>
      <c r="S42" s="41">
        <f t="shared" si="45"/>
        <v>0</v>
      </c>
      <c r="T42" s="29"/>
      <c r="U42" s="29"/>
      <c r="V42" s="24">
        <f t="shared" si="41"/>
        <v>0</v>
      </c>
      <c r="W42" s="25">
        <f t="shared" si="46"/>
        <v>0</v>
      </c>
      <c r="X42" s="21"/>
      <c r="Y42" s="21"/>
      <c r="Z42" s="33"/>
      <c r="AA42" s="27">
        <f t="shared" si="42"/>
        <v>17</v>
      </c>
      <c r="AB42" s="27">
        <v>17</v>
      </c>
      <c r="AC42" s="28">
        <f t="shared" si="43"/>
        <v>1</v>
      </c>
      <c r="AD42" s="10">
        <f t="shared" si="47"/>
        <v>0</v>
      </c>
      <c r="AE42" s="44">
        <f t="shared" si="48"/>
        <v>0</v>
      </c>
    </row>
    <row r="43" spans="1:31" x14ac:dyDescent="0.75">
      <c r="A43" s="29" t="s">
        <v>86</v>
      </c>
      <c r="B43" s="21" t="s">
        <v>38</v>
      </c>
      <c r="C43" s="29"/>
      <c r="D43" s="29"/>
      <c r="E43" s="29"/>
      <c r="F43" s="29"/>
      <c r="G43" s="40"/>
      <c r="H43" s="40"/>
      <c r="I43" s="41">
        <f t="shared" si="39"/>
        <v>0</v>
      </c>
      <c r="J43" s="29"/>
      <c r="K43" s="29"/>
      <c r="L43" s="24">
        <f t="shared" si="40"/>
        <v>0</v>
      </c>
      <c r="M43" s="29"/>
      <c r="N43" s="29"/>
      <c r="O43" s="29"/>
      <c r="P43" s="29"/>
      <c r="Q43" s="40"/>
      <c r="R43" s="40"/>
      <c r="S43" s="41">
        <f t="shared" si="45"/>
        <v>0</v>
      </c>
      <c r="T43" s="29"/>
      <c r="U43" s="29"/>
      <c r="V43" s="24">
        <f t="shared" si="41"/>
        <v>0</v>
      </c>
      <c r="W43" s="25">
        <f t="shared" si="46"/>
        <v>0</v>
      </c>
      <c r="X43" s="21"/>
      <c r="Y43" s="21"/>
      <c r="Z43" s="33"/>
      <c r="AA43" s="27">
        <f t="shared" si="42"/>
        <v>17</v>
      </c>
      <c r="AB43" s="27">
        <v>17</v>
      </c>
      <c r="AC43" s="28">
        <f t="shared" si="43"/>
        <v>1</v>
      </c>
      <c r="AD43" s="10">
        <f t="shared" si="47"/>
        <v>0</v>
      </c>
      <c r="AE43" s="44">
        <f t="shared" si="48"/>
        <v>0</v>
      </c>
    </row>
    <row r="44" spans="1:31" x14ac:dyDescent="0.75">
      <c r="A44" s="29" t="s">
        <v>87</v>
      </c>
      <c r="B44" s="21" t="s">
        <v>38</v>
      </c>
      <c r="C44" s="29"/>
      <c r="D44" s="21"/>
      <c r="E44" s="29"/>
      <c r="F44" s="29"/>
      <c r="G44" s="40"/>
      <c r="H44" s="40"/>
      <c r="I44" s="41">
        <f t="shared" si="39"/>
        <v>0</v>
      </c>
      <c r="J44" s="29"/>
      <c r="K44" s="29"/>
      <c r="L44" s="24">
        <f t="shared" si="40"/>
        <v>0</v>
      </c>
      <c r="M44" s="21"/>
      <c r="N44" s="29"/>
      <c r="O44" s="29"/>
      <c r="P44" s="29"/>
      <c r="Q44" s="40"/>
      <c r="R44" s="40"/>
      <c r="S44" s="41">
        <f t="shared" si="45"/>
        <v>0</v>
      </c>
      <c r="T44" s="29"/>
      <c r="U44" s="29"/>
      <c r="V44" s="24">
        <f t="shared" si="41"/>
        <v>0</v>
      </c>
      <c r="W44" s="25">
        <f t="shared" si="46"/>
        <v>0</v>
      </c>
      <c r="X44" s="21"/>
      <c r="Y44" s="21"/>
      <c r="Z44" s="33"/>
      <c r="AA44" s="27">
        <f t="shared" si="42"/>
        <v>17</v>
      </c>
      <c r="AB44" s="27">
        <v>17</v>
      </c>
      <c r="AC44" s="28">
        <f t="shared" si="43"/>
        <v>1</v>
      </c>
      <c r="AD44" s="10">
        <f>W44/AA44</f>
        <v>0</v>
      </c>
      <c r="AE44" s="44">
        <f>S41+I41</f>
        <v>0</v>
      </c>
    </row>
    <row r="45" spans="1:31" x14ac:dyDescent="0.75">
      <c r="A45" s="29" t="s">
        <v>135</v>
      </c>
      <c r="B45" s="21" t="s">
        <v>38</v>
      </c>
      <c r="C45" s="21"/>
      <c r="D45" s="21"/>
      <c r="E45" s="29"/>
      <c r="F45" s="29"/>
      <c r="G45" s="40"/>
      <c r="H45" s="40"/>
      <c r="I45" s="41">
        <f t="shared" si="39"/>
        <v>0</v>
      </c>
      <c r="J45" s="29"/>
      <c r="K45" s="29"/>
      <c r="L45" s="24">
        <f t="shared" si="40"/>
        <v>0</v>
      </c>
      <c r="M45" s="21"/>
      <c r="N45" s="29"/>
      <c r="O45" s="29"/>
      <c r="P45" s="29"/>
      <c r="Q45" s="40"/>
      <c r="R45" s="40"/>
      <c r="S45" s="41">
        <f t="shared" si="45"/>
        <v>0</v>
      </c>
      <c r="T45" s="29"/>
      <c r="U45" s="29"/>
      <c r="V45" s="24">
        <f t="shared" si="41"/>
        <v>0</v>
      </c>
      <c r="W45" s="25">
        <f t="shared" si="46"/>
        <v>0</v>
      </c>
      <c r="X45" s="21"/>
      <c r="Y45" s="21"/>
      <c r="Z45" s="33"/>
      <c r="AA45" s="27">
        <f t="shared" si="42"/>
        <v>17</v>
      </c>
      <c r="AB45" s="27">
        <v>17</v>
      </c>
      <c r="AC45" s="28">
        <f t="shared" si="43"/>
        <v>1</v>
      </c>
      <c r="AD45" s="10">
        <f>W45/AA45</f>
        <v>0</v>
      </c>
      <c r="AE45" s="44">
        <f t="shared" ref="AE45" si="50">S44+I44</f>
        <v>0</v>
      </c>
    </row>
    <row r="46" spans="1:31" x14ac:dyDescent="0.75">
      <c r="A46" s="29" t="s">
        <v>136</v>
      </c>
      <c r="B46" s="21" t="s">
        <v>38</v>
      </c>
      <c r="C46" s="29"/>
      <c r="D46" s="29"/>
      <c r="E46" s="29"/>
      <c r="F46" s="29"/>
      <c r="G46" s="40"/>
      <c r="H46" s="40"/>
      <c r="I46" s="41">
        <f t="shared" si="39"/>
        <v>0</v>
      </c>
      <c r="J46" s="29"/>
      <c r="K46" s="29"/>
      <c r="L46" s="24">
        <f t="shared" si="40"/>
        <v>0</v>
      </c>
      <c r="M46" s="29"/>
      <c r="N46" s="21"/>
      <c r="O46" s="29"/>
      <c r="P46" s="29"/>
      <c r="Q46" s="40"/>
      <c r="R46" s="40"/>
      <c r="S46" s="41">
        <f t="shared" si="45"/>
        <v>0</v>
      </c>
      <c r="T46" s="29"/>
      <c r="U46" s="29"/>
      <c r="V46" s="24">
        <f t="shared" si="41"/>
        <v>0</v>
      </c>
      <c r="W46" s="25">
        <f t="shared" si="46"/>
        <v>0</v>
      </c>
      <c r="X46" s="21"/>
      <c r="Y46" s="21"/>
      <c r="Z46" s="33"/>
      <c r="AA46" s="27">
        <f t="shared" si="42"/>
        <v>17</v>
      </c>
      <c r="AB46" s="27">
        <v>17</v>
      </c>
      <c r="AC46" s="28">
        <f t="shared" si="43"/>
        <v>1</v>
      </c>
      <c r="AD46" s="10">
        <f>W46/AA46</f>
        <v>0</v>
      </c>
      <c r="AE46" s="44">
        <f>S43+I43</f>
        <v>0</v>
      </c>
    </row>
    <row r="47" spans="1:31" x14ac:dyDescent="0.75">
      <c r="A47" s="29" t="s">
        <v>137</v>
      </c>
      <c r="B47" s="21" t="s">
        <v>38</v>
      </c>
      <c r="C47" s="21"/>
      <c r="D47" s="21"/>
      <c r="E47" s="29"/>
      <c r="F47" s="29"/>
      <c r="G47" s="40"/>
      <c r="H47" s="40"/>
      <c r="I47" s="41">
        <f t="shared" si="39"/>
        <v>0</v>
      </c>
      <c r="J47" s="29"/>
      <c r="K47" s="29"/>
      <c r="L47" s="24">
        <f t="shared" si="40"/>
        <v>0</v>
      </c>
      <c r="M47" s="21"/>
      <c r="N47" s="29"/>
      <c r="O47" s="29"/>
      <c r="P47" s="29"/>
      <c r="Q47" s="40"/>
      <c r="R47" s="40"/>
      <c r="S47" s="41">
        <f t="shared" si="45"/>
        <v>0</v>
      </c>
      <c r="T47" s="29"/>
      <c r="U47" s="29"/>
      <c r="V47" s="24">
        <f t="shared" si="41"/>
        <v>0</v>
      </c>
      <c r="W47" s="25">
        <f t="shared" si="46"/>
        <v>0</v>
      </c>
      <c r="X47" s="21"/>
      <c r="Y47" s="21"/>
      <c r="Z47" s="33"/>
      <c r="AA47" s="27">
        <f t="shared" si="42"/>
        <v>17</v>
      </c>
      <c r="AB47" s="27">
        <v>17</v>
      </c>
      <c r="AC47" s="28">
        <f t="shared" si="43"/>
        <v>1</v>
      </c>
      <c r="AD47" s="10">
        <f>W47/AA47</f>
        <v>0</v>
      </c>
      <c r="AE47" s="44">
        <f t="shared" ref="AE47" si="51">S46+I46</f>
        <v>0</v>
      </c>
    </row>
    <row r="48" spans="1:31" x14ac:dyDescent="0.75">
      <c r="A48" s="29"/>
      <c r="B48" s="21"/>
      <c r="C48" s="21"/>
      <c r="D48" s="21"/>
      <c r="E48" s="29"/>
      <c r="F48" s="29"/>
      <c r="G48" s="40"/>
      <c r="H48" s="40"/>
      <c r="I48" s="41"/>
      <c r="J48" s="29"/>
      <c r="K48" s="29"/>
      <c r="L48" s="24"/>
      <c r="M48" s="21"/>
      <c r="N48" s="21"/>
      <c r="O48" s="29"/>
      <c r="P48" s="29"/>
      <c r="Q48" s="40"/>
      <c r="R48" s="40"/>
      <c r="S48" s="41"/>
      <c r="T48" s="29"/>
      <c r="U48" s="29"/>
      <c r="V48" s="24"/>
      <c r="W48" s="25"/>
      <c r="X48" s="21"/>
      <c r="Y48" s="21"/>
      <c r="Z48" s="33"/>
      <c r="AA48" s="27"/>
      <c r="AB48" s="27"/>
      <c r="AC48" s="28">
        <f>AVERAGEIF(AC30:AC47,"&gt;0")</f>
        <v>1</v>
      </c>
      <c r="AD48" s="28" t="e">
        <f>AVERAGEIF(AD30:AD47,"&gt;0")</f>
        <v>#DIV/0!</v>
      </c>
      <c r="AE48" s="44"/>
    </row>
    <row r="49" spans="1:31" x14ac:dyDescent="0.75">
      <c r="A49" s="13" t="s">
        <v>102</v>
      </c>
      <c r="B49" s="13"/>
      <c r="C49" s="13"/>
      <c r="D49" s="13"/>
      <c r="E49" s="13"/>
      <c r="F49" s="13"/>
      <c r="G49" s="13"/>
      <c r="H49" s="13"/>
      <c r="I49" s="16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7"/>
      <c r="X49" s="13"/>
      <c r="Y49" s="13"/>
      <c r="Z49" s="18"/>
      <c r="AA49" s="13"/>
      <c r="AB49" s="13"/>
      <c r="AC49" s="14"/>
      <c r="AD49" s="15"/>
      <c r="AE49" s="43"/>
    </row>
    <row r="50" spans="1:31" x14ac:dyDescent="0.75">
      <c r="A50" s="29" t="s">
        <v>39</v>
      </c>
      <c r="B50" s="21" t="s">
        <v>38</v>
      </c>
      <c r="C50" s="29"/>
      <c r="D50" s="29"/>
      <c r="E50" s="29"/>
      <c r="F50" s="29"/>
      <c r="G50" s="40"/>
      <c r="H50" s="40"/>
      <c r="I50" s="41">
        <f t="shared" ref="I50:I61" si="52">H50-G50</f>
        <v>0</v>
      </c>
      <c r="J50" s="29"/>
      <c r="K50" s="29"/>
      <c r="L50" s="24">
        <f t="shared" ref="L50:L61" si="53">SUM(D50-C50)</f>
        <v>0</v>
      </c>
      <c r="M50" s="29"/>
      <c r="N50" s="29"/>
      <c r="O50" s="29"/>
      <c r="P50" s="29"/>
      <c r="Q50" s="40"/>
      <c r="R50" s="40"/>
      <c r="S50" s="41">
        <f>R50-Q50</f>
        <v>0</v>
      </c>
      <c r="T50" s="29"/>
      <c r="U50" s="29"/>
      <c r="V50" s="24">
        <f t="shared" ref="V50:V61" si="54">SUM(N50-M50)</f>
        <v>0</v>
      </c>
      <c r="W50" s="25">
        <f t="shared" ref="W50:W61" si="55">L50+V50</f>
        <v>0</v>
      </c>
      <c r="X50" s="21"/>
      <c r="Y50" s="21"/>
      <c r="Z50" s="33"/>
      <c r="AA50" s="27">
        <f t="shared" ref="AA50:AA54" si="56">AB50-X50-Y50-Z50</f>
        <v>17</v>
      </c>
      <c r="AB50" s="27">
        <v>17</v>
      </c>
      <c r="AC50" s="28">
        <f t="shared" ref="AC50:AC53" si="57">AA50/AB50</f>
        <v>1</v>
      </c>
      <c r="AD50" s="10">
        <f t="shared" ref="AD50:AD53" si="58">W50/AA50</f>
        <v>0</v>
      </c>
      <c r="AE50" s="44">
        <f>S50+I50</f>
        <v>0</v>
      </c>
    </row>
    <row r="51" spans="1:31" x14ac:dyDescent="0.75">
      <c r="A51" s="29" t="s">
        <v>40</v>
      </c>
      <c r="B51" s="21" t="s">
        <v>38</v>
      </c>
      <c r="C51" s="29"/>
      <c r="D51" s="29"/>
      <c r="E51" s="29"/>
      <c r="F51" s="29"/>
      <c r="G51" s="40"/>
      <c r="H51" s="40"/>
      <c r="I51" s="41">
        <f t="shared" si="52"/>
        <v>0</v>
      </c>
      <c r="J51" s="29"/>
      <c r="K51" s="29"/>
      <c r="L51" s="24">
        <f t="shared" si="53"/>
        <v>0</v>
      </c>
      <c r="M51" s="29"/>
      <c r="N51" s="29"/>
      <c r="O51" s="29"/>
      <c r="P51" s="29"/>
      <c r="Q51" s="40"/>
      <c r="R51" s="40"/>
      <c r="S51" s="41">
        <f t="shared" ref="S51:S61" si="59">R51-Q51</f>
        <v>0</v>
      </c>
      <c r="T51" s="29"/>
      <c r="U51" s="29"/>
      <c r="V51" s="24">
        <f t="shared" si="54"/>
        <v>0</v>
      </c>
      <c r="W51" s="25">
        <f t="shared" si="55"/>
        <v>0</v>
      </c>
      <c r="X51" s="21"/>
      <c r="Y51" s="21"/>
      <c r="Z51" s="33"/>
      <c r="AA51" s="27">
        <f t="shared" si="56"/>
        <v>17</v>
      </c>
      <c r="AB51" s="27">
        <v>17</v>
      </c>
      <c r="AC51" s="28">
        <f t="shared" si="57"/>
        <v>1</v>
      </c>
      <c r="AD51" s="10">
        <f t="shared" si="58"/>
        <v>0</v>
      </c>
      <c r="AE51" s="44">
        <f t="shared" ref="AE51:AE61" si="60">S51+I51</f>
        <v>0</v>
      </c>
    </row>
    <row r="52" spans="1:31" x14ac:dyDescent="0.75">
      <c r="A52" s="29" t="s">
        <v>41</v>
      </c>
      <c r="B52" s="21" t="s">
        <v>38</v>
      </c>
      <c r="C52" s="29"/>
      <c r="D52" s="29"/>
      <c r="E52" s="29"/>
      <c r="F52" s="29"/>
      <c r="G52" s="40"/>
      <c r="H52" s="40"/>
      <c r="I52" s="41">
        <f t="shared" si="52"/>
        <v>0</v>
      </c>
      <c r="J52" s="29"/>
      <c r="K52" s="29"/>
      <c r="L52" s="24">
        <f t="shared" si="53"/>
        <v>0</v>
      </c>
      <c r="M52" s="29"/>
      <c r="N52" s="29"/>
      <c r="O52" s="29"/>
      <c r="P52" s="29"/>
      <c r="Q52" s="40"/>
      <c r="R52" s="40"/>
      <c r="S52" s="41">
        <f t="shared" si="59"/>
        <v>0</v>
      </c>
      <c r="T52" s="29"/>
      <c r="U52" s="29"/>
      <c r="V52" s="24">
        <f t="shared" si="54"/>
        <v>0</v>
      </c>
      <c r="W52" s="25">
        <f t="shared" si="55"/>
        <v>0</v>
      </c>
      <c r="X52" s="21"/>
      <c r="Y52" s="21"/>
      <c r="Z52" s="33"/>
      <c r="AA52" s="27">
        <f t="shared" si="56"/>
        <v>17</v>
      </c>
      <c r="AB52" s="27">
        <v>17</v>
      </c>
      <c r="AC52" s="28">
        <f t="shared" si="57"/>
        <v>1</v>
      </c>
      <c r="AD52" s="10">
        <f t="shared" si="58"/>
        <v>0</v>
      </c>
      <c r="AE52" s="44">
        <f t="shared" si="60"/>
        <v>0</v>
      </c>
    </row>
    <row r="53" spans="1:31" x14ac:dyDescent="0.75">
      <c r="A53" s="29" t="s">
        <v>42</v>
      </c>
      <c r="B53" s="21" t="s">
        <v>38</v>
      </c>
      <c r="C53" s="29"/>
      <c r="D53" s="29"/>
      <c r="E53" s="29"/>
      <c r="F53" s="29"/>
      <c r="G53" s="40"/>
      <c r="H53" s="40"/>
      <c r="I53" s="41">
        <f t="shared" si="52"/>
        <v>0</v>
      </c>
      <c r="J53" s="29"/>
      <c r="K53" s="29"/>
      <c r="L53" s="24">
        <f t="shared" si="53"/>
        <v>0</v>
      </c>
      <c r="M53" s="29"/>
      <c r="N53" s="29"/>
      <c r="O53" s="29"/>
      <c r="P53" s="29"/>
      <c r="Q53" s="40"/>
      <c r="R53" s="40"/>
      <c r="S53" s="41">
        <f t="shared" si="59"/>
        <v>0</v>
      </c>
      <c r="T53" s="29"/>
      <c r="U53" s="29"/>
      <c r="V53" s="24">
        <f t="shared" si="54"/>
        <v>0</v>
      </c>
      <c r="W53" s="25">
        <f t="shared" si="55"/>
        <v>0</v>
      </c>
      <c r="X53" s="21"/>
      <c r="Y53" s="21"/>
      <c r="Z53" s="33"/>
      <c r="AA53" s="27">
        <f t="shared" si="56"/>
        <v>17</v>
      </c>
      <c r="AB53" s="27">
        <v>17</v>
      </c>
      <c r="AC53" s="28">
        <f t="shared" si="57"/>
        <v>1</v>
      </c>
      <c r="AD53" s="10">
        <f t="shared" si="58"/>
        <v>0</v>
      </c>
      <c r="AE53" s="44">
        <f t="shared" si="60"/>
        <v>0</v>
      </c>
    </row>
    <row r="54" spans="1:31" x14ac:dyDescent="0.75">
      <c r="A54" s="29" t="s">
        <v>43</v>
      </c>
      <c r="B54" s="21" t="s">
        <v>38</v>
      </c>
      <c r="C54" s="21"/>
      <c r="D54" s="21"/>
      <c r="E54" s="29"/>
      <c r="F54" s="29"/>
      <c r="G54" s="40"/>
      <c r="H54" s="40"/>
      <c r="I54" s="41">
        <f t="shared" si="52"/>
        <v>0</v>
      </c>
      <c r="J54" s="29"/>
      <c r="K54" s="29"/>
      <c r="L54" s="24">
        <f t="shared" si="53"/>
        <v>0</v>
      </c>
      <c r="M54" s="21"/>
      <c r="N54" s="21"/>
      <c r="O54" s="29"/>
      <c r="P54" s="29"/>
      <c r="Q54" s="40"/>
      <c r="R54" s="40"/>
      <c r="S54" s="41">
        <f t="shared" si="59"/>
        <v>0</v>
      </c>
      <c r="T54" s="29"/>
      <c r="U54" s="29"/>
      <c r="V54" s="24">
        <f t="shared" si="54"/>
        <v>0</v>
      </c>
      <c r="W54" s="25">
        <f t="shared" si="55"/>
        <v>0</v>
      </c>
      <c r="X54" s="21"/>
      <c r="Y54" s="21"/>
      <c r="Z54" s="33"/>
      <c r="AA54" s="27">
        <f t="shared" si="56"/>
        <v>17</v>
      </c>
      <c r="AB54" s="27">
        <v>17</v>
      </c>
      <c r="AC54" s="28">
        <f>AA54/AB54</f>
        <v>1</v>
      </c>
      <c r="AD54" s="10">
        <f>W54/AA54</f>
        <v>0</v>
      </c>
      <c r="AE54" s="44">
        <f t="shared" si="60"/>
        <v>0</v>
      </c>
    </row>
    <row r="55" spans="1:31" x14ac:dyDescent="0.75">
      <c r="A55" s="29" t="s">
        <v>44</v>
      </c>
      <c r="B55" s="21" t="s">
        <v>38</v>
      </c>
      <c r="C55" s="29"/>
      <c r="D55" s="29"/>
      <c r="E55" s="29"/>
      <c r="F55" s="29"/>
      <c r="G55" s="40"/>
      <c r="H55" s="40"/>
      <c r="I55" s="41">
        <f t="shared" si="52"/>
        <v>0</v>
      </c>
      <c r="J55" s="29"/>
      <c r="K55" s="29"/>
      <c r="L55" s="24">
        <f t="shared" si="53"/>
        <v>0</v>
      </c>
      <c r="M55" s="29"/>
      <c r="N55" s="29"/>
      <c r="O55" s="29"/>
      <c r="P55" s="29"/>
      <c r="Q55" s="40"/>
      <c r="R55" s="40"/>
      <c r="S55" s="41">
        <f t="shared" si="59"/>
        <v>0</v>
      </c>
      <c r="T55" s="29"/>
      <c r="U55" s="29"/>
      <c r="V55" s="24">
        <f t="shared" si="54"/>
        <v>0</v>
      </c>
      <c r="W55" s="25">
        <f t="shared" si="55"/>
        <v>0</v>
      </c>
      <c r="X55" s="21"/>
      <c r="Y55" s="21"/>
      <c r="Z55" s="33"/>
      <c r="AA55" s="27">
        <f t="shared" si="42"/>
        <v>17</v>
      </c>
      <c r="AB55" s="27">
        <v>17</v>
      </c>
      <c r="AC55" s="28">
        <f t="shared" si="43"/>
        <v>1</v>
      </c>
      <c r="AD55" s="10">
        <f t="shared" si="47"/>
        <v>0</v>
      </c>
      <c r="AE55" s="44">
        <f t="shared" si="60"/>
        <v>0</v>
      </c>
    </row>
    <row r="56" spans="1:31" x14ac:dyDescent="0.75">
      <c r="A56" s="29" t="s">
        <v>45</v>
      </c>
      <c r="B56" s="21" t="s">
        <v>38</v>
      </c>
      <c r="C56" s="29"/>
      <c r="D56" s="29"/>
      <c r="E56" s="29"/>
      <c r="F56" s="29"/>
      <c r="G56" s="40"/>
      <c r="H56" s="40"/>
      <c r="I56" s="41">
        <f t="shared" si="52"/>
        <v>0</v>
      </c>
      <c r="J56" s="29"/>
      <c r="K56" s="29"/>
      <c r="L56" s="24">
        <f t="shared" si="53"/>
        <v>0</v>
      </c>
      <c r="M56" s="29"/>
      <c r="N56" s="29"/>
      <c r="O56" s="29"/>
      <c r="P56" s="29"/>
      <c r="Q56" s="40"/>
      <c r="R56" s="40"/>
      <c r="S56" s="41">
        <v>0.41666666666666669</v>
      </c>
      <c r="T56" s="29"/>
      <c r="U56" s="29"/>
      <c r="V56" s="24">
        <f t="shared" si="54"/>
        <v>0</v>
      </c>
      <c r="W56" s="25">
        <f t="shared" si="55"/>
        <v>0</v>
      </c>
      <c r="X56" s="21"/>
      <c r="Y56" s="21"/>
      <c r="Z56" s="33"/>
      <c r="AA56" s="27">
        <f t="shared" si="42"/>
        <v>17</v>
      </c>
      <c r="AB56" s="27">
        <v>17</v>
      </c>
      <c r="AC56" s="28">
        <f t="shared" si="43"/>
        <v>1</v>
      </c>
      <c r="AD56" s="10">
        <f t="shared" si="47"/>
        <v>0</v>
      </c>
      <c r="AE56" s="44">
        <f t="shared" si="60"/>
        <v>0.41666666666666669</v>
      </c>
    </row>
    <row r="57" spans="1:31" x14ac:dyDescent="0.75">
      <c r="A57" s="29" t="s">
        <v>116</v>
      </c>
      <c r="B57" s="21" t="s">
        <v>38</v>
      </c>
      <c r="C57" s="29"/>
      <c r="D57" s="29"/>
      <c r="E57" s="29"/>
      <c r="F57" s="29"/>
      <c r="G57" s="40"/>
      <c r="H57" s="40"/>
      <c r="I57" s="41">
        <f t="shared" si="52"/>
        <v>0</v>
      </c>
      <c r="J57" s="29"/>
      <c r="K57" s="29"/>
      <c r="L57" s="24">
        <f t="shared" si="53"/>
        <v>0</v>
      </c>
      <c r="M57" s="29"/>
      <c r="N57" s="29"/>
      <c r="O57" s="29"/>
      <c r="P57" s="29"/>
      <c r="Q57" s="40"/>
      <c r="R57" s="40"/>
      <c r="S57" s="41">
        <f t="shared" si="59"/>
        <v>0</v>
      </c>
      <c r="T57" s="29"/>
      <c r="U57" s="29"/>
      <c r="V57" s="24">
        <f t="shared" si="54"/>
        <v>0</v>
      </c>
      <c r="W57" s="25">
        <f t="shared" si="55"/>
        <v>0</v>
      </c>
      <c r="X57" s="21"/>
      <c r="Y57" s="21"/>
      <c r="Z57" s="33"/>
      <c r="AA57" s="27">
        <f t="shared" si="42"/>
        <v>17</v>
      </c>
      <c r="AB57" s="27">
        <v>17</v>
      </c>
      <c r="AC57" s="28">
        <f t="shared" si="43"/>
        <v>1</v>
      </c>
      <c r="AD57" s="10">
        <f t="shared" si="47"/>
        <v>0</v>
      </c>
      <c r="AE57" s="44">
        <f t="shared" si="60"/>
        <v>0</v>
      </c>
    </row>
    <row r="58" spans="1:31" x14ac:dyDescent="0.75">
      <c r="A58" s="29" t="s">
        <v>46</v>
      </c>
      <c r="B58" s="21" t="s">
        <v>38</v>
      </c>
      <c r="C58" s="29"/>
      <c r="D58" s="29"/>
      <c r="E58" s="29"/>
      <c r="F58" s="29"/>
      <c r="G58" s="40"/>
      <c r="H58" s="40"/>
      <c r="I58" s="41">
        <f t="shared" si="52"/>
        <v>0</v>
      </c>
      <c r="J58" s="29"/>
      <c r="K58" s="29"/>
      <c r="L58" s="24">
        <f t="shared" si="53"/>
        <v>0</v>
      </c>
      <c r="M58" s="29"/>
      <c r="N58" s="29"/>
      <c r="O58" s="29"/>
      <c r="P58" s="29"/>
      <c r="Q58" s="29"/>
      <c r="R58" s="29"/>
      <c r="S58" s="41">
        <f t="shared" si="59"/>
        <v>0</v>
      </c>
      <c r="T58" s="29"/>
      <c r="U58" s="29"/>
      <c r="V58" s="24">
        <f t="shared" si="54"/>
        <v>0</v>
      </c>
      <c r="W58" s="25">
        <f t="shared" si="55"/>
        <v>0</v>
      </c>
      <c r="X58" s="21"/>
      <c r="Y58" s="21"/>
      <c r="Z58" s="33"/>
      <c r="AA58" s="27">
        <f t="shared" si="42"/>
        <v>17</v>
      </c>
      <c r="AB58" s="27">
        <v>17</v>
      </c>
      <c r="AC58" s="28">
        <f t="shared" si="43"/>
        <v>1</v>
      </c>
      <c r="AD58" s="10">
        <f t="shared" si="47"/>
        <v>0</v>
      </c>
      <c r="AE58" s="44">
        <f t="shared" si="60"/>
        <v>0</v>
      </c>
    </row>
    <row r="59" spans="1:31" x14ac:dyDescent="0.75">
      <c r="A59" s="29" t="s">
        <v>48</v>
      </c>
      <c r="B59" s="21" t="s">
        <v>38</v>
      </c>
      <c r="C59" s="29"/>
      <c r="D59" s="29"/>
      <c r="E59" s="29"/>
      <c r="F59" s="29"/>
      <c r="G59" s="40"/>
      <c r="H59" s="40"/>
      <c r="I59" s="41">
        <f t="shared" si="52"/>
        <v>0</v>
      </c>
      <c r="J59" s="29"/>
      <c r="K59" s="29"/>
      <c r="L59" s="24">
        <f t="shared" si="53"/>
        <v>0</v>
      </c>
      <c r="M59" s="29"/>
      <c r="N59" s="29"/>
      <c r="O59" s="29"/>
      <c r="P59" s="29"/>
      <c r="Q59" s="40"/>
      <c r="R59" s="40"/>
      <c r="S59" s="41">
        <v>0.41666666666666669</v>
      </c>
      <c r="T59" s="29"/>
      <c r="U59" s="29"/>
      <c r="V59" s="24">
        <f t="shared" si="54"/>
        <v>0</v>
      </c>
      <c r="W59" s="25">
        <f t="shared" si="55"/>
        <v>0</v>
      </c>
      <c r="X59" s="21"/>
      <c r="Y59" s="21"/>
      <c r="Z59" s="33"/>
      <c r="AA59" s="27">
        <f t="shared" si="42"/>
        <v>17</v>
      </c>
      <c r="AB59" s="27">
        <v>17</v>
      </c>
      <c r="AC59" s="28">
        <f t="shared" si="43"/>
        <v>1</v>
      </c>
      <c r="AD59" s="10">
        <f t="shared" si="47"/>
        <v>0</v>
      </c>
      <c r="AE59" s="44">
        <f t="shared" si="60"/>
        <v>0.41666666666666669</v>
      </c>
    </row>
    <row r="60" spans="1:31" x14ac:dyDescent="0.75">
      <c r="A60" s="29" t="s">
        <v>49</v>
      </c>
      <c r="B60" s="21" t="s">
        <v>38</v>
      </c>
      <c r="C60" s="29"/>
      <c r="D60" s="29"/>
      <c r="E60" s="29"/>
      <c r="F60" s="29"/>
      <c r="G60" s="40"/>
      <c r="H60" s="40"/>
      <c r="I60" s="41">
        <f t="shared" si="52"/>
        <v>0</v>
      </c>
      <c r="J60" s="29"/>
      <c r="K60" s="29"/>
      <c r="L60" s="24">
        <f t="shared" si="53"/>
        <v>0</v>
      </c>
      <c r="M60" s="29"/>
      <c r="N60" s="29"/>
      <c r="O60" s="29"/>
      <c r="P60" s="29"/>
      <c r="Q60" s="40"/>
      <c r="R60" s="40"/>
      <c r="S60" s="41">
        <f t="shared" si="59"/>
        <v>0</v>
      </c>
      <c r="T60" s="29"/>
      <c r="U60" s="29"/>
      <c r="V60" s="24">
        <f t="shared" si="54"/>
        <v>0</v>
      </c>
      <c r="W60" s="25">
        <f t="shared" si="55"/>
        <v>0</v>
      </c>
      <c r="X60" s="21"/>
      <c r="Y60" s="21"/>
      <c r="Z60" s="33"/>
      <c r="AA60" s="27">
        <f t="shared" si="42"/>
        <v>17</v>
      </c>
      <c r="AB60" s="27">
        <v>17</v>
      </c>
      <c r="AC60" s="28">
        <f t="shared" si="43"/>
        <v>1</v>
      </c>
      <c r="AD60" s="10">
        <f t="shared" si="47"/>
        <v>0</v>
      </c>
      <c r="AE60" s="44">
        <f t="shared" si="60"/>
        <v>0</v>
      </c>
    </row>
    <row r="61" spans="1:31" x14ac:dyDescent="0.75">
      <c r="A61" s="29" t="s">
        <v>50</v>
      </c>
      <c r="B61" s="21" t="s">
        <v>38</v>
      </c>
      <c r="C61" s="29"/>
      <c r="D61" s="29"/>
      <c r="E61" s="29"/>
      <c r="F61" s="29"/>
      <c r="G61" s="40"/>
      <c r="H61" s="40"/>
      <c r="I61" s="41">
        <f t="shared" si="52"/>
        <v>0</v>
      </c>
      <c r="J61" s="29"/>
      <c r="K61" s="29"/>
      <c r="L61" s="24">
        <f t="shared" si="53"/>
        <v>0</v>
      </c>
      <c r="M61" s="29"/>
      <c r="N61" s="29"/>
      <c r="O61" s="29"/>
      <c r="P61" s="29"/>
      <c r="Q61" s="40"/>
      <c r="R61" s="40"/>
      <c r="S61" s="41">
        <f t="shared" si="59"/>
        <v>0</v>
      </c>
      <c r="T61" s="29"/>
      <c r="U61" s="29"/>
      <c r="V61" s="24">
        <f t="shared" si="54"/>
        <v>0</v>
      </c>
      <c r="W61" s="25">
        <f t="shared" si="55"/>
        <v>0</v>
      </c>
      <c r="X61" s="21"/>
      <c r="Y61" s="21"/>
      <c r="Z61" s="33"/>
      <c r="AA61" s="27">
        <f t="shared" si="42"/>
        <v>17</v>
      </c>
      <c r="AB61" s="27">
        <v>17</v>
      </c>
      <c r="AC61" s="28">
        <f t="shared" si="43"/>
        <v>1</v>
      </c>
      <c r="AD61" s="10">
        <f t="shared" si="47"/>
        <v>0</v>
      </c>
      <c r="AE61" s="44">
        <f t="shared" si="60"/>
        <v>0</v>
      </c>
    </row>
    <row r="62" spans="1:31" x14ac:dyDescent="0.75">
      <c r="A62" s="78"/>
      <c r="B62" s="79"/>
      <c r="C62" s="80"/>
      <c r="D62" s="80"/>
      <c r="E62" s="80"/>
      <c r="F62" s="80"/>
      <c r="G62" s="81"/>
      <c r="H62" s="81"/>
      <c r="I62" s="82"/>
      <c r="J62" s="80"/>
      <c r="K62" s="80"/>
      <c r="L62" s="83"/>
      <c r="M62" s="80"/>
      <c r="N62" s="80"/>
      <c r="O62" s="80"/>
      <c r="P62" s="80"/>
      <c r="Q62" s="81"/>
      <c r="R62" s="81"/>
      <c r="S62" s="82"/>
      <c r="T62" s="80"/>
      <c r="U62" s="80"/>
      <c r="V62" s="83"/>
      <c r="W62" s="84"/>
      <c r="X62" s="79"/>
      <c r="Y62" s="79"/>
      <c r="Z62" s="85"/>
      <c r="AA62" s="86"/>
      <c r="AB62" s="86"/>
      <c r="AC62" s="28">
        <f>AVERAGEIF(AC50:AC61,"&gt;0")</f>
        <v>1</v>
      </c>
      <c r="AD62" s="28" t="e">
        <f>AVERAGEIF(AD50:AD61,"&gt;0")</f>
        <v>#DIV/0!</v>
      </c>
      <c r="AE62" s="87"/>
    </row>
    <row r="63" spans="1:31" x14ac:dyDescent="0.75">
      <c r="A63" s="78"/>
      <c r="B63" s="79"/>
      <c r="C63" s="80"/>
      <c r="D63" s="80"/>
      <c r="E63" s="80"/>
      <c r="F63" s="80"/>
      <c r="G63" s="81"/>
      <c r="H63" s="81"/>
      <c r="I63" s="82"/>
      <c r="J63" s="80"/>
      <c r="K63" s="80"/>
      <c r="L63" s="83"/>
      <c r="M63" s="80"/>
      <c r="N63" s="80"/>
      <c r="O63" s="80"/>
      <c r="P63" s="80"/>
      <c r="Q63" s="81"/>
      <c r="R63" s="81"/>
      <c r="S63" s="82"/>
      <c r="T63" s="80"/>
      <c r="U63" s="80"/>
      <c r="V63" s="83"/>
      <c r="W63" s="84"/>
      <c r="X63" s="79"/>
      <c r="Y63" s="79"/>
      <c r="Z63" s="85"/>
      <c r="AA63" s="88" t="s">
        <v>178</v>
      </c>
      <c r="AB63" s="86"/>
      <c r="AC63" s="28">
        <f>AVERAGE(AC48,AC62)</f>
        <v>1</v>
      </c>
      <c r="AD63" s="28" t="e">
        <f>AVERAGE(AD48,AD62)</f>
        <v>#DIV/0!</v>
      </c>
      <c r="AE63" s="87"/>
    </row>
    <row r="64" spans="1:31" s="103" customFormat="1" x14ac:dyDescent="0.75">
      <c r="A64" s="105" t="s">
        <v>118</v>
      </c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</row>
    <row r="65" spans="1:31" s="104" customFormat="1" x14ac:dyDescent="0.75">
      <c r="A65" s="107" t="s">
        <v>97</v>
      </c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</row>
    <row r="66" spans="1:31" x14ac:dyDescent="0.75">
      <c r="A66" s="29" t="s">
        <v>127</v>
      </c>
      <c r="B66" s="29" t="s">
        <v>58</v>
      </c>
      <c r="C66" s="29"/>
      <c r="D66" s="29"/>
      <c r="E66" s="29"/>
      <c r="F66" s="29"/>
      <c r="G66" s="40"/>
      <c r="H66" s="40"/>
      <c r="I66" s="41">
        <f t="shared" ref="I66:I68" si="61">H66-G66</f>
        <v>0</v>
      </c>
      <c r="J66" s="29"/>
      <c r="K66" s="29"/>
      <c r="L66" s="38">
        <f t="shared" ref="L66:L68" si="62">SUM(D66-C66)</f>
        <v>0</v>
      </c>
      <c r="M66" s="29"/>
      <c r="N66" s="29"/>
      <c r="O66" s="29"/>
      <c r="P66" s="29"/>
      <c r="Q66" s="40"/>
      <c r="R66" s="40"/>
      <c r="S66" s="41">
        <f t="shared" ref="S66:S68" si="63">R66-Q66</f>
        <v>0</v>
      </c>
      <c r="T66" s="29"/>
      <c r="U66" s="29"/>
      <c r="V66" s="24">
        <f t="shared" ref="V66:V68" si="64">SUM(N66-M66)</f>
        <v>0</v>
      </c>
      <c r="W66" s="25">
        <f t="shared" ref="W66:W68" si="65">SUM(L66+V66)</f>
        <v>0</v>
      </c>
      <c r="X66" s="29"/>
      <c r="Y66" s="29"/>
      <c r="Z66" s="30"/>
      <c r="AA66" s="27">
        <f>AB66-X66-Y66-Z66</f>
        <v>17</v>
      </c>
      <c r="AB66" s="27">
        <v>17</v>
      </c>
      <c r="AC66" s="28">
        <f>AA66/AB66</f>
        <v>1</v>
      </c>
      <c r="AD66" s="10">
        <f>W66/AA66</f>
        <v>0</v>
      </c>
      <c r="AE66" s="44">
        <f>S65+I65</f>
        <v>0</v>
      </c>
    </row>
    <row r="67" spans="1:31" x14ac:dyDescent="0.75">
      <c r="A67" s="29" t="s">
        <v>128</v>
      </c>
      <c r="B67" s="29" t="s">
        <v>58</v>
      </c>
      <c r="C67" s="29"/>
      <c r="D67" s="29"/>
      <c r="E67" s="29"/>
      <c r="F67" s="29"/>
      <c r="G67" s="40"/>
      <c r="H67" s="40"/>
      <c r="I67" s="41">
        <f t="shared" si="61"/>
        <v>0</v>
      </c>
      <c r="J67" s="29"/>
      <c r="K67" s="29"/>
      <c r="L67" s="38">
        <f t="shared" si="62"/>
        <v>0</v>
      </c>
      <c r="M67" s="29"/>
      <c r="N67" s="29"/>
      <c r="O67" s="29"/>
      <c r="P67" s="29"/>
      <c r="Q67" s="40"/>
      <c r="R67" s="40"/>
      <c r="S67" s="41">
        <f t="shared" si="63"/>
        <v>0</v>
      </c>
      <c r="T67" s="29"/>
      <c r="U67" s="29"/>
      <c r="V67" s="24">
        <f t="shared" si="64"/>
        <v>0</v>
      </c>
      <c r="W67" s="25">
        <f t="shared" si="65"/>
        <v>0</v>
      </c>
      <c r="X67" s="29"/>
      <c r="Y67" s="29"/>
      <c r="Z67" s="30"/>
      <c r="AA67" s="27">
        <f>AB67-X67-Y67-Z67</f>
        <v>17</v>
      </c>
      <c r="AB67" s="27">
        <v>17</v>
      </c>
      <c r="AC67" s="28">
        <f>AA67/AB67</f>
        <v>1</v>
      </c>
      <c r="AD67" s="10">
        <f>W67/AA67</f>
        <v>0</v>
      </c>
      <c r="AE67" s="44">
        <f t="shared" ref="AE67:AE68" si="66">S65+I65</f>
        <v>0</v>
      </c>
    </row>
    <row r="68" spans="1:31" x14ac:dyDescent="0.75">
      <c r="A68" s="29" t="s">
        <v>129</v>
      </c>
      <c r="B68" s="29" t="s">
        <v>58</v>
      </c>
      <c r="C68" s="29"/>
      <c r="D68" s="29"/>
      <c r="E68" s="29"/>
      <c r="F68" s="29"/>
      <c r="G68" s="40"/>
      <c r="H68" s="40"/>
      <c r="I68" s="41">
        <f t="shared" si="61"/>
        <v>0</v>
      </c>
      <c r="J68" s="29"/>
      <c r="K68" s="29"/>
      <c r="L68" s="38">
        <f t="shared" si="62"/>
        <v>0</v>
      </c>
      <c r="M68" s="29"/>
      <c r="N68" s="29"/>
      <c r="O68" s="29"/>
      <c r="P68" s="29"/>
      <c r="Q68" s="40"/>
      <c r="R68" s="40"/>
      <c r="S68" s="41">
        <f t="shared" si="63"/>
        <v>0</v>
      </c>
      <c r="T68" s="29"/>
      <c r="U68" s="29"/>
      <c r="V68" s="24">
        <f t="shared" si="64"/>
        <v>0</v>
      </c>
      <c r="W68" s="25">
        <f t="shared" si="65"/>
        <v>0</v>
      </c>
      <c r="X68" s="29"/>
      <c r="Y68" s="29"/>
      <c r="Z68" s="30"/>
      <c r="AA68" s="27">
        <f>AB68-X68-Y68-Z68</f>
        <v>17</v>
      </c>
      <c r="AB68" s="27">
        <v>17</v>
      </c>
      <c r="AC68" s="28">
        <f>AA68/AB68</f>
        <v>1</v>
      </c>
      <c r="AD68" s="10">
        <f>W68/AA68</f>
        <v>0</v>
      </c>
      <c r="AE68" s="44">
        <f t="shared" si="66"/>
        <v>0</v>
      </c>
    </row>
    <row r="69" spans="1:31" s="103" customFormat="1" x14ac:dyDescent="0.75">
      <c r="A69" s="101" t="s">
        <v>118</v>
      </c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</row>
    <row r="70" spans="1:31" s="37" customFormat="1" x14ac:dyDescent="0.75">
      <c r="A70" s="104" t="s">
        <v>98</v>
      </c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5"/>
      <c r="AE70" s="43"/>
    </row>
    <row r="71" spans="1:31" x14ac:dyDescent="0.75">
      <c r="A71" s="29" t="s">
        <v>57</v>
      </c>
      <c r="B71" s="29" t="s">
        <v>58</v>
      </c>
      <c r="C71" s="36"/>
      <c r="D71" s="36"/>
      <c r="E71" s="29"/>
      <c r="F71" s="29"/>
      <c r="G71" s="40"/>
      <c r="H71" s="40"/>
      <c r="I71" s="41">
        <f t="shared" ref="I71" si="67">H71-G71</f>
        <v>0</v>
      </c>
      <c r="J71" s="29"/>
      <c r="K71" s="29"/>
      <c r="L71" s="38">
        <f t="shared" ref="L71" si="68">SUM(D71-C71)</f>
        <v>0</v>
      </c>
      <c r="M71" s="29"/>
      <c r="N71" s="29"/>
      <c r="O71" s="29"/>
      <c r="P71" s="29"/>
      <c r="Q71" s="40"/>
      <c r="R71" s="40"/>
      <c r="S71" s="41">
        <f>R71-Q71</f>
        <v>0</v>
      </c>
      <c r="T71" s="29"/>
      <c r="U71" s="29"/>
      <c r="V71" s="24">
        <f t="shared" ref="V71" si="69">SUM(N71-M71)</f>
        <v>0</v>
      </c>
      <c r="W71" s="25">
        <f t="shared" ref="W71" si="70">SUM(L71+V71)</f>
        <v>0</v>
      </c>
      <c r="X71" s="29"/>
      <c r="Y71" s="29"/>
      <c r="Z71" s="30"/>
      <c r="AA71" s="27">
        <f>AB71-X71-Y71-Z71</f>
        <v>17</v>
      </c>
      <c r="AB71" s="27">
        <v>17</v>
      </c>
      <c r="AC71" s="28">
        <f>AA71/AB71</f>
        <v>1</v>
      </c>
      <c r="AD71" s="10">
        <f>W71/AA71</f>
        <v>0</v>
      </c>
      <c r="AE71" s="44">
        <f>S69+I69</f>
        <v>0</v>
      </c>
    </row>
    <row r="72" spans="1:31" s="103" customFormat="1" x14ac:dyDescent="0.75">
      <c r="A72" s="101" t="s">
        <v>61</v>
      </c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</row>
    <row r="73" spans="1:31" s="37" customFormat="1" x14ac:dyDescent="0.75">
      <c r="A73" s="104" t="s">
        <v>101</v>
      </c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5"/>
      <c r="AE73" s="19"/>
    </row>
    <row r="74" spans="1:31" x14ac:dyDescent="0.75">
      <c r="A74" s="29" t="s">
        <v>115</v>
      </c>
      <c r="B74" s="29" t="s">
        <v>61</v>
      </c>
      <c r="C74" s="29"/>
      <c r="D74" s="29"/>
      <c r="E74" s="29"/>
      <c r="F74" s="29"/>
      <c r="G74" s="40"/>
      <c r="H74" s="40"/>
      <c r="I74" s="41">
        <f>H74-G74</f>
        <v>0</v>
      </c>
      <c r="J74" s="29"/>
      <c r="K74" s="29"/>
      <c r="L74" s="38">
        <f>SUM(D74-C74)</f>
        <v>0</v>
      </c>
      <c r="M74" s="29"/>
      <c r="N74" s="29"/>
      <c r="O74" s="29"/>
      <c r="P74" s="29"/>
      <c r="Q74" s="40"/>
      <c r="R74" s="40"/>
      <c r="S74" s="41">
        <f>R74-Q74</f>
        <v>0</v>
      </c>
      <c r="T74" s="29"/>
      <c r="U74" s="29"/>
      <c r="V74" s="24">
        <f>SUM(N74-M74)</f>
        <v>0</v>
      </c>
      <c r="W74" s="25">
        <f>SUM(L74+V74)</f>
        <v>0</v>
      </c>
      <c r="X74" s="29"/>
      <c r="Y74" s="29"/>
      <c r="Z74" s="30"/>
      <c r="AA74" s="27">
        <f>AB74-X74-Y74-Z74</f>
        <v>17</v>
      </c>
      <c r="AB74" s="27">
        <v>17</v>
      </c>
      <c r="AC74" s="28">
        <f>AA74/AB74</f>
        <v>1</v>
      </c>
      <c r="AD74" s="10">
        <f>W74/AA74</f>
        <v>0</v>
      </c>
      <c r="AE74" s="44">
        <f>I74</f>
        <v>0</v>
      </c>
    </row>
    <row r="75" spans="1:31" s="37" customFormat="1" x14ac:dyDescent="0.75">
      <c r="A75" s="12" t="s">
        <v>119</v>
      </c>
      <c r="B75" s="13"/>
      <c r="C75" s="13"/>
      <c r="D75" s="13"/>
      <c r="E75" s="13"/>
      <c r="F75" s="13"/>
      <c r="G75" s="14"/>
      <c r="H75" s="15"/>
      <c r="I75" s="19"/>
      <c r="J75" s="14"/>
      <c r="K75" s="15"/>
      <c r="L75" s="13"/>
      <c r="M75" s="13"/>
      <c r="N75" s="13"/>
      <c r="O75" s="13"/>
      <c r="P75" s="13"/>
      <c r="Q75" s="14"/>
      <c r="R75" s="15"/>
      <c r="S75" s="19"/>
      <c r="T75" s="14"/>
      <c r="U75" s="15"/>
      <c r="V75" s="13"/>
      <c r="W75" s="17"/>
      <c r="X75" s="13"/>
      <c r="Y75" s="13"/>
      <c r="Z75" s="18"/>
      <c r="AA75" s="13"/>
      <c r="AB75" s="13"/>
      <c r="AC75" s="14"/>
      <c r="AD75" s="15"/>
      <c r="AE75" s="19"/>
    </row>
    <row r="76" spans="1:31" s="37" customFormat="1" x14ac:dyDescent="0.75">
      <c r="A76" s="104" t="s">
        <v>100</v>
      </c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5"/>
      <c r="AE76" s="19"/>
    </row>
    <row r="77" spans="1:31" x14ac:dyDescent="0.75">
      <c r="A77" s="29" t="s">
        <v>63</v>
      </c>
      <c r="B77" s="29" t="s">
        <v>62</v>
      </c>
      <c r="C77" s="29"/>
      <c r="D77" s="29"/>
      <c r="E77" s="29"/>
      <c r="F77" s="29"/>
      <c r="G77" s="40"/>
      <c r="H77" s="40"/>
      <c r="I77" s="41">
        <f t="shared" ref="I77:I78" si="71">H77-G77</f>
        <v>0</v>
      </c>
      <c r="J77" s="29"/>
      <c r="K77" s="29"/>
      <c r="L77" s="38">
        <f>SUM(D77-C77)</f>
        <v>0</v>
      </c>
      <c r="M77" s="29"/>
      <c r="N77" s="29"/>
      <c r="O77" s="29"/>
      <c r="P77" s="29"/>
      <c r="Q77" s="40"/>
      <c r="R77" s="40"/>
      <c r="S77" s="41">
        <f>R77-Q77</f>
        <v>0</v>
      </c>
      <c r="T77" s="29"/>
      <c r="U77" s="29"/>
      <c r="V77" s="24">
        <f>SUM(N77-M77)</f>
        <v>0</v>
      </c>
      <c r="W77" s="25">
        <f>SUM(L77+V77)</f>
        <v>0</v>
      </c>
      <c r="X77" s="29"/>
      <c r="Y77" s="29"/>
      <c r="Z77" s="30"/>
      <c r="AA77" s="27">
        <f>AB77-X77-Y77-Z77</f>
        <v>17</v>
      </c>
      <c r="AB77" s="27">
        <v>17</v>
      </c>
      <c r="AC77" s="28">
        <f>AA77/AB77</f>
        <v>1</v>
      </c>
      <c r="AD77" s="10">
        <f>W77/AA77</f>
        <v>0</v>
      </c>
      <c r="AE77" s="44" t="e">
        <f>#REF!+#REF!</f>
        <v>#REF!</v>
      </c>
    </row>
    <row r="78" spans="1:31" x14ac:dyDescent="0.75">
      <c r="A78" s="29" t="s">
        <v>64</v>
      </c>
      <c r="B78" s="29" t="s">
        <v>62</v>
      </c>
      <c r="C78" s="29"/>
      <c r="D78" s="29"/>
      <c r="E78" s="29"/>
      <c r="F78" s="29"/>
      <c r="G78" s="40"/>
      <c r="H78" s="40"/>
      <c r="I78" s="41">
        <f t="shared" si="71"/>
        <v>0</v>
      </c>
      <c r="J78" s="29"/>
      <c r="K78" s="29"/>
      <c r="L78" s="38">
        <f>SUM(D78-C78)</f>
        <v>0</v>
      </c>
      <c r="M78" s="29"/>
      <c r="N78" s="29"/>
      <c r="O78" s="29"/>
      <c r="P78" s="29"/>
      <c r="Q78" s="40"/>
      <c r="R78" s="40"/>
      <c r="S78" s="41">
        <f>R78-Q78</f>
        <v>0</v>
      </c>
      <c r="T78" s="29"/>
      <c r="U78" s="29"/>
      <c r="V78" s="24">
        <f>SUM(N78-M78)</f>
        <v>0</v>
      </c>
      <c r="W78" s="25">
        <f>SUM(L78+V78)</f>
        <v>0</v>
      </c>
      <c r="X78" s="29"/>
      <c r="Y78" s="29"/>
      <c r="Z78" s="30"/>
      <c r="AA78" s="27">
        <f>AB78-X78-Y78-Z78</f>
        <v>17</v>
      </c>
      <c r="AB78" s="27">
        <v>17</v>
      </c>
      <c r="AC78" s="28">
        <f>AA78/AB78</f>
        <v>1</v>
      </c>
      <c r="AD78" s="10">
        <f>W78/AA78</f>
        <v>0</v>
      </c>
      <c r="AE78" s="44">
        <f>S76+I76</f>
        <v>0</v>
      </c>
    </row>
    <row r="79" spans="1:31" s="103" customFormat="1" x14ac:dyDescent="0.75">
      <c r="A79" s="101" t="s">
        <v>120</v>
      </c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</row>
    <row r="80" spans="1:31" s="37" customFormat="1" x14ac:dyDescent="0.75">
      <c r="A80" s="104" t="s">
        <v>99</v>
      </c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5"/>
      <c r="AE80" s="43"/>
    </row>
    <row r="81" spans="1:31" x14ac:dyDescent="0.75">
      <c r="A81" s="29" t="s">
        <v>65</v>
      </c>
      <c r="B81" s="29" t="s">
        <v>88</v>
      </c>
      <c r="C81" s="29"/>
      <c r="D81" s="29"/>
      <c r="E81" s="29"/>
      <c r="F81" s="29"/>
      <c r="G81" s="40"/>
      <c r="H81" s="40"/>
      <c r="I81" s="41">
        <f t="shared" ref="I81" si="72">H81-G81</f>
        <v>0</v>
      </c>
      <c r="J81" s="29"/>
      <c r="K81" s="29"/>
      <c r="L81" s="38">
        <f>SUM(D81-C81)</f>
        <v>0</v>
      </c>
      <c r="M81" s="29"/>
      <c r="N81" s="29"/>
      <c r="O81" s="29"/>
      <c r="P81" s="29"/>
      <c r="Q81" s="40"/>
      <c r="R81" s="40"/>
      <c r="S81" s="41">
        <f>R81-Q81</f>
        <v>0</v>
      </c>
      <c r="T81" s="29"/>
      <c r="U81" s="29"/>
      <c r="V81" s="24">
        <f>SUM(N81-M81)</f>
        <v>0</v>
      </c>
      <c r="W81" s="25">
        <f>SUM(L81+V81)</f>
        <v>0</v>
      </c>
      <c r="X81" s="29"/>
      <c r="Y81" s="29"/>
      <c r="Z81" s="30"/>
      <c r="AA81" s="27">
        <f t="shared" ref="AA81" si="73">AB81-X81-Y81-Z81</f>
        <v>17</v>
      </c>
      <c r="AB81" s="27">
        <v>17</v>
      </c>
      <c r="AC81" s="28">
        <f>AA81/AB81</f>
        <v>1</v>
      </c>
      <c r="AD81" s="39">
        <f t="shared" ref="AD81" si="74">W81/AA81</f>
        <v>0</v>
      </c>
      <c r="AE81" s="44">
        <f>S81+I81</f>
        <v>0</v>
      </c>
    </row>
    <row r="82" spans="1:31" s="103" customFormat="1" x14ac:dyDescent="0.75">
      <c r="A82" s="101" t="s">
        <v>122</v>
      </c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</row>
    <row r="83" spans="1:31" s="37" customFormat="1" x14ac:dyDescent="0.75">
      <c r="A83" s="13" t="s">
        <v>112</v>
      </c>
      <c r="B83" s="13"/>
      <c r="C83" s="17"/>
      <c r="D83" s="17"/>
      <c r="E83" s="17"/>
      <c r="F83" s="17"/>
      <c r="G83" s="17"/>
      <c r="H83" s="17"/>
      <c r="I83" s="59"/>
      <c r="J83" s="17"/>
      <c r="K83" s="17"/>
      <c r="L83" s="17"/>
      <c r="M83" s="17"/>
      <c r="N83" s="35"/>
      <c r="O83" s="17"/>
      <c r="P83" s="17"/>
      <c r="Q83" s="17"/>
      <c r="R83" s="17"/>
      <c r="S83" s="17"/>
      <c r="T83" s="17"/>
      <c r="U83" s="17"/>
      <c r="V83" s="13"/>
      <c r="W83" s="17"/>
      <c r="X83" s="13"/>
      <c r="Y83" s="13"/>
      <c r="Z83" s="18"/>
      <c r="AA83" s="13"/>
      <c r="AB83" s="13"/>
      <c r="AC83" s="14"/>
      <c r="AD83" s="15"/>
      <c r="AE83" s="19"/>
    </row>
    <row r="84" spans="1:31" x14ac:dyDescent="0.75">
      <c r="A84" s="21" t="s">
        <v>113</v>
      </c>
      <c r="B84" s="21" t="s">
        <v>114</v>
      </c>
      <c r="C84" s="34"/>
      <c r="D84" s="36"/>
      <c r="E84" s="29"/>
      <c r="F84" s="29"/>
      <c r="G84" s="40"/>
      <c r="H84" s="40"/>
      <c r="I84" s="41">
        <f t="shared" ref="I84" si="75">H84-G84</f>
        <v>0</v>
      </c>
      <c r="J84" s="29"/>
      <c r="K84" s="29"/>
      <c r="L84" s="24">
        <f>SUM(D84-C84)</f>
        <v>0</v>
      </c>
      <c r="M84" s="36"/>
      <c r="N84" s="34"/>
      <c r="O84" s="29"/>
      <c r="P84" s="29"/>
      <c r="Q84" s="40"/>
      <c r="R84" s="40"/>
      <c r="S84" s="41">
        <f t="shared" ref="S84" si="76">R84-Q84</f>
        <v>0</v>
      </c>
      <c r="T84" s="29"/>
      <c r="U84" s="29"/>
      <c r="V84" s="24">
        <f>SUM(N84-M84)</f>
        <v>0</v>
      </c>
      <c r="W84" s="25">
        <f>V84+L84</f>
        <v>0</v>
      </c>
      <c r="X84" s="21"/>
      <c r="Y84" s="21"/>
      <c r="Z84" s="33"/>
      <c r="AA84" s="27">
        <f>AB84-X84-Y84-Z84</f>
        <v>17</v>
      </c>
      <c r="AB84" s="27">
        <v>17</v>
      </c>
      <c r="AC84" s="28">
        <f t="shared" ref="AC84" si="77">AA84/AB84</f>
        <v>1</v>
      </c>
      <c r="AD84" s="10">
        <f>W84/AA84</f>
        <v>0</v>
      </c>
      <c r="AE84" s="44" t="e">
        <f>#REF!+#REF!</f>
        <v>#REF!</v>
      </c>
    </row>
  </sheetData>
  <mergeCells count="10">
    <mergeCell ref="A64:XFD64"/>
    <mergeCell ref="A70:AC70"/>
    <mergeCell ref="A82:XFD82"/>
    <mergeCell ref="A65:XFD65"/>
    <mergeCell ref="A69:XFD69"/>
    <mergeCell ref="A72:XFD72"/>
    <mergeCell ref="A73:AC73"/>
    <mergeCell ref="A76:AC76"/>
    <mergeCell ref="A79:XFD79"/>
    <mergeCell ref="A80:AC80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3"/>
  <sheetViews>
    <sheetView topLeftCell="A23" zoomScale="80" zoomScaleNormal="80" workbookViewId="0">
      <selection activeCell="A62" sqref="A62:XFD63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9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9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 t="s">
        <v>140</v>
      </c>
      <c r="F5" s="29" t="s">
        <v>140</v>
      </c>
      <c r="G5" s="40">
        <v>0.25</v>
      </c>
      <c r="H5" s="40">
        <v>0.66666666666666663</v>
      </c>
      <c r="I5" s="41">
        <f t="shared" ref="I5" si="0">H5-G5</f>
        <v>0.41666666666666663</v>
      </c>
      <c r="J5" s="29" t="s">
        <v>142</v>
      </c>
      <c r="K5" s="29"/>
      <c r="L5" s="22">
        <f t="shared" ref="L5" si="1">D5-C5</f>
        <v>0</v>
      </c>
      <c r="M5" s="23"/>
      <c r="N5" s="2"/>
      <c r="O5" s="29" t="s">
        <v>140</v>
      </c>
      <c r="P5" s="29" t="s">
        <v>140</v>
      </c>
      <c r="Q5" s="40">
        <v>0.66666666666666663</v>
      </c>
      <c r="R5" s="40">
        <v>8.3333333333333329E-2</v>
      </c>
      <c r="S5" s="41">
        <v>0.41666666666666669</v>
      </c>
      <c r="T5" s="29" t="s">
        <v>142</v>
      </c>
      <c r="U5" s="29"/>
      <c r="V5" s="24">
        <f t="shared" ref="V5" si="2">SUM(N5-M5)</f>
        <v>0</v>
      </c>
      <c r="W5" s="25">
        <f t="shared" ref="W5" si="3">L5+V5</f>
        <v>0</v>
      </c>
      <c r="X5" s="1"/>
      <c r="Y5" s="8"/>
      <c r="Z5" s="26">
        <v>16.899999999999999</v>
      </c>
      <c r="AA5" s="27">
        <f t="shared" ref="AA5" si="4">AB5-X5-Y5-Z5</f>
        <v>0.10000000000000142</v>
      </c>
      <c r="AB5" s="27">
        <v>17</v>
      </c>
      <c r="AC5" s="28">
        <f t="shared" ref="AC5" si="5">AA5/AB5</f>
        <v>5.8823529411765538E-3</v>
      </c>
      <c r="AD5" s="10">
        <f t="shared" ref="AD5" si="6">W5/AA5</f>
        <v>0</v>
      </c>
      <c r="AE5" s="44">
        <f t="shared" ref="AE5" si="7">S5+I5</f>
        <v>0.83333333333333326</v>
      </c>
    </row>
    <row r="6" spans="1:31" x14ac:dyDescent="0.75">
      <c r="A6" s="20" t="s">
        <v>31</v>
      </c>
      <c r="B6" s="21" t="s">
        <v>29</v>
      </c>
      <c r="C6" s="23">
        <v>1362</v>
      </c>
      <c r="D6" s="23">
        <v>1368</v>
      </c>
      <c r="E6" s="29"/>
      <c r="F6" s="29"/>
      <c r="G6" s="40"/>
      <c r="H6" s="40"/>
      <c r="I6" s="41">
        <f t="shared" ref="I6:I13" si="8">H6-G6</f>
        <v>0</v>
      </c>
      <c r="J6" s="29"/>
      <c r="K6" s="29"/>
      <c r="L6" s="22">
        <f t="shared" ref="L6:L13" si="9">D6-C6</f>
        <v>6</v>
      </c>
      <c r="M6" s="23">
        <v>1368</v>
      </c>
      <c r="N6" s="23">
        <v>1375.1</v>
      </c>
      <c r="O6" s="29"/>
      <c r="P6" s="29"/>
      <c r="Q6" s="40"/>
      <c r="R6" s="40"/>
      <c r="S6" s="41">
        <f t="shared" ref="S6:S13" si="10">R6-Q6</f>
        <v>0</v>
      </c>
      <c r="T6" s="29"/>
      <c r="U6" s="29"/>
      <c r="V6" s="24">
        <f t="shared" ref="V6:V13" si="11">SUM(N6-M6)</f>
        <v>7.0999999999999091</v>
      </c>
      <c r="W6" s="25">
        <f t="shared" ref="W6:W13" si="12">L6+V6</f>
        <v>13.099999999999909</v>
      </c>
      <c r="X6" s="1"/>
      <c r="Y6" s="8"/>
      <c r="Z6" s="26"/>
      <c r="AA6" s="27">
        <f t="shared" ref="AA6:AA13" si="13">AB6-X6-Y6-Z6</f>
        <v>17</v>
      </c>
      <c r="AB6" s="27">
        <v>17</v>
      </c>
      <c r="AC6" s="28">
        <f t="shared" ref="AC6:AC13" si="14">AA6/AB6</f>
        <v>1</v>
      </c>
      <c r="AD6" s="10">
        <f t="shared" ref="AD6:AD13" si="15">W6/AA6</f>
        <v>0.77058823529411224</v>
      </c>
      <c r="AE6" s="44">
        <f t="shared" ref="AE6:AE25" si="16">S6+I6</f>
        <v>0</v>
      </c>
    </row>
    <row r="7" spans="1:31" x14ac:dyDescent="0.75">
      <c r="A7" s="20" t="s">
        <v>32</v>
      </c>
      <c r="B7" s="21" t="s">
        <v>29</v>
      </c>
      <c r="C7" s="23">
        <v>2256.4</v>
      </c>
      <c r="D7" s="23">
        <v>2267</v>
      </c>
      <c r="E7" s="29"/>
      <c r="F7" s="29"/>
      <c r="G7" s="40"/>
      <c r="H7" s="40"/>
      <c r="I7" s="41">
        <f t="shared" si="8"/>
        <v>0</v>
      </c>
      <c r="J7" s="29"/>
      <c r="K7" s="29"/>
      <c r="L7" s="22">
        <f t="shared" si="9"/>
        <v>10.599999999999909</v>
      </c>
      <c r="M7" s="23">
        <v>2267</v>
      </c>
      <c r="N7" s="23">
        <v>2271.4</v>
      </c>
      <c r="O7" s="29"/>
      <c r="P7" s="29"/>
      <c r="Q7" s="40"/>
      <c r="R7" s="40"/>
      <c r="S7" s="41">
        <f t="shared" si="10"/>
        <v>0</v>
      </c>
      <c r="T7" s="29"/>
      <c r="U7" s="29"/>
      <c r="V7" s="24">
        <f t="shared" si="11"/>
        <v>4.4000000000000909</v>
      </c>
      <c r="W7" s="25">
        <f t="shared" si="12"/>
        <v>15</v>
      </c>
      <c r="X7" s="1"/>
      <c r="Y7" s="8"/>
      <c r="Z7" s="26"/>
      <c r="AA7" s="27">
        <f t="shared" si="13"/>
        <v>17</v>
      </c>
      <c r="AB7" s="27">
        <v>17</v>
      </c>
      <c r="AC7" s="28">
        <f t="shared" si="14"/>
        <v>1</v>
      </c>
      <c r="AD7" s="10">
        <f t="shared" si="15"/>
        <v>0.88235294117647056</v>
      </c>
      <c r="AE7" s="44">
        <f t="shared" si="16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 t="s">
        <v>140</v>
      </c>
      <c r="F8" s="29" t="s">
        <v>140</v>
      </c>
      <c r="G8" s="40">
        <v>0.25</v>
      </c>
      <c r="H8" s="40">
        <v>0.66666666666666663</v>
      </c>
      <c r="I8" s="41">
        <f t="shared" si="8"/>
        <v>0.41666666666666663</v>
      </c>
      <c r="J8" s="29" t="s">
        <v>141</v>
      </c>
      <c r="K8" s="29"/>
      <c r="L8" s="22">
        <f t="shared" si="9"/>
        <v>0</v>
      </c>
      <c r="M8" s="23"/>
      <c r="N8" s="23"/>
      <c r="O8" s="29" t="s">
        <v>140</v>
      </c>
      <c r="P8" s="29" t="s">
        <v>140</v>
      </c>
      <c r="Q8" s="40">
        <v>0.66666666666666663</v>
      </c>
      <c r="R8" s="40">
        <v>8.3333333333333329E-2</v>
      </c>
      <c r="S8" s="41">
        <v>0.41666666666666669</v>
      </c>
      <c r="T8" s="29" t="s">
        <v>141</v>
      </c>
      <c r="U8" s="29"/>
      <c r="V8" s="24">
        <f t="shared" si="11"/>
        <v>0</v>
      </c>
      <c r="W8" s="25">
        <f t="shared" si="12"/>
        <v>0</v>
      </c>
      <c r="X8" s="1"/>
      <c r="Y8" s="8"/>
      <c r="Z8" s="26">
        <v>16.899999999999999</v>
      </c>
      <c r="AA8" s="27">
        <f t="shared" si="13"/>
        <v>0.10000000000000142</v>
      </c>
      <c r="AB8" s="27">
        <v>17</v>
      </c>
      <c r="AC8" s="28">
        <f t="shared" si="14"/>
        <v>5.8823529411765538E-3</v>
      </c>
      <c r="AD8" s="10">
        <f t="shared" si="15"/>
        <v>0</v>
      </c>
      <c r="AE8" s="44">
        <f t="shared" si="16"/>
        <v>0.83333333333333326</v>
      </c>
    </row>
    <row r="9" spans="1:31" x14ac:dyDescent="0.75">
      <c r="A9" s="20" t="s">
        <v>69</v>
      </c>
      <c r="B9" s="21" t="s">
        <v>29</v>
      </c>
      <c r="C9" s="23">
        <v>7116</v>
      </c>
      <c r="D9" s="23">
        <v>7129</v>
      </c>
      <c r="E9" s="29"/>
      <c r="F9" s="29"/>
      <c r="G9" s="40"/>
      <c r="H9" s="40"/>
      <c r="I9" s="41">
        <f t="shared" si="8"/>
        <v>0</v>
      </c>
      <c r="J9" s="29"/>
      <c r="K9" s="29"/>
      <c r="L9" s="22">
        <f t="shared" si="9"/>
        <v>13</v>
      </c>
      <c r="M9" s="23">
        <v>7129</v>
      </c>
      <c r="N9" s="23">
        <v>7134</v>
      </c>
      <c r="O9" s="29"/>
      <c r="P9" s="29"/>
      <c r="Q9" s="40"/>
      <c r="R9" s="40"/>
      <c r="S9" s="41">
        <f t="shared" si="10"/>
        <v>0</v>
      </c>
      <c r="T9" s="29"/>
      <c r="U9" s="29"/>
      <c r="V9" s="24">
        <f t="shared" si="11"/>
        <v>5</v>
      </c>
      <c r="W9" s="25">
        <f t="shared" si="12"/>
        <v>18</v>
      </c>
      <c r="X9" s="1"/>
      <c r="Y9" s="8"/>
      <c r="Z9" s="26"/>
      <c r="AA9" s="27">
        <f t="shared" si="13"/>
        <v>17</v>
      </c>
      <c r="AB9" s="27">
        <v>17</v>
      </c>
      <c r="AC9" s="28">
        <f t="shared" si="14"/>
        <v>1</v>
      </c>
      <c r="AD9" s="10">
        <f t="shared" si="15"/>
        <v>1.0588235294117647</v>
      </c>
      <c r="AE9" s="44">
        <f t="shared" si="16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 t="s">
        <v>140</v>
      </c>
      <c r="F10" s="29" t="s">
        <v>140</v>
      </c>
      <c r="G10" s="40">
        <v>0.25</v>
      </c>
      <c r="H10" s="40">
        <v>0.66666666666666663</v>
      </c>
      <c r="I10" s="41">
        <f t="shared" si="8"/>
        <v>0.41666666666666663</v>
      </c>
      <c r="J10" s="29" t="s">
        <v>145</v>
      </c>
      <c r="K10" s="29"/>
      <c r="L10" s="22">
        <f t="shared" si="9"/>
        <v>0</v>
      </c>
      <c r="M10" s="23"/>
      <c r="N10" s="23"/>
      <c r="O10" s="29" t="s">
        <v>140</v>
      </c>
      <c r="P10" s="29" t="s">
        <v>140</v>
      </c>
      <c r="Q10" s="40">
        <v>0.66666666666666663</v>
      </c>
      <c r="R10" s="40">
        <v>8.3333333333333329E-2</v>
      </c>
      <c r="S10" s="41">
        <v>0.41666666666666669</v>
      </c>
      <c r="T10" s="29" t="s">
        <v>145</v>
      </c>
      <c r="U10" s="29"/>
      <c r="V10" s="24">
        <f t="shared" si="11"/>
        <v>0</v>
      </c>
      <c r="W10" s="25">
        <f t="shared" si="12"/>
        <v>0</v>
      </c>
      <c r="X10" s="1"/>
      <c r="Y10" s="8"/>
      <c r="Z10" s="26">
        <v>16.899999999999999</v>
      </c>
      <c r="AA10" s="27">
        <f t="shared" si="13"/>
        <v>0.10000000000000142</v>
      </c>
      <c r="AB10" s="27">
        <v>17</v>
      </c>
      <c r="AC10" s="28">
        <f t="shared" si="14"/>
        <v>5.8823529411765538E-3</v>
      </c>
      <c r="AD10" s="10">
        <f t="shared" si="15"/>
        <v>0</v>
      </c>
      <c r="AE10" s="44">
        <f t="shared" si="16"/>
        <v>0.83333333333333326</v>
      </c>
    </row>
    <row r="11" spans="1:31" x14ac:dyDescent="0.75">
      <c r="A11" s="20" t="s">
        <v>71</v>
      </c>
      <c r="B11" s="21" t="s">
        <v>29</v>
      </c>
      <c r="C11" s="23">
        <v>7728.4</v>
      </c>
      <c r="D11" s="23">
        <v>7733</v>
      </c>
      <c r="E11" s="29"/>
      <c r="F11" s="29"/>
      <c r="G11" s="40"/>
      <c r="H11" s="40"/>
      <c r="I11" s="41">
        <f t="shared" si="8"/>
        <v>0</v>
      </c>
      <c r="J11" s="29"/>
      <c r="K11" s="29"/>
      <c r="L11" s="22">
        <f t="shared" si="9"/>
        <v>4.6000000000003638</v>
      </c>
      <c r="M11" s="23">
        <v>7733</v>
      </c>
      <c r="N11" s="23">
        <v>7737.5</v>
      </c>
      <c r="O11" s="29"/>
      <c r="P11" s="29"/>
      <c r="Q11" s="40"/>
      <c r="R11" s="40"/>
      <c r="S11" s="41">
        <f t="shared" si="10"/>
        <v>0</v>
      </c>
      <c r="T11" s="29"/>
      <c r="U11" s="29"/>
      <c r="V11" s="24">
        <f t="shared" si="11"/>
        <v>4.5</v>
      </c>
      <c r="W11" s="25">
        <f t="shared" si="12"/>
        <v>9.1000000000003638</v>
      </c>
      <c r="X11" s="1"/>
      <c r="Y11" s="8"/>
      <c r="Z11" s="26"/>
      <c r="AA11" s="27">
        <f t="shared" si="13"/>
        <v>17</v>
      </c>
      <c r="AB11" s="27">
        <v>17</v>
      </c>
      <c r="AC11" s="28">
        <f t="shared" si="14"/>
        <v>1</v>
      </c>
      <c r="AD11" s="10">
        <f t="shared" si="15"/>
        <v>0.53529411764708024</v>
      </c>
      <c r="AE11" s="44">
        <f t="shared" si="16"/>
        <v>0</v>
      </c>
    </row>
    <row r="12" spans="1:31" x14ac:dyDescent="0.75">
      <c r="A12" s="20" t="s">
        <v>91</v>
      </c>
      <c r="B12" s="21" t="s">
        <v>29</v>
      </c>
      <c r="C12" s="23">
        <v>1675</v>
      </c>
      <c r="D12" s="23">
        <v>1692</v>
      </c>
      <c r="E12" s="29"/>
      <c r="F12" s="29"/>
      <c r="G12" s="40"/>
      <c r="H12" s="40"/>
      <c r="I12" s="41">
        <f t="shared" si="8"/>
        <v>0</v>
      </c>
      <c r="J12" s="29"/>
      <c r="K12" s="29"/>
      <c r="L12" s="22">
        <f t="shared" si="9"/>
        <v>17</v>
      </c>
      <c r="M12" s="23">
        <v>1692</v>
      </c>
      <c r="N12" s="23">
        <v>1698</v>
      </c>
      <c r="O12" s="29"/>
      <c r="P12" s="29"/>
      <c r="Q12" s="40"/>
      <c r="R12" s="40"/>
      <c r="S12" s="41">
        <f t="shared" si="10"/>
        <v>0</v>
      </c>
      <c r="T12" s="29"/>
      <c r="U12" s="29"/>
      <c r="V12" s="24">
        <f t="shared" si="11"/>
        <v>6</v>
      </c>
      <c r="W12" s="25">
        <f t="shared" si="12"/>
        <v>23</v>
      </c>
      <c r="X12" s="1"/>
      <c r="Y12" s="8"/>
      <c r="Z12" s="26"/>
      <c r="AA12" s="27">
        <f t="shared" si="13"/>
        <v>17</v>
      </c>
      <c r="AB12" s="27">
        <v>17</v>
      </c>
      <c r="AC12" s="28">
        <f t="shared" si="14"/>
        <v>1</v>
      </c>
      <c r="AD12" s="10">
        <f t="shared" si="15"/>
        <v>1.3529411764705883</v>
      </c>
      <c r="AE12" s="44">
        <f t="shared" si="16"/>
        <v>0</v>
      </c>
    </row>
    <row r="13" spans="1:31" x14ac:dyDescent="0.75">
      <c r="A13" s="20" t="s">
        <v>204</v>
      </c>
      <c r="B13" s="21" t="s">
        <v>29</v>
      </c>
      <c r="C13" s="23">
        <v>9689</v>
      </c>
      <c r="D13" s="23">
        <v>9691</v>
      </c>
      <c r="E13" s="29"/>
      <c r="F13" s="29"/>
      <c r="G13" s="40"/>
      <c r="H13" s="40"/>
      <c r="I13" s="41">
        <f t="shared" si="8"/>
        <v>0</v>
      </c>
      <c r="J13" s="29"/>
      <c r="K13" s="29"/>
      <c r="L13" s="22">
        <f t="shared" si="9"/>
        <v>2</v>
      </c>
      <c r="M13" s="23">
        <v>9691</v>
      </c>
      <c r="N13" s="23">
        <v>9693.7999999999993</v>
      </c>
      <c r="O13" s="29"/>
      <c r="P13" s="29"/>
      <c r="Q13" s="40"/>
      <c r="R13" s="40"/>
      <c r="S13" s="41">
        <f t="shared" si="10"/>
        <v>0</v>
      </c>
      <c r="T13" s="29"/>
      <c r="U13" s="29"/>
      <c r="V13" s="24">
        <f t="shared" si="11"/>
        <v>2.7999999999992724</v>
      </c>
      <c r="W13" s="25">
        <f t="shared" si="12"/>
        <v>4.7999999999992724</v>
      </c>
      <c r="X13" s="1"/>
      <c r="Y13" s="8"/>
      <c r="Z13" s="26"/>
      <c r="AA13" s="27">
        <f t="shared" si="13"/>
        <v>17</v>
      </c>
      <c r="AB13" s="27">
        <v>17</v>
      </c>
      <c r="AC13" s="28">
        <f t="shared" si="14"/>
        <v>1</v>
      </c>
      <c r="AD13" s="10">
        <f t="shared" si="15"/>
        <v>0.28235294117642779</v>
      </c>
      <c r="AE13" s="44">
        <f t="shared" si="16"/>
        <v>0</v>
      </c>
    </row>
    <row r="14" spans="1:31" x14ac:dyDescent="0.75">
      <c r="A14" s="20"/>
      <c r="B14" s="21"/>
      <c r="C14" s="23"/>
      <c r="D14" s="23"/>
      <c r="E14" s="29"/>
      <c r="F14" s="29"/>
      <c r="G14" s="40"/>
      <c r="H14" s="40"/>
      <c r="I14" s="41"/>
      <c r="J14" s="29"/>
      <c r="K14" s="29"/>
      <c r="L14" s="22"/>
      <c r="M14" s="23"/>
      <c r="N14" s="23"/>
      <c r="O14" s="29"/>
      <c r="P14" s="29"/>
      <c r="Q14" s="40"/>
      <c r="R14" s="40"/>
      <c r="S14" s="41"/>
      <c r="T14" s="29"/>
      <c r="U14" s="29"/>
      <c r="V14" s="24"/>
      <c r="W14" s="25"/>
      <c r="X14" s="1"/>
      <c r="Y14" s="8"/>
      <c r="Z14" s="26"/>
      <c r="AA14" s="27"/>
      <c r="AB14" s="27"/>
      <c r="AC14" s="28">
        <f>AVERAGEIF(AC5:AC12,"&gt;0")</f>
        <v>0.62720588235294117</v>
      </c>
      <c r="AD14" s="28">
        <f>AVERAGEIF(AD5:AD12,"&gt;0")</f>
        <v>0.92000000000000315</v>
      </c>
      <c r="AE14" s="44"/>
    </row>
    <row r="15" spans="1:31" x14ac:dyDescent="0.75">
      <c r="A15" s="13" t="s">
        <v>33</v>
      </c>
      <c r="B15" s="13"/>
      <c r="C15" s="13"/>
      <c r="D15" s="13"/>
      <c r="E15" s="13"/>
      <c r="F15" s="13"/>
      <c r="G15" s="13"/>
      <c r="H15" s="13"/>
      <c r="I15" s="16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7"/>
      <c r="X15" s="13"/>
      <c r="Y15" s="13"/>
      <c r="Z15" s="18"/>
      <c r="AA15" s="13"/>
      <c r="AB15" s="13"/>
      <c r="AC15" s="14"/>
      <c r="AD15" s="15"/>
      <c r="AE15" s="44">
        <f t="shared" si="16"/>
        <v>0</v>
      </c>
    </row>
    <row r="16" spans="1:31" x14ac:dyDescent="0.75">
      <c r="A16" s="29" t="s">
        <v>34</v>
      </c>
      <c r="B16" s="29" t="s">
        <v>29</v>
      </c>
      <c r="C16" s="21">
        <v>16642</v>
      </c>
      <c r="D16" s="21">
        <v>16642</v>
      </c>
      <c r="E16" s="29" t="s">
        <v>140</v>
      </c>
      <c r="F16" s="29" t="s">
        <v>140</v>
      </c>
      <c r="G16" s="40">
        <v>0.25</v>
      </c>
      <c r="H16" s="40">
        <v>0.66666666666666663</v>
      </c>
      <c r="I16" s="41">
        <f t="shared" ref="I16" si="17">H16-G16</f>
        <v>0.41666666666666663</v>
      </c>
      <c r="J16" s="29" t="s">
        <v>132</v>
      </c>
      <c r="K16" s="29"/>
      <c r="L16" s="24">
        <f t="shared" ref="L16" si="18">SUM(D16-C16)</f>
        <v>0</v>
      </c>
      <c r="M16" s="21">
        <v>16642</v>
      </c>
      <c r="N16" s="21">
        <v>16642</v>
      </c>
      <c r="O16" s="29" t="s">
        <v>140</v>
      </c>
      <c r="P16" s="29" t="s">
        <v>140</v>
      </c>
      <c r="Q16" s="40">
        <v>0.66666666666666663</v>
      </c>
      <c r="R16" s="40">
        <v>8.3333333333333329E-2</v>
      </c>
      <c r="S16" s="41">
        <v>0.41666666666666669</v>
      </c>
      <c r="T16" s="29" t="s">
        <v>132</v>
      </c>
      <c r="U16" s="29"/>
      <c r="V16" s="24">
        <f t="shared" ref="V16" si="19">SUM(N16-M16)</f>
        <v>0</v>
      </c>
      <c r="W16" s="25">
        <f t="shared" ref="W16" si="20">L16+V16</f>
        <v>0</v>
      </c>
      <c r="X16" s="21"/>
      <c r="Y16" s="21"/>
      <c r="Z16" s="30">
        <v>16.899999999999999</v>
      </c>
      <c r="AA16" s="27">
        <f>AB16-X16-Y16-Z16</f>
        <v>0.10000000000000142</v>
      </c>
      <c r="AB16" s="27">
        <v>17</v>
      </c>
      <c r="AC16" s="28">
        <f t="shared" ref="AC16" si="21">AA16/AB16</f>
        <v>5.8823529411765538E-3</v>
      </c>
      <c r="AD16" s="10">
        <f t="shared" ref="AD16" si="22">W16/AA16</f>
        <v>0</v>
      </c>
      <c r="AE16" s="44">
        <f t="shared" si="16"/>
        <v>0.83333333333333326</v>
      </c>
    </row>
    <row r="17" spans="1:31" x14ac:dyDescent="0.75">
      <c r="A17" s="29" t="s">
        <v>130</v>
      </c>
      <c r="B17" s="29" t="s">
        <v>29</v>
      </c>
      <c r="C17" s="29">
        <v>4230</v>
      </c>
      <c r="D17" s="29">
        <v>4230</v>
      </c>
      <c r="E17" s="29"/>
      <c r="F17" s="29"/>
      <c r="G17" s="40"/>
      <c r="H17" s="40"/>
      <c r="I17" s="41">
        <f t="shared" ref="I17:I22" si="23">H17-G17</f>
        <v>0</v>
      </c>
      <c r="J17" s="29"/>
      <c r="K17" s="29"/>
      <c r="L17" s="24">
        <f t="shared" ref="L17:L22" si="24">SUM(D17-C17)</f>
        <v>0</v>
      </c>
      <c r="M17" s="29">
        <v>4230</v>
      </c>
      <c r="N17" s="29">
        <v>4230</v>
      </c>
      <c r="O17" s="29"/>
      <c r="P17" s="29"/>
      <c r="Q17" s="40"/>
      <c r="R17" s="40"/>
      <c r="S17" s="41">
        <f t="shared" ref="S17:S22" si="25">R17-Q17</f>
        <v>0</v>
      </c>
      <c r="T17" s="29"/>
      <c r="U17" s="29"/>
      <c r="V17" s="24">
        <f t="shared" ref="V17:V22" si="26">SUM(N17-M17)</f>
        <v>0</v>
      </c>
      <c r="W17" s="25">
        <f t="shared" ref="W17:W22" si="27">L17+V17</f>
        <v>0</v>
      </c>
      <c r="X17" s="21"/>
      <c r="Y17" s="21"/>
      <c r="Z17" s="30"/>
      <c r="AA17" s="27">
        <f t="shared" ref="AA17:AA22" si="28">AB17-X17-Y17-Z17</f>
        <v>17</v>
      </c>
      <c r="AB17" s="27">
        <v>17</v>
      </c>
      <c r="AC17" s="28">
        <f t="shared" ref="AC17:AC22" si="29">AA17/AB17</f>
        <v>1</v>
      </c>
      <c r="AD17" s="10">
        <f t="shared" ref="AD17:AD22" si="30">W17/AA17</f>
        <v>0</v>
      </c>
      <c r="AE17" s="44">
        <f t="shared" si="16"/>
        <v>0</v>
      </c>
    </row>
    <row r="18" spans="1:31" x14ac:dyDescent="0.75">
      <c r="A18" s="29" t="s">
        <v>126</v>
      </c>
      <c r="B18" s="29" t="s">
        <v>29</v>
      </c>
      <c r="C18" s="29"/>
      <c r="D18" s="29"/>
      <c r="E18" s="29" t="s">
        <v>140</v>
      </c>
      <c r="F18" s="29" t="s">
        <v>140</v>
      </c>
      <c r="G18" s="40">
        <v>0.25</v>
      </c>
      <c r="H18" s="40">
        <v>0.66666666666666663</v>
      </c>
      <c r="I18" s="41">
        <v>0.41666666666666663</v>
      </c>
      <c r="J18" s="29" t="s">
        <v>134</v>
      </c>
      <c r="K18" s="29"/>
      <c r="L18" s="24">
        <v>0</v>
      </c>
      <c r="M18" s="29"/>
      <c r="N18" s="29"/>
      <c r="O18" s="29" t="s">
        <v>140</v>
      </c>
      <c r="P18" s="29" t="s">
        <v>140</v>
      </c>
      <c r="Q18" s="40">
        <v>0.66666666666666663</v>
      </c>
      <c r="R18" s="40">
        <v>8.3333333333333329E-2</v>
      </c>
      <c r="S18" s="41">
        <v>0.41666666666666669</v>
      </c>
      <c r="T18" s="29" t="s">
        <v>134</v>
      </c>
      <c r="U18" s="29"/>
      <c r="V18" s="24">
        <v>0</v>
      </c>
      <c r="W18" s="25">
        <v>0</v>
      </c>
      <c r="X18" s="21"/>
      <c r="Y18" s="21"/>
      <c r="Z18" s="30">
        <v>16.899999999999999</v>
      </c>
      <c r="AA18" s="27">
        <v>0.10000000000000142</v>
      </c>
      <c r="AB18" s="27">
        <v>17</v>
      </c>
      <c r="AC18" s="28">
        <v>5.8823529411765538E-3</v>
      </c>
      <c r="AD18" s="10">
        <v>0</v>
      </c>
      <c r="AE18" s="44">
        <v>0.83333333333333326</v>
      </c>
    </row>
    <row r="19" spans="1:31" x14ac:dyDescent="0.75">
      <c r="A19" s="29" t="s">
        <v>35</v>
      </c>
      <c r="B19" s="29" t="s">
        <v>29</v>
      </c>
      <c r="C19" s="29">
        <v>21792</v>
      </c>
      <c r="D19" s="29">
        <v>21795</v>
      </c>
      <c r="E19" s="29"/>
      <c r="F19" s="29"/>
      <c r="G19" s="40"/>
      <c r="H19" s="40"/>
      <c r="I19" s="41">
        <f t="shared" si="23"/>
        <v>0</v>
      </c>
      <c r="J19" s="29"/>
      <c r="K19" s="29"/>
      <c r="L19" s="24">
        <f t="shared" si="24"/>
        <v>3</v>
      </c>
      <c r="M19" s="29">
        <v>21795</v>
      </c>
      <c r="N19" s="29">
        <v>21799</v>
      </c>
      <c r="O19" s="29"/>
      <c r="P19" s="29"/>
      <c r="Q19" s="40"/>
      <c r="R19" s="40"/>
      <c r="S19" s="41">
        <f t="shared" si="25"/>
        <v>0</v>
      </c>
      <c r="T19" s="29"/>
      <c r="U19" s="29"/>
      <c r="V19" s="24">
        <f t="shared" si="26"/>
        <v>4</v>
      </c>
      <c r="W19" s="25">
        <f t="shared" si="27"/>
        <v>7</v>
      </c>
      <c r="X19" s="21"/>
      <c r="Y19" s="21"/>
      <c r="Z19" s="30"/>
      <c r="AA19" s="27">
        <f t="shared" si="28"/>
        <v>17</v>
      </c>
      <c r="AB19" s="27">
        <v>17</v>
      </c>
      <c r="AC19" s="28">
        <f t="shared" si="29"/>
        <v>1</v>
      </c>
      <c r="AD19" s="10">
        <f t="shared" si="30"/>
        <v>0.41176470588235292</v>
      </c>
      <c r="AE19" s="44">
        <f t="shared" si="16"/>
        <v>0</v>
      </c>
    </row>
    <row r="20" spans="1:31" x14ac:dyDescent="0.75">
      <c r="A20" s="29" t="s">
        <v>131</v>
      </c>
      <c r="B20" s="29" t="s">
        <v>29</v>
      </c>
      <c r="C20" s="29">
        <v>2173</v>
      </c>
      <c r="D20" s="29">
        <v>2173</v>
      </c>
      <c r="E20" s="29"/>
      <c r="F20" s="29"/>
      <c r="G20" s="40"/>
      <c r="H20" s="40"/>
      <c r="I20" s="41">
        <f t="shared" si="23"/>
        <v>0</v>
      </c>
      <c r="J20" s="29"/>
      <c r="K20" s="29"/>
      <c r="L20" s="24">
        <f t="shared" si="24"/>
        <v>0</v>
      </c>
      <c r="M20" s="29">
        <v>2173</v>
      </c>
      <c r="N20" s="29">
        <v>2173</v>
      </c>
      <c r="O20" s="29"/>
      <c r="P20" s="29"/>
      <c r="Q20" s="40"/>
      <c r="R20" s="40"/>
      <c r="S20" s="41">
        <f t="shared" si="25"/>
        <v>0</v>
      </c>
      <c r="T20" s="29"/>
      <c r="U20" s="29"/>
      <c r="V20" s="24">
        <f t="shared" si="26"/>
        <v>0</v>
      </c>
      <c r="W20" s="25">
        <f t="shared" si="27"/>
        <v>0</v>
      </c>
      <c r="X20" s="21"/>
      <c r="Y20" s="21"/>
      <c r="Z20" s="30"/>
      <c r="AA20" s="27">
        <f t="shared" si="28"/>
        <v>17</v>
      </c>
      <c r="AB20" s="27">
        <v>17</v>
      </c>
      <c r="AC20" s="28">
        <f t="shared" si="29"/>
        <v>1</v>
      </c>
      <c r="AD20" s="10">
        <f t="shared" si="30"/>
        <v>0</v>
      </c>
      <c r="AE20" s="44">
        <f t="shared" si="16"/>
        <v>0</v>
      </c>
    </row>
    <row r="21" spans="1:31" x14ac:dyDescent="0.75">
      <c r="A21" s="29" t="s">
        <v>90</v>
      </c>
      <c r="B21" s="29" t="s">
        <v>29</v>
      </c>
      <c r="C21" s="29">
        <v>2626.5</v>
      </c>
      <c r="D21" s="29">
        <v>2626.5</v>
      </c>
      <c r="E21" s="29"/>
      <c r="F21" s="29"/>
      <c r="G21" s="40"/>
      <c r="H21" s="40"/>
      <c r="I21" s="41">
        <f t="shared" si="23"/>
        <v>0</v>
      </c>
      <c r="J21" s="29"/>
      <c r="K21" s="29"/>
      <c r="L21" s="24">
        <f t="shared" si="24"/>
        <v>0</v>
      </c>
      <c r="M21" s="29">
        <v>2626.5</v>
      </c>
      <c r="N21" s="29">
        <v>2626.5</v>
      </c>
      <c r="O21" s="29"/>
      <c r="P21" s="29"/>
      <c r="Q21" s="40"/>
      <c r="R21" s="40"/>
      <c r="S21" s="41">
        <f t="shared" si="25"/>
        <v>0</v>
      </c>
      <c r="T21" s="29"/>
      <c r="U21" s="29"/>
      <c r="V21" s="24">
        <f t="shared" si="26"/>
        <v>0</v>
      </c>
      <c r="W21" s="25">
        <f t="shared" si="27"/>
        <v>0</v>
      </c>
      <c r="X21" s="21"/>
      <c r="Y21" s="21"/>
      <c r="Z21" s="30"/>
      <c r="AA21" s="27">
        <f t="shared" si="28"/>
        <v>17</v>
      </c>
      <c r="AB21" s="27">
        <v>17</v>
      </c>
      <c r="AC21" s="28">
        <f t="shared" si="29"/>
        <v>1</v>
      </c>
      <c r="AD21" s="10">
        <f t="shared" si="30"/>
        <v>0</v>
      </c>
      <c r="AE21" s="44">
        <f t="shared" si="16"/>
        <v>0</v>
      </c>
    </row>
    <row r="22" spans="1:31" x14ac:dyDescent="0.75">
      <c r="A22" s="29" t="s">
        <v>203</v>
      </c>
      <c r="B22" s="29" t="s">
        <v>29</v>
      </c>
      <c r="C22" s="29">
        <v>337</v>
      </c>
      <c r="D22" s="29">
        <v>337</v>
      </c>
      <c r="E22" s="29"/>
      <c r="F22" s="29"/>
      <c r="G22" s="40"/>
      <c r="H22" s="40"/>
      <c r="I22" s="41">
        <f t="shared" si="23"/>
        <v>0</v>
      </c>
      <c r="J22" s="29"/>
      <c r="K22" s="29"/>
      <c r="L22" s="24">
        <f t="shared" si="24"/>
        <v>0</v>
      </c>
      <c r="M22" s="29">
        <v>337</v>
      </c>
      <c r="N22" s="29">
        <v>337</v>
      </c>
      <c r="O22" s="29"/>
      <c r="P22" s="29"/>
      <c r="Q22" s="40"/>
      <c r="R22" s="40"/>
      <c r="S22" s="41">
        <f t="shared" si="25"/>
        <v>0</v>
      </c>
      <c r="T22" s="29"/>
      <c r="U22" s="29"/>
      <c r="V22" s="24">
        <f t="shared" si="26"/>
        <v>0</v>
      </c>
      <c r="W22" s="25">
        <f t="shared" si="27"/>
        <v>0</v>
      </c>
      <c r="X22" s="21"/>
      <c r="Y22" s="21"/>
      <c r="Z22" s="30"/>
      <c r="AA22" s="27">
        <f t="shared" si="28"/>
        <v>17</v>
      </c>
      <c r="AB22" s="27">
        <v>17</v>
      </c>
      <c r="AC22" s="28">
        <f t="shared" si="29"/>
        <v>1</v>
      </c>
      <c r="AD22" s="10">
        <f t="shared" si="30"/>
        <v>0</v>
      </c>
      <c r="AE22" s="44">
        <f t="shared" si="16"/>
        <v>0</v>
      </c>
    </row>
    <row r="23" spans="1:31" x14ac:dyDescent="0.75">
      <c r="A23" s="20"/>
      <c r="B23" s="21"/>
      <c r="C23" s="23"/>
      <c r="D23" s="23"/>
      <c r="E23" s="29"/>
      <c r="F23" s="29"/>
      <c r="G23" s="40"/>
      <c r="H23" s="40"/>
      <c r="I23" s="41"/>
      <c r="J23" s="29"/>
      <c r="K23" s="29"/>
      <c r="L23" s="22"/>
      <c r="M23" s="23"/>
      <c r="N23" s="23"/>
      <c r="O23" s="29"/>
      <c r="P23" s="29"/>
      <c r="Q23" s="40"/>
      <c r="R23" s="40"/>
      <c r="S23" s="41"/>
      <c r="T23" s="29"/>
      <c r="U23" s="29"/>
      <c r="V23" s="24"/>
      <c r="W23" s="25"/>
      <c r="X23" s="1"/>
      <c r="Y23" s="8"/>
      <c r="Z23" s="26"/>
      <c r="AA23" s="27"/>
      <c r="AB23" s="27"/>
      <c r="AC23" s="28">
        <f>AVERAGEIF(AC12:AC21,"&gt;0")</f>
        <v>0.73766339869281039</v>
      </c>
      <c r="AD23" s="28">
        <f>AVERAGEIF(AD12:AD21,"&gt;0")</f>
        <v>0.741764705882343</v>
      </c>
      <c r="AE23" s="44"/>
    </row>
    <row r="24" spans="1:31" x14ac:dyDescent="0.75">
      <c r="A24" s="13" t="s">
        <v>72</v>
      </c>
      <c r="B24" s="13"/>
      <c r="C24" s="13"/>
      <c r="D24" s="13"/>
      <c r="E24" s="13"/>
      <c r="F24" s="13"/>
      <c r="G24" s="13"/>
      <c r="H24" s="13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7"/>
      <c r="X24" s="13"/>
      <c r="Y24" s="13"/>
      <c r="Z24" s="18"/>
      <c r="AA24" s="13"/>
      <c r="AB24" s="13"/>
      <c r="AC24" s="14"/>
      <c r="AD24" s="15"/>
      <c r="AE24" s="44">
        <f t="shared" si="16"/>
        <v>0</v>
      </c>
    </row>
    <row r="25" spans="1:31" x14ac:dyDescent="0.75">
      <c r="A25" s="29" t="s">
        <v>89</v>
      </c>
      <c r="B25" s="29" t="s">
        <v>29</v>
      </c>
      <c r="C25" s="29">
        <v>1398</v>
      </c>
      <c r="D25" s="29">
        <v>1405</v>
      </c>
      <c r="E25" s="29"/>
      <c r="F25" s="29"/>
      <c r="G25" s="40"/>
      <c r="H25" s="40"/>
      <c r="I25" s="41">
        <f t="shared" ref="I25" si="31">H25-G25</f>
        <v>0</v>
      </c>
      <c r="J25" s="29"/>
      <c r="K25" s="29"/>
      <c r="L25" s="24">
        <f t="shared" ref="L25" si="32">SUM(D25-C25)</f>
        <v>7</v>
      </c>
      <c r="M25" s="29">
        <v>1405</v>
      </c>
      <c r="N25" s="29">
        <v>1411</v>
      </c>
      <c r="O25" s="29"/>
      <c r="P25" s="29"/>
      <c r="Q25" s="40"/>
      <c r="R25" s="40"/>
      <c r="S25" s="41">
        <f t="shared" ref="S25" si="33">R25-Q25</f>
        <v>0</v>
      </c>
      <c r="T25" s="29"/>
      <c r="U25" s="29"/>
      <c r="V25" s="24">
        <f t="shared" ref="V25" si="34">SUM(N25-M25)</f>
        <v>6</v>
      </c>
      <c r="W25" s="25">
        <f t="shared" ref="W25" si="35">L25+V25</f>
        <v>13</v>
      </c>
      <c r="X25" s="21"/>
      <c r="Y25" s="21"/>
      <c r="Z25" s="30"/>
      <c r="AA25" s="27">
        <f t="shared" ref="AA25" si="36">AB25-X25-Y25-Z25</f>
        <v>17</v>
      </c>
      <c r="AB25" s="27">
        <v>17</v>
      </c>
      <c r="AC25" s="28">
        <f t="shared" ref="AC25" si="37">AA25/AB25</f>
        <v>1</v>
      </c>
      <c r="AD25" s="10">
        <f t="shared" ref="AD25" si="38">W25/AA25</f>
        <v>0.76470588235294112</v>
      </c>
      <c r="AE25" s="44">
        <f t="shared" si="16"/>
        <v>0</v>
      </c>
    </row>
    <row r="26" spans="1:31" x14ac:dyDescent="0.75">
      <c r="A26" s="29"/>
      <c r="B26" s="29"/>
      <c r="C26" s="29"/>
      <c r="D26" s="29"/>
      <c r="E26" s="29"/>
      <c r="F26" s="29"/>
      <c r="G26" s="40"/>
      <c r="H26" s="40"/>
      <c r="I26" s="41"/>
      <c r="J26" s="29"/>
      <c r="K26" s="29"/>
      <c r="L26" s="24"/>
      <c r="M26" s="29"/>
      <c r="N26" s="29"/>
      <c r="O26" s="29"/>
      <c r="P26" s="29"/>
      <c r="Q26" s="40"/>
      <c r="R26" s="40"/>
      <c r="S26" s="41"/>
      <c r="T26" s="29"/>
      <c r="U26" s="29"/>
      <c r="V26" s="24"/>
      <c r="W26" s="25"/>
      <c r="X26" s="21"/>
      <c r="Y26" s="21"/>
      <c r="Z26" s="30"/>
      <c r="AA26" s="27"/>
      <c r="AB26" s="27"/>
      <c r="AC26" s="28">
        <f>AVERAGEIF(AC25,"&gt;0")</f>
        <v>1</v>
      </c>
      <c r="AD26" s="28">
        <v>0</v>
      </c>
      <c r="AE26" s="44"/>
    </row>
    <row r="27" spans="1:31" x14ac:dyDescent="0.75">
      <c r="A27" s="29"/>
      <c r="B27" s="29"/>
      <c r="C27" s="29"/>
      <c r="D27" s="29"/>
      <c r="E27" s="29"/>
      <c r="F27" s="29"/>
      <c r="G27" s="40"/>
      <c r="H27" s="40"/>
      <c r="I27" s="41"/>
      <c r="J27" s="29"/>
      <c r="K27" s="29"/>
      <c r="L27" s="24"/>
      <c r="M27" s="29"/>
      <c r="N27" s="29"/>
      <c r="O27" s="29"/>
      <c r="P27" s="29"/>
      <c r="Q27" s="40"/>
      <c r="R27" s="40"/>
      <c r="S27" s="41"/>
      <c r="T27" s="29"/>
      <c r="U27" s="29"/>
      <c r="V27" s="24"/>
      <c r="W27" s="25"/>
      <c r="X27" s="21"/>
      <c r="Y27" s="21"/>
      <c r="Z27" s="30"/>
      <c r="AA27" s="88" t="s">
        <v>177</v>
      </c>
      <c r="AB27" s="27"/>
      <c r="AC27" s="28">
        <f>AVERAGE(AC14,AC23,AC26)</f>
        <v>0.78828976034858389</v>
      </c>
      <c r="AD27" s="28">
        <f>AVERAGE(AD14,AD23,AD26)</f>
        <v>0.55392156862744868</v>
      </c>
      <c r="AE27" s="44"/>
    </row>
    <row r="28" spans="1:31" x14ac:dyDescent="0.75">
      <c r="A28" s="32" t="s">
        <v>36</v>
      </c>
      <c r="B28" s="32"/>
      <c r="C28" s="13"/>
      <c r="D28" s="13"/>
      <c r="E28" s="13"/>
      <c r="F28" s="13"/>
      <c r="G28" s="13"/>
      <c r="H28" s="13"/>
      <c r="I28" s="16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32"/>
      <c r="X28" s="32"/>
      <c r="Y28" s="32"/>
      <c r="Z28" s="32"/>
      <c r="AA28" s="13"/>
      <c r="AB28" s="13"/>
      <c r="AC28" s="32"/>
      <c r="AD28" s="15"/>
      <c r="AE28" s="43"/>
    </row>
    <row r="29" spans="1:31" x14ac:dyDescent="0.75">
      <c r="A29" s="13" t="s">
        <v>37</v>
      </c>
      <c r="B29" s="13"/>
      <c r="C29" s="13"/>
      <c r="D29" s="13"/>
      <c r="E29" s="13"/>
      <c r="F29" s="13"/>
      <c r="G29" s="13"/>
      <c r="H29" s="13"/>
      <c r="I29" s="16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7"/>
      <c r="X29" s="13"/>
      <c r="Y29" s="13"/>
      <c r="Z29" s="18"/>
      <c r="AA29" s="13"/>
      <c r="AB29" s="13"/>
      <c r="AC29" s="14"/>
      <c r="AD29" s="15"/>
      <c r="AE29" s="43"/>
    </row>
    <row r="30" spans="1:31" x14ac:dyDescent="0.75">
      <c r="A30" s="29" t="s">
        <v>73</v>
      </c>
      <c r="B30" s="21" t="s">
        <v>38</v>
      </c>
      <c r="C30" s="29"/>
      <c r="D30" s="29"/>
      <c r="E30" s="29"/>
      <c r="F30" s="29"/>
      <c r="G30" s="40"/>
      <c r="H30" s="40"/>
      <c r="I30" s="41">
        <f t="shared" ref="I30:I47" si="39">H30-G30</f>
        <v>0</v>
      </c>
      <c r="J30" s="29"/>
      <c r="K30" s="29"/>
      <c r="L30" s="24">
        <f t="shared" ref="L30:L47" si="40">SUM(D30-C30)</f>
        <v>0</v>
      </c>
      <c r="M30" s="29"/>
      <c r="N30" s="29"/>
      <c r="O30" s="29"/>
      <c r="P30" s="29"/>
      <c r="Q30" s="40"/>
      <c r="R30" s="40"/>
      <c r="S30" s="41">
        <v>0.41666666666666669</v>
      </c>
      <c r="T30" s="29"/>
      <c r="U30" s="29"/>
      <c r="V30" s="24">
        <f t="shared" ref="V30:V47" si="41">SUM(N30-M30)</f>
        <v>0</v>
      </c>
      <c r="W30" s="25">
        <f>L30+V30</f>
        <v>0</v>
      </c>
      <c r="X30" s="21"/>
      <c r="Y30" s="21"/>
      <c r="Z30" s="33"/>
      <c r="AA30" s="27">
        <f t="shared" ref="AA30:AA61" si="42">AB30-X30-Y30-Z30</f>
        <v>17</v>
      </c>
      <c r="AB30" s="27">
        <v>17</v>
      </c>
      <c r="AC30" s="28">
        <f t="shared" ref="AC30:AC61" si="43">AA30/AB30</f>
        <v>1</v>
      </c>
      <c r="AD30" s="10">
        <f>W30/AA30</f>
        <v>0</v>
      </c>
      <c r="AE30" s="44">
        <f t="shared" ref="AE30" si="44">S30+I30</f>
        <v>0.41666666666666669</v>
      </c>
    </row>
    <row r="31" spans="1:31" x14ac:dyDescent="0.75">
      <c r="A31" s="29" t="s">
        <v>74</v>
      </c>
      <c r="B31" s="21" t="s">
        <v>38</v>
      </c>
      <c r="C31" s="29"/>
      <c r="D31" s="29"/>
      <c r="E31" s="29"/>
      <c r="F31" s="29"/>
      <c r="G31" s="40"/>
      <c r="H31" s="40"/>
      <c r="I31" s="41">
        <f t="shared" si="39"/>
        <v>0</v>
      </c>
      <c r="J31" s="29"/>
      <c r="K31" s="29"/>
      <c r="L31" s="24">
        <f t="shared" si="40"/>
        <v>0</v>
      </c>
      <c r="M31" s="29"/>
      <c r="N31" s="29"/>
      <c r="O31" s="29"/>
      <c r="P31" s="29"/>
      <c r="Q31" s="40"/>
      <c r="R31" s="40"/>
      <c r="S31" s="41">
        <f t="shared" ref="S31:S47" si="45">R31-Q31</f>
        <v>0</v>
      </c>
      <c r="T31" s="29"/>
      <c r="U31" s="29"/>
      <c r="V31" s="24">
        <f t="shared" si="41"/>
        <v>0</v>
      </c>
      <c r="W31" s="25">
        <f>L31+V31</f>
        <v>0</v>
      </c>
      <c r="X31" s="21"/>
      <c r="Y31" s="21"/>
      <c r="Z31" s="33"/>
      <c r="AA31" s="27">
        <f t="shared" si="42"/>
        <v>17</v>
      </c>
      <c r="AB31" s="27">
        <v>17</v>
      </c>
      <c r="AC31" s="28">
        <f t="shared" si="43"/>
        <v>1</v>
      </c>
      <c r="AD31" s="10">
        <f>W31/AA31</f>
        <v>0</v>
      </c>
      <c r="AE31" s="44">
        <f>S29+I29</f>
        <v>0</v>
      </c>
    </row>
    <row r="32" spans="1:31" x14ac:dyDescent="0.75">
      <c r="A32" s="29" t="s">
        <v>75</v>
      </c>
      <c r="B32" s="21" t="s">
        <v>38</v>
      </c>
      <c r="C32" s="29"/>
      <c r="D32" s="29"/>
      <c r="E32" s="29"/>
      <c r="F32" s="29"/>
      <c r="G32" s="40"/>
      <c r="H32" s="40"/>
      <c r="I32" s="41">
        <f t="shared" si="39"/>
        <v>0</v>
      </c>
      <c r="J32" s="29"/>
      <c r="K32" s="29"/>
      <c r="L32" s="24">
        <f t="shared" si="40"/>
        <v>0</v>
      </c>
      <c r="M32" s="29"/>
      <c r="N32" s="29"/>
      <c r="O32" s="29"/>
      <c r="P32" s="29"/>
      <c r="Q32" s="40"/>
      <c r="R32" s="40"/>
      <c r="S32" s="41">
        <f t="shared" si="45"/>
        <v>0</v>
      </c>
      <c r="T32" s="29"/>
      <c r="U32" s="29"/>
      <c r="V32" s="24">
        <f t="shared" si="41"/>
        <v>0</v>
      </c>
      <c r="W32" s="25">
        <f t="shared" ref="W32:W47" si="46">L32+V32</f>
        <v>0</v>
      </c>
      <c r="X32" s="21"/>
      <c r="Y32" s="21"/>
      <c r="Z32" s="33"/>
      <c r="AA32" s="27">
        <f>AB32-X32-Y32-Z32</f>
        <v>17</v>
      </c>
      <c r="AB32" s="27">
        <v>17</v>
      </c>
      <c r="AC32" s="28">
        <f t="shared" si="43"/>
        <v>1</v>
      </c>
      <c r="AD32" s="10">
        <f t="shared" ref="AD32:AD61" si="47">W32/AA32</f>
        <v>0</v>
      </c>
      <c r="AE32" s="44">
        <f t="shared" ref="AE32:AE43" si="48">S31+I31</f>
        <v>0</v>
      </c>
    </row>
    <row r="33" spans="1:31" x14ac:dyDescent="0.75">
      <c r="A33" s="29" t="s">
        <v>76</v>
      </c>
      <c r="B33" s="21" t="s">
        <v>38</v>
      </c>
      <c r="C33" s="29"/>
      <c r="D33" s="29"/>
      <c r="E33" s="29"/>
      <c r="F33" s="29"/>
      <c r="G33" s="40"/>
      <c r="H33" s="40"/>
      <c r="I33" s="41">
        <f t="shared" si="39"/>
        <v>0</v>
      </c>
      <c r="J33" s="29"/>
      <c r="K33" s="29"/>
      <c r="L33" s="24">
        <f t="shared" si="40"/>
        <v>0</v>
      </c>
      <c r="M33" s="29"/>
      <c r="N33" s="29"/>
      <c r="O33" s="29"/>
      <c r="P33" s="29"/>
      <c r="Q33" s="40"/>
      <c r="R33" s="40"/>
      <c r="S33" s="41">
        <f t="shared" si="45"/>
        <v>0</v>
      </c>
      <c r="T33" s="29"/>
      <c r="U33" s="29"/>
      <c r="V33" s="24">
        <f t="shared" si="41"/>
        <v>0</v>
      </c>
      <c r="W33" s="25">
        <f t="shared" si="46"/>
        <v>0</v>
      </c>
      <c r="X33" s="21"/>
      <c r="Y33" s="21"/>
      <c r="Z33" s="33"/>
      <c r="AA33" s="27">
        <f t="shared" si="42"/>
        <v>17</v>
      </c>
      <c r="AB33" s="27">
        <v>17</v>
      </c>
      <c r="AC33" s="28">
        <f t="shared" si="43"/>
        <v>1</v>
      </c>
      <c r="AD33" s="10">
        <f t="shared" si="47"/>
        <v>0</v>
      </c>
      <c r="AE33" s="44">
        <f t="shared" si="48"/>
        <v>0</v>
      </c>
    </row>
    <row r="34" spans="1:31" x14ac:dyDescent="0.75">
      <c r="A34" s="29" t="s">
        <v>77</v>
      </c>
      <c r="B34" s="21" t="s">
        <v>38</v>
      </c>
      <c r="C34" s="29"/>
      <c r="D34" s="29"/>
      <c r="E34" s="29"/>
      <c r="F34" s="29"/>
      <c r="G34" s="40"/>
      <c r="H34" s="40"/>
      <c r="I34" s="41">
        <f t="shared" si="39"/>
        <v>0</v>
      </c>
      <c r="J34" s="29"/>
      <c r="K34" s="29"/>
      <c r="L34" s="24">
        <f t="shared" si="40"/>
        <v>0</v>
      </c>
      <c r="M34" s="29"/>
      <c r="N34" s="29"/>
      <c r="O34" s="29"/>
      <c r="P34" s="29"/>
      <c r="Q34" s="40"/>
      <c r="R34" s="40"/>
      <c r="S34" s="41">
        <f t="shared" si="45"/>
        <v>0</v>
      </c>
      <c r="T34" s="29"/>
      <c r="U34" s="29"/>
      <c r="V34" s="24">
        <f t="shared" si="41"/>
        <v>0</v>
      </c>
      <c r="W34" s="25">
        <f t="shared" si="46"/>
        <v>0</v>
      </c>
      <c r="X34" s="21"/>
      <c r="Y34" s="21"/>
      <c r="Z34" s="33"/>
      <c r="AA34" s="27">
        <f>AB34-X34-Y34-Z34</f>
        <v>17</v>
      </c>
      <c r="AB34" s="27">
        <v>17</v>
      </c>
      <c r="AC34" s="28">
        <f t="shared" si="43"/>
        <v>1</v>
      </c>
      <c r="AD34" s="10">
        <f t="shared" si="47"/>
        <v>0</v>
      </c>
      <c r="AE34" s="44">
        <f t="shared" si="48"/>
        <v>0</v>
      </c>
    </row>
    <row r="35" spans="1:31" x14ac:dyDescent="0.75">
      <c r="A35" s="29" t="s">
        <v>78</v>
      </c>
      <c r="B35" s="21" t="s">
        <v>38</v>
      </c>
      <c r="C35" s="21"/>
      <c r="D35" s="21"/>
      <c r="E35" s="29"/>
      <c r="F35" s="29"/>
      <c r="G35" s="40"/>
      <c r="H35" s="40"/>
      <c r="I35" s="41">
        <f t="shared" si="39"/>
        <v>0</v>
      </c>
      <c r="J35" s="29"/>
      <c r="K35" s="29"/>
      <c r="L35" s="24">
        <f t="shared" si="40"/>
        <v>0</v>
      </c>
      <c r="M35" s="21"/>
      <c r="N35" s="21"/>
      <c r="O35" s="29"/>
      <c r="P35" s="29"/>
      <c r="Q35" s="40"/>
      <c r="R35" s="40"/>
      <c r="S35" s="41">
        <f t="shared" si="45"/>
        <v>0</v>
      </c>
      <c r="T35" s="29"/>
      <c r="U35" s="29"/>
      <c r="V35" s="24">
        <f t="shared" si="41"/>
        <v>0</v>
      </c>
      <c r="W35" s="25">
        <f t="shared" si="46"/>
        <v>0</v>
      </c>
      <c r="X35" s="21"/>
      <c r="Y35" s="21"/>
      <c r="Z35" s="33"/>
      <c r="AA35" s="27">
        <f t="shared" si="42"/>
        <v>17</v>
      </c>
      <c r="AB35" s="27">
        <v>17</v>
      </c>
      <c r="AC35" s="28">
        <f t="shared" si="43"/>
        <v>1</v>
      </c>
      <c r="AD35" s="10">
        <f t="shared" si="47"/>
        <v>0</v>
      </c>
      <c r="AE35" s="44">
        <f t="shared" si="48"/>
        <v>0</v>
      </c>
    </row>
    <row r="36" spans="1:31" x14ac:dyDescent="0.75">
      <c r="A36" s="29" t="s">
        <v>79</v>
      </c>
      <c r="B36" s="21" t="s">
        <v>38</v>
      </c>
      <c r="C36" s="29"/>
      <c r="D36" s="29"/>
      <c r="E36" s="29"/>
      <c r="F36" s="29"/>
      <c r="G36" s="40"/>
      <c r="H36" s="40"/>
      <c r="I36" s="41">
        <f t="shared" si="39"/>
        <v>0</v>
      </c>
      <c r="J36" s="29"/>
      <c r="K36" s="29"/>
      <c r="L36" s="24">
        <f t="shared" si="40"/>
        <v>0</v>
      </c>
      <c r="M36" s="29"/>
      <c r="N36" s="29"/>
      <c r="O36" s="29"/>
      <c r="P36" s="29"/>
      <c r="Q36" s="40"/>
      <c r="R36" s="40"/>
      <c r="S36" s="41">
        <v>0.41666666666666669</v>
      </c>
      <c r="T36" s="29"/>
      <c r="U36" s="29"/>
      <c r="V36" s="24">
        <f t="shared" si="41"/>
        <v>0</v>
      </c>
      <c r="W36" s="25">
        <f t="shared" si="46"/>
        <v>0</v>
      </c>
      <c r="X36" s="21"/>
      <c r="Y36" s="21"/>
      <c r="Z36" s="33"/>
      <c r="AA36" s="27">
        <f t="shared" si="42"/>
        <v>17</v>
      </c>
      <c r="AB36" s="27">
        <v>17</v>
      </c>
      <c r="AC36" s="28">
        <f t="shared" si="43"/>
        <v>1</v>
      </c>
      <c r="AD36" s="10">
        <f t="shared" si="47"/>
        <v>0</v>
      </c>
      <c r="AE36" s="44">
        <f t="shared" ref="AE36:AE37" si="49">S36+I36</f>
        <v>0.41666666666666669</v>
      </c>
    </row>
    <row r="37" spans="1:31" x14ac:dyDescent="0.75">
      <c r="A37" s="29" t="s">
        <v>80</v>
      </c>
      <c r="B37" s="21" t="s">
        <v>38</v>
      </c>
      <c r="C37" s="29"/>
      <c r="D37" s="29"/>
      <c r="E37" s="29"/>
      <c r="F37" s="29"/>
      <c r="G37" s="40"/>
      <c r="H37" s="40"/>
      <c r="I37" s="41">
        <f t="shared" si="39"/>
        <v>0</v>
      </c>
      <c r="J37" s="29"/>
      <c r="K37" s="29"/>
      <c r="L37" s="24">
        <f t="shared" si="40"/>
        <v>0</v>
      </c>
      <c r="M37" s="29"/>
      <c r="N37" s="29"/>
      <c r="O37" s="29"/>
      <c r="P37" s="29"/>
      <c r="Q37" s="40"/>
      <c r="R37" s="40"/>
      <c r="S37" s="41">
        <v>0.41666666666666669</v>
      </c>
      <c r="T37" s="29"/>
      <c r="U37" s="29"/>
      <c r="V37" s="24">
        <f t="shared" si="41"/>
        <v>0</v>
      </c>
      <c r="W37" s="25">
        <f t="shared" si="46"/>
        <v>0</v>
      </c>
      <c r="X37" s="21"/>
      <c r="Y37" s="21"/>
      <c r="Z37" s="33"/>
      <c r="AA37" s="27">
        <f t="shared" si="42"/>
        <v>17</v>
      </c>
      <c r="AB37" s="27">
        <v>17</v>
      </c>
      <c r="AC37" s="28">
        <f t="shared" si="43"/>
        <v>1</v>
      </c>
      <c r="AD37" s="10">
        <f t="shared" si="47"/>
        <v>0</v>
      </c>
      <c r="AE37" s="44">
        <f t="shared" si="49"/>
        <v>0.41666666666666669</v>
      </c>
    </row>
    <row r="38" spans="1:31" x14ac:dyDescent="0.75">
      <c r="A38" s="29" t="s">
        <v>81</v>
      </c>
      <c r="B38" s="21" t="s">
        <v>38</v>
      </c>
      <c r="C38" s="29"/>
      <c r="D38" s="29"/>
      <c r="E38" s="29"/>
      <c r="F38" s="29"/>
      <c r="G38" s="40"/>
      <c r="H38" s="40"/>
      <c r="I38" s="41">
        <f t="shared" si="39"/>
        <v>0</v>
      </c>
      <c r="J38" s="29"/>
      <c r="K38" s="29"/>
      <c r="L38" s="24">
        <f t="shared" si="40"/>
        <v>0</v>
      </c>
      <c r="M38" s="29"/>
      <c r="N38" s="29"/>
      <c r="O38" s="29"/>
      <c r="P38" s="29"/>
      <c r="Q38" s="40"/>
      <c r="R38" s="40"/>
      <c r="S38" s="41">
        <f t="shared" si="45"/>
        <v>0</v>
      </c>
      <c r="T38" s="29"/>
      <c r="U38" s="29"/>
      <c r="V38" s="24">
        <f t="shared" si="41"/>
        <v>0</v>
      </c>
      <c r="W38" s="25">
        <f t="shared" si="46"/>
        <v>0</v>
      </c>
      <c r="X38" s="21"/>
      <c r="Y38" s="21"/>
      <c r="Z38" s="33"/>
      <c r="AA38" s="27">
        <f t="shared" si="42"/>
        <v>17</v>
      </c>
      <c r="AB38" s="27">
        <v>17</v>
      </c>
      <c r="AC38" s="28">
        <f t="shared" si="43"/>
        <v>1</v>
      </c>
      <c r="AD38" s="10">
        <f t="shared" si="47"/>
        <v>0</v>
      </c>
      <c r="AE38" s="44">
        <f t="shared" si="48"/>
        <v>0.41666666666666669</v>
      </c>
    </row>
    <row r="39" spans="1:31" x14ac:dyDescent="0.75">
      <c r="A39" s="29" t="s">
        <v>82</v>
      </c>
      <c r="B39" s="21" t="s">
        <v>38</v>
      </c>
      <c r="C39" s="21"/>
      <c r="D39" s="21"/>
      <c r="E39" s="29"/>
      <c r="F39" s="29"/>
      <c r="G39" s="40"/>
      <c r="H39" s="40"/>
      <c r="I39" s="41">
        <f t="shared" si="39"/>
        <v>0</v>
      </c>
      <c r="J39" s="29"/>
      <c r="K39" s="29"/>
      <c r="L39" s="24">
        <f t="shared" si="40"/>
        <v>0</v>
      </c>
      <c r="M39" s="21"/>
      <c r="N39" s="21"/>
      <c r="O39" s="29"/>
      <c r="P39" s="29"/>
      <c r="Q39" s="40"/>
      <c r="R39" s="40"/>
      <c r="S39" s="41">
        <f t="shared" si="45"/>
        <v>0</v>
      </c>
      <c r="T39" s="29"/>
      <c r="U39" s="29"/>
      <c r="V39" s="24">
        <f t="shared" si="41"/>
        <v>0</v>
      </c>
      <c r="W39" s="25">
        <f t="shared" si="46"/>
        <v>0</v>
      </c>
      <c r="X39" s="21"/>
      <c r="Y39" s="21"/>
      <c r="Z39" s="33"/>
      <c r="AA39" s="27">
        <f t="shared" si="42"/>
        <v>17</v>
      </c>
      <c r="AB39" s="27">
        <v>17</v>
      </c>
      <c r="AC39" s="28">
        <f t="shared" si="43"/>
        <v>1</v>
      </c>
      <c r="AD39" s="10">
        <f t="shared" si="47"/>
        <v>0</v>
      </c>
      <c r="AE39" s="44">
        <f t="shared" si="48"/>
        <v>0</v>
      </c>
    </row>
    <row r="40" spans="1:31" x14ac:dyDescent="0.75">
      <c r="A40" s="29" t="s">
        <v>83</v>
      </c>
      <c r="B40" s="21" t="s">
        <v>38</v>
      </c>
      <c r="C40" s="29"/>
      <c r="D40" s="29"/>
      <c r="E40" s="29"/>
      <c r="F40" s="29"/>
      <c r="G40" s="40"/>
      <c r="H40" s="40"/>
      <c r="I40" s="41">
        <f t="shared" si="39"/>
        <v>0</v>
      </c>
      <c r="J40" s="29"/>
      <c r="K40" s="29"/>
      <c r="L40" s="24">
        <f t="shared" si="40"/>
        <v>0</v>
      </c>
      <c r="M40" s="29"/>
      <c r="N40" s="29"/>
      <c r="O40" s="29"/>
      <c r="P40" s="29"/>
      <c r="Q40" s="40"/>
      <c r="R40" s="40"/>
      <c r="S40" s="41">
        <f t="shared" si="45"/>
        <v>0</v>
      </c>
      <c r="T40" s="29"/>
      <c r="U40" s="29"/>
      <c r="V40" s="24">
        <f t="shared" si="41"/>
        <v>0</v>
      </c>
      <c r="W40" s="25">
        <f t="shared" si="46"/>
        <v>0</v>
      </c>
      <c r="X40" s="21"/>
      <c r="Y40" s="21"/>
      <c r="Z40" s="33"/>
      <c r="AA40" s="27">
        <f t="shared" si="42"/>
        <v>17</v>
      </c>
      <c r="AB40" s="27">
        <v>17</v>
      </c>
      <c r="AC40" s="28">
        <f t="shared" si="43"/>
        <v>1</v>
      </c>
      <c r="AD40" s="10">
        <f t="shared" si="47"/>
        <v>0</v>
      </c>
      <c r="AE40" s="44">
        <f t="shared" si="48"/>
        <v>0</v>
      </c>
    </row>
    <row r="41" spans="1:31" x14ac:dyDescent="0.75">
      <c r="A41" s="29" t="s">
        <v>84</v>
      </c>
      <c r="B41" s="21" t="s">
        <v>38</v>
      </c>
      <c r="C41" s="29"/>
      <c r="D41" s="29"/>
      <c r="E41" s="29"/>
      <c r="F41" s="29"/>
      <c r="G41" s="40"/>
      <c r="H41" s="40"/>
      <c r="I41" s="41">
        <f t="shared" si="39"/>
        <v>0</v>
      </c>
      <c r="J41" s="29"/>
      <c r="K41" s="29"/>
      <c r="L41" s="24">
        <f t="shared" si="40"/>
        <v>0</v>
      </c>
      <c r="M41" s="29"/>
      <c r="N41" s="29"/>
      <c r="O41" s="29"/>
      <c r="P41" s="29"/>
      <c r="Q41" s="40"/>
      <c r="R41" s="40"/>
      <c r="S41" s="41">
        <f t="shared" si="45"/>
        <v>0</v>
      </c>
      <c r="T41" s="29"/>
      <c r="U41" s="29"/>
      <c r="V41" s="24">
        <f t="shared" si="41"/>
        <v>0</v>
      </c>
      <c r="W41" s="25">
        <f t="shared" si="46"/>
        <v>0</v>
      </c>
      <c r="X41" s="21"/>
      <c r="Y41" s="21"/>
      <c r="Z41" s="33"/>
      <c r="AA41" s="27">
        <f t="shared" si="42"/>
        <v>17</v>
      </c>
      <c r="AB41" s="27">
        <v>17</v>
      </c>
      <c r="AC41" s="28">
        <f t="shared" si="43"/>
        <v>1</v>
      </c>
      <c r="AD41" s="10">
        <f t="shared" si="47"/>
        <v>0</v>
      </c>
      <c r="AE41" s="44">
        <f t="shared" si="48"/>
        <v>0</v>
      </c>
    </row>
    <row r="42" spans="1:31" x14ac:dyDescent="0.75">
      <c r="A42" s="29" t="s">
        <v>85</v>
      </c>
      <c r="B42" s="21" t="s">
        <v>38</v>
      </c>
      <c r="C42" s="29"/>
      <c r="D42" s="29"/>
      <c r="E42" s="29"/>
      <c r="F42" s="29"/>
      <c r="G42" s="40"/>
      <c r="H42" s="40"/>
      <c r="I42" s="41">
        <f t="shared" si="39"/>
        <v>0</v>
      </c>
      <c r="J42" s="29"/>
      <c r="K42" s="29"/>
      <c r="L42" s="24">
        <f t="shared" si="40"/>
        <v>0</v>
      </c>
      <c r="M42" s="29"/>
      <c r="N42" s="29"/>
      <c r="O42" s="29"/>
      <c r="P42" s="29"/>
      <c r="Q42" s="40"/>
      <c r="R42" s="40"/>
      <c r="S42" s="41">
        <f t="shared" si="45"/>
        <v>0</v>
      </c>
      <c r="T42" s="29"/>
      <c r="U42" s="29"/>
      <c r="V42" s="24">
        <f t="shared" si="41"/>
        <v>0</v>
      </c>
      <c r="W42" s="25">
        <f t="shared" si="46"/>
        <v>0</v>
      </c>
      <c r="X42" s="21"/>
      <c r="Y42" s="21"/>
      <c r="Z42" s="33"/>
      <c r="AA42" s="27">
        <f t="shared" si="42"/>
        <v>17</v>
      </c>
      <c r="AB42" s="27">
        <v>17</v>
      </c>
      <c r="AC42" s="28">
        <f t="shared" si="43"/>
        <v>1</v>
      </c>
      <c r="AD42" s="10">
        <f t="shared" si="47"/>
        <v>0</v>
      </c>
      <c r="AE42" s="44">
        <f t="shared" si="48"/>
        <v>0</v>
      </c>
    </row>
    <row r="43" spans="1:31" x14ac:dyDescent="0.75">
      <c r="A43" s="29" t="s">
        <v>86</v>
      </c>
      <c r="B43" s="21" t="s">
        <v>38</v>
      </c>
      <c r="C43" s="29"/>
      <c r="D43" s="29"/>
      <c r="E43" s="29"/>
      <c r="F43" s="29"/>
      <c r="G43" s="40"/>
      <c r="H43" s="40"/>
      <c r="I43" s="41">
        <f t="shared" si="39"/>
        <v>0</v>
      </c>
      <c r="J43" s="29"/>
      <c r="K43" s="29"/>
      <c r="L43" s="24">
        <f t="shared" si="40"/>
        <v>0</v>
      </c>
      <c r="M43" s="29"/>
      <c r="N43" s="29"/>
      <c r="O43" s="29"/>
      <c r="P43" s="29"/>
      <c r="Q43" s="40"/>
      <c r="R43" s="40"/>
      <c r="S43" s="41">
        <f t="shared" si="45"/>
        <v>0</v>
      </c>
      <c r="T43" s="29"/>
      <c r="U43" s="29"/>
      <c r="V43" s="24">
        <f t="shared" si="41"/>
        <v>0</v>
      </c>
      <c r="W43" s="25">
        <f t="shared" si="46"/>
        <v>0</v>
      </c>
      <c r="X43" s="21"/>
      <c r="Y43" s="21"/>
      <c r="Z43" s="33"/>
      <c r="AA43" s="27">
        <f t="shared" si="42"/>
        <v>17</v>
      </c>
      <c r="AB43" s="27">
        <v>17</v>
      </c>
      <c r="AC43" s="28">
        <f t="shared" si="43"/>
        <v>1</v>
      </c>
      <c r="AD43" s="10">
        <f t="shared" si="47"/>
        <v>0</v>
      </c>
      <c r="AE43" s="44">
        <f t="shared" si="48"/>
        <v>0</v>
      </c>
    </row>
    <row r="44" spans="1:31" x14ac:dyDescent="0.75">
      <c r="A44" s="29" t="s">
        <v>87</v>
      </c>
      <c r="B44" s="21" t="s">
        <v>38</v>
      </c>
      <c r="C44" s="29"/>
      <c r="D44" s="21"/>
      <c r="E44" s="29"/>
      <c r="F44" s="29"/>
      <c r="G44" s="40"/>
      <c r="H44" s="40"/>
      <c r="I44" s="41">
        <f t="shared" si="39"/>
        <v>0</v>
      </c>
      <c r="J44" s="29"/>
      <c r="K44" s="29"/>
      <c r="L44" s="24">
        <f t="shared" si="40"/>
        <v>0</v>
      </c>
      <c r="M44" s="21"/>
      <c r="N44" s="29"/>
      <c r="O44" s="29"/>
      <c r="P44" s="29"/>
      <c r="Q44" s="40"/>
      <c r="R44" s="40"/>
      <c r="S44" s="41">
        <f t="shared" si="45"/>
        <v>0</v>
      </c>
      <c r="T44" s="29"/>
      <c r="U44" s="29"/>
      <c r="V44" s="24">
        <f t="shared" si="41"/>
        <v>0</v>
      </c>
      <c r="W44" s="25">
        <f t="shared" si="46"/>
        <v>0</v>
      </c>
      <c r="X44" s="21"/>
      <c r="Y44" s="21"/>
      <c r="Z44" s="33"/>
      <c r="AA44" s="27">
        <f t="shared" si="42"/>
        <v>17</v>
      </c>
      <c r="AB44" s="27">
        <v>17</v>
      </c>
      <c r="AC44" s="28">
        <f t="shared" si="43"/>
        <v>1</v>
      </c>
      <c r="AD44" s="10">
        <f>W44/AA44</f>
        <v>0</v>
      </c>
      <c r="AE44" s="44">
        <f>S41+I41</f>
        <v>0</v>
      </c>
    </row>
    <row r="45" spans="1:31" x14ac:dyDescent="0.75">
      <c r="A45" s="29" t="s">
        <v>135</v>
      </c>
      <c r="B45" s="21" t="s">
        <v>38</v>
      </c>
      <c r="C45" s="21"/>
      <c r="D45" s="21"/>
      <c r="E45" s="29"/>
      <c r="F45" s="29"/>
      <c r="G45" s="40"/>
      <c r="H45" s="40"/>
      <c r="I45" s="41">
        <f t="shared" si="39"/>
        <v>0</v>
      </c>
      <c r="J45" s="29"/>
      <c r="K45" s="29"/>
      <c r="L45" s="24">
        <f t="shared" si="40"/>
        <v>0</v>
      </c>
      <c r="M45" s="21"/>
      <c r="N45" s="29"/>
      <c r="O45" s="29"/>
      <c r="P45" s="29"/>
      <c r="Q45" s="40"/>
      <c r="R45" s="40"/>
      <c r="S45" s="41">
        <f t="shared" si="45"/>
        <v>0</v>
      </c>
      <c r="T45" s="29"/>
      <c r="U45" s="29"/>
      <c r="V45" s="24">
        <f t="shared" si="41"/>
        <v>0</v>
      </c>
      <c r="W45" s="25">
        <f t="shared" si="46"/>
        <v>0</v>
      </c>
      <c r="X45" s="21"/>
      <c r="Y45" s="21"/>
      <c r="Z45" s="33"/>
      <c r="AA45" s="27">
        <f t="shared" si="42"/>
        <v>17</v>
      </c>
      <c r="AB45" s="27">
        <v>17</v>
      </c>
      <c r="AC45" s="28">
        <f t="shared" si="43"/>
        <v>1</v>
      </c>
      <c r="AD45" s="10">
        <f>W45/AA45</f>
        <v>0</v>
      </c>
      <c r="AE45" s="44">
        <f t="shared" ref="AE45" si="50">S44+I44</f>
        <v>0</v>
      </c>
    </row>
    <row r="46" spans="1:31" x14ac:dyDescent="0.75">
      <c r="A46" s="29" t="s">
        <v>136</v>
      </c>
      <c r="B46" s="21" t="s">
        <v>38</v>
      </c>
      <c r="C46" s="29"/>
      <c r="D46" s="29"/>
      <c r="E46" s="29"/>
      <c r="F46" s="29"/>
      <c r="G46" s="40"/>
      <c r="H46" s="40"/>
      <c r="I46" s="41">
        <f t="shared" si="39"/>
        <v>0</v>
      </c>
      <c r="J46" s="29"/>
      <c r="K46" s="29"/>
      <c r="L46" s="24">
        <f t="shared" si="40"/>
        <v>0</v>
      </c>
      <c r="M46" s="29"/>
      <c r="N46" s="21"/>
      <c r="O46" s="29"/>
      <c r="P46" s="29"/>
      <c r="Q46" s="40"/>
      <c r="R46" s="40"/>
      <c r="S46" s="41">
        <f t="shared" si="45"/>
        <v>0</v>
      </c>
      <c r="T46" s="29"/>
      <c r="U46" s="29"/>
      <c r="V46" s="24">
        <f t="shared" si="41"/>
        <v>0</v>
      </c>
      <c r="W46" s="25">
        <f t="shared" si="46"/>
        <v>0</v>
      </c>
      <c r="X46" s="21"/>
      <c r="Y46" s="21"/>
      <c r="Z46" s="33"/>
      <c r="AA46" s="27">
        <f t="shared" si="42"/>
        <v>17</v>
      </c>
      <c r="AB46" s="27">
        <v>17</v>
      </c>
      <c r="AC46" s="28">
        <f t="shared" si="43"/>
        <v>1</v>
      </c>
      <c r="AD46" s="10">
        <f>W46/AA46</f>
        <v>0</v>
      </c>
      <c r="AE46" s="44">
        <f>S43+I43</f>
        <v>0</v>
      </c>
    </row>
    <row r="47" spans="1:31" x14ac:dyDescent="0.75">
      <c r="A47" s="29" t="s">
        <v>137</v>
      </c>
      <c r="B47" s="21" t="s">
        <v>38</v>
      </c>
      <c r="C47" s="21"/>
      <c r="D47" s="21"/>
      <c r="E47" s="29"/>
      <c r="F47" s="29"/>
      <c r="G47" s="40"/>
      <c r="H47" s="40"/>
      <c r="I47" s="41">
        <f t="shared" si="39"/>
        <v>0</v>
      </c>
      <c r="J47" s="29"/>
      <c r="K47" s="29"/>
      <c r="L47" s="24">
        <f t="shared" si="40"/>
        <v>0</v>
      </c>
      <c r="M47" s="21"/>
      <c r="N47" s="29"/>
      <c r="O47" s="29"/>
      <c r="P47" s="29"/>
      <c r="Q47" s="40"/>
      <c r="R47" s="40"/>
      <c r="S47" s="41">
        <f t="shared" si="45"/>
        <v>0</v>
      </c>
      <c r="T47" s="29"/>
      <c r="U47" s="29"/>
      <c r="V47" s="24">
        <f t="shared" si="41"/>
        <v>0</v>
      </c>
      <c r="W47" s="25">
        <f t="shared" si="46"/>
        <v>0</v>
      </c>
      <c r="X47" s="21"/>
      <c r="Y47" s="21"/>
      <c r="Z47" s="33"/>
      <c r="AA47" s="27">
        <f t="shared" si="42"/>
        <v>17</v>
      </c>
      <c r="AB47" s="27">
        <v>17</v>
      </c>
      <c r="AC47" s="28">
        <f t="shared" si="43"/>
        <v>1</v>
      </c>
      <c r="AD47" s="10">
        <f>W47/AA47</f>
        <v>0</v>
      </c>
      <c r="AE47" s="44">
        <f t="shared" ref="AE47" si="51">S46+I46</f>
        <v>0</v>
      </c>
    </row>
    <row r="48" spans="1:31" x14ac:dyDescent="0.75">
      <c r="A48" s="29"/>
      <c r="B48" s="21"/>
      <c r="C48" s="21"/>
      <c r="D48" s="21"/>
      <c r="E48" s="29"/>
      <c r="F48" s="29"/>
      <c r="G48" s="40"/>
      <c r="H48" s="40"/>
      <c r="I48" s="41"/>
      <c r="J48" s="29"/>
      <c r="K48" s="29"/>
      <c r="L48" s="24"/>
      <c r="M48" s="21"/>
      <c r="N48" s="21"/>
      <c r="O48" s="29"/>
      <c r="P48" s="29"/>
      <c r="Q48" s="40"/>
      <c r="R48" s="40"/>
      <c r="S48" s="41"/>
      <c r="T48" s="29"/>
      <c r="U48" s="29"/>
      <c r="V48" s="24"/>
      <c r="W48" s="25"/>
      <c r="X48" s="21"/>
      <c r="Y48" s="21"/>
      <c r="Z48" s="33"/>
      <c r="AA48" s="27"/>
      <c r="AB48" s="27"/>
      <c r="AC48" s="28">
        <f>AVERAGEIF(AC30:AC47,"&gt;0")</f>
        <v>1</v>
      </c>
      <c r="AD48" s="28" t="e">
        <f>AVERAGEIF(AD30:AD47,"&gt;0")</f>
        <v>#DIV/0!</v>
      </c>
      <c r="AE48" s="44"/>
    </row>
    <row r="49" spans="1:31" x14ac:dyDescent="0.75">
      <c r="A49" s="13" t="s">
        <v>102</v>
      </c>
      <c r="B49" s="13"/>
      <c r="C49" s="13"/>
      <c r="D49" s="13"/>
      <c r="E49" s="13"/>
      <c r="F49" s="13"/>
      <c r="G49" s="13"/>
      <c r="H49" s="13"/>
      <c r="I49" s="16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7"/>
      <c r="X49" s="13"/>
      <c r="Y49" s="13"/>
      <c r="Z49" s="18"/>
      <c r="AA49" s="13"/>
      <c r="AB49" s="13"/>
      <c r="AC49" s="14"/>
      <c r="AD49" s="15"/>
      <c r="AE49" s="43"/>
    </row>
    <row r="50" spans="1:31" x14ac:dyDescent="0.75">
      <c r="A50" s="29" t="s">
        <v>39</v>
      </c>
      <c r="B50" s="21" t="s">
        <v>38</v>
      </c>
      <c r="C50" s="29"/>
      <c r="D50" s="29"/>
      <c r="E50" s="29"/>
      <c r="F50" s="29"/>
      <c r="G50" s="40"/>
      <c r="H50" s="40"/>
      <c r="I50" s="41">
        <f t="shared" ref="I50:I61" si="52">H50-G50</f>
        <v>0</v>
      </c>
      <c r="J50" s="29"/>
      <c r="K50" s="29"/>
      <c r="L50" s="24">
        <f t="shared" ref="L50:L61" si="53">SUM(D50-C50)</f>
        <v>0</v>
      </c>
      <c r="M50" s="29"/>
      <c r="N50" s="29"/>
      <c r="O50" s="29"/>
      <c r="P50" s="29"/>
      <c r="Q50" s="40"/>
      <c r="R50" s="40"/>
      <c r="S50" s="41">
        <f>R50-Q50</f>
        <v>0</v>
      </c>
      <c r="T50" s="29"/>
      <c r="U50" s="29"/>
      <c r="V50" s="24">
        <f t="shared" ref="V50:V61" si="54">SUM(N50-M50)</f>
        <v>0</v>
      </c>
      <c r="W50" s="25">
        <f t="shared" ref="W50:W61" si="55">L50+V50</f>
        <v>0</v>
      </c>
      <c r="X50" s="21"/>
      <c r="Y50" s="21"/>
      <c r="Z50" s="33"/>
      <c r="AA50" s="27">
        <f t="shared" ref="AA50:AA54" si="56">AB50-X50-Y50-Z50</f>
        <v>17</v>
      </c>
      <c r="AB50" s="27">
        <v>17</v>
      </c>
      <c r="AC50" s="28">
        <f t="shared" ref="AC50:AC53" si="57">AA50/AB50</f>
        <v>1</v>
      </c>
      <c r="AD50" s="10">
        <f t="shared" ref="AD50:AD53" si="58">W50/AA50</f>
        <v>0</v>
      </c>
      <c r="AE50" s="44">
        <f>S50+I50</f>
        <v>0</v>
      </c>
    </row>
    <row r="51" spans="1:31" x14ac:dyDescent="0.75">
      <c r="A51" s="29" t="s">
        <v>40</v>
      </c>
      <c r="B51" s="21" t="s">
        <v>38</v>
      </c>
      <c r="C51" s="29"/>
      <c r="D51" s="29"/>
      <c r="E51" s="29"/>
      <c r="F51" s="29"/>
      <c r="G51" s="40"/>
      <c r="H51" s="40"/>
      <c r="I51" s="41">
        <f t="shared" si="52"/>
        <v>0</v>
      </c>
      <c r="J51" s="29"/>
      <c r="K51" s="29"/>
      <c r="L51" s="24">
        <f t="shared" si="53"/>
        <v>0</v>
      </c>
      <c r="M51" s="29"/>
      <c r="N51" s="29"/>
      <c r="O51" s="29"/>
      <c r="P51" s="29"/>
      <c r="Q51" s="40"/>
      <c r="R51" s="40"/>
      <c r="S51" s="41">
        <f t="shared" ref="S51:S61" si="59">R51-Q51</f>
        <v>0</v>
      </c>
      <c r="T51" s="29"/>
      <c r="U51" s="29"/>
      <c r="V51" s="24">
        <f t="shared" si="54"/>
        <v>0</v>
      </c>
      <c r="W51" s="25">
        <f t="shared" si="55"/>
        <v>0</v>
      </c>
      <c r="X51" s="21"/>
      <c r="Y51" s="21"/>
      <c r="Z51" s="33"/>
      <c r="AA51" s="27">
        <f t="shared" si="56"/>
        <v>17</v>
      </c>
      <c r="AB51" s="27">
        <v>17</v>
      </c>
      <c r="AC51" s="28">
        <f t="shared" si="57"/>
        <v>1</v>
      </c>
      <c r="AD51" s="10">
        <f t="shared" si="58"/>
        <v>0</v>
      </c>
      <c r="AE51" s="44">
        <f t="shared" ref="AE51:AE61" si="60">S51+I51</f>
        <v>0</v>
      </c>
    </row>
    <row r="52" spans="1:31" x14ac:dyDescent="0.75">
      <c r="A52" s="29" t="s">
        <v>41</v>
      </c>
      <c r="B52" s="21" t="s">
        <v>38</v>
      </c>
      <c r="C52" s="29"/>
      <c r="D52" s="29"/>
      <c r="E52" s="29"/>
      <c r="F52" s="29"/>
      <c r="G52" s="40"/>
      <c r="H52" s="40"/>
      <c r="I52" s="41">
        <f t="shared" si="52"/>
        <v>0</v>
      </c>
      <c r="J52" s="29"/>
      <c r="K52" s="29"/>
      <c r="L52" s="24">
        <f t="shared" si="53"/>
        <v>0</v>
      </c>
      <c r="M52" s="29"/>
      <c r="N52" s="29"/>
      <c r="O52" s="29"/>
      <c r="P52" s="29"/>
      <c r="Q52" s="40"/>
      <c r="R52" s="40"/>
      <c r="S52" s="41">
        <f t="shared" si="59"/>
        <v>0</v>
      </c>
      <c r="T52" s="29"/>
      <c r="U52" s="29"/>
      <c r="V52" s="24">
        <f t="shared" si="54"/>
        <v>0</v>
      </c>
      <c r="W52" s="25">
        <f t="shared" si="55"/>
        <v>0</v>
      </c>
      <c r="X52" s="21"/>
      <c r="Y52" s="21"/>
      <c r="Z52" s="33"/>
      <c r="AA52" s="27">
        <f t="shared" si="56"/>
        <v>17</v>
      </c>
      <c r="AB52" s="27">
        <v>17</v>
      </c>
      <c r="AC52" s="28">
        <f t="shared" si="57"/>
        <v>1</v>
      </c>
      <c r="AD52" s="10">
        <f t="shared" si="58"/>
        <v>0</v>
      </c>
      <c r="AE52" s="44">
        <f t="shared" si="60"/>
        <v>0</v>
      </c>
    </row>
    <row r="53" spans="1:31" x14ac:dyDescent="0.75">
      <c r="A53" s="29" t="s">
        <v>42</v>
      </c>
      <c r="B53" s="21" t="s">
        <v>38</v>
      </c>
      <c r="C53" s="29"/>
      <c r="D53" s="29"/>
      <c r="E53" s="29"/>
      <c r="F53" s="29"/>
      <c r="G53" s="40"/>
      <c r="H53" s="40"/>
      <c r="I53" s="41">
        <f t="shared" si="52"/>
        <v>0</v>
      </c>
      <c r="J53" s="29"/>
      <c r="K53" s="29"/>
      <c r="L53" s="24">
        <f t="shared" si="53"/>
        <v>0</v>
      </c>
      <c r="M53" s="29"/>
      <c r="N53" s="29"/>
      <c r="O53" s="29"/>
      <c r="P53" s="29"/>
      <c r="Q53" s="40"/>
      <c r="R53" s="40"/>
      <c r="S53" s="41">
        <f t="shared" si="59"/>
        <v>0</v>
      </c>
      <c r="T53" s="29"/>
      <c r="U53" s="29"/>
      <c r="V53" s="24">
        <f t="shared" si="54"/>
        <v>0</v>
      </c>
      <c r="W53" s="25">
        <f t="shared" si="55"/>
        <v>0</v>
      </c>
      <c r="X53" s="21"/>
      <c r="Y53" s="21"/>
      <c r="Z53" s="33"/>
      <c r="AA53" s="27">
        <f t="shared" si="56"/>
        <v>17</v>
      </c>
      <c r="AB53" s="27">
        <v>17</v>
      </c>
      <c r="AC53" s="28">
        <f t="shared" si="57"/>
        <v>1</v>
      </c>
      <c r="AD53" s="10">
        <f t="shared" si="58"/>
        <v>0</v>
      </c>
      <c r="AE53" s="44">
        <f t="shared" si="60"/>
        <v>0</v>
      </c>
    </row>
    <row r="54" spans="1:31" x14ac:dyDescent="0.75">
      <c r="A54" s="29" t="s">
        <v>43</v>
      </c>
      <c r="B54" s="21" t="s">
        <v>38</v>
      </c>
      <c r="C54" s="21"/>
      <c r="D54" s="21"/>
      <c r="E54" s="29"/>
      <c r="F54" s="29"/>
      <c r="G54" s="40"/>
      <c r="H54" s="40"/>
      <c r="I54" s="41">
        <f t="shared" si="52"/>
        <v>0</v>
      </c>
      <c r="J54" s="29"/>
      <c r="K54" s="29"/>
      <c r="L54" s="24">
        <f t="shared" si="53"/>
        <v>0</v>
      </c>
      <c r="M54" s="21"/>
      <c r="N54" s="21"/>
      <c r="O54" s="29"/>
      <c r="P54" s="29"/>
      <c r="Q54" s="40"/>
      <c r="R54" s="40"/>
      <c r="S54" s="41">
        <f t="shared" si="59"/>
        <v>0</v>
      </c>
      <c r="T54" s="29"/>
      <c r="U54" s="29"/>
      <c r="V54" s="24">
        <f t="shared" si="54"/>
        <v>0</v>
      </c>
      <c r="W54" s="25">
        <f t="shared" si="55"/>
        <v>0</v>
      </c>
      <c r="X54" s="21"/>
      <c r="Y54" s="21"/>
      <c r="Z54" s="33"/>
      <c r="AA54" s="27">
        <f t="shared" si="56"/>
        <v>17</v>
      </c>
      <c r="AB54" s="27">
        <v>17</v>
      </c>
      <c r="AC54" s="28">
        <f>AA54/AB54</f>
        <v>1</v>
      </c>
      <c r="AD54" s="10">
        <f>W54/AA54</f>
        <v>0</v>
      </c>
      <c r="AE54" s="44">
        <f t="shared" si="60"/>
        <v>0</v>
      </c>
    </row>
    <row r="55" spans="1:31" x14ac:dyDescent="0.75">
      <c r="A55" s="29" t="s">
        <v>44</v>
      </c>
      <c r="B55" s="21" t="s">
        <v>38</v>
      </c>
      <c r="C55" s="29"/>
      <c r="D55" s="29"/>
      <c r="E55" s="29"/>
      <c r="F55" s="29"/>
      <c r="G55" s="40"/>
      <c r="H55" s="40"/>
      <c r="I55" s="41">
        <f t="shared" si="52"/>
        <v>0</v>
      </c>
      <c r="J55" s="29"/>
      <c r="K55" s="29"/>
      <c r="L55" s="24">
        <f t="shared" si="53"/>
        <v>0</v>
      </c>
      <c r="M55" s="29"/>
      <c r="N55" s="29"/>
      <c r="O55" s="29"/>
      <c r="P55" s="29"/>
      <c r="Q55" s="40"/>
      <c r="R55" s="40"/>
      <c r="S55" s="41">
        <f t="shared" si="59"/>
        <v>0</v>
      </c>
      <c r="T55" s="29"/>
      <c r="U55" s="29"/>
      <c r="V55" s="24">
        <f t="shared" si="54"/>
        <v>0</v>
      </c>
      <c r="W55" s="25">
        <f t="shared" si="55"/>
        <v>0</v>
      </c>
      <c r="X55" s="21"/>
      <c r="Y55" s="21"/>
      <c r="Z55" s="33"/>
      <c r="AA55" s="27">
        <f t="shared" si="42"/>
        <v>17</v>
      </c>
      <c r="AB55" s="27">
        <v>17</v>
      </c>
      <c r="AC55" s="28">
        <f t="shared" si="43"/>
        <v>1</v>
      </c>
      <c r="AD55" s="10">
        <f t="shared" si="47"/>
        <v>0</v>
      </c>
      <c r="AE55" s="44">
        <f t="shared" si="60"/>
        <v>0</v>
      </c>
    </row>
    <row r="56" spans="1:31" x14ac:dyDescent="0.75">
      <c r="A56" s="29" t="s">
        <v>45</v>
      </c>
      <c r="B56" s="21" t="s">
        <v>38</v>
      </c>
      <c r="C56" s="29"/>
      <c r="D56" s="29"/>
      <c r="E56" s="29"/>
      <c r="F56" s="29"/>
      <c r="G56" s="40"/>
      <c r="H56" s="40"/>
      <c r="I56" s="41">
        <f t="shared" si="52"/>
        <v>0</v>
      </c>
      <c r="J56" s="29"/>
      <c r="K56" s="29"/>
      <c r="L56" s="24">
        <f t="shared" si="53"/>
        <v>0</v>
      </c>
      <c r="M56" s="29"/>
      <c r="N56" s="29"/>
      <c r="O56" s="29"/>
      <c r="P56" s="29"/>
      <c r="Q56" s="40"/>
      <c r="R56" s="40"/>
      <c r="S56" s="41">
        <v>0.41666666666666669</v>
      </c>
      <c r="T56" s="29"/>
      <c r="U56" s="29"/>
      <c r="V56" s="24">
        <f t="shared" si="54"/>
        <v>0</v>
      </c>
      <c r="W56" s="25">
        <f t="shared" si="55"/>
        <v>0</v>
      </c>
      <c r="X56" s="21"/>
      <c r="Y56" s="21"/>
      <c r="Z56" s="33"/>
      <c r="AA56" s="27">
        <f t="shared" si="42"/>
        <v>17</v>
      </c>
      <c r="AB56" s="27">
        <v>17</v>
      </c>
      <c r="AC56" s="28">
        <f t="shared" si="43"/>
        <v>1</v>
      </c>
      <c r="AD56" s="10">
        <f t="shared" si="47"/>
        <v>0</v>
      </c>
      <c r="AE56" s="44">
        <f t="shared" si="60"/>
        <v>0.41666666666666669</v>
      </c>
    </row>
    <row r="57" spans="1:31" x14ac:dyDescent="0.75">
      <c r="A57" s="29" t="s">
        <v>116</v>
      </c>
      <c r="B57" s="21" t="s">
        <v>38</v>
      </c>
      <c r="C57" s="29"/>
      <c r="D57" s="29"/>
      <c r="E57" s="29"/>
      <c r="F57" s="29"/>
      <c r="G57" s="40"/>
      <c r="H57" s="40"/>
      <c r="I57" s="41">
        <f t="shared" si="52"/>
        <v>0</v>
      </c>
      <c r="J57" s="29"/>
      <c r="K57" s="29"/>
      <c r="L57" s="24">
        <f t="shared" si="53"/>
        <v>0</v>
      </c>
      <c r="M57" s="29"/>
      <c r="N57" s="29"/>
      <c r="O57" s="29"/>
      <c r="P57" s="29"/>
      <c r="Q57" s="40"/>
      <c r="R57" s="40"/>
      <c r="S57" s="41">
        <f t="shared" si="59"/>
        <v>0</v>
      </c>
      <c r="T57" s="29"/>
      <c r="U57" s="29"/>
      <c r="V57" s="24">
        <f t="shared" si="54"/>
        <v>0</v>
      </c>
      <c r="W57" s="25">
        <f t="shared" si="55"/>
        <v>0</v>
      </c>
      <c r="X57" s="21"/>
      <c r="Y57" s="21"/>
      <c r="Z57" s="33"/>
      <c r="AA57" s="27">
        <f t="shared" si="42"/>
        <v>17</v>
      </c>
      <c r="AB57" s="27">
        <v>17</v>
      </c>
      <c r="AC57" s="28">
        <f t="shared" si="43"/>
        <v>1</v>
      </c>
      <c r="AD57" s="10">
        <f t="shared" si="47"/>
        <v>0</v>
      </c>
      <c r="AE57" s="44">
        <f t="shared" si="60"/>
        <v>0</v>
      </c>
    </row>
    <row r="58" spans="1:31" x14ac:dyDescent="0.75">
      <c r="A58" s="29" t="s">
        <v>46</v>
      </c>
      <c r="B58" s="21" t="s">
        <v>38</v>
      </c>
      <c r="C58" s="29"/>
      <c r="D58" s="29"/>
      <c r="E58" s="29"/>
      <c r="F58" s="29"/>
      <c r="G58" s="40"/>
      <c r="H58" s="40"/>
      <c r="I58" s="41">
        <f t="shared" si="52"/>
        <v>0</v>
      </c>
      <c r="J58" s="29"/>
      <c r="K58" s="29"/>
      <c r="L58" s="24">
        <f t="shared" si="53"/>
        <v>0</v>
      </c>
      <c r="M58" s="29"/>
      <c r="N58" s="29"/>
      <c r="O58" s="29"/>
      <c r="P58" s="29"/>
      <c r="Q58" s="29"/>
      <c r="R58" s="29"/>
      <c r="S58" s="41">
        <f t="shared" si="59"/>
        <v>0</v>
      </c>
      <c r="T58" s="29"/>
      <c r="U58" s="29"/>
      <c r="V58" s="24">
        <f t="shared" si="54"/>
        <v>0</v>
      </c>
      <c r="W58" s="25">
        <f t="shared" si="55"/>
        <v>0</v>
      </c>
      <c r="X58" s="21"/>
      <c r="Y58" s="21"/>
      <c r="Z58" s="33"/>
      <c r="AA58" s="27">
        <f t="shared" si="42"/>
        <v>17</v>
      </c>
      <c r="AB58" s="27">
        <v>17</v>
      </c>
      <c r="AC58" s="28">
        <f t="shared" si="43"/>
        <v>1</v>
      </c>
      <c r="AD58" s="10">
        <f t="shared" si="47"/>
        <v>0</v>
      </c>
      <c r="AE58" s="44">
        <f t="shared" si="60"/>
        <v>0</v>
      </c>
    </row>
    <row r="59" spans="1:31" x14ac:dyDescent="0.75">
      <c r="A59" s="29" t="s">
        <v>48</v>
      </c>
      <c r="B59" s="21" t="s">
        <v>38</v>
      </c>
      <c r="C59" s="29"/>
      <c r="D59" s="29"/>
      <c r="E59" s="29"/>
      <c r="F59" s="29"/>
      <c r="G59" s="40"/>
      <c r="H59" s="40"/>
      <c r="I59" s="41">
        <f t="shared" si="52"/>
        <v>0</v>
      </c>
      <c r="J59" s="29"/>
      <c r="K59" s="29"/>
      <c r="L59" s="24">
        <f t="shared" si="53"/>
        <v>0</v>
      </c>
      <c r="M59" s="29"/>
      <c r="N59" s="29"/>
      <c r="O59" s="29"/>
      <c r="P59" s="29"/>
      <c r="Q59" s="40"/>
      <c r="R59" s="40"/>
      <c r="S59" s="41">
        <v>0.41666666666666669</v>
      </c>
      <c r="T59" s="29"/>
      <c r="U59" s="29"/>
      <c r="V59" s="24">
        <f t="shared" si="54"/>
        <v>0</v>
      </c>
      <c r="W59" s="25">
        <f t="shared" si="55"/>
        <v>0</v>
      </c>
      <c r="X59" s="21"/>
      <c r="Y59" s="21"/>
      <c r="Z59" s="33"/>
      <c r="AA59" s="27">
        <f t="shared" si="42"/>
        <v>17</v>
      </c>
      <c r="AB59" s="27">
        <v>17</v>
      </c>
      <c r="AC59" s="28">
        <f t="shared" si="43"/>
        <v>1</v>
      </c>
      <c r="AD59" s="10">
        <f t="shared" si="47"/>
        <v>0</v>
      </c>
      <c r="AE59" s="44">
        <f t="shared" si="60"/>
        <v>0.41666666666666669</v>
      </c>
    </row>
    <row r="60" spans="1:31" x14ac:dyDescent="0.75">
      <c r="A60" s="29" t="s">
        <v>49</v>
      </c>
      <c r="B60" s="21" t="s">
        <v>38</v>
      </c>
      <c r="C60" s="29"/>
      <c r="D60" s="29"/>
      <c r="E60" s="29"/>
      <c r="F60" s="29"/>
      <c r="G60" s="40"/>
      <c r="H60" s="40"/>
      <c r="I60" s="41">
        <f t="shared" si="52"/>
        <v>0</v>
      </c>
      <c r="J60" s="29"/>
      <c r="K60" s="29"/>
      <c r="L60" s="24">
        <f t="shared" si="53"/>
        <v>0</v>
      </c>
      <c r="M60" s="29"/>
      <c r="N60" s="29"/>
      <c r="O60" s="29"/>
      <c r="P60" s="29"/>
      <c r="Q60" s="40"/>
      <c r="R60" s="40"/>
      <c r="S60" s="41">
        <f t="shared" si="59"/>
        <v>0</v>
      </c>
      <c r="T60" s="29"/>
      <c r="U60" s="29"/>
      <c r="V60" s="24">
        <f t="shared" si="54"/>
        <v>0</v>
      </c>
      <c r="W60" s="25">
        <f t="shared" si="55"/>
        <v>0</v>
      </c>
      <c r="X60" s="21"/>
      <c r="Y60" s="21"/>
      <c r="Z60" s="33"/>
      <c r="AA60" s="27">
        <f t="shared" si="42"/>
        <v>17</v>
      </c>
      <c r="AB60" s="27">
        <v>17</v>
      </c>
      <c r="AC60" s="28">
        <f t="shared" si="43"/>
        <v>1</v>
      </c>
      <c r="AD60" s="10">
        <f t="shared" si="47"/>
        <v>0</v>
      </c>
      <c r="AE60" s="44">
        <f t="shared" si="60"/>
        <v>0</v>
      </c>
    </row>
    <row r="61" spans="1:31" x14ac:dyDescent="0.75">
      <c r="A61" s="29" t="s">
        <v>50</v>
      </c>
      <c r="B61" s="21" t="s">
        <v>38</v>
      </c>
      <c r="C61" s="29"/>
      <c r="D61" s="29"/>
      <c r="E61" s="29"/>
      <c r="F61" s="29"/>
      <c r="G61" s="40"/>
      <c r="H61" s="40"/>
      <c r="I61" s="41">
        <f t="shared" si="52"/>
        <v>0</v>
      </c>
      <c r="J61" s="29"/>
      <c r="K61" s="29"/>
      <c r="L61" s="24">
        <f t="shared" si="53"/>
        <v>0</v>
      </c>
      <c r="M61" s="29"/>
      <c r="N61" s="29"/>
      <c r="O61" s="29"/>
      <c r="P61" s="29"/>
      <c r="Q61" s="40"/>
      <c r="R61" s="40"/>
      <c r="S61" s="41">
        <f t="shared" si="59"/>
        <v>0</v>
      </c>
      <c r="T61" s="29"/>
      <c r="U61" s="29"/>
      <c r="V61" s="24">
        <f t="shared" si="54"/>
        <v>0</v>
      </c>
      <c r="W61" s="25">
        <f t="shared" si="55"/>
        <v>0</v>
      </c>
      <c r="X61" s="21"/>
      <c r="Y61" s="21"/>
      <c r="Z61" s="33"/>
      <c r="AA61" s="27">
        <f t="shared" si="42"/>
        <v>17</v>
      </c>
      <c r="AB61" s="27">
        <v>17</v>
      </c>
      <c r="AC61" s="28">
        <f t="shared" si="43"/>
        <v>1</v>
      </c>
      <c r="AD61" s="10">
        <f t="shared" si="47"/>
        <v>0</v>
      </c>
      <c r="AE61" s="44">
        <f t="shared" si="60"/>
        <v>0</v>
      </c>
    </row>
    <row r="62" spans="1:31" x14ac:dyDescent="0.75">
      <c r="A62" s="78"/>
      <c r="B62" s="79"/>
      <c r="C62" s="80"/>
      <c r="D62" s="80"/>
      <c r="E62" s="80"/>
      <c r="F62" s="80"/>
      <c r="G62" s="81"/>
      <c r="H62" s="81"/>
      <c r="I62" s="82"/>
      <c r="J62" s="80"/>
      <c r="K62" s="80"/>
      <c r="L62" s="83"/>
      <c r="M62" s="80"/>
      <c r="N62" s="80"/>
      <c r="O62" s="80"/>
      <c r="P62" s="80"/>
      <c r="Q62" s="81"/>
      <c r="R62" s="81"/>
      <c r="S62" s="82"/>
      <c r="T62" s="80"/>
      <c r="U62" s="80"/>
      <c r="V62" s="83"/>
      <c r="W62" s="84"/>
      <c r="X62" s="79"/>
      <c r="Y62" s="79"/>
      <c r="Z62" s="85"/>
      <c r="AA62" s="86"/>
      <c r="AB62" s="86"/>
      <c r="AC62" s="28">
        <f>AVERAGEIF(AC50:AC61,"&gt;0")</f>
        <v>1</v>
      </c>
      <c r="AD62" s="28" t="e">
        <f>AVERAGEIF(AD50:AD61,"&gt;0")</f>
        <v>#DIV/0!</v>
      </c>
      <c r="AE62" s="87"/>
    </row>
    <row r="63" spans="1:31" x14ac:dyDescent="0.75">
      <c r="A63" s="78"/>
      <c r="B63" s="79"/>
      <c r="C63" s="80"/>
      <c r="D63" s="80"/>
      <c r="E63" s="80"/>
      <c r="F63" s="80"/>
      <c r="G63" s="81"/>
      <c r="H63" s="81"/>
      <c r="I63" s="82"/>
      <c r="J63" s="80"/>
      <c r="K63" s="80"/>
      <c r="L63" s="83"/>
      <c r="M63" s="80"/>
      <c r="N63" s="80"/>
      <c r="O63" s="80"/>
      <c r="P63" s="80"/>
      <c r="Q63" s="81"/>
      <c r="R63" s="81"/>
      <c r="S63" s="82"/>
      <c r="T63" s="80"/>
      <c r="U63" s="80"/>
      <c r="V63" s="83"/>
      <c r="W63" s="84"/>
      <c r="X63" s="79"/>
      <c r="Y63" s="79"/>
      <c r="Z63" s="85"/>
      <c r="AA63" s="88" t="s">
        <v>178</v>
      </c>
      <c r="AB63" s="86"/>
      <c r="AC63" s="28">
        <f>AVERAGE(AC48,AC62)</f>
        <v>1</v>
      </c>
      <c r="AD63" s="28" t="e">
        <f>AVERAGE(AD48,AD62)</f>
        <v>#DIV/0!</v>
      </c>
      <c r="AE63" s="87"/>
    </row>
    <row r="64" spans="1:31" s="104" customFormat="1" x14ac:dyDescent="0.75">
      <c r="A64" s="107" t="s">
        <v>97</v>
      </c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</row>
    <row r="65" spans="1:31" x14ac:dyDescent="0.75">
      <c r="A65" s="29" t="s">
        <v>127</v>
      </c>
      <c r="B65" s="29" t="s">
        <v>58</v>
      </c>
      <c r="C65" s="29"/>
      <c r="D65" s="29"/>
      <c r="E65" s="29"/>
      <c r="F65" s="29"/>
      <c r="G65" s="40"/>
      <c r="H65" s="40"/>
      <c r="I65" s="41">
        <f t="shared" ref="I65:I67" si="61">H65-G65</f>
        <v>0</v>
      </c>
      <c r="J65" s="29"/>
      <c r="K65" s="29"/>
      <c r="L65" s="38">
        <f t="shared" ref="L65:L67" si="62">SUM(D65-C65)</f>
        <v>0</v>
      </c>
      <c r="M65" s="29"/>
      <c r="N65" s="29"/>
      <c r="O65" s="29"/>
      <c r="P65" s="29"/>
      <c r="Q65" s="40"/>
      <c r="R65" s="40"/>
      <c r="S65" s="41">
        <f t="shared" ref="S65:S67" si="63">R65-Q65</f>
        <v>0</v>
      </c>
      <c r="T65" s="29"/>
      <c r="U65" s="29"/>
      <c r="V65" s="24">
        <f t="shared" ref="V65:V67" si="64">SUM(N65-M65)</f>
        <v>0</v>
      </c>
      <c r="W65" s="25">
        <f t="shared" ref="W65:W67" si="65">SUM(L65+V65)</f>
        <v>0</v>
      </c>
      <c r="X65" s="29"/>
      <c r="Y65" s="29"/>
      <c r="Z65" s="30"/>
      <c r="AA65" s="27">
        <f>AB65-X65-Y65-Z65</f>
        <v>17</v>
      </c>
      <c r="AB65" s="27">
        <v>17</v>
      </c>
      <c r="AC65" s="28">
        <f>AA65/AB65</f>
        <v>1</v>
      </c>
      <c r="AD65" s="10">
        <f>W65/AA65</f>
        <v>0</v>
      </c>
      <c r="AE65" s="44">
        <f>S64+I64</f>
        <v>0</v>
      </c>
    </row>
    <row r="66" spans="1:31" x14ac:dyDescent="0.75">
      <c r="A66" s="29" t="s">
        <v>128</v>
      </c>
      <c r="B66" s="29" t="s">
        <v>58</v>
      </c>
      <c r="C66" s="29"/>
      <c r="D66" s="29"/>
      <c r="E66" s="29"/>
      <c r="F66" s="29"/>
      <c r="G66" s="40"/>
      <c r="H66" s="40"/>
      <c r="I66" s="41">
        <f t="shared" si="61"/>
        <v>0</v>
      </c>
      <c r="J66" s="29"/>
      <c r="K66" s="29"/>
      <c r="L66" s="38">
        <f t="shared" si="62"/>
        <v>0</v>
      </c>
      <c r="M66" s="29"/>
      <c r="N66" s="29"/>
      <c r="O66" s="29"/>
      <c r="P66" s="29"/>
      <c r="Q66" s="40"/>
      <c r="R66" s="40"/>
      <c r="S66" s="41">
        <f t="shared" si="63"/>
        <v>0</v>
      </c>
      <c r="T66" s="29"/>
      <c r="U66" s="29"/>
      <c r="V66" s="24">
        <f t="shared" si="64"/>
        <v>0</v>
      </c>
      <c r="W66" s="25">
        <f t="shared" si="65"/>
        <v>0</v>
      </c>
      <c r="X66" s="29"/>
      <c r="Y66" s="29"/>
      <c r="Z66" s="30"/>
      <c r="AA66" s="27">
        <f>AB66-X66-Y66-Z66</f>
        <v>17</v>
      </c>
      <c r="AB66" s="27">
        <v>17</v>
      </c>
      <c r="AC66" s="28">
        <f>AA66/AB66</f>
        <v>1</v>
      </c>
      <c r="AD66" s="10">
        <f>W66/AA66</f>
        <v>0</v>
      </c>
      <c r="AE66" s="44">
        <f t="shared" ref="AE66:AE67" si="66">S64+I64</f>
        <v>0</v>
      </c>
    </row>
    <row r="67" spans="1:31" x14ac:dyDescent="0.75">
      <c r="A67" s="29" t="s">
        <v>129</v>
      </c>
      <c r="B67" s="29" t="s">
        <v>58</v>
      </c>
      <c r="C67" s="29"/>
      <c r="D67" s="29"/>
      <c r="E67" s="29"/>
      <c r="F67" s="29"/>
      <c r="G67" s="40"/>
      <c r="H67" s="40"/>
      <c r="I67" s="41">
        <f t="shared" si="61"/>
        <v>0</v>
      </c>
      <c r="J67" s="29"/>
      <c r="K67" s="29"/>
      <c r="L67" s="38">
        <f t="shared" si="62"/>
        <v>0</v>
      </c>
      <c r="M67" s="29"/>
      <c r="N67" s="29"/>
      <c r="O67" s="29"/>
      <c r="P67" s="29"/>
      <c r="Q67" s="40"/>
      <c r="R67" s="40"/>
      <c r="S67" s="41">
        <f t="shared" si="63"/>
        <v>0</v>
      </c>
      <c r="T67" s="29"/>
      <c r="U67" s="29"/>
      <c r="V67" s="24">
        <f t="shared" si="64"/>
        <v>0</v>
      </c>
      <c r="W67" s="25">
        <f t="shared" si="65"/>
        <v>0</v>
      </c>
      <c r="X67" s="29"/>
      <c r="Y67" s="29"/>
      <c r="Z67" s="30"/>
      <c r="AA67" s="27">
        <f>AB67-X67-Y67-Z67</f>
        <v>17</v>
      </c>
      <c r="AB67" s="27">
        <v>17</v>
      </c>
      <c r="AC67" s="28">
        <f>AA67/AB67</f>
        <v>1</v>
      </c>
      <c r="AD67" s="10">
        <f>W67/AA67</f>
        <v>0</v>
      </c>
      <c r="AE67" s="44">
        <f t="shared" si="66"/>
        <v>0</v>
      </c>
    </row>
    <row r="68" spans="1:31" s="103" customFormat="1" x14ac:dyDescent="0.75">
      <c r="A68" s="101" t="s">
        <v>118</v>
      </c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</row>
    <row r="69" spans="1:31" s="37" customFormat="1" x14ac:dyDescent="0.75">
      <c r="A69" s="104" t="s">
        <v>98</v>
      </c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5"/>
      <c r="AE69" s="43"/>
    </row>
    <row r="70" spans="1:31" x14ac:dyDescent="0.75">
      <c r="A70" s="29" t="s">
        <v>57</v>
      </c>
      <c r="B70" s="29" t="s">
        <v>58</v>
      </c>
      <c r="C70" s="36"/>
      <c r="D70" s="36"/>
      <c r="E70" s="29"/>
      <c r="F70" s="29"/>
      <c r="G70" s="40"/>
      <c r="H70" s="40"/>
      <c r="I70" s="41">
        <f t="shared" ref="I70" si="67">H70-G70</f>
        <v>0</v>
      </c>
      <c r="J70" s="29"/>
      <c r="K70" s="29"/>
      <c r="L70" s="38">
        <f t="shared" ref="L70" si="68">SUM(D70-C70)</f>
        <v>0</v>
      </c>
      <c r="M70" s="29"/>
      <c r="N70" s="29"/>
      <c r="O70" s="29"/>
      <c r="P70" s="29"/>
      <c r="Q70" s="40"/>
      <c r="R70" s="40"/>
      <c r="S70" s="41">
        <f>R70-Q70</f>
        <v>0</v>
      </c>
      <c r="T70" s="29"/>
      <c r="U70" s="29"/>
      <c r="V70" s="24">
        <f t="shared" ref="V70" si="69">SUM(N70-M70)</f>
        <v>0</v>
      </c>
      <c r="W70" s="25">
        <f t="shared" ref="W70" si="70">SUM(L70+V70)</f>
        <v>0</v>
      </c>
      <c r="X70" s="29"/>
      <c r="Y70" s="29"/>
      <c r="Z70" s="30"/>
      <c r="AA70" s="27">
        <f>AB70-X70-Y70-Z70</f>
        <v>17</v>
      </c>
      <c r="AB70" s="27">
        <v>17</v>
      </c>
      <c r="AC70" s="28">
        <f>AA70/AB70</f>
        <v>1</v>
      </c>
      <c r="AD70" s="10">
        <f>W70/AA70</f>
        <v>0</v>
      </c>
      <c r="AE70" s="44">
        <f>S68+I68</f>
        <v>0</v>
      </c>
    </row>
    <row r="71" spans="1:31" s="103" customFormat="1" x14ac:dyDescent="0.75">
      <c r="A71" s="101" t="s">
        <v>61</v>
      </c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</row>
    <row r="72" spans="1:31" s="37" customFormat="1" x14ac:dyDescent="0.75">
      <c r="A72" s="104" t="s">
        <v>101</v>
      </c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5"/>
      <c r="AE72" s="19"/>
    </row>
    <row r="73" spans="1:31" x14ac:dyDescent="0.75">
      <c r="A73" s="29" t="s">
        <v>115</v>
      </c>
      <c r="B73" s="29" t="s">
        <v>61</v>
      </c>
      <c r="C73" s="29"/>
      <c r="D73" s="29"/>
      <c r="E73" s="29"/>
      <c r="F73" s="29"/>
      <c r="G73" s="40"/>
      <c r="H73" s="40"/>
      <c r="I73" s="41">
        <f>H73-G73</f>
        <v>0</v>
      </c>
      <c r="J73" s="29"/>
      <c r="K73" s="29"/>
      <c r="L73" s="38">
        <f>SUM(D73-C73)</f>
        <v>0</v>
      </c>
      <c r="M73" s="29"/>
      <c r="N73" s="29"/>
      <c r="O73" s="29"/>
      <c r="P73" s="29"/>
      <c r="Q73" s="40"/>
      <c r="R73" s="40"/>
      <c r="S73" s="41">
        <f>R73-Q73</f>
        <v>0</v>
      </c>
      <c r="T73" s="29"/>
      <c r="U73" s="29"/>
      <c r="V73" s="24">
        <f>SUM(N73-M73)</f>
        <v>0</v>
      </c>
      <c r="W73" s="25">
        <f>SUM(L73+V73)</f>
        <v>0</v>
      </c>
      <c r="X73" s="29"/>
      <c r="Y73" s="29"/>
      <c r="Z73" s="30"/>
      <c r="AA73" s="27">
        <f>AB73-X73-Y73-Z73</f>
        <v>17</v>
      </c>
      <c r="AB73" s="27">
        <v>17</v>
      </c>
      <c r="AC73" s="28">
        <f>AA73/AB73</f>
        <v>1</v>
      </c>
      <c r="AD73" s="10">
        <f>W73/AA73</f>
        <v>0</v>
      </c>
      <c r="AE73" s="44">
        <f>I73</f>
        <v>0</v>
      </c>
    </row>
    <row r="74" spans="1:31" s="37" customFormat="1" x14ac:dyDescent="0.75">
      <c r="A74" s="12" t="s">
        <v>119</v>
      </c>
      <c r="B74" s="13"/>
      <c r="C74" s="13"/>
      <c r="D74" s="13"/>
      <c r="E74" s="13"/>
      <c r="F74" s="13"/>
      <c r="G74" s="14"/>
      <c r="H74" s="15"/>
      <c r="I74" s="19"/>
      <c r="J74" s="14"/>
      <c r="K74" s="15"/>
      <c r="L74" s="13"/>
      <c r="M74" s="13"/>
      <c r="N74" s="13"/>
      <c r="O74" s="13"/>
      <c r="P74" s="13"/>
      <c r="Q74" s="14"/>
      <c r="R74" s="15"/>
      <c r="S74" s="19"/>
      <c r="T74" s="14"/>
      <c r="U74" s="15"/>
      <c r="V74" s="13"/>
      <c r="W74" s="17"/>
      <c r="X74" s="13"/>
      <c r="Y74" s="13"/>
      <c r="Z74" s="18"/>
      <c r="AA74" s="13"/>
      <c r="AB74" s="13"/>
      <c r="AC74" s="14"/>
      <c r="AD74" s="15"/>
      <c r="AE74" s="19"/>
    </row>
    <row r="75" spans="1:31" s="37" customFormat="1" x14ac:dyDescent="0.75">
      <c r="A75" s="104" t="s">
        <v>100</v>
      </c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5"/>
      <c r="AE75" s="19"/>
    </row>
    <row r="76" spans="1:31" x14ac:dyDescent="0.75">
      <c r="A76" s="29" t="s">
        <v>63</v>
      </c>
      <c r="B76" s="29" t="s">
        <v>62</v>
      </c>
      <c r="C76" s="29"/>
      <c r="D76" s="29"/>
      <c r="E76" s="29"/>
      <c r="F76" s="29"/>
      <c r="G76" s="40"/>
      <c r="H76" s="40"/>
      <c r="I76" s="41">
        <f t="shared" ref="I76:I77" si="71">H76-G76</f>
        <v>0</v>
      </c>
      <c r="J76" s="29"/>
      <c r="K76" s="29"/>
      <c r="L76" s="38">
        <f>SUM(D76-C76)</f>
        <v>0</v>
      </c>
      <c r="M76" s="29"/>
      <c r="N76" s="29"/>
      <c r="O76" s="29"/>
      <c r="P76" s="29"/>
      <c r="Q76" s="40"/>
      <c r="R76" s="40"/>
      <c r="S76" s="41">
        <f>R76-Q76</f>
        <v>0</v>
      </c>
      <c r="T76" s="29"/>
      <c r="U76" s="29"/>
      <c r="V76" s="24">
        <f>SUM(N76-M76)</f>
        <v>0</v>
      </c>
      <c r="W76" s="25">
        <f>SUM(L76+V76)</f>
        <v>0</v>
      </c>
      <c r="X76" s="29"/>
      <c r="Y76" s="29"/>
      <c r="Z76" s="30"/>
      <c r="AA76" s="27">
        <f>AB76-X76-Y76-Z76</f>
        <v>17</v>
      </c>
      <c r="AB76" s="27">
        <v>17</v>
      </c>
      <c r="AC76" s="28">
        <f>AA76/AB76</f>
        <v>1</v>
      </c>
      <c r="AD76" s="10">
        <f>W76/AA76</f>
        <v>0</v>
      </c>
      <c r="AE76" s="44" t="e">
        <f>#REF!+#REF!</f>
        <v>#REF!</v>
      </c>
    </row>
    <row r="77" spans="1:31" x14ac:dyDescent="0.75">
      <c r="A77" s="29" t="s">
        <v>64</v>
      </c>
      <c r="B77" s="29" t="s">
        <v>62</v>
      </c>
      <c r="C77" s="29"/>
      <c r="D77" s="29"/>
      <c r="E77" s="29"/>
      <c r="F77" s="29"/>
      <c r="G77" s="40"/>
      <c r="H77" s="40"/>
      <c r="I77" s="41">
        <f t="shared" si="71"/>
        <v>0</v>
      </c>
      <c r="J77" s="29"/>
      <c r="K77" s="29"/>
      <c r="L77" s="38">
        <f>SUM(D77-C77)</f>
        <v>0</v>
      </c>
      <c r="M77" s="29"/>
      <c r="N77" s="29"/>
      <c r="O77" s="29"/>
      <c r="P77" s="29"/>
      <c r="Q77" s="40"/>
      <c r="R77" s="40"/>
      <c r="S77" s="41">
        <f>R77-Q77</f>
        <v>0</v>
      </c>
      <c r="T77" s="29"/>
      <c r="U77" s="29"/>
      <c r="V77" s="24">
        <f>SUM(N77-M77)</f>
        <v>0</v>
      </c>
      <c r="W77" s="25">
        <f>SUM(L77+V77)</f>
        <v>0</v>
      </c>
      <c r="X77" s="29"/>
      <c r="Y77" s="29"/>
      <c r="Z77" s="30"/>
      <c r="AA77" s="27">
        <f>AB77-X77-Y77-Z77</f>
        <v>17</v>
      </c>
      <c r="AB77" s="27">
        <v>17</v>
      </c>
      <c r="AC77" s="28">
        <f>AA77/AB77</f>
        <v>1</v>
      </c>
      <c r="AD77" s="10">
        <f>W77/AA77</f>
        <v>0</v>
      </c>
      <c r="AE77" s="44">
        <f>S75+I75</f>
        <v>0</v>
      </c>
    </row>
    <row r="78" spans="1:31" s="103" customFormat="1" x14ac:dyDescent="0.75">
      <c r="A78" s="101" t="s">
        <v>120</v>
      </c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</row>
    <row r="79" spans="1:31" s="37" customFormat="1" x14ac:dyDescent="0.75">
      <c r="A79" s="104" t="s">
        <v>99</v>
      </c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5"/>
      <c r="AE79" s="43"/>
    </row>
    <row r="80" spans="1:31" x14ac:dyDescent="0.75">
      <c r="A80" s="29" t="s">
        <v>65</v>
      </c>
      <c r="B80" s="29" t="s">
        <v>88</v>
      </c>
      <c r="C80" s="29"/>
      <c r="D80" s="29"/>
      <c r="E80" s="29"/>
      <c r="F80" s="29"/>
      <c r="G80" s="40"/>
      <c r="H80" s="40"/>
      <c r="I80" s="41">
        <f t="shared" ref="I80" si="72">H80-G80</f>
        <v>0</v>
      </c>
      <c r="J80" s="29"/>
      <c r="K80" s="29"/>
      <c r="L80" s="38">
        <f>SUM(D80-C80)</f>
        <v>0</v>
      </c>
      <c r="M80" s="29"/>
      <c r="N80" s="29"/>
      <c r="O80" s="29"/>
      <c r="P80" s="29"/>
      <c r="Q80" s="40"/>
      <c r="R80" s="40"/>
      <c r="S80" s="41">
        <f>R80-Q80</f>
        <v>0</v>
      </c>
      <c r="T80" s="29"/>
      <c r="U80" s="29"/>
      <c r="V80" s="24">
        <f>SUM(N80-M80)</f>
        <v>0</v>
      </c>
      <c r="W80" s="25">
        <f>SUM(L80+V80)</f>
        <v>0</v>
      </c>
      <c r="X80" s="29"/>
      <c r="Y80" s="29"/>
      <c r="Z80" s="30"/>
      <c r="AA80" s="27">
        <f t="shared" ref="AA80" si="73">AB80-X80-Y80-Z80</f>
        <v>17</v>
      </c>
      <c r="AB80" s="27">
        <v>17</v>
      </c>
      <c r="AC80" s="28">
        <f>AA80/AB80</f>
        <v>1</v>
      </c>
      <c r="AD80" s="39">
        <f t="shared" ref="AD80" si="74">W80/AA80</f>
        <v>0</v>
      </c>
      <c r="AE80" s="44">
        <f>S80+I80</f>
        <v>0</v>
      </c>
    </row>
    <row r="81" spans="1:31" s="103" customFormat="1" x14ac:dyDescent="0.75">
      <c r="A81" s="101" t="s">
        <v>122</v>
      </c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</row>
    <row r="82" spans="1:31" s="37" customFormat="1" x14ac:dyDescent="0.75">
      <c r="A82" s="13" t="s">
        <v>112</v>
      </c>
      <c r="B82" s="13"/>
      <c r="C82" s="17"/>
      <c r="D82" s="17"/>
      <c r="E82" s="17"/>
      <c r="F82" s="17"/>
      <c r="G82" s="17"/>
      <c r="H82" s="17"/>
      <c r="I82" s="59"/>
      <c r="J82" s="17"/>
      <c r="K82" s="17"/>
      <c r="L82" s="17"/>
      <c r="M82" s="17"/>
      <c r="N82" s="35"/>
      <c r="O82" s="17"/>
      <c r="P82" s="17"/>
      <c r="Q82" s="17"/>
      <c r="R82" s="17"/>
      <c r="S82" s="17"/>
      <c r="T82" s="17"/>
      <c r="U82" s="17"/>
      <c r="V82" s="13"/>
      <c r="W82" s="17"/>
      <c r="X82" s="13"/>
      <c r="Y82" s="13"/>
      <c r="Z82" s="18"/>
      <c r="AA82" s="13"/>
      <c r="AB82" s="13"/>
      <c r="AC82" s="14"/>
      <c r="AD82" s="15"/>
      <c r="AE82" s="19"/>
    </row>
    <row r="83" spans="1:31" x14ac:dyDescent="0.75">
      <c r="A83" s="21" t="s">
        <v>113</v>
      </c>
      <c r="B83" s="21" t="s">
        <v>114</v>
      </c>
      <c r="C83" s="34"/>
      <c r="D83" s="36"/>
      <c r="E83" s="29"/>
      <c r="F83" s="29"/>
      <c r="G83" s="40"/>
      <c r="H83" s="40"/>
      <c r="I83" s="41">
        <f t="shared" ref="I83" si="75">H83-G83</f>
        <v>0</v>
      </c>
      <c r="J83" s="29"/>
      <c r="K83" s="29"/>
      <c r="L83" s="24">
        <f>SUM(D83-C83)</f>
        <v>0</v>
      </c>
      <c r="M83" s="36"/>
      <c r="N83" s="34"/>
      <c r="O83" s="29"/>
      <c r="P83" s="29"/>
      <c r="Q83" s="40"/>
      <c r="R83" s="40"/>
      <c r="S83" s="41">
        <f t="shared" ref="S83" si="76">R83-Q83</f>
        <v>0</v>
      </c>
      <c r="T83" s="29"/>
      <c r="U83" s="29"/>
      <c r="V83" s="24">
        <f>SUM(N83-M83)</f>
        <v>0</v>
      </c>
      <c r="W83" s="25">
        <f>V83+L83</f>
        <v>0</v>
      </c>
      <c r="X83" s="21"/>
      <c r="Y83" s="21"/>
      <c r="Z83" s="33"/>
      <c r="AA83" s="27">
        <f>AB83-X83-Y83-Z83</f>
        <v>17</v>
      </c>
      <c r="AB83" s="27">
        <v>17</v>
      </c>
      <c r="AC83" s="28">
        <f t="shared" ref="AC83" si="77">AA83/AB83</f>
        <v>1</v>
      </c>
      <c r="AD83" s="10">
        <f>W83/AA83</f>
        <v>0</v>
      </c>
      <c r="AE83" s="44" t="e">
        <f>#REF!+#REF!</f>
        <v>#REF!</v>
      </c>
    </row>
  </sheetData>
  <mergeCells count="9">
    <mergeCell ref="A81:XFD81"/>
    <mergeCell ref="A64:XFD64"/>
    <mergeCell ref="A68:XFD68"/>
    <mergeCell ref="A71:XFD71"/>
    <mergeCell ref="A72:AC72"/>
    <mergeCell ref="A75:AC75"/>
    <mergeCell ref="A78:XFD78"/>
    <mergeCell ref="A79:AC79"/>
    <mergeCell ref="A69:AC69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zoomScale="80" zoomScaleNormal="80" workbookViewId="0">
      <selection sqref="A1:XFD1048576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9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9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/>
      <c r="F5" s="29"/>
      <c r="G5" s="40"/>
      <c r="H5" s="40"/>
      <c r="I5" s="41">
        <f t="shared" ref="I5:I13" si="0">H5-G5</f>
        <v>0</v>
      </c>
      <c r="J5" s="29"/>
      <c r="K5" s="29"/>
      <c r="L5" s="22">
        <f t="shared" ref="L5:L13" si="1">D5-C5</f>
        <v>0</v>
      </c>
      <c r="M5" s="23"/>
      <c r="N5" s="2"/>
      <c r="O5" s="29"/>
      <c r="P5" s="29"/>
      <c r="Q5" s="40"/>
      <c r="R5" s="40"/>
      <c r="S5" s="41">
        <v>0.41666666666666669</v>
      </c>
      <c r="T5" s="29"/>
      <c r="U5" s="29"/>
      <c r="V5" s="24">
        <f t="shared" ref="V5:V13" si="2">SUM(N5-M5)</f>
        <v>0</v>
      </c>
      <c r="W5" s="25">
        <f t="shared" ref="W5:W13" si="3">L5+V5</f>
        <v>0</v>
      </c>
      <c r="X5" s="1"/>
      <c r="Y5" s="8"/>
      <c r="Z5" s="26"/>
      <c r="AA5" s="27">
        <f t="shared" ref="AA5:AA13" si="4">AB5-X5-Y5-Z5</f>
        <v>17</v>
      </c>
      <c r="AB5" s="27">
        <v>17</v>
      </c>
      <c r="AC5" s="28">
        <f t="shared" ref="AC5:AC13" si="5">AA5/AB5</f>
        <v>1</v>
      </c>
      <c r="AD5" s="10">
        <f t="shared" ref="AD5:AD13" si="6">W5/AA5</f>
        <v>0</v>
      </c>
      <c r="AE5" s="44">
        <f t="shared" ref="AE5:AE25" si="7">S5+I5</f>
        <v>0.41666666666666669</v>
      </c>
    </row>
    <row r="6" spans="1:31" x14ac:dyDescent="0.75">
      <c r="A6" s="20" t="s">
        <v>31</v>
      </c>
      <c r="B6" s="21" t="s">
        <v>29</v>
      </c>
      <c r="C6" s="23"/>
      <c r="D6" s="23"/>
      <c r="E6" s="29"/>
      <c r="F6" s="29"/>
      <c r="G6" s="40"/>
      <c r="H6" s="40"/>
      <c r="I6" s="41">
        <f t="shared" si="0"/>
        <v>0</v>
      </c>
      <c r="J6" s="29"/>
      <c r="K6" s="29"/>
      <c r="L6" s="22">
        <f t="shared" si="1"/>
        <v>0</v>
      </c>
      <c r="M6" s="23"/>
      <c r="N6" s="23"/>
      <c r="O6" s="29"/>
      <c r="P6" s="29"/>
      <c r="Q6" s="40"/>
      <c r="R6" s="40"/>
      <c r="S6" s="41">
        <f t="shared" ref="S6:S13" si="8">R6-Q6</f>
        <v>0</v>
      </c>
      <c r="T6" s="29"/>
      <c r="U6" s="29"/>
      <c r="V6" s="24">
        <f t="shared" si="2"/>
        <v>0</v>
      </c>
      <c r="W6" s="25">
        <f t="shared" si="3"/>
        <v>0</v>
      </c>
      <c r="X6" s="1"/>
      <c r="Y6" s="8"/>
      <c r="Z6" s="26"/>
      <c r="AA6" s="27">
        <f t="shared" si="4"/>
        <v>17</v>
      </c>
      <c r="AB6" s="27">
        <v>17</v>
      </c>
      <c r="AC6" s="28">
        <f t="shared" si="5"/>
        <v>1</v>
      </c>
      <c r="AD6" s="10">
        <f t="shared" si="6"/>
        <v>0</v>
      </c>
      <c r="AE6" s="44">
        <f t="shared" si="7"/>
        <v>0</v>
      </c>
    </row>
    <row r="7" spans="1:31" x14ac:dyDescent="0.75">
      <c r="A7" s="20" t="s">
        <v>32</v>
      </c>
      <c r="B7" s="21" t="s">
        <v>29</v>
      </c>
      <c r="C7" s="23"/>
      <c r="D7" s="23"/>
      <c r="E7" s="29"/>
      <c r="F7" s="29"/>
      <c r="G7" s="40"/>
      <c r="H7" s="40"/>
      <c r="I7" s="41">
        <f t="shared" si="0"/>
        <v>0</v>
      </c>
      <c r="J7" s="29"/>
      <c r="K7" s="29"/>
      <c r="L7" s="22">
        <f t="shared" si="1"/>
        <v>0</v>
      </c>
      <c r="M7" s="23"/>
      <c r="N7" s="23"/>
      <c r="O7" s="29"/>
      <c r="P7" s="29"/>
      <c r="Q7" s="40"/>
      <c r="R7" s="40"/>
      <c r="S7" s="41">
        <f t="shared" si="8"/>
        <v>0</v>
      </c>
      <c r="T7" s="29"/>
      <c r="U7" s="29"/>
      <c r="V7" s="24">
        <f t="shared" si="2"/>
        <v>0</v>
      </c>
      <c r="W7" s="25">
        <f t="shared" si="3"/>
        <v>0</v>
      </c>
      <c r="X7" s="1"/>
      <c r="Y7" s="8"/>
      <c r="Z7" s="26"/>
      <c r="AA7" s="27">
        <f t="shared" si="4"/>
        <v>17</v>
      </c>
      <c r="AB7" s="27">
        <v>17</v>
      </c>
      <c r="AC7" s="28">
        <f t="shared" si="5"/>
        <v>1</v>
      </c>
      <c r="AD7" s="10">
        <f t="shared" si="6"/>
        <v>0</v>
      </c>
      <c r="AE7" s="44">
        <f t="shared" si="7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/>
      <c r="F8" s="29"/>
      <c r="G8" s="40"/>
      <c r="H8" s="40"/>
      <c r="I8" s="41">
        <f t="shared" si="0"/>
        <v>0</v>
      </c>
      <c r="J8" s="29"/>
      <c r="K8" s="29"/>
      <c r="L8" s="22">
        <f t="shared" si="1"/>
        <v>0</v>
      </c>
      <c r="M8" s="23"/>
      <c r="N8" s="23"/>
      <c r="O8" s="29"/>
      <c r="P8" s="29"/>
      <c r="Q8" s="40"/>
      <c r="R8" s="40"/>
      <c r="S8" s="41">
        <v>0.41666666666666669</v>
      </c>
      <c r="T8" s="29"/>
      <c r="U8" s="29"/>
      <c r="V8" s="24">
        <f t="shared" si="2"/>
        <v>0</v>
      </c>
      <c r="W8" s="25">
        <f t="shared" si="3"/>
        <v>0</v>
      </c>
      <c r="X8" s="1"/>
      <c r="Y8" s="8"/>
      <c r="Z8" s="26"/>
      <c r="AA8" s="27">
        <f t="shared" si="4"/>
        <v>17</v>
      </c>
      <c r="AB8" s="27">
        <v>17</v>
      </c>
      <c r="AC8" s="28">
        <f t="shared" si="5"/>
        <v>1</v>
      </c>
      <c r="AD8" s="10">
        <f t="shared" si="6"/>
        <v>0</v>
      </c>
      <c r="AE8" s="44">
        <f t="shared" si="7"/>
        <v>0.41666666666666669</v>
      </c>
    </row>
    <row r="9" spans="1:31" x14ac:dyDescent="0.75">
      <c r="A9" s="20" t="s">
        <v>69</v>
      </c>
      <c r="B9" s="21" t="s">
        <v>29</v>
      </c>
      <c r="C9" s="52"/>
      <c r="D9" s="23"/>
      <c r="E9" s="29"/>
      <c r="F9" s="29"/>
      <c r="G9" s="40"/>
      <c r="H9" s="40"/>
      <c r="I9" s="41">
        <f t="shared" si="0"/>
        <v>0</v>
      </c>
      <c r="J9" s="29"/>
      <c r="K9" s="29"/>
      <c r="L9" s="22">
        <f t="shared" si="1"/>
        <v>0</v>
      </c>
      <c r="M9" s="23"/>
      <c r="N9" s="23"/>
      <c r="O9" s="29"/>
      <c r="P9" s="29"/>
      <c r="Q9" s="40"/>
      <c r="R9" s="40"/>
      <c r="S9" s="41">
        <f t="shared" si="8"/>
        <v>0</v>
      </c>
      <c r="T9" s="29"/>
      <c r="U9" s="29"/>
      <c r="V9" s="24">
        <f t="shared" si="2"/>
        <v>0</v>
      </c>
      <c r="W9" s="25">
        <f t="shared" si="3"/>
        <v>0</v>
      </c>
      <c r="X9" s="1"/>
      <c r="Y9" s="8"/>
      <c r="Z9" s="26"/>
      <c r="AA9" s="27">
        <f t="shared" si="4"/>
        <v>17</v>
      </c>
      <c r="AB9" s="27">
        <v>17</v>
      </c>
      <c r="AC9" s="28">
        <f t="shared" si="5"/>
        <v>1</v>
      </c>
      <c r="AD9" s="10">
        <f t="shared" si="6"/>
        <v>0</v>
      </c>
      <c r="AE9" s="44">
        <f t="shared" si="7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/>
      <c r="F10" s="29"/>
      <c r="G10" s="40"/>
      <c r="H10" s="40"/>
      <c r="I10" s="41">
        <f t="shared" si="0"/>
        <v>0</v>
      </c>
      <c r="J10" s="29"/>
      <c r="K10" s="29"/>
      <c r="L10" s="22">
        <f t="shared" si="1"/>
        <v>0</v>
      </c>
      <c r="M10" s="23"/>
      <c r="N10" s="23"/>
      <c r="O10" s="29"/>
      <c r="P10" s="29"/>
      <c r="Q10" s="40"/>
      <c r="R10" s="40"/>
      <c r="S10" s="41">
        <v>0.41666666666666669</v>
      </c>
      <c r="T10" s="29"/>
      <c r="U10" s="29"/>
      <c r="V10" s="24">
        <f t="shared" si="2"/>
        <v>0</v>
      </c>
      <c r="W10" s="25">
        <f t="shared" si="3"/>
        <v>0</v>
      </c>
      <c r="X10" s="1"/>
      <c r="Y10" s="8"/>
      <c r="Z10" s="26"/>
      <c r="AA10" s="27">
        <f t="shared" si="4"/>
        <v>17</v>
      </c>
      <c r="AB10" s="27">
        <v>17</v>
      </c>
      <c r="AC10" s="28">
        <f t="shared" si="5"/>
        <v>1</v>
      </c>
      <c r="AD10" s="10">
        <f t="shared" si="6"/>
        <v>0</v>
      </c>
      <c r="AE10" s="44">
        <f t="shared" si="7"/>
        <v>0.41666666666666669</v>
      </c>
    </row>
    <row r="11" spans="1:31" x14ac:dyDescent="0.75">
      <c r="A11" s="20" t="s">
        <v>71</v>
      </c>
      <c r="B11" s="21" t="s">
        <v>29</v>
      </c>
      <c r="C11" s="23"/>
      <c r="D11" s="23"/>
      <c r="E11" s="29"/>
      <c r="F11" s="29"/>
      <c r="G11" s="40"/>
      <c r="H11" s="40"/>
      <c r="I11" s="41">
        <f t="shared" si="0"/>
        <v>0</v>
      </c>
      <c r="J11" s="29"/>
      <c r="K11" s="29"/>
      <c r="L11" s="22">
        <f t="shared" si="1"/>
        <v>0</v>
      </c>
      <c r="M11" s="23"/>
      <c r="N11" s="23"/>
      <c r="O11" s="29"/>
      <c r="P11" s="29"/>
      <c r="Q11" s="40"/>
      <c r="R11" s="40"/>
      <c r="S11" s="41">
        <f t="shared" si="8"/>
        <v>0</v>
      </c>
      <c r="T11" s="29"/>
      <c r="U11" s="29"/>
      <c r="V11" s="24">
        <f t="shared" si="2"/>
        <v>0</v>
      </c>
      <c r="W11" s="25">
        <f t="shared" si="3"/>
        <v>0</v>
      </c>
      <c r="X11" s="1"/>
      <c r="Y11" s="8"/>
      <c r="Z11" s="26"/>
      <c r="AA11" s="27">
        <f t="shared" si="4"/>
        <v>17</v>
      </c>
      <c r="AB11" s="27">
        <v>17</v>
      </c>
      <c r="AC11" s="28">
        <f t="shared" si="5"/>
        <v>1</v>
      </c>
      <c r="AD11" s="10">
        <f t="shared" si="6"/>
        <v>0</v>
      </c>
      <c r="AE11" s="44">
        <f t="shared" si="7"/>
        <v>0</v>
      </c>
    </row>
    <row r="12" spans="1:31" x14ac:dyDescent="0.75">
      <c r="A12" s="20" t="s">
        <v>91</v>
      </c>
      <c r="B12" s="21" t="s">
        <v>29</v>
      </c>
      <c r="C12" s="23"/>
      <c r="D12" s="23"/>
      <c r="E12" s="29"/>
      <c r="F12" s="29"/>
      <c r="G12" s="40"/>
      <c r="H12" s="40"/>
      <c r="I12" s="41">
        <f t="shared" si="0"/>
        <v>0</v>
      </c>
      <c r="J12" s="29"/>
      <c r="K12" s="29"/>
      <c r="L12" s="22">
        <f t="shared" si="1"/>
        <v>0</v>
      </c>
      <c r="M12" s="23"/>
      <c r="N12" s="23"/>
      <c r="O12" s="29"/>
      <c r="P12" s="29"/>
      <c r="Q12" s="40"/>
      <c r="R12" s="40"/>
      <c r="S12" s="41">
        <f t="shared" si="8"/>
        <v>0</v>
      </c>
      <c r="T12" s="29"/>
      <c r="U12" s="29"/>
      <c r="V12" s="24">
        <f t="shared" si="2"/>
        <v>0</v>
      </c>
      <c r="W12" s="25">
        <f t="shared" si="3"/>
        <v>0</v>
      </c>
      <c r="X12" s="1"/>
      <c r="Y12" s="8"/>
      <c r="Z12" s="26"/>
      <c r="AA12" s="27">
        <f t="shared" si="4"/>
        <v>17</v>
      </c>
      <c r="AB12" s="27">
        <v>17</v>
      </c>
      <c r="AC12" s="28">
        <f t="shared" si="5"/>
        <v>1</v>
      </c>
      <c r="AD12" s="10">
        <f t="shared" si="6"/>
        <v>0</v>
      </c>
      <c r="AE12" s="44">
        <f t="shared" si="7"/>
        <v>0</v>
      </c>
    </row>
    <row r="13" spans="1:31" x14ac:dyDescent="0.75">
      <c r="A13" s="20" t="s">
        <v>204</v>
      </c>
      <c r="B13" s="21" t="s">
        <v>29</v>
      </c>
      <c r="C13" s="23"/>
      <c r="D13" s="23"/>
      <c r="E13" s="29"/>
      <c r="F13" s="29"/>
      <c r="G13" s="40"/>
      <c r="H13" s="40"/>
      <c r="I13" s="41">
        <f t="shared" si="0"/>
        <v>0</v>
      </c>
      <c r="J13" s="29"/>
      <c r="K13" s="29"/>
      <c r="L13" s="22">
        <f t="shared" si="1"/>
        <v>0</v>
      </c>
      <c r="M13" s="23"/>
      <c r="N13" s="23"/>
      <c r="O13" s="29"/>
      <c r="P13" s="29"/>
      <c r="Q13" s="40"/>
      <c r="R13" s="40"/>
      <c r="S13" s="41">
        <f t="shared" si="8"/>
        <v>0</v>
      </c>
      <c r="T13" s="29"/>
      <c r="U13" s="29"/>
      <c r="V13" s="24">
        <f t="shared" si="2"/>
        <v>0</v>
      </c>
      <c r="W13" s="25">
        <f t="shared" si="3"/>
        <v>0</v>
      </c>
      <c r="X13" s="1"/>
      <c r="Y13" s="8"/>
      <c r="Z13" s="26"/>
      <c r="AA13" s="27">
        <f t="shared" si="4"/>
        <v>17</v>
      </c>
      <c r="AB13" s="27">
        <v>17</v>
      </c>
      <c r="AC13" s="28">
        <f t="shared" si="5"/>
        <v>1</v>
      </c>
      <c r="AD13" s="10">
        <f t="shared" si="6"/>
        <v>0</v>
      </c>
      <c r="AE13" s="44">
        <f t="shared" si="7"/>
        <v>0</v>
      </c>
    </row>
    <row r="14" spans="1:31" x14ac:dyDescent="0.75">
      <c r="A14" s="20"/>
      <c r="B14" s="21"/>
      <c r="C14" s="23"/>
      <c r="D14" s="23"/>
      <c r="E14" s="29"/>
      <c r="F14" s="29"/>
      <c r="G14" s="40"/>
      <c r="H14" s="40"/>
      <c r="I14" s="41"/>
      <c r="J14" s="29"/>
      <c r="K14" s="29"/>
      <c r="L14" s="22"/>
      <c r="M14" s="23"/>
      <c r="N14" s="23"/>
      <c r="O14" s="29"/>
      <c r="P14" s="29"/>
      <c r="Q14" s="40"/>
      <c r="R14" s="40"/>
      <c r="S14" s="41"/>
      <c r="T14" s="29"/>
      <c r="U14" s="29"/>
      <c r="V14" s="24"/>
      <c r="W14" s="25"/>
      <c r="X14" s="1"/>
      <c r="Y14" s="8"/>
      <c r="Z14" s="26"/>
      <c r="AA14" s="27"/>
      <c r="AB14" s="27"/>
      <c r="AC14" s="28">
        <f>AVERAGEIF(AC5:AC12,"&gt;0")</f>
        <v>1</v>
      </c>
      <c r="AD14" s="28" t="e">
        <f>AVERAGEIF(AD5:AD12,"&gt;0")</f>
        <v>#DIV/0!</v>
      </c>
      <c r="AE14" s="44"/>
    </row>
    <row r="15" spans="1:31" x14ac:dyDescent="0.75">
      <c r="A15" s="13" t="s">
        <v>33</v>
      </c>
      <c r="B15" s="13"/>
      <c r="C15" s="13"/>
      <c r="D15" s="13"/>
      <c r="E15" s="13"/>
      <c r="F15" s="13"/>
      <c r="G15" s="13"/>
      <c r="H15" s="13"/>
      <c r="I15" s="16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7"/>
      <c r="X15" s="13"/>
      <c r="Y15" s="13"/>
      <c r="Z15" s="18"/>
      <c r="AA15" s="13"/>
      <c r="AB15" s="13"/>
      <c r="AC15" s="14"/>
      <c r="AD15" s="15"/>
      <c r="AE15" s="44">
        <f t="shared" si="7"/>
        <v>0</v>
      </c>
    </row>
    <row r="16" spans="1:31" x14ac:dyDescent="0.75">
      <c r="A16" s="29" t="s">
        <v>34</v>
      </c>
      <c r="B16" s="29" t="s">
        <v>29</v>
      </c>
      <c r="C16" s="21"/>
      <c r="D16" s="21"/>
      <c r="E16" s="29"/>
      <c r="F16" s="29"/>
      <c r="G16" s="40"/>
      <c r="H16" s="40"/>
      <c r="I16" s="41">
        <f t="shared" ref="I16:I22" si="9">H16-G16</f>
        <v>0</v>
      </c>
      <c r="J16" s="29"/>
      <c r="K16" s="29"/>
      <c r="L16" s="24">
        <f t="shared" ref="L16:L22" si="10">SUM(D16-C16)</f>
        <v>0</v>
      </c>
      <c r="M16" s="21"/>
      <c r="N16" s="21"/>
      <c r="O16" s="29"/>
      <c r="P16" s="29"/>
      <c r="Q16" s="40"/>
      <c r="R16" s="40"/>
      <c r="S16" s="41">
        <v>0.41666666666666669</v>
      </c>
      <c r="T16" s="29"/>
      <c r="U16" s="29"/>
      <c r="V16" s="24">
        <f t="shared" ref="V16:V22" si="11">SUM(N16-M16)</f>
        <v>0</v>
      </c>
      <c r="W16" s="25">
        <f t="shared" ref="W16:W22" si="12">L16+V16</f>
        <v>0</v>
      </c>
      <c r="X16" s="21"/>
      <c r="Y16" s="21"/>
      <c r="Z16" s="30"/>
      <c r="AA16" s="27">
        <f>AB16-X16-Y16-Z16</f>
        <v>17</v>
      </c>
      <c r="AB16" s="27">
        <v>17</v>
      </c>
      <c r="AC16" s="28">
        <f t="shared" ref="AC16:AC22" si="13">AA16/AB16</f>
        <v>1</v>
      </c>
      <c r="AD16" s="10">
        <f t="shared" ref="AD16:AD22" si="14">W16/AA16</f>
        <v>0</v>
      </c>
      <c r="AE16" s="44">
        <f t="shared" si="7"/>
        <v>0.41666666666666669</v>
      </c>
    </row>
    <row r="17" spans="1:31" x14ac:dyDescent="0.75">
      <c r="A17" s="29" t="s">
        <v>130</v>
      </c>
      <c r="B17" s="29" t="s">
        <v>29</v>
      </c>
      <c r="C17" s="29"/>
      <c r="D17" s="29"/>
      <c r="E17" s="29"/>
      <c r="F17" s="29"/>
      <c r="G17" s="40"/>
      <c r="H17" s="40"/>
      <c r="I17" s="41">
        <f t="shared" si="9"/>
        <v>0</v>
      </c>
      <c r="J17" s="29"/>
      <c r="K17" s="29"/>
      <c r="L17" s="24">
        <f t="shared" si="10"/>
        <v>0</v>
      </c>
      <c r="M17" s="29"/>
      <c r="N17" s="29"/>
      <c r="O17" s="29"/>
      <c r="P17" s="29"/>
      <c r="Q17" s="40"/>
      <c r="R17" s="40"/>
      <c r="S17" s="41">
        <f t="shared" ref="S17:S22" si="15">R17-Q17</f>
        <v>0</v>
      </c>
      <c r="T17" s="29"/>
      <c r="U17" s="29"/>
      <c r="V17" s="24">
        <f t="shared" si="11"/>
        <v>0</v>
      </c>
      <c r="W17" s="25">
        <f t="shared" si="12"/>
        <v>0</v>
      </c>
      <c r="X17" s="21"/>
      <c r="Y17" s="21"/>
      <c r="Z17" s="30"/>
      <c r="AA17" s="27">
        <f t="shared" ref="AA17:AA22" si="16">AB17-X17-Y17-Z17</f>
        <v>17</v>
      </c>
      <c r="AB17" s="27">
        <v>17</v>
      </c>
      <c r="AC17" s="28">
        <f t="shared" si="13"/>
        <v>1</v>
      </c>
      <c r="AD17" s="10">
        <f t="shared" si="14"/>
        <v>0</v>
      </c>
      <c r="AE17" s="44">
        <f t="shared" si="7"/>
        <v>0</v>
      </c>
    </row>
    <row r="18" spans="1:31" x14ac:dyDescent="0.75">
      <c r="A18" s="29" t="s">
        <v>126</v>
      </c>
      <c r="B18" s="29" t="s">
        <v>29</v>
      </c>
      <c r="C18" s="29"/>
      <c r="D18" s="29"/>
      <c r="E18" s="29"/>
      <c r="F18" s="29"/>
      <c r="G18" s="40"/>
      <c r="H18" s="40"/>
      <c r="I18" s="41">
        <v>0.41666666666666663</v>
      </c>
      <c r="J18" s="29"/>
      <c r="K18" s="29"/>
      <c r="L18" s="24">
        <v>0</v>
      </c>
      <c r="M18" s="29"/>
      <c r="N18" s="29"/>
      <c r="O18" s="29"/>
      <c r="P18" s="29"/>
      <c r="Q18" s="40"/>
      <c r="R18" s="40"/>
      <c r="S18" s="41">
        <v>0.41666666666666669</v>
      </c>
      <c r="T18" s="29"/>
      <c r="U18" s="29"/>
      <c r="V18" s="24">
        <v>0</v>
      </c>
      <c r="W18" s="25">
        <v>0</v>
      </c>
      <c r="X18" s="21"/>
      <c r="Y18" s="21"/>
      <c r="Z18" s="30"/>
      <c r="AA18" s="27">
        <v>0.10000000000000142</v>
      </c>
      <c r="AB18" s="27">
        <v>17</v>
      </c>
      <c r="AC18" s="28">
        <v>5.8823529411765538E-3</v>
      </c>
      <c r="AD18" s="10">
        <v>0</v>
      </c>
      <c r="AE18" s="44">
        <v>0.83333333333333326</v>
      </c>
    </row>
    <row r="19" spans="1:31" x14ac:dyDescent="0.75">
      <c r="A19" s="29" t="s">
        <v>35</v>
      </c>
      <c r="B19" s="29" t="s">
        <v>29</v>
      </c>
      <c r="C19" s="29"/>
      <c r="D19" s="29"/>
      <c r="E19" s="29"/>
      <c r="F19" s="29"/>
      <c r="G19" s="40"/>
      <c r="H19" s="40"/>
      <c r="I19" s="41">
        <f t="shared" si="9"/>
        <v>0</v>
      </c>
      <c r="J19" s="29"/>
      <c r="K19" s="29"/>
      <c r="L19" s="24">
        <f t="shared" si="10"/>
        <v>0</v>
      </c>
      <c r="M19" s="29"/>
      <c r="N19" s="29"/>
      <c r="O19" s="29"/>
      <c r="P19" s="29"/>
      <c r="Q19" s="40"/>
      <c r="R19" s="40"/>
      <c r="S19" s="41">
        <f t="shared" si="15"/>
        <v>0</v>
      </c>
      <c r="T19" s="29"/>
      <c r="U19" s="29"/>
      <c r="V19" s="24">
        <f t="shared" si="11"/>
        <v>0</v>
      </c>
      <c r="W19" s="25">
        <f t="shared" si="12"/>
        <v>0</v>
      </c>
      <c r="X19" s="21"/>
      <c r="Y19" s="21"/>
      <c r="Z19" s="30"/>
      <c r="AA19" s="27">
        <f t="shared" si="16"/>
        <v>17</v>
      </c>
      <c r="AB19" s="27">
        <v>17</v>
      </c>
      <c r="AC19" s="28">
        <f t="shared" si="13"/>
        <v>1</v>
      </c>
      <c r="AD19" s="10">
        <f t="shared" si="14"/>
        <v>0</v>
      </c>
      <c r="AE19" s="44">
        <f t="shared" si="7"/>
        <v>0</v>
      </c>
    </row>
    <row r="20" spans="1:31" x14ac:dyDescent="0.75">
      <c r="A20" s="29" t="s">
        <v>131</v>
      </c>
      <c r="B20" s="29" t="s">
        <v>29</v>
      </c>
      <c r="C20" s="29"/>
      <c r="D20" s="29"/>
      <c r="E20" s="29"/>
      <c r="F20" s="29"/>
      <c r="G20" s="40"/>
      <c r="H20" s="40"/>
      <c r="I20" s="41">
        <f t="shared" si="9"/>
        <v>0</v>
      </c>
      <c r="J20" s="29"/>
      <c r="K20" s="29"/>
      <c r="L20" s="24">
        <f t="shared" si="10"/>
        <v>0</v>
      </c>
      <c r="M20" s="29"/>
      <c r="N20" s="29"/>
      <c r="O20" s="29"/>
      <c r="P20" s="29"/>
      <c r="Q20" s="40"/>
      <c r="R20" s="40"/>
      <c r="S20" s="41">
        <f t="shared" si="15"/>
        <v>0</v>
      </c>
      <c r="T20" s="29"/>
      <c r="U20" s="29"/>
      <c r="V20" s="24">
        <f t="shared" si="11"/>
        <v>0</v>
      </c>
      <c r="W20" s="25">
        <f t="shared" si="12"/>
        <v>0</v>
      </c>
      <c r="X20" s="21"/>
      <c r="Y20" s="21"/>
      <c r="Z20" s="30"/>
      <c r="AA20" s="27">
        <f t="shared" si="16"/>
        <v>17</v>
      </c>
      <c r="AB20" s="27">
        <v>17</v>
      </c>
      <c r="AC20" s="28">
        <f t="shared" si="13"/>
        <v>1</v>
      </c>
      <c r="AD20" s="10">
        <f t="shared" si="14"/>
        <v>0</v>
      </c>
      <c r="AE20" s="44">
        <f t="shared" si="7"/>
        <v>0</v>
      </c>
    </row>
    <row r="21" spans="1:31" x14ac:dyDescent="0.75">
      <c r="A21" s="29" t="s">
        <v>90</v>
      </c>
      <c r="B21" s="29" t="s">
        <v>29</v>
      </c>
      <c r="C21" s="29"/>
      <c r="D21" s="29"/>
      <c r="E21" s="29"/>
      <c r="F21" s="29"/>
      <c r="G21" s="40"/>
      <c r="H21" s="40"/>
      <c r="I21" s="41">
        <f t="shared" si="9"/>
        <v>0</v>
      </c>
      <c r="J21" s="29"/>
      <c r="K21" s="29"/>
      <c r="L21" s="24">
        <f t="shared" si="10"/>
        <v>0</v>
      </c>
      <c r="M21" s="29"/>
      <c r="N21" s="29"/>
      <c r="O21" s="29"/>
      <c r="P21" s="29"/>
      <c r="Q21" s="40"/>
      <c r="R21" s="40"/>
      <c r="S21" s="41">
        <f t="shared" si="15"/>
        <v>0</v>
      </c>
      <c r="T21" s="29"/>
      <c r="U21" s="29"/>
      <c r="V21" s="24">
        <f t="shared" si="11"/>
        <v>0</v>
      </c>
      <c r="W21" s="25">
        <f t="shared" si="12"/>
        <v>0</v>
      </c>
      <c r="X21" s="21"/>
      <c r="Y21" s="21"/>
      <c r="Z21" s="30"/>
      <c r="AA21" s="27">
        <f t="shared" si="16"/>
        <v>17</v>
      </c>
      <c r="AB21" s="27">
        <v>17</v>
      </c>
      <c r="AC21" s="28">
        <f t="shared" si="13"/>
        <v>1</v>
      </c>
      <c r="AD21" s="10">
        <f t="shared" si="14"/>
        <v>0</v>
      </c>
      <c r="AE21" s="44">
        <f t="shared" si="7"/>
        <v>0</v>
      </c>
    </row>
    <row r="22" spans="1:31" x14ac:dyDescent="0.75">
      <c r="A22" s="29" t="s">
        <v>203</v>
      </c>
      <c r="B22" s="29" t="s">
        <v>29</v>
      </c>
      <c r="C22" s="29"/>
      <c r="D22" s="29"/>
      <c r="E22" s="29"/>
      <c r="F22" s="29"/>
      <c r="G22" s="40"/>
      <c r="H22" s="40"/>
      <c r="I22" s="41">
        <f t="shared" si="9"/>
        <v>0</v>
      </c>
      <c r="J22" s="29"/>
      <c r="K22" s="29"/>
      <c r="L22" s="24">
        <f t="shared" si="10"/>
        <v>0</v>
      </c>
      <c r="M22" s="29"/>
      <c r="N22" s="29"/>
      <c r="O22" s="29"/>
      <c r="P22" s="29"/>
      <c r="Q22" s="40"/>
      <c r="R22" s="40"/>
      <c r="S22" s="41">
        <f t="shared" si="15"/>
        <v>0</v>
      </c>
      <c r="T22" s="29"/>
      <c r="U22" s="29"/>
      <c r="V22" s="24">
        <f t="shared" si="11"/>
        <v>0</v>
      </c>
      <c r="W22" s="25">
        <f t="shared" si="12"/>
        <v>0</v>
      </c>
      <c r="X22" s="21"/>
      <c r="Y22" s="21"/>
      <c r="Z22" s="30"/>
      <c r="AA22" s="27">
        <f t="shared" si="16"/>
        <v>17</v>
      </c>
      <c r="AB22" s="27">
        <v>17</v>
      </c>
      <c r="AC22" s="28">
        <f t="shared" si="13"/>
        <v>1</v>
      </c>
      <c r="AD22" s="10">
        <f t="shared" si="14"/>
        <v>0</v>
      </c>
      <c r="AE22" s="44">
        <f t="shared" si="7"/>
        <v>0</v>
      </c>
    </row>
    <row r="23" spans="1:31" x14ac:dyDescent="0.75">
      <c r="A23" s="20"/>
      <c r="B23" s="21"/>
      <c r="C23" s="23"/>
      <c r="D23" s="23"/>
      <c r="E23" s="29"/>
      <c r="F23" s="29"/>
      <c r="G23" s="40"/>
      <c r="H23" s="40"/>
      <c r="I23" s="41"/>
      <c r="J23" s="29"/>
      <c r="K23" s="29"/>
      <c r="L23" s="22"/>
      <c r="M23" s="23"/>
      <c r="N23" s="23"/>
      <c r="O23" s="29"/>
      <c r="P23" s="29"/>
      <c r="Q23" s="40"/>
      <c r="R23" s="40"/>
      <c r="S23" s="41"/>
      <c r="T23" s="29"/>
      <c r="U23" s="29"/>
      <c r="V23" s="24"/>
      <c r="W23" s="25"/>
      <c r="X23" s="1"/>
      <c r="Y23" s="8"/>
      <c r="Z23" s="26"/>
      <c r="AA23" s="27"/>
      <c r="AB23" s="27"/>
      <c r="AC23" s="28">
        <f>AVERAGEIF(AC12:AC21,"&gt;0")</f>
        <v>0.88954248366013067</v>
      </c>
      <c r="AD23" s="28" t="e">
        <f>AVERAGEIF(AD12:AD21,"&gt;0")</f>
        <v>#DIV/0!</v>
      </c>
      <c r="AE23" s="44"/>
    </row>
    <row r="24" spans="1:31" x14ac:dyDescent="0.75">
      <c r="A24" s="13" t="s">
        <v>72</v>
      </c>
      <c r="B24" s="13"/>
      <c r="C24" s="13"/>
      <c r="D24" s="13"/>
      <c r="E24" s="13"/>
      <c r="F24" s="13"/>
      <c r="G24" s="13"/>
      <c r="H24" s="13"/>
      <c r="I24" s="1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7"/>
      <c r="X24" s="13"/>
      <c r="Y24" s="13"/>
      <c r="Z24" s="18"/>
      <c r="AA24" s="13"/>
      <c r="AB24" s="13"/>
      <c r="AC24" s="14"/>
      <c r="AD24" s="15"/>
      <c r="AE24" s="44">
        <f t="shared" si="7"/>
        <v>0</v>
      </c>
    </row>
    <row r="25" spans="1:31" x14ac:dyDescent="0.75">
      <c r="A25" s="29" t="s">
        <v>89</v>
      </c>
      <c r="B25" s="29" t="s">
        <v>29</v>
      </c>
      <c r="C25" s="29"/>
      <c r="D25" s="29"/>
      <c r="E25" s="29"/>
      <c r="F25" s="29"/>
      <c r="G25" s="40"/>
      <c r="H25" s="40"/>
      <c r="I25" s="41">
        <f t="shared" ref="I25" si="17">H25-G25</f>
        <v>0</v>
      </c>
      <c r="J25" s="29"/>
      <c r="K25" s="29"/>
      <c r="L25" s="24">
        <f t="shared" ref="L25" si="18">SUM(D25-C25)</f>
        <v>0</v>
      </c>
      <c r="M25" s="29"/>
      <c r="N25" s="29"/>
      <c r="O25" s="29"/>
      <c r="P25" s="29"/>
      <c r="Q25" s="40"/>
      <c r="R25" s="40"/>
      <c r="S25" s="41">
        <f t="shared" ref="S25" si="19">R25-Q25</f>
        <v>0</v>
      </c>
      <c r="T25" s="29"/>
      <c r="U25" s="29"/>
      <c r="V25" s="24">
        <f t="shared" ref="V25" si="20">SUM(N25-M25)</f>
        <v>0</v>
      </c>
      <c r="W25" s="25">
        <f t="shared" ref="W25" si="21">L25+V25</f>
        <v>0</v>
      </c>
      <c r="X25" s="21"/>
      <c r="Y25" s="21"/>
      <c r="Z25" s="30"/>
      <c r="AA25" s="27">
        <f t="shared" ref="AA25" si="22">AB25-X25-Y25-Z25</f>
        <v>17</v>
      </c>
      <c r="AB25" s="27">
        <v>17</v>
      </c>
      <c r="AC25" s="28">
        <f t="shared" ref="AC25" si="23">AA25/AB25</f>
        <v>1</v>
      </c>
      <c r="AD25" s="10">
        <f t="shared" ref="AD25" si="24">W25/AA25</f>
        <v>0</v>
      </c>
      <c r="AE25" s="44">
        <f t="shared" si="7"/>
        <v>0</v>
      </c>
    </row>
    <row r="26" spans="1:31" x14ac:dyDescent="0.75">
      <c r="A26" s="29"/>
      <c r="B26" s="29"/>
      <c r="C26" s="29"/>
      <c r="D26" s="29"/>
      <c r="E26" s="29"/>
      <c r="F26" s="29"/>
      <c r="G26" s="40"/>
      <c r="H26" s="40"/>
      <c r="I26" s="41"/>
      <c r="J26" s="29"/>
      <c r="K26" s="29"/>
      <c r="L26" s="24"/>
      <c r="M26" s="29"/>
      <c r="N26" s="29"/>
      <c r="O26" s="29"/>
      <c r="P26" s="29"/>
      <c r="Q26" s="40"/>
      <c r="R26" s="40"/>
      <c r="S26" s="41"/>
      <c r="T26" s="29"/>
      <c r="U26" s="29"/>
      <c r="V26" s="24"/>
      <c r="W26" s="25"/>
      <c r="X26" s="21"/>
      <c r="Y26" s="21"/>
      <c r="Z26" s="30"/>
      <c r="AA26" s="27"/>
      <c r="AB26" s="27"/>
      <c r="AC26" s="28">
        <f>AVERAGEIF(AC25,"&gt;0")</f>
        <v>1</v>
      </c>
      <c r="AD26" s="28">
        <v>0</v>
      </c>
      <c r="AE26" s="44"/>
    </row>
    <row r="27" spans="1:31" x14ac:dyDescent="0.75">
      <c r="A27" s="29"/>
      <c r="B27" s="29"/>
      <c r="C27" s="29"/>
      <c r="D27" s="29"/>
      <c r="E27" s="29"/>
      <c r="F27" s="29"/>
      <c r="G27" s="40"/>
      <c r="H27" s="40"/>
      <c r="I27" s="41"/>
      <c r="J27" s="29"/>
      <c r="K27" s="29"/>
      <c r="L27" s="24"/>
      <c r="M27" s="29"/>
      <c r="N27" s="29"/>
      <c r="O27" s="29"/>
      <c r="P27" s="29"/>
      <c r="Q27" s="40"/>
      <c r="R27" s="40"/>
      <c r="S27" s="41"/>
      <c r="T27" s="29"/>
      <c r="U27" s="29"/>
      <c r="V27" s="24"/>
      <c r="W27" s="25"/>
      <c r="X27" s="21"/>
      <c r="Y27" s="21"/>
      <c r="Z27" s="30"/>
      <c r="AA27" s="88" t="s">
        <v>177</v>
      </c>
      <c r="AB27" s="27"/>
      <c r="AC27" s="28">
        <f>AVERAGE(AC12,AC21,AC26)</f>
        <v>1</v>
      </c>
      <c r="AD27" s="28">
        <f>AVERAGE(AD12,AD21,AD26)</f>
        <v>0</v>
      </c>
      <c r="AE27" s="44"/>
    </row>
    <row r="28" spans="1:31" x14ac:dyDescent="0.75">
      <c r="A28" s="32" t="s">
        <v>36</v>
      </c>
      <c r="B28" s="32"/>
      <c r="C28" s="13"/>
      <c r="D28" s="13"/>
      <c r="E28" s="13"/>
      <c r="F28" s="13"/>
      <c r="G28" s="13"/>
      <c r="H28" s="13"/>
      <c r="I28" s="16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32"/>
      <c r="X28" s="32"/>
      <c r="Y28" s="32"/>
      <c r="Z28" s="32"/>
      <c r="AA28" s="13"/>
      <c r="AB28" s="13"/>
      <c r="AC28" s="32"/>
      <c r="AD28" s="15"/>
      <c r="AE28" s="43"/>
    </row>
    <row r="29" spans="1:31" x14ac:dyDescent="0.75">
      <c r="A29" s="13" t="s">
        <v>37</v>
      </c>
      <c r="B29" s="13"/>
      <c r="C29" s="13"/>
      <c r="D29" s="13"/>
      <c r="E29" s="13"/>
      <c r="F29" s="13"/>
      <c r="G29" s="13"/>
      <c r="H29" s="13"/>
      <c r="I29" s="16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7"/>
      <c r="X29" s="13"/>
      <c r="Y29" s="13"/>
      <c r="Z29" s="18"/>
      <c r="AA29" s="13"/>
      <c r="AB29" s="13"/>
      <c r="AC29" s="14"/>
      <c r="AD29" s="15"/>
      <c r="AE29" s="43"/>
    </row>
    <row r="30" spans="1:31" x14ac:dyDescent="0.75">
      <c r="A30" s="29" t="s">
        <v>73</v>
      </c>
      <c r="B30" s="21" t="s">
        <v>38</v>
      </c>
      <c r="C30" s="29"/>
      <c r="D30" s="29"/>
      <c r="E30" s="29"/>
      <c r="F30" s="29"/>
      <c r="G30" s="40"/>
      <c r="H30" s="40"/>
      <c r="I30" s="41">
        <f t="shared" ref="I30:I47" si="25">H30-G30</f>
        <v>0</v>
      </c>
      <c r="J30" s="29"/>
      <c r="K30" s="29"/>
      <c r="L30" s="24">
        <f t="shared" ref="L30:L47" si="26">SUM(D30-C30)</f>
        <v>0</v>
      </c>
      <c r="M30" s="29"/>
      <c r="N30" s="29"/>
      <c r="O30" s="29"/>
      <c r="P30" s="29"/>
      <c r="Q30" s="40"/>
      <c r="R30" s="40"/>
      <c r="S30" s="41">
        <v>0.41666666666666669</v>
      </c>
      <c r="T30" s="29"/>
      <c r="U30" s="29"/>
      <c r="V30" s="24">
        <f t="shared" ref="V30:V47" si="27">SUM(N30-M30)</f>
        <v>0</v>
      </c>
      <c r="W30" s="25">
        <f>L30+V30</f>
        <v>0</v>
      </c>
      <c r="X30" s="21"/>
      <c r="Y30" s="21"/>
      <c r="Z30" s="33"/>
      <c r="AA30" s="27">
        <f t="shared" ref="AA30:AA60" si="28">AB30-X30-Y30-Z30</f>
        <v>17</v>
      </c>
      <c r="AB30" s="27">
        <v>17</v>
      </c>
      <c r="AC30" s="28">
        <f t="shared" ref="AC30:AC60" si="29">AA30/AB30</f>
        <v>1</v>
      </c>
      <c r="AD30" s="10">
        <f>W30/AA30</f>
        <v>0</v>
      </c>
      <c r="AE30" s="44">
        <f t="shared" ref="AE30" si="30">S30+I30</f>
        <v>0.41666666666666669</v>
      </c>
    </row>
    <row r="31" spans="1:31" x14ac:dyDescent="0.75">
      <c r="A31" s="29" t="s">
        <v>74</v>
      </c>
      <c r="B31" s="21" t="s">
        <v>38</v>
      </c>
      <c r="C31" s="29"/>
      <c r="D31" s="29"/>
      <c r="E31" s="29"/>
      <c r="F31" s="29"/>
      <c r="G31" s="40"/>
      <c r="H31" s="40"/>
      <c r="I31" s="41">
        <f t="shared" si="25"/>
        <v>0</v>
      </c>
      <c r="J31" s="29"/>
      <c r="K31" s="29"/>
      <c r="L31" s="24">
        <f t="shared" si="26"/>
        <v>0</v>
      </c>
      <c r="M31" s="29"/>
      <c r="N31" s="29"/>
      <c r="O31" s="29"/>
      <c r="P31" s="29"/>
      <c r="Q31" s="40"/>
      <c r="R31" s="40"/>
      <c r="S31" s="41">
        <f t="shared" ref="S31:S47" si="31">R31-Q31</f>
        <v>0</v>
      </c>
      <c r="T31" s="29"/>
      <c r="U31" s="29"/>
      <c r="V31" s="24">
        <f t="shared" si="27"/>
        <v>0</v>
      </c>
      <c r="W31" s="25">
        <f>L31+V31</f>
        <v>0</v>
      </c>
      <c r="X31" s="21"/>
      <c r="Y31" s="21"/>
      <c r="Z31" s="33"/>
      <c r="AA31" s="27">
        <f t="shared" si="28"/>
        <v>17</v>
      </c>
      <c r="AB31" s="27">
        <v>17</v>
      </c>
      <c r="AC31" s="28">
        <f t="shared" si="29"/>
        <v>1</v>
      </c>
      <c r="AD31" s="10">
        <f>W31/AA31</f>
        <v>0</v>
      </c>
      <c r="AE31" s="44">
        <f>S29+I29</f>
        <v>0</v>
      </c>
    </row>
    <row r="32" spans="1:31" x14ac:dyDescent="0.75">
      <c r="A32" s="29" t="s">
        <v>75</v>
      </c>
      <c r="B32" s="21" t="s">
        <v>38</v>
      </c>
      <c r="C32" s="29"/>
      <c r="D32" s="29"/>
      <c r="E32" s="29"/>
      <c r="F32" s="29"/>
      <c r="G32" s="40"/>
      <c r="H32" s="40"/>
      <c r="I32" s="41">
        <f t="shared" si="25"/>
        <v>0</v>
      </c>
      <c r="J32" s="29"/>
      <c r="K32" s="29"/>
      <c r="L32" s="24">
        <f t="shared" si="26"/>
        <v>0</v>
      </c>
      <c r="M32" s="29"/>
      <c r="N32" s="29"/>
      <c r="O32" s="29"/>
      <c r="P32" s="29"/>
      <c r="Q32" s="40"/>
      <c r="R32" s="40"/>
      <c r="S32" s="41">
        <f t="shared" si="31"/>
        <v>0</v>
      </c>
      <c r="T32" s="29"/>
      <c r="U32" s="29"/>
      <c r="V32" s="24">
        <f t="shared" si="27"/>
        <v>0</v>
      </c>
      <c r="W32" s="25">
        <f t="shared" ref="W32:W47" si="32">L32+V32</f>
        <v>0</v>
      </c>
      <c r="X32" s="21"/>
      <c r="Y32" s="21"/>
      <c r="Z32" s="33"/>
      <c r="AA32" s="27">
        <f>AB32-X32-Y32-Z32</f>
        <v>17</v>
      </c>
      <c r="AB32" s="27">
        <v>17</v>
      </c>
      <c r="AC32" s="28">
        <f t="shared" si="29"/>
        <v>1</v>
      </c>
      <c r="AD32" s="10">
        <f t="shared" ref="AD32:AD60" si="33">W32/AA32</f>
        <v>0</v>
      </c>
      <c r="AE32" s="44">
        <f t="shared" ref="AE32:AE43" si="34">S31+I31</f>
        <v>0</v>
      </c>
    </row>
    <row r="33" spans="1:31" x14ac:dyDescent="0.75">
      <c r="A33" s="29" t="s">
        <v>76</v>
      </c>
      <c r="B33" s="21" t="s">
        <v>38</v>
      </c>
      <c r="C33" s="29"/>
      <c r="D33" s="29"/>
      <c r="E33" s="29"/>
      <c r="F33" s="29"/>
      <c r="G33" s="40"/>
      <c r="H33" s="40"/>
      <c r="I33" s="41">
        <f t="shared" si="25"/>
        <v>0</v>
      </c>
      <c r="J33" s="29"/>
      <c r="K33" s="29"/>
      <c r="L33" s="24">
        <f t="shared" si="26"/>
        <v>0</v>
      </c>
      <c r="M33" s="29"/>
      <c r="N33" s="29"/>
      <c r="O33" s="29"/>
      <c r="P33" s="29"/>
      <c r="Q33" s="40"/>
      <c r="R33" s="40"/>
      <c r="S33" s="41">
        <f t="shared" si="31"/>
        <v>0</v>
      </c>
      <c r="T33" s="29"/>
      <c r="U33" s="29"/>
      <c r="V33" s="24">
        <f t="shared" si="27"/>
        <v>0</v>
      </c>
      <c r="W33" s="25">
        <f t="shared" si="32"/>
        <v>0</v>
      </c>
      <c r="X33" s="21"/>
      <c r="Y33" s="21"/>
      <c r="Z33" s="33"/>
      <c r="AA33" s="27">
        <f t="shared" si="28"/>
        <v>17</v>
      </c>
      <c r="AB33" s="27">
        <v>17</v>
      </c>
      <c r="AC33" s="28">
        <f t="shared" si="29"/>
        <v>1</v>
      </c>
      <c r="AD33" s="10">
        <f t="shared" si="33"/>
        <v>0</v>
      </c>
      <c r="AE33" s="44">
        <f t="shared" si="34"/>
        <v>0</v>
      </c>
    </row>
    <row r="34" spans="1:31" x14ac:dyDescent="0.75">
      <c r="A34" s="29" t="s">
        <v>77</v>
      </c>
      <c r="B34" s="21" t="s">
        <v>38</v>
      </c>
      <c r="C34" s="29"/>
      <c r="D34" s="29"/>
      <c r="E34" s="29"/>
      <c r="F34" s="29"/>
      <c r="G34" s="40"/>
      <c r="H34" s="40"/>
      <c r="I34" s="41">
        <f t="shared" si="25"/>
        <v>0</v>
      </c>
      <c r="J34" s="29"/>
      <c r="K34" s="29"/>
      <c r="L34" s="24">
        <f t="shared" si="26"/>
        <v>0</v>
      </c>
      <c r="M34" s="29"/>
      <c r="N34" s="29"/>
      <c r="O34" s="29"/>
      <c r="P34" s="29"/>
      <c r="Q34" s="40"/>
      <c r="R34" s="40"/>
      <c r="S34" s="41">
        <f t="shared" si="31"/>
        <v>0</v>
      </c>
      <c r="T34" s="29"/>
      <c r="U34" s="29"/>
      <c r="V34" s="24">
        <f t="shared" si="27"/>
        <v>0</v>
      </c>
      <c r="W34" s="25">
        <f t="shared" si="32"/>
        <v>0</v>
      </c>
      <c r="X34" s="21"/>
      <c r="Y34" s="21"/>
      <c r="Z34" s="33"/>
      <c r="AA34" s="27">
        <f>AB34-X34-Y34-Z34</f>
        <v>17</v>
      </c>
      <c r="AB34" s="27">
        <v>17</v>
      </c>
      <c r="AC34" s="28">
        <f t="shared" si="29"/>
        <v>1</v>
      </c>
      <c r="AD34" s="10">
        <f t="shared" si="33"/>
        <v>0</v>
      </c>
      <c r="AE34" s="44">
        <f t="shared" si="34"/>
        <v>0</v>
      </c>
    </row>
    <row r="35" spans="1:31" x14ac:dyDescent="0.75">
      <c r="A35" s="29" t="s">
        <v>78</v>
      </c>
      <c r="B35" s="21" t="s">
        <v>38</v>
      </c>
      <c r="C35" s="21"/>
      <c r="D35" s="21"/>
      <c r="E35" s="29"/>
      <c r="F35" s="29"/>
      <c r="G35" s="40"/>
      <c r="H35" s="40"/>
      <c r="I35" s="41">
        <f t="shared" si="25"/>
        <v>0</v>
      </c>
      <c r="J35" s="29"/>
      <c r="K35" s="29"/>
      <c r="L35" s="24">
        <f t="shared" si="26"/>
        <v>0</v>
      </c>
      <c r="M35" s="21"/>
      <c r="N35" s="21"/>
      <c r="O35" s="29"/>
      <c r="P35" s="29"/>
      <c r="Q35" s="40"/>
      <c r="R35" s="40"/>
      <c r="S35" s="41">
        <f t="shared" si="31"/>
        <v>0</v>
      </c>
      <c r="T35" s="29"/>
      <c r="U35" s="29"/>
      <c r="V35" s="24">
        <f t="shared" si="27"/>
        <v>0</v>
      </c>
      <c r="W35" s="25">
        <f t="shared" si="32"/>
        <v>0</v>
      </c>
      <c r="X35" s="21"/>
      <c r="Y35" s="21"/>
      <c r="Z35" s="33"/>
      <c r="AA35" s="27">
        <f t="shared" si="28"/>
        <v>17</v>
      </c>
      <c r="AB35" s="27">
        <v>17</v>
      </c>
      <c r="AC35" s="28">
        <f t="shared" si="29"/>
        <v>1</v>
      </c>
      <c r="AD35" s="10">
        <f t="shared" si="33"/>
        <v>0</v>
      </c>
      <c r="AE35" s="44">
        <f t="shared" si="34"/>
        <v>0</v>
      </c>
    </row>
    <row r="36" spans="1:31" x14ac:dyDescent="0.75">
      <c r="A36" s="29" t="s">
        <v>79</v>
      </c>
      <c r="B36" s="21" t="s">
        <v>38</v>
      </c>
      <c r="C36" s="29"/>
      <c r="D36" s="29"/>
      <c r="E36" s="29"/>
      <c r="F36" s="29"/>
      <c r="G36" s="40"/>
      <c r="H36" s="40"/>
      <c r="I36" s="41">
        <f t="shared" si="25"/>
        <v>0</v>
      </c>
      <c r="J36" s="29"/>
      <c r="K36" s="29"/>
      <c r="L36" s="24">
        <f t="shared" si="26"/>
        <v>0</v>
      </c>
      <c r="M36" s="29"/>
      <c r="N36" s="29"/>
      <c r="O36" s="29"/>
      <c r="P36" s="29"/>
      <c r="Q36" s="40"/>
      <c r="R36" s="40"/>
      <c r="S36" s="41">
        <v>0.41666666666666669</v>
      </c>
      <c r="T36" s="29"/>
      <c r="U36" s="29"/>
      <c r="V36" s="24">
        <f t="shared" si="27"/>
        <v>0</v>
      </c>
      <c r="W36" s="25">
        <f t="shared" si="32"/>
        <v>0</v>
      </c>
      <c r="X36" s="21"/>
      <c r="Y36" s="21"/>
      <c r="Z36" s="33"/>
      <c r="AA36" s="27">
        <f t="shared" si="28"/>
        <v>17</v>
      </c>
      <c r="AB36" s="27">
        <v>17</v>
      </c>
      <c r="AC36" s="28">
        <f t="shared" si="29"/>
        <v>1</v>
      </c>
      <c r="AD36" s="10">
        <f t="shared" si="33"/>
        <v>0</v>
      </c>
      <c r="AE36" s="44">
        <f t="shared" ref="AE36:AE37" si="35">S36+I36</f>
        <v>0.41666666666666669</v>
      </c>
    </row>
    <row r="37" spans="1:31" x14ac:dyDescent="0.75">
      <c r="A37" s="29" t="s">
        <v>80</v>
      </c>
      <c r="B37" s="21" t="s">
        <v>38</v>
      </c>
      <c r="C37" s="29"/>
      <c r="D37" s="29"/>
      <c r="E37" s="29"/>
      <c r="F37" s="29"/>
      <c r="G37" s="40"/>
      <c r="H37" s="40"/>
      <c r="I37" s="41">
        <f t="shared" si="25"/>
        <v>0</v>
      </c>
      <c r="J37" s="29"/>
      <c r="K37" s="29"/>
      <c r="L37" s="24">
        <f t="shared" si="26"/>
        <v>0</v>
      </c>
      <c r="M37" s="29"/>
      <c r="N37" s="29"/>
      <c r="O37" s="29"/>
      <c r="P37" s="29"/>
      <c r="Q37" s="40"/>
      <c r="R37" s="40"/>
      <c r="S37" s="41">
        <v>0.41666666666666669</v>
      </c>
      <c r="T37" s="29"/>
      <c r="U37" s="29"/>
      <c r="V37" s="24">
        <f t="shared" si="27"/>
        <v>0</v>
      </c>
      <c r="W37" s="25">
        <f t="shared" si="32"/>
        <v>0</v>
      </c>
      <c r="X37" s="21"/>
      <c r="Y37" s="21"/>
      <c r="Z37" s="33"/>
      <c r="AA37" s="27">
        <f t="shared" si="28"/>
        <v>17</v>
      </c>
      <c r="AB37" s="27">
        <v>17</v>
      </c>
      <c r="AC37" s="28">
        <f t="shared" si="29"/>
        <v>1</v>
      </c>
      <c r="AD37" s="10">
        <f t="shared" si="33"/>
        <v>0</v>
      </c>
      <c r="AE37" s="44">
        <f t="shared" si="35"/>
        <v>0.41666666666666669</v>
      </c>
    </row>
    <row r="38" spans="1:31" x14ac:dyDescent="0.75">
      <c r="A38" s="29" t="s">
        <v>81</v>
      </c>
      <c r="B38" s="21" t="s">
        <v>38</v>
      </c>
      <c r="C38" s="29"/>
      <c r="D38" s="29"/>
      <c r="E38" s="29"/>
      <c r="F38" s="29"/>
      <c r="G38" s="40"/>
      <c r="H38" s="40"/>
      <c r="I38" s="41">
        <f t="shared" si="25"/>
        <v>0</v>
      </c>
      <c r="J38" s="29"/>
      <c r="K38" s="29"/>
      <c r="L38" s="24">
        <f t="shared" si="26"/>
        <v>0</v>
      </c>
      <c r="M38" s="29"/>
      <c r="N38" s="29"/>
      <c r="O38" s="29"/>
      <c r="P38" s="29"/>
      <c r="Q38" s="40"/>
      <c r="R38" s="40"/>
      <c r="S38" s="41">
        <f t="shared" si="31"/>
        <v>0</v>
      </c>
      <c r="T38" s="29"/>
      <c r="U38" s="29"/>
      <c r="V38" s="24">
        <f t="shared" si="27"/>
        <v>0</v>
      </c>
      <c r="W38" s="25">
        <f t="shared" si="32"/>
        <v>0</v>
      </c>
      <c r="X38" s="21"/>
      <c r="Y38" s="21"/>
      <c r="Z38" s="33"/>
      <c r="AA38" s="27">
        <f t="shared" si="28"/>
        <v>17</v>
      </c>
      <c r="AB38" s="27">
        <v>17</v>
      </c>
      <c r="AC38" s="28">
        <f t="shared" si="29"/>
        <v>1</v>
      </c>
      <c r="AD38" s="10">
        <f t="shared" si="33"/>
        <v>0</v>
      </c>
      <c r="AE38" s="44">
        <f t="shared" si="34"/>
        <v>0.41666666666666669</v>
      </c>
    </row>
    <row r="39" spans="1:31" x14ac:dyDescent="0.75">
      <c r="A39" s="29" t="s">
        <v>82</v>
      </c>
      <c r="B39" s="21" t="s">
        <v>38</v>
      </c>
      <c r="C39" s="21"/>
      <c r="D39" s="21"/>
      <c r="E39" s="29"/>
      <c r="F39" s="29"/>
      <c r="G39" s="40"/>
      <c r="H39" s="40"/>
      <c r="I39" s="41">
        <f t="shared" si="25"/>
        <v>0</v>
      </c>
      <c r="J39" s="29"/>
      <c r="K39" s="29"/>
      <c r="L39" s="24">
        <f t="shared" si="26"/>
        <v>0</v>
      </c>
      <c r="M39" s="21"/>
      <c r="N39" s="21"/>
      <c r="O39" s="29"/>
      <c r="P39" s="29"/>
      <c r="Q39" s="40"/>
      <c r="R39" s="40"/>
      <c r="S39" s="41">
        <f t="shared" si="31"/>
        <v>0</v>
      </c>
      <c r="T39" s="29"/>
      <c r="U39" s="29"/>
      <c r="V39" s="24">
        <f t="shared" si="27"/>
        <v>0</v>
      </c>
      <c r="W39" s="25">
        <f t="shared" si="32"/>
        <v>0</v>
      </c>
      <c r="X39" s="21"/>
      <c r="Y39" s="21"/>
      <c r="Z39" s="33"/>
      <c r="AA39" s="27">
        <f t="shared" si="28"/>
        <v>17</v>
      </c>
      <c r="AB39" s="27">
        <v>17</v>
      </c>
      <c r="AC39" s="28">
        <f t="shared" si="29"/>
        <v>1</v>
      </c>
      <c r="AD39" s="10">
        <f t="shared" si="33"/>
        <v>0</v>
      </c>
      <c r="AE39" s="44">
        <f t="shared" si="34"/>
        <v>0</v>
      </c>
    </row>
    <row r="40" spans="1:31" x14ac:dyDescent="0.75">
      <c r="A40" s="29" t="s">
        <v>83</v>
      </c>
      <c r="B40" s="21" t="s">
        <v>38</v>
      </c>
      <c r="C40" s="29"/>
      <c r="D40" s="29"/>
      <c r="E40" s="29"/>
      <c r="F40" s="29"/>
      <c r="G40" s="40"/>
      <c r="H40" s="40"/>
      <c r="I40" s="41">
        <f t="shared" si="25"/>
        <v>0</v>
      </c>
      <c r="J40" s="29"/>
      <c r="K40" s="29"/>
      <c r="L40" s="24">
        <f t="shared" si="26"/>
        <v>0</v>
      </c>
      <c r="M40" s="29"/>
      <c r="N40" s="29"/>
      <c r="O40" s="29"/>
      <c r="P40" s="29"/>
      <c r="Q40" s="40"/>
      <c r="R40" s="40"/>
      <c r="S40" s="41">
        <f t="shared" si="31"/>
        <v>0</v>
      </c>
      <c r="T40" s="29"/>
      <c r="U40" s="29"/>
      <c r="V40" s="24">
        <f t="shared" si="27"/>
        <v>0</v>
      </c>
      <c r="W40" s="25">
        <f t="shared" si="32"/>
        <v>0</v>
      </c>
      <c r="X40" s="21"/>
      <c r="Y40" s="21"/>
      <c r="Z40" s="33"/>
      <c r="AA40" s="27">
        <f t="shared" si="28"/>
        <v>17</v>
      </c>
      <c r="AB40" s="27">
        <v>17</v>
      </c>
      <c r="AC40" s="28">
        <f t="shared" si="29"/>
        <v>1</v>
      </c>
      <c r="AD40" s="10">
        <f t="shared" si="33"/>
        <v>0</v>
      </c>
      <c r="AE40" s="44">
        <f t="shared" si="34"/>
        <v>0</v>
      </c>
    </row>
    <row r="41" spans="1:31" x14ac:dyDescent="0.75">
      <c r="A41" s="29" t="s">
        <v>84</v>
      </c>
      <c r="B41" s="21" t="s">
        <v>38</v>
      </c>
      <c r="C41" s="29"/>
      <c r="D41" s="29"/>
      <c r="E41" s="29"/>
      <c r="F41" s="29"/>
      <c r="G41" s="40"/>
      <c r="H41" s="40"/>
      <c r="I41" s="41">
        <f t="shared" si="25"/>
        <v>0</v>
      </c>
      <c r="J41" s="29"/>
      <c r="K41" s="29"/>
      <c r="L41" s="24">
        <f t="shared" si="26"/>
        <v>0</v>
      </c>
      <c r="M41" s="29"/>
      <c r="N41" s="29"/>
      <c r="O41" s="29"/>
      <c r="P41" s="29"/>
      <c r="Q41" s="40"/>
      <c r="R41" s="40"/>
      <c r="S41" s="41">
        <f t="shared" si="31"/>
        <v>0</v>
      </c>
      <c r="T41" s="29"/>
      <c r="U41" s="29"/>
      <c r="V41" s="24">
        <f t="shared" si="27"/>
        <v>0</v>
      </c>
      <c r="W41" s="25">
        <f t="shared" si="32"/>
        <v>0</v>
      </c>
      <c r="X41" s="21"/>
      <c r="Y41" s="21"/>
      <c r="Z41" s="33"/>
      <c r="AA41" s="27">
        <f t="shared" si="28"/>
        <v>17</v>
      </c>
      <c r="AB41" s="27">
        <v>17</v>
      </c>
      <c r="AC41" s="28">
        <f t="shared" si="29"/>
        <v>1</v>
      </c>
      <c r="AD41" s="10">
        <f t="shared" si="33"/>
        <v>0</v>
      </c>
      <c r="AE41" s="44">
        <f t="shared" si="34"/>
        <v>0</v>
      </c>
    </row>
    <row r="42" spans="1:31" x14ac:dyDescent="0.75">
      <c r="A42" s="29" t="s">
        <v>85</v>
      </c>
      <c r="B42" s="21" t="s">
        <v>38</v>
      </c>
      <c r="C42" s="29"/>
      <c r="D42" s="29"/>
      <c r="E42" s="29"/>
      <c r="F42" s="29"/>
      <c r="G42" s="40"/>
      <c r="H42" s="40"/>
      <c r="I42" s="41">
        <f t="shared" si="25"/>
        <v>0</v>
      </c>
      <c r="J42" s="29"/>
      <c r="K42" s="29"/>
      <c r="L42" s="24">
        <f t="shared" si="26"/>
        <v>0</v>
      </c>
      <c r="M42" s="29"/>
      <c r="N42" s="29"/>
      <c r="O42" s="29"/>
      <c r="P42" s="29"/>
      <c r="Q42" s="40"/>
      <c r="R42" s="40"/>
      <c r="S42" s="41">
        <f t="shared" si="31"/>
        <v>0</v>
      </c>
      <c r="T42" s="29"/>
      <c r="U42" s="29"/>
      <c r="V42" s="24">
        <f t="shared" si="27"/>
        <v>0</v>
      </c>
      <c r="W42" s="25">
        <f t="shared" si="32"/>
        <v>0</v>
      </c>
      <c r="X42" s="21"/>
      <c r="Y42" s="21"/>
      <c r="Z42" s="33"/>
      <c r="AA42" s="27">
        <f t="shared" si="28"/>
        <v>17</v>
      </c>
      <c r="AB42" s="27">
        <v>17</v>
      </c>
      <c r="AC42" s="28">
        <f t="shared" si="29"/>
        <v>1</v>
      </c>
      <c r="AD42" s="10">
        <f t="shared" si="33"/>
        <v>0</v>
      </c>
      <c r="AE42" s="44">
        <f t="shared" si="34"/>
        <v>0</v>
      </c>
    </row>
    <row r="43" spans="1:31" x14ac:dyDescent="0.75">
      <c r="A43" s="29" t="s">
        <v>86</v>
      </c>
      <c r="B43" s="21" t="s">
        <v>38</v>
      </c>
      <c r="C43" s="29"/>
      <c r="D43" s="29"/>
      <c r="E43" s="29"/>
      <c r="F43" s="29"/>
      <c r="G43" s="40"/>
      <c r="H43" s="40"/>
      <c r="I43" s="41">
        <f t="shared" si="25"/>
        <v>0</v>
      </c>
      <c r="J43" s="29"/>
      <c r="K43" s="29"/>
      <c r="L43" s="24">
        <f t="shared" si="26"/>
        <v>0</v>
      </c>
      <c r="M43" s="29"/>
      <c r="N43" s="29"/>
      <c r="O43" s="29"/>
      <c r="P43" s="29"/>
      <c r="Q43" s="40"/>
      <c r="R43" s="40"/>
      <c r="S43" s="41">
        <f t="shared" si="31"/>
        <v>0</v>
      </c>
      <c r="T43" s="29"/>
      <c r="U43" s="29"/>
      <c r="V43" s="24">
        <f t="shared" si="27"/>
        <v>0</v>
      </c>
      <c r="W43" s="25">
        <f t="shared" si="32"/>
        <v>0</v>
      </c>
      <c r="X43" s="21"/>
      <c r="Y43" s="21"/>
      <c r="Z43" s="33"/>
      <c r="AA43" s="27">
        <f t="shared" si="28"/>
        <v>17</v>
      </c>
      <c r="AB43" s="27">
        <v>17</v>
      </c>
      <c r="AC43" s="28">
        <f t="shared" si="29"/>
        <v>1</v>
      </c>
      <c r="AD43" s="10">
        <f t="shared" si="33"/>
        <v>0</v>
      </c>
      <c r="AE43" s="44">
        <f t="shared" si="34"/>
        <v>0</v>
      </c>
    </row>
    <row r="44" spans="1:31" x14ac:dyDescent="0.75">
      <c r="A44" s="29" t="s">
        <v>87</v>
      </c>
      <c r="B44" s="21" t="s">
        <v>38</v>
      </c>
      <c r="C44" s="29"/>
      <c r="D44" s="21"/>
      <c r="E44" s="29"/>
      <c r="F44" s="29"/>
      <c r="G44" s="40"/>
      <c r="H44" s="40"/>
      <c r="I44" s="41">
        <f t="shared" si="25"/>
        <v>0</v>
      </c>
      <c r="J44" s="29"/>
      <c r="K44" s="29"/>
      <c r="L44" s="24">
        <f t="shared" si="26"/>
        <v>0</v>
      </c>
      <c r="M44" s="21"/>
      <c r="N44" s="29"/>
      <c r="O44" s="29"/>
      <c r="P44" s="29"/>
      <c r="Q44" s="40"/>
      <c r="R44" s="40"/>
      <c r="S44" s="41">
        <f t="shared" si="31"/>
        <v>0</v>
      </c>
      <c r="T44" s="29"/>
      <c r="U44" s="29"/>
      <c r="V44" s="24">
        <f t="shared" si="27"/>
        <v>0</v>
      </c>
      <c r="W44" s="25">
        <f t="shared" si="32"/>
        <v>0</v>
      </c>
      <c r="X44" s="21"/>
      <c r="Y44" s="21"/>
      <c r="Z44" s="33"/>
      <c r="AA44" s="27">
        <f t="shared" si="28"/>
        <v>17</v>
      </c>
      <c r="AB44" s="27">
        <v>17</v>
      </c>
      <c r="AC44" s="28">
        <f t="shared" si="29"/>
        <v>1</v>
      </c>
      <c r="AD44" s="10">
        <f>W44/AA44</f>
        <v>0</v>
      </c>
      <c r="AE44" s="44">
        <f>S41+I41</f>
        <v>0</v>
      </c>
    </row>
    <row r="45" spans="1:31" x14ac:dyDescent="0.75">
      <c r="A45" s="29" t="s">
        <v>135</v>
      </c>
      <c r="B45" s="21" t="s">
        <v>38</v>
      </c>
      <c r="C45" s="21"/>
      <c r="D45" s="21"/>
      <c r="E45" s="29"/>
      <c r="F45" s="29"/>
      <c r="G45" s="40"/>
      <c r="H45" s="40"/>
      <c r="I45" s="41">
        <f t="shared" si="25"/>
        <v>0</v>
      </c>
      <c r="J45" s="29"/>
      <c r="K45" s="29"/>
      <c r="L45" s="24">
        <f t="shared" si="26"/>
        <v>0</v>
      </c>
      <c r="M45" s="21"/>
      <c r="N45" s="29"/>
      <c r="O45" s="29"/>
      <c r="P45" s="29"/>
      <c r="Q45" s="40"/>
      <c r="R45" s="40"/>
      <c r="S45" s="41">
        <f t="shared" si="31"/>
        <v>0</v>
      </c>
      <c r="T45" s="29"/>
      <c r="U45" s="29"/>
      <c r="V45" s="24">
        <f t="shared" si="27"/>
        <v>0</v>
      </c>
      <c r="W45" s="25">
        <f t="shared" si="32"/>
        <v>0</v>
      </c>
      <c r="X45" s="21"/>
      <c r="Y45" s="21"/>
      <c r="Z45" s="33"/>
      <c r="AA45" s="27">
        <f t="shared" si="28"/>
        <v>17</v>
      </c>
      <c r="AB45" s="27">
        <v>17</v>
      </c>
      <c r="AC45" s="28">
        <f t="shared" si="29"/>
        <v>1</v>
      </c>
      <c r="AD45" s="10">
        <f>W45/AA45</f>
        <v>0</v>
      </c>
      <c r="AE45" s="44">
        <f t="shared" ref="AE45" si="36">S44+I44</f>
        <v>0</v>
      </c>
    </row>
    <row r="46" spans="1:31" x14ac:dyDescent="0.75">
      <c r="A46" s="29" t="s">
        <v>136</v>
      </c>
      <c r="B46" s="21" t="s">
        <v>38</v>
      </c>
      <c r="C46" s="29"/>
      <c r="D46" s="29"/>
      <c r="E46" s="29"/>
      <c r="F46" s="29"/>
      <c r="G46" s="40"/>
      <c r="H46" s="40"/>
      <c r="I46" s="41">
        <f t="shared" si="25"/>
        <v>0</v>
      </c>
      <c r="J46" s="29"/>
      <c r="K46" s="29"/>
      <c r="L46" s="24">
        <f t="shared" si="26"/>
        <v>0</v>
      </c>
      <c r="M46" s="29"/>
      <c r="N46" s="21"/>
      <c r="O46" s="29"/>
      <c r="P46" s="29"/>
      <c r="Q46" s="40"/>
      <c r="R46" s="40"/>
      <c r="S46" s="41">
        <f t="shared" si="31"/>
        <v>0</v>
      </c>
      <c r="T46" s="29"/>
      <c r="U46" s="29"/>
      <c r="V46" s="24">
        <f t="shared" si="27"/>
        <v>0</v>
      </c>
      <c r="W46" s="25">
        <f t="shared" si="32"/>
        <v>0</v>
      </c>
      <c r="X46" s="21"/>
      <c r="Y46" s="21"/>
      <c r="Z46" s="33"/>
      <c r="AA46" s="27">
        <f t="shared" si="28"/>
        <v>17</v>
      </c>
      <c r="AB46" s="27">
        <v>17</v>
      </c>
      <c r="AC46" s="28">
        <f t="shared" si="29"/>
        <v>1</v>
      </c>
      <c r="AD46" s="10">
        <f>W46/AA46</f>
        <v>0</v>
      </c>
      <c r="AE46" s="44">
        <f>S43+I43</f>
        <v>0</v>
      </c>
    </row>
    <row r="47" spans="1:31" x14ac:dyDescent="0.75">
      <c r="A47" s="29" t="s">
        <v>137</v>
      </c>
      <c r="B47" s="21" t="s">
        <v>38</v>
      </c>
      <c r="C47" s="21"/>
      <c r="D47" s="21"/>
      <c r="E47" s="29"/>
      <c r="F47" s="29"/>
      <c r="G47" s="40"/>
      <c r="H47" s="40"/>
      <c r="I47" s="41">
        <f t="shared" si="25"/>
        <v>0</v>
      </c>
      <c r="J47" s="29"/>
      <c r="K47" s="29"/>
      <c r="L47" s="24">
        <f t="shared" si="26"/>
        <v>0</v>
      </c>
      <c r="M47" s="21"/>
      <c r="N47" s="29"/>
      <c r="O47" s="29"/>
      <c r="P47" s="29"/>
      <c r="Q47" s="40"/>
      <c r="R47" s="40"/>
      <c r="S47" s="41">
        <f t="shared" si="31"/>
        <v>0</v>
      </c>
      <c r="T47" s="29"/>
      <c r="U47" s="29"/>
      <c r="V47" s="24">
        <f t="shared" si="27"/>
        <v>0</v>
      </c>
      <c r="W47" s="25">
        <f t="shared" si="32"/>
        <v>0</v>
      </c>
      <c r="X47" s="21"/>
      <c r="Y47" s="21"/>
      <c r="Z47" s="33"/>
      <c r="AA47" s="27">
        <f t="shared" si="28"/>
        <v>17</v>
      </c>
      <c r="AB47" s="27">
        <v>17</v>
      </c>
      <c r="AC47" s="28">
        <f t="shared" si="29"/>
        <v>1</v>
      </c>
      <c r="AD47" s="10">
        <f>W47/AA47</f>
        <v>0</v>
      </c>
      <c r="AE47" s="44">
        <f t="shared" ref="AE47" si="37">S46+I46</f>
        <v>0</v>
      </c>
    </row>
    <row r="48" spans="1:31" x14ac:dyDescent="0.75">
      <c r="A48" s="13" t="s">
        <v>102</v>
      </c>
      <c r="B48" s="13"/>
      <c r="C48" s="13"/>
      <c r="D48" s="13"/>
      <c r="E48" s="13"/>
      <c r="F48" s="13"/>
      <c r="G48" s="13"/>
      <c r="H48" s="13"/>
      <c r="I48" s="16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7"/>
      <c r="X48" s="13"/>
      <c r="Y48" s="13"/>
      <c r="Z48" s="18"/>
      <c r="AA48" s="13"/>
      <c r="AB48" s="13"/>
      <c r="AC48" s="14"/>
      <c r="AD48" s="15"/>
      <c r="AE48" s="43"/>
    </row>
    <row r="49" spans="1:31" x14ac:dyDescent="0.75">
      <c r="A49" s="29" t="s">
        <v>39</v>
      </c>
      <c r="B49" s="21" t="s">
        <v>38</v>
      </c>
      <c r="C49" s="29"/>
      <c r="D49" s="29"/>
      <c r="E49" s="29"/>
      <c r="F49" s="29"/>
      <c r="G49" s="40"/>
      <c r="H49" s="40"/>
      <c r="I49" s="41">
        <f t="shared" ref="I49:I60" si="38">H49-G49</f>
        <v>0</v>
      </c>
      <c r="J49" s="29"/>
      <c r="K49" s="29"/>
      <c r="L49" s="24">
        <f t="shared" ref="L49:L60" si="39">SUM(D49-C49)</f>
        <v>0</v>
      </c>
      <c r="M49" s="29"/>
      <c r="N49" s="29"/>
      <c r="O49" s="29"/>
      <c r="P49" s="29"/>
      <c r="Q49" s="40"/>
      <c r="R49" s="40"/>
      <c r="S49" s="41">
        <f>R49-Q49</f>
        <v>0</v>
      </c>
      <c r="T49" s="29"/>
      <c r="U49" s="29"/>
      <c r="V49" s="24">
        <f t="shared" ref="V49:V60" si="40">SUM(N49-M49)</f>
        <v>0</v>
      </c>
      <c r="W49" s="25">
        <f t="shared" ref="W49:W60" si="41">L49+V49</f>
        <v>0</v>
      </c>
      <c r="X49" s="21"/>
      <c r="Y49" s="21"/>
      <c r="Z49" s="33"/>
      <c r="AA49" s="27">
        <f t="shared" ref="AA49:AA53" si="42">AB49-X49-Y49-Z49</f>
        <v>17</v>
      </c>
      <c r="AB49" s="27">
        <v>17</v>
      </c>
      <c r="AC49" s="28">
        <f t="shared" ref="AC49:AC52" si="43">AA49/AB49</f>
        <v>1</v>
      </c>
      <c r="AD49" s="10">
        <f t="shared" ref="AD49:AD52" si="44">W49/AA49</f>
        <v>0</v>
      </c>
      <c r="AE49" s="44">
        <f>S49+I49</f>
        <v>0</v>
      </c>
    </row>
    <row r="50" spans="1:31" x14ac:dyDescent="0.75">
      <c r="A50" s="29" t="s">
        <v>40</v>
      </c>
      <c r="B50" s="21" t="s">
        <v>38</v>
      </c>
      <c r="C50" s="29"/>
      <c r="D50" s="29"/>
      <c r="E50" s="29"/>
      <c r="F50" s="29"/>
      <c r="G50" s="40"/>
      <c r="H50" s="40"/>
      <c r="I50" s="41">
        <f t="shared" si="38"/>
        <v>0</v>
      </c>
      <c r="J50" s="29"/>
      <c r="K50" s="29"/>
      <c r="L50" s="24">
        <f t="shared" si="39"/>
        <v>0</v>
      </c>
      <c r="M50" s="29"/>
      <c r="N50" s="29"/>
      <c r="O50" s="29"/>
      <c r="P50" s="29"/>
      <c r="Q50" s="40"/>
      <c r="R50" s="40"/>
      <c r="S50" s="41">
        <f t="shared" ref="S50:S60" si="45">R50-Q50</f>
        <v>0</v>
      </c>
      <c r="T50" s="29"/>
      <c r="U50" s="29"/>
      <c r="V50" s="24">
        <f t="shared" si="40"/>
        <v>0</v>
      </c>
      <c r="W50" s="25">
        <f t="shared" si="41"/>
        <v>0</v>
      </c>
      <c r="X50" s="21"/>
      <c r="Y50" s="21"/>
      <c r="Z50" s="33"/>
      <c r="AA50" s="27">
        <f t="shared" si="42"/>
        <v>17</v>
      </c>
      <c r="AB50" s="27">
        <v>17</v>
      </c>
      <c r="AC50" s="28">
        <f t="shared" si="43"/>
        <v>1</v>
      </c>
      <c r="AD50" s="10">
        <f t="shared" si="44"/>
        <v>0</v>
      </c>
      <c r="AE50" s="44">
        <f t="shared" ref="AE50:AE60" si="46">S50+I50</f>
        <v>0</v>
      </c>
    </row>
    <row r="51" spans="1:31" x14ac:dyDescent="0.75">
      <c r="A51" s="29" t="s">
        <v>41</v>
      </c>
      <c r="B51" s="21" t="s">
        <v>38</v>
      </c>
      <c r="C51" s="29"/>
      <c r="D51" s="29"/>
      <c r="E51" s="29"/>
      <c r="F51" s="29"/>
      <c r="G51" s="40"/>
      <c r="H51" s="40"/>
      <c r="I51" s="41">
        <f t="shared" si="38"/>
        <v>0</v>
      </c>
      <c r="J51" s="29"/>
      <c r="K51" s="29"/>
      <c r="L51" s="24">
        <f t="shared" si="39"/>
        <v>0</v>
      </c>
      <c r="M51" s="29"/>
      <c r="N51" s="29"/>
      <c r="O51" s="29"/>
      <c r="P51" s="29"/>
      <c r="Q51" s="40"/>
      <c r="R51" s="40"/>
      <c r="S51" s="41">
        <f t="shared" si="45"/>
        <v>0</v>
      </c>
      <c r="T51" s="29"/>
      <c r="U51" s="29"/>
      <c r="V51" s="24">
        <f t="shared" si="40"/>
        <v>0</v>
      </c>
      <c r="W51" s="25">
        <f t="shared" si="41"/>
        <v>0</v>
      </c>
      <c r="X51" s="21"/>
      <c r="Y51" s="21"/>
      <c r="Z51" s="33"/>
      <c r="AA51" s="27">
        <f t="shared" si="42"/>
        <v>17</v>
      </c>
      <c r="AB51" s="27">
        <v>17</v>
      </c>
      <c r="AC51" s="28">
        <f t="shared" si="43"/>
        <v>1</v>
      </c>
      <c r="AD51" s="10">
        <f t="shared" si="44"/>
        <v>0</v>
      </c>
      <c r="AE51" s="44">
        <f t="shared" si="46"/>
        <v>0</v>
      </c>
    </row>
    <row r="52" spans="1:31" x14ac:dyDescent="0.75">
      <c r="A52" s="29" t="s">
        <v>42</v>
      </c>
      <c r="B52" s="21" t="s">
        <v>38</v>
      </c>
      <c r="C52" s="29"/>
      <c r="D52" s="29"/>
      <c r="E52" s="29"/>
      <c r="F52" s="29"/>
      <c r="G52" s="40"/>
      <c r="H52" s="40"/>
      <c r="I52" s="41">
        <f t="shared" si="38"/>
        <v>0</v>
      </c>
      <c r="J52" s="29"/>
      <c r="K52" s="29"/>
      <c r="L52" s="24">
        <f t="shared" si="39"/>
        <v>0</v>
      </c>
      <c r="M52" s="29"/>
      <c r="N52" s="29"/>
      <c r="O52" s="29"/>
      <c r="P52" s="29"/>
      <c r="Q52" s="40"/>
      <c r="R52" s="40"/>
      <c r="S52" s="41">
        <f t="shared" si="45"/>
        <v>0</v>
      </c>
      <c r="T52" s="29"/>
      <c r="U52" s="29"/>
      <c r="V52" s="24">
        <f t="shared" si="40"/>
        <v>0</v>
      </c>
      <c r="W52" s="25">
        <f t="shared" si="41"/>
        <v>0</v>
      </c>
      <c r="X52" s="21"/>
      <c r="Y52" s="21"/>
      <c r="Z52" s="33"/>
      <c r="AA52" s="27">
        <f t="shared" si="42"/>
        <v>17</v>
      </c>
      <c r="AB52" s="27">
        <v>17</v>
      </c>
      <c r="AC52" s="28">
        <f t="shared" si="43"/>
        <v>1</v>
      </c>
      <c r="AD52" s="10">
        <f t="shared" si="44"/>
        <v>0</v>
      </c>
      <c r="AE52" s="44">
        <f t="shared" si="46"/>
        <v>0</v>
      </c>
    </row>
    <row r="53" spans="1:31" x14ac:dyDescent="0.75">
      <c r="A53" s="29" t="s">
        <v>43</v>
      </c>
      <c r="B53" s="21" t="s">
        <v>38</v>
      </c>
      <c r="C53" s="21"/>
      <c r="D53" s="21"/>
      <c r="E53" s="29"/>
      <c r="F53" s="29"/>
      <c r="G53" s="40"/>
      <c r="H53" s="40"/>
      <c r="I53" s="41">
        <f t="shared" si="38"/>
        <v>0</v>
      </c>
      <c r="J53" s="29"/>
      <c r="K53" s="29"/>
      <c r="L53" s="24">
        <f t="shared" si="39"/>
        <v>0</v>
      </c>
      <c r="M53" s="21"/>
      <c r="N53" s="21"/>
      <c r="O53" s="29"/>
      <c r="P53" s="29"/>
      <c r="Q53" s="40"/>
      <c r="R53" s="40"/>
      <c r="S53" s="41">
        <f t="shared" si="45"/>
        <v>0</v>
      </c>
      <c r="T53" s="29"/>
      <c r="U53" s="29"/>
      <c r="V53" s="24">
        <f t="shared" si="40"/>
        <v>0</v>
      </c>
      <c r="W53" s="25">
        <f t="shared" si="41"/>
        <v>0</v>
      </c>
      <c r="X53" s="21"/>
      <c r="Y53" s="21"/>
      <c r="Z53" s="33"/>
      <c r="AA53" s="27">
        <f t="shared" si="42"/>
        <v>17</v>
      </c>
      <c r="AB53" s="27">
        <v>17</v>
      </c>
      <c r="AC53" s="28">
        <f>AA53/AB53</f>
        <v>1</v>
      </c>
      <c r="AD53" s="10">
        <f>W53/AA53</f>
        <v>0</v>
      </c>
      <c r="AE53" s="44">
        <f t="shared" si="46"/>
        <v>0</v>
      </c>
    </row>
    <row r="54" spans="1:31" x14ac:dyDescent="0.75">
      <c r="A54" s="29" t="s">
        <v>44</v>
      </c>
      <c r="B54" s="21" t="s">
        <v>38</v>
      </c>
      <c r="C54" s="29"/>
      <c r="D54" s="29"/>
      <c r="E54" s="29"/>
      <c r="F54" s="29"/>
      <c r="G54" s="40"/>
      <c r="H54" s="40"/>
      <c r="I54" s="41">
        <f t="shared" si="38"/>
        <v>0</v>
      </c>
      <c r="J54" s="29"/>
      <c r="K54" s="29"/>
      <c r="L54" s="24">
        <f t="shared" si="39"/>
        <v>0</v>
      </c>
      <c r="M54" s="29"/>
      <c r="N54" s="29"/>
      <c r="O54" s="29"/>
      <c r="P54" s="29"/>
      <c r="Q54" s="40"/>
      <c r="R54" s="40"/>
      <c r="S54" s="41">
        <f t="shared" si="45"/>
        <v>0</v>
      </c>
      <c r="T54" s="29"/>
      <c r="U54" s="29"/>
      <c r="V54" s="24">
        <f t="shared" si="40"/>
        <v>0</v>
      </c>
      <c r="W54" s="25">
        <f t="shared" si="41"/>
        <v>0</v>
      </c>
      <c r="X54" s="21"/>
      <c r="Y54" s="21"/>
      <c r="Z54" s="33"/>
      <c r="AA54" s="27">
        <f t="shared" si="28"/>
        <v>17</v>
      </c>
      <c r="AB54" s="27">
        <v>17</v>
      </c>
      <c r="AC54" s="28">
        <f t="shared" si="29"/>
        <v>1</v>
      </c>
      <c r="AD54" s="10">
        <f t="shared" si="33"/>
        <v>0</v>
      </c>
      <c r="AE54" s="44">
        <f t="shared" si="46"/>
        <v>0</v>
      </c>
    </row>
    <row r="55" spans="1:31" x14ac:dyDescent="0.75">
      <c r="A55" s="29" t="s">
        <v>45</v>
      </c>
      <c r="B55" s="21" t="s">
        <v>38</v>
      </c>
      <c r="C55" s="29"/>
      <c r="D55" s="29"/>
      <c r="E55" s="29"/>
      <c r="F55" s="29"/>
      <c r="G55" s="40"/>
      <c r="H55" s="40"/>
      <c r="I55" s="41">
        <f t="shared" si="38"/>
        <v>0</v>
      </c>
      <c r="J55" s="29"/>
      <c r="K55" s="29"/>
      <c r="L55" s="24">
        <f t="shared" si="39"/>
        <v>0</v>
      </c>
      <c r="M55" s="29"/>
      <c r="N55" s="29"/>
      <c r="O55" s="29"/>
      <c r="P55" s="29"/>
      <c r="Q55" s="40"/>
      <c r="R55" s="40"/>
      <c r="S55" s="41">
        <v>0.41666666666666669</v>
      </c>
      <c r="T55" s="29"/>
      <c r="U55" s="29"/>
      <c r="V55" s="24">
        <f t="shared" si="40"/>
        <v>0</v>
      </c>
      <c r="W55" s="25">
        <f t="shared" si="41"/>
        <v>0</v>
      </c>
      <c r="X55" s="21"/>
      <c r="Y55" s="21"/>
      <c r="Z55" s="33"/>
      <c r="AA55" s="27">
        <f t="shared" si="28"/>
        <v>17</v>
      </c>
      <c r="AB55" s="27">
        <v>17</v>
      </c>
      <c r="AC55" s="28">
        <f t="shared" si="29"/>
        <v>1</v>
      </c>
      <c r="AD55" s="10">
        <f t="shared" si="33"/>
        <v>0</v>
      </c>
      <c r="AE55" s="44">
        <f t="shared" si="46"/>
        <v>0.41666666666666669</v>
      </c>
    </row>
    <row r="56" spans="1:31" x14ac:dyDescent="0.75">
      <c r="A56" s="29" t="s">
        <v>116</v>
      </c>
      <c r="B56" s="21" t="s">
        <v>38</v>
      </c>
      <c r="C56" s="29"/>
      <c r="D56" s="29"/>
      <c r="E56" s="29"/>
      <c r="F56" s="29"/>
      <c r="G56" s="40"/>
      <c r="H56" s="40"/>
      <c r="I56" s="41">
        <f t="shared" si="38"/>
        <v>0</v>
      </c>
      <c r="J56" s="29"/>
      <c r="K56" s="29"/>
      <c r="L56" s="24">
        <f t="shared" si="39"/>
        <v>0</v>
      </c>
      <c r="M56" s="29"/>
      <c r="N56" s="29"/>
      <c r="O56" s="29"/>
      <c r="P56" s="29"/>
      <c r="Q56" s="40"/>
      <c r="R56" s="40"/>
      <c r="S56" s="41">
        <f t="shared" si="45"/>
        <v>0</v>
      </c>
      <c r="T56" s="29"/>
      <c r="U56" s="29"/>
      <c r="V56" s="24">
        <f t="shared" si="40"/>
        <v>0</v>
      </c>
      <c r="W56" s="25">
        <f t="shared" si="41"/>
        <v>0</v>
      </c>
      <c r="X56" s="21"/>
      <c r="Y56" s="21"/>
      <c r="Z56" s="33"/>
      <c r="AA56" s="27">
        <f t="shared" si="28"/>
        <v>17</v>
      </c>
      <c r="AB56" s="27">
        <v>17</v>
      </c>
      <c r="AC56" s="28">
        <f t="shared" si="29"/>
        <v>1</v>
      </c>
      <c r="AD56" s="10">
        <f t="shared" si="33"/>
        <v>0</v>
      </c>
      <c r="AE56" s="44">
        <f t="shared" si="46"/>
        <v>0</v>
      </c>
    </row>
    <row r="57" spans="1:31" x14ac:dyDescent="0.75">
      <c r="A57" s="29" t="s">
        <v>46</v>
      </c>
      <c r="B57" s="21" t="s">
        <v>38</v>
      </c>
      <c r="C57" s="29"/>
      <c r="D57" s="29"/>
      <c r="E57" s="29"/>
      <c r="F57" s="29"/>
      <c r="G57" s="40"/>
      <c r="H57" s="40"/>
      <c r="I57" s="41">
        <f t="shared" si="38"/>
        <v>0</v>
      </c>
      <c r="J57" s="29"/>
      <c r="K57" s="29"/>
      <c r="L57" s="24">
        <f t="shared" si="39"/>
        <v>0</v>
      </c>
      <c r="M57" s="29"/>
      <c r="N57" s="29"/>
      <c r="O57" s="29"/>
      <c r="P57" s="29"/>
      <c r="Q57" s="29"/>
      <c r="R57" s="29"/>
      <c r="S57" s="41">
        <f t="shared" si="45"/>
        <v>0</v>
      </c>
      <c r="T57" s="29"/>
      <c r="U57" s="29"/>
      <c r="V57" s="24">
        <f t="shared" si="40"/>
        <v>0</v>
      </c>
      <c r="W57" s="25">
        <f t="shared" si="41"/>
        <v>0</v>
      </c>
      <c r="X57" s="21"/>
      <c r="Y57" s="21"/>
      <c r="Z57" s="33"/>
      <c r="AA57" s="27">
        <f t="shared" si="28"/>
        <v>17</v>
      </c>
      <c r="AB57" s="27">
        <v>17</v>
      </c>
      <c r="AC57" s="28">
        <f t="shared" si="29"/>
        <v>1</v>
      </c>
      <c r="AD57" s="10">
        <f t="shared" si="33"/>
        <v>0</v>
      </c>
      <c r="AE57" s="44">
        <f t="shared" si="46"/>
        <v>0</v>
      </c>
    </row>
    <row r="58" spans="1:31" x14ac:dyDescent="0.75">
      <c r="A58" s="29" t="s">
        <v>48</v>
      </c>
      <c r="B58" s="21" t="s">
        <v>38</v>
      </c>
      <c r="C58" s="29"/>
      <c r="D58" s="29"/>
      <c r="E58" s="29"/>
      <c r="F58" s="29"/>
      <c r="G58" s="40"/>
      <c r="H58" s="40"/>
      <c r="I58" s="41">
        <f t="shared" si="38"/>
        <v>0</v>
      </c>
      <c r="J58" s="29"/>
      <c r="K58" s="29"/>
      <c r="L58" s="24">
        <f t="shared" si="39"/>
        <v>0</v>
      </c>
      <c r="M58" s="29"/>
      <c r="N58" s="29"/>
      <c r="O58" s="29"/>
      <c r="P58" s="29"/>
      <c r="Q58" s="40"/>
      <c r="R58" s="40"/>
      <c r="S58" s="41">
        <v>0.41666666666666669</v>
      </c>
      <c r="T58" s="29"/>
      <c r="U58" s="29"/>
      <c r="V58" s="24">
        <f t="shared" si="40"/>
        <v>0</v>
      </c>
      <c r="W58" s="25">
        <f t="shared" si="41"/>
        <v>0</v>
      </c>
      <c r="X58" s="21"/>
      <c r="Y58" s="21"/>
      <c r="Z58" s="33"/>
      <c r="AA58" s="27">
        <f t="shared" si="28"/>
        <v>17</v>
      </c>
      <c r="AB58" s="27">
        <v>17</v>
      </c>
      <c r="AC58" s="28">
        <f t="shared" si="29"/>
        <v>1</v>
      </c>
      <c r="AD58" s="10">
        <f t="shared" si="33"/>
        <v>0</v>
      </c>
      <c r="AE58" s="44">
        <f t="shared" si="46"/>
        <v>0.41666666666666669</v>
      </c>
    </row>
    <row r="59" spans="1:31" x14ac:dyDescent="0.75">
      <c r="A59" s="29" t="s">
        <v>49</v>
      </c>
      <c r="B59" s="21" t="s">
        <v>38</v>
      </c>
      <c r="C59" s="29"/>
      <c r="D59" s="29"/>
      <c r="E59" s="29"/>
      <c r="F59" s="29"/>
      <c r="G59" s="40"/>
      <c r="H59" s="40"/>
      <c r="I59" s="41">
        <f t="shared" si="38"/>
        <v>0</v>
      </c>
      <c r="J59" s="29"/>
      <c r="K59" s="29"/>
      <c r="L59" s="24">
        <f t="shared" si="39"/>
        <v>0</v>
      </c>
      <c r="M59" s="29"/>
      <c r="N59" s="29"/>
      <c r="O59" s="29"/>
      <c r="P59" s="29"/>
      <c r="Q59" s="40"/>
      <c r="R59" s="40"/>
      <c r="S59" s="41">
        <f t="shared" si="45"/>
        <v>0</v>
      </c>
      <c r="T59" s="29"/>
      <c r="U59" s="29"/>
      <c r="V59" s="24">
        <f t="shared" si="40"/>
        <v>0</v>
      </c>
      <c r="W59" s="25">
        <f t="shared" si="41"/>
        <v>0</v>
      </c>
      <c r="X59" s="21"/>
      <c r="Y59" s="21"/>
      <c r="Z59" s="33"/>
      <c r="AA59" s="27">
        <f t="shared" si="28"/>
        <v>17</v>
      </c>
      <c r="AB59" s="27">
        <v>17</v>
      </c>
      <c r="AC59" s="28">
        <f t="shared" si="29"/>
        <v>1</v>
      </c>
      <c r="AD59" s="10">
        <f t="shared" si="33"/>
        <v>0</v>
      </c>
      <c r="AE59" s="44">
        <f t="shared" si="46"/>
        <v>0</v>
      </c>
    </row>
    <row r="60" spans="1:31" x14ac:dyDescent="0.75">
      <c r="A60" s="29" t="s">
        <v>50</v>
      </c>
      <c r="B60" s="21" t="s">
        <v>38</v>
      </c>
      <c r="C60" s="29"/>
      <c r="D60" s="29"/>
      <c r="E60" s="29"/>
      <c r="F60" s="29"/>
      <c r="G60" s="40"/>
      <c r="H60" s="40"/>
      <c r="I60" s="41">
        <f t="shared" si="38"/>
        <v>0</v>
      </c>
      <c r="J60" s="29"/>
      <c r="K60" s="29"/>
      <c r="L60" s="24">
        <f t="shared" si="39"/>
        <v>0</v>
      </c>
      <c r="M60" s="29"/>
      <c r="N60" s="29"/>
      <c r="O60" s="29"/>
      <c r="P60" s="29"/>
      <c r="Q60" s="40"/>
      <c r="R60" s="40"/>
      <c r="S60" s="41">
        <f t="shared" si="45"/>
        <v>0</v>
      </c>
      <c r="T60" s="29"/>
      <c r="U60" s="29"/>
      <c r="V60" s="24">
        <f t="shared" si="40"/>
        <v>0</v>
      </c>
      <c r="W60" s="25">
        <f t="shared" si="41"/>
        <v>0</v>
      </c>
      <c r="X60" s="21"/>
      <c r="Y60" s="21"/>
      <c r="Z60" s="33"/>
      <c r="AA60" s="27">
        <f t="shared" si="28"/>
        <v>17</v>
      </c>
      <c r="AB60" s="27">
        <v>17</v>
      </c>
      <c r="AC60" s="28">
        <f t="shared" si="29"/>
        <v>1</v>
      </c>
      <c r="AD60" s="10">
        <f t="shared" si="33"/>
        <v>0</v>
      </c>
      <c r="AE60" s="44">
        <f t="shared" si="46"/>
        <v>0</v>
      </c>
    </row>
    <row r="61" spans="1:31" s="103" customFormat="1" x14ac:dyDescent="0.75">
      <c r="A61" s="105" t="s">
        <v>118</v>
      </c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</row>
    <row r="62" spans="1:31" s="104" customFormat="1" x14ac:dyDescent="0.75">
      <c r="A62" s="107" t="s">
        <v>97</v>
      </c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</row>
    <row r="63" spans="1:31" x14ac:dyDescent="0.75">
      <c r="A63" s="29" t="s">
        <v>127</v>
      </c>
      <c r="B63" s="29" t="s">
        <v>58</v>
      </c>
      <c r="C63" s="29"/>
      <c r="D63" s="29"/>
      <c r="E63" s="29"/>
      <c r="F63" s="29"/>
      <c r="G63" s="40"/>
      <c r="H63" s="40"/>
      <c r="I63" s="41">
        <f t="shared" ref="I63:I65" si="47">H63-G63</f>
        <v>0</v>
      </c>
      <c r="J63" s="29"/>
      <c r="K63" s="29"/>
      <c r="L63" s="38">
        <f t="shared" ref="L63:L65" si="48">SUM(D63-C63)</f>
        <v>0</v>
      </c>
      <c r="M63" s="29"/>
      <c r="N63" s="29"/>
      <c r="O63" s="29"/>
      <c r="P63" s="29"/>
      <c r="Q63" s="40"/>
      <c r="R63" s="40"/>
      <c r="S63" s="41">
        <f t="shared" ref="S63:S65" si="49">R63-Q63</f>
        <v>0</v>
      </c>
      <c r="T63" s="29"/>
      <c r="U63" s="29"/>
      <c r="V63" s="24">
        <f t="shared" ref="V63:V65" si="50">SUM(N63-M63)</f>
        <v>0</v>
      </c>
      <c r="W63" s="25">
        <f t="shared" ref="W63:W65" si="51">SUM(L63+V63)</f>
        <v>0</v>
      </c>
      <c r="X63" s="29"/>
      <c r="Y63" s="29"/>
      <c r="Z63" s="30"/>
      <c r="AA63" s="27">
        <f>AB63-X63-Y63-Z63</f>
        <v>17</v>
      </c>
      <c r="AB63" s="27">
        <v>17</v>
      </c>
      <c r="AC63" s="28">
        <f>AA63/AB63</f>
        <v>1</v>
      </c>
      <c r="AD63" s="10">
        <f>W63/AA63</f>
        <v>0</v>
      </c>
      <c r="AE63" s="44">
        <f>S62+I62</f>
        <v>0</v>
      </c>
    </row>
    <row r="64" spans="1:31" x14ac:dyDescent="0.75">
      <c r="A64" s="29" t="s">
        <v>128</v>
      </c>
      <c r="B64" s="29" t="s">
        <v>58</v>
      </c>
      <c r="C64" s="29"/>
      <c r="D64" s="29"/>
      <c r="E64" s="29"/>
      <c r="F64" s="29"/>
      <c r="G64" s="40"/>
      <c r="H64" s="40"/>
      <c r="I64" s="41">
        <f t="shared" si="47"/>
        <v>0</v>
      </c>
      <c r="J64" s="29"/>
      <c r="K64" s="29"/>
      <c r="L64" s="38">
        <f t="shared" si="48"/>
        <v>0</v>
      </c>
      <c r="M64" s="29"/>
      <c r="N64" s="29"/>
      <c r="O64" s="29"/>
      <c r="P64" s="29"/>
      <c r="Q64" s="40"/>
      <c r="R64" s="40"/>
      <c r="S64" s="41">
        <f t="shared" si="49"/>
        <v>0</v>
      </c>
      <c r="T64" s="29"/>
      <c r="U64" s="29"/>
      <c r="V64" s="24">
        <f t="shared" si="50"/>
        <v>0</v>
      </c>
      <c r="W64" s="25">
        <f t="shared" si="51"/>
        <v>0</v>
      </c>
      <c r="X64" s="29"/>
      <c r="Y64" s="29"/>
      <c r="Z64" s="30"/>
      <c r="AA64" s="27">
        <f>AB64-X64-Y64-Z64</f>
        <v>17</v>
      </c>
      <c r="AB64" s="27">
        <v>17</v>
      </c>
      <c r="AC64" s="28">
        <f>AA64/AB64</f>
        <v>1</v>
      </c>
      <c r="AD64" s="10">
        <f>W64/AA64</f>
        <v>0</v>
      </c>
      <c r="AE64" s="44">
        <f t="shared" ref="AE64:AE65" si="52">S62+I62</f>
        <v>0</v>
      </c>
    </row>
    <row r="65" spans="1:31" x14ac:dyDescent="0.75">
      <c r="A65" s="29" t="s">
        <v>129</v>
      </c>
      <c r="B65" s="29" t="s">
        <v>58</v>
      </c>
      <c r="C65" s="29"/>
      <c r="D65" s="29"/>
      <c r="E65" s="29"/>
      <c r="F65" s="29"/>
      <c r="G65" s="40"/>
      <c r="H65" s="40"/>
      <c r="I65" s="41">
        <f t="shared" si="47"/>
        <v>0</v>
      </c>
      <c r="J65" s="29"/>
      <c r="K65" s="29"/>
      <c r="L65" s="38">
        <f t="shared" si="48"/>
        <v>0</v>
      </c>
      <c r="M65" s="29"/>
      <c r="N65" s="29"/>
      <c r="O65" s="29"/>
      <c r="P65" s="29"/>
      <c r="Q65" s="40"/>
      <c r="R65" s="40"/>
      <c r="S65" s="41">
        <f t="shared" si="49"/>
        <v>0</v>
      </c>
      <c r="T65" s="29"/>
      <c r="U65" s="29"/>
      <c r="V65" s="24">
        <f t="shared" si="50"/>
        <v>0</v>
      </c>
      <c r="W65" s="25">
        <f t="shared" si="51"/>
        <v>0</v>
      </c>
      <c r="X65" s="29"/>
      <c r="Y65" s="29"/>
      <c r="Z65" s="30"/>
      <c r="AA65" s="27">
        <f>AB65-X65-Y65-Z65</f>
        <v>17</v>
      </c>
      <c r="AB65" s="27">
        <v>17</v>
      </c>
      <c r="AC65" s="28">
        <f>AA65/AB65</f>
        <v>1</v>
      </c>
      <c r="AD65" s="10">
        <f>W65/AA65</f>
        <v>0</v>
      </c>
      <c r="AE65" s="44">
        <f t="shared" si="52"/>
        <v>0</v>
      </c>
    </row>
    <row r="66" spans="1:31" s="103" customFormat="1" x14ac:dyDescent="0.75">
      <c r="A66" s="101" t="s">
        <v>118</v>
      </c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</row>
    <row r="67" spans="1:31" s="37" customFormat="1" x14ac:dyDescent="0.75">
      <c r="A67" s="104" t="s">
        <v>98</v>
      </c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5"/>
      <c r="AE67" s="43"/>
    </row>
    <row r="68" spans="1:31" x14ac:dyDescent="0.75">
      <c r="A68" s="29" t="s">
        <v>57</v>
      </c>
      <c r="B68" s="29" t="s">
        <v>58</v>
      </c>
      <c r="C68" s="36"/>
      <c r="D68" s="36"/>
      <c r="E68" s="29"/>
      <c r="F68" s="29"/>
      <c r="G68" s="40"/>
      <c r="H68" s="40"/>
      <c r="I68" s="41">
        <f t="shared" ref="I68" si="53">H68-G68</f>
        <v>0</v>
      </c>
      <c r="J68" s="29"/>
      <c r="K68" s="29"/>
      <c r="L68" s="38">
        <f t="shared" ref="L68" si="54">SUM(D68-C68)</f>
        <v>0</v>
      </c>
      <c r="M68" s="29"/>
      <c r="N68" s="29"/>
      <c r="O68" s="29"/>
      <c r="P68" s="29"/>
      <c r="Q68" s="40"/>
      <c r="R68" s="40"/>
      <c r="S68" s="41">
        <f>R68-Q68</f>
        <v>0</v>
      </c>
      <c r="T68" s="29"/>
      <c r="U68" s="29"/>
      <c r="V68" s="24">
        <f t="shared" ref="V68" si="55">SUM(N68-M68)</f>
        <v>0</v>
      </c>
      <c r="W68" s="25">
        <f t="shared" ref="W68" si="56">SUM(L68+V68)</f>
        <v>0</v>
      </c>
      <c r="X68" s="29"/>
      <c r="Y68" s="29"/>
      <c r="Z68" s="30"/>
      <c r="AA68" s="27">
        <f>AB68-X68-Y68-Z68</f>
        <v>17</v>
      </c>
      <c r="AB68" s="27">
        <v>17</v>
      </c>
      <c r="AC68" s="28">
        <f>AA68/AB68</f>
        <v>1</v>
      </c>
      <c r="AD68" s="10">
        <f>W68/AA68</f>
        <v>0</v>
      </c>
      <c r="AE68" s="44">
        <f>S66+I66</f>
        <v>0</v>
      </c>
    </row>
    <row r="69" spans="1:31" s="103" customFormat="1" x14ac:dyDescent="0.75">
      <c r="A69" s="101" t="s">
        <v>61</v>
      </c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</row>
    <row r="70" spans="1:31" s="37" customFormat="1" x14ac:dyDescent="0.75">
      <c r="A70" s="104" t="s">
        <v>101</v>
      </c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5"/>
      <c r="AE70" s="19"/>
    </row>
    <row r="71" spans="1:31" x14ac:dyDescent="0.75">
      <c r="A71" s="29" t="s">
        <v>115</v>
      </c>
      <c r="B71" s="29" t="s">
        <v>61</v>
      </c>
      <c r="C71" s="29"/>
      <c r="D71" s="29"/>
      <c r="E71" s="29"/>
      <c r="F71" s="29"/>
      <c r="G71" s="40"/>
      <c r="H71" s="40"/>
      <c r="I71" s="41">
        <f>H71-G71</f>
        <v>0</v>
      </c>
      <c r="J71" s="29"/>
      <c r="K71" s="29"/>
      <c r="L71" s="38">
        <f>SUM(D71-C71)</f>
        <v>0</v>
      </c>
      <c r="M71" s="29"/>
      <c r="N71" s="29"/>
      <c r="O71" s="29"/>
      <c r="P71" s="29"/>
      <c r="Q71" s="40"/>
      <c r="R71" s="40"/>
      <c r="S71" s="41">
        <f>R71-Q71</f>
        <v>0</v>
      </c>
      <c r="T71" s="29"/>
      <c r="U71" s="29"/>
      <c r="V71" s="24">
        <f>SUM(N71-M71)</f>
        <v>0</v>
      </c>
      <c r="W71" s="25">
        <f>SUM(L71+V71)</f>
        <v>0</v>
      </c>
      <c r="X71" s="29"/>
      <c r="Y71" s="29"/>
      <c r="Z71" s="30"/>
      <c r="AA71" s="27">
        <f>AB71-X71-Y71-Z71</f>
        <v>17</v>
      </c>
      <c r="AB71" s="27">
        <v>17</v>
      </c>
      <c r="AC71" s="28">
        <f>AA71/AB71</f>
        <v>1</v>
      </c>
      <c r="AD71" s="10">
        <f>W71/AA71</f>
        <v>0</v>
      </c>
      <c r="AE71" s="44">
        <f>I71</f>
        <v>0</v>
      </c>
    </row>
    <row r="72" spans="1:31" s="37" customFormat="1" x14ac:dyDescent="0.75">
      <c r="A72" s="12" t="s">
        <v>119</v>
      </c>
      <c r="B72" s="13"/>
      <c r="C72" s="13"/>
      <c r="D72" s="13"/>
      <c r="E72" s="13"/>
      <c r="F72" s="13"/>
      <c r="G72" s="14"/>
      <c r="H72" s="15"/>
      <c r="I72" s="19"/>
      <c r="J72" s="14"/>
      <c r="K72" s="15"/>
      <c r="L72" s="13"/>
      <c r="M72" s="13"/>
      <c r="N72" s="13"/>
      <c r="O72" s="13"/>
      <c r="P72" s="13"/>
      <c r="Q72" s="14"/>
      <c r="R72" s="15"/>
      <c r="S72" s="19"/>
      <c r="T72" s="14"/>
      <c r="U72" s="15"/>
      <c r="V72" s="13"/>
      <c r="W72" s="17"/>
      <c r="X72" s="13"/>
      <c r="Y72" s="13"/>
      <c r="Z72" s="18"/>
      <c r="AA72" s="13"/>
      <c r="AB72" s="13"/>
      <c r="AC72" s="14"/>
      <c r="AD72" s="15"/>
      <c r="AE72" s="19"/>
    </row>
    <row r="73" spans="1:31" s="37" customFormat="1" x14ac:dyDescent="0.75">
      <c r="A73" s="104" t="s">
        <v>100</v>
      </c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5"/>
      <c r="AE73" s="19"/>
    </row>
    <row r="74" spans="1:31" x14ac:dyDescent="0.75">
      <c r="A74" s="29" t="s">
        <v>63</v>
      </c>
      <c r="B74" s="29" t="s">
        <v>62</v>
      </c>
      <c r="C74" s="29"/>
      <c r="D74" s="29"/>
      <c r="E74" s="29"/>
      <c r="F74" s="29"/>
      <c r="G74" s="40"/>
      <c r="H74" s="40"/>
      <c r="I74" s="41">
        <f t="shared" ref="I74:I75" si="57">H74-G74</f>
        <v>0</v>
      </c>
      <c r="J74" s="29"/>
      <c r="K74" s="29"/>
      <c r="L74" s="38">
        <f>SUM(D74-C74)</f>
        <v>0</v>
      </c>
      <c r="M74" s="29"/>
      <c r="N74" s="29"/>
      <c r="O74" s="29"/>
      <c r="P74" s="29"/>
      <c r="Q74" s="40"/>
      <c r="R74" s="40"/>
      <c r="S74" s="41">
        <f>R74-Q74</f>
        <v>0</v>
      </c>
      <c r="T74" s="29"/>
      <c r="U74" s="29"/>
      <c r="V74" s="24">
        <f>SUM(N74-M74)</f>
        <v>0</v>
      </c>
      <c r="W74" s="25">
        <f>SUM(L74+V74)</f>
        <v>0</v>
      </c>
      <c r="X74" s="29"/>
      <c r="Y74" s="29"/>
      <c r="Z74" s="30"/>
      <c r="AA74" s="27">
        <f>AB74-X74-Y74-Z74</f>
        <v>17</v>
      </c>
      <c r="AB74" s="27">
        <v>17</v>
      </c>
      <c r="AC74" s="28">
        <f>AA74/AB74</f>
        <v>1</v>
      </c>
      <c r="AD74" s="10">
        <f>W74/AA74</f>
        <v>0</v>
      </c>
      <c r="AE74" s="44" t="e">
        <f>#REF!+#REF!</f>
        <v>#REF!</v>
      </c>
    </row>
    <row r="75" spans="1:31" x14ac:dyDescent="0.75">
      <c r="A75" s="29" t="s">
        <v>64</v>
      </c>
      <c r="B75" s="29" t="s">
        <v>62</v>
      </c>
      <c r="C75" s="29"/>
      <c r="D75" s="29"/>
      <c r="E75" s="29"/>
      <c r="F75" s="29"/>
      <c r="G75" s="40"/>
      <c r="H75" s="40"/>
      <c r="I75" s="41">
        <f t="shared" si="57"/>
        <v>0</v>
      </c>
      <c r="J75" s="29"/>
      <c r="K75" s="29"/>
      <c r="L75" s="38">
        <f>SUM(D75-C75)</f>
        <v>0</v>
      </c>
      <c r="M75" s="29"/>
      <c r="N75" s="29"/>
      <c r="O75" s="29"/>
      <c r="P75" s="29"/>
      <c r="Q75" s="40"/>
      <c r="R75" s="40"/>
      <c r="S75" s="41">
        <f>R75-Q75</f>
        <v>0</v>
      </c>
      <c r="T75" s="29"/>
      <c r="U75" s="29"/>
      <c r="V75" s="24">
        <f>SUM(N75-M75)</f>
        <v>0</v>
      </c>
      <c r="W75" s="25">
        <f>SUM(L75+V75)</f>
        <v>0</v>
      </c>
      <c r="X75" s="29"/>
      <c r="Y75" s="29"/>
      <c r="Z75" s="30"/>
      <c r="AA75" s="27">
        <f>AB75-X75-Y75-Z75</f>
        <v>17</v>
      </c>
      <c r="AB75" s="27">
        <v>17</v>
      </c>
      <c r="AC75" s="28">
        <f>AA75/AB75</f>
        <v>1</v>
      </c>
      <c r="AD75" s="10">
        <f>W75/AA75</f>
        <v>0</v>
      </c>
      <c r="AE75" s="44">
        <f>S73+I73</f>
        <v>0</v>
      </c>
    </row>
    <row r="76" spans="1:31" s="103" customFormat="1" x14ac:dyDescent="0.75">
      <c r="A76" s="101" t="s">
        <v>120</v>
      </c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</row>
    <row r="77" spans="1:31" s="37" customFormat="1" x14ac:dyDescent="0.75">
      <c r="A77" s="104" t="s">
        <v>99</v>
      </c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5"/>
      <c r="AE77" s="43"/>
    </row>
    <row r="78" spans="1:31" x14ac:dyDescent="0.75">
      <c r="A78" s="29" t="s">
        <v>65</v>
      </c>
      <c r="B78" s="29" t="s">
        <v>88</v>
      </c>
      <c r="C78" s="29"/>
      <c r="D78" s="29"/>
      <c r="E78" s="29"/>
      <c r="F78" s="29"/>
      <c r="G78" s="40"/>
      <c r="H78" s="40"/>
      <c r="I78" s="41">
        <f t="shared" ref="I78" si="58">H78-G78</f>
        <v>0</v>
      </c>
      <c r="J78" s="29"/>
      <c r="K78" s="29"/>
      <c r="L78" s="38">
        <f>SUM(D78-C78)</f>
        <v>0</v>
      </c>
      <c r="M78" s="29"/>
      <c r="N78" s="29"/>
      <c r="O78" s="29"/>
      <c r="P78" s="29"/>
      <c r="Q78" s="40"/>
      <c r="R78" s="40"/>
      <c r="S78" s="41">
        <f>R78-Q78</f>
        <v>0</v>
      </c>
      <c r="T78" s="29"/>
      <c r="U78" s="29"/>
      <c r="V78" s="24">
        <f>SUM(N78-M78)</f>
        <v>0</v>
      </c>
      <c r="W78" s="25">
        <f>SUM(L78+V78)</f>
        <v>0</v>
      </c>
      <c r="X78" s="29"/>
      <c r="Y78" s="29"/>
      <c r="Z78" s="30"/>
      <c r="AA78" s="27">
        <f t="shared" ref="AA78" si="59">AB78-X78-Y78-Z78</f>
        <v>17</v>
      </c>
      <c r="AB78" s="27">
        <v>17</v>
      </c>
      <c r="AC78" s="28">
        <f>AA78/AB78</f>
        <v>1</v>
      </c>
      <c r="AD78" s="39">
        <f t="shared" ref="AD78" si="60">W78/AA78</f>
        <v>0</v>
      </c>
      <c r="AE78" s="44">
        <f>S78+I78</f>
        <v>0</v>
      </c>
    </row>
    <row r="79" spans="1:31" s="103" customFormat="1" x14ac:dyDescent="0.75">
      <c r="A79" s="101" t="s">
        <v>122</v>
      </c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</row>
    <row r="80" spans="1:31" s="37" customFormat="1" x14ac:dyDescent="0.75">
      <c r="A80" s="13" t="s">
        <v>112</v>
      </c>
      <c r="B80" s="13"/>
      <c r="C80" s="17"/>
      <c r="D80" s="17"/>
      <c r="E80" s="17"/>
      <c r="F80" s="17"/>
      <c r="G80" s="17"/>
      <c r="H80" s="17"/>
      <c r="I80" s="59"/>
      <c r="J80" s="17"/>
      <c r="K80" s="17"/>
      <c r="L80" s="17"/>
      <c r="M80" s="17"/>
      <c r="N80" s="35"/>
      <c r="O80" s="17"/>
      <c r="P80" s="17"/>
      <c r="Q80" s="17"/>
      <c r="R80" s="17"/>
      <c r="S80" s="17"/>
      <c r="T80" s="17"/>
      <c r="U80" s="17"/>
      <c r="V80" s="13"/>
      <c r="W80" s="17"/>
      <c r="X80" s="13"/>
      <c r="Y80" s="13"/>
      <c r="Z80" s="18"/>
      <c r="AA80" s="13"/>
      <c r="AB80" s="13"/>
      <c r="AC80" s="14"/>
      <c r="AD80" s="15"/>
      <c r="AE80" s="19"/>
    </row>
    <row r="81" spans="1:31" x14ac:dyDescent="0.75">
      <c r="A81" s="21" t="s">
        <v>113</v>
      </c>
      <c r="B81" s="21" t="s">
        <v>114</v>
      </c>
      <c r="C81" s="34"/>
      <c r="D81" s="36"/>
      <c r="E81" s="29"/>
      <c r="F81" s="29"/>
      <c r="G81" s="40"/>
      <c r="H81" s="40"/>
      <c r="I81" s="41">
        <f t="shared" ref="I81" si="61">H81-G81</f>
        <v>0</v>
      </c>
      <c r="J81" s="29"/>
      <c r="K81" s="29"/>
      <c r="L81" s="24">
        <f>SUM(D81-C81)</f>
        <v>0</v>
      </c>
      <c r="M81" s="36"/>
      <c r="N81" s="34"/>
      <c r="O81" s="29"/>
      <c r="P81" s="29"/>
      <c r="Q81" s="40"/>
      <c r="R81" s="40"/>
      <c r="S81" s="41">
        <f t="shared" ref="S81" si="62">R81-Q81</f>
        <v>0</v>
      </c>
      <c r="T81" s="29"/>
      <c r="U81" s="29"/>
      <c r="V81" s="24">
        <f>SUM(N81-M81)</f>
        <v>0</v>
      </c>
      <c r="W81" s="25">
        <f>V81+L81</f>
        <v>0</v>
      </c>
      <c r="X81" s="21"/>
      <c r="Y81" s="21"/>
      <c r="Z81" s="33"/>
      <c r="AA81" s="27">
        <f>AB81-X81-Y81-Z81</f>
        <v>17</v>
      </c>
      <c r="AB81" s="27">
        <v>17</v>
      </c>
      <c r="AC81" s="28">
        <f t="shared" ref="AC81" si="63">AA81/AB81</f>
        <v>1</v>
      </c>
      <c r="AD81" s="10">
        <f>W81/AA81</f>
        <v>0</v>
      </c>
      <c r="AE81" s="44" t="e">
        <f>#REF!+#REF!</f>
        <v>#REF!</v>
      </c>
    </row>
  </sheetData>
  <mergeCells count="10">
    <mergeCell ref="A61:XFD61"/>
    <mergeCell ref="A79:XFD79"/>
    <mergeCell ref="A62:XFD62"/>
    <mergeCell ref="A66:XFD66"/>
    <mergeCell ref="A69:XFD69"/>
    <mergeCell ref="A70:AC70"/>
    <mergeCell ref="A73:AC73"/>
    <mergeCell ref="A76:XFD76"/>
    <mergeCell ref="A77:AC77"/>
    <mergeCell ref="A67:AC67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zoomScale="80" zoomScaleNormal="80" workbookViewId="0">
      <selection activeCell="A46" sqref="A1:XFD1048576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9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9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/>
      <c r="F5" s="29"/>
      <c r="G5" s="40"/>
      <c r="H5" s="40"/>
      <c r="I5" s="41">
        <f t="shared" ref="I5:I12" si="0">H5-G5</f>
        <v>0</v>
      </c>
      <c r="J5" s="29"/>
      <c r="K5" s="29"/>
      <c r="L5" s="22">
        <f t="shared" ref="L5:L12" si="1">D5-C5</f>
        <v>0</v>
      </c>
      <c r="M5" s="23"/>
      <c r="N5" s="2"/>
      <c r="O5" s="29"/>
      <c r="P5" s="29"/>
      <c r="Q5" s="40"/>
      <c r="R5" s="40"/>
      <c r="S5" s="41">
        <v>0.41666666666666669</v>
      </c>
      <c r="T5" s="29"/>
      <c r="U5" s="29"/>
      <c r="V5" s="24">
        <f t="shared" ref="V5:V12" si="2">SUM(N5-M5)</f>
        <v>0</v>
      </c>
      <c r="W5" s="25">
        <f t="shared" ref="W5:W12" si="3">L5+V5</f>
        <v>0</v>
      </c>
      <c r="X5" s="1"/>
      <c r="Y5" s="8"/>
      <c r="Z5" s="26"/>
      <c r="AA5" s="27">
        <f t="shared" ref="AA5:AA12" si="4">AB5-X5-Y5-Z5</f>
        <v>17</v>
      </c>
      <c r="AB5" s="27">
        <v>17</v>
      </c>
      <c r="AC5" s="28">
        <f t="shared" ref="AC5:AC12" si="5">AA5/AB5</f>
        <v>1</v>
      </c>
      <c r="AD5" s="10">
        <f t="shared" ref="AD5:AD12" si="6">W5/AA5</f>
        <v>0</v>
      </c>
      <c r="AE5" s="44">
        <f t="shared" ref="AE5:AE21" si="7">S5+I5</f>
        <v>0.41666666666666669</v>
      </c>
    </row>
    <row r="6" spans="1:31" x14ac:dyDescent="0.75">
      <c r="A6" s="20" t="s">
        <v>31</v>
      </c>
      <c r="B6" s="21" t="s">
        <v>29</v>
      </c>
      <c r="C6" s="23"/>
      <c r="D6" s="23"/>
      <c r="E6" s="29"/>
      <c r="F6" s="29"/>
      <c r="G6" s="40"/>
      <c r="H6" s="40"/>
      <c r="I6" s="41">
        <f t="shared" si="0"/>
        <v>0</v>
      </c>
      <c r="J6" s="29"/>
      <c r="K6" s="29"/>
      <c r="L6" s="22">
        <f t="shared" si="1"/>
        <v>0</v>
      </c>
      <c r="M6" s="23"/>
      <c r="N6" s="23"/>
      <c r="O6" s="29"/>
      <c r="P6" s="29"/>
      <c r="Q6" s="40"/>
      <c r="R6" s="40"/>
      <c r="S6" s="41">
        <f t="shared" ref="S6:S12" si="8">R6-Q6</f>
        <v>0</v>
      </c>
      <c r="T6" s="29"/>
      <c r="U6" s="29"/>
      <c r="V6" s="24">
        <f t="shared" si="2"/>
        <v>0</v>
      </c>
      <c r="W6" s="25">
        <f t="shared" si="3"/>
        <v>0</v>
      </c>
      <c r="X6" s="1"/>
      <c r="Y6" s="8"/>
      <c r="Z6" s="26"/>
      <c r="AA6" s="27">
        <f t="shared" si="4"/>
        <v>17</v>
      </c>
      <c r="AB6" s="27">
        <v>17</v>
      </c>
      <c r="AC6" s="28">
        <f t="shared" si="5"/>
        <v>1</v>
      </c>
      <c r="AD6" s="10">
        <f t="shared" si="6"/>
        <v>0</v>
      </c>
      <c r="AE6" s="44">
        <f t="shared" si="7"/>
        <v>0</v>
      </c>
    </row>
    <row r="7" spans="1:31" x14ac:dyDescent="0.75">
      <c r="A7" s="20" t="s">
        <v>32</v>
      </c>
      <c r="B7" s="21" t="s">
        <v>29</v>
      </c>
      <c r="C7" s="23"/>
      <c r="D7" s="23"/>
      <c r="E7" s="29"/>
      <c r="F7" s="29"/>
      <c r="G7" s="40"/>
      <c r="H7" s="40"/>
      <c r="I7" s="41">
        <f t="shared" si="0"/>
        <v>0</v>
      </c>
      <c r="J7" s="29"/>
      <c r="K7" s="29"/>
      <c r="L7" s="22">
        <f t="shared" si="1"/>
        <v>0</v>
      </c>
      <c r="M7" s="23"/>
      <c r="N7" s="23"/>
      <c r="O7" s="29"/>
      <c r="P7" s="29"/>
      <c r="Q7" s="40"/>
      <c r="R7" s="40"/>
      <c r="S7" s="41">
        <f t="shared" si="8"/>
        <v>0</v>
      </c>
      <c r="T7" s="29"/>
      <c r="U7" s="29"/>
      <c r="V7" s="24">
        <f t="shared" si="2"/>
        <v>0</v>
      </c>
      <c r="W7" s="25">
        <f t="shared" si="3"/>
        <v>0</v>
      </c>
      <c r="X7" s="1"/>
      <c r="Y7" s="8"/>
      <c r="Z7" s="26"/>
      <c r="AA7" s="27">
        <f t="shared" si="4"/>
        <v>17</v>
      </c>
      <c r="AB7" s="27">
        <v>17</v>
      </c>
      <c r="AC7" s="28">
        <f t="shared" si="5"/>
        <v>1</v>
      </c>
      <c r="AD7" s="10">
        <f t="shared" si="6"/>
        <v>0</v>
      </c>
      <c r="AE7" s="44">
        <f t="shared" si="7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/>
      <c r="F8" s="29"/>
      <c r="G8" s="40"/>
      <c r="H8" s="40"/>
      <c r="I8" s="41">
        <f t="shared" si="0"/>
        <v>0</v>
      </c>
      <c r="J8" s="29"/>
      <c r="K8" s="29"/>
      <c r="L8" s="22">
        <f t="shared" si="1"/>
        <v>0</v>
      </c>
      <c r="M8" s="23"/>
      <c r="N8" s="23"/>
      <c r="O8" s="29"/>
      <c r="P8" s="29"/>
      <c r="Q8" s="40"/>
      <c r="R8" s="40"/>
      <c r="S8" s="41">
        <v>0.41666666666666669</v>
      </c>
      <c r="T8" s="29"/>
      <c r="U8" s="29"/>
      <c r="V8" s="24">
        <f t="shared" ref="V8" si="9">SUM(N8-M8)</f>
        <v>0</v>
      </c>
      <c r="W8" s="25">
        <f t="shared" si="3"/>
        <v>0</v>
      </c>
      <c r="X8" s="1"/>
      <c r="Y8" s="8"/>
      <c r="Z8" s="26"/>
      <c r="AA8" s="27">
        <f t="shared" si="4"/>
        <v>17</v>
      </c>
      <c r="AB8" s="27">
        <v>17</v>
      </c>
      <c r="AC8" s="28">
        <f t="shared" si="5"/>
        <v>1</v>
      </c>
      <c r="AD8" s="10">
        <f t="shared" si="6"/>
        <v>0</v>
      </c>
      <c r="AE8" s="44">
        <f t="shared" si="7"/>
        <v>0.41666666666666669</v>
      </c>
    </row>
    <row r="9" spans="1:31" x14ac:dyDescent="0.75">
      <c r="A9" s="20" t="s">
        <v>69</v>
      </c>
      <c r="B9" s="21" t="s">
        <v>29</v>
      </c>
      <c r="C9" s="52"/>
      <c r="D9" s="23"/>
      <c r="E9" s="29"/>
      <c r="F9" s="29"/>
      <c r="G9" s="40"/>
      <c r="H9" s="40"/>
      <c r="I9" s="41">
        <f t="shared" si="0"/>
        <v>0</v>
      </c>
      <c r="J9" s="29"/>
      <c r="K9" s="29"/>
      <c r="L9" s="22">
        <f t="shared" si="1"/>
        <v>0</v>
      </c>
      <c r="M9" s="23"/>
      <c r="N9" s="23"/>
      <c r="O9" s="29"/>
      <c r="P9" s="29"/>
      <c r="Q9" s="40"/>
      <c r="R9" s="40"/>
      <c r="S9" s="41">
        <f t="shared" si="8"/>
        <v>0</v>
      </c>
      <c r="T9" s="29"/>
      <c r="U9" s="29"/>
      <c r="V9" s="24">
        <f t="shared" si="2"/>
        <v>0</v>
      </c>
      <c r="W9" s="25">
        <f t="shared" si="3"/>
        <v>0</v>
      </c>
      <c r="X9" s="1"/>
      <c r="Y9" s="8"/>
      <c r="Z9" s="26"/>
      <c r="AA9" s="27">
        <f t="shared" si="4"/>
        <v>17</v>
      </c>
      <c r="AB9" s="27">
        <v>17</v>
      </c>
      <c r="AC9" s="28">
        <f t="shared" si="5"/>
        <v>1</v>
      </c>
      <c r="AD9" s="10">
        <f t="shared" si="6"/>
        <v>0</v>
      </c>
      <c r="AE9" s="44">
        <f t="shared" si="7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/>
      <c r="F10" s="29"/>
      <c r="G10" s="40"/>
      <c r="H10" s="40"/>
      <c r="I10" s="41">
        <f t="shared" si="0"/>
        <v>0</v>
      </c>
      <c r="J10" s="29"/>
      <c r="K10" s="29"/>
      <c r="L10" s="22">
        <f t="shared" si="1"/>
        <v>0</v>
      </c>
      <c r="M10" s="23"/>
      <c r="N10" s="23"/>
      <c r="O10" s="29"/>
      <c r="P10" s="29"/>
      <c r="Q10" s="40"/>
      <c r="R10" s="40"/>
      <c r="S10" s="41">
        <v>0.41666666666666669</v>
      </c>
      <c r="T10" s="29"/>
      <c r="U10" s="29"/>
      <c r="V10" s="24">
        <f t="shared" ref="V10" si="10">SUM(N10-M10)</f>
        <v>0</v>
      </c>
      <c r="W10" s="25">
        <f t="shared" si="3"/>
        <v>0</v>
      </c>
      <c r="X10" s="1"/>
      <c r="Y10" s="8"/>
      <c r="Z10" s="26"/>
      <c r="AA10" s="27">
        <f t="shared" si="4"/>
        <v>17</v>
      </c>
      <c r="AB10" s="27">
        <v>17</v>
      </c>
      <c r="AC10" s="28">
        <f t="shared" si="5"/>
        <v>1</v>
      </c>
      <c r="AD10" s="10">
        <f t="shared" si="6"/>
        <v>0</v>
      </c>
      <c r="AE10" s="44">
        <f t="shared" si="7"/>
        <v>0.41666666666666669</v>
      </c>
    </row>
    <row r="11" spans="1:31" x14ac:dyDescent="0.75">
      <c r="A11" s="20" t="s">
        <v>71</v>
      </c>
      <c r="B11" s="21" t="s">
        <v>29</v>
      </c>
      <c r="C11" s="23"/>
      <c r="D11" s="23"/>
      <c r="E11" s="29"/>
      <c r="F11" s="29"/>
      <c r="G11" s="40"/>
      <c r="H11" s="40"/>
      <c r="I11" s="41">
        <f t="shared" si="0"/>
        <v>0</v>
      </c>
      <c r="J11" s="29"/>
      <c r="K11" s="29"/>
      <c r="L11" s="22">
        <f t="shared" si="1"/>
        <v>0</v>
      </c>
      <c r="M11" s="23"/>
      <c r="N11" s="23"/>
      <c r="O11" s="29"/>
      <c r="P11" s="29"/>
      <c r="Q11" s="40"/>
      <c r="R11" s="40"/>
      <c r="S11" s="41">
        <f t="shared" si="8"/>
        <v>0</v>
      </c>
      <c r="T11" s="29"/>
      <c r="U11" s="29"/>
      <c r="V11" s="24">
        <f t="shared" si="2"/>
        <v>0</v>
      </c>
      <c r="W11" s="25">
        <f t="shared" si="3"/>
        <v>0</v>
      </c>
      <c r="X11" s="1"/>
      <c r="Y11" s="8"/>
      <c r="Z11" s="26"/>
      <c r="AA11" s="27">
        <f t="shared" si="4"/>
        <v>17</v>
      </c>
      <c r="AB11" s="27">
        <v>17</v>
      </c>
      <c r="AC11" s="28">
        <f t="shared" si="5"/>
        <v>1</v>
      </c>
      <c r="AD11" s="10">
        <f t="shared" si="6"/>
        <v>0</v>
      </c>
      <c r="AE11" s="44">
        <f t="shared" si="7"/>
        <v>0</v>
      </c>
    </row>
    <row r="12" spans="1:31" x14ac:dyDescent="0.75">
      <c r="A12" s="20" t="s">
        <v>91</v>
      </c>
      <c r="B12" s="21" t="s">
        <v>29</v>
      </c>
      <c r="C12" s="23"/>
      <c r="D12" s="23"/>
      <c r="E12" s="29"/>
      <c r="F12" s="29"/>
      <c r="G12" s="40"/>
      <c r="H12" s="40"/>
      <c r="I12" s="41">
        <f t="shared" si="0"/>
        <v>0</v>
      </c>
      <c r="J12" s="29"/>
      <c r="K12" s="29"/>
      <c r="L12" s="22">
        <f t="shared" si="1"/>
        <v>0</v>
      </c>
      <c r="M12" s="23"/>
      <c r="N12" s="23"/>
      <c r="O12" s="29"/>
      <c r="P12" s="29"/>
      <c r="Q12" s="40"/>
      <c r="R12" s="40"/>
      <c r="S12" s="41">
        <f t="shared" si="8"/>
        <v>0</v>
      </c>
      <c r="T12" s="29"/>
      <c r="U12" s="29"/>
      <c r="V12" s="24">
        <f t="shared" si="2"/>
        <v>0</v>
      </c>
      <c r="W12" s="25">
        <f t="shared" si="3"/>
        <v>0</v>
      </c>
      <c r="X12" s="1"/>
      <c r="Y12" s="8"/>
      <c r="Z12" s="26"/>
      <c r="AA12" s="27">
        <f t="shared" si="4"/>
        <v>17</v>
      </c>
      <c r="AB12" s="27">
        <v>17</v>
      </c>
      <c r="AC12" s="28">
        <f t="shared" si="5"/>
        <v>1</v>
      </c>
      <c r="AD12" s="10">
        <f t="shared" si="6"/>
        <v>0</v>
      </c>
      <c r="AE12" s="44">
        <f t="shared" si="7"/>
        <v>0</v>
      </c>
    </row>
    <row r="13" spans="1:31" x14ac:dyDescent="0.75">
      <c r="A13" s="13" t="s">
        <v>33</v>
      </c>
      <c r="B13" s="13"/>
      <c r="C13" s="13"/>
      <c r="D13" s="13"/>
      <c r="E13" s="13"/>
      <c r="F13" s="13"/>
      <c r="G13" s="13"/>
      <c r="H13" s="13"/>
      <c r="I13" s="16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7"/>
      <c r="X13" s="13"/>
      <c r="Y13" s="13"/>
      <c r="Z13" s="18"/>
      <c r="AA13" s="13"/>
      <c r="AB13" s="13"/>
      <c r="AC13" s="14"/>
      <c r="AD13" s="15"/>
      <c r="AE13" s="44">
        <f t="shared" si="7"/>
        <v>0</v>
      </c>
    </row>
    <row r="14" spans="1:31" x14ac:dyDescent="0.75">
      <c r="A14" s="29" t="s">
        <v>34</v>
      </c>
      <c r="B14" s="29" t="s">
        <v>29</v>
      </c>
      <c r="C14" s="21"/>
      <c r="D14" s="21"/>
      <c r="E14" s="29"/>
      <c r="F14" s="29"/>
      <c r="G14" s="40"/>
      <c r="H14" s="40"/>
      <c r="I14" s="41">
        <f t="shared" ref="I14:I19" si="11">H14-G14</f>
        <v>0</v>
      </c>
      <c r="J14" s="29"/>
      <c r="K14" s="29"/>
      <c r="L14" s="24">
        <f t="shared" ref="L14:L19" si="12">SUM(D14-C14)</f>
        <v>0</v>
      </c>
      <c r="M14" s="21"/>
      <c r="N14" s="21"/>
      <c r="O14" s="29"/>
      <c r="P14" s="29"/>
      <c r="Q14" s="40"/>
      <c r="R14" s="40"/>
      <c r="S14" s="41">
        <v>0.41666666666666669</v>
      </c>
      <c r="T14" s="29"/>
      <c r="U14" s="29"/>
      <c r="V14" s="24">
        <f t="shared" ref="V14:V19" si="13">SUM(N14-M14)</f>
        <v>0</v>
      </c>
      <c r="W14" s="25">
        <f t="shared" ref="W14:W19" si="14">L14+V14</f>
        <v>0</v>
      </c>
      <c r="X14" s="21"/>
      <c r="Y14" s="21"/>
      <c r="Z14" s="30"/>
      <c r="AA14" s="27">
        <f>AB14-X14-Y14-Z14</f>
        <v>17</v>
      </c>
      <c r="AB14" s="27">
        <v>17</v>
      </c>
      <c r="AC14" s="28">
        <f t="shared" ref="AC14:AC19" si="15">AA14/AB14</f>
        <v>1</v>
      </c>
      <c r="AD14" s="10">
        <f t="shared" ref="AD14:AD19" si="16">W14/AA14</f>
        <v>0</v>
      </c>
      <c r="AE14" s="44">
        <f t="shared" si="7"/>
        <v>0.41666666666666669</v>
      </c>
    </row>
    <row r="15" spans="1:31" x14ac:dyDescent="0.75">
      <c r="A15" s="29" t="s">
        <v>130</v>
      </c>
      <c r="B15" s="29" t="s">
        <v>29</v>
      </c>
      <c r="C15" s="29"/>
      <c r="D15" s="29"/>
      <c r="E15" s="29"/>
      <c r="F15" s="29"/>
      <c r="G15" s="40"/>
      <c r="H15" s="40"/>
      <c r="I15" s="41">
        <f t="shared" si="11"/>
        <v>0</v>
      </c>
      <c r="J15" s="29"/>
      <c r="K15" s="29"/>
      <c r="L15" s="24">
        <f t="shared" si="12"/>
        <v>0</v>
      </c>
      <c r="M15" s="29"/>
      <c r="N15" s="29"/>
      <c r="O15" s="29"/>
      <c r="P15" s="29"/>
      <c r="Q15" s="40"/>
      <c r="R15" s="40"/>
      <c r="S15" s="41">
        <f t="shared" ref="S15:S19" si="17">R15-Q15</f>
        <v>0</v>
      </c>
      <c r="T15" s="29"/>
      <c r="U15" s="29"/>
      <c r="V15" s="24">
        <f t="shared" si="13"/>
        <v>0</v>
      </c>
      <c r="W15" s="25">
        <f t="shared" si="14"/>
        <v>0</v>
      </c>
      <c r="X15" s="21"/>
      <c r="Y15" s="21"/>
      <c r="Z15" s="30"/>
      <c r="AA15" s="27">
        <f t="shared" ref="AA15:AA19" si="18">AB15-X15-Y15-Z15</f>
        <v>17</v>
      </c>
      <c r="AB15" s="27">
        <v>17</v>
      </c>
      <c r="AC15" s="28">
        <f t="shared" si="15"/>
        <v>1</v>
      </c>
      <c r="AD15" s="10">
        <f t="shared" si="16"/>
        <v>0</v>
      </c>
      <c r="AE15" s="44">
        <f t="shared" si="7"/>
        <v>0</v>
      </c>
    </row>
    <row r="16" spans="1:31" x14ac:dyDescent="0.75">
      <c r="A16" s="29" t="s">
        <v>126</v>
      </c>
      <c r="B16" s="29" t="s">
        <v>29</v>
      </c>
      <c r="C16" s="29"/>
      <c r="D16" s="29"/>
      <c r="E16" s="29"/>
      <c r="F16" s="29"/>
      <c r="G16" s="40"/>
      <c r="H16" s="40"/>
      <c r="I16" s="41">
        <v>0.41666666666666663</v>
      </c>
      <c r="J16" s="29"/>
      <c r="K16" s="29"/>
      <c r="L16" s="24">
        <v>0</v>
      </c>
      <c r="M16" s="29"/>
      <c r="N16" s="29"/>
      <c r="O16" s="29"/>
      <c r="P16" s="29"/>
      <c r="Q16" s="40"/>
      <c r="R16" s="40"/>
      <c r="S16" s="41">
        <v>0.41666666666666669</v>
      </c>
      <c r="T16" s="29"/>
      <c r="U16" s="29"/>
      <c r="V16" s="24">
        <v>0</v>
      </c>
      <c r="W16" s="25">
        <v>0</v>
      </c>
      <c r="X16" s="21"/>
      <c r="Y16" s="21"/>
      <c r="Z16" s="30"/>
      <c r="AA16" s="27">
        <v>0.10000000000000142</v>
      </c>
      <c r="AB16" s="27">
        <v>17</v>
      </c>
      <c r="AC16" s="28">
        <v>5.8823529411765538E-3</v>
      </c>
      <c r="AD16" s="10">
        <v>0</v>
      </c>
      <c r="AE16" s="44">
        <v>0.83333333333333326</v>
      </c>
    </row>
    <row r="17" spans="1:31" x14ac:dyDescent="0.75">
      <c r="A17" s="29" t="s">
        <v>35</v>
      </c>
      <c r="B17" s="29" t="s">
        <v>29</v>
      </c>
      <c r="C17" s="29"/>
      <c r="D17" s="29"/>
      <c r="E17" s="29"/>
      <c r="F17" s="29"/>
      <c r="G17" s="40"/>
      <c r="H17" s="40"/>
      <c r="I17" s="41">
        <f t="shared" si="11"/>
        <v>0</v>
      </c>
      <c r="J17" s="29"/>
      <c r="K17" s="29"/>
      <c r="L17" s="24">
        <f t="shared" si="12"/>
        <v>0</v>
      </c>
      <c r="M17" s="29"/>
      <c r="N17" s="29"/>
      <c r="O17" s="29"/>
      <c r="P17" s="29"/>
      <c r="Q17" s="40"/>
      <c r="R17" s="40"/>
      <c r="S17" s="41">
        <f t="shared" si="17"/>
        <v>0</v>
      </c>
      <c r="T17" s="29"/>
      <c r="U17" s="29"/>
      <c r="V17" s="24">
        <f t="shared" si="13"/>
        <v>0</v>
      </c>
      <c r="W17" s="25">
        <f t="shared" si="14"/>
        <v>0</v>
      </c>
      <c r="X17" s="21"/>
      <c r="Y17" s="21"/>
      <c r="Z17" s="30"/>
      <c r="AA17" s="27">
        <f t="shared" si="18"/>
        <v>17</v>
      </c>
      <c r="AB17" s="27">
        <v>17</v>
      </c>
      <c r="AC17" s="28">
        <f t="shared" si="15"/>
        <v>1</v>
      </c>
      <c r="AD17" s="10">
        <f t="shared" si="16"/>
        <v>0</v>
      </c>
      <c r="AE17" s="44">
        <f t="shared" si="7"/>
        <v>0</v>
      </c>
    </row>
    <row r="18" spans="1:31" x14ac:dyDescent="0.75">
      <c r="A18" s="29" t="s">
        <v>131</v>
      </c>
      <c r="B18" s="29" t="s">
        <v>29</v>
      </c>
      <c r="C18" s="29"/>
      <c r="D18" s="29"/>
      <c r="E18" s="29"/>
      <c r="F18" s="29"/>
      <c r="G18" s="40"/>
      <c r="H18" s="40"/>
      <c r="I18" s="41">
        <f t="shared" si="11"/>
        <v>0</v>
      </c>
      <c r="J18" s="29"/>
      <c r="K18" s="29"/>
      <c r="L18" s="24">
        <f t="shared" si="12"/>
        <v>0</v>
      </c>
      <c r="M18" s="29"/>
      <c r="N18" s="29"/>
      <c r="O18" s="29"/>
      <c r="P18" s="29"/>
      <c r="Q18" s="40"/>
      <c r="R18" s="40"/>
      <c r="S18" s="41">
        <f t="shared" si="17"/>
        <v>0</v>
      </c>
      <c r="T18" s="29"/>
      <c r="U18" s="29"/>
      <c r="V18" s="24">
        <f t="shared" si="13"/>
        <v>0</v>
      </c>
      <c r="W18" s="25">
        <f t="shared" si="14"/>
        <v>0</v>
      </c>
      <c r="X18" s="21"/>
      <c r="Y18" s="21"/>
      <c r="Z18" s="30"/>
      <c r="AA18" s="27">
        <f t="shared" si="18"/>
        <v>17</v>
      </c>
      <c r="AB18" s="27">
        <v>17</v>
      </c>
      <c r="AC18" s="28">
        <f t="shared" si="15"/>
        <v>1</v>
      </c>
      <c r="AD18" s="10">
        <f t="shared" si="16"/>
        <v>0</v>
      </c>
      <c r="AE18" s="44">
        <f t="shared" si="7"/>
        <v>0</v>
      </c>
    </row>
    <row r="19" spans="1:31" x14ac:dyDescent="0.75">
      <c r="A19" s="29" t="s">
        <v>90</v>
      </c>
      <c r="B19" s="29" t="s">
        <v>29</v>
      </c>
      <c r="C19" s="29"/>
      <c r="D19" s="29"/>
      <c r="E19" s="29"/>
      <c r="F19" s="29"/>
      <c r="G19" s="40"/>
      <c r="H19" s="40"/>
      <c r="I19" s="41">
        <f t="shared" si="11"/>
        <v>0</v>
      </c>
      <c r="J19" s="29"/>
      <c r="K19" s="29"/>
      <c r="L19" s="24">
        <f t="shared" si="12"/>
        <v>0</v>
      </c>
      <c r="M19" s="29"/>
      <c r="N19" s="29"/>
      <c r="O19" s="29"/>
      <c r="P19" s="29"/>
      <c r="Q19" s="40"/>
      <c r="R19" s="40"/>
      <c r="S19" s="41">
        <f t="shared" si="17"/>
        <v>0</v>
      </c>
      <c r="T19" s="29"/>
      <c r="U19" s="29"/>
      <c r="V19" s="24">
        <f t="shared" si="13"/>
        <v>0</v>
      </c>
      <c r="W19" s="25">
        <f t="shared" si="14"/>
        <v>0</v>
      </c>
      <c r="X19" s="21"/>
      <c r="Y19" s="21"/>
      <c r="Z19" s="30"/>
      <c r="AA19" s="27">
        <f t="shared" si="18"/>
        <v>17</v>
      </c>
      <c r="AB19" s="27">
        <v>17</v>
      </c>
      <c r="AC19" s="28">
        <f t="shared" si="15"/>
        <v>1</v>
      </c>
      <c r="AD19" s="10">
        <f t="shared" si="16"/>
        <v>0</v>
      </c>
      <c r="AE19" s="44">
        <f t="shared" si="7"/>
        <v>0</v>
      </c>
    </row>
    <row r="20" spans="1:31" x14ac:dyDescent="0.75">
      <c r="A20" s="13" t="s">
        <v>72</v>
      </c>
      <c r="B20" s="13"/>
      <c r="C20" s="13"/>
      <c r="D20" s="13"/>
      <c r="E20" s="13"/>
      <c r="F20" s="13"/>
      <c r="G20" s="13"/>
      <c r="H20" s="13"/>
      <c r="I20" s="16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7"/>
      <c r="X20" s="13"/>
      <c r="Y20" s="13"/>
      <c r="Z20" s="18"/>
      <c r="AA20" s="13"/>
      <c r="AB20" s="13"/>
      <c r="AC20" s="14"/>
      <c r="AD20" s="15"/>
      <c r="AE20" s="44">
        <f t="shared" si="7"/>
        <v>0</v>
      </c>
    </row>
    <row r="21" spans="1:31" x14ac:dyDescent="0.75">
      <c r="A21" s="29" t="s">
        <v>89</v>
      </c>
      <c r="B21" s="29" t="s">
        <v>29</v>
      </c>
      <c r="C21" s="29"/>
      <c r="D21" s="29"/>
      <c r="E21" s="29"/>
      <c r="F21" s="29"/>
      <c r="G21" s="40"/>
      <c r="H21" s="40"/>
      <c r="I21" s="41">
        <f t="shared" ref="I21" si="19">H21-G21</f>
        <v>0</v>
      </c>
      <c r="J21" s="29"/>
      <c r="K21" s="29"/>
      <c r="L21" s="24">
        <f t="shared" ref="L21" si="20">SUM(D21-C21)</f>
        <v>0</v>
      </c>
      <c r="M21" s="29"/>
      <c r="N21" s="29"/>
      <c r="O21" s="29"/>
      <c r="P21" s="29"/>
      <c r="Q21" s="40"/>
      <c r="R21" s="40"/>
      <c r="S21" s="41">
        <f t="shared" ref="S21" si="21">R21-Q21</f>
        <v>0</v>
      </c>
      <c r="T21" s="29"/>
      <c r="U21" s="29"/>
      <c r="V21" s="24">
        <f t="shared" ref="V21" si="22">SUM(N21-M21)</f>
        <v>0</v>
      </c>
      <c r="W21" s="25">
        <f t="shared" ref="W21" si="23">L21+V21</f>
        <v>0</v>
      </c>
      <c r="X21" s="21"/>
      <c r="Y21" s="21"/>
      <c r="Z21" s="30"/>
      <c r="AA21" s="27">
        <f t="shared" ref="AA21" si="24">AB21-X21-Y21-Z21</f>
        <v>17</v>
      </c>
      <c r="AB21" s="27">
        <v>17</v>
      </c>
      <c r="AC21" s="28">
        <f t="shared" ref="AC21" si="25">AA21/AB21</f>
        <v>1</v>
      </c>
      <c r="AD21" s="10">
        <f t="shared" ref="AD21" si="26">W21/AA21</f>
        <v>0</v>
      </c>
      <c r="AE21" s="44">
        <f t="shared" si="7"/>
        <v>0</v>
      </c>
    </row>
    <row r="22" spans="1:31" x14ac:dyDescent="0.75">
      <c r="A22" s="32" t="s">
        <v>36</v>
      </c>
      <c r="B22" s="32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32"/>
      <c r="X22" s="32"/>
      <c r="Y22" s="32"/>
      <c r="Z22" s="32"/>
      <c r="AA22" s="13"/>
      <c r="AB22" s="13"/>
      <c r="AC22" s="32"/>
      <c r="AD22" s="15"/>
      <c r="AE22" s="43"/>
    </row>
    <row r="23" spans="1:31" x14ac:dyDescent="0.75">
      <c r="A23" s="13" t="s">
        <v>37</v>
      </c>
      <c r="B23" s="13"/>
      <c r="C23" s="13"/>
      <c r="D23" s="13"/>
      <c r="E23" s="13"/>
      <c r="F23" s="13"/>
      <c r="G23" s="13"/>
      <c r="H23" s="13"/>
      <c r="I23" s="16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7"/>
      <c r="X23" s="13"/>
      <c r="Y23" s="13"/>
      <c r="Z23" s="18"/>
      <c r="AA23" s="13"/>
      <c r="AB23" s="13"/>
      <c r="AC23" s="14"/>
      <c r="AD23" s="15"/>
      <c r="AE23" s="43"/>
    </row>
    <row r="24" spans="1:31" x14ac:dyDescent="0.75">
      <c r="A24" s="29" t="s">
        <v>73</v>
      </c>
      <c r="B24" s="21" t="s">
        <v>38</v>
      </c>
      <c r="C24" s="29"/>
      <c r="D24" s="29"/>
      <c r="E24" s="29"/>
      <c r="F24" s="29"/>
      <c r="G24" s="40"/>
      <c r="H24" s="40"/>
      <c r="I24" s="41">
        <f t="shared" ref="I24:I41" si="27">H24-G24</f>
        <v>0</v>
      </c>
      <c r="J24" s="29"/>
      <c r="K24" s="29"/>
      <c r="L24" s="24">
        <f t="shared" ref="L24:L41" si="28">SUM(D24-C24)</f>
        <v>0</v>
      </c>
      <c r="M24" s="29"/>
      <c r="N24" s="29"/>
      <c r="O24" s="29"/>
      <c r="P24" s="29"/>
      <c r="Q24" s="40"/>
      <c r="R24" s="40"/>
      <c r="S24" s="41">
        <v>0.41666666666666669</v>
      </c>
      <c r="T24" s="29"/>
      <c r="U24" s="29"/>
      <c r="V24" s="24">
        <f t="shared" ref="V24:V41" si="29">SUM(N24-M24)</f>
        <v>0</v>
      </c>
      <c r="W24" s="25">
        <f>L24+V24</f>
        <v>0</v>
      </c>
      <c r="X24" s="21"/>
      <c r="Y24" s="21"/>
      <c r="Z24" s="33"/>
      <c r="AA24" s="27">
        <f t="shared" ref="AA24:AA54" si="30">AB24-X24-Y24-Z24</f>
        <v>17</v>
      </c>
      <c r="AB24" s="27">
        <v>17</v>
      </c>
      <c r="AC24" s="28">
        <f t="shared" ref="AC24:AC54" si="31">AA24/AB24</f>
        <v>1</v>
      </c>
      <c r="AD24" s="10">
        <f>W24/AA24</f>
        <v>0</v>
      </c>
      <c r="AE24" s="44">
        <f t="shared" ref="AE24" si="32">S24+I24</f>
        <v>0.41666666666666669</v>
      </c>
    </row>
    <row r="25" spans="1:31" x14ac:dyDescent="0.75">
      <c r="A25" s="29" t="s">
        <v>74</v>
      </c>
      <c r="B25" s="21" t="s">
        <v>38</v>
      </c>
      <c r="C25" s="29"/>
      <c r="D25" s="29"/>
      <c r="E25" s="29"/>
      <c r="F25" s="29"/>
      <c r="G25" s="40"/>
      <c r="H25" s="40"/>
      <c r="I25" s="41">
        <f t="shared" si="27"/>
        <v>0</v>
      </c>
      <c r="J25" s="29"/>
      <c r="K25" s="29"/>
      <c r="L25" s="24">
        <f t="shared" si="28"/>
        <v>0</v>
      </c>
      <c r="M25" s="29"/>
      <c r="N25" s="29"/>
      <c r="O25" s="29"/>
      <c r="P25" s="29"/>
      <c r="Q25" s="40"/>
      <c r="R25" s="40"/>
      <c r="S25" s="41">
        <f t="shared" ref="S25:S41" si="33">R25-Q25</f>
        <v>0</v>
      </c>
      <c r="T25" s="29"/>
      <c r="U25" s="29"/>
      <c r="V25" s="24">
        <f t="shared" si="29"/>
        <v>0</v>
      </c>
      <c r="W25" s="25">
        <f>L25+V25</f>
        <v>0</v>
      </c>
      <c r="X25" s="21"/>
      <c r="Y25" s="21"/>
      <c r="Z25" s="33"/>
      <c r="AA25" s="27">
        <f t="shared" si="30"/>
        <v>17</v>
      </c>
      <c r="AB25" s="27">
        <v>17</v>
      </c>
      <c r="AC25" s="28">
        <f t="shared" si="31"/>
        <v>1</v>
      </c>
      <c r="AD25" s="10">
        <f>W25/AA25</f>
        <v>0</v>
      </c>
      <c r="AE25" s="44">
        <f>S23+I23</f>
        <v>0</v>
      </c>
    </row>
    <row r="26" spans="1:31" x14ac:dyDescent="0.75">
      <c r="A26" s="29" t="s">
        <v>75</v>
      </c>
      <c r="B26" s="21" t="s">
        <v>38</v>
      </c>
      <c r="C26" s="29"/>
      <c r="D26" s="29"/>
      <c r="E26" s="29"/>
      <c r="F26" s="29"/>
      <c r="G26" s="40"/>
      <c r="H26" s="40"/>
      <c r="I26" s="41">
        <f t="shared" si="27"/>
        <v>0</v>
      </c>
      <c r="J26" s="29"/>
      <c r="K26" s="29"/>
      <c r="L26" s="24">
        <f t="shared" si="28"/>
        <v>0</v>
      </c>
      <c r="M26" s="29"/>
      <c r="N26" s="29"/>
      <c r="O26" s="29"/>
      <c r="P26" s="29"/>
      <c r="Q26" s="40"/>
      <c r="R26" s="40"/>
      <c r="S26" s="41">
        <f t="shared" si="33"/>
        <v>0</v>
      </c>
      <c r="T26" s="29"/>
      <c r="U26" s="29"/>
      <c r="V26" s="24">
        <f t="shared" si="29"/>
        <v>0</v>
      </c>
      <c r="W26" s="25">
        <f t="shared" ref="W26:W41" si="34">L26+V26</f>
        <v>0</v>
      </c>
      <c r="X26" s="21"/>
      <c r="Y26" s="21"/>
      <c r="Z26" s="33"/>
      <c r="AA26" s="27">
        <f>AB26-X26-Y26-Z26</f>
        <v>17</v>
      </c>
      <c r="AB26" s="27">
        <v>17</v>
      </c>
      <c r="AC26" s="28">
        <f t="shared" si="31"/>
        <v>1</v>
      </c>
      <c r="AD26" s="10">
        <f t="shared" ref="AD26:AD54" si="35">W26/AA26</f>
        <v>0</v>
      </c>
      <c r="AE26" s="44">
        <f t="shared" ref="AE26:AE37" si="36">S25+I25</f>
        <v>0</v>
      </c>
    </row>
    <row r="27" spans="1:31" x14ac:dyDescent="0.75">
      <c r="A27" s="29" t="s">
        <v>76</v>
      </c>
      <c r="B27" s="21" t="s">
        <v>38</v>
      </c>
      <c r="C27" s="29"/>
      <c r="D27" s="29"/>
      <c r="E27" s="29"/>
      <c r="F27" s="29"/>
      <c r="G27" s="40"/>
      <c r="H27" s="40"/>
      <c r="I27" s="41">
        <f t="shared" si="27"/>
        <v>0</v>
      </c>
      <c r="J27" s="29"/>
      <c r="K27" s="29"/>
      <c r="L27" s="24">
        <f t="shared" si="28"/>
        <v>0</v>
      </c>
      <c r="M27" s="29"/>
      <c r="N27" s="29"/>
      <c r="O27" s="29"/>
      <c r="P27" s="29"/>
      <c r="Q27" s="40"/>
      <c r="R27" s="40"/>
      <c r="S27" s="41">
        <f t="shared" si="33"/>
        <v>0</v>
      </c>
      <c r="T27" s="29"/>
      <c r="U27" s="29"/>
      <c r="V27" s="24">
        <f t="shared" si="29"/>
        <v>0</v>
      </c>
      <c r="W27" s="25">
        <f t="shared" si="34"/>
        <v>0</v>
      </c>
      <c r="X27" s="21"/>
      <c r="Y27" s="21"/>
      <c r="Z27" s="33"/>
      <c r="AA27" s="27">
        <f t="shared" si="30"/>
        <v>17</v>
      </c>
      <c r="AB27" s="27">
        <v>17</v>
      </c>
      <c r="AC27" s="28">
        <f t="shared" si="31"/>
        <v>1</v>
      </c>
      <c r="AD27" s="10">
        <f t="shared" si="35"/>
        <v>0</v>
      </c>
      <c r="AE27" s="44">
        <f t="shared" si="36"/>
        <v>0</v>
      </c>
    </row>
    <row r="28" spans="1:31" x14ac:dyDescent="0.75">
      <c r="A28" s="29" t="s">
        <v>77</v>
      </c>
      <c r="B28" s="21" t="s">
        <v>38</v>
      </c>
      <c r="C28" s="29"/>
      <c r="D28" s="29"/>
      <c r="E28" s="29"/>
      <c r="F28" s="29"/>
      <c r="G28" s="40"/>
      <c r="H28" s="40"/>
      <c r="I28" s="41">
        <f t="shared" si="27"/>
        <v>0</v>
      </c>
      <c r="J28" s="29"/>
      <c r="K28" s="29"/>
      <c r="L28" s="24">
        <f t="shared" si="28"/>
        <v>0</v>
      </c>
      <c r="M28" s="29"/>
      <c r="N28" s="29"/>
      <c r="O28" s="29"/>
      <c r="P28" s="29"/>
      <c r="Q28" s="40"/>
      <c r="R28" s="40"/>
      <c r="S28" s="41">
        <f t="shared" si="33"/>
        <v>0</v>
      </c>
      <c r="T28" s="29"/>
      <c r="U28" s="29"/>
      <c r="V28" s="24">
        <f t="shared" si="29"/>
        <v>0</v>
      </c>
      <c r="W28" s="25">
        <f t="shared" si="34"/>
        <v>0</v>
      </c>
      <c r="X28" s="21"/>
      <c r="Y28" s="21"/>
      <c r="Z28" s="33"/>
      <c r="AA28" s="27">
        <f>AB28-X28-Y28-Z28</f>
        <v>17</v>
      </c>
      <c r="AB28" s="27">
        <v>17</v>
      </c>
      <c r="AC28" s="28">
        <f t="shared" si="31"/>
        <v>1</v>
      </c>
      <c r="AD28" s="10">
        <f t="shared" si="35"/>
        <v>0</v>
      </c>
      <c r="AE28" s="44">
        <f t="shared" si="36"/>
        <v>0</v>
      </c>
    </row>
    <row r="29" spans="1:31" x14ac:dyDescent="0.75">
      <c r="A29" s="29" t="s">
        <v>78</v>
      </c>
      <c r="B29" s="21" t="s">
        <v>38</v>
      </c>
      <c r="C29" s="21"/>
      <c r="D29" s="21"/>
      <c r="E29" s="29"/>
      <c r="F29" s="29"/>
      <c r="G29" s="40"/>
      <c r="H29" s="40"/>
      <c r="I29" s="41">
        <f t="shared" si="27"/>
        <v>0</v>
      </c>
      <c r="J29" s="29"/>
      <c r="K29" s="29"/>
      <c r="L29" s="24">
        <f t="shared" si="28"/>
        <v>0</v>
      </c>
      <c r="M29" s="21"/>
      <c r="N29" s="21"/>
      <c r="O29" s="29"/>
      <c r="P29" s="29"/>
      <c r="Q29" s="40"/>
      <c r="R29" s="40"/>
      <c r="S29" s="41">
        <f t="shared" si="33"/>
        <v>0</v>
      </c>
      <c r="T29" s="29"/>
      <c r="U29" s="29"/>
      <c r="V29" s="24">
        <f t="shared" si="29"/>
        <v>0</v>
      </c>
      <c r="W29" s="25">
        <f t="shared" si="34"/>
        <v>0</v>
      </c>
      <c r="X29" s="21"/>
      <c r="Y29" s="21"/>
      <c r="Z29" s="33"/>
      <c r="AA29" s="27">
        <f t="shared" si="30"/>
        <v>17</v>
      </c>
      <c r="AB29" s="27">
        <v>17</v>
      </c>
      <c r="AC29" s="28">
        <f t="shared" si="31"/>
        <v>1</v>
      </c>
      <c r="AD29" s="10">
        <f t="shared" si="35"/>
        <v>0</v>
      </c>
      <c r="AE29" s="44">
        <f t="shared" si="36"/>
        <v>0</v>
      </c>
    </row>
    <row r="30" spans="1:31" x14ac:dyDescent="0.75">
      <c r="A30" s="29" t="s">
        <v>79</v>
      </c>
      <c r="B30" s="21" t="s">
        <v>38</v>
      </c>
      <c r="C30" s="29"/>
      <c r="D30" s="29"/>
      <c r="E30" s="29"/>
      <c r="F30" s="29"/>
      <c r="G30" s="40"/>
      <c r="H30" s="40"/>
      <c r="I30" s="41">
        <f t="shared" si="27"/>
        <v>0</v>
      </c>
      <c r="J30" s="29"/>
      <c r="K30" s="29"/>
      <c r="L30" s="24">
        <f t="shared" si="28"/>
        <v>0</v>
      </c>
      <c r="M30" s="29"/>
      <c r="N30" s="29"/>
      <c r="O30" s="29"/>
      <c r="P30" s="29"/>
      <c r="Q30" s="40"/>
      <c r="R30" s="40"/>
      <c r="S30" s="41">
        <v>0.41666666666666669</v>
      </c>
      <c r="T30" s="29"/>
      <c r="U30" s="29"/>
      <c r="V30" s="24">
        <f t="shared" si="29"/>
        <v>0</v>
      </c>
      <c r="W30" s="25">
        <f t="shared" si="34"/>
        <v>0</v>
      </c>
      <c r="X30" s="21"/>
      <c r="Y30" s="21"/>
      <c r="Z30" s="33"/>
      <c r="AA30" s="27">
        <f t="shared" si="30"/>
        <v>17</v>
      </c>
      <c r="AB30" s="27">
        <v>17</v>
      </c>
      <c r="AC30" s="28">
        <f t="shared" si="31"/>
        <v>1</v>
      </c>
      <c r="AD30" s="10">
        <f t="shared" si="35"/>
        <v>0</v>
      </c>
      <c r="AE30" s="44">
        <f t="shared" ref="AE30:AE31" si="37">S30+I30</f>
        <v>0.41666666666666669</v>
      </c>
    </row>
    <row r="31" spans="1:31" x14ac:dyDescent="0.75">
      <c r="A31" s="29" t="s">
        <v>80</v>
      </c>
      <c r="B31" s="21" t="s">
        <v>38</v>
      </c>
      <c r="C31" s="29"/>
      <c r="D31" s="29"/>
      <c r="E31" s="29"/>
      <c r="F31" s="29"/>
      <c r="G31" s="40"/>
      <c r="H31" s="40"/>
      <c r="I31" s="41">
        <f t="shared" si="27"/>
        <v>0</v>
      </c>
      <c r="J31" s="29"/>
      <c r="K31" s="29"/>
      <c r="L31" s="24">
        <f t="shared" si="28"/>
        <v>0</v>
      </c>
      <c r="M31" s="29"/>
      <c r="N31" s="29"/>
      <c r="O31" s="29"/>
      <c r="P31" s="29"/>
      <c r="Q31" s="40"/>
      <c r="R31" s="40"/>
      <c r="S31" s="41">
        <v>0.41666666666666669</v>
      </c>
      <c r="T31" s="29"/>
      <c r="U31" s="29"/>
      <c r="V31" s="24">
        <f t="shared" si="29"/>
        <v>0</v>
      </c>
      <c r="W31" s="25">
        <f t="shared" si="34"/>
        <v>0</v>
      </c>
      <c r="X31" s="21"/>
      <c r="Y31" s="21"/>
      <c r="Z31" s="33"/>
      <c r="AA31" s="27">
        <f t="shared" si="30"/>
        <v>17</v>
      </c>
      <c r="AB31" s="27">
        <v>17</v>
      </c>
      <c r="AC31" s="28">
        <f t="shared" si="31"/>
        <v>1</v>
      </c>
      <c r="AD31" s="10">
        <f t="shared" si="35"/>
        <v>0</v>
      </c>
      <c r="AE31" s="44">
        <f t="shared" si="37"/>
        <v>0.41666666666666669</v>
      </c>
    </row>
    <row r="32" spans="1:31" x14ac:dyDescent="0.75">
      <c r="A32" s="29" t="s">
        <v>81</v>
      </c>
      <c r="B32" s="21" t="s">
        <v>38</v>
      </c>
      <c r="C32" s="29"/>
      <c r="D32" s="29"/>
      <c r="E32" s="29"/>
      <c r="F32" s="29"/>
      <c r="G32" s="40"/>
      <c r="H32" s="40"/>
      <c r="I32" s="41">
        <f t="shared" si="27"/>
        <v>0</v>
      </c>
      <c r="J32" s="29"/>
      <c r="K32" s="29"/>
      <c r="L32" s="24">
        <f t="shared" si="28"/>
        <v>0</v>
      </c>
      <c r="M32" s="29"/>
      <c r="N32" s="29"/>
      <c r="O32" s="29"/>
      <c r="P32" s="29"/>
      <c r="Q32" s="40"/>
      <c r="R32" s="40"/>
      <c r="S32" s="41">
        <f t="shared" si="33"/>
        <v>0</v>
      </c>
      <c r="T32" s="29"/>
      <c r="U32" s="29"/>
      <c r="V32" s="24">
        <f t="shared" si="29"/>
        <v>0</v>
      </c>
      <c r="W32" s="25">
        <f t="shared" si="34"/>
        <v>0</v>
      </c>
      <c r="X32" s="21"/>
      <c r="Y32" s="21"/>
      <c r="Z32" s="33"/>
      <c r="AA32" s="27">
        <f t="shared" si="30"/>
        <v>17</v>
      </c>
      <c r="AB32" s="27">
        <v>17</v>
      </c>
      <c r="AC32" s="28">
        <f t="shared" si="31"/>
        <v>1</v>
      </c>
      <c r="AD32" s="10">
        <f t="shared" si="35"/>
        <v>0</v>
      </c>
      <c r="AE32" s="44">
        <f t="shared" si="36"/>
        <v>0.41666666666666669</v>
      </c>
    </row>
    <row r="33" spans="1:31" x14ac:dyDescent="0.75">
      <c r="A33" s="29" t="s">
        <v>82</v>
      </c>
      <c r="B33" s="21" t="s">
        <v>38</v>
      </c>
      <c r="C33" s="21"/>
      <c r="D33" s="21"/>
      <c r="E33" s="29"/>
      <c r="F33" s="29"/>
      <c r="G33" s="40"/>
      <c r="H33" s="40"/>
      <c r="I33" s="41">
        <f t="shared" si="27"/>
        <v>0</v>
      </c>
      <c r="J33" s="29"/>
      <c r="K33" s="29"/>
      <c r="L33" s="24">
        <f t="shared" si="28"/>
        <v>0</v>
      </c>
      <c r="M33" s="21"/>
      <c r="N33" s="21"/>
      <c r="O33" s="29"/>
      <c r="P33" s="29"/>
      <c r="Q33" s="40"/>
      <c r="R33" s="40"/>
      <c r="S33" s="41">
        <f t="shared" si="33"/>
        <v>0</v>
      </c>
      <c r="T33" s="29"/>
      <c r="U33" s="29"/>
      <c r="V33" s="24">
        <f t="shared" si="29"/>
        <v>0</v>
      </c>
      <c r="W33" s="25">
        <f t="shared" si="34"/>
        <v>0</v>
      </c>
      <c r="X33" s="21"/>
      <c r="Y33" s="21"/>
      <c r="Z33" s="33"/>
      <c r="AA33" s="27">
        <f t="shared" si="30"/>
        <v>17</v>
      </c>
      <c r="AB33" s="27">
        <v>17</v>
      </c>
      <c r="AC33" s="28">
        <f t="shared" si="31"/>
        <v>1</v>
      </c>
      <c r="AD33" s="10">
        <f t="shared" si="35"/>
        <v>0</v>
      </c>
      <c r="AE33" s="44">
        <f t="shared" si="36"/>
        <v>0</v>
      </c>
    </row>
    <row r="34" spans="1:31" x14ac:dyDescent="0.75">
      <c r="A34" s="29" t="s">
        <v>83</v>
      </c>
      <c r="B34" s="21" t="s">
        <v>38</v>
      </c>
      <c r="C34" s="29"/>
      <c r="D34" s="29"/>
      <c r="E34" s="29"/>
      <c r="F34" s="29"/>
      <c r="G34" s="40"/>
      <c r="H34" s="40"/>
      <c r="I34" s="41">
        <f t="shared" si="27"/>
        <v>0</v>
      </c>
      <c r="J34" s="29"/>
      <c r="K34" s="29"/>
      <c r="L34" s="24">
        <f t="shared" si="28"/>
        <v>0</v>
      </c>
      <c r="M34" s="29"/>
      <c r="N34" s="29"/>
      <c r="O34" s="29"/>
      <c r="P34" s="29"/>
      <c r="Q34" s="40"/>
      <c r="R34" s="40"/>
      <c r="S34" s="41">
        <f t="shared" si="33"/>
        <v>0</v>
      </c>
      <c r="T34" s="29"/>
      <c r="U34" s="29"/>
      <c r="V34" s="24">
        <f t="shared" si="29"/>
        <v>0</v>
      </c>
      <c r="W34" s="25">
        <f t="shared" si="34"/>
        <v>0</v>
      </c>
      <c r="X34" s="21"/>
      <c r="Y34" s="21"/>
      <c r="Z34" s="33"/>
      <c r="AA34" s="27">
        <f t="shared" si="30"/>
        <v>17</v>
      </c>
      <c r="AB34" s="27">
        <v>17</v>
      </c>
      <c r="AC34" s="28">
        <f t="shared" si="31"/>
        <v>1</v>
      </c>
      <c r="AD34" s="10">
        <f t="shared" si="35"/>
        <v>0</v>
      </c>
      <c r="AE34" s="44">
        <f t="shared" si="36"/>
        <v>0</v>
      </c>
    </row>
    <row r="35" spans="1:31" x14ac:dyDescent="0.75">
      <c r="A35" s="29" t="s">
        <v>84</v>
      </c>
      <c r="B35" s="21" t="s">
        <v>38</v>
      </c>
      <c r="C35" s="29"/>
      <c r="D35" s="29"/>
      <c r="E35" s="29"/>
      <c r="F35" s="29"/>
      <c r="G35" s="40"/>
      <c r="H35" s="40"/>
      <c r="I35" s="41">
        <f t="shared" si="27"/>
        <v>0</v>
      </c>
      <c r="J35" s="29"/>
      <c r="K35" s="29"/>
      <c r="L35" s="24">
        <f t="shared" si="28"/>
        <v>0</v>
      </c>
      <c r="M35" s="29"/>
      <c r="N35" s="29"/>
      <c r="O35" s="29"/>
      <c r="P35" s="29"/>
      <c r="Q35" s="40"/>
      <c r="R35" s="40"/>
      <c r="S35" s="41">
        <f t="shared" si="33"/>
        <v>0</v>
      </c>
      <c r="T35" s="29"/>
      <c r="U35" s="29"/>
      <c r="V35" s="24">
        <f t="shared" si="29"/>
        <v>0</v>
      </c>
      <c r="W35" s="25">
        <f t="shared" si="34"/>
        <v>0</v>
      </c>
      <c r="X35" s="21"/>
      <c r="Y35" s="21"/>
      <c r="Z35" s="33"/>
      <c r="AA35" s="27">
        <f t="shared" si="30"/>
        <v>17</v>
      </c>
      <c r="AB35" s="27">
        <v>17</v>
      </c>
      <c r="AC35" s="28">
        <f t="shared" si="31"/>
        <v>1</v>
      </c>
      <c r="AD35" s="10">
        <f t="shared" si="35"/>
        <v>0</v>
      </c>
      <c r="AE35" s="44">
        <f t="shared" si="36"/>
        <v>0</v>
      </c>
    </row>
    <row r="36" spans="1:31" x14ac:dyDescent="0.75">
      <c r="A36" s="29" t="s">
        <v>85</v>
      </c>
      <c r="B36" s="21" t="s">
        <v>38</v>
      </c>
      <c r="C36" s="29"/>
      <c r="D36" s="29"/>
      <c r="E36" s="29"/>
      <c r="F36" s="29"/>
      <c r="G36" s="40"/>
      <c r="H36" s="40"/>
      <c r="I36" s="41">
        <f t="shared" si="27"/>
        <v>0</v>
      </c>
      <c r="J36" s="29"/>
      <c r="K36" s="29"/>
      <c r="L36" s="24">
        <f t="shared" si="28"/>
        <v>0</v>
      </c>
      <c r="M36" s="29"/>
      <c r="N36" s="29"/>
      <c r="O36" s="29"/>
      <c r="P36" s="29"/>
      <c r="Q36" s="40"/>
      <c r="R36" s="40"/>
      <c r="S36" s="41">
        <f t="shared" si="33"/>
        <v>0</v>
      </c>
      <c r="T36" s="29"/>
      <c r="U36" s="29"/>
      <c r="V36" s="24">
        <f t="shared" si="29"/>
        <v>0</v>
      </c>
      <c r="W36" s="25">
        <f t="shared" si="34"/>
        <v>0</v>
      </c>
      <c r="X36" s="21"/>
      <c r="Y36" s="21"/>
      <c r="Z36" s="33"/>
      <c r="AA36" s="27">
        <f t="shared" si="30"/>
        <v>17</v>
      </c>
      <c r="AB36" s="27">
        <v>17</v>
      </c>
      <c r="AC36" s="28">
        <f t="shared" si="31"/>
        <v>1</v>
      </c>
      <c r="AD36" s="10">
        <f t="shared" si="35"/>
        <v>0</v>
      </c>
      <c r="AE36" s="44">
        <f t="shared" si="36"/>
        <v>0</v>
      </c>
    </row>
    <row r="37" spans="1:31" x14ac:dyDescent="0.75">
      <c r="A37" s="29" t="s">
        <v>86</v>
      </c>
      <c r="B37" s="21" t="s">
        <v>38</v>
      </c>
      <c r="C37" s="29"/>
      <c r="D37" s="29"/>
      <c r="E37" s="29"/>
      <c r="F37" s="29"/>
      <c r="G37" s="40"/>
      <c r="H37" s="40"/>
      <c r="I37" s="41">
        <f t="shared" si="27"/>
        <v>0</v>
      </c>
      <c r="J37" s="29"/>
      <c r="K37" s="29"/>
      <c r="L37" s="24">
        <f t="shared" si="28"/>
        <v>0</v>
      </c>
      <c r="M37" s="29"/>
      <c r="N37" s="29"/>
      <c r="O37" s="29"/>
      <c r="P37" s="29"/>
      <c r="Q37" s="40"/>
      <c r="R37" s="40"/>
      <c r="S37" s="41">
        <f t="shared" si="33"/>
        <v>0</v>
      </c>
      <c r="T37" s="29"/>
      <c r="U37" s="29"/>
      <c r="V37" s="24">
        <f t="shared" si="29"/>
        <v>0</v>
      </c>
      <c r="W37" s="25">
        <f t="shared" si="34"/>
        <v>0</v>
      </c>
      <c r="X37" s="21"/>
      <c r="Y37" s="21"/>
      <c r="Z37" s="33"/>
      <c r="AA37" s="27">
        <f t="shared" si="30"/>
        <v>17</v>
      </c>
      <c r="AB37" s="27">
        <v>17</v>
      </c>
      <c r="AC37" s="28">
        <f t="shared" si="31"/>
        <v>1</v>
      </c>
      <c r="AD37" s="10">
        <f t="shared" si="35"/>
        <v>0</v>
      </c>
      <c r="AE37" s="44">
        <f t="shared" si="36"/>
        <v>0</v>
      </c>
    </row>
    <row r="38" spans="1:31" x14ac:dyDescent="0.75">
      <c r="A38" s="29" t="s">
        <v>87</v>
      </c>
      <c r="B38" s="21" t="s">
        <v>38</v>
      </c>
      <c r="C38" s="29"/>
      <c r="D38" s="21"/>
      <c r="E38" s="29"/>
      <c r="F38" s="29"/>
      <c r="G38" s="40"/>
      <c r="H38" s="40"/>
      <c r="I38" s="41">
        <f t="shared" si="27"/>
        <v>0</v>
      </c>
      <c r="J38" s="29"/>
      <c r="K38" s="29"/>
      <c r="L38" s="24">
        <f t="shared" si="28"/>
        <v>0</v>
      </c>
      <c r="M38" s="21"/>
      <c r="N38" s="29"/>
      <c r="O38" s="29"/>
      <c r="P38" s="29"/>
      <c r="Q38" s="40"/>
      <c r="R38" s="40"/>
      <c r="S38" s="41">
        <f t="shared" si="33"/>
        <v>0</v>
      </c>
      <c r="T38" s="29"/>
      <c r="U38" s="29"/>
      <c r="V38" s="24">
        <f t="shared" si="29"/>
        <v>0</v>
      </c>
      <c r="W38" s="25">
        <f t="shared" si="34"/>
        <v>0</v>
      </c>
      <c r="X38" s="21"/>
      <c r="Y38" s="21"/>
      <c r="Z38" s="33"/>
      <c r="AA38" s="27">
        <f t="shared" si="30"/>
        <v>17</v>
      </c>
      <c r="AB38" s="27">
        <v>17</v>
      </c>
      <c r="AC38" s="28">
        <f t="shared" si="31"/>
        <v>1</v>
      </c>
      <c r="AD38" s="10">
        <f>W38/AA38</f>
        <v>0</v>
      </c>
      <c r="AE38" s="44">
        <f>S35+I35</f>
        <v>0</v>
      </c>
    </row>
    <row r="39" spans="1:31" x14ac:dyDescent="0.75">
      <c r="A39" s="29" t="s">
        <v>135</v>
      </c>
      <c r="B39" s="21" t="s">
        <v>38</v>
      </c>
      <c r="C39" s="21"/>
      <c r="D39" s="21"/>
      <c r="E39" s="29"/>
      <c r="F39" s="29"/>
      <c r="G39" s="40"/>
      <c r="H39" s="40"/>
      <c r="I39" s="41">
        <f t="shared" si="27"/>
        <v>0</v>
      </c>
      <c r="J39" s="29"/>
      <c r="K39" s="29"/>
      <c r="L39" s="24">
        <f t="shared" si="28"/>
        <v>0</v>
      </c>
      <c r="M39" s="21"/>
      <c r="N39" s="29"/>
      <c r="O39" s="29"/>
      <c r="P39" s="29"/>
      <c r="Q39" s="40"/>
      <c r="R39" s="40"/>
      <c r="S39" s="41">
        <f t="shared" si="33"/>
        <v>0</v>
      </c>
      <c r="T39" s="29"/>
      <c r="U39" s="29"/>
      <c r="V39" s="24">
        <f t="shared" si="29"/>
        <v>0</v>
      </c>
      <c r="W39" s="25">
        <f t="shared" si="34"/>
        <v>0</v>
      </c>
      <c r="X39" s="21"/>
      <c r="Y39" s="21"/>
      <c r="Z39" s="33"/>
      <c r="AA39" s="27">
        <f t="shared" si="30"/>
        <v>17</v>
      </c>
      <c r="AB39" s="27">
        <v>17</v>
      </c>
      <c r="AC39" s="28">
        <f t="shared" si="31"/>
        <v>1</v>
      </c>
      <c r="AD39" s="10">
        <f>W39/AA39</f>
        <v>0</v>
      </c>
      <c r="AE39" s="44">
        <f t="shared" ref="AE39" si="38">S38+I38</f>
        <v>0</v>
      </c>
    </row>
    <row r="40" spans="1:31" x14ac:dyDescent="0.75">
      <c r="A40" s="29" t="s">
        <v>136</v>
      </c>
      <c r="B40" s="21" t="s">
        <v>38</v>
      </c>
      <c r="C40" s="29"/>
      <c r="D40" s="29"/>
      <c r="E40" s="29"/>
      <c r="F40" s="29"/>
      <c r="G40" s="40"/>
      <c r="H40" s="40"/>
      <c r="I40" s="41">
        <f t="shared" si="27"/>
        <v>0</v>
      </c>
      <c r="J40" s="29"/>
      <c r="K40" s="29"/>
      <c r="L40" s="24">
        <f t="shared" si="28"/>
        <v>0</v>
      </c>
      <c r="M40" s="29"/>
      <c r="N40" s="21"/>
      <c r="O40" s="29"/>
      <c r="P40" s="29"/>
      <c r="Q40" s="40"/>
      <c r="R40" s="40"/>
      <c r="S40" s="41">
        <f t="shared" si="33"/>
        <v>0</v>
      </c>
      <c r="T40" s="29"/>
      <c r="U40" s="29"/>
      <c r="V40" s="24">
        <f t="shared" si="29"/>
        <v>0</v>
      </c>
      <c r="W40" s="25">
        <f t="shared" si="34"/>
        <v>0</v>
      </c>
      <c r="X40" s="21"/>
      <c r="Y40" s="21"/>
      <c r="Z40" s="33"/>
      <c r="AA40" s="27">
        <f t="shared" si="30"/>
        <v>17</v>
      </c>
      <c r="AB40" s="27">
        <v>17</v>
      </c>
      <c r="AC40" s="28">
        <f t="shared" si="31"/>
        <v>1</v>
      </c>
      <c r="AD40" s="10">
        <f>W40/AA40</f>
        <v>0</v>
      </c>
      <c r="AE40" s="44">
        <f>S37+I37</f>
        <v>0</v>
      </c>
    </row>
    <row r="41" spans="1:31" x14ac:dyDescent="0.75">
      <c r="A41" s="29" t="s">
        <v>137</v>
      </c>
      <c r="B41" s="21" t="s">
        <v>38</v>
      </c>
      <c r="C41" s="21"/>
      <c r="D41" s="21"/>
      <c r="E41" s="29"/>
      <c r="F41" s="29"/>
      <c r="G41" s="40"/>
      <c r="H41" s="40"/>
      <c r="I41" s="41">
        <f t="shared" si="27"/>
        <v>0</v>
      </c>
      <c r="J41" s="29"/>
      <c r="K41" s="29"/>
      <c r="L41" s="24">
        <f t="shared" si="28"/>
        <v>0</v>
      </c>
      <c r="M41" s="21"/>
      <c r="N41" s="29"/>
      <c r="O41" s="29"/>
      <c r="P41" s="29"/>
      <c r="Q41" s="40"/>
      <c r="R41" s="40"/>
      <c r="S41" s="41">
        <f t="shared" si="33"/>
        <v>0</v>
      </c>
      <c r="T41" s="29"/>
      <c r="U41" s="29"/>
      <c r="V41" s="24">
        <f t="shared" si="29"/>
        <v>0</v>
      </c>
      <c r="W41" s="25">
        <f t="shared" si="34"/>
        <v>0</v>
      </c>
      <c r="X41" s="21"/>
      <c r="Y41" s="21"/>
      <c r="Z41" s="33"/>
      <c r="AA41" s="27">
        <f t="shared" si="30"/>
        <v>17</v>
      </c>
      <c r="AB41" s="27">
        <v>17</v>
      </c>
      <c r="AC41" s="28">
        <f t="shared" si="31"/>
        <v>1</v>
      </c>
      <c r="AD41" s="10">
        <f>W41/AA41</f>
        <v>0</v>
      </c>
      <c r="AE41" s="44">
        <f t="shared" ref="AE41" si="39">S40+I40</f>
        <v>0</v>
      </c>
    </row>
    <row r="42" spans="1:31" x14ac:dyDescent="0.75">
      <c r="A42" s="13" t="s">
        <v>102</v>
      </c>
      <c r="B42" s="13"/>
      <c r="C42" s="13"/>
      <c r="D42" s="13"/>
      <c r="E42" s="13"/>
      <c r="F42" s="13"/>
      <c r="G42" s="13"/>
      <c r="H42" s="13"/>
      <c r="I42" s="16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7"/>
      <c r="X42" s="13"/>
      <c r="Y42" s="13"/>
      <c r="Z42" s="18"/>
      <c r="AA42" s="13"/>
      <c r="AB42" s="13"/>
      <c r="AC42" s="14"/>
      <c r="AD42" s="15"/>
      <c r="AE42" s="43"/>
    </row>
    <row r="43" spans="1:31" x14ac:dyDescent="0.75">
      <c r="A43" s="29" t="s">
        <v>39</v>
      </c>
      <c r="B43" s="21" t="s">
        <v>38</v>
      </c>
      <c r="C43" s="29"/>
      <c r="D43" s="29"/>
      <c r="E43" s="29"/>
      <c r="F43" s="29"/>
      <c r="G43" s="40"/>
      <c r="H43" s="40"/>
      <c r="I43" s="41">
        <f t="shared" ref="I43:I54" si="40">H43-G43</f>
        <v>0</v>
      </c>
      <c r="J43" s="29"/>
      <c r="K43" s="29"/>
      <c r="L43" s="24">
        <f t="shared" ref="L43:L54" si="41">SUM(D43-C43)</f>
        <v>0</v>
      </c>
      <c r="M43" s="29"/>
      <c r="N43" s="29"/>
      <c r="O43" s="29"/>
      <c r="P43" s="29"/>
      <c r="Q43" s="40"/>
      <c r="R43" s="40"/>
      <c r="S43" s="41">
        <f>R43-Q43</f>
        <v>0</v>
      </c>
      <c r="T43" s="29"/>
      <c r="U43" s="29"/>
      <c r="V43" s="24">
        <f t="shared" ref="V43:V54" si="42">SUM(N43-M43)</f>
        <v>0</v>
      </c>
      <c r="W43" s="25">
        <f t="shared" ref="W43:W54" si="43">L43+V43</f>
        <v>0</v>
      </c>
      <c r="X43" s="21"/>
      <c r="Y43" s="21"/>
      <c r="Z43" s="33"/>
      <c r="AA43" s="27">
        <f t="shared" ref="AA43:AA47" si="44">AB43-X43-Y43-Z43</f>
        <v>17</v>
      </c>
      <c r="AB43" s="27">
        <v>17</v>
      </c>
      <c r="AC43" s="28">
        <f t="shared" ref="AC43:AC46" si="45">AA43/AB43</f>
        <v>1</v>
      </c>
      <c r="AD43" s="10">
        <f t="shared" ref="AD43:AD46" si="46">W43/AA43</f>
        <v>0</v>
      </c>
      <c r="AE43" s="44">
        <f>S43+I43</f>
        <v>0</v>
      </c>
    </row>
    <row r="44" spans="1:31" x14ac:dyDescent="0.75">
      <c r="A44" s="29" t="s">
        <v>40</v>
      </c>
      <c r="B44" s="21" t="s">
        <v>38</v>
      </c>
      <c r="C44" s="29"/>
      <c r="D44" s="29"/>
      <c r="E44" s="29"/>
      <c r="F44" s="29"/>
      <c r="G44" s="40"/>
      <c r="H44" s="40"/>
      <c r="I44" s="41">
        <f t="shared" si="40"/>
        <v>0</v>
      </c>
      <c r="J44" s="29"/>
      <c r="K44" s="29"/>
      <c r="L44" s="24">
        <f t="shared" si="41"/>
        <v>0</v>
      </c>
      <c r="M44" s="29"/>
      <c r="N44" s="29"/>
      <c r="O44" s="29"/>
      <c r="P44" s="29"/>
      <c r="Q44" s="40"/>
      <c r="R44" s="40"/>
      <c r="S44" s="41">
        <f t="shared" ref="S44:S54" si="47">R44-Q44</f>
        <v>0</v>
      </c>
      <c r="T44" s="29"/>
      <c r="U44" s="29"/>
      <c r="V44" s="24">
        <f t="shared" si="42"/>
        <v>0</v>
      </c>
      <c r="W44" s="25">
        <f t="shared" si="43"/>
        <v>0</v>
      </c>
      <c r="X44" s="21"/>
      <c r="Y44" s="21"/>
      <c r="Z44" s="33"/>
      <c r="AA44" s="27">
        <f t="shared" si="44"/>
        <v>17</v>
      </c>
      <c r="AB44" s="27">
        <v>17</v>
      </c>
      <c r="AC44" s="28">
        <f t="shared" si="45"/>
        <v>1</v>
      </c>
      <c r="AD44" s="10">
        <f t="shared" si="46"/>
        <v>0</v>
      </c>
      <c r="AE44" s="44">
        <f t="shared" ref="AE44:AE54" si="48">S44+I44</f>
        <v>0</v>
      </c>
    </row>
    <row r="45" spans="1:31" x14ac:dyDescent="0.75">
      <c r="A45" s="29" t="s">
        <v>41</v>
      </c>
      <c r="B45" s="21" t="s">
        <v>38</v>
      </c>
      <c r="C45" s="29"/>
      <c r="D45" s="29"/>
      <c r="E45" s="29"/>
      <c r="F45" s="29"/>
      <c r="G45" s="40"/>
      <c r="H45" s="40"/>
      <c r="I45" s="41">
        <f t="shared" si="40"/>
        <v>0</v>
      </c>
      <c r="J45" s="29"/>
      <c r="K45" s="29"/>
      <c r="L45" s="24">
        <f t="shared" si="41"/>
        <v>0</v>
      </c>
      <c r="M45" s="29"/>
      <c r="N45" s="29"/>
      <c r="O45" s="29"/>
      <c r="P45" s="29"/>
      <c r="Q45" s="40"/>
      <c r="R45" s="40"/>
      <c r="S45" s="41">
        <f t="shared" si="47"/>
        <v>0</v>
      </c>
      <c r="T45" s="29"/>
      <c r="U45" s="29"/>
      <c r="V45" s="24">
        <f t="shared" si="42"/>
        <v>0</v>
      </c>
      <c r="W45" s="25">
        <f t="shared" si="43"/>
        <v>0</v>
      </c>
      <c r="X45" s="21"/>
      <c r="Y45" s="21"/>
      <c r="Z45" s="33"/>
      <c r="AA45" s="27">
        <f t="shared" si="44"/>
        <v>17</v>
      </c>
      <c r="AB45" s="27">
        <v>17</v>
      </c>
      <c r="AC45" s="28">
        <f t="shared" si="45"/>
        <v>1</v>
      </c>
      <c r="AD45" s="10">
        <f t="shared" si="46"/>
        <v>0</v>
      </c>
      <c r="AE45" s="44">
        <f t="shared" si="48"/>
        <v>0</v>
      </c>
    </row>
    <row r="46" spans="1:31" x14ac:dyDescent="0.75">
      <c r="A46" s="29" t="s">
        <v>42</v>
      </c>
      <c r="B46" s="21" t="s">
        <v>38</v>
      </c>
      <c r="C46" s="29"/>
      <c r="D46" s="29"/>
      <c r="E46" s="29"/>
      <c r="F46" s="29"/>
      <c r="G46" s="40"/>
      <c r="H46" s="40"/>
      <c r="I46" s="41">
        <f t="shared" si="40"/>
        <v>0</v>
      </c>
      <c r="J46" s="29"/>
      <c r="K46" s="29"/>
      <c r="L46" s="24">
        <f t="shared" si="41"/>
        <v>0</v>
      </c>
      <c r="M46" s="29"/>
      <c r="N46" s="29"/>
      <c r="O46" s="29"/>
      <c r="P46" s="29"/>
      <c r="Q46" s="40"/>
      <c r="R46" s="40"/>
      <c r="S46" s="41">
        <f t="shared" si="47"/>
        <v>0</v>
      </c>
      <c r="T46" s="29"/>
      <c r="U46" s="29"/>
      <c r="V46" s="24">
        <f t="shared" si="42"/>
        <v>0</v>
      </c>
      <c r="W46" s="25">
        <f t="shared" si="43"/>
        <v>0</v>
      </c>
      <c r="X46" s="21"/>
      <c r="Y46" s="21"/>
      <c r="Z46" s="33"/>
      <c r="AA46" s="27">
        <f t="shared" si="44"/>
        <v>17</v>
      </c>
      <c r="AB46" s="27">
        <v>17</v>
      </c>
      <c r="AC46" s="28">
        <f t="shared" si="45"/>
        <v>1</v>
      </c>
      <c r="AD46" s="10">
        <f t="shared" si="46"/>
        <v>0</v>
      </c>
      <c r="AE46" s="44">
        <f t="shared" si="48"/>
        <v>0</v>
      </c>
    </row>
    <row r="47" spans="1:31" x14ac:dyDescent="0.75">
      <c r="A47" s="29" t="s">
        <v>43</v>
      </c>
      <c r="B47" s="21" t="s">
        <v>38</v>
      </c>
      <c r="C47" s="21"/>
      <c r="D47" s="21"/>
      <c r="E47" s="29"/>
      <c r="F47" s="29"/>
      <c r="G47" s="40"/>
      <c r="H47" s="40"/>
      <c r="I47" s="41">
        <f t="shared" si="40"/>
        <v>0</v>
      </c>
      <c r="J47" s="29"/>
      <c r="K47" s="29"/>
      <c r="L47" s="24">
        <f t="shared" si="41"/>
        <v>0</v>
      </c>
      <c r="M47" s="21"/>
      <c r="N47" s="21"/>
      <c r="O47" s="29"/>
      <c r="P47" s="29"/>
      <c r="Q47" s="40"/>
      <c r="R47" s="40"/>
      <c r="S47" s="41">
        <f t="shared" si="47"/>
        <v>0</v>
      </c>
      <c r="T47" s="29"/>
      <c r="U47" s="29"/>
      <c r="V47" s="24">
        <f t="shared" si="42"/>
        <v>0</v>
      </c>
      <c r="W47" s="25">
        <f t="shared" si="43"/>
        <v>0</v>
      </c>
      <c r="X47" s="21"/>
      <c r="Y47" s="21"/>
      <c r="Z47" s="33"/>
      <c r="AA47" s="27">
        <f t="shared" si="44"/>
        <v>17</v>
      </c>
      <c r="AB47" s="27">
        <v>17</v>
      </c>
      <c r="AC47" s="28">
        <f>AA47/AB47</f>
        <v>1</v>
      </c>
      <c r="AD47" s="10">
        <f>W47/AA47</f>
        <v>0</v>
      </c>
      <c r="AE47" s="44">
        <f t="shared" si="48"/>
        <v>0</v>
      </c>
    </row>
    <row r="48" spans="1:31" x14ac:dyDescent="0.75">
      <c r="A48" s="29" t="s">
        <v>44</v>
      </c>
      <c r="B48" s="21" t="s">
        <v>38</v>
      </c>
      <c r="C48" s="29"/>
      <c r="D48" s="29"/>
      <c r="E48" s="29"/>
      <c r="F48" s="29"/>
      <c r="G48" s="40"/>
      <c r="H48" s="40"/>
      <c r="I48" s="41">
        <f t="shared" si="40"/>
        <v>0</v>
      </c>
      <c r="J48" s="29"/>
      <c r="K48" s="29"/>
      <c r="L48" s="24">
        <f t="shared" si="41"/>
        <v>0</v>
      </c>
      <c r="M48" s="29"/>
      <c r="N48" s="29"/>
      <c r="O48" s="29"/>
      <c r="P48" s="29"/>
      <c r="Q48" s="40"/>
      <c r="R48" s="40"/>
      <c r="S48" s="41">
        <f t="shared" si="47"/>
        <v>0</v>
      </c>
      <c r="T48" s="29"/>
      <c r="U48" s="29"/>
      <c r="V48" s="24">
        <f t="shared" si="42"/>
        <v>0</v>
      </c>
      <c r="W48" s="25">
        <f t="shared" si="43"/>
        <v>0</v>
      </c>
      <c r="X48" s="21"/>
      <c r="Y48" s="21"/>
      <c r="Z48" s="33"/>
      <c r="AA48" s="27">
        <f t="shared" si="30"/>
        <v>17</v>
      </c>
      <c r="AB48" s="27">
        <v>17</v>
      </c>
      <c r="AC48" s="28">
        <f t="shared" si="31"/>
        <v>1</v>
      </c>
      <c r="AD48" s="10">
        <f t="shared" si="35"/>
        <v>0</v>
      </c>
      <c r="AE48" s="44">
        <f t="shared" si="48"/>
        <v>0</v>
      </c>
    </row>
    <row r="49" spans="1:31" x14ac:dyDescent="0.75">
      <c r="A49" s="29" t="s">
        <v>45</v>
      </c>
      <c r="B49" s="21" t="s">
        <v>38</v>
      </c>
      <c r="C49" s="29"/>
      <c r="D49" s="29"/>
      <c r="E49" s="29"/>
      <c r="F49" s="29"/>
      <c r="G49" s="40"/>
      <c r="H49" s="40"/>
      <c r="I49" s="41">
        <f t="shared" si="40"/>
        <v>0</v>
      </c>
      <c r="J49" s="29"/>
      <c r="K49" s="29"/>
      <c r="L49" s="24">
        <f t="shared" si="41"/>
        <v>0</v>
      </c>
      <c r="M49" s="29"/>
      <c r="N49" s="29"/>
      <c r="O49" s="29"/>
      <c r="P49" s="29"/>
      <c r="Q49" s="40"/>
      <c r="R49" s="40"/>
      <c r="S49" s="41">
        <v>0.41666666666666669</v>
      </c>
      <c r="T49" s="29"/>
      <c r="U49" s="29"/>
      <c r="V49" s="24">
        <f t="shared" si="42"/>
        <v>0</v>
      </c>
      <c r="W49" s="25">
        <f t="shared" si="43"/>
        <v>0</v>
      </c>
      <c r="X49" s="21"/>
      <c r="Y49" s="21"/>
      <c r="Z49" s="33"/>
      <c r="AA49" s="27">
        <f t="shared" si="30"/>
        <v>17</v>
      </c>
      <c r="AB49" s="27">
        <v>17</v>
      </c>
      <c r="AC49" s="28">
        <f t="shared" si="31"/>
        <v>1</v>
      </c>
      <c r="AD49" s="10">
        <f t="shared" si="35"/>
        <v>0</v>
      </c>
      <c r="AE49" s="44">
        <f t="shared" si="48"/>
        <v>0.41666666666666669</v>
      </c>
    </row>
    <row r="50" spans="1:31" x14ac:dyDescent="0.75">
      <c r="A50" s="29" t="s">
        <v>116</v>
      </c>
      <c r="B50" s="21" t="s">
        <v>38</v>
      </c>
      <c r="C50" s="29"/>
      <c r="D50" s="29"/>
      <c r="E50" s="29"/>
      <c r="F50" s="29"/>
      <c r="G50" s="40"/>
      <c r="H50" s="40"/>
      <c r="I50" s="41">
        <f t="shared" si="40"/>
        <v>0</v>
      </c>
      <c r="J50" s="29"/>
      <c r="K50" s="29"/>
      <c r="L50" s="24">
        <f t="shared" si="41"/>
        <v>0</v>
      </c>
      <c r="M50" s="29"/>
      <c r="N50" s="29"/>
      <c r="O50" s="29"/>
      <c r="P50" s="29"/>
      <c r="Q50" s="40"/>
      <c r="R50" s="40"/>
      <c r="S50" s="41">
        <f t="shared" si="47"/>
        <v>0</v>
      </c>
      <c r="T50" s="29"/>
      <c r="U50" s="29"/>
      <c r="V50" s="24">
        <f t="shared" si="42"/>
        <v>0</v>
      </c>
      <c r="W50" s="25">
        <f t="shared" si="43"/>
        <v>0</v>
      </c>
      <c r="X50" s="21"/>
      <c r="Y50" s="21"/>
      <c r="Z50" s="33"/>
      <c r="AA50" s="27">
        <f t="shared" si="30"/>
        <v>17</v>
      </c>
      <c r="AB50" s="27">
        <v>17</v>
      </c>
      <c r="AC50" s="28">
        <f t="shared" si="31"/>
        <v>1</v>
      </c>
      <c r="AD50" s="10">
        <f t="shared" si="35"/>
        <v>0</v>
      </c>
      <c r="AE50" s="44">
        <f t="shared" si="48"/>
        <v>0</v>
      </c>
    </row>
    <row r="51" spans="1:31" x14ac:dyDescent="0.75">
      <c r="A51" s="29" t="s">
        <v>46</v>
      </c>
      <c r="B51" s="21" t="s">
        <v>38</v>
      </c>
      <c r="C51" s="29"/>
      <c r="D51" s="29"/>
      <c r="E51" s="29"/>
      <c r="F51" s="29"/>
      <c r="G51" s="40"/>
      <c r="H51" s="40"/>
      <c r="I51" s="41">
        <f t="shared" si="40"/>
        <v>0</v>
      </c>
      <c r="J51" s="29"/>
      <c r="K51" s="29"/>
      <c r="L51" s="24">
        <f t="shared" si="41"/>
        <v>0</v>
      </c>
      <c r="M51" s="29"/>
      <c r="N51" s="29"/>
      <c r="O51" s="29"/>
      <c r="P51" s="29"/>
      <c r="Q51" s="29"/>
      <c r="R51" s="29"/>
      <c r="S51" s="41">
        <f t="shared" si="47"/>
        <v>0</v>
      </c>
      <c r="T51" s="29"/>
      <c r="U51" s="29"/>
      <c r="V51" s="24">
        <f t="shared" si="42"/>
        <v>0</v>
      </c>
      <c r="W51" s="25">
        <f t="shared" si="43"/>
        <v>0</v>
      </c>
      <c r="X51" s="21"/>
      <c r="Y51" s="21"/>
      <c r="Z51" s="33"/>
      <c r="AA51" s="27">
        <f t="shared" si="30"/>
        <v>17</v>
      </c>
      <c r="AB51" s="27">
        <v>17</v>
      </c>
      <c r="AC51" s="28">
        <f t="shared" si="31"/>
        <v>1</v>
      </c>
      <c r="AD51" s="10">
        <f t="shared" si="35"/>
        <v>0</v>
      </c>
      <c r="AE51" s="44">
        <f t="shared" si="48"/>
        <v>0</v>
      </c>
    </row>
    <row r="52" spans="1:31" x14ac:dyDescent="0.75">
      <c r="A52" s="29" t="s">
        <v>48</v>
      </c>
      <c r="B52" s="21" t="s">
        <v>38</v>
      </c>
      <c r="C52" s="29"/>
      <c r="D52" s="29"/>
      <c r="E52" s="29"/>
      <c r="F52" s="29"/>
      <c r="G52" s="40"/>
      <c r="H52" s="40"/>
      <c r="I52" s="41">
        <f t="shared" si="40"/>
        <v>0</v>
      </c>
      <c r="J52" s="29"/>
      <c r="K52" s="29"/>
      <c r="L52" s="24">
        <f t="shared" si="41"/>
        <v>0</v>
      </c>
      <c r="M52" s="29"/>
      <c r="N52" s="29"/>
      <c r="O52" s="29"/>
      <c r="P52" s="29"/>
      <c r="Q52" s="40"/>
      <c r="R52" s="40"/>
      <c r="S52" s="41">
        <v>0.41666666666666669</v>
      </c>
      <c r="T52" s="29"/>
      <c r="U52" s="29"/>
      <c r="V52" s="24">
        <f t="shared" si="42"/>
        <v>0</v>
      </c>
      <c r="W52" s="25">
        <f t="shared" si="43"/>
        <v>0</v>
      </c>
      <c r="X52" s="21"/>
      <c r="Y52" s="21"/>
      <c r="Z52" s="33"/>
      <c r="AA52" s="27">
        <f t="shared" si="30"/>
        <v>17</v>
      </c>
      <c r="AB52" s="27">
        <v>17</v>
      </c>
      <c r="AC52" s="28">
        <f t="shared" si="31"/>
        <v>1</v>
      </c>
      <c r="AD52" s="10">
        <f t="shared" si="35"/>
        <v>0</v>
      </c>
      <c r="AE52" s="44">
        <f t="shared" si="48"/>
        <v>0.41666666666666669</v>
      </c>
    </row>
    <row r="53" spans="1:31" x14ac:dyDescent="0.75">
      <c r="A53" s="29" t="s">
        <v>49</v>
      </c>
      <c r="B53" s="21" t="s">
        <v>38</v>
      </c>
      <c r="C53" s="29"/>
      <c r="D53" s="29"/>
      <c r="E53" s="29"/>
      <c r="F53" s="29"/>
      <c r="G53" s="40"/>
      <c r="H53" s="40"/>
      <c r="I53" s="41">
        <f t="shared" si="40"/>
        <v>0</v>
      </c>
      <c r="J53" s="29"/>
      <c r="K53" s="29"/>
      <c r="L53" s="24">
        <f t="shared" si="41"/>
        <v>0</v>
      </c>
      <c r="M53" s="29"/>
      <c r="N53" s="29"/>
      <c r="O53" s="29"/>
      <c r="P53" s="29"/>
      <c r="Q53" s="40"/>
      <c r="R53" s="40"/>
      <c r="S53" s="41">
        <f t="shared" si="47"/>
        <v>0</v>
      </c>
      <c r="T53" s="29"/>
      <c r="U53" s="29"/>
      <c r="V53" s="24">
        <f t="shared" si="42"/>
        <v>0</v>
      </c>
      <c r="W53" s="25">
        <f t="shared" si="43"/>
        <v>0</v>
      </c>
      <c r="X53" s="21"/>
      <c r="Y53" s="21"/>
      <c r="Z53" s="33"/>
      <c r="AA53" s="27">
        <f t="shared" si="30"/>
        <v>17</v>
      </c>
      <c r="AB53" s="27">
        <v>17</v>
      </c>
      <c r="AC53" s="28">
        <f t="shared" si="31"/>
        <v>1</v>
      </c>
      <c r="AD53" s="10">
        <f t="shared" si="35"/>
        <v>0</v>
      </c>
      <c r="AE53" s="44">
        <f t="shared" si="48"/>
        <v>0</v>
      </c>
    </row>
    <row r="54" spans="1:31" x14ac:dyDescent="0.75">
      <c r="A54" s="29" t="s">
        <v>50</v>
      </c>
      <c r="B54" s="21" t="s">
        <v>38</v>
      </c>
      <c r="C54" s="29"/>
      <c r="D54" s="29"/>
      <c r="E54" s="29"/>
      <c r="F54" s="29"/>
      <c r="G54" s="40"/>
      <c r="H54" s="40"/>
      <c r="I54" s="41">
        <f t="shared" si="40"/>
        <v>0</v>
      </c>
      <c r="J54" s="29"/>
      <c r="K54" s="29"/>
      <c r="L54" s="24">
        <f t="shared" si="41"/>
        <v>0</v>
      </c>
      <c r="M54" s="29"/>
      <c r="N54" s="29"/>
      <c r="O54" s="29"/>
      <c r="P54" s="29"/>
      <c r="Q54" s="40"/>
      <c r="R54" s="40"/>
      <c r="S54" s="41">
        <f t="shared" si="47"/>
        <v>0</v>
      </c>
      <c r="T54" s="29"/>
      <c r="U54" s="29"/>
      <c r="V54" s="24">
        <f t="shared" si="42"/>
        <v>0</v>
      </c>
      <c r="W54" s="25">
        <f t="shared" si="43"/>
        <v>0</v>
      </c>
      <c r="X54" s="21"/>
      <c r="Y54" s="21"/>
      <c r="Z54" s="33"/>
      <c r="AA54" s="27">
        <f t="shared" si="30"/>
        <v>17</v>
      </c>
      <c r="AB54" s="27">
        <v>17</v>
      </c>
      <c r="AC54" s="28">
        <f t="shared" si="31"/>
        <v>1</v>
      </c>
      <c r="AD54" s="10">
        <f t="shared" si="35"/>
        <v>0</v>
      </c>
      <c r="AE54" s="44">
        <f t="shared" si="48"/>
        <v>0</v>
      </c>
    </row>
    <row r="55" spans="1:31" s="103" customFormat="1" x14ac:dyDescent="0.75">
      <c r="A55" s="105" t="s">
        <v>118</v>
      </c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</row>
    <row r="56" spans="1:31" s="104" customFormat="1" x14ac:dyDescent="0.75">
      <c r="A56" s="107" t="s">
        <v>97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</row>
    <row r="57" spans="1:31" x14ac:dyDescent="0.75">
      <c r="A57" s="29" t="s">
        <v>127</v>
      </c>
      <c r="B57" s="29" t="s">
        <v>58</v>
      </c>
      <c r="C57" s="29"/>
      <c r="D57" s="29"/>
      <c r="E57" s="29"/>
      <c r="F57" s="29"/>
      <c r="G57" s="40"/>
      <c r="H57" s="40"/>
      <c r="I57" s="41">
        <f t="shared" ref="I57:I59" si="49">H57-G57</f>
        <v>0</v>
      </c>
      <c r="J57" s="29"/>
      <c r="K57" s="29"/>
      <c r="L57" s="38">
        <f t="shared" ref="L57:L59" si="50">SUM(D57-C57)</f>
        <v>0</v>
      </c>
      <c r="M57" s="29"/>
      <c r="N57" s="29"/>
      <c r="O57" s="29"/>
      <c r="P57" s="29"/>
      <c r="Q57" s="40"/>
      <c r="R57" s="40"/>
      <c r="S57" s="41">
        <f t="shared" ref="S57:S59" si="51">R57-Q57</f>
        <v>0</v>
      </c>
      <c r="T57" s="29"/>
      <c r="U57" s="29"/>
      <c r="V57" s="24">
        <f t="shared" ref="V57:V59" si="52">SUM(N57-M57)</f>
        <v>0</v>
      </c>
      <c r="W57" s="25">
        <f t="shared" ref="W57:W59" si="53">SUM(L57+V57)</f>
        <v>0</v>
      </c>
      <c r="X57" s="29"/>
      <c r="Y57" s="29"/>
      <c r="Z57" s="30"/>
      <c r="AA57" s="27">
        <f>AB57-X57-Y57-Z57</f>
        <v>17</v>
      </c>
      <c r="AB57" s="27">
        <v>17</v>
      </c>
      <c r="AC57" s="28">
        <f>AA57/AB57</f>
        <v>1</v>
      </c>
      <c r="AD57" s="10">
        <f>W57/AA57</f>
        <v>0</v>
      </c>
      <c r="AE57" s="44">
        <f>S56+I56</f>
        <v>0</v>
      </c>
    </row>
    <row r="58" spans="1:31" x14ac:dyDescent="0.75">
      <c r="A58" s="29" t="s">
        <v>128</v>
      </c>
      <c r="B58" s="29" t="s">
        <v>58</v>
      </c>
      <c r="C58" s="29"/>
      <c r="D58" s="29"/>
      <c r="E58" s="29"/>
      <c r="F58" s="29"/>
      <c r="G58" s="40"/>
      <c r="H58" s="40"/>
      <c r="I58" s="41">
        <f t="shared" si="49"/>
        <v>0</v>
      </c>
      <c r="J58" s="29"/>
      <c r="K58" s="29"/>
      <c r="L58" s="38">
        <f t="shared" si="50"/>
        <v>0</v>
      </c>
      <c r="M58" s="29"/>
      <c r="N58" s="29"/>
      <c r="O58" s="29"/>
      <c r="P58" s="29"/>
      <c r="Q58" s="40"/>
      <c r="R58" s="40"/>
      <c r="S58" s="41">
        <f t="shared" si="51"/>
        <v>0</v>
      </c>
      <c r="T58" s="29"/>
      <c r="U58" s="29"/>
      <c r="V58" s="24">
        <f t="shared" si="52"/>
        <v>0</v>
      </c>
      <c r="W58" s="25">
        <f t="shared" si="53"/>
        <v>0</v>
      </c>
      <c r="X58" s="29"/>
      <c r="Y58" s="29"/>
      <c r="Z58" s="30"/>
      <c r="AA58" s="27">
        <f>AB58-X58-Y58-Z58</f>
        <v>17</v>
      </c>
      <c r="AB58" s="27">
        <v>17</v>
      </c>
      <c r="AC58" s="28">
        <f>AA58/AB58</f>
        <v>1</v>
      </c>
      <c r="AD58" s="10">
        <f>W58/AA58</f>
        <v>0</v>
      </c>
      <c r="AE58" s="44">
        <f t="shared" ref="AE58:AE59" si="54">S56+I56</f>
        <v>0</v>
      </c>
    </row>
    <row r="59" spans="1:31" x14ac:dyDescent="0.75">
      <c r="A59" s="29" t="s">
        <v>129</v>
      </c>
      <c r="B59" s="29" t="s">
        <v>58</v>
      </c>
      <c r="C59" s="29"/>
      <c r="D59" s="29"/>
      <c r="E59" s="29"/>
      <c r="F59" s="29"/>
      <c r="G59" s="40"/>
      <c r="H59" s="40"/>
      <c r="I59" s="41">
        <f t="shared" si="49"/>
        <v>0</v>
      </c>
      <c r="J59" s="29"/>
      <c r="K59" s="29"/>
      <c r="L59" s="38">
        <f t="shared" si="50"/>
        <v>0</v>
      </c>
      <c r="M59" s="29"/>
      <c r="N59" s="29"/>
      <c r="O59" s="29"/>
      <c r="P59" s="29"/>
      <c r="Q59" s="40"/>
      <c r="R59" s="40"/>
      <c r="S59" s="41">
        <f t="shared" si="51"/>
        <v>0</v>
      </c>
      <c r="T59" s="29"/>
      <c r="U59" s="29"/>
      <c r="V59" s="24">
        <f t="shared" si="52"/>
        <v>0</v>
      </c>
      <c r="W59" s="25">
        <f t="shared" si="53"/>
        <v>0</v>
      </c>
      <c r="X59" s="29"/>
      <c r="Y59" s="29"/>
      <c r="Z59" s="30"/>
      <c r="AA59" s="27">
        <f>AB59-X59-Y59-Z59</f>
        <v>17</v>
      </c>
      <c r="AB59" s="27">
        <v>17</v>
      </c>
      <c r="AC59" s="28">
        <f>AA59/AB59</f>
        <v>1</v>
      </c>
      <c r="AD59" s="10">
        <f>W59/AA59</f>
        <v>0</v>
      </c>
      <c r="AE59" s="44">
        <f t="shared" si="54"/>
        <v>0</v>
      </c>
    </row>
    <row r="60" spans="1:31" s="103" customFormat="1" x14ac:dyDescent="0.75">
      <c r="A60" s="101" t="s">
        <v>118</v>
      </c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</row>
    <row r="61" spans="1:31" s="37" customFormat="1" x14ac:dyDescent="0.75">
      <c r="A61" s="104" t="s">
        <v>98</v>
      </c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5"/>
      <c r="AE61" s="43"/>
    </row>
    <row r="62" spans="1:31" x14ac:dyDescent="0.75">
      <c r="A62" s="29" t="s">
        <v>57</v>
      </c>
      <c r="B62" s="29" t="s">
        <v>58</v>
      </c>
      <c r="C62" s="36"/>
      <c r="D62" s="36"/>
      <c r="E62" s="29"/>
      <c r="F62" s="29"/>
      <c r="G62" s="40"/>
      <c r="H62" s="40"/>
      <c r="I62" s="41">
        <f t="shared" ref="I62" si="55">H62-G62</f>
        <v>0</v>
      </c>
      <c r="J62" s="29"/>
      <c r="K62" s="29"/>
      <c r="L62" s="38">
        <f t="shared" ref="L62" si="56">SUM(D62-C62)</f>
        <v>0</v>
      </c>
      <c r="M62" s="29"/>
      <c r="N62" s="29"/>
      <c r="O62" s="29"/>
      <c r="P62" s="29"/>
      <c r="Q62" s="40"/>
      <c r="R62" s="40"/>
      <c r="S62" s="41">
        <f>R62-Q62</f>
        <v>0</v>
      </c>
      <c r="T62" s="29"/>
      <c r="U62" s="29"/>
      <c r="V62" s="24">
        <f t="shared" ref="V62" si="57">SUM(N62-M62)</f>
        <v>0</v>
      </c>
      <c r="W62" s="25">
        <f t="shared" ref="W62" si="58">SUM(L62+V62)</f>
        <v>0</v>
      </c>
      <c r="X62" s="29"/>
      <c r="Y62" s="29"/>
      <c r="Z62" s="30"/>
      <c r="AA62" s="27">
        <f>AB62-X62-Y62-Z62</f>
        <v>17</v>
      </c>
      <c r="AB62" s="27">
        <v>17</v>
      </c>
      <c r="AC62" s="28">
        <f>AA62/AB62</f>
        <v>1</v>
      </c>
      <c r="AD62" s="10">
        <f>W62/AA62</f>
        <v>0</v>
      </c>
      <c r="AE62" s="44">
        <f>S60+I60</f>
        <v>0</v>
      </c>
    </row>
    <row r="63" spans="1:31" s="103" customFormat="1" x14ac:dyDescent="0.75">
      <c r="A63" s="101" t="s">
        <v>61</v>
      </c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</row>
    <row r="64" spans="1:31" s="37" customFormat="1" x14ac:dyDescent="0.75">
      <c r="A64" s="104" t="s">
        <v>101</v>
      </c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5"/>
      <c r="AE64" s="19"/>
    </row>
    <row r="65" spans="1:31" x14ac:dyDescent="0.75">
      <c r="A65" s="29" t="s">
        <v>115</v>
      </c>
      <c r="B65" s="29" t="s">
        <v>61</v>
      </c>
      <c r="C65" s="29"/>
      <c r="D65" s="29"/>
      <c r="E65" s="29"/>
      <c r="F65" s="29"/>
      <c r="G65" s="40"/>
      <c r="H65" s="40"/>
      <c r="I65" s="41">
        <f>H65-G65</f>
        <v>0</v>
      </c>
      <c r="J65" s="29"/>
      <c r="K65" s="29"/>
      <c r="L65" s="38">
        <f>SUM(D65-C65)</f>
        <v>0</v>
      </c>
      <c r="M65" s="29"/>
      <c r="N65" s="29"/>
      <c r="O65" s="29"/>
      <c r="P65" s="29"/>
      <c r="Q65" s="40"/>
      <c r="R65" s="40"/>
      <c r="S65" s="41">
        <f>R65-Q65</f>
        <v>0</v>
      </c>
      <c r="T65" s="29"/>
      <c r="U65" s="29"/>
      <c r="V65" s="24">
        <f>SUM(N65-M65)</f>
        <v>0</v>
      </c>
      <c r="W65" s="25">
        <f>SUM(L65+V65)</f>
        <v>0</v>
      </c>
      <c r="X65" s="29"/>
      <c r="Y65" s="29"/>
      <c r="Z65" s="30"/>
      <c r="AA65" s="27">
        <f>AB65-X65-Y65-Z65</f>
        <v>17</v>
      </c>
      <c r="AB65" s="27">
        <v>17</v>
      </c>
      <c r="AC65" s="28">
        <f>AA65/AB65</f>
        <v>1</v>
      </c>
      <c r="AD65" s="10">
        <f>W65/AA65</f>
        <v>0</v>
      </c>
      <c r="AE65" s="44">
        <f>I65</f>
        <v>0</v>
      </c>
    </row>
    <row r="66" spans="1:31" s="37" customFormat="1" x14ac:dyDescent="0.75">
      <c r="A66" s="12" t="s">
        <v>119</v>
      </c>
      <c r="B66" s="13"/>
      <c r="C66" s="13"/>
      <c r="D66" s="13"/>
      <c r="E66" s="13"/>
      <c r="F66" s="13"/>
      <c r="G66" s="14"/>
      <c r="H66" s="15"/>
      <c r="I66" s="19"/>
      <c r="J66" s="14"/>
      <c r="K66" s="15"/>
      <c r="L66" s="13"/>
      <c r="M66" s="13"/>
      <c r="N66" s="13"/>
      <c r="O66" s="13"/>
      <c r="P66" s="13"/>
      <c r="Q66" s="14"/>
      <c r="R66" s="15"/>
      <c r="S66" s="19"/>
      <c r="T66" s="14"/>
      <c r="U66" s="15"/>
      <c r="V66" s="13"/>
      <c r="W66" s="17"/>
      <c r="X66" s="13"/>
      <c r="Y66" s="13"/>
      <c r="Z66" s="18"/>
      <c r="AA66" s="13"/>
      <c r="AB66" s="13"/>
      <c r="AC66" s="14"/>
      <c r="AD66" s="15"/>
      <c r="AE66" s="19"/>
    </row>
    <row r="67" spans="1:31" s="37" customFormat="1" x14ac:dyDescent="0.75">
      <c r="A67" s="104" t="s">
        <v>100</v>
      </c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5"/>
      <c r="AE67" s="19"/>
    </row>
    <row r="68" spans="1:31" x14ac:dyDescent="0.75">
      <c r="A68" s="29" t="s">
        <v>63</v>
      </c>
      <c r="B68" s="29" t="s">
        <v>62</v>
      </c>
      <c r="C68" s="29"/>
      <c r="D68" s="29"/>
      <c r="E68" s="29"/>
      <c r="F68" s="29"/>
      <c r="G68" s="40"/>
      <c r="H68" s="40"/>
      <c r="I68" s="41">
        <f t="shared" ref="I68:I69" si="59">H68-G68</f>
        <v>0</v>
      </c>
      <c r="J68" s="29"/>
      <c r="K68" s="29"/>
      <c r="L68" s="38">
        <f>SUM(D68-C68)</f>
        <v>0</v>
      </c>
      <c r="M68" s="29"/>
      <c r="N68" s="29"/>
      <c r="O68" s="29"/>
      <c r="P68" s="29"/>
      <c r="Q68" s="40"/>
      <c r="R68" s="40"/>
      <c r="S68" s="41">
        <f>R68-Q68</f>
        <v>0</v>
      </c>
      <c r="T68" s="29"/>
      <c r="U68" s="29"/>
      <c r="V68" s="24">
        <f>SUM(N68-M68)</f>
        <v>0</v>
      </c>
      <c r="W68" s="25">
        <f>SUM(L68+V68)</f>
        <v>0</v>
      </c>
      <c r="X68" s="29"/>
      <c r="Y68" s="29"/>
      <c r="Z68" s="30"/>
      <c r="AA68" s="27">
        <f>AB68-X68-Y68-Z68</f>
        <v>17</v>
      </c>
      <c r="AB68" s="27">
        <v>17</v>
      </c>
      <c r="AC68" s="28">
        <f>AA68/AB68</f>
        <v>1</v>
      </c>
      <c r="AD68" s="10">
        <f>W68/AA68</f>
        <v>0</v>
      </c>
      <c r="AE68" s="44" t="e">
        <f>#REF!+#REF!</f>
        <v>#REF!</v>
      </c>
    </row>
    <row r="69" spans="1:31" x14ac:dyDescent="0.75">
      <c r="A69" s="29" t="s">
        <v>64</v>
      </c>
      <c r="B69" s="29" t="s">
        <v>62</v>
      </c>
      <c r="C69" s="29"/>
      <c r="D69" s="29"/>
      <c r="E69" s="29"/>
      <c r="F69" s="29"/>
      <c r="G69" s="40"/>
      <c r="H69" s="40"/>
      <c r="I69" s="41">
        <f t="shared" si="59"/>
        <v>0</v>
      </c>
      <c r="J69" s="29"/>
      <c r="K69" s="29"/>
      <c r="L69" s="38">
        <f>SUM(D69-C69)</f>
        <v>0</v>
      </c>
      <c r="M69" s="29"/>
      <c r="N69" s="29"/>
      <c r="O69" s="29"/>
      <c r="P69" s="29"/>
      <c r="Q69" s="40"/>
      <c r="R69" s="40"/>
      <c r="S69" s="41">
        <f>R69-Q69</f>
        <v>0</v>
      </c>
      <c r="T69" s="29"/>
      <c r="U69" s="29"/>
      <c r="V69" s="24">
        <f>SUM(N69-M69)</f>
        <v>0</v>
      </c>
      <c r="W69" s="25">
        <f>SUM(L69+V69)</f>
        <v>0</v>
      </c>
      <c r="X69" s="29"/>
      <c r="Y69" s="29"/>
      <c r="Z69" s="30"/>
      <c r="AA69" s="27">
        <f>AB69-X69-Y69-Z69</f>
        <v>17</v>
      </c>
      <c r="AB69" s="27">
        <v>17</v>
      </c>
      <c r="AC69" s="28">
        <f>AA69/AB69</f>
        <v>1</v>
      </c>
      <c r="AD69" s="10">
        <f>W69/AA69</f>
        <v>0</v>
      </c>
      <c r="AE69" s="44">
        <f>S67+I67</f>
        <v>0</v>
      </c>
    </row>
    <row r="70" spans="1:31" s="103" customFormat="1" x14ac:dyDescent="0.75">
      <c r="A70" s="101" t="s">
        <v>120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</row>
    <row r="71" spans="1:31" s="37" customFormat="1" x14ac:dyDescent="0.75">
      <c r="A71" s="104" t="s">
        <v>99</v>
      </c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5"/>
      <c r="AE71" s="43"/>
    </row>
    <row r="72" spans="1:31" x14ac:dyDescent="0.75">
      <c r="A72" s="29" t="s">
        <v>65</v>
      </c>
      <c r="B72" s="29" t="s">
        <v>88</v>
      </c>
      <c r="C72" s="29"/>
      <c r="D72" s="29"/>
      <c r="E72" s="29"/>
      <c r="F72" s="29"/>
      <c r="G72" s="40"/>
      <c r="H72" s="40"/>
      <c r="I72" s="41">
        <f t="shared" ref="I72" si="60">H72-G72</f>
        <v>0</v>
      </c>
      <c r="J72" s="29"/>
      <c r="K72" s="29"/>
      <c r="L72" s="38">
        <f>SUM(D72-C72)</f>
        <v>0</v>
      </c>
      <c r="M72" s="29"/>
      <c r="N72" s="29"/>
      <c r="O72" s="29"/>
      <c r="P72" s="29"/>
      <c r="Q72" s="40"/>
      <c r="R72" s="40"/>
      <c r="S72" s="41">
        <f>R72-Q72</f>
        <v>0</v>
      </c>
      <c r="T72" s="29"/>
      <c r="U72" s="29"/>
      <c r="V72" s="24">
        <f>SUM(N72-M72)</f>
        <v>0</v>
      </c>
      <c r="W72" s="25">
        <f>SUM(L72+V72)</f>
        <v>0</v>
      </c>
      <c r="X72" s="29"/>
      <c r="Y72" s="29"/>
      <c r="Z72" s="30"/>
      <c r="AA72" s="27">
        <f t="shared" ref="AA72" si="61">AB72-X72-Y72-Z72</f>
        <v>17</v>
      </c>
      <c r="AB72" s="27">
        <v>17</v>
      </c>
      <c r="AC72" s="28">
        <f>AA72/AB72</f>
        <v>1</v>
      </c>
      <c r="AD72" s="39">
        <f t="shared" ref="AD72" si="62">W72/AA72</f>
        <v>0</v>
      </c>
      <c r="AE72" s="44">
        <f>S72+I72</f>
        <v>0</v>
      </c>
    </row>
    <row r="73" spans="1:31" s="103" customFormat="1" x14ac:dyDescent="0.75">
      <c r="A73" s="101" t="s">
        <v>122</v>
      </c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</row>
    <row r="74" spans="1:31" s="37" customFormat="1" x14ac:dyDescent="0.75">
      <c r="A74" s="13" t="s">
        <v>112</v>
      </c>
      <c r="B74" s="13"/>
      <c r="C74" s="17"/>
      <c r="D74" s="17"/>
      <c r="E74" s="17"/>
      <c r="F74" s="17"/>
      <c r="G74" s="17"/>
      <c r="H74" s="17"/>
      <c r="I74" s="59"/>
      <c r="J74" s="17"/>
      <c r="K74" s="17"/>
      <c r="L74" s="17"/>
      <c r="M74" s="17"/>
      <c r="N74" s="35"/>
      <c r="O74" s="17"/>
      <c r="P74" s="17"/>
      <c r="Q74" s="17"/>
      <c r="R74" s="17"/>
      <c r="S74" s="17"/>
      <c r="T74" s="17"/>
      <c r="U74" s="17"/>
      <c r="V74" s="13"/>
      <c r="W74" s="17"/>
      <c r="X74" s="13"/>
      <c r="Y74" s="13"/>
      <c r="Z74" s="18"/>
      <c r="AA74" s="13"/>
      <c r="AB74" s="13"/>
      <c r="AC74" s="14"/>
      <c r="AD74" s="15"/>
      <c r="AE74" s="19"/>
    </row>
    <row r="75" spans="1:31" x14ac:dyDescent="0.75">
      <c r="A75" s="21" t="s">
        <v>113</v>
      </c>
      <c r="B75" s="21" t="s">
        <v>114</v>
      </c>
      <c r="C75" s="34"/>
      <c r="D75" s="36"/>
      <c r="E75" s="29"/>
      <c r="F75" s="29"/>
      <c r="G75" s="40"/>
      <c r="H75" s="40"/>
      <c r="I75" s="41">
        <f t="shared" ref="I75" si="63">H75-G75</f>
        <v>0</v>
      </c>
      <c r="J75" s="29"/>
      <c r="K75" s="29"/>
      <c r="L75" s="24">
        <f>SUM(D75-C75)</f>
        <v>0</v>
      </c>
      <c r="M75" s="36"/>
      <c r="N75" s="34"/>
      <c r="O75" s="29"/>
      <c r="P75" s="29"/>
      <c r="Q75" s="40"/>
      <c r="R75" s="40"/>
      <c r="S75" s="41">
        <f t="shared" ref="S75" si="64">R75-Q75</f>
        <v>0</v>
      </c>
      <c r="T75" s="29"/>
      <c r="U75" s="29"/>
      <c r="V75" s="24">
        <f>SUM(N75-M75)</f>
        <v>0</v>
      </c>
      <c r="W75" s="25">
        <f>V75+L75</f>
        <v>0</v>
      </c>
      <c r="X75" s="21"/>
      <c r="Y75" s="21"/>
      <c r="Z75" s="33"/>
      <c r="AA75" s="27">
        <f>AB75-X75-Y75-Z75</f>
        <v>17</v>
      </c>
      <c r="AB75" s="27">
        <v>17</v>
      </c>
      <c r="AC75" s="28">
        <f t="shared" ref="AC75" si="65">AA75/AB75</f>
        <v>1</v>
      </c>
      <c r="AD75" s="10">
        <f>W75/AA75</f>
        <v>0</v>
      </c>
      <c r="AE75" s="44" t="e">
        <f>#REF!+#REF!</f>
        <v>#REF!</v>
      </c>
    </row>
  </sheetData>
  <mergeCells count="10">
    <mergeCell ref="A67:AC67"/>
    <mergeCell ref="A70:XFD70"/>
    <mergeCell ref="A71:AC71"/>
    <mergeCell ref="A73:XFD73"/>
    <mergeCell ref="A55:XFD55"/>
    <mergeCell ref="A56:XFD56"/>
    <mergeCell ref="A60:XFD60"/>
    <mergeCell ref="A61:AC61"/>
    <mergeCell ref="A64:AC64"/>
    <mergeCell ref="A63:XFD63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zoomScale="80" zoomScaleNormal="80" workbookViewId="0">
      <selection activeCell="B37" sqref="A1:XFD1048576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9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9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/>
      <c r="F5" s="29"/>
      <c r="G5" s="40"/>
      <c r="H5" s="40"/>
      <c r="I5" s="41">
        <f t="shared" ref="I5:I12" si="0">H5-G5</f>
        <v>0</v>
      </c>
      <c r="J5" s="29"/>
      <c r="K5" s="29"/>
      <c r="L5" s="22">
        <f t="shared" ref="L5:L12" si="1">D5-C5</f>
        <v>0</v>
      </c>
      <c r="M5" s="23"/>
      <c r="N5" s="2"/>
      <c r="O5" s="29"/>
      <c r="P5" s="29"/>
      <c r="Q5" s="40"/>
      <c r="R5" s="40"/>
      <c r="S5" s="41">
        <v>0.41666666666666669</v>
      </c>
      <c r="T5" s="29"/>
      <c r="U5" s="29"/>
      <c r="V5" s="24">
        <f t="shared" ref="V5:V12" si="2">SUM(N5-M5)</f>
        <v>0</v>
      </c>
      <c r="W5" s="25">
        <f t="shared" ref="W5:W12" si="3">L5+V5</f>
        <v>0</v>
      </c>
      <c r="X5" s="1"/>
      <c r="Y5" s="8"/>
      <c r="Z5" s="26"/>
      <c r="AA5" s="27">
        <f t="shared" ref="AA5:AA12" si="4">AB5-X5-Y5-Z5</f>
        <v>17</v>
      </c>
      <c r="AB5" s="27">
        <v>17</v>
      </c>
      <c r="AC5" s="28">
        <f t="shared" ref="AC5:AC12" si="5">AA5/AB5</f>
        <v>1</v>
      </c>
      <c r="AD5" s="10">
        <f t="shared" ref="AD5:AD12" si="6">W5/AA5</f>
        <v>0</v>
      </c>
      <c r="AE5" s="44">
        <f t="shared" ref="AE5:AE21" si="7">S5+I5</f>
        <v>0.41666666666666669</v>
      </c>
    </row>
    <row r="6" spans="1:31" x14ac:dyDescent="0.75">
      <c r="A6" s="20" t="s">
        <v>31</v>
      </c>
      <c r="B6" s="21" t="s">
        <v>29</v>
      </c>
      <c r="C6" s="23"/>
      <c r="D6" s="23"/>
      <c r="E6" s="29"/>
      <c r="F6" s="29"/>
      <c r="G6" s="40"/>
      <c r="H6" s="40"/>
      <c r="I6" s="41">
        <f t="shared" si="0"/>
        <v>0</v>
      </c>
      <c r="J6" s="29"/>
      <c r="K6" s="29"/>
      <c r="L6" s="22">
        <f t="shared" si="1"/>
        <v>0</v>
      </c>
      <c r="M6" s="23"/>
      <c r="N6" s="23"/>
      <c r="O6" s="29"/>
      <c r="P6" s="29"/>
      <c r="Q6" s="40"/>
      <c r="R6" s="40"/>
      <c r="S6" s="41">
        <f t="shared" ref="S6:S12" si="8">R6-Q6</f>
        <v>0</v>
      </c>
      <c r="T6" s="29"/>
      <c r="U6" s="29"/>
      <c r="V6" s="24">
        <f t="shared" si="2"/>
        <v>0</v>
      </c>
      <c r="W6" s="25">
        <f t="shared" si="3"/>
        <v>0</v>
      </c>
      <c r="X6" s="1"/>
      <c r="Y6" s="8"/>
      <c r="Z6" s="26"/>
      <c r="AA6" s="27">
        <f t="shared" si="4"/>
        <v>17</v>
      </c>
      <c r="AB6" s="27">
        <v>17</v>
      </c>
      <c r="AC6" s="28">
        <f t="shared" si="5"/>
        <v>1</v>
      </c>
      <c r="AD6" s="10">
        <f t="shared" si="6"/>
        <v>0</v>
      </c>
      <c r="AE6" s="44">
        <f t="shared" si="7"/>
        <v>0</v>
      </c>
    </row>
    <row r="7" spans="1:31" x14ac:dyDescent="0.75">
      <c r="A7" s="20" t="s">
        <v>32</v>
      </c>
      <c r="B7" s="21" t="s">
        <v>29</v>
      </c>
      <c r="C7" s="23"/>
      <c r="D7" s="23"/>
      <c r="E7" s="29"/>
      <c r="F7" s="29"/>
      <c r="G7" s="40"/>
      <c r="H7" s="40"/>
      <c r="I7" s="41">
        <f t="shared" si="0"/>
        <v>0</v>
      </c>
      <c r="J7" s="29"/>
      <c r="K7" s="29"/>
      <c r="L7" s="22">
        <f t="shared" si="1"/>
        <v>0</v>
      </c>
      <c r="M7" s="23"/>
      <c r="N7" s="23"/>
      <c r="O7" s="29"/>
      <c r="P7" s="29"/>
      <c r="Q7" s="40"/>
      <c r="R7" s="40"/>
      <c r="S7" s="41">
        <f t="shared" si="8"/>
        <v>0</v>
      </c>
      <c r="T7" s="29"/>
      <c r="U7" s="29"/>
      <c r="V7" s="24">
        <f t="shared" si="2"/>
        <v>0</v>
      </c>
      <c r="W7" s="25">
        <f t="shared" si="3"/>
        <v>0</v>
      </c>
      <c r="X7" s="1"/>
      <c r="Y7" s="8"/>
      <c r="Z7" s="26"/>
      <c r="AA7" s="27">
        <f t="shared" si="4"/>
        <v>17</v>
      </c>
      <c r="AB7" s="27">
        <v>17</v>
      </c>
      <c r="AC7" s="28">
        <f t="shared" si="5"/>
        <v>1</v>
      </c>
      <c r="AD7" s="10">
        <f t="shared" si="6"/>
        <v>0</v>
      </c>
      <c r="AE7" s="44">
        <f t="shared" si="7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/>
      <c r="F8" s="29"/>
      <c r="G8" s="40"/>
      <c r="H8" s="40"/>
      <c r="I8" s="41">
        <f t="shared" si="0"/>
        <v>0</v>
      </c>
      <c r="J8" s="29"/>
      <c r="K8" s="29"/>
      <c r="L8" s="22">
        <f t="shared" si="1"/>
        <v>0</v>
      </c>
      <c r="M8" s="23"/>
      <c r="N8" s="23"/>
      <c r="O8" s="29"/>
      <c r="P8" s="29"/>
      <c r="Q8" s="40"/>
      <c r="R8" s="40"/>
      <c r="S8" s="41">
        <v>0.41666666666666669</v>
      </c>
      <c r="T8" s="29"/>
      <c r="U8" s="29"/>
      <c r="V8" s="24">
        <f t="shared" ref="V8" si="9">SUM(N8-M8)</f>
        <v>0</v>
      </c>
      <c r="W8" s="25">
        <f t="shared" si="3"/>
        <v>0</v>
      </c>
      <c r="X8" s="1"/>
      <c r="Y8" s="8"/>
      <c r="Z8" s="26"/>
      <c r="AA8" s="27">
        <f t="shared" si="4"/>
        <v>17</v>
      </c>
      <c r="AB8" s="27">
        <v>17</v>
      </c>
      <c r="AC8" s="28">
        <f t="shared" si="5"/>
        <v>1</v>
      </c>
      <c r="AD8" s="10">
        <f t="shared" si="6"/>
        <v>0</v>
      </c>
      <c r="AE8" s="44">
        <f t="shared" si="7"/>
        <v>0.41666666666666669</v>
      </c>
    </row>
    <row r="9" spans="1:31" x14ac:dyDescent="0.75">
      <c r="A9" s="20" t="s">
        <v>69</v>
      </c>
      <c r="B9" s="21" t="s">
        <v>29</v>
      </c>
      <c r="C9" s="52"/>
      <c r="D9" s="23"/>
      <c r="E9" s="29"/>
      <c r="F9" s="29"/>
      <c r="G9" s="40"/>
      <c r="H9" s="40"/>
      <c r="I9" s="41">
        <f t="shared" si="0"/>
        <v>0</v>
      </c>
      <c r="J9" s="29"/>
      <c r="K9" s="29"/>
      <c r="L9" s="22">
        <f t="shared" si="1"/>
        <v>0</v>
      </c>
      <c r="M9" s="23"/>
      <c r="N9" s="23"/>
      <c r="O9" s="29"/>
      <c r="P9" s="29"/>
      <c r="Q9" s="40"/>
      <c r="R9" s="40"/>
      <c r="S9" s="41">
        <f t="shared" si="8"/>
        <v>0</v>
      </c>
      <c r="T9" s="29"/>
      <c r="U9" s="29"/>
      <c r="V9" s="24">
        <f t="shared" si="2"/>
        <v>0</v>
      </c>
      <c r="W9" s="25">
        <f t="shared" si="3"/>
        <v>0</v>
      </c>
      <c r="X9" s="1"/>
      <c r="Y9" s="8"/>
      <c r="Z9" s="26"/>
      <c r="AA9" s="27">
        <f t="shared" si="4"/>
        <v>17</v>
      </c>
      <c r="AB9" s="27">
        <v>17</v>
      </c>
      <c r="AC9" s="28">
        <f t="shared" si="5"/>
        <v>1</v>
      </c>
      <c r="AD9" s="10">
        <f t="shared" si="6"/>
        <v>0</v>
      </c>
      <c r="AE9" s="44">
        <f t="shared" si="7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/>
      <c r="F10" s="29"/>
      <c r="G10" s="40"/>
      <c r="H10" s="40"/>
      <c r="I10" s="41">
        <f t="shared" si="0"/>
        <v>0</v>
      </c>
      <c r="J10" s="29"/>
      <c r="K10" s="29"/>
      <c r="L10" s="22">
        <f t="shared" si="1"/>
        <v>0</v>
      </c>
      <c r="M10" s="23"/>
      <c r="N10" s="23"/>
      <c r="O10" s="29"/>
      <c r="P10" s="29"/>
      <c r="Q10" s="40"/>
      <c r="R10" s="40"/>
      <c r="S10" s="41">
        <v>0.41666666666666669</v>
      </c>
      <c r="T10" s="29"/>
      <c r="U10" s="29"/>
      <c r="V10" s="24">
        <f t="shared" ref="V10" si="10">SUM(N10-M10)</f>
        <v>0</v>
      </c>
      <c r="W10" s="25">
        <f t="shared" si="3"/>
        <v>0</v>
      </c>
      <c r="X10" s="1"/>
      <c r="Y10" s="8"/>
      <c r="Z10" s="26"/>
      <c r="AA10" s="27">
        <f t="shared" si="4"/>
        <v>17</v>
      </c>
      <c r="AB10" s="27">
        <v>17</v>
      </c>
      <c r="AC10" s="28">
        <f t="shared" si="5"/>
        <v>1</v>
      </c>
      <c r="AD10" s="10">
        <f t="shared" si="6"/>
        <v>0</v>
      </c>
      <c r="AE10" s="44">
        <f t="shared" si="7"/>
        <v>0.41666666666666669</v>
      </c>
    </row>
    <row r="11" spans="1:31" x14ac:dyDescent="0.75">
      <c r="A11" s="20" t="s">
        <v>71</v>
      </c>
      <c r="B11" s="21" t="s">
        <v>29</v>
      </c>
      <c r="C11" s="23"/>
      <c r="D11" s="23"/>
      <c r="E11" s="29"/>
      <c r="F11" s="29"/>
      <c r="G11" s="40"/>
      <c r="H11" s="40"/>
      <c r="I11" s="41">
        <f t="shared" si="0"/>
        <v>0</v>
      </c>
      <c r="J11" s="29"/>
      <c r="K11" s="29"/>
      <c r="L11" s="22">
        <f t="shared" si="1"/>
        <v>0</v>
      </c>
      <c r="M11" s="23"/>
      <c r="N11" s="23"/>
      <c r="O11" s="29"/>
      <c r="P11" s="29"/>
      <c r="Q11" s="40"/>
      <c r="R11" s="40"/>
      <c r="S11" s="41">
        <f t="shared" si="8"/>
        <v>0</v>
      </c>
      <c r="T11" s="29"/>
      <c r="U11" s="29"/>
      <c r="V11" s="24">
        <f t="shared" si="2"/>
        <v>0</v>
      </c>
      <c r="W11" s="25">
        <f t="shared" si="3"/>
        <v>0</v>
      </c>
      <c r="X11" s="1"/>
      <c r="Y11" s="8"/>
      <c r="Z11" s="26"/>
      <c r="AA11" s="27">
        <f t="shared" si="4"/>
        <v>17</v>
      </c>
      <c r="AB11" s="27">
        <v>17</v>
      </c>
      <c r="AC11" s="28">
        <f t="shared" si="5"/>
        <v>1</v>
      </c>
      <c r="AD11" s="10">
        <f t="shared" si="6"/>
        <v>0</v>
      </c>
      <c r="AE11" s="44">
        <f t="shared" si="7"/>
        <v>0</v>
      </c>
    </row>
    <row r="12" spans="1:31" x14ac:dyDescent="0.75">
      <c r="A12" s="20" t="s">
        <v>91</v>
      </c>
      <c r="B12" s="21" t="s">
        <v>29</v>
      </c>
      <c r="C12" s="23"/>
      <c r="D12" s="23"/>
      <c r="E12" s="29"/>
      <c r="F12" s="29"/>
      <c r="G12" s="40"/>
      <c r="H12" s="40"/>
      <c r="I12" s="41">
        <f t="shared" si="0"/>
        <v>0</v>
      </c>
      <c r="J12" s="29"/>
      <c r="K12" s="29"/>
      <c r="L12" s="22">
        <f t="shared" si="1"/>
        <v>0</v>
      </c>
      <c r="M12" s="23"/>
      <c r="N12" s="23"/>
      <c r="O12" s="29"/>
      <c r="P12" s="29"/>
      <c r="Q12" s="40"/>
      <c r="R12" s="40"/>
      <c r="S12" s="41">
        <f t="shared" si="8"/>
        <v>0</v>
      </c>
      <c r="T12" s="29"/>
      <c r="U12" s="29"/>
      <c r="V12" s="24">
        <f t="shared" si="2"/>
        <v>0</v>
      </c>
      <c r="W12" s="25">
        <f t="shared" si="3"/>
        <v>0</v>
      </c>
      <c r="X12" s="1"/>
      <c r="Y12" s="8"/>
      <c r="Z12" s="26"/>
      <c r="AA12" s="27">
        <f t="shared" si="4"/>
        <v>17</v>
      </c>
      <c r="AB12" s="27">
        <v>17</v>
      </c>
      <c r="AC12" s="28">
        <f t="shared" si="5"/>
        <v>1</v>
      </c>
      <c r="AD12" s="10">
        <f t="shared" si="6"/>
        <v>0</v>
      </c>
      <c r="AE12" s="44">
        <f t="shared" si="7"/>
        <v>0</v>
      </c>
    </row>
    <row r="13" spans="1:31" x14ac:dyDescent="0.75">
      <c r="A13" s="13" t="s">
        <v>33</v>
      </c>
      <c r="B13" s="13"/>
      <c r="C13" s="13"/>
      <c r="D13" s="13"/>
      <c r="E13" s="13"/>
      <c r="F13" s="13"/>
      <c r="G13" s="13"/>
      <c r="H13" s="13"/>
      <c r="I13" s="16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7"/>
      <c r="X13" s="13"/>
      <c r="Y13" s="13"/>
      <c r="Z13" s="18"/>
      <c r="AA13" s="13"/>
      <c r="AB13" s="13"/>
      <c r="AC13" s="14"/>
      <c r="AD13" s="15"/>
      <c r="AE13" s="44">
        <f t="shared" si="7"/>
        <v>0</v>
      </c>
    </row>
    <row r="14" spans="1:31" x14ac:dyDescent="0.75">
      <c r="A14" s="29" t="s">
        <v>34</v>
      </c>
      <c r="B14" s="29" t="s">
        <v>29</v>
      </c>
      <c r="C14" s="21"/>
      <c r="D14" s="21"/>
      <c r="E14" s="29"/>
      <c r="F14" s="29"/>
      <c r="G14" s="40"/>
      <c r="H14" s="40"/>
      <c r="I14" s="41">
        <f t="shared" ref="I14:I19" si="11">H14-G14</f>
        <v>0</v>
      </c>
      <c r="J14" s="29"/>
      <c r="K14" s="29"/>
      <c r="L14" s="24">
        <f t="shared" ref="L14:L19" si="12">SUM(D14-C14)</f>
        <v>0</v>
      </c>
      <c r="M14" s="21"/>
      <c r="N14" s="21"/>
      <c r="O14" s="29"/>
      <c r="P14" s="29"/>
      <c r="Q14" s="40"/>
      <c r="R14" s="40"/>
      <c r="S14" s="41">
        <v>0.41666666666666669</v>
      </c>
      <c r="T14" s="29"/>
      <c r="U14" s="29"/>
      <c r="V14" s="24">
        <f t="shared" ref="V14:V19" si="13">SUM(N14-M14)</f>
        <v>0</v>
      </c>
      <c r="W14" s="25">
        <f t="shared" ref="W14:W19" si="14">L14+V14</f>
        <v>0</v>
      </c>
      <c r="X14" s="21"/>
      <c r="Y14" s="21"/>
      <c r="Z14" s="30"/>
      <c r="AA14" s="27">
        <f>AB14-X14-Y14-Z14</f>
        <v>17</v>
      </c>
      <c r="AB14" s="27">
        <v>17</v>
      </c>
      <c r="AC14" s="28">
        <f t="shared" ref="AC14:AC19" si="15">AA14/AB14</f>
        <v>1</v>
      </c>
      <c r="AD14" s="10">
        <f t="shared" ref="AD14:AD19" si="16">W14/AA14</f>
        <v>0</v>
      </c>
      <c r="AE14" s="44">
        <f t="shared" si="7"/>
        <v>0.41666666666666669</v>
      </c>
    </row>
    <row r="15" spans="1:31" x14ac:dyDescent="0.75">
      <c r="A15" s="29" t="s">
        <v>130</v>
      </c>
      <c r="B15" s="29" t="s">
        <v>29</v>
      </c>
      <c r="C15" s="29"/>
      <c r="D15" s="29"/>
      <c r="E15" s="29"/>
      <c r="F15" s="29"/>
      <c r="G15" s="40"/>
      <c r="H15" s="40"/>
      <c r="I15" s="41">
        <f t="shared" si="11"/>
        <v>0</v>
      </c>
      <c r="J15" s="29"/>
      <c r="K15" s="29"/>
      <c r="L15" s="24">
        <f t="shared" si="12"/>
        <v>0</v>
      </c>
      <c r="M15" s="29"/>
      <c r="N15" s="29"/>
      <c r="O15" s="29"/>
      <c r="P15" s="29"/>
      <c r="Q15" s="40"/>
      <c r="R15" s="40"/>
      <c r="S15" s="41">
        <f t="shared" ref="S15:S19" si="17">R15-Q15</f>
        <v>0</v>
      </c>
      <c r="T15" s="29"/>
      <c r="U15" s="29"/>
      <c r="V15" s="24">
        <f t="shared" si="13"/>
        <v>0</v>
      </c>
      <c r="W15" s="25">
        <f t="shared" si="14"/>
        <v>0</v>
      </c>
      <c r="X15" s="21"/>
      <c r="Y15" s="21"/>
      <c r="Z15" s="30"/>
      <c r="AA15" s="27">
        <f t="shared" ref="AA15:AA19" si="18">AB15-X15-Y15-Z15</f>
        <v>17</v>
      </c>
      <c r="AB15" s="27">
        <v>17</v>
      </c>
      <c r="AC15" s="28">
        <f t="shared" si="15"/>
        <v>1</v>
      </c>
      <c r="AD15" s="10">
        <f t="shared" si="16"/>
        <v>0</v>
      </c>
      <c r="AE15" s="44">
        <f t="shared" si="7"/>
        <v>0</v>
      </c>
    </row>
    <row r="16" spans="1:31" x14ac:dyDescent="0.75">
      <c r="A16" s="29" t="s">
        <v>126</v>
      </c>
      <c r="B16" s="29" t="s">
        <v>29</v>
      </c>
      <c r="C16" s="29"/>
      <c r="D16" s="29"/>
      <c r="E16" s="29"/>
      <c r="F16" s="29"/>
      <c r="G16" s="40"/>
      <c r="H16" s="40"/>
      <c r="I16" s="41">
        <v>0.41666666666666663</v>
      </c>
      <c r="J16" s="29"/>
      <c r="K16" s="29"/>
      <c r="L16" s="24">
        <v>0</v>
      </c>
      <c r="M16" s="29"/>
      <c r="N16" s="29"/>
      <c r="O16" s="29"/>
      <c r="P16" s="29"/>
      <c r="Q16" s="40"/>
      <c r="R16" s="40"/>
      <c r="S16" s="41">
        <v>0.41666666666666669</v>
      </c>
      <c r="T16" s="29"/>
      <c r="U16" s="29"/>
      <c r="V16" s="24">
        <v>0</v>
      </c>
      <c r="W16" s="25">
        <v>0</v>
      </c>
      <c r="X16" s="21"/>
      <c r="Y16" s="21"/>
      <c r="Z16" s="30"/>
      <c r="AA16" s="27">
        <v>0.10000000000000142</v>
      </c>
      <c r="AB16" s="27">
        <v>17</v>
      </c>
      <c r="AC16" s="28">
        <v>5.8823529411765538E-3</v>
      </c>
      <c r="AD16" s="10">
        <v>0</v>
      </c>
      <c r="AE16" s="44">
        <v>0.83333333333333326</v>
      </c>
    </row>
    <row r="17" spans="1:31" x14ac:dyDescent="0.75">
      <c r="A17" s="29" t="s">
        <v>35</v>
      </c>
      <c r="B17" s="29" t="s">
        <v>29</v>
      </c>
      <c r="C17" s="29"/>
      <c r="D17" s="29"/>
      <c r="E17" s="29"/>
      <c r="F17" s="29"/>
      <c r="G17" s="40"/>
      <c r="H17" s="40"/>
      <c r="I17" s="41">
        <f t="shared" si="11"/>
        <v>0</v>
      </c>
      <c r="J17" s="29"/>
      <c r="K17" s="29"/>
      <c r="L17" s="24">
        <f t="shared" si="12"/>
        <v>0</v>
      </c>
      <c r="M17" s="29"/>
      <c r="N17" s="29"/>
      <c r="O17" s="29"/>
      <c r="P17" s="29"/>
      <c r="Q17" s="40"/>
      <c r="R17" s="40"/>
      <c r="S17" s="41">
        <f t="shared" si="17"/>
        <v>0</v>
      </c>
      <c r="T17" s="29"/>
      <c r="U17" s="29"/>
      <c r="V17" s="24">
        <f t="shared" si="13"/>
        <v>0</v>
      </c>
      <c r="W17" s="25">
        <f t="shared" si="14"/>
        <v>0</v>
      </c>
      <c r="X17" s="21"/>
      <c r="Y17" s="21"/>
      <c r="Z17" s="30"/>
      <c r="AA17" s="27">
        <f t="shared" si="18"/>
        <v>17</v>
      </c>
      <c r="AB17" s="27">
        <v>17</v>
      </c>
      <c r="AC17" s="28">
        <f t="shared" si="15"/>
        <v>1</v>
      </c>
      <c r="AD17" s="10">
        <f t="shared" si="16"/>
        <v>0</v>
      </c>
      <c r="AE17" s="44">
        <f t="shared" si="7"/>
        <v>0</v>
      </c>
    </row>
    <row r="18" spans="1:31" x14ac:dyDescent="0.75">
      <c r="A18" s="29" t="s">
        <v>131</v>
      </c>
      <c r="B18" s="29" t="s">
        <v>29</v>
      </c>
      <c r="C18" s="29"/>
      <c r="D18" s="29"/>
      <c r="E18" s="29"/>
      <c r="F18" s="29"/>
      <c r="G18" s="40"/>
      <c r="H18" s="40"/>
      <c r="I18" s="41">
        <f t="shared" si="11"/>
        <v>0</v>
      </c>
      <c r="J18" s="29"/>
      <c r="K18" s="29"/>
      <c r="L18" s="24">
        <f t="shared" si="12"/>
        <v>0</v>
      </c>
      <c r="M18" s="29"/>
      <c r="N18" s="29"/>
      <c r="O18" s="29"/>
      <c r="P18" s="29"/>
      <c r="Q18" s="40"/>
      <c r="R18" s="40"/>
      <c r="S18" s="41">
        <f t="shared" si="17"/>
        <v>0</v>
      </c>
      <c r="T18" s="29"/>
      <c r="U18" s="29"/>
      <c r="V18" s="24">
        <f t="shared" si="13"/>
        <v>0</v>
      </c>
      <c r="W18" s="25">
        <f t="shared" si="14"/>
        <v>0</v>
      </c>
      <c r="X18" s="21"/>
      <c r="Y18" s="21"/>
      <c r="Z18" s="30"/>
      <c r="AA18" s="27">
        <f t="shared" si="18"/>
        <v>17</v>
      </c>
      <c r="AB18" s="27">
        <v>17</v>
      </c>
      <c r="AC18" s="28">
        <f t="shared" si="15"/>
        <v>1</v>
      </c>
      <c r="AD18" s="10">
        <f t="shared" si="16"/>
        <v>0</v>
      </c>
      <c r="AE18" s="44">
        <f t="shared" si="7"/>
        <v>0</v>
      </c>
    </row>
    <row r="19" spans="1:31" x14ac:dyDescent="0.75">
      <c r="A19" s="29" t="s">
        <v>90</v>
      </c>
      <c r="B19" s="29" t="s">
        <v>29</v>
      </c>
      <c r="C19" s="29"/>
      <c r="D19" s="29"/>
      <c r="E19" s="29"/>
      <c r="F19" s="29"/>
      <c r="G19" s="40"/>
      <c r="H19" s="40"/>
      <c r="I19" s="41">
        <f t="shared" si="11"/>
        <v>0</v>
      </c>
      <c r="J19" s="29"/>
      <c r="K19" s="29"/>
      <c r="L19" s="24">
        <f t="shared" si="12"/>
        <v>0</v>
      </c>
      <c r="M19" s="29"/>
      <c r="N19" s="29"/>
      <c r="O19" s="29"/>
      <c r="P19" s="29"/>
      <c r="Q19" s="40"/>
      <c r="R19" s="40"/>
      <c r="S19" s="41">
        <f t="shared" si="17"/>
        <v>0</v>
      </c>
      <c r="T19" s="29"/>
      <c r="U19" s="29"/>
      <c r="V19" s="24">
        <f t="shared" si="13"/>
        <v>0</v>
      </c>
      <c r="W19" s="25">
        <f t="shared" si="14"/>
        <v>0</v>
      </c>
      <c r="X19" s="21"/>
      <c r="Y19" s="21"/>
      <c r="Z19" s="30"/>
      <c r="AA19" s="27">
        <f t="shared" si="18"/>
        <v>17</v>
      </c>
      <c r="AB19" s="27">
        <v>17</v>
      </c>
      <c r="AC19" s="28">
        <f t="shared" si="15"/>
        <v>1</v>
      </c>
      <c r="AD19" s="10">
        <f t="shared" si="16"/>
        <v>0</v>
      </c>
      <c r="AE19" s="44">
        <f t="shared" si="7"/>
        <v>0</v>
      </c>
    </row>
    <row r="20" spans="1:31" x14ac:dyDescent="0.75">
      <c r="A20" s="13" t="s">
        <v>72</v>
      </c>
      <c r="B20" s="13"/>
      <c r="C20" s="13"/>
      <c r="D20" s="13"/>
      <c r="E20" s="13"/>
      <c r="F20" s="13"/>
      <c r="G20" s="13"/>
      <c r="H20" s="13"/>
      <c r="I20" s="16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7"/>
      <c r="X20" s="13"/>
      <c r="Y20" s="13"/>
      <c r="Z20" s="18"/>
      <c r="AA20" s="13"/>
      <c r="AB20" s="13"/>
      <c r="AC20" s="14"/>
      <c r="AD20" s="15"/>
      <c r="AE20" s="44">
        <f t="shared" si="7"/>
        <v>0</v>
      </c>
    </row>
    <row r="21" spans="1:31" x14ac:dyDescent="0.75">
      <c r="A21" s="29" t="s">
        <v>89</v>
      </c>
      <c r="B21" s="29" t="s">
        <v>29</v>
      </c>
      <c r="C21" s="29"/>
      <c r="D21" s="29"/>
      <c r="E21" s="29"/>
      <c r="F21" s="29"/>
      <c r="G21" s="40"/>
      <c r="H21" s="40"/>
      <c r="I21" s="41">
        <f t="shared" ref="I21" si="19">H21-G21</f>
        <v>0</v>
      </c>
      <c r="J21" s="29"/>
      <c r="K21" s="29"/>
      <c r="L21" s="24">
        <f t="shared" ref="L21" si="20">SUM(D21-C21)</f>
        <v>0</v>
      </c>
      <c r="M21" s="29"/>
      <c r="N21" s="29"/>
      <c r="O21" s="29"/>
      <c r="P21" s="29"/>
      <c r="Q21" s="40"/>
      <c r="R21" s="40"/>
      <c r="S21" s="41">
        <f t="shared" ref="S21" si="21">R21-Q21</f>
        <v>0</v>
      </c>
      <c r="T21" s="29"/>
      <c r="U21" s="29"/>
      <c r="V21" s="24">
        <f t="shared" ref="V21" si="22">SUM(N21-M21)</f>
        <v>0</v>
      </c>
      <c r="W21" s="25">
        <f t="shared" ref="W21" si="23">L21+V21</f>
        <v>0</v>
      </c>
      <c r="X21" s="21"/>
      <c r="Y21" s="21"/>
      <c r="Z21" s="30"/>
      <c r="AA21" s="27">
        <f t="shared" ref="AA21" si="24">AB21-X21-Y21-Z21</f>
        <v>17</v>
      </c>
      <c r="AB21" s="27">
        <v>17</v>
      </c>
      <c r="AC21" s="28">
        <f t="shared" ref="AC21" si="25">AA21/AB21</f>
        <v>1</v>
      </c>
      <c r="AD21" s="10">
        <f t="shared" ref="AD21" si="26">W21/AA21</f>
        <v>0</v>
      </c>
      <c r="AE21" s="44">
        <f t="shared" si="7"/>
        <v>0</v>
      </c>
    </row>
    <row r="22" spans="1:31" x14ac:dyDescent="0.75">
      <c r="A22" s="32" t="s">
        <v>36</v>
      </c>
      <c r="B22" s="32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32"/>
      <c r="X22" s="32"/>
      <c r="Y22" s="32"/>
      <c r="Z22" s="32"/>
      <c r="AA22" s="13"/>
      <c r="AB22" s="13"/>
      <c r="AC22" s="32"/>
      <c r="AD22" s="15"/>
      <c r="AE22" s="43"/>
    </row>
    <row r="23" spans="1:31" x14ac:dyDescent="0.75">
      <c r="A23" s="13" t="s">
        <v>37</v>
      </c>
      <c r="B23" s="13"/>
      <c r="C23" s="13"/>
      <c r="D23" s="13"/>
      <c r="E23" s="13"/>
      <c r="F23" s="13"/>
      <c r="G23" s="13"/>
      <c r="H23" s="13"/>
      <c r="I23" s="16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7"/>
      <c r="X23" s="13"/>
      <c r="Y23" s="13"/>
      <c r="Z23" s="18"/>
      <c r="AA23" s="13"/>
      <c r="AB23" s="13"/>
      <c r="AC23" s="14"/>
      <c r="AD23" s="15"/>
      <c r="AE23" s="43"/>
    </row>
    <row r="24" spans="1:31" x14ac:dyDescent="0.75">
      <c r="A24" s="29" t="s">
        <v>73</v>
      </c>
      <c r="B24" s="21" t="s">
        <v>38</v>
      </c>
      <c r="C24" s="29"/>
      <c r="D24" s="29"/>
      <c r="E24" s="29"/>
      <c r="F24" s="29"/>
      <c r="G24" s="40"/>
      <c r="H24" s="40"/>
      <c r="I24" s="41">
        <f t="shared" ref="I24:I41" si="27">H24-G24</f>
        <v>0</v>
      </c>
      <c r="J24" s="29"/>
      <c r="K24" s="29"/>
      <c r="L24" s="24">
        <f t="shared" ref="L24:L41" si="28">SUM(D24-C24)</f>
        <v>0</v>
      </c>
      <c r="M24" s="29"/>
      <c r="N24" s="29"/>
      <c r="O24" s="29"/>
      <c r="P24" s="29"/>
      <c r="Q24" s="40"/>
      <c r="R24" s="40"/>
      <c r="S24" s="41">
        <v>0.41666666666666669</v>
      </c>
      <c r="T24" s="29"/>
      <c r="U24" s="29"/>
      <c r="V24" s="24">
        <f t="shared" ref="V24:V41" si="29">SUM(N24-M24)</f>
        <v>0</v>
      </c>
      <c r="W24" s="25">
        <f>L24+V24</f>
        <v>0</v>
      </c>
      <c r="X24" s="21"/>
      <c r="Y24" s="21"/>
      <c r="Z24" s="33"/>
      <c r="AA24" s="27">
        <f t="shared" ref="AA24:AA54" si="30">AB24-X24-Y24-Z24</f>
        <v>17</v>
      </c>
      <c r="AB24" s="27">
        <v>17</v>
      </c>
      <c r="AC24" s="28">
        <f t="shared" ref="AC24:AC54" si="31">AA24/AB24</f>
        <v>1</v>
      </c>
      <c r="AD24" s="10">
        <f>W24/AA24</f>
        <v>0</v>
      </c>
      <c r="AE24" s="44">
        <f t="shared" ref="AE24" si="32">S24+I24</f>
        <v>0.41666666666666669</v>
      </c>
    </row>
    <row r="25" spans="1:31" x14ac:dyDescent="0.75">
      <c r="A25" s="29" t="s">
        <v>74</v>
      </c>
      <c r="B25" s="21" t="s">
        <v>38</v>
      </c>
      <c r="C25" s="29"/>
      <c r="D25" s="29"/>
      <c r="E25" s="29"/>
      <c r="F25" s="29"/>
      <c r="G25" s="40"/>
      <c r="H25" s="40"/>
      <c r="I25" s="41">
        <f t="shared" si="27"/>
        <v>0</v>
      </c>
      <c r="J25" s="29"/>
      <c r="K25" s="29"/>
      <c r="L25" s="24">
        <f t="shared" si="28"/>
        <v>0</v>
      </c>
      <c r="M25" s="29"/>
      <c r="N25" s="29"/>
      <c r="O25" s="29"/>
      <c r="P25" s="29"/>
      <c r="Q25" s="40"/>
      <c r="R25" s="40"/>
      <c r="S25" s="41">
        <f t="shared" ref="S25:S41" si="33">R25-Q25</f>
        <v>0</v>
      </c>
      <c r="T25" s="29"/>
      <c r="U25" s="29"/>
      <c r="V25" s="24">
        <f t="shared" si="29"/>
        <v>0</v>
      </c>
      <c r="W25" s="25">
        <f>L25+V25</f>
        <v>0</v>
      </c>
      <c r="X25" s="21"/>
      <c r="Y25" s="21"/>
      <c r="Z25" s="33"/>
      <c r="AA25" s="27">
        <f t="shared" si="30"/>
        <v>17</v>
      </c>
      <c r="AB25" s="27">
        <v>17</v>
      </c>
      <c r="AC25" s="28">
        <f t="shared" si="31"/>
        <v>1</v>
      </c>
      <c r="AD25" s="10">
        <f>W25/AA25</f>
        <v>0</v>
      </c>
      <c r="AE25" s="44">
        <f>S23+I23</f>
        <v>0</v>
      </c>
    </row>
    <row r="26" spans="1:31" x14ac:dyDescent="0.75">
      <c r="A26" s="29" t="s">
        <v>75</v>
      </c>
      <c r="B26" s="21" t="s">
        <v>38</v>
      </c>
      <c r="C26" s="29"/>
      <c r="D26" s="29"/>
      <c r="E26" s="29"/>
      <c r="F26" s="29"/>
      <c r="G26" s="40"/>
      <c r="H26" s="40"/>
      <c r="I26" s="41">
        <f t="shared" si="27"/>
        <v>0</v>
      </c>
      <c r="J26" s="29"/>
      <c r="K26" s="29"/>
      <c r="L26" s="24">
        <f t="shared" si="28"/>
        <v>0</v>
      </c>
      <c r="M26" s="29"/>
      <c r="N26" s="29"/>
      <c r="O26" s="29"/>
      <c r="P26" s="29"/>
      <c r="Q26" s="40"/>
      <c r="R26" s="40"/>
      <c r="S26" s="41">
        <f t="shared" si="33"/>
        <v>0</v>
      </c>
      <c r="T26" s="29"/>
      <c r="U26" s="29"/>
      <c r="V26" s="24">
        <f t="shared" si="29"/>
        <v>0</v>
      </c>
      <c r="W26" s="25">
        <f t="shared" ref="W26:W41" si="34">L26+V26</f>
        <v>0</v>
      </c>
      <c r="X26" s="21"/>
      <c r="Y26" s="21"/>
      <c r="Z26" s="33"/>
      <c r="AA26" s="27">
        <f>AB26-X26-Y26-Z26</f>
        <v>17</v>
      </c>
      <c r="AB26" s="27">
        <v>17</v>
      </c>
      <c r="AC26" s="28">
        <f t="shared" si="31"/>
        <v>1</v>
      </c>
      <c r="AD26" s="10">
        <f t="shared" ref="AD26:AD54" si="35">W26/AA26</f>
        <v>0</v>
      </c>
      <c r="AE26" s="44">
        <f t="shared" ref="AE26:AE37" si="36">S25+I25</f>
        <v>0</v>
      </c>
    </row>
    <row r="27" spans="1:31" x14ac:dyDescent="0.75">
      <c r="A27" s="29" t="s">
        <v>76</v>
      </c>
      <c r="B27" s="21" t="s">
        <v>38</v>
      </c>
      <c r="C27" s="29"/>
      <c r="D27" s="29"/>
      <c r="E27" s="29"/>
      <c r="F27" s="29"/>
      <c r="G27" s="40"/>
      <c r="H27" s="40"/>
      <c r="I27" s="41">
        <f t="shared" si="27"/>
        <v>0</v>
      </c>
      <c r="J27" s="29"/>
      <c r="K27" s="29"/>
      <c r="L27" s="24">
        <f t="shared" si="28"/>
        <v>0</v>
      </c>
      <c r="M27" s="29"/>
      <c r="N27" s="29"/>
      <c r="O27" s="29"/>
      <c r="P27" s="29"/>
      <c r="Q27" s="40"/>
      <c r="R27" s="40"/>
      <c r="S27" s="41">
        <f t="shared" si="33"/>
        <v>0</v>
      </c>
      <c r="T27" s="29"/>
      <c r="U27" s="29"/>
      <c r="V27" s="24">
        <f t="shared" si="29"/>
        <v>0</v>
      </c>
      <c r="W27" s="25">
        <f t="shared" si="34"/>
        <v>0</v>
      </c>
      <c r="X27" s="21"/>
      <c r="Y27" s="21"/>
      <c r="Z27" s="33"/>
      <c r="AA27" s="27">
        <f t="shared" si="30"/>
        <v>17</v>
      </c>
      <c r="AB27" s="27">
        <v>17</v>
      </c>
      <c r="AC27" s="28">
        <f t="shared" si="31"/>
        <v>1</v>
      </c>
      <c r="AD27" s="10">
        <f t="shared" si="35"/>
        <v>0</v>
      </c>
      <c r="AE27" s="44">
        <f t="shared" si="36"/>
        <v>0</v>
      </c>
    </row>
    <row r="28" spans="1:31" x14ac:dyDescent="0.75">
      <c r="A28" s="29" t="s">
        <v>77</v>
      </c>
      <c r="B28" s="21" t="s">
        <v>38</v>
      </c>
      <c r="C28" s="29"/>
      <c r="D28" s="29"/>
      <c r="E28" s="29"/>
      <c r="F28" s="29"/>
      <c r="G28" s="40"/>
      <c r="H28" s="40"/>
      <c r="I28" s="41">
        <f t="shared" si="27"/>
        <v>0</v>
      </c>
      <c r="J28" s="29"/>
      <c r="K28" s="29"/>
      <c r="L28" s="24">
        <f t="shared" si="28"/>
        <v>0</v>
      </c>
      <c r="M28" s="29"/>
      <c r="N28" s="29"/>
      <c r="O28" s="29"/>
      <c r="P28" s="29"/>
      <c r="Q28" s="40"/>
      <c r="R28" s="40"/>
      <c r="S28" s="41">
        <f t="shared" si="33"/>
        <v>0</v>
      </c>
      <c r="T28" s="29"/>
      <c r="U28" s="29"/>
      <c r="V28" s="24">
        <f t="shared" si="29"/>
        <v>0</v>
      </c>
      <c r="W28" s="25">
        <f t="shared" si="34"/>
        <v>0</v>
      </c>
      <c r="X28" s="21"/>
      <c r="Y28" s="21"/>
      <c r="Z28" s="33"/>
      <c r="AA28" s="27">
        <f>AB28-X28-Y28-Z28</f>
        <v>17</v>
      </c>
      <c r="AB28" s="27">
        <v>17</v>
      </c>
      <c r="AC28" s="28">
        <f t="shared" si="31"/>
        <v>1</v>
      </c>
      <c r="AD28" s="10">
        <f t="shared" si="35"/>
        <v>0</v>
      </c>
      <c r="AE28" s="44">
        <f t="shared" si="36"/>
        <v>0</v>
      </c>
    </row>
    <row r="29" spans="1:31" x14ac:dyDescent="0.75">
      <c r="A29" s="29" t="s">
        <v>78</v>
      </c>
      <c r="B29" s="21" t="s">
        <v>38</v>
      </c>
      <c r="C29" s="21"/>
      <c r="D29" s="21"/>
      <c r="E29" s="29"/>
      <c r="F29" s="29"/>
      <c r="G29" s="40"/>
      <c r="H29" s="40"/>
      <c r="I29" s="41">
        <f t="shared" si="27"/>
        <v>0</v>
      </c>
      <c r="J29" s="29"/>
      <c r="K29" s="29"/>
      <c r="L29" s="24">
        <f t="shared" si="28"/>
        <v>0</v>
      </c>
      <c r="M29" s="21"/>
      <c r="N29" s="21"/>
      <c r="O29" s="29"/>
      <c r="P29" s="29"/>
      <c r="Q29" s="40"/>
      <c r="R29" s="40"/>
      <c r="S29" s="41">
        <f t="shared" si="33"/>
        <v>0</v>
      </c>
      <c r="T29" s="29"/>
      <c r="U29" s="29"/>
      <c r="V29" s="24">
        <f t="shared" si="29"/>
        <v>0</v>
      </c>
      <c r="W29" s="25">
        <f t="shared" si="34"/>
        <v>0</v>
      </c>
      <c r="X29" s="21"/>
      <c r="Y29" s="21"/>
      <c r="Z29" s="33"/>
      <c r="AA29" s="27">
        <f t="shared" si="30"/>
        <v>17</v>
      </c>
      <c r="AB29" s="27">
        <v>17</v>
      </c>
      <c r="AC29" s="28">
        <f t="shared" si="31"/>
        <v>1</v>
      </c>
      <c r="AD29" s="10">
        <f t="shared" si="35"/>
        <v>0</v>
      </c>
      <c r="AE29" s="44">
        <f t="shared" si="36"/>
        <v>0</v>
      </c>
    </row>
    <row r="30" spans="1:31" x14ac:dyDescent="0.75">
      <c r="A30" s="29" t="s">
        <v>79</v>
      </c>
      <c r="B30" s="21" t="s">
        <v>38</v>
      </c>
      <c r="C30" s="29"/>
      <c r="D30" s="29"/>
      <c r="E30" s="29"/>
      <c r="F30" s="29"/>
      <c r="G30" s="40"/>
      <c r="H30" s="40"/>
      <c r="I30" s="41">
        <f t="shared" si="27"/>
        <v>0</v>
      </c>
      <c r="J30" s="29"/>
      <c r="K30" s="29"/>
      <c r="L30" s="24">
        <f t="shared" si="28"/>
        <v>0</v>
      </c>
      <c r="M30" s="29"/>
      <c r="N30" s="29"/>
      <c r="O30" s="29"/>
      <c r="P30" s="29"/>
      <c r="Q30" s="40"/>
      <c r="R30" s="40"/>
      <c r="S30" s="41">
        <v>0.41666666666666669</v>
      </c>
      <c r="T30" s="29"/>
      <c r="U30" s="29"/>
      <c r="V30" s="24">
        <f t="shared" si="29"/>
        <v>0</v>
      </c>
      <c r="W30" s="25">
        <f t="shared" si="34"/>
        <v>0</v>
      </c>
      <c r="X30" s="21"/>
      <c r="Y30" s="21"/>
      <c r="Z30" s="33"/>
      <c r="AA30" s="27">
        <f t="shared" si="30"/>
        <v>17</v>
      </c>
      <c r="AB30" s="27">
        <v>17</v>
      </c>
      <c r="AC30" s="28">
        <f t="shared" si="31"/>
        <v>1</v>
      </c>
      <c r="AD30" s="10">
        <f t="shared" si="35"/>
        <v>0</v>
      </c>
      <c r="AE30" s="44">
        <f t="shared" ref="AE30:AE31" si="37">S30+I30</f>
        <v>0.41666666666666669</v>
      </c>
    </row>
    <row r="31" spans="1:31" x14ac:dyDescent="0.75">
      <c r="A31" s="29" t="s">
        <v>80</v>
      </c>
      <c r="B31" s="21" t="s">
        <v>38</v>
      </c>
      <c r="C31" s="29"/>
      <c r="D31" s="29"/>
      <c r="E31" s="29"/>
      <c r="F31" s="29"/>
      <c r="G31" s="40"/>
      <c r="H31" s="40"/>
      <c r="I31" s="41">
        <f t="shared" si="27"/>
        <v>0</v>
      </c>
      <c r="J31" s="29"/>
      <c r="K31" s="29"/>
      <c r="L31" s="24">
        <f t="shared" si="28"/>
        <v>0</v>
      </c>
      <c r="M31" s="29"/>
      <c r="N31" s="29"/>
      <c r="O31" s="29"/>
      <c r="P31" s="29"/>
      <c r="Q31" s="40"/>
      <c r="R31" s="40"/>
      <c r="S31" s="41">
        <v>0.41666666666666669</v>
      </c>
      <c r="T31" s="29"/>
      <c r="U31" s="29"/>
      <c r="V31" s="24">
        <f t="shared" si="29"/>
        <v>0</v>
      </c>
      <c r="W31" s="25">
        <f t="shared" si="34"/>
        <v>0</v>
      </c>
      <c r="X31" s="21"/>
      <c r="Y31" s="21"/>
      <c r="Z31" s="33"/>
      <c r="AA31" s="27">
        <f t="shared" si="30"/>
        <v>17</v>
      </c>
      <c r="AB31" s="27">
        <v>17</v>
      </c>
      <c r="AC31" s="28">
        <f t="shared" si="31"/>
        <v>1</v>
      </c>
      <c r="AD31" s="10">
        <f t="shared" si="35"/>
        <v>0</v>
      </c>
      <c r="AE31" s="44">
        <f t="shared" si="37"/>
        <v>0.41666666666666669</v>
      </c>
    </row>
    <row r="32" spans="1:31" x14ac:dyDescent="0.75">
      <c r="A32" s="29" t="s">
        <v>81</v>
      </c>
      <c r="B32" s="21" t="s">
        <v>38</v>
      </c>
      <c r="C32" s="29"/>
      <c r="D32" s="29"/>
      <c r="E32" s="29"/>
      <c r="F32" s="29"/>
      <c r="G32" s="40"/>
      <c r="H32" s="40"/>
      <c r="I32" s="41">
        <f t="shared" si="27"/>
        <v>0</v>
      </c>
      <c r="J32" s="29"/>
      <c r="K32" s="29"/>
      <c r="L32" s="24">
        <f t="shared" si="28"/>
        <v>0</v>
      </c>
      <c r="M32" s="29"/>
      <c r="N32" s="29"/>
      <c r="O32" s="29"/>
      <c r="P32" s="29"/>
      <c r="Q32" s="40"/>
      <c r="R32" s="40"/>
      <c r="S32" s="41">
        <f t="shared" si="33"/>
        <v>0</v>
      </c>
      <c r="T32" s="29"/>
      <c r="U32" s="29"/>
      <c r="V32" s="24">
        <f t="shared" si="29"/>
        <v>0</v>
      </c>
      <c r="W32" s="25">
        <f t="shared" si="34"/>
        <v>0</v>
      </c>
      <c r="X32" s="21"/>
      <c r="Y32" s="21"/>
      <c r="Z32" s="33"/>
      <c r="AA32" s="27">
        <f t="shared" si="30"/>
        <v>17</v>
      </c>
      <c r="AB32" s="27">
        <v>17</v>
      </c>
      <c r="AC32" s="28">
        <f t="shared" si="31"/>
        <v>1</v>
      </c>
      <c r="AD32" s="10">
        <f t="shared" si="35"/>
        <v>0</v>
      </c>
      <c r="AE32" s="44">
        <f t="shared" si="36"/>
        <v>0.41666666666666669</v>
      </c>
    </row>
    <row r="33" spans="1:31" x14ac:dyDescent="0.75">
      <c r="A33" s="29" t="s">
        <v>82</v>
      </c>
      <c r="B33" s="21" t="s">
        <v>38</v>
      </c>
      <c r="C33" s="21"/>
      <c r="D33" s="21"/>
      <c r="E33" s="29"/>
      <c r="F33" s="29"/>
      <c r="G33" s="40"/>
      <c r="H33" s="40"/>
      <c r="I33" s="41">
        <f t="shared" si="27"/>
        <v>0</v>
      </c>
      <c r="J33" s="29"/>
      <c r="K33" s="29"/>
      <c r="L33" s="24">
        <f t="shared" si="28"/>
        <v>0</v>
      </c>
      <c r="M33" s="21"/>
      <c r="N33" s="21"/>
      <c r="O33" s="29"/>
      <c r="P33" s="29"/>
      <c r="Q33" s="40"/>
      <c r="R33" s="40"/>
      <c r="S33" s="41">
        <f t="shared" si="33"/>
        <v>0</v>
      </c>
      <c r="T33" s="29"/>
      <c r="U33" s="29"/>
      <c r="V33" s="24">
        <f t="shared" si="29"/>
        <v>0</v>
      </c>
      <c r="W33" s="25">
        <f t="shared" si="34"/>
        <v>0</v>
      </c>
      <c r="X33" s="21"/>
      <c r="Y33" s="21"/>
      <c r="Z33" s="33"/>
      <c r="AA33" s="27">
        <f t="shared" si="30"/>
        <v>17</v>
      </c>
      <c r="AB33" s="27">
        <v>17</v>
      </c>
      <c r="AC33" s="28">
        <f t="shared" si="31"/>
        <v>1</v>
      </c>
      <c r="AD33" s="10">
        <f t="shared" si="35"/>
        <v>0</v>
      </c>
      <c r="AE33" s="44">
        <f t="shared" si="36"/>
        <v>0</v>
      </c>
    </row>
    <row r="34" spans="1:31" x14ac:dyDescent="0.75">
      <c r="A34" s="29" t="s">
        <v>83</v>
      </c>
      <c r="B34" s="21" t="s">
        <v>38</v>
      </c>
      <c r="C34" s="29"/>
      <c r="D34" s="29"/>
      <c r="E34" s="29"/>
      <c r="F34" s="29"/>
      <c r="G34" s="40"/>
      <c r="H34" s="40"/>
      <c r="I34" s="41">
        <f t="shared" si="27"/>
        <v>0</v>
      </c>
      <c r="J34" s="29"/>
      <c r="K34" s="29"/>
      <c r="L34" s="24">
        <f t="shared" si="28"/>
        <v>0</v>
      </c>
      <c r="M34" s="29"/>
      <c r="N34" s="29"/>
      <c r="O34" s="29"/>
      <c r="P34" s="29"/>
      <c r="Q34" s="40"/>
      <c r="R34" s="40"/>
      <c r="S34" s="41">
        <f t="shared" si="33"/>
        <v>0</v>
      </c>
      <c r="T34" s="29"/>
      <c r="U34" s="29"/>
      <c r="V34" s="24">
        <f t="shared" si="29"/>
        <v>0</v>
      </c>
      <c r="W34" s="25">
        <f t="shared" si="34"/>
        <v>0</v>
      </c>
      <c r="X34" s="21"/>
      <c r="Y34" s="21"/>
      <c r="Z34" s="33"/>
      <c r="AA34" s="27">
        <f t="shared" si="30"/>
        <v>17</v>
      </c>
      <c r="AB34" s="27">
        <v>17</v>
      </c>
      <c r="AC34" s="28">
        <f t="shared" si="31"/>
        <v>1</v>
      </c>
      <c r="AD34" s="10">
        <f t="shared" si="35"/>
        <v>0</v>
      </c>
      <c r="AE34" s="44">
        <f t="shared" si="36"/>
        <v>0</v>
      </c>
    </row>
    <row r="35" spans="1:31" x14ac:dyDescent="0.75">
      <c r="A35" s="29" t="s">
        <v>84</v>
      </c>
      <c r="B35" s="21" t="s">
        <v>38</v>
      </c>
      <c r="C35" s="29"/>
      <c r="D35" s="29"/>
      <c r="E35" s="29"/>
      <c r="F35" s="29"/>
      <c r="G35" s="40"/>
      <c r="H35" s="40"/>
      <c r="I35" s="41">
        <f t="shared" si="27"/>
        <v>0</v>
      </c>
      <c r="J35" s="29"/>
      <c r="K35" s="29"/>
      <c r="L35" s="24">
        <f t="shared" si="28"/>
        <v>0</v>
      </c>
      <c r="M35" s="29"/>
      <c r="N35" s="29"/>
      <c r="O35" s="29"/>
      <c r="P35" s="29"/>
      <c r="Q35" s="40"/>
      <c r="R35" s="40"/>
      <c r="S35" s="41">
        <f t="shared" si="33"/>
        <v>0</v>
      </c>
      <c r="T35" s="29"/>
      <c r="U35" s="29"/>
      <c r="V35" s="24">
        <f t="shared" si="29"/>
        <v>0</v>
      </c>
      <c r="W35" s="25">
        <f t="shared" si="34"/>
        <v>0</v>
      </c>
      <c r="X35" s="21"/>
      <c r="Y35" s="21"/>
      <c r="Z35" s="33"/>
      <c r="AA35" s="27">
        <f t="shared" si="30"/>
        <v>17</v>
      </c>
      <c r="AB35" s="27">
        <v>17</v>
      </c>
      <c r="AC35" s="28">
        <f t="shared" si="31"/>
        <v>1</v>
      </c>
      <c r="AD35" s="10">
        <f t="shared" si="35"/>
        <v>0</v>
      </c>
      <c r="AE35" s="44">
        <f t="shared" si="36"/>
        <v>0</v>
      </c>
    </row>
    <row r="36" spans="1:31" x14ac:dyDescent="0.75">
      <c r="A36" s="29" t="s">
        <v>85</v>
      </c>
      <c r="B36" s="21" t="s">
        <v>38</v>
      </c>
      <c r="C36" s="29"/>
      <c r="D36" s="29"/>
      <c r="E36" s="29"/>
      <c r="F36" s="29"/>
      <c r="G36" s="40"/>
      <c r="H36" s="40"/>
      <c r="I36" s="41">
        <f t="shared" si="27"/>
        <v>0</v>
      </c>
      <c r="J36" s="29"/>
      <c r="K36" s="29"/>
      <c r="L36" s="24">
        <f t="shared" si="28"/>
        <v>0</v>
      </c>
      <c r="M36" s="29"/>
      <c r="N36" s="29"/>
      <c r="O36" s="29"/>
      <c r="P36" s="29"/>
      <c r="Q36" s="40"/>
      <c r="R36" s="40"/>
      <c r="S36" s="41">
        <f t="shared" si="33"/>
        <v>0</v>
      </c>
      <c r="T36" s="29"/>
      <c r="U36" s="29"/>
      <c r="V36" s="24">
        <f t="shared" si="29"/>
        <v>0</v>
      </c>
      <c r="W36" s="25">
        <f t="shared" si="34"/>
        <v>0</v>
      </c>
      <c r="X36" s="21"/>
      <c r="Y36" s="21"/>
      <c r="Z36" s="33"/>
      <c r="AA36" s="27">
        <f t="shared" si="30"/>
        <v>17</v>
      </c>
      <c r="AB36" s="27">
        <v>17</v>
      </c>
      <c r="AC36" s="28">
        <f t="shared" si="31"/>
        <v>1</v>
      </c>
      <c r="AD36" s="10">
        <f t="shared" si="35"/>
        <v>0</v>
      </c>
      <c r="AE36" s="44">
        <f t="shared" si="36"/>
        <v>0</v>
      </c>
    </row>
    <row r="37" spans="1:31" x14ac:dyDescent="0.75">
      <c r="A37" s="29" t="s">
        <v>86</v>
      </c>
      <c r="B37" s="21" t="s">
        <v>38</v>
      </c>
      <c r="C37" s="29"/>
      <c r="D37" s="29"/>
      <c r="E37" s="29"/>
      <c r="F37" s="29"/>
      <c r="G37" s="40"/>
      <c r="H37" s="40"/>
      <c r="I37" s="41">
        <f t="shared" si="27"/>
        <v>0</v>
      </c>
      <c r="J37" s="29"/>
      <c r="K37" s="29"/>
      <c r="L37" s="24">
        <f t="shared" si="28"/>
        <v>0</v>
      </c>
      <c r="M37" s="29"/>
      <c r="N37" s="29"/>
      <c r="O37" s="29"/>
      <c r="P37" s="29"/>
      <c r="Q37" s="40"/>
      <c r="R37" s="40"/>
      <c r="S37" s="41">
        <f t="shared" si="33"/>
        <v>0</v>
      </c>
      <c r="T37" s="29"/>
      <c r="U37" s="29"/>
      <c r="V37" s="24">
        <f t="shared" si="29"/>
        <v>0</v>
      </c>
      <c r="W37" s="25">
        <f t="shared" si="34"/>
        <v>0</v>
      </c>
      <c r="X37" s="21"/>
      <c r="Y37" s="21"/>
      <c r="Z37" s="33"/>
      <c r="AA37" s="27">
        <f t="shared" si="30"/>
        <v>17</v>
      </c>
      <c r="AB37" s="27">
        <v>17</v>
      </c>
      <c r="AC37" s="28">
        <f t="shared" si="31"/>
        <v>1</v>
      </c>
      <c r="AD37" s="10">
        <f t="shared" si="35"/>
        <v>0</v>
      </c>
      <c r="AE37" s="44">
        <f t="shared" si="36"/>
        <v>0</v>
      </c>
    </row>
    <row r="38" spans="1:31" x14ac:dyDescent="0.75">
      <c r="A38" s="29" t="s">
        <v>87</v>
      </c>
      <c r="B38" s="21" t="s">
        <v>38</v>
      </c>
      <c r="C38" s="29"/>
      <c r="D38" s="21"/>
      <c r="E38" s="29"/>
      <c r="F38" s="29"/>
      <c r="G38" s="40"/>
      <c r="H38" s="40"/>
      <c r="I38" s="41">
        <f t="shared" si="27"/>
        <v>0</v>
      </c>
      <c r="J38" s="29"/>
      <c r="K38" s="29"/>
      <c r="L38" s="24">
        <f t="shared" si="28"/>
        <v>0</v>
      </c>
      <c r="M38" s="21"/>
      <c r="N38" s="29"/>
      <c r="O38" s="29"/>
      <c r="P38" s="29"/>
      <c r="Q38" s="40"/>
      <c r="R38" s="40"/>
      <c r="S38" s="41">
        <f t="shared" si="33"/>
        <v>0</v>
      </c>
      <c r="T38" s="29"/>
      <c r="U38" s="29"/>
      <c r="V38" s="24">
        <f t="shared" si="29"/>
        <v>0</v>
      </c>
      <c r="W38" s="25">
        <f t="shared" si="34"/>
        <v>0</v>
      </c>
      <c r="X38" s="21"/>
      <c r="Y38" s="21"/>
      <c r="Z38" s="33"/>
      <c r="AA38" s="27">
        <f t="shared" si="30"/>
        <v>17</v>
      </c>
      <c r="AB38" s="27">
        <v>17</v>
      </c>
      <c r="AC38" s="28">
        <f t="shared" si="31"/>
        <v>1</v>
      </c>
      <c r="AD38" s="10">
        <f>W38/AA38</f>
        <v>0</v>
      </c>
      <c r="AE38" s="44">
        <f>S35+I35</f>
        <v>0</v>
      </c>
    </row>
    <row r="39" spans="1:31" x14ac:dyDescent="0.75">
      <c r="A39" s="29" t="s">
        <v>135</v>
      </c>
      <c r="B39" s="21" t="s">
        <v>38</v>
      </c>
      <c r="C39" s="21"/>
      <c r="D39" s="21"/>
      <c r="E39" s="29"/>
      <c r="F39" s="29"/>
      <c r="G39" s="40"/>
      <c r="H39" s="40"/>
      <c r="I39" s="41">
        <f t="shared" si="27"/>
        <v>0</v>
      </c>
      <c r="J39" s="29"/>
      <c r="K39" s="29"/>
      <c r="L39" s="24">
        <f t="shared" si="28"/>
        <v>0</v>
      </c>
      <c r="M39" s="21"/>
      <c r="N39" s="29"/>
      <c r="O39" s="29"/>
      <c r="P39" s="29"/>
      <c r="Q39" s="40"/>
      <c r="R39" s="40"/>
      <c r="S39" s="41">
        <f t="shared" si="33"/>
        <v>0</v>
      </c>
      <c r="T39" s="29"/>
      <c r="U39" s="29"/>
      <c r="V39" s="24">
        <f t="shared" si="29"/>
        <v>0</v>
      </c>
      <c r="W39" s="25">
        <f t="shared" si="34"/>
        <v>0</v>
      </c>
      <c r="X39" s="21"/>
      <c r="Y39" s="21"/>
      <c r="Z39" s="33"/>
      <c r="AA39" s="27">
        <f t="shared" si="30"/>
        <v>17</v>
      </c>
      <c r="AB39" s="27">
        <v>17</v>
      </c>
      <c r="AC39" s="28">
        <f t="shared" si="31"/>
        <v>1</v>
      </c>
      <c r="AD39" s="10">
        <f>W39/AA39</f>
        <v>0</v>
      </c>
      <c r="AE39" s="44">
        <f t="shared" ref="AE39" si="38">S38+I38</f>
        <v>0</v>
      </c>
    </row>
    <row r="40" spans="1:31" x14ac:dyDescent="0.75">
      <c r="A40" s="29" t="s">
        <v>136</v>
      </c>
      <c r="B40" s="21" t="s">
        <v>38</v>
      </c>
      <c r="C40" s="29"/>
      <c r="D40" s="29"/>
      <c r="E40" s="29"/>
      <c r="F40" s="29"/>
      <c r="G40" s="40"/>
      <c r="H40" s="40"/>
      <c r="I40" s="41">
        <f t="shared" si="27"/>
        <v>0</v>
      </c>
      <c r="J40" s="29"/>
      <c r="K40" s="29"/>
      <c r="L40" s="24">
        <f t="shared" si="28"/>
        <v>0</v>
      </c>
      <c r="M40" s="29"/>
      <c r="N40" s="21"/>
      <c r="O40" s="29"/>
      <c r="P40" s="29"/>
      <c r="Q40" s="40"/>
      <c r="R40" s="40"/>
      <c r="S40" s="41">
        <f t="shared" si="33"/>
        <v>0</v>
      </c>
      <c r="T40" s="29"/>
      <c r="U40" s="29"/>
      <c r="V40" s="24">
        <f t="shared" si="29"/>
        <v>0</v>
      </c>
      <c r="W40" s="25">
        <f t="shared" si="34"/>
        <v>0</v>
      </c>
      <c r="X40" s="21"/>
      <c r="Y40" s="21"/>
      <c r="Z40" s="33"/>
      <c r="AA40" s="27">
        <f t="shared" si="30"/>
        <v>17</v>
      </c>
      <c r="AB40" s="27">
        <v>17</v>
      </c>
      <c r="AC40" s="28">
        <f t="shared" si="31"/>
        <v>1</v>
      </c>
      <c r="AD40" s="10">
        <f>W40/AA40</f>
        <v>0</v>
      </c>
      <c r="AE40" s="44">
        <f>S37+I37</f>
        <v>0</v>
      </c>
    </row>
    <row r="41" spans="1:31" x14ac:dyDescent="0.75">
      <c r="A41" s="29" t="s">
        <v>137</v>
      </c>
      <c r="B41" s="21" t="s">
        <v>38</v>
      </c>
      <c r="C41" s="21"/>
      <c r="D41" s="21"/>
      <c r="E41" s="29"/>
      <c r="F41" s="29"/>
      <c r="G41" s="40"/>
      <c r="H41" s="40"/>
      <c r="I41" s="41">
        <f t="shared" si="27"/>
        <v>0</v>
      </c>
      <c r="J41" s="29"/>
      <c r="K41" s="29"/>
      <c r="L41" s="24">
        <f t="shared" si="28"/>
        <v>0</v>
      </c>
      <c r="M41" s="21"/>
      <c r="N41" s="29"/>
      <c r="O41" s="29"/>
      <c r="P41" s="29"/>
      <c r="Q41" s="40"/>
      <c r="R41" s="40"/>
      <c r="S41" s="41">
        <f t="shared" si="33"/>
        <v>0</v>
      </c>
      <c r="T41" s="29"/>
      <c r="U41" s="29"/>
      <c r="V41" s="24">
        <f t="shared" si="29"/>
        <v>0</v>
      </c>
      <c r="W41" s="25">
        <f t="shared" si="34"/>
        <v>0</v>
      </c>
      <c r="X41" s="21"/>
      <c r="Y41" s="21"/>
      <c r="Z41" s="33"/>
      <c r="AA41" s="27">
        <f t="shared" si="30"/>
        <v>17</v>
      </c>
      <c r="AB41" s="27">
        <v>17</v>
      </c>
      <c r="AC41" s="28">
        <f t="shared" si="31"/>
        <v>1</v>
      </c>
      <c r="AD41" s="10">
        <f>W41/AA41</f>
        <v>0</v>
      </c>
      <c r="AE41" s="44">
        <f t="shared" ref="AE41" si="39">S40+I40</f>
        <v>0</v>
      </c>
    </row>
    <row r="42" spans="1:31" x14ac:dyDescent="0.75">
      <c r="A42" s="13" t="s">
        <v>102</v>
      </c>
      <c r="B42" s="13"/>
      <c r="C42" s="13"/>
      <c r="D42" s="13"/>
      <c r="E42" s="13"/>
      <c r="F42" s="13"/>
      <c r="G42" s="13"/>
      <c r="H42" s="13"/>
      <c r="I42" s="16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7"/>
      <c r="X42" s="13"/>
      <c r="Y42" s="13"/>
      <c r="Z42" s="18"/>
      <c r="AA42" s="13"/>
      <c r="AB42" s="13"/>
      <c r="AC42" s="14"/>
      <c r="AD42" s="15"/>
      <c r="AE42" s="43"/>
    </row>
    <row r="43" spans="1:31" x14ac:dyDescent="0.75">
      <c r="A43" s="29" t="s">
        <v>39</v>
      </c>
      <c r="B43" s="21" t="s">
        <v>38</v>
      </c>
      <c r="C43" s="29"/>
      <c r="D43" s="29"/>
      <c r="E43" s="29"/>
      <c r="F43" s="29"/>
      <c r="G43" s="40"/>
      <c r="H43" s="40"/>
      <c r="I43" s="41">
        <f t="shared" ref="I43:I54" si="40">H43-G43</f>
        <v>0</v>
      </c>
      <c r="J43" s="29"/>
      <c r="K43" s="29"/>
      <c r="L43" s="24">
        <f t="shared" ref="L43:L54" si="41">SUM(D43-C43)</f>
        <v>0</v>
      </c>
      <c r="M43" s="29"/>
      <c r="N43" s="29"/>
      <c r="O43" s="29"/>
      <c r="P43" s="29"/>
      <c r="Q43" s="40"/>
      <c r="R43" s="40"/>
      <c r="S43" s="41">
        <f>R43-Q43</f>
        <v>0</v>
      </c>
      <c r="T43" s="29"/>
      <c r="U43" s="29"/>
      <c r="V43" s="24">
        <f t="shared" ref="V43:V54" si="42">SUM(N43-M43)</f>
        <v>0</v>
      </c>
      <c r="W43" s="25">
        <f t="shared" ref="W43:W54" si="43">L43+V43</f>
        <v>0</v>
      </c>
      <c r="X43" s="21"/>
      <c r="Y43" s="21"/>
      <c r="Z43" s="33"/>
      <c r="AA43" s="27">
        <f t="shared" ref="AA43:AA47" si="44">AB43-X43-Y43-Z43</f>
        <v>17</v>
      </c>
      <c r="AB43" s="27">
        <v>17</v>
      </c>
      <c r="AC43" s="28">
        <f t="shared" ref="AC43:AC46" si="45">AA43/AB43</f>
        <v>1</v>
      </c>
      <c r="AD43" s="10">
        <f t="shared" ref="AD43:AD46" si="46">W43/AA43</f>
        <v>0</v>
      </c>
      <c r="AE43" s="44">
        <f>S43+I43</f>
        <v>0</v>
      </c>
    </row>
    <row r="44" spans="1:31" x14ac:dyDescent="0.75">
      <c r="A44" s="29" t="s">
        <v>40</v>
      </c>
      <c r="B44" s="21" t="s">
        <v>38</v>
      </c>
      <c r="C44" s="29"/>
      <c r="D44" s="29"/>
      <c r="E44" s="29"/>
      <c r="F44" s="29"/>
      <c r="G44" s="40"/>
      <c r="H44" s="40"/>
      <c r="I44" s="41">
        <f t="shared" si="40"/>
        <v>0</v>
      </c>
      <c r="J44" s="29"/>
      <c r="K44" s="29"/>
      <c r="L44" s="24">
        <f t="shared" si="41"/>
        <v>0</v>
      </c>
      <c r="M44" s="29"/>
      <c r="N44" s="29"/>
      <c r="O44" s="29"/>
      <c r="P44" s="29"/>
      <c r="Q44" s="40"/>
      <c r="R44" s="40"/>
      <c r="S44" s="41">
        <f t="shared" ref="S44:S54" si="47">R44-Q44</f>
        <v>0</v>
      </c>
      <c r="T44" s="29"/>
      <c r="U44" s="29"/>
      <c r="V44" s="24">
        <f t="shared" si="42"/>
        <v>0</v>
      </c>
      <c r="W44" s="25">
        <f t="shared" si="43"/>
        <v>0</v>
      </c>
      <c r="X44" s="21"/>
      <c r="Y44" s="21"/>
      <c r="Z44" s="33"/>
      <c r="AA44" s="27">
        <f t="shared" si="44"/>
        <v>17</v>
      </c>
      <c r="AB44" s="27">
        <v>17</v>
      </c>
      <c r="AC44" s="28">
        <f t="shared" si="45"/>
        <v>1</v>
      </c>
      <c r="AD44" s="10">
        <f t="shared" si="46"/>
        <v>0</v>
      </c>
      <c r="AE44" s="44">
        <f t="shared" ref="AE44:AE54" si="48">S44+I44</f>
        <v>0</v>
      </c>
    </row>
    <row r="45" spans="1:31" x14ac:dyDescent="0.75">
      <c r="A45" s="29" t="s">
        <v>41</v>
      </c>
      <c r="B45" s="21" t="s">
        <v>38</v>
      </c>
      <c r="C45" s="29"/>
      <c r="D45" s="29"/>
      <c r="E45" s="29"/>
      <c r="F45" s="29"/>
      <c r="G45" s="40"/>
      <c r="H45" s="40"/>
      <c r="I45" s="41">
        <f t="shared" si="40"/>
        <v>0</v>
      </c>
      <c r="J45" s="29"/>
      <c r="K45" s="29"/>
      <c r="L45" s="24">
        <f t="shared" si="41"/>
        <v>0</v>
      </c>
      <c r="M45" s="29"/>
      <c r="N45" s="29"/>
      <c r="O45" s="29"/>
      <c r="P45" s="29"/>
      <c r="Q45" s="40"/>
      <c r="R45" s="40"/>
      <c r="S45" s="41">
        <f t="shared" si="47"/>
        <v>0</v>
      </c>
      <c r="T45" s="29"/>
      <c r="U45" s="29"/>
      <c r="V45" s="24">
        <f t="shared" si="42"/>
        <v>0</v>
      </c>
      <c r="W45" s="25">
        <f t="shared" si="43"/>
        <v>0</v>
      </c>
      <c r="X45" s="21"/>
      <c r="Y45" s="21"/>
      <c r="Z45" s="33"/>
      <c r="AA45" s="27">
        <f t="shared" si="44"/>
        <v>17</v>
      </c>
      <c r="AB45" s="27">
        <v>17</v>
      </c>
      <c r="AC45" s="28">
        <f t="shared" si="45"/>
        <v>1</v>
      </c>
      <c r="AD45" s="10">
        <f t="shared" si="46"/>
        <v>0</v>
      </c>
      <c r="AE45" s="44">
        <f t="shared" si="48"/>
        <v>0</v>
      </c>
    </row>
    <row r="46" spans="1:31" x14ac:dyDescent="0.75">
      <c r="A46" s="29" t="s">
        <v>42</v>
      </c>
      <c r="B46" s="21" t="s">
        <v>38</v>
      </c>
      <c r="C46" s="29"/>
      <c r="D46" s="29"/>
      <c r="E46" s="29"/>
      <c r="F46" s="29"/>
      <c r="G46" s="40"/>
      <c r="H46" s="40"/>
      <c r="I46" s="41">
        <f t="shared" si="40"/>
        <v>0</v>
      </c>
      <c r="J46" s="29"/>
      <c r="K46" s="29"/>
      <c r="L46" s="24">
        <f t="shared" si="41"/>
        <v>0</v>
      </c>
      <c r="M46" s="29"/>
      <c r="N46" s="29"/>
      <c r="O46" s="29"/>
      <c r="P46" s="29"/>
      <c r="Q46" s="40"/>
      <c r="R46" s="40"/>
      <c r="S46" s="41">
        <f t="shared" si="47"/>
        <v>0</v>
      </c>
      <c r="T46" s="29"/>
      <c r="U46" s="29"/>
      <c r="V46" s="24">
        <f t="shared" si="42"/>
        <v>0</v>
      </c>
      <c r="W46" s="25">
        <f t="shared" si="43"/>
        <v>0</v>
      </c>
      <c r="X46" s="21"/>
      <c r="Y46" s="21"/>
      <c r="Z46" s="33"/>
      <c r="AA46" s="27">
        <f t="shared" si="44"/>
        <v>17</v>
      </c>
      <c r="AB46" s="27">
        <v>17</v>
      </c>
      <c r="AC46" s="28">
        <f t="shared" si="45"/>
        <v>1</v>
      </c>
      <c r="AD46" s="10">
        <f t="shared" si="46"/>
        <v>0</v>
      </c>
      <c r="AE46" s="44">
        <f t="shared" si="48"/>
        <v>0</v>
      </c>
    </row>
    <row r="47" spans="1:31" x14ac:dyDescent="0.75">
      <c r="A47" s="29" t="s">
        <v>43</v>
      </c>
      <c r="B47" s="21" t="s">
        <v>38</v>
      </c>
      <c r="C47" s="21"/>
      <c r="D47" s="21"/>
      <c r="E47" s="29"/>
      <c r="F47" s="29"/>
      <c r="G47" s="40"/>
      <c r="H47" s="40"/>
      <c r="I47" s="41">
        <f t="shared" si="40"/>
        <v>0</v>
      </c>
      <c r="J47" s="29"/>
      <c r="K47" s="29"/>
      <c r="L47" s="24">
        <f t="shared" si="41"/>
        <v>0</v>
      </c>
      <c r="M47" s="21"/>
      <c r="N47" s="21"/>
      <c r="O47" s="29"/>
      <c r="P47" s="29"/>
      <c r="Q47" s="40"/>
      <c r="R47" s="40"/>
      <c r="S47" s="41">
        <f t="shared" si="47"/>
        <v>0</v>
      </c>
      <c r="T47" s="29"/>
      <c r="U47" s="29"/>
      <c r="V47" s="24">
        <f t="shared" si="42"/>
        <v>0</v>
      </c>
      <c r="W47" s="25">
        <f t="shared" si="43"/>
        <v>0</v>
      </c>
      <c r="X47" s="21"/>
      <c r="Y47" s="21"/>
      <c r="Z47" s="33"/>
      <c r="AA47" s="27">
        <f t="shared" si="44"/>
        <v>17</v>
      </c>
      <c r="AB47" s="27">
        <v>17</v>
      </c>
      <c r="AC47" s="28">
        <f>AA47/AB47</f>
        <v>1</v>
      </c>
      <c r="AD47" s="10">
        <f>W47/AA47</f>
        <v>0</v>
      </c>
      <c r="AE47" s="44">
        <f t="shared" si="48"/>
        <v>0</v>
      </c>
    </row>
    <row r="48" spans="1:31" x14ac:dyDescent="0.75">
      <c r="A48" s="29" t="s">
        <v>44</v>
      </c>
      <c r="B48" s="21" t="s">
        <v>38</v>
      </c>
      <c r="C48" s="29"/>
      <c r="D48" s="29"/>
      <c r="E48" s="29"/>
      <c r="F48" s="29"/>
      <c r="G48" s="40"/>
      <c r="H48" s="40"/>
      <c r="I48" s="41">
        <f t="shared" si="40"/>
        <v>0</v>
      </c>
      <c r="J48" s="29"/>
      <c r="K48" s="29"/>
      <c r="L48" s="24">
        <f t="shared" si="41"/>
        <v>0</v>
      </c>
      <c r="M48" s="29"/>
      <c r="N48" s="29"/>
      <c r="O48" s="29"/>
      <c r="P48" s="29"/>
      <c r="Q48" s="40"/>
      <c r="R48" s="40"/>
      <c r="S48" s="41">
        <f t="shared" si="47"/>
        <v>0</v>
      </c>
      <c r="T48" s="29"/>
      <c r="U48" s="29"/>
      <c r="V48" s="24">
        <f t="shared" si="42"/>
        <v>0</v>
      </c>
      <c r="W48" s="25">
        <f t="shared" si="43"/>
        <v>0</v>
      </c>
      <c r="X48" s="21"/>
      <c r="Y48" s="21"/>
      <c r="Z48" s="33"/>
      <c r="AA48" s="27">
        <f t="shared" si="30"/>
        <v>17</v>
      </c>
      <c r="AB48" s="27">
        <v>17</v>
      </c>
      <c r="AC48" s="28">
        <f t="shared" si="31"/>
        <v>1</v>
      </c>
      <c r="AD48" s="10">
        <f t="shared" si="35"/>
        <v>0</v>
      </c>
      <c r="AE48" s="44">
        <f t="shared" si="48"/>
        <v>0</v>
      </c>
    </row>
    <row r="49" spans="1:31" x14ac:dyDescent="0.75">
      <c r="A49" s="29" t="s">
        <v>45</v>
      </c>
      <c r="B49" s="21" t="s">
        <v>38</v>
      </c>
      <c r="C49" s="29"/>
      <c r="D49" s="29"/>
      <c r="E49" s="29"/>
      <c r="F49" s="29"/>
      <c r="G49" s="40"/>
      <c r="H49" s="40"/>
      <c r="I49" s="41">
        <f t="shared" si="40"/>
        <v>0</v>
      </c>
      <c r="J49" s="29"/>
      <c r="K49" s="29"/>
      <c r="L49" s="24">
        <f t="shared" si="41"/>
        <v>0</v>
      </c>
      <c r="M49" s="29"/>
      <c r="N49" s="29"/>
      <c r="O49" s="29"/>
      <c r="P49" s="29"/>
      <c r="Q49" s="40"/>
      <c r="R49" s="40"/>
      <c r="S49" s="41">
        <v>0.41666666666666669</v>
      </c>
      <c r="T49" s="29"/>
      <c r="U49" s="29"/>
      <c r="V49" s="24">
        <f t="shared" si="42"/>
        <v>0</v>
      </c>
      <c r="W49" s="25">
        <f t="shared" si="43"/>
        <v>0</v>
      </c>
      <c r="X49" s="21"/>
      <c r="Y49" s="21"/>
      <c r="Z49" s="33"/>
      <c r="AA49" s="27">
        <f t="shared" si="30"/>
        <v>17</v>
      </c>
      <c r="AB49" s="27">
        <v>17</v>
      </c>
      <c r="AC49" s="28">
        <f t="shared" si="31"/>
        <v>1</v>
      </c>
      <c r="AD49" s="10">
        <f t="shared" si="35"/>
        <v>0</v>
      </c>
      <c r="AE49" s="44">
        <f t="shared" si="48"/>
        <v>0.41666666666666669</v>
      </c>
    </row>
    <row r="50" spans="1:31" x14ac:dyDescent="0.75">
      <c r="A50" s="29" t="s">
        <v>116</v>
      </c>
      <c r="B50" s="21" t="s">
        <v>38</v>
      </c>
      <c r="C50" s="29"/>
      <c r="D50" s="29"/>
      <c r="E50" s="29"/>
      <c r="F50" s="29"/>
      <c r="G50" s="40"/>
      <c r="H50" s="40"/>
      <c r="I50" s="41">
        <f t="shared" si="40"/>
        <v>0</v>
      </c>
      <c r="J50" s="29"/>
      <c r="K50" s="29"/>
      <c r="L50" s="24">
        <f t="shared" si="41"/>
        <v>0</v>
      </c>
      <c r="M50" s="29"/>
      <c r="N50" s="29"/>
      <c r="O50" s="29"/>
      <c r="P50" s="29"/>
      <c r="Q50" s="40"/>
      <c r="R50" s="40"/>
      <c r="S50" s="41">
        <f t="shared" si="47"/>
        <v>0</v>
      </c>
      <c r="T50" s="29"/>
      <c r="U50" s="29"/>
      <c r="V50" s="24">
        <f t="shared" si="42"/>
        <v>0</v>
      </c>
      <c r="W50" s="25">
        <f t="shared" si="43"/>
        <v>0</v>
      </c>
      <c r="X50" s="21"/>
      <c r="Y50" s="21"/>
      <c r="Z50" s="33"/>
      <c r="AA50" s="27">
        <f t="shared" si="30"/>
        <v>17</v>
      </c>
      <c r="AB50" s="27">
        <v>17</v>
      </c>
      <c r="AC50" s="28">
        <f t="shared" si="31"/>
        <v>1</v>
      </c>
      <c r="AD50" s="10">
        <f t="shared" si="35"/>
        <v>0</v>
      </c>
      <c r="AE50" s="44">
        <f t="shared" si="48"/>
        <v>0</v>
      </c>
    </row>
    <row r="51" spans="1:31" x14ac:dyDescent="0.75">
      <c r="A51" s="29" t="s">
        <v>46</v>
      </c>
      <c r="B51" s="21" t="s">
        <v>38</v>
      </c>
      <c r="C51" s="29"/>
      <c r="D51" s="29"/>
      <c r="E51" s="29"/>
      <c r="F51" s="29"/>
      <c r="G51" s="40"/>
      <c r="H51" s="40"/>
      <c r="I51" s="41">
        <f t="shared" si="40"/>
        <v>0</v>
      </c>
      <c r="J51" s="29"/>
      <c r="K51" s="29"/>
      <c r="L51" s="24">
        <f t="shared" si="41"/>
        <v>0</v>
      </c>
      <c r="M51" s="29"/>
      <c r="N51" s="29"/>
      <c r="O51" s="29"/>
      <c r="P51" s="29"/>
      <c r="Q51" s="29"/>
      <c r="R51" s="29"/>
      <c r="S51" s="41">
        <f t="shared" si="47"/>
        <v>0</v>
      </c>
      <c r="T51" s="29"/>
      <c r="U51" s="29"/>
      <c r="V51" s="24">
        <f t="shared" si="42"/>
        <v>0</v>
      </c>
      <c r="W51" s="25">
        <f t="shared" si="43"/>
        <v>0</v>
      </c>
      <c r="X51" s="21"/>
      <c r="Y51" s="21"/>
      <c r="Z51" s="33"/>
      <c r="AA51" s="27">
        <f t="shared" si="30"/>
        <v>17</v>
      </c>
      <c r="AB51" s="27">
        <v>17</v>
      </c>
      <c r="AC51" s="28">
        <f t="shared" si="31"/>
        <v>1</v>
      </c>
      <c r="AD51" s="10">
        <f t="shared" si="35"/>
        <v>0</v>
      </c>
      <c r="AE51" s="44">
        <f t="shared" si="48"/>
        <v>0</v>
      </c>
    </row>
    <row r="52" spans="1:31" x14ac:dyDescent="0.75">
      <c r="A52" s="29" t="s">
        <v>48</v>
      </c>
      <c r="B52" s="21" t="s">
        <v>38</v>
      </c>
      <c r="C52" s="29"/>
      <c r="D52" s="29"/>
      <c r="E52" s="29"/>
      <c r="F52" s="29"/>
      <c r="G52" s="40"/>
      <c r="H52" s="40"/>
      <c r="I52" s="41">
        <f t="shared" si="40"/>
        <v>0</v>
      </c>
      <c r="J52" s="29"/>
      <c r="K52" s="29"/>
      <c r="L52" s="24">
        <f t="shared" si="41"/>
        <v>0</v>
      </c>
      <c r="M52" s="29"/>
      <c r="N52" s="29"/>
      <c r="O52" s="29"/>
      <c r="P52" s="29"/>
      <c r="Q52" s="40"/>
      <c r="R52" s="40"/>
      <c r="S52" s="41">
        <v>0.41666666666666669</v>
      </c>
      <c r="T52" s="29"/>
      <c r="U52" s="29"/>
      <c r="V52" s="24">
        <f t="shared" si="42"/>
        <v>0</v>
      </c>
      <c r="W52" s="25">
        <f t="shared" si="43"/>
        <v>0</v>
      </c>
      <c r="X52" s="21"/>
      <c r="Y52" s="21"/>
      <c r="Z52" s="33"/>
      <c r="AA52" s="27">
        <f t="shared" si="30"/>
        <v>17</v>
      </c>
      <c r="AB52" s="27">
        <v>17</v>
      </c>
      <c r="AC52" s="28">
        <f t="shared" si="31"/>
        <v>1</v>
      </c>
      <c r="AD52" s="10">
        <f t="shared" si="35"/>
        <v>0</v>
      </c>
      <c r="AE52" s="44">
        <f t="shared" si="48"/>
        <v>0.41666666666666669</v>
      </c>
    </row>
    <row r="53" spans="1:31" x14ac:dyDescent="0.75">
      <c r="A53" s="29" t="s">
        <v>49</v>
      </c>
      <c r="B53" s="21" t="s">
        <v>38</v>
      </c>
      <c r="C53" s="29"/>
      <c r="D53" s="29"/>
      <c r="E53" s="29"/>
      <c r="F53" s="29"/>
      <c r="G53" s="40"/>
      <c r="H53" s="40"/>
      <c r="I53" s="41">
        <f t="shared" si="40"/>
        <v>0</v>
      </c>
      <c r="J53" s="29"/>
      <c r="K53" s="29"/>
      <c r="L53" s="24">
        <f t="shared" si="41"/>
        <v>0</v>
      </c>
      <c r="M53" s="29"/>
      <c r="N53" s="29"/>
      <c r="O53" s="29"/>
      <c r="P53" s="29"/>
      <c r="Q53" s="40"/>
      <c r="R53" s="40"/>
      <c r="S53" s="41">
        <f t="shared" si="47"/>
        <v>0</v>
      </c>
      <c r="T53" s="29"/>
      <c r="U53" s="29"/>
      <c r="V53" s="24">
        <f t="shared" si="42"/>
        <v>0</v>
      </c>
      <c r="W53" s="25">
        <f t="shared" si="43"/>
        <v>0</v>
      </c>
      <c r="X53" s="21"/>
      <c r="Y53" s="21"/>
      <c r="Z53" s="33"/>
      <c r="AA53" s="27">
        <f t="shared" si="30"/>
        <v>17</v>
      </c>
      <c r="AB53" s="27">
        <v>17</v>
      </c>
      <c r="AC53" s="28">
        <f t="shared" si="31"/>
        <v>1</v>
      </c>
      <c r="AD53" s="10">
        <f t="shared" si="35"/>
        <v>0</v>
      </c>
      <c r="AE53" s="44">
        <f t="shared" si="48"/>
        <v>0</v>
      </c>
    </row>
    <row r="54" spans="1:31" x14ac:dyDescent="0.75">
      <c r="A54" s="29" t="s">
        <v>50</v>
      </c>
      <c r="B54" s="21" t="s">
        <v>38</v>
      </c>
      <c r="C54" s="29"/>
      <c r="D54" s="29"/>
      <c r="E54" s="29"/>
      <c r="F54" s="29"/>
      <c r="G54" s="40"/>
      <c r="H54" s="40"/>
      <c r="I54" s="41">
        <f t="shared" si="40"/>
        <v>0</v>
      </c>
      <c r="J54" s="29"/>
      <c r="K54" s="29"/>
      <c r="L54" s="24">
        <f t="shared" si="41"/>
        <v>0</v>
      </c>
      <c r="M54" s="29"/>
      <c r="N54" s="29"/>
      <c r="O54" s="29"/>
      <c r="P54" s="29"/>
      <c r="Q54" s="40"/>
      <c r="R54" s="40"/>
      <c r="S54" s="41">
        <f t="shared" si="47"/>
        <v>0</v>
      </c>
      <c r="T54" s="29"/>
      <c r="U54" s="29"/>
      <c r="V54" s="24">
        <f t="shared" si="42"/>
        <v>0</v>
      </c>
      <c r="W54" s="25">
        <f t="shared" si="43"/>
        <v>0</v>
      </c>
      <c r="X54" s="21"/>
      <c r="Y54" s="21"/>
      <c r="Z54" s="33"/>
      <c r="AA54" s="27">
        <f t="shared" si="30"/>
        <v>17</v>
      </c>
      <c r="AB54" s="27">
        <v>17</v>
      </c>
      <c r="AC54" s="28">
        <f t="shared" si="31"/>
        <v>1</v>
      </c>
      <c r="AD54" s="10">
        <f t="shared" si="35"/>
        <v>0</v>
      </c>
      <c r="AE54" s="44">
        <f t="shared" si="48"/>
        <v>0</v>
      </c>
    </row>
    <row r="55" spans="1:31" s="103" customFormat="1" x14ac:dyDescent="0.75">
      <c r="A55" s="105" t="s">
        <v>118</v>
      </c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</row>
    <row r="56" spans="1:31" s="104" customFormat="1" x14ac:dyDescent="0.75">
      <c r="A56" s="107" t="s">
        <v>97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</row>
    <row r="57" spans="1:31" x14ac:dyDescent="0.75">
      <c r="A57" s="29" t="s">
        <v>127</v>
      </c>
      <c r="B57" s="29" t="s">
        <v>58</v>
      </c>
      <c r="C57" s="29"/>
      <c r="D57" s="29"/>
      <c r="E57" s="29"/>
      <c r="F57" s="29"/>
      <c r="G57" s="40"/>
      <c r="H57" s="40"/>
      <c r="I57" s="41">
        <f t="shared" ref="I57:I59" si="49">H57-G57</f>
        <v>0</v>
      </c>
      <c r="J57" s="29"/>
      <c r="K57" s="29"/>
      <c r="L57" s="38">
        <f t="shared" ref="L57:L59" si="50">SUM(D57-C57)</f>
        <v>0</v>
      </c>
      <c r="M57" s="29"/>
      <c r="N57" s="29"/>
      <c r="O57" s="29"/>
      <c r="P57" s="29"/>
      <c r="Q57" s="40"/>
      <c r="R57" s="40"/>
      <c r="S57" s="41">
        <f t="shared" ref="S57:S59" si="51">R57-Q57</f>
        <v>0</v>
      </c>
      <c r="T57" s="29"/>
      <c r="U57" s="29"/>
      <c r="V57" s="24">
        <f t="shared" ref="V57:V59" si="52">SUM(N57-M57)</f>
        <v>0</v>
      </c>
      <c r="W57" s="25">
        <f t="shared" ref="W57:W59" si="53">SUM(L57+V57)</f>
        <v>0</v>
      </c>
      <c r="X57" s="29"/>
      <c r="Y57" s="29"/>
      <c r="Z57" s="30"/>
      <c r="AA57" s="27">
        <f>AB57-X57-Y57-Z57</f>
        <v>17</v>
      </c>
      <c r="AB57" s="27">
        <v>17</v>
      </c>
      <c r="AC57" s="28">
        <f>AA57/AB57</f>
        <v>1</v>
      </c>
      <c r="AD57" s="10">
        <f>W57/AA57</f>
        <v>0</v>
      </c>
      <c r="AE57" s="44">
        <f>S56+I56</f>
        <v>0</v>
      </c>
    </row>
    <row r="58" spans="1:31" x14ac:dyDescent="0.75">
      <c r="A58" s="29" t="s">
        <v>128</v>
      </c>
      <c r="B58" s="29" t="s">
        <v>58</v>
      </c>
      <c r="C58" s="29"/>
      <c r="D58" s="29"/>
      <c r="E58" s="29"/>
      <c r="F58" s="29"/>
      <c r="G58" s="40"/>
      <c r="H58" s="40"/>
      <c r="I58" s="41">
        <f t="shared" si="49"/>
        <v>0</v>
      </c>
      <c r="J58" s="29"/>
      <c r="K58" s="29"/>
      <c r="L58" s="38">
        <f t="shared" si="50"/>
        <v>0</v>
      </c>
      <c r="M58" s="29"/>
      <c r="N58" s="29"/>
      <c r="O58" s="29"/>
      <c r="P58" s="29"/>
      <c r="Q58" s="40"/>
      <c r="R58" s="40"/>
      <c r="S58" s="41">
        <f t="shared" si="51"/>
        <v>0</v>
      </c>
      <c r="T58" s="29"/>
      <c r="U58" s="29"/>
      <c r="V58" s="24">
        <f t="shared" si="52"/>
        <v>0</v>
      </c>
      <c r="W58" s="25">
        <f t="shared" si="53"/>
        <v>0</v>
      </c>
      <c r="X58" s="29"/>
      <c r="Y58" s="29"/>
      <c r="Z58" s="30"/>
      <c r="AA58" s="27">
        <f>AB58-X58-Y58-Z58</f>
        <v>17</v>
      </c>
      <c r="AB58" s="27">
        <v>17</v>
      </c>
      <c r="AC58" s="28">
        <f>AA58/AB58</f>
        <v>1</v>
      </c>
      <c r="AD58" s="10">
        <f>W58/AA58</f>
        <v>0</v>
      </c>
      <c r="AE58" s="44">
        <f t="shared" ref="AE58:AE59" si="54">S56+I56</f>
        <v>0</v>
      </c>
    </row>
    <row r="59" spans="1:31" x14ac:dyDescent="0.75">
      <c r="A59" s="29" t="s">
        <v>129</v>
      </c>
      <c r="B59" s="29" t="s">
        <v>58</v>
      </c>
      <c r="C59" s="29"/>
      <c r="D59" s="29"/>
      <c r="E59" s="29"/>
      <c r="F59" s="29"/>
      <c r="G59" s="40"/>
      <c r="H59" s="40"/>
      <c r="I59" s="41">
        <f t="shared" si="49"/>
        <v>0</v>
      </c>
      <c r="J59" s="29"/>
      <c r="K59" s="29"/>
      <c r="L59" s="38">
        <f t="shared" si="50"/>
        <v>0</v>
      </c>
      <c r="M59" s="29"/>
      <c r="N59" s="29"/>
      <c r="O59" s="29"/>
      <c r="P59" s="29"/>
      <c r="Q59" s="40"/>
      <c r="R59" s="40"/>
      <c r="S59" s="41">
        <f t="shared" si="51"/>
        <v>0</v>
      </c>
      <c r="T59" s="29"/>
      <c r="U59" s="29"/>
      <c r="V59" s="24">
        <f t="shared" si="52"/>
        <v>0</v>
      </c>
      <c r="W59" s="25">
        <f t="shared" si="53"/>
        <v>0</v>
      </c>
      <c r="X59" s="29"/>
      <c r="Y59" s="29"/>
      <c r="Z59" s="30"/>
      <c r="AA59" s="27">
        <f>AB59-X59-Y59-Z59</f>
        <v>17</v>
      </c>
      <c r="AB59" s="27">
        <v>17</v>
      </c>
      <c r="AC59" s="28">
        <f>AA59/AB59</f>
        <v>1</v>
      </c>
      <c r="AD59" s="10">
        <f>W59/AA59</f>
        <v>0</v>
      </c>
      <c r="AE59" s="44">
        <f t="shared" si="54"/>
        <v>0</v>
      </c>
    </row>
    <row r="60" spans="1:31" s="103" customFormat="1" x14ac:dyDescent="0.75">
      <c r="A60" s="101" t="s">
        <v>118</v>
      </c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</row>
    <row r="61" spans="1:31" s="37" customFormat="1" x14ac:dyDescent="0.75">
      <c r="A61" s="104" t="s">
        <v>98</v>
      </c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5"/>
      <c r="AE61" s="43"/>
    </row>
    <row r="62" spans="1:31" x14ac:dyDescent="0.75">
      <c r="A62" s="29" t="s">
        <v>57</v>
      </c>
      <c r="B62" s="29" t="s">
        <v>58</v>
      </c>
      <c r="C62" s="36"/>
      <c r="D62" s="36"/>
      <c r="E62" s="29"/>
      <c r="F62" s="29"/>
      <c r="G62" s="40"/>
      <c r="H62" s="40"/>
      <c r="I62" s="41">
        <f t="shared" ref="I62" si="55">H62-G62</f>
        <v>0</v>
      </c>
      <c r="J62" s="29"/>
      <c r="K62" s="29"/>
      <c r="L62" s="38">
        <f t="shared" ref="L62" si="56">SUM(D62-C62)</f>
        <v>0</v>
      </c>
      <c r="M62" s="29"/>
      <c r="N62" s="29"/>
      <c r="O62" s="29"/>
      <c r="P62" s="29"/>
      <c r="Q62" s="40"/>
      <c r="R62" s="40"/>
      <c r="S62" s="41">
        <f>R62-Q62</f>
        <v>0</v>
      </c>
      <c r="T62" s="29"/>
      <c r="U62" s="29"/>
      <c r="V62" s="24">
        <f t="shared" ref="V62" si="57">SUM(N62-M62)</f>
        <v>0</v>
      </c>
      <c r="W62" s="25">
        <f t="shared" ref="W62" si="58">SUM(L62+V62)</f>
        <v>0</v>
      </c>
      <c r="X62" s="29"/>
      <c r="Y62" s="29"/>
      <c r="Z62" s="30"/>
      <c r="AA62" s="27">
        <f>AB62-X62-Y62-Z62</f>
        <v>17</v>
      </c>
      <c r="AB62" s="27">
        <v>17</v>
      </c>
      <c r="AC62" s="28">
        <f>AA62/AB62</f>
        <v>1</v>
      </c>
      <c r="AD62" s="10">
        <f>W62/AA62</f>
        <v>0</v>
      </c>
      <c r="AE62" s="44">
        <f>S60+I60</f>
        <v>0</v>
      </c>
    </row>
    <row r="63" spans="1:31" s="103" customFormat="1" x14ac:dyDescent="0.75">
      <c r="A63" s="101" t="s">
        <v>61</v>
      </c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</row>
    <row r="64" spans="1:31" s="37" customFormat="1" x14ac:dyDescent="0.75">
      <c r="A64" s="104" t="s">
        <v>101</v>
      </c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5"/>
      <c r="AE64" s="19"/>
    </row>
    <row r="65" spans="1:31" x14ac:dyDescent="0.75">
      <c r="A65" s="29" t="s">
        <v>115</v>
      </c>
      <c r="B65" s="29" t="s">
        <v>61</v>
      </c>
      <c r="C65" s="29"/>
      <c r="D65" s="29"/>
      <c r="E65" s="29"/>
      <c r="F65" s="29"/>
      <c r="G65" s="40"/>
      <c r="H65" s="40"/>
      <c r="I65" s="41">
        <f>H65-G65</f>
        <v>0</v>
      </c>
      <c r="J65" s="29"/>
      <c r="K65" s="29"/>
      <c r="L65" s="38">
        <f>SUM(D65-C65)</f>
        <v>0</v>
      </c>
      <c r="M65" s="29"/>
      <c r="N65" s="29"/>
      <c r="O65" s="29"/>
      <c r="P65" s="29"/>
      <c r="Q65" s="40"/>
      <c r="R65" s="40"/>
      <c r="S65" s="41">
        <f>R65-Q65</f>
        <v>0</v>
      </c>
      <c r="T65" s="29"/>
      <c r="U65" s="29"/>
      <c r="V65" s="24">
        <f>SUM(N65-M65)</f>
        <v>0</v>
      </c>
      <c r="W65" s="25">
        <f>SUM(L65+V65)</f>
        <v>0</v>
      </c>
      <c r="X65" s="29"/>
      <c r="Y65" s="29"/>
      <c r="Z65" s="30"/>
      <c r="AA65" s="27">
        <f>AB65-X65-Y65-Z65</f>
        <v>17</v>
      </c>
      <c r="AB65" s="27">
        <v>17</v>
      </c>
      <c r="AC65" s="28">
        <f>AA65/AB65</f>
        <v>1</v>
      </c>
      <c r="AD65" s="10">
        <f>W65/AA65</f>
        <v>0</v>
      </c>
      <c r="AE65" s="44">
        <f>I65</f>
        <v>0</v>
      </c>
    </row>
    <row r="66" spans="1:31" s="37" customFormat="1" x14ac:dyDescent="0.75">
      <c r="A66" s="12" t="s">
        <v>119</v>
      </c>
      <c r="B66" s="13"/>
      <c r="C66" s="13"/>
      <c r="D66" s="13"/>
      <c r="E66" s="13"/>
      <c r="F66" s="13"/>
      <c r="G66" s="14"/>
      <c r="H66" s="15"/>
      <c r="I66" s="19"/>
      <c r="J66" s="14"/>
      <c r="K66" s="15"/>
      <c r="L66" s="13"/>
      <c r="M66" s="13"/>
      <c r="N66" s="13"/>
      <c r="O66" s="13"/>
      <c r="P66" s="13"/>
      <c r="Q66" s="14"/>
      <c r="R66" s="15"/>
      <c r="S66" s="19"/>
      <c r="T66" s="14"/>
      <c r="U66" s="15"/>
      <c r="V66" s="13"/>
      <c r="W66" s="17"/>
      <c r="X66" s="13"/>
      <c r="Y66" s="13"/>
      <c r="Z66" s="18"/>
      <c r="AA66" s="13"/>
      <c r="AB66" s="13"/>
      <c r="AC66" s="14"/>
      <c r="AD66" s="15"/>
      <c r="AE66" s="19"/>
    </row>
    <row r="67" spans="1:31" s="37" customFormat="1" x14ac:dyDescent="0.75">
      <c r="A67" s="104" t="s">
        <v>100</v>
      </c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5"/>
      <c r="AE67" s="19"/>
    </row>
    <row r="68" spans="1:31" x14ac:dyDescent="0.75">
      <c r="A68" s="29" t="s">
        <v>63</v>
      </c>
      <c r="B68" s="29" t="s">
        <v>62</v>
      </c>
      <c r="C68" s="29"/>
      <c r="D68" s="29"/>
      <c r="E68" s="29"/>
      <c r="F68" s="29"/>
      <c r="G68" s="40"/>
      <c r="H68" s="40"/>
      <c r="I68" s="41">
        <f t="shared" ref="I68:I69" si="59">H68-G68</f>
        <v>0</v>
      </c>
      <c r="J68" s="29"/>
      <c r="K68" s="29"/>
      <c r="L68" s="38">
        <f>SUM(D68-C68)</f>
        <v>0</v>
      </c>
      <c r="M68" s="29"/>
      <c r="N68" s="29"/>
      <c r="O68" s="29"/>
      <c r="P68" s="29"/>
      <c r="Q68" s="40"/>
      <c r="R68" s="40"/>
      <c r="S68" s="41">
        <f>R68-Q68</f>
        <v>0</v>
      </c>
      <c r="T68" s="29"/>
      <c r="U68" s="29"/>
      <c r="V68" s="24">
        <f>SUM(N68-M68)</f>
        <v>0</v>
      </c>
      <c r="W68" s="25">
        <f>SUM(L68+V68)</f>
        <v>0</v>
      </c>
      <c r="X68" s="29"/>
      <c r="Y68" s="29"/>
      <c r="Z68" s="30"/>
      <c r="AA68" s="27">
        <f>AB68-X68-Y68-Z68</f>
        <v>17</v>
      </c>
      <c r="AB68" s="27">
        <v>17</v>
      </c>
      <c r="AC68" s="28">
        <f>AA68/AB68</f>
        <v>1</v>
      </c>
      <c r="AD68" s="10">
        <f>W68/AA68</f>
        <v>0</v>
      </c>
      <c r="AE68" s="44" t="e">
        <f>#REF!+#REF!</f>
        <v>#REF!</v>
      </c>
    </row>
    <row r="69" spans="1:31" x14ac:dyDescent="0.75">
      <c r="A69" s="29" t="s">
        <v>64</v>
      </c>
      <c r="B69" s="29" t="s">
        <v>62</v>
      </c>
      <c r="C69" s="29"/>
      <c r="D69" s="29"/>
      <c r="E69" s="29"/>
      <c r="F69" s="29"/>
      <c r="G69" s="40"/>
      <c r="H69" s="40"/>
      <c r="I69" s="41">
        <f t="shared" si="59"/>
        <v>0</v>
      </c>
      <c r="J69" s="29"/>
      <c r="K69" s="29"/>
      <c r="L69" s="38">
        <f>SUM(D69-C69)</f>
        <v>0</v>
      </c>
      <c r="M69" s="29"/>
      <c r="N69" s="29"/>
      <c r="O69" s="29"/>
      <c r="P69" s="29"/>
      <c r="Q69" s="40"/>
      <c r="R69" s="40"/>
      <c r="S69" s="41">
        <f>R69-Q69</f>
        <v>0</v>
      </c>
      <c r="T69" s="29"/>
      <c r="U69" s="29"/>
      <c r="V69" s="24">
        <f>SUM(N69-M69)</f>
        <v>0</v>
      </c>
      <c r="W69" s="25">
        <f>SUM(L69+V69)</f>
        <v>0</v>
      </c>
      <c r="X69" s="29"/>
      <c r="Y69" s="29"/>
      <c r="Z69" s="30"/>
      <c r="AA69" s="27">
        <f>AB69-X69-Y69-Z69</f>
        <v>17</v>
      </c>
      <c r="AB69" s="27">
        <v>17</v>
      </c>
      <c r="AC69" s="28">
        <f>AA69/AB69</f>
        <v>1</v>
      </c>
      <c r="AD69" s="10">
        <f>W69/AA69</f>
        <v>0</v>
      </c>
      <c r="AE69" s="44">
        <f>S67+I67</f>
        <v>0</v>
      </c>
    </row>
    <row r="70" spans="1:31" s="103" customFormat="1" x14ac:dyDescent="0.75">
      <c r="A70" s="101" t="s">
        <v>120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</row>
    <row r="71" spans="1:31" s="37" customFormat="1" x14ac:dyDescent="0.75">
      <c r="A71" s="104" t="s">
        <v>99</v>
      </c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5"/>
      <c r="AE71" s="43"/>
    </row>
    <row r="72" spans="1:31" x14ac:dyDescent="0.75">
      <c r="A72" s="29" t="s">
        <v>65</v>
      </c>
      <c r="B72" s="29" t="s">
        <v>88</v>
      </c>
      <c r="C72" s="29"/>
      <c r="D72" s="29"/>
      <c r="E72" s="29"/>
      <c r="F72" s="29"/>
      <c r="G72" s="40"/>
      <c r="H72" s="40"/>
      <c r="I72" s="41">
        <f t="shared" ref="I72" si="60">H72-G72</f>
        <v>0</v>
      </c>
      <c r="J72" s="29"/>
      <c r="K72" s="29"/>
      <c r="L72" s="38">
        <f>SUM(D72-C72)</f>
        <v>0</v>
      </c>
      <c r="M72" s="29"/>
      <c r="N72" s="29"/>
      <c r="O72" s="29"/>
      <c r="P72" s="29"/>
      <c r="Q72" s="40"/>
      <c r="R72" s="40"/>
      <c r="S72" s="41">
        <f>R72-Q72</f>
        <v>0</v>
      </c>
      <c r="T72" s="29"/>
      <c r="U72" s="29"/>
      <c r="V72" s="24">
        <f>SUM(N72-M72)</f>
        <v>0</v>
      </c>
      <c r="W72" s="25">
        <f>SUM(L72+V72)</f>
        <v>0</v>
      </c>
      <c r="X72" s="29"/>
      <c r="Y72" s="29"/>
      <c r="Z72" s="30"/>
      <c r="AA72" s="27">
        <f t="shared" ref="AA72" si="61">AB72-X72-Y72-Z72</f>
        <v>17</v>
      </c>
      <c r="AB72" s="27">
        <v>17</v>
      </c>
      <c r="AC72" s="28">
        <f>AA72/AB72</f>
        <v>1</v>
      </c>
      <c r="AD72" s="39">
        <f t="shared" ref="AD72" si="62">W72/AA72</f>
        <v>0</v>
      </c>
      <c r="AE72" s="44">
        <f>S72+I72</f>
        <v>0</v>
      </c>
    </row>
    <row r="73" spans="1:31" s="103" customFormat="1" x14ac:dyDescent="0.75">
      <c r="A73" s="101" t="s">
        <v>122</v>
      </c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</row>
    <row r="74" spans="1:31" s="37" customFormat="1" x14ac:dyDescent="0.75">
      <c r="A74" s="13" t="s">
        <v>112</v>
      </c>
      <c r="B74" s="13"/>
      <c r="C74" s="17"/>
      <c r="D74" s="17"/>
      <c r="E74" s="17"/>
      <c r="F74" s="17"/>
      <c r="G74" s="17"/>
      <c r="H74" s="17"/>
      <c r="I74" s="59"/>
      <c r="J74" s="17"/>
      <c r="K74" s="17"/>
      <c r="L74" s="17"/>
      <c r="M74" s="17"/>
      <c r="N74" s="35"/>
      <c r="O74" s="17"/>
      <c r="P74" s="17"/>
      <c r="Q74" s="17"/>
      <c r="R74" s="17"/>
      <c r="S74" s="17"/>
      <c r="T74" s="17"/>
      <c r="U74" s="17"/>
      <c r="V74" s="13"/>
      <c r="W74" s="17"/>
      <c r="X74" s="13"/>
      <c r="Y74" s="13"/>
      <c r="Z74" s="18"/>
      <c r="AA74" s="13"/>
      <c r="AB74" s="13"/>
      <c r="AC74" s="14"/>
      <c r="AD74" s="15"/>
      <c r="AE74" s="19"/>
    </row>
    <row r="75" spans="1:31" x14ac:dyDescent="0.75">
      <c r="A75" s="21" t="s">
        <v>113</v>
      </c>
      <c r="B75" s="21" t="s">
        <v>114</v>
      </c>
      <c r="C75" s="34"/>
      <c r="D75" s="36"/>
      <c r="E75" s="29"/>
      <c r="F75" s="29"/>
      <c r="G75" s="40"/>
      <c r="H75" s="40"/>
      <c r="I75" s="41">
        <f t="shared" ref="I75" si="63">H75-G75</f>
        <v>0</v>
      </c>
      <c r="J75" s="29"/>
      <c r="K75" s="29"/>
      <c r="L75" s="24">
        <f>SUM(D75-C75)</f>
        <v>0</v>
      </c>
      <c r="M75" s="36"/>
      <c r="N75" s="34"/>
      <c r="O75" s="29"/>
      <c r="P75" s="29"/>
      <c r="Q75" s="40"/>
      <c r="R75" s="40"/>
      <c r="S75" s="41">
        <f t="shared" ref="S75" si="64">R75-Q75</f>
        <v>0</v>
      </c>
      <c r="T75" s="29"/>
      <c r="U75" s="29"/>
      <c r="V75" s="24">
        <f>SUM(N75-M75)</f>
        <v>0</v>
      </c>
      <c r="W75" s="25">
        <f>V75+L75</f>
        <v>0</v>
      </c>
      <c r="X75" s="21"/>
      <c r="Y75" s="21"/>
      <c r="Z75" s="33"/>
      <c r="AA75" s="27">
        <f>AB75-X75-Y75-Z75</f>
        <v>17</v>
      </c>
      <c r="AB75" s="27">
        <v>17</v>
      </c>
      <c r="AC75" s="28">
        <f t="shared" ref="AC75" si="65">AA75/AB75</f>
        <v>1</v>
      </c>
      <c r="AD75" s="10">
        <f>W75/AA75</f>
        <v>0</v>
      </c>
      <c r="AE75" s="44" t="e">
        <f>#REF!+#REF!</f>
        <v>#REF!</v>
      </c>
    </row>
  </sheetData>
  <mergeCells count="10">
    <mergeCell ref="A67:AC67"/>
    <mergeCell ref="A70:XFD70"/>
    <mergeCell ref="A71:AC71"/>
    <mergeCell ref="A73:XFD73"/>
    <mergeCell ref="A55:XFD55"/>
    <mergeCell ref="A56:XFD56"/>
    <mergeCell ref="A60:XFD60"/>
    <mergeCell ref="A61:AC61"/>
    <mergeCell ref="A64:AC64"/>
    <mergeCell ref="A63:XFD63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zoomScale="80" zoomScaleNormal="80" workbookViewId="0">
      <selection activeCell="A46" sqref="A1:XFD1048576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9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9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/>
      <c r="F5" s="29"/>
      <c r="G5" s="40"/>
      <c r="H5" s="40"/>
      <c r="I5" s="41">
        <f t="shared" ref="I5:I12" si="0">H5-G5</f>
        <v>0</v>
      </c>
      <c r="J5" s="29"/>
      <c r="K5" s="29"/>
      <c r="L5" s="22">
        <f t="shared" ref="L5:L12" si="1">D5-C5</f>
        <v>0</v>
      </c>
      <c r="M5" s="23"/>
      <c r="N5" s="2"/>
      <c r="O5" s="29"/>
      <c r="P5" s="29"/>
      <c r="Q5" s="40"/>
      <c r="R5" s="40"/>
      <c r="S5" s="41">
        <v>0.41666666666666669</v>
      </c>
      <c r="T5" s="29"/>
      <c r="U5" s="29"/>
      <c r="V5" s="24">
        <f t="shared" ref="V5:V12" si="2">SUM(N5-M5)</f>
        <v>0</v>
      </c>
      <c r="W5" s="25">
        <f t="shared" ref="W5:W12" si="3">L5+V5</f>
        <v>0</v>
      </c>
      <c r="X5" s="1"/>
      <c r="Y5" s="8"/>
      <c r="Z5" s="26"/>
      <c r="AA5" s="27">
        <f t="shared" ref="AA5:AA12" si="4">AB5-X5-Y5-Z5</f>
        <v>17</v>
      </c>
      <c r="AB5" s="27">
        <v>17</v>
      </c>
      <c r="AC5" s="28">
        <f t="shared" ref="AC5:AC12" si="5">AA5/AB5</f>
        <v>1</v>
      </c>
      <c r="AD5" s="10">
        <f t="shared" ref="AD5:AD12" si="6">W5/AA5</f>
        <v>0</v>
      </c>
      <c r="AE5" s="44">
        <f t="shared" ref="AE5:AE21" si="7">S5+I5</f>
        <v>0.41666666666666669</v>
      </c>
    </row>
    <row r="6" spans="1:31" x14ac:dyDescent="0.75">
      <c r="A6" s="20" t="s">
        <v>31</v>
      </c>
      <c r="B6" s="21" t="s">
        <v>29</v>
      </c>
      <c r="C6" s="23"/>
      <c r="D6" s="23"/>
      <c r="E6" s="29"/>
      <c r="F6" s="29"/>
      <c r="G6" s="40"/>
      <c r="H6" s="40"/>
      <c r="I6" s="41">
        <f t="shared" si="0"/>
        <v>0</v>
      </c>
      <c r="J6" s="29"/>
      <c r="K6" s="29"/>
      <c r="L6" s="22">
        <f t="shared" si="1"/>
        <v>0</v>
      </c>
      <c r="M6" s="23"/>
      <c r="N6" s="23"/>
      <c r="O6" s="29"/>
      <c r="P6" s="29"/>
      <c r="Q6" s="40"/>
      <c r="R6" s="40"/>
      <c r="S6" s="41">
        <f t="shared" ref="S6:S12" si="8">R6-Q6</f>
        <v>0</v>
      </c>
      <c r="T6" s="29"/>
      <c r="U6" s="29"/>
      <c r="V6" s="24">
        <f t="shared" si="2"/>
        <v>0</v>
      </c>
      <c r="W6" s="25">
        <f t="shared" si="3"/>
        <v>0</v>
      </c>
      <c r="X6" s="1"/>
      <c r="Y6" s="8"/>
      <c r="Z6" s="26"/>
      <c r="AA6" s="27">
        <f t="shared" si="4"/>
        <v>17</v>
      </c>
      <c r="AB6" s="27">
        <v>17</v>
      </c>
      <c r="AC6" s="28">
        <f t="shared" si="5"/>
        <v>1</v>
      </c>
      <c r="AD6" s="10">
        <f t="shared" si="6"/>
        <v>0</v>
      </c>
      <c r="AE6" s="44">
        <f t="shared" si="7"/>
        <v>0</v>
      </c>
    </row>
    <row r="7" spans="1:31" x14ac:dyDescent="0.75">
      <c r="A7" s="20" t="s">
        <v>32</v>
      </c>
      <c r="B7" s="21" t="s">
        <v>29</v>
      </c>
      <c r="C7" s="23"/>
      <c r="D7" s="23"/>
      <c r="E7" s="29"/>
      <c r="F7" s="29"/>
      <c r="G7" s="40"/>
      <c r="H7" s="40"/>
      <c r="I7" s="41">
        <f t="shared" si="0"/>
        <v>0</v>
      </c>
      <c r="J7" s="29"/>
      <c r="K7" s="29"/>
      <c r="L7" s="22">
        <f t="shared" si="1"/>
        <v>0</v>
      </c>
      <c r="M7" s="23"/>
      <c r="N7" s="23"/>
      <c r="O7" s="29"/>
      <c r="P7" s="29"/>
      <c r="Q7" s="40"/>
      <c r="R7" s="40"/>
      <c r="S7" s="41">
        <f t="shared" si="8"/>
        <v>0</v>
      </c>
      <c r="T7" s="29"/>
      <c r="U7" s="29"/>
      <c r="V7" s="24">
        <f t="shared" si="2"/>
        <v>0</v>
      </c>
      <c r="W7" s="25">
        <f t="shared" si="3"/>
        <v>0</v>
      </c>
      <c r="X7" s="1"/>
      <c r="Y7" s="8"/>
      <c r="Z7" s="26"/>
      <c r="AA7" s="27">
        <f t="shared" si="4"/>
        <v>17</v>
      </c>
      <c r="AB7" s="27">
        <v>17</v>
      </c>
      <c r="AC7" s="28">
        <f t="shared" si="5"/>
        <v>1</v>
      </c>
      <c r="AD7" s="10">
        <f t="shared" si="6"/>
        <v>0</v>
      </c>
      <c r="AE7" s="44">
        <f t="shared" si="7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/>
      <c r="F8" s="29"/>
      <c r="G8" s="40"/>
      <c r="H8" s="40"/>
      <c r="I8" s="41">
        <f t="shared" si="0"/>
        <v>0</v>
      </c>
      <c r="J8" s="29"/>
      <c r="K8" s="29"/>
      <c r="L8" s="22">
        <f t="shared" si="1"/>
        <v>0</v>
      </c>
      <c r="M8" s="23"/>
      <c r="N8" s="23"/>
      <c r="O8" s="29"/>
      <c r="P8" s="29"/>
      <c r="Q8" s="40"/>
      <c r="R8" s="40"/>
      <c r="S8" s="41">
        <v>0.41666666666666669</v>
      </c>
      <c r="T8" s="29"/>
      <c r="U8" s="29"/>
      <c r="V8" s="24">
        <f t="shared" ref="V8" si="9">SUM(N8-M8)</f>
        <v>0</v>
      </c>
      <c r="W8" s="25">
        <f t="shared" si="3"/>
        <v>0</v>
      </c>
      <c r="X8" s="1"/>
      <c r="Y8" s="8"/>
      <c r="Z8" s="26"/>
      <c r="AA8" s="27">
        <f t="shared" si="4"/>
        <v>17</v>
      </c>
      <c r="AB8" s="27">
        <v>17</v>
      </c>
      <c r="AC8" s="28">
        <f t="shared" si="5"/>
        <v>1</v>
      </c>
      <c r="AD8" s="10">
        <f t="shared" si="6"/>
        <v>0</v>
      </c>
      <c r="AE8" s="44">
        <f t="shared" si="7"/>
        <v>0.41666666666666669</v>
      </c>
    </row>
    <row r="9" spans="1:31" x14ac:dyDescent="0.75">
      <c r="A9" s="20" t="s">
        <v>69</v>
      </c>
      <c r="B9" s="21" t="s">
        <v>29</v>
      </c>
      <c r="C9" s="52"/>
      <c r="D9" s="23"/>
      <c r="E9" s="29"/>
      <c r="F9" s="29"/>
      <c r="G9" s="40"/>
      <c r="H9" s="40"/>
      <c r="I9" s="41">
        <f t="shared" si="0"/>
        <v>0</v>
      </c>
      <c r="J9" s="29"/>
      <c r="K9" s="29"/>
      <c r="L9" s="22">
        <f t="shared" si="1"/>
        <v>0</v>
      </c>
      <c r="M9" s="23"/>
      <c r="N9" s="23"/>
      <c r="O9" s="29"/>
      <c r="P9" s="29"/>
      <c r="Q9" s="40"/>
      <c r="R9" s="40"/>
      <c r="S9" s="41">
        <f t="shared" si="8"/>
        <v>0</v>
      </c>
      <c r="T9" s="29"/>
      <c r="U9" s="29"/>
      <c r="V9" s="24">
        <f t="shared" si="2"/>
        <v>0</v>
      </c>
      <c r="W9" s="25">
        <f t="shared" si="3"/>
        <v>0</v>
      </c>
      <c r="X9" s="1"/>
      <c r="Y9" s="8"/>
      <c r="Z9" s="26"/>
      <c r="AA9" s="27">
        <f t="shared" si="4"/>
        <v>17</v>
      </c>
      <c r="AB9" s="27">
        <v>17</v>
      </c>
      <c r="AC9" s="28">
        <f t="shared" si="5"/>
        <v>1</v>
      </c>
      <c r="AD9" s="10">
        <f t="shared" si="6"/>
        <v>0</v>
      </c>
      <c r="AE9" s="44">
        <f t="shared" si="7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/>
      <c r="F10" s="29"/>
      <c r="G10" s="40"/>
      <c r="H10" s="40"/>
      <c r="I10" s="41">
        <f t="shared" si="0"/>
        <v>0</v>
      </c>
      <c r="J10" s="29"/>
      <c r="K10" s="29"/>
      <c r="L10" s="22">
        <f t="shared" si="1"/>
        <v>0</v>
      </c>
      <c r="M10" s="23"/>
      <c r="N10" s="23"/>
      <c r="O10" s="29"/>
      <c r="P10" s="29"/>
      <c r="Q10" s="40"/>
      <c r="R10" s="40"/>
      <c r="S10" s="41">
        <v>0.41666666666666669</v>
      </c>
      <c r="T10" s="29"/>
      <c r="U10" s="29"/>
      <c r="V10" s="24">
        <f t="shared" ref="V10" si="10">SUM(N10-M10)</f>
        <v>0</v>
      </c>
      <c r="W10" s="25">
        <f t="shared" si="3"/>
        <v>0</v>
      </c>
      <c r="X10" s="1"/>
      <c r="Y10" s="8"/>
      <c r="Z10" s="26"/>
      <c r="AA10" s="27">
        <f t="shared" si="4"/>
        <v>17</v>
      </c>
      <c r="AB10" s="27">
        <v>17</v>
      </c>
      <c r="AC10" s="28">
        <f t="shared" si="5"/>
        <v>1</v>
      </c>
      <c r="AD10" s="10">
        <f t="shared" si="6"/>
        <v>0</v>
      </c>
      <c r="AE10" s="44">
        <f t="shared" si="7"/>
        <v>0.41666666666666669</v>
      </c>
    </row>
    <row r="11" spans="1:31" x14ac:dyDescent="0.75">
      <c r="A11" s="20" t="s">
        <v>71</v>
      </c>
      <c r="B11" s="21" t="s">
        <v>29</v>
      </c>
      <c r="C11" s="23"/>
      <c r="D11" s="23"/>
      <c r="E11" s="29"/>
      <c r="F11" s="29"/>
      <c r="G11" s="40"/>
      <c r="H11" s="40"/>
      <c r="I11" s="41">
        <f t="shared" si="0"/>
        <v>0</v>
      </c>
      <c r="J11" s="29"/>
      <c r="K11" s="29"/>
      <c r="L11" s="22">
        <f t="shared" si="1"/>
        <v>0</v>
      </c>
      <c r="M11" s="23"/>
      <c r="N11" s="23"/>
      <c r="O11" s="29"/>
      <c r="P11" s="29"/>
      <c r="Q11" s="40"/>
      <c r="R11" s="40"/>
      <c r="S11" s="41">
        <f t="shared" si="8"/>
        <v>0</v>
      </c>
      <c r="T11" s="29"/>
      <c r="U11" s="29"/>
      <c r="V11" s="24">
        <f t="shared" si="2"/>
        <v>0</v>
      </c>
      <c r="W11" s="25">
        <f t="shared" si="3"/>
        <v>0</v>
      </c>
      <c r="X11" s="1"/>
      <c r="Y11" s="8"/>
      <c r="Z11" s="26"/>
      <c r="AA11" s="27">
        <f t="shared" si="4"/>
        <v>17</v>
      </c>
      <c r="AB11" s="27">
        <v>17</v>
      </c>
      <c r="AC11" s="28">
        <f t="shared" si="5"/>
        <v>1</v>
      </c>
      <c r="AD11" s="10">
        <f t="shared" si="6"/>
        <v>0</v>
      </c>
      <c r="AE11" s="44">
        <f t="shared" si="7"/>
        <v>0</v>
      </c>
    </row>
    <row r="12" spans="1:31" x14ac:dyDescent="0.75">
      <c r="A12" s="20" t="s">
        <v>91</v>
      </c>
      <c r="B12" s="21" t="s">
        <v>29</v>
      </c>
      <c r="C12" s="23"/>
      <c r="D12" s="23"/>
      <c r="E12" s="29"/>
      <c r="F12" s="29"/>
      <c r="G12" s="40"/>
      <c r="H12" s="40"/>
      <c r="I12" s="41">
        <f t="shared" si="0"/>
        <v>0</v>
      </c>
      <c r="J12" s="29"/>
      <c r="K12" s="29"/>
      <c r="L12" s="22">
        <f t="shared" si="1"/>
        <v>0</v>
      </c>
      <c r="M12" s="23"/>
      <c r="N12" s="23"/>
      <c r="O12" s="29"/>
      <c r="P12" s="29"/>
      <c r="Q12" s="40"/>
      <c r="R12" s="40"/>
      <c r="S12" s="41">
        <f t="shared" si="8"/>
        <v>0</v>
      </c>
      <c r="T12" s="29"/>
      <c r="U12" s="29"/>
      <c r="V12" s="24">
        <f t="shared" si="2"/>
        <v>0</v>
      </c>
      <c r="W12" s="25">
        <f t="shared" si="3"/>
        <v>0</v>
      </c>
      <c r="X12" s="1"/>
      <c r="Y12" s="8"/>
      <c r="Z12" s="26"/>
      <c r="AA12" s="27">
        <f t="shared" si="4"/>
        <v>17</v>
      </c>
      <c r="AB12" s="27">
        <v>17</v>
      </c>
      <c r="AC12" s="28">
        <f t="shared" si="5"/>
        <v>1</v>
      </c>
      <c r="AD12" s="10">
        <f t="shared" si="6"/>
        <v>0</v>
      </c>
      <c r="AE12" s="44">
        <f t="shared" si="7"/>
        <v>0</v>
      </c>
    </row>
    <row r="13" spans="1:31" x14ac:dyDescent="0.75">
      <c r="A13" s="13" t="s">
        <v>33</v>
      </c>
      <c r="B13" s="13"/>
      <c r="C13" s="13"/>
      <c r="D13" s="13"/>
      <c r="E13" s="13"/>
      <c r="F13" s="13"/>
      <c r="G13" s="13"/>
      <c r="H13" s="13"/>
      <c r="I13" s="16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7"/>
      <c r="X13" s="13"/>
      <c r="Y13" s="13"/>
      <c r="Z13" s="18"/>
      <c r="AA13" s="13"/>
      <c r="AB13" s="13"/>
      <c r="AC13" s="14"/>
      <c r="AD13" s="15"/>
      <c r="AE13" s="44">
        <f t="shared" si="7"/>
        <v>0</v>
      </c>
    </row>
    <row r="14" spans="1:31" x14ac:dyDescent="0.75">
      <c r="A14" s="29" t="s">
        <v>34</v>
      </c>
      <c r="B14" s="29" t="s">
        <v>29</v>
      </c>
      <c r="C14" s="21"/>
      <c r="D14" s="21"/>
      <c r="E14" s="29"/>
      <c r="F14" s="29"/>
      <c r="G14" s="40"/>
      <c r="H14" s="40"/>
      <c r="I14" s="41">
        <f t="shared" ref="I14:I19" si="11">H14-G14</f>
        <v>0</v>
      </c>
      <c r="J14" s="29"/>
      <c r="K14" s="29"/>
      <c r="L14" s="24">
        <f t="shared" ref="L14:L19" si="12">SUM(D14-C14)</f>
        <v>0</v>
      </c>
      <c r="M14" s="21"/>
      <c r="N14" s="21"/>
      <c r="O14" s="29"/>
      <c r="P14" s="29"/>
      <c r="Q14" s="40"/>
      <c r="R14" s="40"/>
      <c r="S14" s="41">
        <v>0.41666666666666669</v>
      </c>
      <c r="T14" s="29"/>
      <c r="U14" s="29"/>
      <c r="V14" s="24">
        <f t="shared" ref="V14:V19" si="13">SUM(N14-M14)</f>
        <v>0</v>
      </c>
      <c r="W14" s="25">
        <f t="shared" ref="W14:W19" si="14">L14+V14</f>
        <v>0</v>
      </c>
      <c r="X14" s="21"/>
      <c r="Y14" s="21"/>
      <c r="Z14" s="30"/>
      <c r="AA14" s="27">
        <f>AB14-X14-Y14-Z14</f>
        <v>17</v>
      </c>
      <c r="AB14" s="27">
        <v>17</v>
      </c>
      <c r="AC14" s="28">
        <f t="shared" ref="AC14:AC19" si="15">AA14/AB14</f>
        <v>1</v>
      </c>
      <c r="AD14" s="10">
        <f t="shared" ref="AD14:AD19" si="16">W14/AA14</f>
        <v>0</v>
      </c>
      <c r="AE14" s="44">
        <f t="shared" si="7"/>
        <v>0.41666666666666669</v>
      </c>
    </row>
    <row r="15" spans="1:31" x14ac:dyDescent="0.75">
      <c r="A15" s="29" t="s">
        <v>130</v>
      </c>
      <c r="B15" s="29" t="s">
        <v>29</v>
      </c>
      <c r="C15" s="29"/>
      <c r="D15" s="29"/>
      <c r="E15" s="29"/>
      <c r="F15" s="29"/>
      <c r="G15" s="40"/>
      <c r="H15" s="40"/>
      <c r="I15" s="41">
        <f t="shared" si="11"/>
        <v>0</v>
      </c>
      <c r="J15" s="29"/>
      <c r="K15" s="29"/>
      <c r="L15" s="24">
        <f t="shared" si="12"/>
        <v>0</v>
      </c>
      <c r="M15" s="29"/>
      <c r="N15" s="29"/>
      <c r="O15" s="29"/>
      <c r="P15" s="29"/>
      <c r="Q15" s="40"/>
      <c r="R15" s="40"/>
      <c r="S15" s="41">
        <f t="shared" ref="S15:S19" si="17">R15-Q15</f>
        <v>0</v>
      </c>
      <c r="T15" s="29"/>
      <c r="U15" s="29"/>
      <c r="V15" s="24">
        <f t="shared" si="13"/>
        <v>0</v>
      </c>
      <c r="W15" s="25">
        <f t="shared" si="14"/>
        <v>0</v>
      </c>
      <c r="X15" s="21"/>
      <c r="Y15" s="21"/>
      <c r="Z15" s="30"/>
      <c r="AA15" s="27">
        <f t="shared" ref="AA15:AA19" si="18">AB15-X15-Y15-Z15</f>
        <v>17</v>
      </c>
      <c r="AB15" s="27">
        <v>17</v>
      </c>
      <c r="AC15" s="28">
        <f t="shared" si="15"/>
        <v>1</v>
      </c>
      <c r="AD15" s="10">
        <f t="shared" si="16"/>
        <v>0</v>
      </c>
      <c r="AE15" s="44">
        <f t="shared" si="7"/>
        <v>0</v>
      </c>
    </row>
    <row r="16" spans="1:31" x14ac:dyDescent="0.75">
      <c r="A16" s="29" t="s">
        <v>126</v>
      </c>
      <c r="B16" s="29" t="s">
        <v>29</v>
      </c>
      <c r="C16" s="29"/>
      <c r="D16" s="29"/>
      <c r="E16" s="29"/>
      <c r="F16" s="29"/>
      <c r="G16" s="40"/>
      <c r="H16" s="40"/>
      <c r="I16" s="41">
        <v>0.41666666666666663</v>
      </c>
      <c r="J16" s="29"/>
      <c r="K16" s="29"/>
      <c r="L16" s="24">
        <v>0</v>
      </c>
      <c r="M16" s="29"/>
      <c r="N16" s="29"/>
      <c r="O16" s="29"/>
      <c r="P16" s="29"/>
      <c r="Q16" s="40"/>
      <c r="R16" s="40"/>
      <c r="S16" s="41">
        <v>0.41666666666666669</v>
      </c>
      <c r="T16" s="29"/>
      <c r="U16" s="29"/>
      <c r="V16" s="24">
        <v>0</v>
      </c>
      <c r="W16" s="25">
        <v>0</v>
      </c>
      <c r="X16" s="21"/>
      <c r="Y16" s="21"/>
      <c r="Z16" s="30"/>
      <c r="AA16" s="27">
        <v>0.10000000000000142</v>
      </c>
      <c r="AB16" s="27">
        <v>17</v>
      </c>
      <c r="AC16" s="28">
        <v>5.8823529411765538E-3</v>
      </c>
      <c r="AD16" s="10">
        <v>0</v>
      </c>
      <c r="AE16" s="44">
        <v>0.83333333333333326</v>
      </c>
    </row>
    <row r="17" spans="1:31" x14ac:dyDescent="0.75">
      <c r="A17" s="29" t="s">
        <v>35</v>
      </c>
      <c r="B17" s="29" t="s">
        <v>29</v>
      </c>
      <c r="C17" s="29"/>
      <c r="D17" s="29"/>
      <c r="E17" s="29"/>
      <c r="F17" s="29"/>
      <c r="G17" s="40"/>
      <c r="H17" s="40"/>
      <c r="I17" s="41">
        <f t="shared" si="11"/>
        <v>0</v>
      </c>
      <c r="J17" s="29"/>
      <c r="K17" s="29"/>
      <c r="L17" s="24">
        <f t="shared" si="12"/>
        <v>0</v>
      </c>
      <c r="M17" s="29"/>
      <c r="N17" s="29"/>
      <c r="O17" s="29"/>
      <c r="P17" s="29"/>
      <c r="Q17" s="40"/>
      <c r="R17" s="40"/>
      <c r="S17" s="41">
        <f t="shared" si="17"/>
        <v>0</v>
      </c>
      <c r="T17" s="29"/>
      <c r="U17" s="29"/>
      <c r="V17" s="24">
        <f t="shared" si="13"/>
        <v>0</v>
      </c>
      <c r="W17" s="25">
        <f t="shared" si="14"/>
        <v>0</v>
      </c>
      <c r="X17" s="21"/>
      <c r="Y17" s="21"/>
      <c r="Z17" s="30"/>
      <c r="AA17" s="27">
        <f t="shared" si="18"/>
        <v>17</v>
      </c>
      <c r="AB17" s="27">
        <v>17</v>
      </c>
      <c r="AC17" s="28">
        <f t="shared" si="15"/>
        <v>1</v>
      </c>
      <c r="AD17" s="10">
        <f t="shared" si="16"/>
        <v>0</v>
      </c>
      <c r="AE17" s="44">
        <f t="shared" si="7"/>
        <v>0</v>
      </c>
    </row>
    <row r="18" spans="1:31" x14ac:dyDescent="0.75">
      <c r="A18" s="29" t="s">
        <v>131</v>
      </c>
      <c r="B18" s="29" t="s">
        <v>29</v>
      </c>
      <c r="C18" s="29"/>
      <c r="D18" s="29"/>
      <c r="E18" s="29"/>
      <c r="F18" s="29"/>
      <c r="G18" s="40"/>
      <c r="H18" s="40"/>
      <c r="I18" s="41">
        <f t="shared" si="11"/>
        <v>0</v>
      </c>
      <c r="J18" s="29"/>
      <c r="K18" s="29"/>
      <c r="L18" s="24">
        <f t="shared" si="12"/>
        <v>0</v>
      </c>
      <c r="M18" s="29"/>
      <c r="N18" s="29"/>
      <c r="O18" s="29"/>
      <c r="P18" s="29"/>
      <c r="Q18" s="40"/>
      <c r="R18" s="40"/>
      <c r="S18" s="41">
        <f t="shared" si="17"/>
        <v>0</v>
      </c>
      <c r="T18" s="29"/>
      <c r="U18" s="29"/>
      <c r="V18" s="24">
        <f t="shared" si="13"/>
        <v>0</v>
      </c>
      <c r="W18" s="25">
        <f t="shared" si="14"/>
        <v>0</v>
      </c>
      <c r="X18" s="21"/>
      <c r="Y18" s="21"/>
      <c r="Z18" s="30"/>
      <c r="AA18" s="27">
        <f t="shared" si="18"/>
        <v>17</v>
      </c>
      <c r="AB18" s="27">
        <v>17</v>
      </c>
      <c r="AC18" s="28">
        <f t="shared" si="15"/>
        <v>1</v>
      </c>
      <c r="AD18" s="10">
        <f t="shared" si="16"/>
        <v>0</v>
      </c>
      <c r="AE18" s="44">
        <f t="shared" si="7"/>
        <v>0</v>
      </c>
    </row>
    <row r="19" spans="1:31" x14ac:dyDescent="0.75">
      <c r="A19" s="29" t="s">
        <v>90</v>
      </c>
      <c r="B19" s="29" t="s">
        <v>29</v>
      </c>
      <c r="C19" s="29"/>
      <c r="D19" s="29"/>
      <c r="E19" s="29"/>
      <c r="F19" s="29"/>
      <c r="G19" s="40"/>
      <c r="H19" s="40"/>
      <c r="I19" s="41">
        <f t="shared" si="11"/>
        <v>0</v>
      </c>
      <c r="J19" s="29"/>
      <c r="K19" s="29"/>
      <c r="L19" s="24">
        <f t="shared" si="12"/>
        <v>0</v>
      </c>
      <c r="M19" s="29"/>
      <c r="N19" s="29"/>
      <c r="O19" s="29"/>
      <c r="P19" s="29"/>
      <c r="Q19" s="40"/>
      <c r="R19" s="40"/>
      <c r="S19" s="41">
        <f t="shared" si="17"/>
        <v>0</v>
      </c>
      <c r="T19" s="29"/>
      <c r="U19" s="29"/>
      <c r="V19" s="24">
        <f t="shared" si="13"/>
        <v>0</v>
      </c>
      <c r="W19" s="25">
        <f t="shared" si="14"/>
        <v>0</v>
      </c>
      <c r="X19" s="21"/>
      <c r="Y19" s="21"/>
      <c r="Z19" s="30"/>
      <c r="AA19" s="27">
        <f t="shared" si="18"/>
        <v>17</v>
      </c>
      <c r="AB19" s="27">
        <v>17</v>
      </c>
      <c r="AC19" s="28">
        <f t="shared" si="15"/>
        <v>1</v>
      </c>
      <c r="AD19" s="10">
        <f t="shared" si="16"/>
        <v>0</v>
      </c>
      <c r="AE19" s="44">
        <f t="shared" si="7"/>
        <v>0</v>
      </c>
    </row>
    <row r="20" spans="1:31" x14ac:dyDescent="0.75">
      <c r="A20" s="13" t="s">
        <v>72</v>
      </c>
      <c r="B20" s="13"/>
      <c r="C20" s="13"/>
      <c r="D20" s="13"/>
      <c r="E20" s="13"/>
      <c r="F20" s="13"/>
      <c r="G20" s="13"/>
      <c r="H20" s="13"/>
      <c r="I20" s="16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7"/>
      <c r="X20" s="13"/>
      <c r="Y20" s="13"/>
      <c r="Z20" s="18"/>
      <c r="AA20" s="13"/>
      <c r="AB20" s="13"/>
      <c r="AC20" s="14"/>
      <c r="AD20" s="15"/>
      <c r="AE20" s="44">
        <f t="shared" si="7"/>
        <v>0</v>
      </c>
    </row>
    <row r="21" spans="1:31" x14ac:dyDescent="0.75">
      <c r="A21" s="29" t="s">
        <v>89</v>
      </c>
      <c r="B21" s="29" t="s">
        <v>29</v>
      </c>
      <c r="C21" s="29"/>
      <c r="D21" s="29"/>
      <c r="E21" s="29"/>
      <c r="F21" s="29"/>
      <c r="G21" s="40"/>
      <c r="H21" s="40"/>
      <c r="I21" s="41">
        <f t="shared" ref="I21" si="19">H21-G21</f>
        <v>0</v>
      </c>
      <c r="J21" s="29"/>
      <c r="K21" s="29"/>
      <c r="L21" s="24">
        <f t="shared" ref="L21" si="20">SUM(D21-C21)</f>
        <v>0</v>
      </c>
      <c r="M21" s="29"/>
      <c r="N21" s="29"/>
      <c r="O21" s="29"/>
      <c r="P21" s="29"/>
      <c r="Q21" s="40"/>
      <c r="R21" s="40"/>
      <c r="S21" s="41">
        <f t="shared" ref="S21" si="21">R21-Q21</f>
        <v>0</v>
      </c>
      <c r="T21" s="29"/>
      <c r="U21" s="29"/>
      <c r="V21" s="24">
        <f t="shared" ref="V21" si="22">SUM(N21-M21)</f>
        <v>0</v>
      </c>
      <c r="W21" s="25">
        <f t="shared" ref="W21" si="23">L21+V21</f>
        <v>0</v>
      </c>
      <c r="X21" s="21"/>
      <c r="Y21" s="21"/>
      <c r="Z21" s="30"/>
      <c r="AA21" s="27">
        <f t="shared" ref="AA21" si="24">AB21-X21-Y21-Z21</f>
        <v>17</v>
      </c>
      <c r="AB21" s="27">
        <v>17</v>
      </c>
      <c r="AC21" s="28">
        <f t="shared" ref="AC21" si="25">AA21/AB21</f>
        <v>1</v>
      </c>
      <c r="AD21" s="10">
        <f t="shared" ref="AD21" si="26">W21/AA21</f>
        <v>0</v>
      </c>
      <c r="AE21" s="44">
        <f t="shared" si="7"/>
        <v>0</v>
      </c>
    </row>
    <row r="22" spans="1:31" x14ac:dyDescent="0.75">
      <c r="A22" s="32" t="s">
        <v>36</v>
      </c>
      <c r="B22" s="32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32"/>
      <c r="X22" s="32"/>
      <c r="Y22" s="32"/>
      <c r="Z22" s="32"/>
      <c r="AA22" s="13"/>
      <c r="AB22" s="13"/>
      <c r="AC22" s="32"/>
      <c r="AD22" s="15"/>
      <c r="AE22" s="43"/>
    </row>
    <row r="23" spans="1:31" x14ac:dyDescent="0.75">
      <c r="A23" s="13" t="s">
        <v>37</v>
      </c>
      <c r="B23" s="13"/>
      <c r="C23" s="13"/>
      <c r="D23" s="13"/>
      <c r="E23" s="13"/>
      <c r="F23" s="13"/>
      <c r="G23" s="13"/>
      <c r="H23" s="13"/>
      <c r="I23" s="16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7"/>
      <c r="X23" s="13"/>
      <c r="Y23" s="13"/>
      <c r="Z23" s="18"/>
      <c r="AA23" s="13"/>
      <c r="AB23" s="13"/>
      <c r="AC23" s="14"/>
      <c r="AD23" s="15"/>
      <c r="AE23" s="43"/>
    </row>
    <row r="24" spans="1:31" x14ac:dyDescent="0.75">
      <c r="A24" s="29" t="s">
        <v>73</v>
      </c>
      <c r="B24" s="21" t="s">
        <v>38</v>
      </c>
      <c r="C24" s="29"/>
      <c r="D24" s="29"/>
      <c r="E24" s="29"/>
      <c r="F24" s="29"/>
      <c r="G24" s="40"/>
      <c r="H24" s="40"/>
      <c r="I24" s="41">
        <f t="shared" ref="I24:I41" si="27">H24-G24</f>
        <v>0</v>
      </c>
      <c r="J24" s="29"/>
      <c r="K24" s="29"/>
      <c r="L24" s="24">
        <f t="shared" ref="L24:L41" si="28">SUM(D24-C24)</f>
        <v>0</v>
      </c>
      <c r="M24" s="29"/>
      <c r="N24" s="29"/>
      <c r="O24" s="29"/>
      <c r="P24" s="29"/>
      <c r="Q24" s="40"/>
      <c r="R24" s="40"/>
      <c r="S24" s="41">
        <v>0.41666666666666669</v>
      </c>
      <c r="T24" s="29"/>
      <c r="U24" s="29"/>
      <c r="V24" s="24">
        <f t="shared" ref="V24:V41" si="29">SUM(N24-M24)</f>
        <v>0</v>
      </c>
      <c r="W24" s="25">
        <f>L24+V24</f>
        <v>0</v>
      </c>
      <c r="X24" s="21"/>
      <c r="Y24" s="21"/>
      <c r="Z24" s="33"/>
      <c r="AA24" s="27">
        <f t="shared" ref="AA24:AA54" si="30">AB24-X24-Y24-Z24</f>
        <v>17</v>
      </c>
      <c r="AB24" s="27">
        <v>17</v>
      </c>
      <c r="AC24" s="28">
        <f t="shared" ref="AC24:AC54" si="31">AA24/AB24</f>
        <v>1</v>
      </c>
      <c r="AD24" s="10">
        <f>W24/AA24</f>
        <v>0</v>
      </c>
      <c r="AE24" s="44">
        <f t="shared" ref="AE24" si="32">S24+I24</f>
        <v>0.41666666666666669</v>
      </c>
    </row>
    <row r="25" spans="1:31" x14ac:dyDescent="0.75">
      <c r="A25" s="29" t="s">
        <v>74</v>
      </c>
      <c r="B25" s="21" t="s">
        <v>38</v>
      </c>
      <c r="C25" s="29"/>
      <c r="D25" s="29"/>
      <c r="E25" s="29"/>
      <c r="F25" s="29"/>
      <c r="G25" s="40"/>
      <c r="H25" s="40"/>
      <c r="I25" s="41">
        <f t="shared" si="27"/>
        <v>0</v>
      </c>
      <c r="J25" s="29"/>
      <c r="K25" s="29"/>
      <c r="L25" s="24">
        <f t="shared" si="28"/>
        <v>0</v>
      </c>
      <c r="M25" s="29"/>
      <c r="N25" s="29"/>
      <c r="O25" s="29"/>
      <c r="P25" s="29"/>
      <c r="Q25" s="40"/>
      <c r="R25" s="40"/>
      <c r="S25" s="41">
        <f t="shared" ref="S25:S41" si="33">R25-Q25</f>
        <v>0</v>
      </c>
      <c r="T25" s="29"/>
      <c r="U25" s="29"/>
      <c r="V25" s="24">
        <f t="shared" si="29"/>
        <v>0</v>
      </c>
      <c r="W25" s="25">
        <f>L25+V25</f>
        <v>0</v>
      </c>
      <c r="X25" s="21"/>
      <c r="Y25" s="21"/>
      <c r="Z25" s="33"/>
      <c r="AA25" s="27">
        <f t="shared" si="30"/>
        <v>17</v>
      </c>
      <c r="AB25" s="27">
        <v>17</v>
      </c>
      <c r="AC25" s="28">
        <f t="shared" si="31"/>
        <v>1</v>
      </c>
      <c r="AD25" s="10">
        <f>W25/AA25</f>
        <v>0</v>
      </c>
      <c r="AE25" s="44">
        <f>S23+I23</f>
        <v>0</v>
      </c>
    </row>
    <row r="26" spans="1:31" x14ac:dyDescent="0.75">
      <c r="A26" s="29" t="s">
        <v>75</v>
      </c>
      <c r="B26" s="21" t="s">
        <v>38</v>
      </c>
      <c r="C26" s="29"/>
      <c r="D26" s="29"/>
      <c r="E26" s="29"/>
      <c r="F26" s="29"/>
      <c r="G26" s="40"/>
      <c r="H26" s="40"/>
      <c r="I26" s="41">
        <f t="shared" si="27"/>
        <v>0</v>
      </c>
      <c r="J26" s="29"/>
      <c r="K26" s="29"/>
      <c r="L26" s="24">
        <f t="shared" si="28"/>
        <v>0</v>
      </c>
      <c r="M26" s="29"/>
      <c r="N26" s="29"/>
      <c r="O26" s="29"/>
      <c r="P26" s="29"/>
      <c r="Q26" s="40"/>
      <c r="R26" s="40"/>
      <c r="S26" s="41">
        <f t="shared" si="33"/>
        <v>0</v>
      </c>
      <c r="T26" s="29"/>
      <c r="U26" s="29"/>
      <c r="V26" s="24">
        <f t="shared" si="29"/>
        <v>0</v>
      </c>
      <c r="W26" s="25">
        <f t="shared" ref="W26:W41" si="34">L26+V26</f>
        <v>0</v>
      </c>
      <c r="X26" s="21"/>
      <c r="Y26" s="21"/>
      <c r="Z26" s="33"/>
      <c r="AA26" s="27">
        <f>AB26-X26-Y26-Z26</f>
        <v>17</v>
      </c>
      <c r="AB26" s="27">
        <v>17</v>
      </c>
      <c r="AC26" s="28">
        <f t="shared" si="31"/>
        <v>1</v>
      </c>
      <c r="AD26" s="10">
        <f t="shared" ref="AD26:AD54" si="35">W26/AA26</f>
        <v>0</v>
      </c>
      <c r="AE26" s="44">
        <f t="shared" ref="AE26:AE37" si="36">S25+I25</f>
        <v>0</v>
      </c>
    </row>
    <row r="27" spans="1:31" x14ac:dyDescent="0.75">
      <c r="A27" s="29" t="s">
        <v>76</v>
      </c>
      <c r="B27" s="21" t="s">
        <v>38</v>
      </c>
      <c r="C27" s="29"/>
      <c r="D27" s="29"/>
      <c r="E27" s="29"/>
      <c r="F27" s="29"/>
      <c r="G27" s="40"/>
      <c r="H27" s="40"/>
      <c r="I27" s="41">
        <f t="shared" si="27"/>
        <v>0</v>
      </c>
      <c r="J27" s="29"/>
      <c r="K27" s="29"/>
      <c r="L27" s="24">
        <f t="shared" si="28"/>
        <v>0</v>
      </c>
      <c r="M27" s="29"/>
      <c r="N27" s="29"/>
      <c r="O27" s="29"/>
      <c r="P27" s="29"/>
      <c r="Q27" s="40"/>
      <c r="R27" s="40"/>
      <c r="S27" s="41">
        <f t="shared" si="33"/>
        <v>0</v>
      </c>
      <c r="T27" s="29"/>
      <c r="U27" s="29"/>
      <c r="V27" s="24">
        <f t="shared" si="29"/>
        <v>0</v>
      </c>
      <c r="W27" s="25">
        <f t="shared" si="34"/>
        <v>0</v>
      </c>
      <c r="X27" s="21"/>
      <c r="Y27" s="21"/>
      <c r="Z27" s="33"/>
      <c r="AA27" s="27">
        <f t="shared" si="30"/>
        <v>17</v>
      </c>
      <c r="AB27" s="27">
        <v>17</v>
      </c>
      <c r="AC27" s="28">
        <f t="shared" si="31"/>
        <v>1</v>
      </c>
      <c r="AD27" s="10">
        <f t="shared" si="35"/>
        <v>0</v>
      </c>
      <c r="AE27" s="44">
        <f t="shared" si="36"/>
        <v>0</v>
      </c>
    </row>
    <row r="28" spans="1:31" x14ac:dyDescent="0.75">
      <c r="A28" s="29" t="s">
        <v>77</v>
      </c>
      <c r="B28" s="21" t="s">
        <v>38</v>
      </c>
      <c r="C28" s="29"/>
      <c r="D28" s="29"/>
      <c r="E28" s="29"/>
      <c r="F28" s="29"/>
      <c r="G28" s="40"/>
      <c r="H28" s="40"/>
      <c r="I28" s="41">
        <f t="shared" si="27"/>
        <v>0</v>
      </c>
      <c r="J28" s="29"/>
      <c r="K28" s="29"/>
      <c r="L28" s="24">
        <f t="shared" si="28"/>
        <v>0</v>
      </c>
      <c r="M28" s="29"/>
      <c r="N28" s="29"/>
      <c r="O28" s="29"/>
      <c r="P28" s="29"/>
      <c r="Q28" s="40"/>
      <c r="R28" s="40"/>
      <c r="S28" s="41">
        <f t="shared" si="33"/>
        <v>0</v>
      </c>
      <c r="T28" s="29"/>
      <c r="U28" s="29"/>
      <c r="V28" s="24">
        <f t="shared" si="29"/>
        <v>0</v>
      </c>
      <c r="W28" s="25">
        <f t="shared" si="34"/>
        <v>0</v>
      </c>
      <c r="X28" s="21"/>
      <c r="Y28" s="21"/>
      <c r="Z28" s="33"/>
      <c r="AA28" s="27">
        <f>AB28-X28-Y28-Z28</f>
        <v>17</v>
      </c>
      <c r="AB28" s="27">
        <v>17</v>
      </c>
      <c r="AC28" s="28">
        <f t="shared" si="31"/>
        <v>1</v>
      </c>
      <c r="AD28" s="10">
        <f t="shared" si="35"/>
        <v>0</v>
      </c>
      <c r="AE28" s="44">
        <f t="shared" si="36"/>
        <v>0</v>
      </c>
    </row>
    <row r="29" spans="1:31" x14ac:dyDescent="0.75">
      <c r="A29" s="29" t="s">
        <v>78</v>
      </c>
      <c r="B29" s="21" t="s">
        <v>38</v>
      </c>
      <c r="C29" s="21"/>
      <c r="D29" s="21"/>
      <c r="E29" s="29"/>
      <c r="F29" s="29"/>
      <c r="G29" s="40"/>
      <c r="H29" s="40"/>
      <c r="I29" s="41">
        <f t="shared" si="27"/>
        <v>0</v>
      </c>
      <c r="J29" s="29"/>
      <c r="K29" s="29"/>
      <c r="L29" s="24">
        <f t="shared" si="28"/>
        <v>0</v>
      </c>
      <c r="M29" s="21"/>
      <c r="N29" s="21"/>
      <c r="O29" s="29"/>
      <c r="P29" s="29"/>
      <c r="Q29" s="40"/>
      <c r="R29" s="40"/>
      <c r="S29" s="41">
        <f t="shared" si="33"/>
        <v>0</v>
      </c>
      <c r="T29" s="29"/>
      <c r="U29" s="29"/>
      <c r="V29" s="24">
        <f t="shared" si="29"/>
        <v>0</v>
      </c>
      <c r="W29" s="25">
        <f t="shared" si="34"/>
        <v>0</v>
      </c>
      <c r="X29" s="21"/>
      <c r="Y29" s="21"/>
      <c r="Z29" s="33"/>
      <c r="AA29" s="27">
        <f t="shared" si="30"/>
        <v>17</v>
      </c>
      <c r="AB29" s="27">
        <v>17</v>
      </c>
      <c r="AC29" s="28">
        <f t="shared" si="31"/>
        <v>1</v>
      </c>
      <c r="AD29" s="10">
        <f t="shared" si="35"/>
        <v>0</v>
      </c>
      <c r="AE29" s="44">
        <f t="shared" si="36"/>
        <v>0</v>
      </c>
    </row>
    <row r="30" spans="1:31" x14ac:dyDescent="0.75">
      <c r="A30" s="29" t="s">
        <v>79</v>
      </c>
      <c r="B30" s="21" t="s">
        <v>38</v>
      </c>
      <c r="C30" s="29"/>
      <c r="D30" s="29"/>
      <c r="E30" s="29"/>
      <c r="F30" s="29"/>
      <c r="G30" s="40"/>
      <c r="H30" s="40"/>
      <c r="I30" s="41">
        <f t="shared" si="27"/>
        <v>0</v>
      </c>
      <c r="J30" s="29"/>
      <c r="K30" s="29"/>
      <c r="L30" s="24">
        <f t="shared" si="28"/>
        <v>0</v>
      </c>
      <c r="M30" s="29"/>
      <c r="N30" s="29"/>
      <c r="O30" s="29"/>
      <c r="P30" s="29"/>
      <c r="Q30" s="40"/>
      <c r="R30" s="40"/>
      <c r="S30" s="41">
        <v>0.41666666666666669</v>
      </c>
      <c r="T30" s="29"/>
      <c r="U30" s="29"/>
      <c r="V30" s="24">
        <f t="shared" si="29"/>
        <v>0</v>
      </c>
      <c r="W30" s="25">
        <f t="shared" si="34"/>
        <v>0</v>
      </c>
      <c r="X30" s="21"/>
      <c r="Y30" s="21"/>
      <c r="Z30" s="33"/>
      <c r="AA30" s="27">
        <f t="shared" si="30"/>
        <v>17</v>
      </c>
      <c r="AB30" s="27">
        <v>17</v>
      </c>
      <c r="AC30" s="28">
        <f t="shared" si="31"/>
        <v>1</v>
      </c>
      <c r="AD30" s="10">
        <f t="shared" si="35"/>
        <v>0</v>
      </c>
      <c r="AE30" s="44">
        <f t="shared" ref="AE30:AE31" si="37">S30+I30</f>
        <v>0.41666666666666669</v>
      </c>
    </row>
    <row r="31" spans="1:31" x14ac:dyDescent="0.75">
      <c r="A31" s="29" t="s">
        <v>80</v>
      </c>
      <c r="B31" s="21" t="s">
        <v>38</v>
      </c>
      <c r="C31" s="29"/>
      <c r="D31" s="29"/>
      <c r="E31" s="29"/>
      <c r="F31" s="29"/>
      <c r="G31" s="40"/>
      <c r="H31" s="40"/>
      <c r="I31" s="41">
        <f t="shared" si="27"/>
        <v>0</v>
      </c>
      <c r="J31" s="29"/>
      <c r="K31" s="29"/>
      <c r="L31" s="24">
        <f t="shared" si="28"/>
        <v>0</v>
      </c>
      <c r="M31" s="29"/>
      <c r="N31" s="29"/>
      <c r="O31" s="29"/>
      <c r="P31" s="29"/>
      <c r="Q31" s="40"/>
      <c r="R31" s="40"/>
      <c r="S31" s="41">
        <v>0.41666666666666669</v>
      </c>
      <c r="T31" s="29"/>
      <c r="U31" s="29"/>
      <c r="V31" s="24">
        <f t="shared" si="29"/>
        <v>0</v>
      </c>
      <c r="W31" s="25">
        <f t="shared" si="34"/>
        <v>0</v>
      </c>
      <c r="X31" s="21"/>
      <c r="Y31" s="21"/>
      <c r="Z31" s="33"/>
      <c r="AA31" s="27">
        <f t="shared" si="30"/>
        <v>17</v>
      </c>
      <c r="AB31" s="27">
        <v>17</v>
      </c>
      <c r="AC31" s="28">
        <f t="shared" si="31"/>
        <v>1</v>
      </c>
      <c r="AD31" s="10">
        <f t="shared" si="35"/>
        <v>0</v>
      </c>
      <c r="AE31" s="44">
        <f t="shared" si="37"/>
        <v>0.41666666666666669</v>
      </c>
    </row>
    <row r="32" spans="1:31" x14ac:dyDescent="0.75">
      <c r="A32" s="29" t="s">
        <v>81</v>
      </c>
      <c r="B32" s="21" t="s">
        <v>38</v>
      </c>
      <c r="C32" s="29"/>
      <c r="D32" s="29"/>
      <c r="E32" s="29"/>
      <c r="F32" s="29"/>
      <c r="G32" s="40"/>
      <c r="H32" s="40"/>
      <c r="I32" s="41">
        <f t="shared" si="27"/>
        <v>0</v>
      </c>
      <c r="J32" s="29"/>
      <c r="K32" s="29"/>
      <c r="L32" s="24">
        <f t="shared" si="28"/>
        <v>0</v>
      </c>
      <c r="M32" s="29"/>
      <c r="N32" s="29"/>
      <c r="O32" s="29"/>
      <c r="P32" s="29"/>
      <c r="Q32" s="40"/>
      <c r="R32" s="40"/>
      <c r="S32" s="41">
        <f t="shared" si="33"/>
        <v>0</v>
      </c>
      <c r="T32" s="29"/>
      <c r="U32" s="29"/>
      <c r="V32" s="24">
        <f t="shared" si="29"/>
        <v>0</v>
      </c>
      <c r="W32" s="25">
        <f t="shared" si="34"/>
        <v>0</v>
      </c>
      <c r="X32" s="21"/>
      <c r="Y32" s="21"/>
      <c r="Z32" s="33"/>
      <c r="AA32" s="27">
        <f t="shared" si="30"/>
        <v>17</v>
      </c>
      <c r="AB32" s="27">
        <v>17</v>
      </c>
      <c r="AC32" s="28">
        <f t="shared" si="31"/>
        <v>1</v>
      </c>
      <c r="AD32" s="10">
        <f t="shared" si="35"/>
        <v>0</v>
      </c>
      <c r="AE32" s="44">
        <f t="shared" si="36"/>
        <v>0.41666666666666669</v>
      </c>
    </row>
    <row r="33" spans="1:31" x14ac:dyDescent="0.75">
      <c r="A33" s="29" t="s">
        <v>82</v>
      </c>
      <c r="B33" s="21" t="s">
        <v>38</v>
      </c>
      <c r="C33" s="21"/>
      <c r="D33" s="21"/>
      <c r="E33" s="29"/>
      <c r="F33" s="29"/>
      <c r="G33" s="40"/>
      <c r="H33" s="40"/>
      <c r="I33" s="41">
        <f t="shared" si="27"/>
        <v>0</v>
      </c>
      <c r="J33" s="29"/>
      <c r="K33" s="29"/>
      <c r="L33" s="24">
        <f t="shared" si="28"/>
        <v>0</v>
      </c>
      <c r="M33" s="21"/>
      <c r="N33" s="21"/>
      <c r="O33" s="29"/>
      <c r="P33" s="29"/>
      <c r="Q33" s="40"/>
      <c r="R33" s="40"/>
      <c r="S33" s="41">
        <f t="shared" si="33"/>
        <v>0</v>
      </c>
      <c r="T33" s="29"/>
      <c r="U33" s="29"/>
      <c r="V33" s="24">
        <f t="shared" si="29"/>
        <v>0</v>
      </c>
      <c r="W33" s="25">
        <f t="shared" si="34"/>
        <v>0</v>
      </c>
      <c r="X33" s="21"/>
      <c r="Y33" s="21"/>
      <c r="Z33" s="33"/>
      <c r="AA33" s="27">
        <f t="shared" si="30"/>
        <v>17</v>
      </c>
      <c r="AB33" s="27">
        <v>17</v>
      </c>
      <c r="AC33" s="28">
        <f t="shared" si="31"/>
        <v>1</v>
      </c>
      <c r="AD33" s="10">
        <f t="shared" si="35"/>
        <v>0</v>
      </c>
      <c r="AE33" s="44">
        <f t="shared" si="36"/>
        <v>0</v>
      </c>
    </row>
    <row r="34" spans="1:31" x14ac:dyDescent="0.75">
      <c r="A34" s="29" t="s">
        <v>83</v>
      </c>
      <c r="B34" s="21" t="s">
        <v>38</v>
      </c>
      <c r="C34" s="29"/>
      <c r="D34" s="29"/>
      <c r="E34" s="29"/>
      <c r="F34" s="29"/>
      <c r="G34" s="40"/>
      <c r="H34" s="40"/>
      <c r="I34" s="41">
        <f t="shared" si="27"/>
        <v>0</v>
      </c>
      <c r="J34" s="29"/>
      <c r="K34" s="29"/>
      <c r="L34" s="24">
        <f t="shared" si="28"/>
        <v>0</v>
      </c>
      <c r="M34" s="29"/>
      <c r="N34" s="29"/>
      <c r="O34" s="29"/>
      <c r="P34" s="29"/>
      <c r="Q34" s="40"/>
      <c r="R34" s="40"/>
      <c r="S34" s="41">
        <f t="shared" si="33"/>
        <v>0</v>
      </c>
      <c r="T34" s="29"/>
      <c r="U34" s="29"/>
      <c r="V34" s="24">
        <f t="shared" si="29"/>
        <v>0</v>
      </c>
      <c r="W34" s="25">
        <f t="shared" si="34"/>
        <v>0</v>
      </c>
      <c r="X34" s="21"/>
      <c r="Y34" s="21"/>
      <c r="Z34" s="33"/>
      <c r="AA34" s="27">
        <f t="shared" si="30"/>
        <v>17</v>
      </c>
      <c r="AB34" s="27">
        <v>17</v>
      </c>
      <c r="AC34" s="28">
        <f t="shared" si="31"/>
        <v>1</v>
      </c>
      <c r="AD34" s="10">
        <f t="shared" si="35"/>
        <v>0</v>
      </c>
      <c r="AE34" s="44">
        <f t="shared" si="36"/>
        <v>0</v>
      </c>
    </row>
    <row r="35" spans="1:31" x14ac:dyDescent="0.75">
      <c r="A35" s="29" t="s">
        <v>84</v>
      </c>
      <c r="B35" s="21" t="s">
        <v>38</v>
      </c>
      <c r="C35" s="29"/>
      <c r="D35" s="29"/>
      <c r="E35" s="29"/>
      <c r="F35" s="29"/>
      <c r="G35" s="40"/>
      <c r="H35" s="40"/>
      <c r="I35" s="41">
        <f t="shared" si="27"/>
        <v>0</v>
      </c>
      <c r="J35" s="29"/>
      <c r="K35" s="29"/>
      <c r="L35" s="24">
        <f t="shared" si="28"/>
        <v>0</v>
      </c>
      <c r="M35" s="29"/>
      <c r="N35" s="29"/>
      <c r="O35" s="29"/>
      <c r="P35" s="29"/>
      <c r="Q35" s="40"/>
      <c r="R35" s="40"/>
      <c r="S35" s="41">
        <f t="shared" si="33"/>
        <v>0</v>
      </c>
      <c r="T35" s="29"/>
      <c r="U35" s="29"/>
      <c r="V35" s="24">
        <f t="shared" si="29"/>
        <v>0</v>
      </c>
      <c r="W35" s="25">
        <f t="shared" si="34"/>
        <v>0</v>
      </c>
      <c r="X35" s="21"/>
      <c r="Y35" s="21"/>
      <c r="Z35" s="33"/>
      <c r="AA35" s="27">
        <f t="shared" si="30"/>
        <v>17</v>
      </c>
      <c r="AB35" s="27">
        <v>17</v>
      </c>
      <c r="AC35" s="28">
        <f t="shared" si="31"/>
        <v>1</v>
      </c>
      <c r="AD35" s="10">
        <f t="shared" si="35"/>
        <v>0</v>
      </c>
      <c r="AE35" s="44">
        <f t="shared" si="36"/>
        <v>0</v>
      </c>
    </row>
    <row r="36" spans="1:31" x14ac:dyDescent="0.75">
      <c r="A36" s="29" t="s">
        <v>85</v>
      </c>
      <c r="B36" s="21" t="s">
        <v>38</v>
      </c>
      <c r="C36" s="29"/>
      <c r="D36" s="29"/>
      <c r="E36" s="29"/>
      <c r="F36" s="29"/>
      <c r="G36" s="40"/>
      <c r="H36" s="40"/>
      <c r="I36" s="41">
        <f t="shared" si="27"/>
        <v>0</v>
      </c>
      <c r="J36" s="29"/>
      <c r="K36" s="29"/>
      <c r="L36" s="24">
        <f t="shared" si="28"/>
        <v>0</v>
      </c>
      <c r="M36" s="29"/>
      <c r="N36" s="29"/>
      <c r="O36" s="29"/>
      <c r="P36" s="29"/>
      <c r="Q36" s="40"/>
      <c r="R36" s="40"/>
      <c r="S36" s="41">
        <f t="shared" si="33"/>
        <v>0</v>
      </c>
      <c r="T36" s="29"/>
      <c r="U36" s="29"/>
      <c r="V36" s="24">
        <f t="shared" si="29"/>
        <v>0</v>
      </c>
      <c r="W36" s="25">
        <f t="shared" si="34"/>
        <v>0</v>
      </c>
      <c r="X36" s="21"/>
      <c r="Y36" s="21"/>
      <c r="Z36" s="33"/>
      <c r="AA36" s="27">
        <f t="shared" si="30"/>
        <v>17</v>
      </c>
      <c r="AB36" s="27">
        <v>17</v>
      </c>
      <c r="AC36" s="28">
        <f t="shared" si="31"/>
        <v>1</v>
      </c>
      <c r="AD36" s="10">
        <f t="shared" si="35"/>
        <v>0</v>
      </c>
      <c r="AE36" s="44">
        <f t="shared" si="36"/>
        <v>0</v>
      </c>
    </row>
    <row r="37" spans="1:31" x14ac:dyDescent="0.75">
      <c r="A37" s="29" t="s">
        <v>86</v>
      </c>
      <c r="B37" s="21" t="s">
        <v>38</v>
      </c>
      <c r="C37" s="29"/>
      <c r="D37" s="29"/>
      <c r="E37" s="29"/>
      <c r="F37" s="29"/>
      <c r="G37" s="40"/>
      <c r="H37" s="40"/>
      <c r="I37" s="41">
        <f t="shared" si="27"/>
        <v>0</v>
      </c>
      <c r="J37" s="29"/>
      <c r="K37" s="29"/>
      <c r="L37" s="24">
        <f t="shared" si="28"/>
        <v>0</v>
      </c>
      <c r="M37" s="29"/>
      <c r="N37" s="29"/>
      <c r="O37" s="29"/>
      <c r="P37" s="29"/>
      <c r="Q37" s="40"/>
      <c r="R37" s="40"/>
      <c r="S37" s="41">
        <f t="shared" si="33"/>
        <v>0</v>
      </c>
      <c r="T37" s="29"/>
      <c r="U37" s="29"/>
      <c r="V37" s="24">
        <f t="shared" si="29"/>
        <v>0</v>
      </c>
      <c r="W37" s="25">
        <f t="shared" si="34"/>
        <v>0</v>
      </c>
      <c r="X37" s="21"/>
      <c r="Y37" s="21"/>
      <c r="Z37" s="33"/>
      <c r="AA37" s="27">
        <f t="shared" si="30"/>
        <v>17</v>
      </c>
      <c r="AB37" s="27">
        <v>17</v>
      </c>
      <c r="AC37" s="28">
        <f t="shared" si="31"/>
        <v>1</v>
      </c>
      <c r="AD37" s="10">
        <f t="shared" si="35"/>
        <v>0</v>
      </c>
      <c r="AE37" s="44">
        <f t="shared" si="36"/>
        <v>0</v>
      </c>
    </row>
    <row r="38" spans="1:31" x14ac:dyDescent="0.75">
      <c r="A38" s="29" t="s">
        <v>87</v>
      </c>
      <c r="B38" s="21" t="s">
        <v>38</v>
      </c>
      <c r="C38" s="29"/>
      <c r="D38" s="21"/>
      <c r="E38" s="29"/>
      <c r="F38" s="29"/>
      <c r="G38" s="40"/>
      <c r="H38" s="40"/>
      <c r="I38" s="41">
        <f t="shared" si="27"/>
        <v>0</v>
      </c>
      <c r="J38" s="29"/>
      <c r="K38" s="29"/>
      <c r="L38" s="24">
        <f t="shared" si="28"/>
        <v>0</v>
      </c>
      <c r="M38" s="21"/>
      <c r="N38" s="29"/>
      <c r="O38" s="29"/>
      <c r="P38" s="29"/>
      <c r="Q38" s="40"/>
      <c r="R38" s="40"/>
      <c r="S38" s="41">
        <f t="shared" si="33"/>
        <v>0</v>
      </c>
      <c r="T38" s="29"/>
      <c r="U38" s="29"/>
      <c r="V38" s="24">
        <f t="shared" si="29"/>
        <v>0</v>
      </c>
      <c r="W38" s="25">
        <f t="shared" si="34"/>
        <v>0</v>
      </c>
      <c r="X38" s="21"/>
      <c r="Y38" s="21"/>
      <c r="Z38" s="33"/>
      <c r="AA38" s="27">
        <f t="shared" si="30"/>
        <v>17</v>
      </c>
      <c r="AB38" s="27">
        <v>17</v>
      </c>
      <c r="AC38" s="28">
        <f t="shared" si="31"/>
        <v>1</v>
      </c>
      <c r="AD38" s="10">
        <f>W38/AA38</f>
        <v>0</v>
      </c>
      <c r="AE38" s="44">
        <f>S35+I35</f>
        <v>0</v>
      </c>
    </row>
    <row r="39" spans="1:31" x14ac:dyDescent="0.75">
      <c r="A39" s="29" t="s">
        <v>135</v>
      </c>
      <c r="B39" s="21" t="s">
        <v>38</v>
      </c>
      <c r="C39" s="21"/>
      <c r="D39" s="21"/>
      <c r="E39" s="29"/>
      <c r="F39" s="29"/>
      <c r="G39" s="40"/>
      <c r="H39" s="40"/>
      <c r="I39" s="41">
        <f t="shared" si="27"/>
        <v>0</v>
      </c>
      <c r="J39" s="29"/>
      <c r="K39" s="29"/>
      <c r="L39" s="24">
        <f t="shared" si="28"/>
        <v>0</v>
      </c>
      <c r="M39" s="21"/>
      <c r="N39" s="29"/>
      <c r="O39" s="29"/>
      <c r="P39" s="29"/>
      <c r="Q39" s="40"/>
      <c r="R39" s="40"/>
      <c r="S39" s="41">
        <f t="shared" si="33"/>
        <v>0</v>
      </c>
      <c r="T39" s="29"/>
      <c r="U39" s="29"/>
      <c r="V39" s="24">
        <f t="shared" si="29"/>
        <v>0</v>
      </c>
      <c r="W39" s="25">
        <f t="shared" si="34"/>
        <v>0</v>
      </c>
      <c r="X39" s="21"/>
      <c r="Y39" s="21"/>
      <c r="Z39" s="33"/>
      <c r="AA39" s="27">
        <f t="shared" si="30"/>
        <v>17</v>
      </c>
      <c r="AB39" s="27">
        <v>17</v>
      </c>
      <c r="AC39" s="28">
        <f t="shared" si="31"/>
        <v>1</v>
      </c>
      <c r="AD39" s="10">
        <f>W39/AA39</f>
        <v>0</v>
      </c>
      <c r="AE39" s="44">
        <f t="shared" ref="AE39" si="38">S38+I38</f>
        <v>0</v>
      </c>
    </row>
    <row r="40" spans="1:31" x14ac:dyDescent="0.75">
      <c r="A40" s="29" t="s">
        <v>136</v>
      </c>
      <c r="B40" s="21" t="s">
        <v>38</v>
      </c>
      <c r="C40" s="29"/>
      <c r="D40" s="29"/>
      <c r="E40" s="29"/>
      <c r="F40" s="29"/>
      <c r="G40" s="40"/>
      <c r="H40" s="40"/>
      <c r="I40" s="41">
        <f t="shared" si="27"/>
        <v>0</v>
      </c>
      <c r="J40" s="29"/>
      <c r="K40" s="29"/>
      <c r="L40" s="24">
        <f t="shared" si="28"/>
        <v>0</v>
      </c>
      <c r="M40" s="29"/>
      <c r="N40" s="21"/>
      <c r="O40" s="29"/>
      <c r="P40" s="29"/>
      <c r="Q40" s="40"/>
      <c r="R40" s="40"/>
      <c r="S40" s="41">
        <f t="shared" si="33"/>
        <v>0</v>
      </c>
      <c r="T40" s="29"/>
      <c r="U40" s="29"/>
      <c r="V40" s="24">
        <f t="shared" si="29"/>
        <v>0</v>
      </c>
      <c r="W40" s="25">
        <f t="shared" si="34"/>
        <v>0</v>
      </c>
      <c r="X40" s="21"/>
      <c r="Y40" s="21"/>
      <c r="Z40" s="33"/>
      <c r="AA40" s="27">
        <f t="shared" si="30"/>
        <v>17</v>
      </c>
      <c r="AB40" s="27">
        <v>17</v>
      </c>
      <c r="AC40" s="28">
        <f t="shared" si="31"/>
        <v>1</v>
      </c>
      <c r="AD40" s="10">
        <f>W40/AA40</f>
        <v>0</v>
      </c>
      <c r="AE40" s="44">
        <f>S37+I37</f>
        <v>0</v>
      </c>
    </row>
    <row r="41" spans="1:31" x14ac:dyDescent="0.75">
      <c r="A41" s="29" t="s">
        <v>137</v>
      </c>
      <c r="B41" s="21" t="s">
        <v>38</v>
      </c>
      <c r="C41" s="21"/>
      <c r="D41" s="21"/>
      <c r="E41" s="29"/>
      <c r="F41" s="29"/>
      <c r="G41" s="40"/>
      <c r="H41" s="40"/>
      <c r="I41" s="41">
        <f t="shared" si="27"/>
        <v>0</v>
      </c>
      <c r="J41" s="29"/>
      <c r="K41" s="29"/>
      <c r="L41" s="24">
        <f t="shared" si="28"/>
        <v>0</v>
      </c>
      <c r="M41" s="21"/>
      <c r="N41" s="29"/>
      <c r="O41" s="29"/>
      <c r="P41" s="29"/>
      <c r="Q41" s="40"/>
      <c r="R41" s="40"/>
      <c r="S41" s="41">
        <f t="shared" si="33"/>
        <v>0</v>
      </c>
      <c r="T41" s="29"/>
      <c r="U41" s="29"/>
      <c r="V41" s="24">
        <f t="shared" si="29"/>
        <v>0</v>
      </c>
      <c r="W41" s="25">
        <f t="shared" si="34"/>
        <v>0</v>
      </c>
      <c r="X41" s="21"/>
      <c r="Y41" s="21"/>
      <c r="Z41" s="33"/>
      <c r="AA41" s="27">
        <f t="shared" si="30"/>
        <v>17</v>
      </c>
      <c r="AB41" s="27">
        <v>17</v>
      </c>
      <c r="AC41" s="28">
        <f t="shared" si="31"/>
        <v>1</v>
      </c>
      <c r="AD41" s="10">
        <f>W41/AA41</f>
        <v>0</v>
      </c>
      <c r="AE41" s="44">
        <f t="shared" ref="AE41" si="39">S40+I40</f>
        <v>0</v>
      </c>
    </row>
    <row r="42" spans="1:31" x14ac:dyDescent="0.75">
      <c r="A42" s="13" t="s">
        <v>102</v>
      </c>
      <c r="B42" s="13"/>
      <c r="C42" s="13"/>
      <c r="D42" s="13"/>
      <c r="E42" s="13"/>
      <c r="F42" s="13"/>
      <c r="G42" s="13"/>
      <c r="H42" s="13"/>
      <c r="I42" s="16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7"/>
      <c r="X42" s="13"/>
      <c r="Y42" s="13"/>
      <c r="Z42" s="18"/>
      <c r="AA42" s="13"/>
      <c r="AB42" s="13"/>
      <c r="AC42" s="14"/>
      <c r="AD42" s="15"/>
      <c r="AE42" s="43"/>
    </row>
    <row r="43" spans="1:31" x14ac:dyDescent="0.75">
      <c r="A43" s="29" t="s">
        <v>39</v>
      </c>
      <c r="B43" s="21" t="s">
        <v>38</v>
      </c>
      <c r="C43" s="29"/>
      <c r="D43" s="29"/>
      <c r="E43" s="29"/>
      <c r="F43" s="29"/>
      <c r="G43" s="40"/>
      <c r="H43" s="40"/>
      <c r="I43" s="41">
        <f t="shared" ref="I43:I54" si="40">H43-G43</f>
        <v>0</v>
      </c>
      <c r="J43" s="29"/>
      <c r="K43" s="29"/>
      <c r="L43" s="24">
        <f t="shared" ref="L43:L54" si="41">SUM(D43-C43)</f>
        <v>0</v>
      </c>
      <c r="M43" s="29"/>
      <c r="N43" s="29"/>
      <c r="O43" s="29"/>
      <c r="P43" s="29"/>
      <c r="Q43" s="40"/>
      <c r="R43" s="40"/>
      <c r="S43" s="41">
        <f>R43-Q43</f>
        <v>0</v>
      </c>
      <c r="T43" s="29"/>
      <c r="U43" s="29"/>
      <c r="V43" s="24">
        <f t="shared" ref="V43:V54" si="42">SUM(N43-M43)</f>
        <v>0</v>
      </c>
      <c r="W43" s="25">
        <f t="shared" ref="W43:W54" si="43">L43+V43</f>
        <v>0</v>
      </c>
      <c r="X43" s="21"/>
      <c r="Y43" s="21"/>
      <c r="Z43" s="33"/>
      <c r="AA43" s="27">
        <f t="shared" ref="AA43:AA47" si="44">AB43-X43-Y43-Z43</f>
        <v>17</v>
      </c>
      <c r="AB43" s="27">
        <v>17</v>
      </c>
      <c r="AC43" s="28">
        <f t="shared" ref="AC43:AC46" si="45">AA43/AB43</f>
        <v>1</v>
      </c>
      <c r="AD43" s="10">
        <f t="shared" ref="AD43:AD46" si="46">W43/AA43</f>
        <v>0</v>
      </c>
      <c r="AE43" s="44">
        <f>S43+I43</f>
        <v>0</v>
      </c>
    </row>
    <row r="44" spans="1:31" x14ac:dyDescent="0.75">
      <c r="A44" s="29" t="s">
        <v>40</v>
      </c>
      <c r="B44" s="21" t="s">
        <v>38</v>
      </c>
      <c r="C44" s="29"/>
      <c r="D44" s="29"/>
      <c r="E44" s="29"/>
      <c r="F44" s="29"/>
      <c r="G44" s="40"/>
      <c r="H44" s="40"/>
      <c r="I44" s="41">
        <f t="shared" si="40"/>
        <v>0</v>
      </c>
      <c r="J44" s="29"/>
      <c r="K44" s="29"/>
      <c r="L44" s="24">
        <f t="shared" si="41"/>
        <v>0</v>
      </c>
      <c r="M44" s="29"/>
      <c r="N44" s="29"/>
      <c r="O44" s="29"/>
      <c r="P44" s="29"/>
      <c r="Q44" s="40"/>
      <c r="R44" s="40"/>
      <c r="S44" s="41">
        <f t="shared" ref="S44:S54" si="47">R44-Q44</f>
        <v>0</v>
      </c>
      <c r="T44" s="29"/>
      <c r="U44" s="29"/>
      <c r="V44" s="24">
        <f t="shared" si="42"/>
        <v>0</v>
      </c>
      <c r="W44" s="25">
        <f t="shared" si="43"/>
        <v>0</v>
      </c>
      <c r="X44" s="21"/>
      <c r="Y44" s="21"/>
      <c r="Z44" s="33"/>
      <c r="AA44" s="27">
        <f t="shared" si="44"/>
        <v>17</v>
      </c>
      <c r="AB44" s="27">
        <v>17</v>
      </c>
      <c r="AC44" s="28">
        <f t="shared" si="45"/>
        <v>1</v>
      </c>
      <c r="AD44" s="10">
        <f t="shared" si="46"/>
        <v>0</v>
      </c>
      <c r="AE44" s="44">
        <f t="shared" ref="AE44:AE54" si="48">S44+I44</f>
        <v>0</v>
      </c>
    </row>
    <row r="45" spans="1:31" x14ac:dyDescent="0.75">
      <c r="A45" s="29" t="s">
        <v>41</v>
      </c>
      <c r="B45" s="21" t="s">
        <v>38</v>
      </c>
      <c r="C45" s="29"/>
      <c r="D45" s="29"/>
      <c r="E45" s="29"/>
      <c r="F45" s="29"/>
      <c r="G45" s="40"/>
      <c r="H45" s="40"/>
      <c r="I45" s="41">
        <f t="shared" si="40"/>
        <v>0</v>
      </c>
      <c r="J45" s="29"/>
      <c r="K45" s="29"/>
      <c r="L45" s="24">
        <f t="shared" si="41"/>
        <v>0</v>
      </c>
      <c r="M45" s="29"/>
      <c r="N45" s="29"/>
      <c r="O45" s="29"/>
      <c r="P45" s="29"/>
      <c r="Q45" s="40"/>
      <c r="R45" s="40"/>
      <c r="S45" s="41">
        <f t="shared" si="47"/>
        <v>0</v>
      </c>
      <c r="T45" s="29"/>
      <c r="U45" s="29"/>
      <c r="V45" s="24">
        <f t="shared" si="42"/>
        <v>0</v>
      </c>
      <c r="W45" s="25">
        <f t="shared" si="43"/>
        <v>0</v>
      </c>
      <c r="X45" s="21"/>
      <c r="Y45" s="21"/>
      <c r="Z45" s="33"/>
      <c r="AA45" s="27">
        <f t="shared" si="44"/>
        <v>17</v>
      </c>
      <c r="AB45" s="27">
        <v>17</v>
      </c>
      <c r="AC45" s="28">
        <f t="shared" si="45"/>
        <v>1</v>
      </c>
      <c r="AD45" s="10">
        <f t="shared" si="46"/>
        <v>0</v>
      </c>
      <c r="AE45" s="44">
        <f t="shared" si="48"/>
        <v>0</v>
      </c>
    </row>
    <row r="46" spans="1:31" x14ac:dyDescent="0.75">
      <c r="A46" s="29" t="s">
        <v>42</v>
      </c>
      <c r="B46" s="21" t="s">
        <v>38</v>
      </c>
      <c r="C46" s="29"/>
      <c r="D46" s="29"/>
      <c r="E46" s="29"/>
      <c r="F46" s="29"/>
      <c r="G46" s="40"/>
      <c r="H46" s="40"/>
      <c r="I46" s="41">
        <f t="shared" si="40"/>
        <v>0</v>
      </c>
      <c r="J46" s="29"/>
      <c r="K46" s="29"/>
      <c r="L46" s="24">
        <f t="shared" si="41"/>
        <v>0</v>
      </c>
      <c r="M46" s="29"/>
      <c r="N46" s="29"/>
      <c r="O46" s="29"/>
      <c r="P46" s="29"/>
      <c r="Q46" s="40"/>
      <c r="R46" s="40"/>
      <c r="S46" s="41">
        <f t="shared" si="47"/>
        <v>0</v>
      </c>
      <c r="T46" s="29"/>
      <c r="U46" s="29"/>
      <c r="V46" s="24">
        <f t="shared" si="42"/>
        <v>0</v>
      </c>
      <c r="W46" s="25">
        <f t="shared" si="43"/>
        <v>0</v>
      </c>
      <c r="X46" s="21"/>
      <c r="Y46" s="21"/>
      <c r="Z46" s="33"/>
      <c r="AA46" s="27">
        <f t="shared" si="44"/>
        <v>17</v>
      </c>
      <c r="AB46" s="27">
        <v>17</v>
      </c>
      <c r="AC46" s="28">
        <f t="shared" si="45"/>
        <v>1</v>
      </c>
      <c r="AD46" s="10">
        <f t="shared" si="46"/>
        <v>0</v>
      </c>
      <c r="AE46" s="44">
        <f t="shared" si="48"/>
        <v>0</v>
      </c>
    </row>
    <row r="47" spans="1:31" x14ac:dyDescent="0.75">
      <c r="A47" s="29" t="s">
        <v>43</v>
      </c>
      <c r="B47" s="21" t="s">
        <v>38</v>
      </c>
      <c r="C47" s="21"/>
      <c r="D47" s="21"/>
      <c r="E47" s="29"/>
      <c r="F47" s="29"/>
      <c r="G47" s="40"/>
      <c r="H47" s="40"/>
      <c r="I47" s="41">
        <f t="shared" si="40"/>
        <v>0</v>
      </c>
      <c r="J47" s="29"/>
      <c r="K47" s="29"/>
      <c r="L47" s="24">
        <f t="shared" si="41"/>
        <v>0</v>
      </c>
      <c r="M47" s="21"/>
      <c r="N47" s="21"/>
      <c r="O47" s="29"/>
      <c r="P47" s="29"/>
      <c r="Q47" s="40"/>
      <c r="R47" s="40"/>
      <c r="S47" s="41">
        <f t="shared" si="47"/>
        <v>0</v>
      </c>
      <c r="T47" s="29"/>
      <c r="U47" s="29"/>
      <c r="V47" s="24">
        <f t="shared" si="42"/>
        <v>0</v>
      </c>
      <c r="W47" s="25">
        <f t="shared" si="43"/>
        <v>0</v>
      </c>
      <c r="X47" s="21"/>
      <c r="Y47" s="21"/>
      <c r="Z47" s="33"/>
      <c r="AA47" s="27">
        <f t="shared" si="44"/>
        <v>17</v>
      </c>
      <c r="AB47" s="27">
        <v>17</v>
      </c>
      <c r="AC47" s="28">
        <f>AA47/AB47</f>
        <v>1</v>
      </c>
      <c r="AD47" s="10">
        <f>W47/AA47</f>
        <v>0</v>
      </c>
      <c r="AE47" s="44">
        <f t="shared" si="48"/>
        <v>0</v>
      </c>
    </row>
    <row r="48" spans="1:31" x14ac:dyDescent="0.75">
      <c r="A48" s="29" t="s">
        <v>44</v>
      </c>
      <c r="B48" s="21" t="s">
        <v>38</v>
      </c>
      <c r="C48" s="29"/>
      <c r="D48" s="29"/>
      <c r="E48" s="29"/>
      <c r="F48" s="29"/>
      <c r="G48" s="40"/>
      <c r="H48" s="40"/>
      <c r="I48" s="41">
        <f t="shared" si="40"/>
        <v>0</v>
      </c>
      <c r="J48" s="29"/>
      <c r="K48" s="29"/>
      <c r="L48" s="24">
        <f t="shared" si="41"/>
        <v>0</v>
      </c>
      <c r="M48" s="29"/>
      <c r="N48" s="29"/>
      <c r="O48" s="29"/>
      <c r="P48" s="29"/>
      <c r="Q48" s="40"/>
      <c r="R48" s="40"/>
      <c r="S48" s="41">
        <f t="shared" si="47"/>
        <v>0</v>
      </c>
      <c r="T48" s="29"/>
      <c r="U48" s="29"/>
      <c r="V48" s="24">
        <f t="shared" si="42"/>
        <v>0</v>
      </c>
      <c r="W48" s="25">
        <f t="shared" si="43"/>
        <v>0</v>
      </c>
      <c r="X48" s="21"/>
      <c r="Y48" s="21"/>
      <c r="Z48" s="33"/>
      <c r="AA48" s="27">
        <f t="shared" si="30"/>
        <v>17</v>
      </c>
      <c r="AB48" s="27">
        <v>17</v>
      </c>
      <c r="AC48" s="28">
        <f t="shared" si="31"/>
        <v>1</v>
      </c>
      <c r="AD48" s="10">
        <f t="shared" si="35"/>
        <v>0</v>
      </c>
      <c r="AE48" s="44">
        <f t="shared" si="48"/>
        <v>0</v>
      </c>
    </row>
    <row r="49" spans="1:31" x14ac:dyDescent="0.75">
      <c r="A49" s="29" t="s">
        <v>45</v>
      </c>
      <c r="B49" s="21" t="s">
        <v>38</v>
      </c>
      <c r="C49" s="29"/>
      <c r="D49" s="29"/>
      <c r="E49" s="29"/>
      <c r="F49" s="29"/>
      <c r="G49" s="40"/>
      <c r="H49" s="40"/>
      <c r="I49" s="41">
        <f t="shared" si="40"/>
        <v>0</v>
      </c>
      <c r="J49" s="29"/>
      <c r="K49" s="29"/>
      <c r="L49" s="24">
        <f t="shared" si="41"/>
        <v>0</v>
      </c>
      <c r="M49" s="29"/>
      <c r="N49" s="29"/>
      <c r="O49" s="29"/>
      <c r="P49" s="29"/>
      <c r="Q49" s="40"/>
      <c r="R49" s="40"/>
      <c r="S49" s="41">
        <v>0.41666666666666669</v>
      </c>
      <c r="T49" s="29"/>
      <c r="U49" s="29"/>
      <c r="V49" s="24">
        <f t="shared" si="42"/>
        <v>0</v>
      </c>
      <c r="W49" s="25">
        <f t="shared" si="43"/>
        <v>0</v>
      </c>
      <c r="X49" s="21"/>
      <c r="Y49" s="21"/>
      <c r="Z49" s="33"/>
      <c r="AA49" s="27">
        <f t="shared" si="30"/>
        <v>17</v>
      </c>
      <c r="AB49" s="27">
        <v>17</v>
      </c>
      <c r="AC49" s="28">
        <f t="shared" si="31"/>
        <v>1</v>
      </c>
      <c r="AD49" s="10">
        <f t="shared" si="35"/>
        <v>0</v>
      </c>
      <c r="AE49" s="44">
        <f t="shared" si="48"/>
        <v>0.41666666666666669</v>
      </c>
    </row>
    <row r="50" spans="1:31" x14ac:dyDescent="0.75">
      <c r="A50" s="29" t="s">
        <v>116</v>
      </c>
      <c r="B50" s="21" t="s">
        <v>38</v>
      </c>
      <c r="C50" s="29"/>
      <c r="D50" s="29"/>
      <c r="E50" s="29"/>
      <c r="F50" s="29"/>
      <c r="G50" s="40"/>
      <c r="H50" s="40"/>
      <c r="I50" s="41">
        <f t="shared" si="40"/>
        <v>0</v>
      </c>
      <c r="J50" s="29"/>
      <c r="K50" s="29"/>
      <c r="L50" s="24">
        <f t="shared" si="41"/>
        <v>0</v>
      </c>
      <c r="M50" s="29"/>
      <c r="N50" s="29"/>
      <c r="O50" s="29"/>
      <c r="P50" s="29"/>
      <c r="Q50" s="40"/>
      <c r="R50" s="40"/>
      <c r="S50" s="41">
        <f t="shared" si="47"/>
        <v>0</v>
      </c>
      <c r="T50" s="29"/>
      <c r="U50" s="29"/>
      <c r="V50" s="24">
        <f t="shared" si="42"/>
        <v>0</v>
      </c>
      <c r="W50" s="25">
        <f t="shared" si="43"/>
        <v>0</v>
      </c>
      <c r="X50" s="21"/>
      <c r="Y50" s="21"/>
      <c r="Z50" s="33"/>
      <c r="AA50" s="27">
        <f t="shared" si="30"/>
        <v>17</v>
      </c>
      <c r="AB50" s="27">
        <v>17</v>
      </c>
      <c r="AC50" s="28">
        <f t="shared" si="31"/>
        <v>1</v>
      </c>
      <c r="AD50" s="10">
        <f t="shared" si="35"/>
        <v>0</v>
      </c>
      <c r="AE50" s="44">
        <f t="shared" si="48"/>
        <v>0</v>
      </c>
    </row>
    <row r="51" spans="1:31" x14ac:dyDescent="0.75">
      <c r="A51" s="29" t="s">
        <v>46</v>
      </c>
      <c r="B51" s="21" t="s">
        <v>38</v>
      </c>
      <c r="C51" s="29"/>
      <c r="D51" s="29"/>
      <c r="E51" s="29"/>
      <c r="F51" s="29"/>
      <c r="G51" s="40"/>
      <c r="H51" s="40"/>
      <c r="I51" s="41">
        <f t="shared" si="40"/>
        <v>0</v>
      </c>
      <c r="J51" s="29"/>
      <c r="K51" s="29"/>
      <c r="L51" s="24">
        <f t="shared" si="41"/>
        <v>0</v>
      </c>
      <c r="M51" s="29"/>
      <c r="N51" s="29"/>
      <c r="O51" s="29"/>
      <c r="P51" s="29"/>
      <c r="Q51" s="29"/>
      <c r="R51" s="29"/>
      <c r="S51" s="41">
        <f t="shared" si="47"/>
        <v>0</v>
      </c>
      <c r="T51" s="29"/>
      <c r="U51" s="29"/>
      <c r="V51" s="24">
        <f t="shared" si="42"/>
        <v>0</v>
      </c>
      <c r="W51" s="25">
        <f t="shared" si="43"/>
        <v>0</v>
      </c>
      <c r="X51" s="21"/>
      <c r="Y51" s="21"/>
      <c r="Z51" s="33"/>
      <c r="AA51" s="27">
        <f t="shared" si="30"/>
        <v>17</v>
      </c>
      <c r="AB51" s="27">
        <v>17</v>
      </c>
      <c r="AC51" s="28">
        <f t="shared" si="31"/>
        <v>1</v>
      </c>
      <c r="AD51" s="10">
        <f t="shared" si="35"/>
        <v>0</v>
      </c>
      <c r="AE51" s="44">
        <f t="shared" si="48"/>
        <v>0</v>
      </c>
    </row>
    <row r="52" spans="1:31" x14ac:dyDescent="0.75">
      <c r="A52" s="29" t="s">
        <v>48</v>
      </c>
      <c r="B52" s="21" t="s">
        <v>38</v>
      </c>
      <c r="C52" s="29"/>
      <c r="D52" s="29"/>
      <c r="E52" s="29"/>
      <c r="F52" s="29"/>
      <c r="G52" s="40"/>
      <c r="H52" s="40"/>
      <c r="I52" s="41">
        <f t="shared" si="40"/>
        <v>0</v>
      </c>
      <c r="J52" s="29"/>
      <c r="K52" s="29"/>
      <c r="L52" s="24">
        <f t="shared" si="41"/>
        <v>0</v>
      </c>
      <c r="M52" s="29"/>
      <c r="N52" s="29"/>
      <c r="O52" s="29"/>
      <c r="P52" s="29"/>
      <c r="Q52" s="40"/>
      <c r="R52" s="40"/>
      <c r="S52" s="41">
        <v>0.41666666666666669</v>
      </c>
      <c r="T52" s="29"/>
      <c r="U52" s="29"/>
      <c r="V52" s="24">
        <f t="shared" si="42"/>
        <v>0</v>
      </c>
      <c r="W52" s="25">
        <f t="shared" si="43"/>
        <v>0</v>
      </c>
      <c r="X52" s="21"/>
      <c r="Y52" s="21"/>
      <c r="Z52" s="33"/>
      <c r="AA52" s="27">
        <f t="shared" si="30"/>
        <v>17</v>
      </c>
      <c r="AB52" s="27">
        <v>17</v>
      </c>
      <c r="AC52" s="28">
        <f t="shared" si="31"/>
        <v>1</v>
      </c>
      <c r="AD52" s="10">
        <f t="shared" si="35"/>
        <v>0</v>
      </c>
      <c r="AE52" s="44">
        <f t="shared" si="48"/>
        <v>0.41666666666666669</v>
      </c>
    </row>
    <row r="53" spans="1:31" x14ac:dyDescent="0.75">
      <c r="A53" s="29" t="s">
        <v>49</v>
      </c>
      <c r="B53" s="21" t="s">
        <v>38</v>
      </c>
      <c r="C53" s="29"/>
      <c r="D53" s="29"/>
      <c r="E53" s="29"/>
      <c r="F53" s="29"/>
      <c r="G53" s="40"/>
      <c r="H53" s="40"/>
      <c r="I53" s="41">
        <f t="shared" si="40"/>
        <v>0</v>
      </c>
      <c r="J53" s="29"/>
      <c r="K53" s="29"/>
      <c r="L53" s="24">
        <f t="shared" si="41"/>
        <v>0</v>
      </c>
      <c r="M53" s="29"/>
      <c r="N53" s="29"/>
      <c r="O53" s="29"/>
      <c r="P53" s="29"/>
      <c r="Q53" s="40"/>
      <c r="R53" s="40"/>
      <c r="S53" s="41">
        <f t="shared" si="47"/>
        <v>0</v>
      </c>
      <c r="T53" s="29"/>
      <c r="U53" s="29"/>
      <c r="V53" s="24">
        <f t="shared" si="42"/>
        <v>0</v>
      </c>
      <c r="W53" s="25">
        <f t="shared" si="43"/>
        <v>0</v>
      </c>
      <c r="X53" s="21"/>
      <c r="Y53" s="21"/>
      <c r="Z53" s="33"/>
      <c r="AA53" s="27">
        <f t="shared" si="30"/>
        <v>17</v>
      </c>
      <c r="AB53" s="27">
        <v>17</v>
      </c>
      <c r="AC53" s="28">
        <f t="shared" si="31"/>
        <v>1</v>
      </c>
      <c r="AD53" s="10">
        <f t="shared" si="35"/>
        <v>0</v>
      </c>
      <c r="AE53" s="44">
        <f t="shared" si="48"/>
        <v>0</v>
      </c>
    </row>
    <row r="54" spans="1:31" x14ac:dyDescent="0.75">
      <c r="A54" s="29" t="s">
        <v>50</v>
      </c>
      <c r="B54" s="21" t="s">
        <v>38</v>
      </c>
      <c r="C54" s="29"/>
      <c r="D54" s="29"/>
      <c r="E54" s="29"/>
      <c r="F54" s="29"/>
      <c r="G54" s="40"/>
      <c r="H54" s="40"/>
      <c r="I54" s="41">
        <f t="shared" si="40"/>
        <v>0</v>
      </c>
      <c r="J54" s="29"/>
      <c r="K54" s="29"/>
      <c r="L54" s="24">
        <f t="shared" si="41"/>
        <v>0</v>
      </c>
      <c r="M54" s="29"/>
      <c r="N54" s="29"/>
      <c r="O54" s="29"/>
      <c r="P54" s="29"/>
      <c r="Q54" s="40"/>
      <c r="R54" s="40"/>
      <c r="S54" s="41">
        <f t="shared" si="47"/>
        <v>0</v>
      </c>
      <c r="T54" s="29"/>
      <c r="U54" s="29"/>
      <c r="V54" s="24">
        <f t="shared" si="42"/>
        <v>0</v>
      </c>
      <c r="W54" s="25">
        <f t="shared" si="43"/>
        <v>0</v>
      </c>
      <c r="X54" s="21"/>
      <c r="Y54" s="21"/>
      <c r="Z54" s="33"/>
      <c r="AA54" s="27">
        <f t="shared" si="30"/>
        <v>17</v>
      </c>
      <c r="AB54" s="27">
        <v>17</v>
      </c>
      <c r="AC54" s="28">
        <f t="shared" si="31"/>
        <v>1</v>
      </c>
      <c r="AD54" s="10">
        <f t="shared" si="35"/>
        <v>0</v>
      </c>
      <c r="AE54" s="44">
        <f t="shared" si="48"/>
        <v>0</v>
      </c>
    </row>
    <row r="55" spans="1:31" s="103" customFormat="1" x14ac:dyDescent="0.75">
      <c r="A55" s="105" t="s">
        <v>118</v>
      </c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</row>
    <row r="56" spans="1:31" s="104" customFormat="1" x14ac:dyDescent="0.75">
      <c r="A56" s="107" t="s">
        <v>97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</row>
    <row r="57" spans="1:31" x14ac:dyDescent="0.75">
      <c r="A57" s="29" t="s">
        <v>127</v>
      </c>
      <c r="B57" s="29" t="s">
        <v>58</v>
      </c>
      <c r="C57" s="29"/>
      <c r="D57" s="29"/>
      <c r="E57" s="29"/>
      <c r="F57" s="29"/>
      <c r="G57" s="40"/>
      <c r="H57" s="40"/>
      <c r="I57" s="41">
        <f t="shared" ref="I57:I59" si="49">H57-G57</f>
        <v>0</v>
      </c>
      <c r="J57" s="29"/>
      <c r="K57" s="29"/>
      <c r="L57" s="38">
        <f t="shared" ref="L57:L59" si="50">SUM(D57-C57)</f>
        <v>0</v>
      </c>
      <c r="M57" s="29"/>
      <c r="N57" s="29"/>
      <c r="O57" s="29"/>
      <c r="P57" s="29"/>
      <c r="Q57" s="40"/>
      <c r="R57" s="40"/>
      <c r="S57" s="41">
        <f t="shared" ref="S57:S59" si="51">R57-Q57</f>
        <v>0</v>
      </c>
      <c r="T57" s="29"/>
      <c r="U57" s="29"/>
      <c r="V57" s="24">
        <f t="shared" ref="V57:V59" si="52">SUM(N57-M57)</f>
        <v>0</v>
      </c>
      <c r="W57" s="25">
        <f t="shared" ref="W57:W59" si="53">SUM(L57+V57)</f>
        <v>0</v>
      </c>
      <c r="X57" s="29"/>
      <c r="Y57" s="29"/>
      <c r="Z57" s="30"/>
      <c r="AA57" s="27">
        <f>AB57-X57-Y57-Z57</f>
        <v>17</v>
      </c>
      <c r="AB57" s="27">
        <v>17</v>
      </c>
      <c r="AC57" s="28">
        <f>AA57/AB57</f>
        <v>1</v>
      </c>
      <c r="AD57" s="10">
        <f>W57/AA57</f>
        <v>0</v>
      </c>
      <c r="AE57" s="44">
        <f>S56+I56</f>
        <v>0</v>
      </c>
    </row>
    <row r="58" spans="1:31" x14ac:dyDescent="0.75">
      <c r="A58" s="29" t="s">
        <v>128</v>
      </c>
      <c r="B58" s="29" t="s">
        <v>58</v>
      </c>
      <c r="C58" s="29"/>
      <c r="D58" s="29"/>
      <c r="E58" s="29"/>
      <c r="F58" s="29"/>
      <c r="G58" s="40"/>
      <c r="H58" s="40"/>
      <c r="I58" s="41">
        <f t="shared" si="49"/>
        <v>0</v>
      </c>
      <c r="J58" s="29"/>
      <c r="K58" s="29"/>
      <c r="L58" s="38">
        <f t="shared" si="50"/>
        <v>0</v>
      </c>
      <c r="M58" s="29"/>
      <c r="N58" s="29"/>
      <c r="O58" s="29"/>
      <c r="P58" s="29"/>
      <c r="Q58" s="40"/>
      <c r="R58" s="40"/>
      <c r="S58" s="41">
        <f t="shared" si="51"/>
        <v>0</v>
      </c>
      <c r="T58" s="29"/>
      <c r="U58" s="29"/>
      <c r="V58" s="24">
        <f t="shared" si="52"/>
        <v>0</v>
      </c>
      <c r="W58" s="25">
        <f t="shared" si="53"/>
        <v>0</v>
      </c>
      <c r="X58" s="29"/>
      <c r="Y58" s="29"/>
      <c r="Z58" s="30"/>
      <c r="AA58" s="27">
        <f>AB58-X58-Y58-Z58</f>
        <v>17</v>
      </c>
      <c r="AB58" s="27">
        <v>17</v>
      </c>
      <c r="AC58" s="28">
        <f>AA58/AB58</f>
        <v>1</v>
      </c>
      <c r="AD58" s="10">
        <f>W58/AA58</f>
        <v>0</v>
      </c>
      <c r="AE58" s="44">
        <f t="shared" ref="AE58:AE59" si="54">S56+I56</f>
        <v>0</v>
      </c>
    </row>
    <row r="59" spans="1:31" x14ac:dyDescent="0.75">
      <c r="A59" s="29" t="s">
        <v>129</v>
      </c>
      <c r="B59" s="29" t="s">
        <v>58</v>
      </c>
      <c r="C59" s="29"/>
      <c r="D59" s="29"/>
      <c r="E59" s="29"/>
      <c r="F59" s="29"/>
      <c r="G59" s="40"/>
      <c r="H59" s="40"/>
      <c r="I59" s="41">
        <f t="shared" si="49"/>
        <v>0</v>
      </c>
      <c r="J59" s="29"/>
      <c r="K59" s="29"/>
      <c r="L59" s="38">
        <f t="shared" si="50"/>
        <v>0</v>
      </c>
      <c r="M59" s="29"/>
      <c r="N59" s="29"/>
      <c r="O59" s="29"/>
      <c r="P59" s="29"/>
      <c r="Q59" s="40"/>
      <c r="R59" s="40"/>
      <c r="S59" s="41">
        <f t="shared" si="51"/>
        <v>0</v>
      </c>
      <c r="T59" s="29"/>
      <c r="U59" s="29"/>
      <c r="V59" s="24">
        <f t="shared" si="52"/>
        <v>0</v>
      </c>
      <c r="W59" s="25">
        <f t="shared" si="53"/>
        <v>0</v>
      </c>
      <c r="X59" s="29"/>
      <c r="Y59" s="29"/>
      <c r="Z59" s="30"/>
      <c r="AA59" s="27">
        <f>AB59-X59-Y59-Z59</f>
        <v>17</v>
      </c>
      <c r="AB59" s="27">
        <v>17</v>
      </c>
      <c r="AC59" s="28">
        <f>AA59/AB59</f>
        <v>1</v>
      </c>
      <c r="AD59" s="10">
        <f>W59/AA59</f>
        <v>0</v>
      </c>
      <c r="AE59" s="44">
        <f t="shared" si="54"/>
        <v>0</v>
      </c>
    </row>
    <row r="60" spans="1:31" s="103" customFormat="1" x14ac:dyDescent="0.75">
      <c r="A60" s="101" t="s">
        <v>118</v>
      </c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</row>
    <row r="61" spans="1:31" s="37" customFormat="1" x14ac:dyDescent="0.75">
      <c r="A61" s="104" t="s">
        <v>98</v>
      </c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5"/>
      <c r="AE61" s="43"/>
    </row>
    <row r="62" spans="1:31" x14ac:dyDescent="0.75">
      <c r="A62" s="29" t="s">
        <v>57</v>
      </c>
      <c r="B62" s="29" t="s">
        <v>58</v>
      </c>
      <c r="C62" s="36"/>
      <c r="D62" s="36"/>
      <c r="E62" s="29"/>
      <c r="F62" s="29"/>
      <c r="G62" s="40"/>
      <c r="H62" s="40"/>
      <c r="I62" s="41">
        <f t="shared" ref="I62" si="55">H62-G62</f>
        <v>0</v>
      </c>
      <c r="J62" s="29"/>
      <c r="K62" s="29"/>
      <c r="L62" s="38">
        <f t="shared" ref="L62" si="56">SUM(D62-C62)</f>
        <v>0</v>
      </c>
      <c r="M62" s="29"/>
      <c r="N62" s="29"/>
      <c r="O62" s="29"/>
      <c r="P62" s="29"/>
      <c r="Q62" s="40"/>
      <c r="R62" s="40"/>
      <c r="S62" s="41">
        <f>R62-Q62</f>
        <v>0</v>
      </c>
      <c r="T62" s="29"/>
      <c r="U62" s="29"/>
      <c r="V62" s="24">
        <f t="shared" ref="V62" si="57">SUM(N62-M62)</f>
        <v>0</v>
      </c>
      <c r="W62" s="25">
        <f t="shared" ref="W62" si="58">SUM(L62+V62)</f>
        <v>0</v>
      </c>
      <c r="X62" s="29"/>
      <c r="Y62" s="29"/>
      <c r="Z62" s="30"/>
      <c r="AA62" s="27">
        <f>AB62-X62-Y62-Z62</f>
        <v>17</v>
      </c>
      <c r="AB62" s="27">
        <v>17</v>
      </c>
      <c r="AC62" s="28">
        <f>AA62/AB62</f>
        <v>1</v>
      </c>
      <c r="AD62" s="10">
        <f>W62/AA62</f>
        <v>0</v>
      </c>
      <c r="AE62" s="44">
        <f>S60+I60</f>
        <v>0</v>
      </c>
    </row>
    <row r="63" spans="1:31" s="103" customFormat="1" x14ac:dyDescent="0.75">
      <c r="A63" s="101" t="s">
        <v>61</v>
      </c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</row>
    <row r="64" spans="1:31" s="37" customFormat="1" x14ac:dyDescent="0.75">
      <c r="A64" s="104" t="s">
        <v>101</v>
      </c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5"/>
      <c r="AE64" s="19"/>
    </row>
    <row r="65" spans="1:31" x14ac:dyDescent="0.75">
      <c r="A65" s="29" t="s">
        <v>115</v>
      </c>
      <c r="B65" s="29" t="s">
        <v>61</v>
      </c>
      <c r="C65" s="29"/>
      <c r="D65" s="29"/>
      <c r="E65" s="29"/>
      <c r="F65" s="29"/>
      <c r="G65" s="40"/>
      <c r="H65" s="40"/>
      <c r="I65" s="41">
        <f>H65-G65</f>
        <v>0</v>
      </c>
      <c r="J65" s="29"/>
      <c r="K65" s="29"/>
      <c r="L65" s="38">
        <f>SUM(D65-C65)</f>
        <v>0</v>
      </c>
      <c r="M65" s="29"/>
      <c r="N65" s="29"/>
      <c r="O65" s="29"/>
      <c r="P65" s="29"/>
      <c r="Q65" s="40"/>
      <c r="R65" s="40"/>
      <c r="S65" s="41">
        <f>R65-Q65</f>
        <v>0</v>
      </c>
      <c r="T65" s="29"/>
      <c r="U65" s="29"/>
      <c r="V65" s="24">
        <f>SUM(N65-M65)</f>
        <v>0</v>
      </c>
      <c r="W65" s="25">
        <f>SUM(L65+V65)</f>
        <v>0</v>
      </c>
      <c r="X65" s="29"/>
      <c r="Y65" s="29"/>
      <c r="Z65" s="30"/>
      <c r="AA65" s="27">
        <f>AB65-X65-Y65-Z65</f>
        <v>17</v>
      </c>
      <c r="AB65" s="27">
        <v>17</v>
      </c>
      <c r="AC65" s="28">
        <f>AA65/AB65</f>
        <v>1</v>
      </c>
      <c r="AD65" s="10">
        <f>W65/AA65</f>
        <v>0</v>
      </c>
      <c r="AE65" s="44">
        <f>I65</f>
        <v>0</v>
      </c>
    </row>
    <row r="66" spans="1:31" s="37" customFormat="1" x14ac:dyDescent="0.75">
      <c r="A66" s="12" t="s">
        <v>119</v>
      </c>
      <c r="B66" s="13"/>
      <c r="C66" s="13"/>
      <c r="D66" s="13"/>
      <c r="E66" s="13"/>
      <c r="F66" s="13"/>
      <c r="G66" s="14"/>
      <c r="H66" s="15"/>
      <c r="I66" s="19"/>
      <c r="J66" s="14"/>
      <c r="K66" s="15"/>
      <c r="L66" s="13"/>
      <c r="M66" s="13"/>
      <c r="N66" s="13"/>
      <c r="O66" s="13"/>
      <c r="P66" s="13"/>
      <c r="Q66" s="14"/>
      <c r="R66" s="15"/>
      <c r="S66" s="19"/>
      <c r="T66" s="14"/>
      <c r="U66" s="15"/>
      <c r="V66" s="13"/>
      <c r="W66" s="17"/>
      <c r="X66" s="13"/>
      <c r="Y66" s="13"/>
      <c r="Z66" s="18"/>
      <c r="AA66" s="13"/>
      <c r="AB66" s="13"/>
      <c r="AC66" s="14"/>
      <c r="AD66" s="15"/>
      <c r="AE66" s="19"/>
    </row>
    <row r="67" spans="1:31" s="37" customFormat="1" x14ac:dyDescent="0.75">
      <c r="A67" s="104" t="s">
        <v>100</v>
      </c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5"/>
      <c r="AE67" s="19"/>
    </row>
    <row r="68" spans="1:31" x14ac:dyDescent="0.75">
      <c r="A68" s="29" t="s">
        <v>63</v>
      </c>
      <c r="B68" s="29" t="s">
        <v>62</v>
      </c>
      <c r="C68" s="29"/>
      <c r="D68" s="29"/>
      <c r="E68" s="29"/>
      <c r="F68" s="29"/>
      <c r="G68" s="40"/>
      <c r="H68" s="40"/>
      <c r="I68" s="41">
        <f t="shared" ref="I68:I69" si="59">H68-G68</f>
        <v>0</v>
      </c>
      <c r="J68" s="29"/>
      <c r="K68" s="29"/>
      <c r="L68" s="38">
        <f>SUM(D68-C68)</f>
        <v>0</v>
      </c>
      <c r="M68" s="29"/>
      <c r="N68" s="29"/>
      <c r="O68" s="29"/>
      <c r="P68" s="29"/>
      <c r="Q68" s="40"/>
      <c r="R68" s="40"/>
      <c r="S68" s="41">
        <f>R68-Q68</f>
        <v>0</v>
      </c>
      <c r="T68" s="29"/>
      <c r="U68" s="29"/>
      <c r="V68" s="24">
        <f>SUM(N68-M68)</f>
        <v>0</v>
      </c>
      <c r="W68" s="25">
        <f>SUM(L68+V68)</f>
        <v>0</v>
      </c>
      <c r="X68" s="29"/>
      <c r="Y68" s="29"/>
      <c r="Z68" s="30"/>
      <c r="AA68" s="27">
        <f>AB68-X68-Y68-Z68</f>
        <v>17</v>
      </c>
      <c r="AB68" s="27">
        <v>17</v>
      </c>
      <c r="AC68" s="28">
        <f>AA68/AB68</f>
        <v>1</v>
      </c>
      <c r="AD68" s="10">
        <f>W68/AA68</f>
        <v>0</v>
      </c>
      <c r="AE68" s="44" t="e">
        <f>#REF!+#REF!</f>
        <v>#REF!</v>
      </c>
    </row>
    <row r="69" spans="1:31" x14ac:dyDescent="0.75">
      <c r="A69" s="29" t="s">
        <v>64</v>
      </c>
      <c r="B69" s="29" t="s">
        <v>62</v>
      </c>
      <c r="C69" s="29"/>
      <c r="D69" s="29"/>
      <c r="E69" s="29"/>
      <c r="F69" s="29"/>
      <c r="G69" s="40"/>
      <c r="H69" s="40"/>
      <c r="I69" s="41">
        <f t="shared" si="59"/>
        <v>0</v>
      </c>
      <c r="J69" s="29"/>
      <c r="K69" s="29"/>
      <c r="L69" s="38">
        <f>SUM(D69-C69)</f>
        <v>0</v>
      </c>
      <c r="M69" s="29"/>
      <c r="N69" s="29"/>
      <c r="O69" s="29"/>
      <c r="P69" s="29"/>
      <c r="Q69" s="40"/>
      <c r="R69" s="40"/>
      <c r="S69" s="41">
        <f>R69-Q69</f>
        <v>0</v>
      </c>
      <c r="T69" s="29"/>
      <c r="U69" s="29"/>
      <c r="V69" s="24">
        <f>SUM(N69-M69)</f>
        <v>0</v>
      </c>
      <c r="W69" s="25">
        <f>SUM(L69+V69)</f>
        <v>0</v>
      </c>
      <c r="X69" s="29"/>
      <c r="Y69" s="29"/>
      <c r="Z69" s="30"/>
      <c r="AA69" s="27">
        <f>AB69-X69-Y69-Z69</f>
        <v>17</v>
      </c>
      <c r="AB69" s="27">
        <v>17</v>
      </c>
      <c r="AC69" s="28">
        <f>AA69/AB69</f>
        <v>1</v>
      </c>
      <c r="AD69" s="10">
        <f>W69/AA69</f>
        <v>0</v>
      </c>
      <c r="AE69" s="44">
        <f>S67+I67</f>
        <v>0</v>
      </c>
    </row>
    <row r="70" spans="1:31" s="103" customFormat="1" x14ac:dyDescent="0.75">
      <c r="A70" s="101" t="s">
        <v>120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</row>
    <row r="71" spans="1:31" s="37" customFormat="1" x14ac:dyDescent="0.75">
      <c r="A71" s="104" t="s">
        <v>99</v>
      </c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5"/>
      <c r="AE71" s="43"/>
    </row>
    <row r="72" spans="1:31" x14ac:dyDescent="0.75">
      <c r="A72" s="29" t="s">
        <v>65</v>
      </c>
      <c r="B72" s="29" t="s">
        <v>88</v>
      </c>
      <c r="C72" s="29"/>
      <c r="D72" s="29"/>
      <c r="E72" s="29"/>
      <c r="F72" s="29"/>
      <c r="G72" s="40"/>
      <c r="H72" s="40"/>
      <c r="I72" s="41">
        <f t="shared" ref="I72" si="60">H72-G72</f>
        <v>0</v>
      </c>
      <c r="J72" s="29"/>
      <c r="K72" s="29"/>
      <c r="L72" s="38">
        <f>SUM(D72-C72)</f>
        <v>0</v>
      </c>
      <c r="M72" s="29"/>
      <c r="N72" s="29"/>
      <c r="O72" s="29"/>
      <c r="P72" s="29"/>
      <c r="Q72" s="40"/>
      <c r="R72" s="40"/>
      <c r="S72" s="41">
        <f>R72-Q72</f>
        <v>0</v>
      </c>
      <c r="T72" s="29"/>
      <c r="U72" s="29"/>
      <c r="V72" s="24">
        <f>SUM(N72-M72)</f>
        <v>0</v>
      </c>
      <c r="W72" s="25">
        <f>SUM(L72+V72)</f>
        <v>0</v>
      </c>
      <c r="X72" s="29"/>
      <c r="Y72" s="29"/>
      <c r="Z72" s="30"/>
      <c r="AA72" s="27">
        <f t="shared" ref="AA72" si="61">AB72-X72-Y72-Z72</f>
        <v>17</v>
      </c>
      <c r="AB72" s="27">
        <v>17</v>
      </c>
      <c r="AC72" s="28">
        <f>AA72/AB72</f>
        <v>1</v>
      </c>
      <c r="AD72" s="39">
        <f t="shared" ref="AD72" si="62">W72/AA72</f>
        <v>0</v>
      </c>
      <c r="AE72" s="44">
        <f>S72+I72</f>
        <v>0</v>
      </c>
    </row>
    <row r="73" spans="1:31" s="103" customFormat="1" x14ac:dyDescent="0.75">
      <c r="A73" s="101" t="s">
        <v>122</v>
      </c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</row>
    <row r="74" spans="1:31" s="37" customFormat="1" x14ac:dyDescent="0.75">
      <c r="A74" s="13" t="s">
        <v>112</v>
      </c>
      <c r="B74" s="13"/>
      <c r="C74" s="17"/>
      <c r="D74" s="17"/>
      <c r="E74" s="17"/>
      <c r="F74" s="17"/>
      <c r="G74" s="17"/>
      <c r="H74" s="17"/>
      <c r="I74" s="59"/>
      <c r="J74" s="17"/>
      <c r="K74" s="17"/>
      <c r="L74" s="17"/>
      <c r="M74" s="17"/>
      <c r="N74" s="35"/>
      <c r="O74" s="17"/>
      <c r="P74" s="17"/>
      <c r="Q74" s="17"/>
      <c r="R74" s="17"/>
      <c r="S74" s="17"/>
      <c r="T74" s="17"/>
      <c r="U74" s="17"/>
      <c r="V74" s="13"/>
      <c r="W74" s="17"/>
      <c r="X74" s="13"/>
      <c r="Y74" s="13"/>
      <c r="Z74" s="18"/>
      <c r="AA74" s="13"/>
      <c r="AB74" s="13"/>
      <c r="AC74" s="14"/>
      <c r="AD74" s="15"/>
      <c r="AE74" s="19"/>
    </row>
    <row r="75" spans="1:31" x14ac:dyDescent="0.75">
      <c r="A75" s="21" t="s">
        <v>113</v>
      </c>
      <c r="B75" s="21" t="s">
        <v>114</v>
      </c>
      <c r="C75" s="34"/>
      <c r="D75" s="36"/>
      <c r="E75" s="29"/>
      <c r="F75" s="29"/>
      <c r="G75" s="40"/>
      <c r="H75" s="40"/>
      <c r="I75" s="41">
        <f t="shared" ref="I75" si="63">H75-G75</f>
        <v>0</v>
      </c>
      <c r="J75" s="29"/>
      <c r="K75" s="29"/>
      <c r="L75" s="24">
        <f>SUM(D75-C75)</f>
        <v>0</v>
      </c>
      <c r="M75" s="36"/>
      <c r="N75" s="34"/>
      <c r="O75" s="29"/>
      <c r="P75" s="29"/>
      <c r="Q75" s="40"/>
      <c r="R75" s="40"/>
      <c r="S75" s="41">
        <f t="shared" ref="S75" si="64">R75-Q75</f>
        <v>0</v>
      </c>
      <c r="T75" s="29"/>
      <c r="U75" s="29"/>
      <c r="V75" s="24">
        <f>SUM(N75-M75)</f>
        <v>0</v>
      </c>
      <c r="W75" s="25">
        <f>V75+L75</f>
        <v>0</v>
      </c>
      <c r="X75" s="21"/>
      <c r="Y75" s="21"/>
      <c r="Z75" s="33"/>
      <c r="AA75" s="27">
        <f>AB75-X75-Y75-Z75</f>
        <v>17</v>
      </c>
      <c r="AB75" s="27">
        <v>17</v>
      </c>
      <c r="AC75" s="28">
        <f t="shared" ref="AC75" si="65">AA75/AB75</f>
        <v>1</v>
      </c>
      <c r="AD75" s="10">
        <f>W75/AA75</f>
        <v>0</v>
      </c>
      <c r="AE75" s="44" t="e">
        <f>#REF!+#REF!</f>
        <v>#REF!</v>
      </c>
    </row>
  </sheetData>
  <mergeCells count="10">
    <mergeCell ref="A67:AC67"/>
    <mergeCell ref="A70:XFD70"/>
    <mergeCell ref="A71:AC71"/>
    <mergeCell ref="A73:XFD73"/>
    <mergeCell ref="A55:XFD55"/>
    <mergeCell ref="A56:XFD56"/>
    <mergeCell ref="A60:XFD60"/>
    <mergeCell ref="A61:AC61"/>
    <mergeCell ref="A64:AC64"/>
    <mergeCell ref="A63:XFD63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topLeftCell="A32" zoomScale="80" zoomScaleNormal="80" workbookViewId="0">
      <selection activeCell="A58" sqref="A1:XFD1048576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9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9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/>
      <c r="F5" s="29"/>
      <c r="G5" s="40"/>
      <c r="H5" s="40"/>
      <c r="I5" s="41">
        <f t="shared" ref="I5:I12" si="0">H5-G5</f>
        <v>0</v>
      </c>
      <c r="J5" s="29"/>
      <c r="K5" s="29"/>
      <c r="L5" s="22">
        <f t="shared" ref="L5:L12" si="1">D5-C5</f>
        <v>0</v>
      </c>
      <c r="M5" s="23"/>
      <c r="N5" s="2"/>
      <c r="O5" s="29"/>
      <c r="P5" s="29"/>
      <c r="Q5" s="40"/>
      <c r="R5" s="40"/>
      <c r="S5" s="41">
        <v>0.41666666666666669</v>
      </c>
      <c r="T5" s="29"/>
      <c r="U5" s="29"/>
      <c r="V5" s="24">
        <f t="shared" ref="V5:V12" si="2">SUM(N5-M5)</f>
        <v>0</v>
      </c>
      <c r="W5" s="25">
        <f t="shared" ref="W5:W12" si="3">L5+V5</f>
        <v>0</v>
      </c>
      <c r="X5" s="1"/>
      <c r="Y5" s="8"/>
      <c r="Z5" s="26"/>
      <c r="AA5" s="27">
        <f t="shared" ref="AA5:AA12" si="4">AB5-X5-Y5-Z5</f>
        <v>17</v>
      </c>
      <c r="AB5" s="27">
        <v>17</v>
      </c>
      <c r="AC5" s="28">
        <f t="shared" ref="AC5:AC12" si="5">AA5/AB5</f>
        <v>1</v>
      </c>
      <c r="AD5" s="10">
        <f t="shared" ref="AD5:AD12" si="6">W5/AA5</f>
        <v>0</v>
      </c>
      <c r="AE5" s="44">
        <f t="shared" ref="AE5:AE21" si="7">S5+I5</f>
        <v>0.41666666666666669</v>
      </c>
    </row>
    <row r="6" spans="1:31" x14ac:dyDescent="0.75">
      <c r="A6" s="20" t="s">
        <v>31</v>
      </c>
      <c r="B6" s="21" t="s">
        <v>29</v>
      </c>
      <c r="C6" s="23"/>
      <c r="D6" s="23"/>
      <c r="E6" s="29"/>
      <c r="F6" s="29"/>
      <c r="G6" s="40"/>
      <c r="H6" s="40"/>
      <c r="I6" s="41">
        <f t="shared" si="0"/>
        <v>0</v>
      </c>
      <c r="J6" s="29"/>
      <c r="K6" s="29"/>
      <c r="L6" s="22">
        <f t="shared" si="1"/>
        <v>0</v>
      </c>
      <c r="M6" s="23"/>
      <c r="N6" s="23"/>
      <c r="O6" s="29"/>
      <c r="P6" s="29"/>
      <c r="Q6" s="40"/>
      <c r="R6" s="40"/>
      <c r="S6" s="41">
        <f t="shared" ref="S6:S12" si="8">R6-Q6</f>
        <v>0</v>
      </c>
      <c r="T6" s="29"/>
      <c r="U6" s="29"/>
      <c r="V6" s="24">
        <f t="shared" si="2"/>
        <v>0</v>
      </c>
      <c r="W6" s="25">
        <f t="shared" si="3"/>
        <v>0</v>
      </c>
      <c r="X6" s="1"/>
      <c r="Y6" s="8"/>
      <c r="Z6" s="26"/>
      <c r="AA6" s="27">
        <f t="shared" si="4"/>
        <v>17</v>
      </c>
      <c r="AB6" s="27">
        <v>17</v>
      </c>
      <c r="AC6" s="28">
        <f t="shared" si="5"/>
        <v>1</v>
      </c>
      <c r="AD6" s="10">
        <f t="shared" si="6"/>
        <v>0</v>
      </c>
      <c r="AE6" s="44">
        <f t="shared" si="7"/>
        <v>0</v>
      </c>
    </row>
    <row r="7" spans="1:31" x14ac:dyDescent="0.75">
      <c r="A7" s="20" t="s">
        <v>32</v>
      </c>
      <c r="B7" s="21" t="s">
        <v>29</v>
      </c>
      <c r="C7" s="23"/>
      <c r="D7" s="23"/>
      <c r="E7" s="29"/>
      <c r="F7" s="29"/>
      <c r="G7" s="40"/>
      <c r="H7" s="40"/>
      <c r="I7" s="41">
        <f t="shared" si="0"/>
        <v>0</v>
      </c>
      <c r="J7" s="29"/>
      <c r="K7" s="29"/>
      <c r="L7" s="22">
        <f t="shared" si="1"/>
        <v>0</v>
      </c>
      <c r="M7" s="23"/>
      <c r="N7" s="23"/>
      <c r="O7" s="29"/>
      <c r="P7" s="29"/>
      <c r="Q7" s="40"/>
      <c r="R7" s="40"/>
      <c r="S7" s="41">
        <f t="shared" si="8"/>
        <v>0</v>
      </c>
      <c r="T7" s="29"/>
      <c r="U7" s="29"/>
      <c r="V7" s="24">
        <f t="shared" si="2"/>
        <v>0</v>
      </c>
      <c r="W7" s="25">
        <f t="shared" si="3"/>
        <v>0</v>
      </c>
      <c r="X7" s="1"/>
      <c r="Y7" s="8"/>
      <c r="Z7" s="26"/>
      <c r="AA7" s="27">
        <f t="shared" si="4"/>
        <v>17</v>
      </c>
      <c r="AB7" s="27">
        <v>17</v>
      </c>
      <c r="AC7" s="28">
        <f t="shared" si="5"/>
        <v>1</v>
      </c>
      <c r="AD7" s="10">
        <f t="shared" si="6"/>
        <v>0</v>
      </c>
      <c r="AE7" s="44">
        <f t="shared" si="7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/>
      <c r="F8" s="29"/>
      <c r="G8" s="40"/>
      <c r="H8" s="40"/>
      <c r="I8" s="41">
        <f t="shared" si="0"/>
        <v>0</v>
      </c>
      <c r="J8" s="29"/>
      <c r="K8" s="29"/>
      <c r="L8" s="22">
        <f t="shared" si="1"/>
        <v>0</v>
      </c>
      <c r="M8" s="23"/>
      <c r="N8" s="23"/>
      <c r="O8" s="29"/>
      <c r="P8" s="29"/>
      <c r="Q8" s="40"/>
      <c r="R8" s="40"/>
      <c r="S8" s="41">
        <v>0.41666666666666669</v>
      </c>
      <c r="T8" s="29"/>
      <c r="U8" s="29"/>
      <c r="V8" s="24">
        <f t="shared" ref="V8" si="9">SUM(N8-M8)</f>
        <v>0</v>
      </c>
      <c r="W8" s="25">
        <f t="shared" si="3"/>
        <v>0</v>
      </c>
      <c r="X8" s="1"/>
      <c r="Y8" s="8"/>
      <c r="Z8" s="26"/>
      <c r="AA8" s="27">
        <f t="shared" si="4"/>
        <v>17</v>
      </c>
      <c r="AB8" s="27">
        <v>17</v>
      </c>
      <c r="AC8" s="28">
        <f t="shared" si="5"/>
        <v>1</v>
      </c>
      <c r="AD8" s="10">
        <f t="shared" si="6"/>
        <v>0</v>
      </c>
      <c r="AE8" s="44">
        <f t="shared" si="7"/>
        <v>0.41666666666666669</v>
      </c>
    </row>
    <row r="9" spans="1:31" x14ac:dyDescent="0.75">
      <c r="A9" s="20" t="s">
        <v>69</v>
      </c>
      <c r="B9" s="21" t="s">
        <v>29</v>
      </c>
      <c r="C9" s="52"/>
      <c r="D9" s="23"/>
      <c r="E9" s="29"/>
      <c r="F9" s="29"/>
      <c r="G9" s="40"/>
      <c r="H9" s="40"/>
      <c r="I9" s="41">
        <f t="shared" si="0"/>
        <v>0</v>
      </c>
      <c r="J9" s="29"/>
      <c r="K9" s="29"/>
      <c r="L9" s="22">
        <f t="shared" si="1"/>
        <v>0</v>
      </c>
      <c r="M9" s="23"/>
      <c r="N9" s="23"/>
      <c r="O9" s="29"/>
      <c r="P9" s="29"/>
      <c r="Q9" s="40"/>
      <c r="R9" s="40"/>
      <c r="S9" s="41">
        <f t="shared" si="8"/>
        <v>0</v>
      </c>
      <c r="T9" s="29"/>
      <c r="U9" s="29"/>
      <c r="V9" s="24">
        <f t="shared" si="2"/>
        <v>0</v>
      </c>
      <c r="W9" s="25">
        <f t="shared" si="3"/>
        <v>0</v>
      </c>
      <c r="X9" s="1"/>
      <c r="Y9" s="8"/>
      <c r="Z9" s="26"/>
      <c r="AA9" s="27">
        <f t="shared" si="4"/>
        <v>17</v>
      </c>
      <c r="AB9" s="27">
        <v>17</v>
      </c>
      <c r="AC9" s="28">
        <f t="shared" si="5"/>
        <v>1</v>
      </c>
      <c r="AD9" s="10">
        <f t="shared" si="6"/>
        <v>0</v>
      </c>
      <c r="AE9" s="44">
        <f t="shared" si="7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/>
      <c r="F10" s="29"/>
      <c r="G10" s="40"/>
      <c r="H10" s="40"/>
      <c r="I10" s="41">
        <f t="shared" si="0"/>
        <v>0</v>
      </c>
      <c r="J10" s="29"/>
      <c r="K10" s="29"/>
      <c r="L10" s="22">
        <f t="shared" si="1"/>
        <v>0</v>
      </c>
      <c r="M10" s="23"/>
      <c r="N10" s="23"/>
      <c r="O10" s="29"/>
      <c r="P10" s="29"/>
      <c r="Q10" s="40"/>
      <c r="R10" s="40"/>
      <c r="S10" s="41">
        <v>0.41666666666666669</v>
      </c>
      <c r="T10" s="29"/>
      <c r="U10" s="29"/>
      <c r="V10" s="24">
        <f t="shared" ref="V10" si="10">SUM(N10-M10)</f>
        <v>0</v>
      </c>
      <c r="W10" s="25">
        <f t="shared" si="3"/>
        <v>0</v>
      </c>
      <c r="X10" s="1"/>
      <c r="Y10" s="8"/>
      <c r="Z10" s="26"/>
      <c r="AA10" s="27">
        <f t="shared" si="4"/>
        <v>17</v>
      </c>
      <c r="AB10" s="27">
        <v>17</v>
      </c>
      <c r="AC10" s="28">
        <f t="shared" si="5"/>
        <v>1</v>
      </c>
      <c r="AD10" s="10">
        <f t="shared" si="6"/>
        <v>0</v>
      </c>
      <c r="AE10" s="44">
        <f t="shared" si="7"/>
        <v>0.41666666666666669</v>
      </c>
    </row>
    <row r="11" spans="1:31" x14ac:dyDescent="0.75">
      <c r="A11" s="20" t="s">
        <v>71</v>
      </c>
      <c r="B11" s="21" t="s">
        <v>29</v>
      </c>
      <c r="C11" s="23"/>
      <c r="D11" s="23"/>
      <c r="E11" s="29"/>
      <c r="F11" s="29"/>
      <c r="G11" s="40"/>
      <c r="H11" s="40"/>
      <c r="I11" s="41">
        <f t="shared" si="0"/>
        <v>0</v>
      </c>
      <c r="J11" s="29"/>
      <c r="K11" s="29"/>
      <c r="L11" s="22">
        <f t="shared" si="1"/>
        <v>0</v>
      </c>
      <c r="M11" s="23"/>
      <c r="N11" s="23"/>
      <c r="O11" s="29"/>
      <c r="P11" s="29"/>
      <c r="Q11" s="40"/>
      <c r="R11" s="40"/>
      <c r="S11" s="41">
        <f t="shared" si="8"/>
        <v>0</v>
      </c>
      <c r="T11" s="29"/>
      <c r="U11" s="29"/>
      <c r="V11" s="24">
        <f t="shared" si="2"/>
        <v>0</v>
      </c>
      <c r="W11" s="25">
        <f t="shared" si="3"/>
        <v>0</v>
      </c>
      <c r="X11" s="1"/>
      <c r="Y11" s="8"/>
      <c r="Z11" s="26"/>
      <c r="AA11" s="27">
        <f t="shared" si="4"/>
        <v>17</v>
      </c>
      <c r="AB11" s="27">
        <v>17</v>
      </c>
      <c r="AC11" s="28">
        <f t="shared" si="5"/>
        <v>1</v>
      </c>
      <c r="AD11" s="10">
        <f t="shared" si="6"/>
        <v>0</v>
      </c>
      <c r="AE11" s="44">
        <f t="shared" si="7"/>
        <v>0</v>
      </c>
    </row>
    <row r="12" spans="1:31" x14ac:dyDescent="0.75">
      <c r="A12" s="20" t="s">
        <v>91</v>
      </c>
      <c r="B12" s="21" t="s">
        <v>29</v>
      </c>
      <c r="C12" s="23"/>
      <c r="D12" s="23"/>
      <c r="E12" s="29"/>
      <c r="F12" s="29"/>
      <c r="G12" s="40"/>
      <c r="H12" s="40"/>
      <c r="I12" s="41">
        <f t="shared" si="0"/>
        <v>0</v>
      </c>
      <c r="J12" s="29"/>
      <c r="K12" s="29"/>
      <c r="L12" s="22">
        <f t="shared" si="1"/>
        <v>0</v>
      </c>
      <c r="M12" s="23"/>
      <c r="N12" s="23"/>
      <c r="O12" s="29"/>
      <c r="P12" s="29"/>
      <c r="Q12" s="40"/>
      <c r="R12" s="40"/>
      <c r="S12" s="41">
        <f t="shared" si="8"/>
        <v>0</v>
      </c>
      <c r="T12" s="29"/>
      <c r="U12" s="29"/>
      <c r="V12" s="24">
        <f t="shared" si="2"/>
        <v>0</v>
      </c>
      <c r="W12" s="25">
        <f t="shared" si="3"/>
        <v>0</v>
      </c>
      <c r="X12" s="1"/>
      <c r="Y12" s="8"/>
      <c r="Z12" s="26"/>
      <c r="AA12" s="27">
        <f t="shared" si="4"/>
        <v>17</v>
      </c>
      <c r="AB12" s="27">
        <v>17</v>
      </c>
      <c r="AC12" s="28">
        <f t="shared" si="5"/>
        <v>1</v>
      </c>
      <c r="AD12" s="10">
        <f t="shared" si="6"/>
        <v>0</v>
      </c>
      <c r="AE12" s="44">
        <f t="shared" si="7"/>
        <v>0</v>
      </c>
    </row>
    <row r="13" spans="1:31" x14ac:dyDescent="0.75">
      <c r="A13" s="13" t="s">
        <v>33</v>
      </c>
      <c r="B13" s="13"/>
      <c r="C13" s="13"/>
      <c r="D13" s="13"/>
      <c r="E13" s="13"/>
      <c r="F13" s="13"/>
      <c r="G13" s="13"/>
      <c r="H13" s="13"/>
      <c r="I13" s="16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7"/>
      <c r="X13" s="13"/>
      <c r="Y13" s="13"/>
      <c r="Z13" s="18"/>
      <c r="AA13" s="13"/>
      <c r="AB13" s="13"/>
      <c r="AC13" s="14"/>
      <c r="AD13" s="15"/>
      <c r="AE13" s="44">
        <f t="shared" si="7"/>
        <v>0</v>
      </c>
    </row>
    <row r="14" spans="1:31" x14ac:dyDescent="0.75">
      <c r="A14" s="29" t="s">
        <v>34</v>
      </c>
      <c r="B14" s="29" t="s">
        <v>29</v>
      </c>
      <c r="C14" s="21"/>
      <c r="D14" s="21"/>
      <c r="E14" s="29"/>
      <c r="F14" s="29"/>
      <c r="G14" s="40"/>
      <c r="H14" s="40"/>
      <c r="I14" s="41">
        <f t="shared" ref="I14:I19" si="11">H14-G14</f>
        <v>0</v>
      </c>
      <c r="J14" s="29"/>
      <c r="K14" s="29"/>
      <c r="L14" s="24">
        <f t="shared" ref="L14:L19" si="12">SUM(D14-C14)</f>
        <v>0</v>
      </c>
      <c r="M14" s="21"/>
      <c r="N14" s="21"/>
      <c r="O14" s="29"/>
      <c r="P14" s="29"/>
      <c r="Q14" s="40"/>
      <c r="R14" s="40"/>
      <c r="S14" s="41">
        <v>0.41666666666666669</v>
      </c>
      <c r="T14" s="29"/>
      <c r="U14" s="29"/>
      <c r="V14" s="24">
        <f t="shared" ref="V14:V19" si="13">SUM(N14-M14)</f>
        <v>0</v>
      </c>
      <c r="W14" s="25">
        <f t="shared" ref="W14:W19" si="14">L14+V14</f>
        <v>0</v>
      </c>
      <c r="X14" s="21"/>
      <c r="Y14" s="21"/>
      <c r="Z14" s="30"/>
      <c r="AA14" s="27">
        <f>AB14-X14-Y14-Z14</f>
        <v>17</v>
      </c>
      <c r="AB14" s="27">
        <v>17</v>
      </c>
      <c r="AC14" s="28">
        <f t="shared" ref="AC14:AC19" si="15">AA14/AB14</f>
        <v>1</v>
      </c>
      <c r="AD14" s="10">
        <f t="shared" ref="AD14:AD19" si="16">W14/AA14</f>
        <v>0</v>
      </c>
      <c r="AE14" s="44">
        <f t="shared" si="7"/>
        <v>0.41666666666666669</v>
      </c>
    </row>
    <row r="15" spans="1:31" x14ac:dyDescent="0.75">
      <c r="A15" s="29" t="s">
        <v>130</v>
      </c>
      <c r="B15" s="29" t="s">
        <v>29</v>
      </c>
      <c r="C15" s="29"/>
      <c r="D15" s="29"/>
      <c r="E15" s="29"/>
      <c r="F15" s="29"/>
      <c r="G15" s="40"/>
      <c r="H15" s="40"/>
      <c r="I15" s="41">
        <f t="shared" si="11"/>
        <v>0</v>
      </c>
      <c r="J15" s="29"/>
      <c r="K15" s="29"/>
      <c r="L15" s="24">
        <f t="shared" si="12"/>
        <v>0</v>
      </c>
      <c r="M15" s="29"/>
      <c r="N15" s="29"/>
      <c r="O15" s="29"/>
      <c r="P15" s="29"/>
      <c r="Q15" s="40"/>
      <c r="R15" s="40"/>
      <c r="S15" s="41">
        <f t="shared" ref="S15:S19" si="17">R15-Q15</f>
        <v>0</v>
      </c>
      <c r="T15" s="29"/>
      <c r="U15" s="29"/>
      <c r="V15" s="24">
        <f t="shared" si="13"/>
        <v>0</v>
      </c>
      <c r="W15" s="25">
        <f t="shared" si="14"/>
        <v>0</v>
      </c>
      <c r="X15" s="21"/>
      <c r="Y15" s="21"/>
      <c r="Z15" s="30"/>
      <c r="AA15" s="27">
        <f t="shared" ref="AA15:AA19" si="18">AB15-X15-Y15-Z15</f>
        <v>17</v>
      </c>
      <c r="AB15" s="27">
        <v>17</v>
      </c>
      <c r="AC15" s="28">
        <f t="shared" si="15"/>
        <v>1</v>
      </c>
      <c r="AD15" s="10">
        <f t="shared" si="16"/>
        <v>0</v>
      </c>
      <c r="AE15" s="44">
        <f t="shared" si="7"/>
        <v>0</v>
      </c>
    </row>
    <row r="16" spans="1:31" x14ac:dyDescent="0.75">
      <c r="A16" s="29" t="s">
        <v>126</v>
      </c>
      <c r="B16" s="29" t="s">
        <v>29</v>
      </c>
      <c r="C16" s="29"/>
      <c r="D16" s="29"/>
      <c r="E16" s="29"/>
      <c r="F16" s="29"/>
      <c r="G16" s="40"/>
      <c r="H16" s="40"/>
      <c r="I16" s="41">
        <v>0.41666666666666663</v>
      </c>
      <c r="J16" s="29"/>
      <c r="K16" s="29"/>
      <c r="L16" s="24">
        <v>0</v>
      </c>
      <c r="M16" s="29"/>
      <c r="N16" s="29"/>
      <c r="O16" s="29"/>
      <c r="P16" s="29"/>
      <c r="Q16" s="40"/>
      <c r="R16" s="40"/>
      <c r="S16" s="41">
        <v>0.41666666666666669</v>
      </c>
      <c r="T16" s="29"/>
      <c r="U16" s="29"/>
      <c r="V16" s="24">
        <v>0</v>
      </c>
      <c r="W16" s="25">
        <v>0</v>
      </c>
      <c r="X16" s="21"/>
      <c r="Y16" s="21"/>
      <c r="Z16" s="30"/>
      <c r="AA16" s="27">
        <v>0.10000000000000142</v>
      </c>
      <c r="AB16" s="27">
        <v>17</v>
      </c>
      <c r="AC16" s="28">
        <v>5.8823529411765538E-3</v>
      </c>
      <c r="AD16" s="10">
        <v>0</v>
      </c>
      <c r="AE16" s="44">
        <v>0.83333333333333326</v>
      </c>
    </row>
    <row r="17" spans="1:31" x14ac:dyDescent="0.75">
      <c r="A17" s="29" t="s">
        <v>35</v>
      </c>
      <c r="B17" s="29" t="s">
        <v>29</v>
      </c>
      <c r="C17" s="29"/>
      <c r="D17" s="29"/>
      <c r="E17" s="29"/>
      <c r="F17" s="29"/>
      <c r="G17" s="40"/>
      <c r="H17" s="40"/>
      <c r="I17" s="41">
        <f t="shared" si="11"/>
        <v>0</v>
      </c>
      <c r="J17" s="29"/>
      <c r="K17" s="29"/>
      <c r="L17" s="24">
        <f t="shared" si="12"/>
        <v>0</v>
      </c>
      <c r="M17" s="29"/>
      <c r="N17" s="29"/>
      <c r="O17" s="29"/>
      <c r="P17" s="29"/>
      <c r="Q17" s="40"/>
      <c r="R17" s="40"/>
      <c r="S17" s="41">
        <f t="shared" si="17"/>
        <v>0</v>
      </c>
      <c r="T17" s="29"/>
      <c r="U17" s="29"/>
      <c r="V17" s="24">
        <f t="shared" si="13"/>
        <v>0</v>
      </c>
      <c r="W17" s="25">
        <f t="shared" si="14"/>
        <v>0</v>
      </c>
      <c r="X17" s="21"/>
      <c r="Y17" s="21"/>
      <c r="Z17" s="30"/>
      <c r="AA17" s="27">
        <f t="shared" si="18"/>
        <v>17</v>
      </c>
      <c r="AB17" s="27">
        <v>17</v>
      </c>
      <c r="AC17" s="28">
        <f t="shared" si="15"/>
        <v>1</v>
      </c>
      <c r="AD17" s="10">
        <f t="shared" si="16"/>
        <v>0</v>
      </c>
      <c r="AE17" s="44">
        <f t="shared" si="7"/>
        <v>0</v>
      </c>
    </row>
    <row r="18" spans="1:31" x14ac:dyDescent="0.75">
      <c r="A18" s="29" t="s">
        <v>131</v>
      </c>
      <c r="B18" s="29" t="s">
        <v>29</v>
      </c>
      <c r="C18" s="29"/>
      <c r="D18" s="29"/>
      <c r="E18" s="29"/>
      <c r="F18" s="29"/>
      <c r="G18" s="40"/>
      <c r="H18" s="40"/>
      <c r="I18" s="41">
        <f t="shared" si="11"/>
        <v>0</v>
      </c>
      <c r="J18" s="29"/>
      <c r="K18" s="29"/>
      <c r="L18" s="24">
        <f t="shared" si="12"/>
        <v>0</v>
      </c>
      <c r="M18" s="29"/>
      <c r="N18" s="29"/>
      <c r="O18" s="29"/>
      <c r="P18" s="29"/>
      <c r="Q18" s="40"/>
      <c r="R18" s="40"/>
      <c r="S18" s="41">
        <f t="shared" si="17"/>
        <v>0</v>
      </c>
      <c r="T18" s="29"/>
      <c r="U18" s="29"/>
      <c r="V18" s="24">
        <f t="shared" si="13"/>
        <v>0</v>
      </c>
      <c r="W18" s="25">
        <f t="shared" si="14"/>
        <v>0</v>
      </c>
      <c r="X18" s="21"/>
      <c r="Y18" s="21"/>
      <c r="Z18" s="30"/>
      <c r="AA18" s="27">
        <f t="shared" si="18"/>
        <v>17</v>
      </c>
      <c r="AB18" s="27">
        <v>17</v>
      </c>
      <c r="AC18" s="28">
        <f t="shared" si="15"/>
        <v>1</v>
      </c>
      <c r="AD18" s="10">
        <f t="shared" si="16"/>
        <v>0</v>
      </c>
      <c r="AE18" s="44">
        <f t="shared" si="7"/>
        <v>0</v>
      </c>
    </row>
    <row r="19" spans="1:31" x14ac:dyDescent="0.75">
      <c r="A19" s="29" t="s">
        <v>90</v>
      </c>
      <c r="B19" s="29" t="s">
        <v>29</v>
      </c>
      <c r="C19" s="29"/>
      <c r="D19" s="29"/>
      <c r="E19" s="29"/>
      <c r="F19" s="29"/>
      <c r="G19" s="40"/>
      <c r="H19" s="40"/>
      <c r="I19" s="41">
        <f t="shared" si="11"/>
        <v>0</v>
      </c>
      <c r="J19" s="29"/>
      <c r="K19" s="29"/>
      <c r="L19" s="24">
        <f t="shared" si="12"/>
        <v>0</v>
      </c>
      <c r="M19" s="29"/>
      <c r="N19" s="29"/>
      <c r="O19" s="29"/>
      <c r="P19" s="29"/>
      <c r="Q19" s="40"/>
      <c r="R19" s="40"/>
      <c r="S19" s="41">
        <f t="shared" si="17"/>
        <v>0</v>
      </c>
      <c r="T19" s="29"/>
      <c r="U19" s="29"/>
      <c r="V19" s="24">
        <f t="shared" si="13"/>
        <v>0</v>
      </c>
      <c r="W19" s="25">
        <f t="shared" si="14"/>
        <v>0</v>
      </c>
      <c r="X19" s="21"/>
      <c r="Y19" s="21"/>
      <c r="Z19" s="30"/>
      <c r="AA19" s="27">
        <f t="shared" si="18"/>
        <v>17</v>
      </c>
      <c r="AB19" s="27">
        <v>17</v>
      </c>
      <c r="AC19" s="28">
        <f t="shared" si="15"/>
        <v>1</v>
      </c>
      <c r="AD19" s="10">
        <f t="shared" si="16"/>
        <v>0</v>
      </c>
      <c r="AE19" s="44">
        <f t="shared" si="7"/>
        <v>0</v>
      </c>
    </row>
    <row r="20" spans="1:31" x14ac:dyDescent="0.75">
      <c r="A20" s="13" t="s">
        <v>72</v>
      </c>
      <c r="B20" s="13"/>
      <c r="C20" s="13"/>
      <c r="D20" s="13"/>
      <c r="E20" s="13"/>
      <c r="F20" s="13"/>
      <c r="G20" s="13"/>
      <c r="H20" s="13"/>
      <c r="I20" s="16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7"/>
      <c r="X20" s="13"/>
      <c r="Y20" s="13"/>
      <c r="Z20" s="18"/>
      <c r="AA20" s="13"/>
      <c r="AB20" s="13"/>
      <c r="AC20" s="14"/>
      <c r="AD20" s="15"/>
      <c r="AE20" s="44">
        <f t="shared" si="7"/>
        <v>0</v>
      </c>
    </row>
    <row r="21" spans="1:31" x14ac:dyDescent="0.75">
      <c r="A21" s="29" t="s">
        <v>89</v>
      </c>
      <c r="B21" s="29" t="s">
        <v>29</v>
      </c>
      <c r="C21" s="29"/>
      <c r="D21" s="29"/>
      <c r="E21" s="29"/>
      <c r="F21" s="29"/>
      <c r="G21" s="40"/>
      <c r="H21" s="40"/>
      <c r="I21" s="41">
        <f t="shared" ref="I21" si="19">H21-G21</f>
        <v>0</v>
      </c>
      <c r="J21" s="29"/>
      <c r="K21" s="29"/>
      <c r="L21" s="24">
        <f t="shared" ref="L21" si="20">SUM(D21-C21)</f>
        <v>0</v>
      </c>
      <c r="M21" s="29"/>
      <c r="N21" s="29"/>
      <c r="O21" s="29"/>
      <c r="P21" s="29"/>
      <c r="Q21" s="40"/>
      <c r="R21" s="40"/>
      <c r="S21" s="41">
        <f t="shared" ref="S21" si="21">R21-Q21</f>
        <v>0</v>
      </c>
      <c r="T21" s="29"/>
      <c r="U21" s="29"/>
      <c r="V21" s="24">
        <f t="shared" ref="V21" si="22">SUM(N21-M21)</f>
        <v>0</v>
      </c>
      <c r="W21" s="25">
        <f t="shared" ref="W21" si="23">L21+V21</f>
        <v>0</v>
      </c>
      <c r="X21" s="21"/>
      <c r="Y21" s="21"/>
      <c r="Z21" s="30"/>
      <c r="AA21" s="27">
        <f t="shared" ref="AA21" si="24">AB21-X21-Y21-Z21</f>
        <v>17</v>
      </c>
      <c r="AB21" s="27">
        <v>17</v>
      </c>
      <c r="AC21" s="28">
        <f t="shared" ref="AC21" si="25">AA21/AB21</f>
        <v>1</v>
      </c>
      <c r="AD21" s="10">
        <f t="shared" ref="AD21" si="26">W21/AA21</f>
        <v>0</v>
      </c>
      <c r="AE21" s="44">
        <f t="shared" si="7"/>
        <v>0</v>
      </c>
    </row>
    <row r="22" spans="1:31" x14ac:dyDescent="0.75">
      <c r="A22" s="32" t="s">
        <v>36</v>
      </c>
      <c r="B22" s="32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32"/>
      <c r="X22" s="32"/>
      <c r="Y22" s="32"/>
      <c r="Z22" s="32"/>
      <c r="AA22" s="13"/>
      <c r="AB22" s="13"/>
      <c r="AC22" s="32"/>
      <c r="AD22" s="15"/>
      <c r="AE22" s="43"/>
    </row>
    <row r="23" spans="1:31" x14ac:dyDescent="0.75">
      <c r="A23" s="13" t="s">
        <v>37</v>
      </c>
      <c r="B23" s="13"/>
      <c r="C23" s="13"/>
      <c r="D23" s="13"/>
      <c r="E23" s="13"/>
      <c r="F23" s="13"/>
      <c r="G23" s="13"/>
      <c r="H23" s="13"/>
      <c r="I23" s="16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7"/>
      <c r="X23" s="13"/>
      <c r="Y23" s="13"/>
      <c r="Z23" s="18"/>
      <c r="AA23" s="13"/>
      <c r="AB23" s="13"/>
      <c r="AC23" s="14"/>
      <c r="AD23" s="15"/>
      <c r="AE23" s="43"/>
    </row>
    <row r="24" spans="1:31" x14ac:dyDescent="0.75">
      <c r="A24" s="29" t="s">
        <v>73</v>
      </c>
      <c r="B24" s="21" t="s">
        <v>38</v>
      </c>
      <c r="C24" s="29"/>
      <c r="D24" s="29"/>
      <c r="E24" s="29"/>
      <c r="F24" s="29"/>
      <c r="G24" s="40"/>
      <c r="H24" s="40"/>
      <c r="I24" s="41">
        <f t="shared" ref="I24:I41" si="27">H24-G24</f>
        <v>0</v>
      </c>
      <c r="J24" s="29"/>
      <c r="K24" s="29"/>
      <c r="L24" s="24">
        <f t="shared" ref="L24:L41" si="28">SUM(D24-C24)</f>
        <v>0</v>
      </c>
      <c r="M24" s="29"/>
      <c r="N24" s="29"/>
      <c r="O24" s="29"/>
      <c r="P24" s="29"/>
      <c r="Q24" s="40"/>
      <c r="R24" s="40"/>
      <c r="S24" s="41">
        <v>0.41666666666666669</v>
      </c>
      <c r="T24" s="29"/>
      <c r="U24" s="29"/>
      <c r="V24" s="24">
        <f t="shared" ref="V24:V41" si="29">SUM(N24-M24)</f>
        <v>0</v>
      </c>
      <c r="W24" s="25">
        <f>L24+V24</f>
        <v>0</v>
      </c>
      <c r="X24" s="21"/>
      <c r="Y24" s="21"/>
      <c r="Z24" s="33"/>
      <c r="AA24" s="27">
        <f t="shared" ref="AA24:AA54" si="30">AB24-X24-Y24-Z24</f>
        <v>17</v>
      </c>
      <c r="AB24" s="27">
        <v>17</v>
      </c>
      <c r="AC24" s="28">
        <f t="shared" ref="AC24:AC54" si="31">AA24/AB24</f>
        <v>1</v>
      </c>
      <c r="AD24" s="10">
        <f>W24/AA24</f>
        <v>0</v>
      </c>
      <c r="AE24" s="44">
        <f t="shared" ref="AE24" si="32">S24+I24</f>
        <v>0.41666666666666669</v>
      </c>
    </row>
    <row r="25" spans="1:31" x14ac:dyDescent="0.75">
      <c r="A25" s="29" t="s">
        <v>74</v>
      </c>
      <c r="B25" s="21" t="s">
        <v>38</v>
      </c>
      <c r="C25" s="29"/>
      <c r="D25" s="29"/>
      <c r="E25" s="29"/>
      <c r="F25" s="29"/>
      <c r="G25" s="40"/>
      <c r="H25" s="40"/>
      <c r="I25" s="41">
        <f t="shared" si="27"/>
        <v>0</v>
      </c>
      <c r="J25" s="29"/>
      <c r="K25" s="29"/>
      <c r="L25" s="24">
        <f t="shared" si="28"/>
        <v>0</v>
      </c>
      <c r="M25" s="29"/>
      <c r="N25" s="29"/>
      <c r="O25" s="29"/>
      <c r="P25" s="29"/>
      <c r="Q25" s="40"/>
      <c r="R25" s="40"/>
      <c r="S25" s="41">
        <f t="shared" ref="S25:S41" si="33">R25-Q25</f>
        <v>0</v>
      </c>
      <c r="T25" s="29"/>
      <c r="U25" s="29"/>
      <c r="V25" s="24">
        <f t="shared" si="29"/>
        <v>0</v>
      </c>
      <c r="W25" s="25">
        <f>L25+V25</f>
        <v>0</v>
      </c>
      <c r="X25" s="21"/>
      <c r="Y25" s="21"/>
      <c r="Z25" s="33"/>
      <c r="AA25" s="27">
        <f t="shared" si="30"/>
        <v>17</v>
      </c>
      <c r="AB25" s="27">
        <v>17</v>
      </c>
      <c r="AC25" s="28">
        <f t="shared" si="31"/>
        <v>1</v>
      </c>
      <c r="AD25" s="10">
        <f>W25/AA25</f>
        <v>0</v>
      </c>
      <c r="AE25" s="44">
        <f>S23+I23</f>
        <v>0</v>
      </c>
    </row>
    <row r="26" spans="1:31" x14ac:dyDescent="0.75">
      <c r="A26" s="29" t="s">
        <v>75</v>
      </c>
      <c r="B26" s="21" t="s">
        <v>38</v>
      </c>
      <c r="C26" s="29"/>
      <c r="D26" s="29"/>
      <c r="E26" s="29"/>
      <c r="F26" s="29"/>
      <c r="G26" s="40"/>
      <c r="H26" s="40"/>
      <c r="I26" s="41">
        <f t="shared" si="27"/>
        <v>0</v>
      </c>
      <c r="J26" s="29"/>
      <c r="K26" s="29"/>
      <c r="L26" s="24">
        <f t="shared" si="28"/>
        <v>0</v>
      </c>
      <c r="M26" s="29"/>
      <c r="N26" s="29"/>
      <c r="O26" s="29"/>
      <c r="P26" s="29"/>
      <c r="Q26" s="40"/>
      <c r="R26" s="40"/>
      <c r="S26" s="41">
        <f t="shared" si="33"/>
        <v>0</v>
      </c>
      <c r="T26" s="29"/>
      <c r="U26" s="29"/>
      <c r="V26" s="24">
        <f t="shared" si="29"/>
        <v>0</v>
      </c>
      <c r="W26" s="25">
        <f t="shared" ref="W26:W41" si="34">L26+V26</f>
        <v>0</v>
      </c>
      <c r="X26" s="21"/>
      <c r="Y26" s="21"/>
      <c r="Z26" s="33"/>
      <c r="AA26" s="27">
        <f>AB26-X26-Y26-Z26</f>
        <v>17</v>
      </c>
      <c r="AB26" s="27">
        <v>17</v>
      </c>
      <c r="AC26" s="28">
        <f t="shared" si="31"/>
        <v>1</v>
      </c>
      <c r="AD26" s="10">
        <f t="shared" ref="AD26:AD54" si="35">W26/AA26</f>
        <v>0</v>
      </c>
      <c r="AE26" s="44">
        <f t="shared" ref="AE26:AE37" si="36">S25+I25</f>
        <v>0</v>
      </c>
    </row>
    <row r="27" spans="1:31" x14ac:dyDescent="0.75">
      <c r="A27" s="29" t="s">
        <v>76</v>
      </c>
      <c r="B27" s="21" t="s">
        <v>38</v>
      </c>
      <c r="C27" s="29"/>
      <c r="D27" s="29"/>
      <c r="E27" s="29"/>
      <c r="F27" s="29"/>
      <c r="G27" s="40"/>
      <c r="H27" s="40"/>
      <c r="I27" s="41">
        <f t="shared" si="27"/>
        <v>0</v>
      </c>
      <c r="J27" s="29"/>
      <c r="K27" s="29"/>
      <c r="L27" s="24">
        <f t="shared" si="28"/>
        <v>0</v>
      </c>
      <c r="M27" s="29"/>
      <c r="N27" s="29"/>
      <c r="O27" s="29"/>
      <c r="P27" s="29"/>
      <c r="Q27" s="40"/>
      <c r="R27" s="40"/>
      <c r="S27" s="41">
        <f t="shared" si="33"/>
        <v>0</v>
      </c>
      <c r="T27" s="29"/>
      <c r="U27" s="29"/>
      <c r="V27" s="24">
        <f t="shared" si="29"/>
        <v>0</v>
      </c>
      <c r="W27" s="25">
        <f t="shared" si="34"/>
        <v>0</v>
      </c>
      <c r="X27" s="21"/>
      <c r="Y27" s="21"/>
      <c r="Z27" s="33"/>
      <c r="AA27" s="27">
        <f t="shared" si="30"/>
        <v>17</v>
      </c>
      <c r="AB27" s="27">
        <v>17</v>
      </c>
      <c r="AC27" s="28">
        <f t="shared" si="31"/>
        <v>1</v>
      </c>
      <c r="AD27" s="10">
        <f t="shared" si="35"/>
        <v>0</v>
      </c>
      <c r="AE27" s="44">
        <f t="shared" si="36"/>
        <v>0</v>
      </c>
    </row>
    <row r="28" spans="1:31" x14ac:dyDescent="0.75">
      <c r="A28" s="29" t="s">
        <v>77</v>
      </c>
      <c r="B28" s="21" t="s">
        <v>38</v>
      </c>
      <c r="C28" s="29"/>
      <c r="D28" s="29"/>
      <c r="E28" s="29"/>
      <c r="F28" s="29"/>
      <c r="G28" s="40"/>
      <c r="H28" s="40"/>
      <c r="I28" s="41">
        <f t="shared" si="27"/>
        <v>0</v>
      </c>
      <c r="J28" s="29"/>
      <c r="K28" s="29"/>
      <c r="L28" s="24">
        <f t="shared" si="28"/>
        <v>0</v>
      </c>
      <c r="M28" s="29"/>
      <c r="N28" s="29"/>
      <c r="O28" s="29"/>
      <c r="P28" s="29"/>
      <c r="Q28" s="40"/>
      <c r="R28" s="40"/>
      <c r="S28" s="41">
        <f t="shared" si="33"/>
        <v>0</v>
      </c>
      <c r="T28" s="29"/>
      <c r="U28" s="29"/>
      <c r="V28" s="24">
        <f t="shared" si="29"/>
        <v>0</v>
      </c>
      <c r="W28" s="25">
        <f t="shared" si="34"/>
        <v>0</v>
      </c>
      <c r="X28" s="21"/>
      <c r="Y28" s="21"/>
      <c r="Z28" s="33"/>
      <c r="AA28" s="27">
        <f>AB28-X28-Y28-Z28</f>
        <v>17</v>
      </c>
      <c r="AB28" s="27">
        <v>17</v>
      </c>
      <c r="AC28" s="28">
        <f t="shared" si="31"/>
        <v>1</v>
      </c>
      <c r="AD28" s="10">
        <f t="shared" si="35"/>
        <v>0</v>
      </c>
      <c r="AE28" s="44">
        <f t="shared" si="36"/>
        <v>0</v>
      </c>
    </row>
    <row r="29" spans="1:31" x14ac:dyDescent="0.75">
      <c r="A29" s="29" t="s">
        <v>78</v>
      </c>
      <c r="B29" s="21" t="s">
        <v>38</v>
      </c>
      <c r="C29" s="21"/>
      <c r="D29" s="21"/>
      <c r="E29" s="29"/>
      <c r="F29" s="29"/>
      <c r="G29" s="40"/>
      <c r="H29" s="40"/>
      <c r="I29" s="41">
        <f t="shared" si="27"/>
        <v>0</v>
      </c>
      <c r="J29" s="29"/>
      <c r="K29" s="29"/>
      <c r="L29" s="24">
        <f t="shared" si="28"/>
        <v>0</v>
      </c>
      <c r="M29" s="21"/>
      <c r="N29" s="21"/>
      <c r="O29" s="29"/>
      <c r="P29" s="29"/>
      <c r="Q29" s="40"/>
      <c r="R29" s="40"/>
      <c r="S29" s="41">
        <f t="shared" si="33"/>
        <v>0</v>
      </c>
      <c r="T29" s="29"/>
      <c r="U29" s="29"/>
      <c r="V29" s="24">
        <f t="shared" si="29"/>
        <v>0</v>
      </c>
      <c r="W29" s="25">
        <f t="shared" si="34"/>
        <v>0</v>
      </c>
      <c r="X29" s="21"/>
      <c r="Y29" s="21"/>
      <c r="Z29" s="33"/>
      <c r="AA29" s="27">
        <f t="shared" si="30"/>
        <v>17</v>
      </c>
      <c r="AB29" s="27">
        <v>17</v>
      </c>
      <c r="AC29" s="28">
        <f t="shared" si="31"/>
        <v>1</v>
      </c>
      <c r="AD29" s="10">
        <f t="shared" si="35"/>
        <v>0</v>
      </c>
      <c r="AE29" s="44">
        <f t="shared" si="36"/>
        <v>0</v>
      </c>
    </row>
    <row r="30" spans="1:31" x14ac:dyDescent="0.75">
      <c r="A30" s="29" t="s">
        <v>79</v>
      </c>
      <c r="B30" s="21" t="s">
        <v>38</v>
      </c>
      <c r="C30" s="29"/>
      <c r="D30" s="29"/>
      <c r="E30" s="29"/>
      <c r="F30" s="29"/>
      <c r="G30" s="40"/>
      <c r="H30" s="40"/>
      <c r="I30" s="41">
        <f t="shared" si="27"/>
        <v>0</v>
      </c>
      <c r="J30" s="29"/>
      <c r="K30" s="29"/>
      <c r="L30" s="24">
        <f t="shared" si="28"/>
        <v>0</v>
      </c>
      <c r="M30" s="29"/>
      <c r="N30" s="29"/>
      <c r="O30" s="29"/>
      <c r="P30" s="29"/>
      <c r="Q30" s="40"/>
      <c r="R30" s="40"/>
      <c r="S30" s="41">
        <v>0.41666666666666669</v>
      </c>
      <c r="T30" s="29"/>
      <c r="U30" s="29"/>
      <c r="V30" s="24">
        <f t="shared" si="29"/>
        <v>0</v>
      </c>
      <c r="W30" s="25">
        <f t="shared" si="34"/>
        <v>0</v>
      </c>
      <c r="X30" s="21"/>
      <c r="Y30" s="21"/>
      <c r="Z30" s="33"/>
      <c r="AA30" s="27">
        <f t="shared" si="30"/>
        <v>17</v>
      </c>
      <c r="AB30" s="27">
        <v>17</v>
      </c>
      <c r="AC30" s="28">
        <f t="shared" si="31"/>
        <v>1</v>
      </c>
      <c r="AD30" s="10">
        <f t="shared" si="35"/>
        <v>0</v>
      </c>
      <c r="AE30" s="44">
        <f t="shared" ref="AE30:AE31" si="37">S30+I30</f>
        <v>0.41666666666666669</v>
      </c>
    </row>
    <row r="31" spans="1:31" x14ac:dyDescent="0.75">
      <c r="A31" s="29" t="s">
        <v>80</v>
      </c>
      <c r="B31" s="21" t="s">
        <v>38</v>
      </c>
      <c r="C31" s="29"/>
      <c r="D31" s="29"/>
      <c r="E31" s="29"/>
      <c r="F31" s="29"/>
      <c r="G31" s="40"/>
      <c r="H31" s="40"/>
      <c r="I31" s="41">
        <f t="shared" si="27"/>
        <v>0</v>
      </c>
      <c r="J31" s="29"/>
      <c r="K31" s="29"/>
      <c r="L31" s="24">
        <f t="shared" si="28"/>
        <v>0</v>
      </c>
      <c r="M31" s="29"/>
      <c r="N31" s="29"/>
      <c r="O31" s="29"/>
      <c r="P31" s="29"/>
      <c r="Q31" s="40"/>
      <c r="R31" s="40"/>
      <c r="S31" s="41">
        <v>0.41666666666666669</v>
      </c>
      <c r="T31" s="29"/>
      <c r="U31" s="29"/>
      <c r="V31" s="24">
        <f t="shared" si="29"/>
        <v>0</v>
      </c>
      <c r="W31" s="25">
        <f t="shared" si="34"/>
        <v>0</v>
      </c>
      <c r="X31" s="21"/>
      <c r="Y31" s="21"/>
      <c r="Z31" s="33"/>
      <c r="AA31" s="27">
        <f t="shared" si="30"/>
        <v>17</v>
      </c>
      <c r="AB31" s="27">
        <v>17</v>
      </c>
      <c r="AC31" s="28">
        <f t="shared" si="31"/>
        <v>1</v>
      </c>
      <c r="AD31" s="10">
        <f t="shared" si="35"/>
        <v>0</v>
      </c>
      <c r="AE31" s="44">
        <f t="shared" si="37"/>
        <v>0.41666666666666669</v>
      </c>
    </row>
    <row r="32" spans="1:31" x14ac:dyDescent="0.75">
      <c r="A32" s="29" t="s">
        <v>81</v>
      </c>
      <c r="B32" s="21" t="s">
        <v>38</v>
      </c>
      <c r="C32" s="29"/>
      <c r="D32" s="29"/>
      <c r="E32" s="29"/>
      <c r="F32" s="29"/>
      <c r="G32" s="40"/>
      <c r="H32" s="40"/>
      <c r="I32" s="41">
        <f t="shared" si="27"/>
        <v>0</v>
      </c>
      <c r="J32" s="29"/>
      <c r="K32" s="29"/>
      <c r="L32" s="24">
        <f t="shared" si="28"/>
        <v>0</v>
      </c>
      <c r="M32" s="29"/>
      <c r="N32" s="29"/>
      <c r="O32" s="29"/>
      <c r="P32" s="29"/>
      <c r="Q32" s="40"/>
      <c r="R32" s="40"/>
      <c r="S32" s="41">
        <f t="shared" si="33"/>
        <v>0</v>
      </c>
      <c r="T32" s="29"/>
      <c r="U32" s="29"/>
      <c r="V32" s="24">
        <f t="shared" si="29"/>
        <v>0</v>
      </c>
      <c r="W32" s="25">
        <f t="shared" si="34"/>
        <v>0</v>
      </c>
      <c r="X32" s="21"/>
      <c r="Y32" s="21"/>
      <c r="Z32" s="33"/>
      <c r="AA32" s="27">
        <f t="shared" si="30"/>
        <v>17</v>
      </c>
      <c r="AB32" s="27">
        <v>17</v>
      </c>
      <c r="AC32" s="28">
        <f t="shared" si="31"/>
        <v>1</v>
      </c>
      <c r="AD32" s="10">
        <f t="shared" si="35"/>
        <v>0</v>
      </c>
      <c r="AE32" s="44">
        <f t="shared" si="36"/>
        <v>0.41666666666666669</v>
      </c>
    </row>
    <row r="33" spans="1:31" x14ac:dyDescent="0.75">
      <c r="A33" s="29" t="s">
        <v>82</v>
      </c>
      <c r="B33" s="21" t="s">
        <v>38</v>
      </c>
      <c r="C33" s="21"/>
      <c r="D33" s="21"/>
      <c r="E33" s="29"/>
      <c r="F33" s="29"/>
      <c r="G33" s="40"/>
      <c r="H33" s="40"/>
      <c r="I33" s="41">
        <f t="shared" si="27"/>
        <v>0</v>
      </c>
      <c r="J33" s="29"/>
      <c r="K33" s="29"/>
      <c r="L33" s="24">
        <f t="shared" si="28"/>
        <v>0</v>
      </c>
      <c r="M33" s="21"/>
      <c r="N33" s="21"/>
      <c r="O33" s="29"/>
      <c r="P33" s="29"/>
      <c r="Q33" s="40"/>
      <c r="R33" s="40"/>
      <c r="S33" s="41">
        <f t="shared" si="33"/>
        <v>0</v>
      </c>
      <c r="T33" s="29"/>
      <c r="U33" s="29"/>
      <c r="V33" s="24">
        <f t="shared" si="29"/>
        <v>0</v>
      </c>
      <c r="W33" s="25">
        <f t="shared" si="34"/>
        <v>0</v>
      </c>
      <c r="X33" s="21"/>
      <c r="Y33" s="21"/>
      <c r="Z33" s="33"/>
      <c r="AA33" s="27">
        <f t="shared" si="30"/>
        <v>17</v>
      </c>
      <c r="AB33" s="27">
        <v>17</v>
      </c>
      <c r="AC33" s="28">
        <f t="shared" si="31"/>
        <v>1</v>
      </c>
      <c r="AD33" s="10">
        <f t="shared" si="35"/>
        <v>0</v>
      </c>
      <c r="AE33" s="44">
        <f t="shared" si="36"/>
        <v>0</v>
      </c>
    </row>
    <row r="34" spans="1:31" x14ac:dyDescent="0.75">
      <c r="A34" s="29" t="s">
        <v>83</v>
      </c>
      <c r="B34" s="21" t="s">
        <v>38</v>
      </c>
      <c r="C34" s="29"/>
      <c r="D34" s="29"/>
      <c r="E34" s="29"/>
      <c r="F34" s="29"/>
      <c r="G34" s="40"/>
      <c r="H34" s="40"/>
      <c r="I34" s="41">
        <f t="shared" si="27"/>
        <v>0</v>
      </c>
      <c r="J34" s="29"/>
      <c r="K34" s="29"/>
      <c r="L34" s="24">
        <f t="shared" si="28"/>
        <v>0</v>
      </c>
      <c r="M34" s="29"/>
      <c r="N34" s="29"/>
      <c r="O34" s="29"/>
      <c r="P34" s="29"/>
      <c r="Q34" s="40"/>
      <c r="R34" s="40"/>
      <c r="S34" s="41">
        <f t="shared" si="33"/>
        <v>0</v>
      </c>
      <c r="T34" s="29"/>
      <c r="U34" s="29"/>
      <c r="V34" s="24">
        <f t="shared" si="29"/>
        <v>0</v>
      </c>
      <c r="W34" s="25">
        <f t="shared" si="34"/>
        <v>0</v>
      </c>
      <c r="X34" s="21"/>
      <c r="Y34" s="21"/>
      <c r="Z34" s="33"/>
      <c r="AA34" s="27">
        <f t="shared" si="30"/>
        <v>17</v>
      </c>
      <c r="AB34" s="27">
        <v>17</v>
      </c>
      <c r="AC34" s="28">
        <f t="shared" si="31"/>
        <v>1</v>
      </c>
      <c r="AD34" s="10">
        <f t="shared" si="35"/>
        <v>0</v>
      </c>
      <c r="AE34" s="44">
        <f t="shared" si="36"/>
        <v>0</v>
      </c>
    </row>
    <row r="35" spans="1:31" x14ac:dyDescent="0.75">
      <c r="A35" s="29" t="s">
        <v>84</v>
      </c>
      <c r="B35" s="21" t="s">
        <v>38</v>
      </c>
      <c r="C35" s="29"/>
      <c r="D35" s="29"/>
      <c r="E35" s="29"/>
      <c r="F35" s="29"/>
      <c r="G35" s="40"/>
      <c r="H35" s="40"/>
      <c r="I35" s="41">
        <f t="shared" si="27"/>
        <v>0</v>
      </c>
      <c r="J35" s="29"/>
      <c r="K35" s="29"/>
      <c r="L35" s="24">
        <f t="shared" si="28"/>
        <v>0</v>
      </c>
      <c r="M35" s="29"/>
      <c r="N35" s="29"/>
      <c r="O35" s="29"/>
      <c r="P35" s="29"/>
      <c r="Q35" s="40"/>
      <c r="R35" s="40"/>
      <c r="S35" s="41">
        <f t="shared" si="33"/>
        <v>0</v>
      </c>
      <c r="T35" s="29"/>
      <c r="U35" s="29"/>
      <c r="V35" s="24">
        <f t="shared" si="29"/>
        <v>0</v>
      </c>
      <c r="W35" s="25">
        <f t="shared" si="34"/>
        <v>0</v>
      </c>
      <c r="X35" s="21"/>
      <c r="Y35" s="21"/>
      <c r="Z35" s="33"/>
      <c r="AA35" s="27">
        <f t="shared" si="30"/>
        <v>17</v>
      </c>
      <c r="AB35" s="27">
        <v>17</v>
      </c>
      <c r="AC35" s="28">
        <f t="shared" si="31"/>
        <v>1</v>
      </c>
      <c r="AD35" s="10">
        <f t="shared" si="35"/>
        <v>0</v>
      </c>
      <c r="AE35" s="44">
        <f t="shared" si="36"/>
        <v>0</v>
      </c>
    </row>
    <row r="36" spans="1:31" x14ac:dyDescent="0.75">
      <c r="A36" s="29" t="s">
        <v>85</v>
      </c>
      <c r="B36" s="21" t="s">
        <v>38</v>
      </c>
      <c r="C36" s="29"/>
      <c r="D36" s="29"/>
      <c r="E36" s="29"/>
      <c r="F36" s="29"/>
      <c r="G36" s="40"/>
      <c r="H36" s="40"/>
      <c r="I36" s="41">
        <f t="shared" si="27"/>
        <v>0</v>
      </c>
      <c r="J36" s="29"/>
      <c r="K36" s="29"/>
      <c r="L36" s="24">
        <f t="shared" si="28"/>
        <v>0</v>
      </c>
      <c r="M36" s="29"/>
      <c r="N36" s="29"/>
      <c r="O36" s="29"/>
      <c r="P36" s="29"/>
      <c r="Q36" s="40"/>
      <c r="R36" s="40"/>
      <c r="S36" s="41">
        <f t="shared" si="33"/>
        <v>0</v>
      </c>
      <c r="T36" s="29"/>
      <c r="U36" s="29"/>
      <c r="V36" s="24">
        <f t="shared" si="29"/>
        <v>0</v>
      </c>
      <c r="W36" s="25">
        <f t="shared" si="34"/>
        <v>0</v>
      </c>
      <c r="X36" s="21"/>
      <c r="Y36" s="21"/>
      <c r="Z36" s="33"/>
      <c r="AA36" s="27">
        <f t="shared" si="30"/>
        <v>17</v>
      </c>
      <c r="AB36" s="27">
        <v>17</v>
      </c>
      <c r="AC36" s="28">
        <f t="shared" si="31"/>
        <v>1</v>
      </c>
      <c r="AD36" s="10">
        <f t="shared" si="35"/>
        <v>0</v>
      </c>
      <c r="AE36" s="44">
        <f t="shared" si="36"/>
        <v>0</v>
      </c>
    </row>
    <row r="37" spans="1:31" x14ac:dyDescent="0.75">
      <c r="A37" s="29" t="s">
        <v>86</v>
      </c>
      <c r="B37" s="21" t="s">
        <v>38</v>
      </c>
      <c r="C37" s="29"/>
      <c r="D37" s="29"/>
      <c r="E37" s="29"/>
      <c r="F37" s="29"/>
      <c r="G37" s="40"/>
      <c r="H37" s="40"/>
      <c r="I37" s="41">
        <f t="shared" si="27"/>
        <v>0</v>
      </c>
      <c r="J37" s="29"/>
      <c r="K37" s="29"/>
      <c r="L37" s="24">
        <f t="shared" si="28"/>
        <v>0</v>
      </c>
      <c r="M37" s="29"/>
      <c r="N37" s="29"/>
      <c r="O37" s="29"/>
      <c r="P37" s="29"/>
      <c r="Q37" s="40"/>
      <c r="R37" s="40"/>
      <c r="S37" s="41">
        <f t="shared" si="33"/>
        <v>0</v>
      </c>
      <c r="T37" s="29"/>
      <c r="U37" s="29"/>
      <c r="V37" s="24">
        <f t="shared" si="29"/>
        <v>0</v>
      </c>
      <c r="W37" s="25">
        <f t="shared" si="34"/>
        <v>0</v>
      </c>
      <c r="X37" s="21"/>
      <c r="Y37" s="21"/>
      <c r="Z37" s="33"/>
      <c r="AA37" s="27">
        <f t="shared" si="30"/>
        <v>17</v>
      </c>
      <c r="AB37" s="27">
        <v>17</v>
      </c>
      <c r="AC37" s="28">
        <f t="shared" si="31"/>
        <v>1</v>
      </c>
      <c r="AD37" s="10">
        <f t="shared" si="35"/>
        <v>0</v>
      </c>
      <c r="AE37" s="44">
        <f t="shared" si="36"/>
        <v>0</v>
      </c>
    </row>
    <row r="38" spans="1:31" x14ac:dyDescent="0.75">
      <c r="A38" s="29" t="s">
        <v>87</v>
      </c>
      <c r="B38" s="21" t="s">
        <v>38</v>
      </c>
      <c r="C38" s="29"/>
      <c r="D38" s="21"/>
      <c r="E38" s="29"/>
      <c r="F38" s="29"/>
      <c r="G38" s="40"/>
      <c r="H38" s="40"/>
      <c r="I38" s="41">
        <f t="shared" si="27"/>
        <v>0</v>
      </c>
      <c r="J38" s="29"/>
      <c r="K38" s="29"/>
      <c r="L38" s="24">
        <f t="shared" si="28"/>
        <v>0</v>
      </c>
      <c r="M38" s="21"/>
      <c r="N38" s="29"/>
      <c r="O38" s="29"/>
      <c r="P38" s="29"/>
      <c r="Q38" s="40"/>
      <c r="R38" s="40"/>
      <c r="S38" s="41">
        <f t="shared" si="33"/>
        <v>0</v>
      </c>
      <c r="T38" s="29"/>
      <c r="U38" s="29"/>
      <c r="V38" s="24">
        <f t="shared" si="29"/>
        <v>0</v>
      </c>
      <c r="W38" s="25">
        <f t="shared" si="34"/>
        <v>0</v>
      </c>
      <c r="X38" s="21"/>
      <c r="Y38" s="21"/>
      <c r="Z38" s="33"/>
      <c r="AA38" s="27">
        <f t="shared" si="30"/>
        <v>17</v>
      </c>
      <c r="AB38" s="27">
        <v>17</v>
      </c>
      <c r="AC38" s="28">
        <f t="shared" si="31"/>
        <v>1</v>
      </c>
      <c r="AD38" s="10">
        <f>W38/AA38</f>
        <v>0</v>
      </c>
      <c r="AE38" s="44">
        <f>S35+I35</f>
        <v>0</v>
      </c>
    </row>
    <row r="39" spans="1:31" x14ac:dyDescent="0.75">
      <c r="A39" s="29" t="s">
        <v>135</v>
      </c>
      <c r="B39" s="21" t="s">
        <v>38</v>
      </c>
      <c r="C39" s="21"/>
      <c r="D39" s="21"/>
      <c r="E39" s="29"/>
      <c r="F39" s="29"/>
      <c r="G39" s="40"/>
      <c r="H39" s="40"/>
      <c r="I39" s="41">
        <f t="shared" si="27"/>
        <v>0</v>
      </c>
      <c r="J39" s="29"/>
      <c r="K39" s="29"/>
      <c r="L39" s="24">
        <f t="shared" si="28"/>
        <v>0</v>
      </c>
      <c r="M39" s="21"/>
      <c r="N39" s="29"/>
      <c r="O39" s="29"/>
      <c r="P39" s="29"/>
      <c r="Q39" s="40"/>
      <c r="R39" s="40"/>
      <c r="S39" s="41">
        <f t="shared" si="33"/>
        <v>0</v>
      </c>
      <c r="T39" s="29"/>
      <c r="U39" s="29"/>
      <c r="V39" s="24">
        <f t="shared" si="29"/>
        <v>0</v>
      </c>
      <c r="W39" s="25">
        <f t="shared" si="34"/>
        <v>0</v>
      </c>
      <c r="X39" s="21"/>
      <c r="Y39" s="21"/>
      <c r="Z39" s="33"/>
      <c r="AA39" s="27">
        <f t="shared" si="30"/>
        <v>17</v>
      </c>
      <c r="AB39" s="27">
        <v>17</v>
      </c>
      <c r="AC39" s="28">
        <f t="shared" si="31"/>
        <v>1</v>
      </c>
      <c r="AD39" s="10">
        <f>W39/AA39</f>
        <v>0</v>
      </c>
      <c r="AE39" s="44">
        <f t="shared" ref="AE39" si="38">S38+I38</f>
        <v>0</v>
      </c>
    </row>
    <row r="40" spans="1:31" x14ac:dyDescent="0.75">
      <c r="A40" s="29" t="s">
        <v>136</v>
      </c>
      <c r="B40" s="21" t="s">
        <v>38</v>
      </c>
      <c r="C40" s="29"/>
      <c r="D40" s="29"/>
      <c r="E40" s="29"/>
      <c r="F40" s="29"/>
      <c r="G40" s="40"/>
      <c r="H40" s="40"/>
      <c r="I40" s="41">
        <f t="shared" si="27"/>
        <v>0</v>
      </c>
      <c r="J40" s="29"/>
      <c r="K40" s="29"/>
      <c r="L40" s="24">
        <f t="shared" si="28"/>
        <v>0</v>
      </c>
      <c r="M40" s="29"/>
      <c r="N40" s="21"/>
      <c r="O40" s="29"/>
      <c r="P40" s="29"/>
      <c r="Q40" s="40"/>
      <c r="R40" s="40"/>
      <c r="S40" s="41">
        <f t="shared" si="33"/>
        <v>0</v>
      </c>
      <c r="T40" s="29"/>
      <c r="U40" s="29"/>
      <c r="V40" s="24">
        <f t="shared" si="29"/>
        <v>0</v>
      </c>
      <c r="W40" s="25">
        <f t="shared" si="34"/>
        <v>0</v>
      </c>
      <c r="X40" s="21"/>
      <c r="Y40" s="21"/>
      <c r="Z40" s="33"/>
      <c r="AA40" s="27">
        <f t="shared" si="30"/>
        <v>17</v>
      </c>
      <c r="AB40" s="27">
        <v>17</v>
      </c>
      <c r="AC40" s="28">
        <f t="shared" si="31"/>
        <v>1</v>
      </c>
      <c r="AD40" s="10">
        <f>W40/AA40</f>
        <v>0</v>
      </c>
      <c r="AE40" s="44">
        <f>S37+I37</f>
        <v>0</v>
      </c>
    </row>
    <row r="41" spans="1:31" x14ac:dyDescent="0.75">
      <c r="A41" s="29" t="s">
        <v>137</v>
      </c>
      <c r="B41" s="21" t="s">
        <v>38</v>
      </c>
      <c r="C41" s="21"/>
      <c r="D41" s="21"/>
      <c r="E41" s="29"/>
      <c r="F41" s="29"/>
      <c r="G41" s="40"/>
      <c r="H41" s="40"/>
      <c r="I41" s="41">
        <f t="shared" si="27"/>
        <v>0</v>
      </c>
      <c r="J41" s="29"/>
      <c r="K41" s="29"/>
      <c r="L41" s="24">
        <f t="shared" si="28"/>
        <v>0</v>
      </c>
      <c r="M41" s="21"/>
      <c r="N41" s="29"/>
      <c r="O41" s="29"/>
      <c r="P41" s="29"/>
      <c r="Q41" s="40"/>
      <c r="R41" s="40"/>
      <c r="S41" s="41">
        <f t="shared" si="33"/>
        <v>0</v>
      </c>
      <c r="T41" s="29"/>
      <c r="U41" s="29"/>
      <c r="V41" s="24">
        <f t="shared" si="29"/>
        <v>0</v>
      </c>
      <c r="W41" s="25">
        <f t="shared" si="34"/>
        <v>0</v>
      </c>
      <c r="X41" s="21"/>
      <c r="Y41" s="21"/>
      <c r="Z41" s="33"/>
      <c r="AA41" s="27">
        <f t="shared" si="30"/>
        <v>17</v>
      </c>
      <c r="AB41" s="27">
        <v>17</v>
      </c>
      <c r="AC41" s="28">
        <f t="shared" si="31"/>
        <v>1</v>
      </c>
      <c r="AD41" s="10">
        <f>W41/AA41</f>
        <v>0</v>
      </c>
      <c r="AE41" s="44">
        <f t="shared" ref="AE41" si="39">S40+I40</f>
        <v>0</v>
      </c>
    </row>
    <row r="42" spans="1:31" x14ac:dyDescent="0.75">
      <c r="A42" s="13" t="s">
        <v>102</v>
      </c>
      <c r="B42" s="13"/>
      <c r="C42" s="13"/>
      <c r="D42" s="13"/>
      <c r="E42" s="13"/>
      <c r="F42" s="13"/>
      <c r="G42" s="13"/>
      <c r="H42" s="13"/>
      <c r="I42" s="16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7"/>
      <c r="X42" s="13"/>
      <c r="Y42" s="13"/>
      <c r="Z42" s="18"/>
      <c r="AA42" s="13"/>
      <c r="AB42" s="13"/>
      <c r="AC42" s="14"/>
      <c r="AD42" s="15"/>
      <c r="AE42" s="43"/>
    </row>
    <row r="43" spans="1:31" x14ac:dyDescent="0.75">
      <c r="A43" s="29" t="s">
        <v>39</v>
      </c>
      <c r="B43" s="21" t="s">
        <v>38</v>
      </c>
      <c r="C43" s="29"/>
      <c r="D43" s="29"/>
      <c r="E43" s="29"/>
      <c r="F43" s="29"/>
      <c r="G43" s="40"/>
      <c r="H43" s="40"/>
      <c r="I43" s="41">
        <f t="shared" ref="I43:I54" si="40">H43-G43</f>
        <v>0</v>
      </c>
      <c r="J43" s="29"/>
      <c r="K43" s="29"/>
      <c r="L43" s="24">
        <f t="shared" ref="L43:L54" si="41">SUM(D43-C43)</f>
        <v>0</v>
      </c>
      <c r="M43" s="29"/>
      <c r="N43" s="29"/>
      <c r="O43" s="29"/>
      <c r="P43" s="29"/>
      <c r="Q43" s="40"/>
      <c r="R43" s="40"/>
      <c r="S43" s="41">
        <f>R43-Q43</f>
        <v>0</v>
      </c>
      <c r="T43" s="29"/>
      <c r="U43" s="29"/>
      <c r="V43" s="24">
        <f t="shared" ref="V43:V54" si="42">SUM(N43-M43)</f>
        <v>0</v>
      </c>
      <c r="W43" s="25">
        <f t="shared" ref="W43:W54" si="43">L43+V43</f>
        <v>0</v>
      </c>
      <c r="X43" s="21"/>
      <c r="Y43" s="21"/>
      <c r="Z43" s="33"/>
      <c r="AA43" s="27">
        <f t="shared" ref="AA43:AA47" si="44">AB43-X43-Y43-Z43</f>
        <v>17</v>
      </c>
      <c r="AB43" s="27">
        <v>17</v>
      </c>
      <c r="AC43" s="28">
        <f t="shared" ref="AC43:AC46" si="45">AA43/AB43</f>
        <v>1</v>
      </c>
      <c r="AD43" s="10">
        <f t="shared" ref="AD43:AD46" si="46">W43/AA43</f>
        <v>0</v>
      </c>
      <c r="AE43" s="44">
        <f>S43+I43</f>
        <v>0</v>
      </c>
    </row>
    <row r="44" spans="1:31" x14ac:dyDescent="0.75">
      <c r="A44" s="29" t="s">
        <v>40</v>
      </c>
      <c r="B44" s="21" t="s">
        <v>38</v>
      </c>
      <c r="C44" s="29"/>
      <c r="D44" s="29"/>
      <c r="E44" s="29"/>
      <c r="F44" s="29"/>
      <c r="G44" s="40"/>
      <c r="H44" s="40"/>
      <c r="I44" s="41">
        <f t="shared" si="40"/>
        <v>0</v>
      </c>
      <c r="J44" s="29"/>
      <c r="K44" s="29"/>
      <c r="L44" s="24">
        <f t="shared" si="41"/>
        <v>0</v>
      </c>
      <c r="M44" s="29"/>
      <c r="N44" s="29"/>
      <c r="O44" s="29"/>
      <c r="P44" s="29"/>
      <c r="Q44" s="40"/>
      <c r="R44" s="40"/>
      <c r="S44" s="41">
        <f t="shared" ref="S44:S54" si="47">R44-Q44</f>
        <v>0</v>
      </c>
      <c r="T44" s="29"/>
      <c r="U44" s="29"/>
      <c r="V44" s="24">
        <f t="shared" si="42"/>
        <v>0</v>
      </c>
      <c r="W44" s="25">
        <f t="shared" si="43"/>
        <v>0</v>
      </c>
      <c r="X44" s="21"/>
      <c r="Y44" s="21"/>
      <c r="Z44" s="33"/>
      <c r="AA44" s="27">
        <f t="shared" si="44"/>
        <v>17</v>
      </c>
      <c r="AB44" s="27">
        <v>17</v>
      </c>
      <c r="AC44" s="28">
        <f t="shared" si="45"/>
        <v>1</v>
      </c>
      <c r="AD44" s="10">
        <f t="shared" si="46"/>
        <v>0</v>
      </c>
      <c r="AE44" s="44">
        <f t="shared" ref="AE44:AE54" si="48">S44+I44</f>
        <v>0</v>
      </c>
    </row>
    <row r="45" spans="1:31" x14ac:dyDescent="0.75">
      <c r="A45" s="29" t="s">
        <v>41</v>
      </c>
      <c r="B45" s="21" t="s">
        <v>38</v>
      </c>
      <c r="C45" s="29"/>
      <c r="D45" s="29"/>
      <c r="E45" s="29"/>
      <c r="F45" s="29"/>
      <c r="G45" s="40"/>
      <c r="H45" s="40"/>
      <c r="I45" s="41">
        <f t="shared" si="40"/>
        <v>0</v>
      </c>
      <c r="J45" s="29"/>
      <c r="K45" s="29"/>
      <c r="L45" s="24">
        <f t="shared" si="41"/>
        <v>0</v>
      </c>
      <c r="M45" s="29"/>
      <c r="N45" s="29"/>
      <c r="O45" s="29"/>
      <c r="P45" s="29"/>
      <c r="Q45" s="40"/>
      <c r="R45" s="40"/>
      <c r="S45" s="41">
        <f t="shared" si="47"/>
        <v>0</v>
      </c>
      <c r="T45" s="29"/>
      <c r="U45" s="29"/>
      <c r="V45" s="24">
        <f t="shared" si="42"/>
        <v>0</v>
      </c>
      <c r="W45" s="25">
        <f t="shared" si="43"/>
        <v>0</v>
      </c>
      <c r="X45" s="21"/>
      <c r="Y45" s="21"/>
      <c r="Z45" s="33"/>
      <c r="AA45" s="27">
        <f t="shared" si="44"/>
        <v>17</v>
      </c>
      <c r="AB45" s="27">
        <v>17</v>
      </c>
      <c r="AC45" s="28">
        <f t="shared" si="45"/>
        <v>1</v>
      </c>
      <c r="AD45" s="10">
        <f t="shared" si="46"/>
        <v>0</v>
      </c>
      <c r="AE45" s="44">
        <f t="shared" si="48"/>
        <v>0</v>
      </c>
    </row>
    <row r="46" spans="1:31" x14ac:dyDescent="0.75">
      <c r="A46" s="29" t="s">
        <v>42</v>
      </c>
      <c r="B46" s="21" t="s">
        <v>38</v>
      </c>
      <c r="C46" s="29"/>
      <c r="D46" s="29"/>
      <c r="E46" s="29"/>
      <c r="F46" s="29"/>
      <c r="G46" s="40"/>
      <c r="H46" s="40"/>
      <c r="I46" s="41">
        <f t="shared" si="40"/>
        <v>0</v>
      </c>
      <c r="J46" s="29"/>
      <c r="K46" s="29"/>
      <c r="L46" s="24">
        <f t="shared" si="41"/>
        <v>0</v>
      </c>
      <c r="M46" s="29"/>
      <c r="N46" s="29"/>
      <c r="O46" s="29"/>
      <c r="P46" s="29"/>
      <c r="Q46" s="40"/>
      <c r="R46" s="40"/>
      <c r="S46" s="41">
        <f t="shared" si="47"/>
        <v>0</v>
      </c>
      <c r="T46" s="29"/>
      <c r="U46" s="29"/>
      <c r="V46" s="24">
        <f t="shared" si="42"/>
        <v>0</v>
      </c>
      <c r="W46" s="25">
        <f t="shared" si="43"/>
        <v>0</v>
      </c>
      <c r="X46" s="21"/>
      <c r="Y46" s="21"/>
      <c r="Z46" s="33"/>
      <c r="AA46" s="27">
        <f t="shared" si="44"/>
        <v>17</v>
      </c>
      <c r="AB46" s="27">
        <v>17</v>
      </c>
      <c r="AC46" s="28">
        <f t="shared" si="45"/>
        <v>1</v>
      </c>
      <c r="AD46" s="10">
        <f t="shared" si="46"/>
        <v>0</v>
      </c>
      <c r="AE46" s="44">
        <f t="shared" si="48"/>
        <v>0</v>
      </c>
    </row>
    <row r="47" spans="1:31" x14ac:dyDescent="0.75">
      <c r="A47" s="29" t="s">
        <v>43</v>
      </c>
      <c r="B47" s="21" t="s">
        <v>38</v>
      </c>
      <c r="C47" s="21"/>
      <c r="D47" s="21"/>
      <c r="E47" s="29"/>
      <c r="F47" s="29"/>
      <c r="G47" s="40"/>
      <c r="H47" s="40"/>
      <c r="I47" s="41">
        <f t="shared" si="40"/>
        <v>0</v>
      </c>
      <c r="J47" s="29"/>
      <c r="K47" s="29"/>
      <c r="L47" s="24">
        <f t="shared" si="41"/>
        <v>0</v>
      </c>
      <c r="M47" s="21"/>
      <c r="N47" s="21"/>
      <c r="O47" s="29"/>
      <c r="P47" s="29"/>
      <c r="Q47" s="40"/>
      <c r="R47" s="40"/>
      <c r="S47" s="41">
        <f t="shared" si="47"/>
        <v>0</v>
      </c>
      <c r="T47" s="29"/>
      <c r="U47" s="29"/>
      <c r="V47" s="24">
        <f t="shared" si="42"/>
        <v>0</v>
      </c>
      <c r="W47" s="25">
        <f t="shared" si="43"/>
        <v>0</v>
      </c>
      <c r="X47" s="21"/>
      <c r="Y47" s="21"/>
      <c r="Z47" s="33"/>
      <c r="AA47" s="27">
        <f t="shared" si="44"/>
        <v>17</v>
      </c>
      <c r="AB47" s="27">
        <v>17</v>
      </c>
      <c r="AC47" s="28">
        <f>AA47/AB47</f>
        <v>1</v>
      </c>
      <c r="AD47" s="10">
        <f>W47/AA47</f>
        <v>0</v>
      </c>
      <c r="AE47" s="44">
        <f t="shared" si="48"/>
        <v>0</v>
      </c>
    </row>
    <row r="48" spans="1:31" x14ac:dyDescent="0.75">
      <c r="A48" s="29" t="s">
        <v>44</v>
      </c>
      <c r="B48" s="21" t="s">
        <v>38</v>
      </c>
      <c r="C48" s="29"/>
      <c r="D48" s="29"/>
      <c r="E48" s="29"/>
      <c r="F48" s="29"/>
      <c r="G48" s="40"/>
      <c r="H48" s="40"/>
      <c r="I48" s="41">
        <f t="shared" si="40"/>
        <v>0</v>
      </c>
      <c r="J48" s="29"/>
      <c r="K48" s="29"/>
      <c r="L48" s="24">
        <f t="shared" si="41"/>
        <v>0</v>
      </c>
      <c r="M48" s="29"/>
      <c r="N48" s="29"/>
      <c r="O48" s="29"/>
      <c r="P48" s="29"/>
      <c r="Q48" s="40"/>
      <c r="R48" s="40"/>
      <c r="S48" s="41">
        <f t="shared" si="47"/>
        <v>0</v>
      </c>
      <c r="T48" s="29"/>
      <c r="U48" s="29"/>
      <c r="V48" s="24">
        <f t="shared" si="42"/>
        <v>0</v>
      </c>
      <c r="W48" s="25">
        <f t="shared" si="43"/>
        <v>0</v>
      </c>
      <c r="X48" s="21"/>
      <c r="Y48" s="21"/>
      <c r="Z48" s="33"/>
      <c r="AA48" s="27">
        <f t="shared" si="30"/>
        <v>17</v>
      </c>
      <c r="AB48" s="27">
        <v>17</v>
      </c>
      <c r="AC48" s="28">
        <f t="shared" si="31"/>
        <v>1</v>
      </c>
      <c r="AD48" s="10">
        <f t="shared" si="35"/>
        <v>0</v>
      </c>
      <c r="AE48" s="44">
        <f t="shared" si="48"/>
        <v>0</v>
      </c>
    </row>
    <row r="49" spans="1:31" x14ac:dyDescent="0.75">
      <c r="A49" s="29" t="s">
        <v>45</v>
      </c>
      <c r="B49" s="21" t="s">
        <v>38</v>
      </c>
      <c r="C49" s="29"/>
      <c r="D49" s="29"/>
      <c r="E49" s="29"/>
      <c r="F49" s="29"/>
      <c r="G49" s="40"/>
      <c r="H49" s="40"/>
      <c r="I49" s="41">
        <f t="shared" si="40"/>
        <v>0</v>
      </c>
      <c r="J49" s="29"/>
      <c r="K49" s="29"/>
      <c r="L49" s="24">
        <f t="shared" si="41"/>
        <v>0</v>
      </c>
      <c r="M49" s="29"/>
      <c r="N49" s="29"/>
      <c r="O49" s="29"/>
      <c r="P49" s="29"/>
      <c r="Q49" s="40"/>
      <c r="R49" s="40"/>
      <c r="S49" s="41">
        <v>0.41666666666666669</v>
      </c>
      <c r="T49" s="29"/>
      <c r="U49" s="29"/>
      <c r="V49" s="24">
        <f t="shared" si="42"/>
        <v>0</v>
      </c>
      <c r="W49" s="25">
        <f t="shared" si="43"/>
        <v>0</v>
      </c>
      <c r="X49" s="21"/>
      <c r="Y49" s="21"/>
      <c r="Z49" s="33"/>
      <c r="AA49" s="27">
        <f t="shared" si="30"/>
        <v>17</v>
      </c>
      <c r="AB49" s="27">
        <v>17</v>
      </c>
      <c r="AC49" s="28">
        <f t="shared" si="31"/>
        <v>1</v>
      </c>
      <c r="AD49" s="10">
        <f t="shared" si="35"/>
        <v>0</v>
      </c>
      <c r="AE49" s="44">
        <f t="shared" si="48"/>
        <v>0.41666666666666669</v>
      </c>
    </row>
    <row r="50" spans="1:31" x14ac:dyDescent="0.75">
      <c r="A50" s="29" t="s">
        <v>116</v>
      </c>
      <c r="B50" s="21" t="s">
        <v>38</v>
      </c>
      <c r="C50" s="29"/>
      <c r="D50" s="29"/>
      <c r="E50" s="29"/>
      <c r="F50" s="29"/>
      <c r="G50" s="40"/>
      <c r="H50" s="40"/>
      <c r="I50" s="41">
        <f t="shared" si="40"/>
        <v>0</v>
      </c>
      <c r="J50" s="29"/>
      <c r="K50" s="29"/>
      <c r="L50" s="24">
        <f t="shared" si="41"/>
        <v>0</v>
      </c>
      <c r="M50" s="29"/>
      <c r="N50" s="29"/>
      <c r="O50" s="29"/>
      <c r="P50" s="29"/>
      <c r="Q50" s="40"/>
      <c r="R50" s="40"/>
      <c r="S50" s="41">
        <f t="shared" si="47"/>
        <v>0</v>
      </c>
      <c r="T50" s="29"/>
      <c r="U50" s="29"/>
      <c r="V50" s="24">
        <f t="shared" si="42"/>
        <v>0</v>
      </c>
      <c r="W50" s="25">
        <f t="shared" si="43"/>
        <v>0</v>
      </c>
      <c r="X50" s="21"/>
      <c r="Y50" s="21"/>
      <c r="Z50" s="33"/>
      <c r="AA50" s="27">
        <f t="shared" si="30"/>
        <v>17</v>
      </c>
      <c r="AB50" s="27">
        <v>17</v>
      </c>
      <c r="AC50" s="28">
        <f t="shared" si="31"/>
        <v>1</v>
      </c>
      <c r="AD50" s="10">
        <f t="shared" si="35"/>
        <v>0</v>
      </c>
      <c r="AE50" s="44">
        <f t="shared" si="48"/>
        <v>0</v>
      </c>
    </row>
    <row r="51" spans="1:31" x14ac:dyDescent="0.75">
      <c r="A51" s="29" t="s">
        <v>46</v>
      </c>
      <c r="B51" s="21" t="s">
        <v>38</v>
      </c>
      <c r="C51" s="29"/>
      <c r="D51" s="29"/>
      <c r="E51" s="29"/>
      <c r="F51" s="29"/>
      <c r="G51" s="40"/>
      <c r="H51" s="40"/>
      <c r="I51" s="41">
        <f t="shared" si="40"/>
        <v>0</v>
      </c>
      <c r="J51" s="29"/>
      <c r="K51" s="29"/>
      <c r="L51" s="24">
        <f t="shared" si="41"/>
        <v>0</v>
      </c>
      <c r="M51" s="29"/>
      <c r="N51" s="29"/>
      <c r="O51" s="29"/>
      <c r="P51" s="29"/>
      <c r="Q51" s="29"/>
      <c r="R51" s="29"/>
      <c r="S51" s="41">
        <f t="shared" si="47"/>
        <v>0</v>
      </c>
      <c r="T51" s="29"/>
      <c r="U51" s="29"/>
      <c r="V51" s="24">
        <f t="shared" si="42"/>
        <v>0</v>
      </c>
      <c r="W51" s="25">
        <f t="shared" si="43"/>
        <v>0</v>
      </c>
      <c r="X51" s="21"/>
      <c r="Y51" s="21"/>
      <c r="Z51" s="33"/>
      <c r="AA51" s="27">
        <f t="shared" si="30"/>
        <v>17</v>
      </c>
      <c r="AB51" s="27">
        <v>17</v>
      </c>
      <c r="AC51" s="28">
        <f t="shared" si="31"/>
        <v>1</v>
      </c>
      <c r="AD51" s="10">
        <f t="shared" si="35"/>
        <v>0</v>
      </c>
      <c r="AE51" s="44">
        <f t="shared" si="48"/>
        <v>0</v>
      </c>
    </row>
    <row r="52" spans="1:31" x14ac:dyDescent="0.75">
      <c r="A52" s="29" t="s">
        <v>48</v>
      </c>
      <c r="B52" s="21" t="s">
        <v>38</v>
      </c>
      <c r="C52" s="29"/>
      <c r="D52" s="29"/>
      <c r="E52" s="29"/>
      <c r="F52" s="29"/>
      <c r="G52" s="40"/>
      <c r="H52" s="40"/>
      <c r="I52" s="41">
        <f t="shared" si="40"/>
        <v>0</v>
      </c>
      <c r="J52" s="29"/>
      <c r="K52" s="29"/>
      <c r="L52" s="24">
        <f t="shared" si="41"/>
        <v>0</v>
      </c>
      <c r="M52" s="29"/>
      <c r="N52" s="29"/>
      <c r="O52" s="29"/>
      <c r="P52" s="29"/>
      <c r="Q52" s="40"/>
      <c r="R52" s="40"/>
      <c r="S52" s="41">
        <v>0.41666666666666669</v>
      </c>
      <c r="T52" s="29"/>
      <c r="U52" s="29"/>
      <c r="V52" s="24">
        <f t="shared" si="42"/>
        <v>0</v>
      </c>
      <c r="W52" s="25">
        <f t="shared" si="43"/>
        <v>0</v>
      </c>
      <c r="X52" s="21"/>
      <c r="Y52" s="21"/>
      <c r="Z52" s="33"/>
      <c r="AA52" s="27">
        <f t="shared" si="30"/>
        <v>17</v>
      </c>
      <c r="AB52" s="27">
        <v>17</v>
      </c>
      <c r="AC52" s="28">
        <f t="shared" si="31"/>
        <v>1</v>
      </c>
      <c r="AD52" s="10">
        <f t="shared" si="35"/>
        <v>0</v>
      </c>
      <c r="AE52" s="44">
        <f t="shared" si="48"/>
        <v>0.41666666666666669</v>
      </c>
    </row>
    <row r="53" spans="1:31" x14ac:dyDescent="0.75">
      <c r="A53" s="29" t="s">
        <v>49</v>
      </c>
      <c r="B53" s="21" t="s">
        <v>38</v>
      </c>
      <c r="C53" s="29"/>
      <c r="D53" s="29"/>
      <c r="E53" s="29"/>
      <c r="F53" s="29"/>
      <c r="G53" s="40"/>
      <c r="H53" s="40"/>
      <c r="I53" s="41">
        <f t="shared" si="40"/>
        <v>0</v>
      </c>
      <c r="J53" s="29"/>
      <c r="K53" s="29"/>
      <c r="L53" s="24">
        <f t="shared" si="41"/>
        <v>0</v>
      </c>
      <c r="M53" s="29"/>
      <c r="N53" s="29"/>
      <c r="O53" s="29"/>
      <c r="P53" s="29"/>
      <c r="Q53" s="40"/>
      <c r="R53" s="40"/>
      <c r="S53" s="41">
        <f t="shared" si="47"/>
        <v>0</v>
      </c>
      <c r="T53" s="29"/>
      <c r="U53" s="29"/>
      <c r="V53" s="24">
        <f t="shared" si="42"/>
        <v>0</v>
      </c>
      <c r="W53" s="25">
        <f t="shared" si="43"/>
        <v>0</v>
      </c>
      <c r="X53" s="21"/>
      <c r="Y53" s="21"/>
      <c r="Z53" s="33"/>
      <c r="AA53" s="27">
        <f t="shared" si="30"/>
        <v>17</v>
      </c>
      <c r="AB53" s="27">
        <v>17</v>
      </c>
      <c r="AC53" s="28">
        <f t="shared" si="31"/>
        <v>1</v>
      </c>
      <c r="AD53" s="10">
        <f t="shared" si="35"/>
        <v>0</v>
      </c>
      <c r="AE53" s="44">
        <f t="shared" si="48"/>
        <v>0</v>
      </c>
    </row>
    <row r="54" spans="1:31" x14ac:dyDescent="0.75">
      <c r="A54" s="29" t="s">
        <v>50</v>
      </c>
      <c r="B54" s="21" t="s">
        <v>38</v>
      </c>
      <c r="C54" s="29"/>
      <c r="D54" s="29"/>
      <c r="E54" s="29"/>
      <c r="F54" s="29"/>
      <c r="G54" s="40"/>
      <c r="H54" s="40"/>
      <c r="I54" s="41">
        <f t="shared" si="40"/>
        <v>0</v>
      </c>
      <c r="J54" s="29"/>
      <c r="K54" s="29"/>
      <c r="L54" s="24">
        <f t="shared" si="41"/>
        <v>0</v>
      </c>
      <c r="M54" s="29"/>
      <c r="N54" s="29"/>
      <c r="O54" s="29"/>
      <c r="P54" s="29"/>
      <c r="Q54" s="40"/>
      <c r="R54" s="40"/>
      <c r="S54" s="41">
        <f t="shared" si="47"/>
        <v>0</v>
      </c>
      <c r="T54" s="29"/>
      <c r="U54" s="29"/>
      <c r="V54" s="24">
        <f t="shared" si="42"/>
        <v>0</v>
      </c>
      <c r="W54" s="25">
        <f t="shared" si="43"/>
        <v>0</v>
      </c>
      <c r="X54" s="21"/>
      <c r="Y54" s="21"/>
      <c r="Z54" s="33"/>
      <c r="AA54" s="27">
        <f t="shared" si="30"/>
        <v>17</v>
      </c>
      <c r="AB54" s="27">
        <v>17</v>
      </c>
      <c r="AC54" s="28">
        <f t="shared" si="31"/>
        <v>1</v>
      </c>
      <c r="AD54" s="10">
        <f t="shared" si="35"/>
        <v>0</v>
      </c>
      <c r="AE54" s="44">
        <f t="shared" si="48"/>
        <v>0</v>
      </c>
    </row>
    <row r="55" spans="1:31" s="103" customFormat="1" x14ac:dyDescent="0.75">
      <c r="A55" s="105" t="s">
        <v>118</v>
      </c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</row>
    <row r="56" spans="1:31" s="104" customFormat="1" x14ac:dyDescent="0.75">
      <c r="A56" s="107" t="s">
        <v>97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</row>
    <row r="57" spans="1:31" x14ac:dyDescent="0.75">
      <c r="A57" s="29" t="s">
        <v>127</v>
      </c>
      <c r="B57" s="29" t="s">
        <v>58</v>
      </c>
      <c r="C57" s="29"/>
      <c r="D57" s="29"/>
      <c r="E57" s="29"/>
      <c r="F57" s="29"/>
      <c r="G57" s="40"/>
      <c r="H57" s="40"/>
      <c r="I57" s="41">
        <f t="shared" ref="I57:I59" si="49">H57-G57</f>
        <v>0</v>
      </c>
      <c r="J57" s="29"/>
      <c r="K57" s="29"/>
      <c r="L57" s="38">
        <f t="shared" ref="L57:L59" si="50">SUM(D57-C57)</f>
        <v>0</v>
      </c>
      <c r="M57" s="29"/>
      <c r="N57" s="29"/>
      <c r="O57" s="29"/>
      <c r="P57" s="29"/>
      <c r="Q57" s="40"/>
      <c r="R57" s="40"/>
      <c r="S57" s="41">
        <f t="shared" ref="S57:S59" si="51">R57-Q57</f>
        <v>0</v>
      </c>
      <c r="T57" s="29"/>
      <c r="U57" s="29"/>
      <c r="V57" s="24">
        <f t="shared" ref="V57:V59" si="52">SUM(N57-M57)</f>
        <v>0</v>
      </c>
      <c r="W57" s="25">
        <f t="shared" ref="W57:W59" si="53">SUM(L57+V57)</f>
        <v>0</v>
      </c>
      <c r="X57" s="29"/>
      <c r="Y57" s="29"/>
      <c r="Z57" s="30"/>
      <c r="AA57" s="27">
        <f>AB57-X57-Y57-Z57</f>
        <v>17</v>
      </c>
      <c r="AB57" s="27">
        <v>17</v>
      </c>
      <c r="AC57" s="28">
        <f>AA57/AB57</f>
        <v>1</v>
      </c>
      <c r="AD57" s="10">
        <f>W57/AA57</f>
        <v>0</v>
      </c>
      <c r="AE57" s="44">
        <f>S56+I56</f>
        <v>0</v>
      </c>
    </row>
    <row r="58" spans="1:31" x14ac:dyDescent="0.75">
      <c r="A58" s="29" t="s">
        <v>128</v>
      </c>
      <c r="B58" s="29" t="s">
        <v>58</v>
      </c>
      <c r="C58" s="29"/>
      <c r="D58" s="29"/>
      <c r="E58" s="29"/>
      <c r="F58" s="29"/>
      <c r="G58" s="40"/>
      <c r="H58" s="40"/>
      <c r="I58" s="41">
        <f t="shared" si="49"/>
        <v>0</v>
      </c>
      <c r="J58" s="29"/>
      <c r="K58" s="29"/>
      <c r="L58" s="38">
        <f t="shared" si="50"/>
        <v>0</v>
      </c>
      <c r="M58" s="29"/>
      <c r="N58" s="29"/>
      <c r="O58" s="29"/>
      <c r="P58" s="29"/>
      <c r="Q58" s="40"/>
      <c r="R58" s="40"/>
      <c r="S58" s="41">
        <f t="shared" si="51"/>
        <v>0</v>
      </c>
      <c r="T58" s="29"/>
      <c r="U58" s="29"/>
      <c r="V58" s="24">
        <f t="shared" si="52"/>
        <v>0</v>
      </c>
      <c r="W58" s="25">
        <f t="shared" si="53"/>
        <v>0</v>
      </c>
      <c r="X58" s="29"/>
      <c r="Y58" s="29"/>
      <c r="Z58" s="30"/>
      <c r="AA58" s="27">
        <f>AB58-X58-Y58-Z58</f>
        <v>17</v>
      </c>
      <c r="AB58" s="27">
        <v>17</v>
      </c>
      <c r="AC58" s="28">
        <f>AA58/AB58</f>
        <v>1</v>
      </c>
      <c r="AD58" s="10">
        <f>W58/AA58</f>
        <v>0</v>
      </c>
      <c r="AE58" s="44">
        <f t="shared" ref="AE58:AE59" si="54">S56+I56</f>
        <v>0</v>
      </c>
    </row>
    <row r="59" spans="1:31" x14ac:dyDescent="0.75">
      <c r="A59" s="29" t="s">
        <v>129</v>
      </c>
      <c r="B59" s="29" t="s">
        <v>58</v>
      </c>
      <c r="C59" s="29"/>
      <c r="D59" s="29"/>
      <c r="E59" s="29"/>
      <c r="F59" s="29"/>
      <c r="G59" s="40"/>
      <c r="H59" s="40"/>
      <c r="I59" s="41">
        <f t="shared" si="49"/>
        <v>0</v>
      </c>
      <c r="J59" s="29"/>
      <c r="K59" s="29"/>
      <c r="L59" s="38">
        <f t="shared" si="50"/>
        <v>0</v>
      </c>
      <c r="M59" s="29"/>
      <c r="N59" s="29"/>
      <c r="O59" s="29"/>
      <c r="P59" s="29"/>
      <c r="Q59" s="40"/>
      <c r="R59" s="40"/>
      <c r="S59" s="41">
        <f t="shared" si="51"/>
        <v>0</v>
      </c>
      <c r="T59" s="29"/>
      <c r="U59" s="29"/>
      <c r="V59" s="24">
        <f t="shared" si="52"/>
        <v>0</v>
      </c>
      <c r="W59" s="25">
        <f t="shared" si="53"/>
        <v>0</v>
      </c>
      <c r="X59" s="29"/>
      <c r="Y59" s="29"/>
      <c r="Z59" s="30"/>
      <c r="AA59" s="27">
        <f>AB59-X59-Y59-Z59</f>
        <v>17</v>
      </c>
      <c r="AB59" s="27">
        <v>17</v>
      </c>
      <c r="AC59" s="28">
        <f>AA59/AB59</f>
        <v>1</v>
      </c>
      <c r="AD59" s="10">
        <f>W59/AA59</f>
        <v>0</v>
      </c>
      <c r="AE59" s="44">
        <f t="shared" si="54"/>
        <v>0</v>
      </c>
    </row>
    <row r="60" spans="1:31" s="103" customFormat="1" x14ac:dyDescent="0.75">
      <c r="A60" s="101" t="s">
        <v>118</v>
      </c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</row>
    <row r="61" spans="1:31" s="37" customFormat="1" x14ac:dyDescent="0.75">
      <c r="A61" s="104" t="s">
        <v>98</v>
      </c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5"/>
      <c r="AE61" s="43"/>
    </row>
    <row r="62" spans="1:31" x14ac:dyDescent="0.75">
      <c r="A62" s="29" t="s">
        <v>57</v>
      </c>
      <c r="B62" s="29" t="s">
        <v>58</v>
      </c>
      <c r="C62" s="36"/>
      <c r="D62" s="36"/>
      <c r="E62" s="29"/>
      <c r="F62" s="29"/>
      <c r="G62" s="40"/>
      <c r="H62" s="40"/>
      <c r="I62" s="41">
        <f t="shared" ref="I62" si="55">H62-G62</f>
        <v>0</v>
      </c>
      <c r="J62" s="29"/>
      <c r="K62" s="29"/>
      <c r="L62" s="38">
        <f t="shared" ref="L62" si="56">SUM(D62-C62)</f>
        <v>0</v>
      </c>
      <c r="M62" s="29"/>
      <c r="N62" s="29"/>
      <c r="O62" s="29"/>
      <c r="P62" s="29"/>
      <c r="Q62" s="40"/>
      <c r="R62" s="40"/>
      <c r="S62" s="41">
        <f>R62-Q62</f>
        <v>0</v>
      </c>
      <c r="T62" s="29"/>
      <c r="U62" s="29"/>
      <c r="V62" s="24">
        <f t="shared" ref="V62" si="57">SUM(N62-M62)</f>
        <v>0</v>
      </c>
      <c r="W62" s="25">
        <f t="shared" ref="W62" si="58">SUM(L62+V62)</f>
        <v>0</v>
      </c>
      <c r="X62" s="29"/>
      <c r="Y62" s="29"/>
      <c r="Z62" s="30"/>
      <c r="AA62" s="27">
        <f>AB62-X62-Y62-Z62</f>
        <v>17</v>
      </c>
      <c r="AB62" s="27">
        <v>17</v>
      </c>
      <c r="AC62" s="28">
        <f>AA62/AB62</f>
        <v>1</v>
      </c>
      <c r="AD62" s="10">
        <f>W62/AA62</f>
        <v>0</v>
      </c>
      <c r="AE62" s="44">
        <f>S60+I60</f>
        <v>0</v>
      </c>
    </row>
    <row r="63" spans="1:31" s="103" customFormat="1" x14ac:dyDescent="0.75">
      <c r="A63" s="101" t="s">
        <v>61</v>
      </c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</row>
    <row r="64" spans="1:31" s="37" customFormat="1" x14ac:dyDescent="0.75">
      <c r="A64" s="104" t="s">
        <v>101</v>
      </c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5"/>
      <c r="AE64" s="19"/>
    </row>
    <row r="65" spans="1:31" x14ac:dyDescent="0.75">
      <c r="A65" s="29" t="s">
        <v>115</v>
      </c>
      <c r="B65" s="29" t="s">
        <v>61</v>
      </c>
      <c r="C65" s="29"/>
      <c r="D65" s="29"/>
      <c r="E65" s="29"/>
      <c r="F65" s="29"/>
      <c r="G65" s="40"/>
      <c r="H65" s="40"/>
      <c r="I65" s="41">
        <f>H65-G65</f>
        <v>0</v>
      </c>
      <c r="J65" s="29"/>
      <c r="K65" s="29"/>
      <c r="L65" s="38">
        <f>SUM(D65-C65)</f>
        <v>0</v>
      </c>
      <c r="M65" s="29"/>
      <c r="N65" s="29"/>
      <c r="O65" s="29"/>
      <c r="P65" s="29"/>
      <c r="Q65" s="40"/>
      <c r="R65" s="40"/>
      <c r="S65" s="41">
        <f>R65-Q65</f>
        <v>0</v>
      </c>
      <c r="T65" s="29"/>
      <c r="U65" s="29"/>
      <c r="V65" s="24">
        <f>SUM(N65-M65)</f>
        <v>0</v>
      </c>
      <c r="W65" s="25">
        <f>SUM(L65+V65)</f>
        <v>0</v>
      </c>
      <c r="X65" s="29"/>
      <c r="Y65" s="29"/>
      <c r="Z65" s="30"/>
      <c r="AA65" s="27">
        <f>AB65-X65-Y65-Z65</f>
        <v>17</v>
      </c>
      <c r="AB65" s="27">
        <v>17</v>
      </c>
      <c r="AC65" s="28">
        <f>AA65/AB65</f>
        <v>1</v>
      </c>
      <c r="AD65" s="10">
        <f>W65/AA65</f>
        <v>0</v>
      </c>
      <c r="AE65" s="44">
        <f>I65</f>
        <v>0</v>
      </c>
    </row>
    <row r="66" spans="1:31" s="37" customFormat="1" x14ac:dyDescent="0.75">
      <c r="A66" s="12" t="s">
        <v>119</v>
      </c>
      <c r="B66" s="13"/>
      <c r="C66" s="13"/>
      <c r="D66" s="13"/>
      <c r="E66" s="13"/>
      <c r="F66" s="13"/>
      <c r="G66" s="14"/>
      <c r="H66" s="15"/>
      <c r="I66" s="19"/>
      <c r="J66" s="14"/>
      <c r="K66" s="15"/>
      <c r="L66" s="13"/>
      <c r="M66" s="13"/>
      <c r="N66" s="13"/>
      <c r="O66" s="13"/>
      <c r="P66" s="13"/>
      <c r="Q66" s="14"/>
      <c r="R66" s="15"/>
      <c r="S66" s="19"/>
      <c r="T66" s="14"/>
      <c r="U66" s="15"/>
      <c r="V66" s="13"/>
      <c r="W66" s="17"/>
      <c r="X66" s="13"/>
      <c r="Y66" s="13"/>
      <c r="Z66" s="18"/>
      <c r="AA66" s="13"/>
      <c r="AB66" s="13"/>
      <c r="AC66" s="14"/>
      <c r="AD66" s="15"/>
      <c r="AE66" s="19"/>
    </row>
    <row r="67" spans="1:31" s="37" customFormat="1" x14ac:dyDescent="0.75">
      <c r="A67" s="104" t="s">
        <v>100</v>
      </c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5"/>
      <c r="AE67" s="19"/>
    </row>
    <row r="68" spans="1:31" x14ac:dyDescent="0.75">
      <c r="A68" s="29" t="s">
        <v>63</v>
      </c>
      <c r="B68" s="29" t="s">
        <v>62</v>
      </c>
      <c r="C68" s="29"/>
      <c r="D68" s="29"/>
      <c r="E68" s="29"/>
      <c r="F68" s="29"/>
      <c r="G68" s="40"/>
      <c r="H68" s="40"/>
      <c r="I68" s="41">
        <f t="shared" ref="I68:I69" si="59">H68-G68</f>
        <v>0</v>
      </c>
      <c r="J68" s="29"/>
      <c r="K68" s="29"/>
      <c r="L68" s="38">
        <f>SUM(D68-C68)</f>
        <v>0</v>
      </c>
      <c r="M68" s="29"/>
      <c r="N68" s="29"/>
      <c r="O68" s="29"/>
      <c r="P68" s="29"/>
      <c r="Q68" s="40"/>
      <c r="R68" s="40"/>
      <c r="S68" s="41">
        <f>R68-Q68</f>
        <v>0</v>
      </c>
      <c r="T68" s="29"/>
      <c r="U68" s="29"/>
      <c r="V68" s="24">
        <f>SUM(N68-M68)</f>
        <v>0</v>
      </c>
      <c r="W68" s="25">
        <f>SUM(L68+V68)</f>
        <v>0</v>
      </c>
      <c r="X68" s="29"/>
      <c r="Y68" s="29"/>
      <c r="Z68" s="30"/>
      <c r="AA68" s="27">
        <f>AB68-X68-Y68-Z68</f>
        <v>17</v>
      </c>
      <c r="AB68" s="27">
        <v>17</v>
      </c>
      <c r="AC68" s="28">
        <f>AA68/AB68</f>
        <v>1</v>
      </c>
      <c r="AD68" s="10">
        <f>W68/AA68</f>
        <v>0</v>
      </c>
      <c r="AE68" s="44" t="e">
        <f>#REF!+#REF!</f>
        <v>#REF!</v>
      </c>
    </row>
    <row r="69" spans="1:31" x14ac:dyDescent="0.75">
      <c r="A69" s="29" t="s">
        <v>64</v>
      </c>
      <c r="B69" s="29" t="s">
        <v>62</v>
      </c>
      <c r="C69" s="29"/>
      <c r="D69" s="29"/>
      <c r="E69" s="29"/>
      <c r="F69" s="29"/>
      <c r="G69" s="40"/>
      <c r="H69" s="40"/>
      <c r="I69" s="41">
        <f t="shared" si="59"/>
        <v>0</v>
      </c>
      <c r="J69" s="29"/>
      <c r="K69" s="29"/>
      <c r="L69" s="38">
        <f>SUM(D69-C69)</f>
        <v>0</v>
      </c>
      <c r="M69" s="29"/>
      <c r="N69" s="29"/>
      <c r="O69" s="29"/>
      <c r="P69" s="29"/>
      <c r="Q69" s="40"/>
      <c r="R69" s="40"/>
      <c r="S69" s="41">
        <f>R69-Q69</f>
        <v>0</v>
      </c>
      <c r="T69" s="29"/>
      <c r="U69" s="29"/>
      <c r="V69" s="24">
        <f>SUM(N69-M69)</f>
        <v>0</v>
      </c>
      <c r="W69" s="25">
        <f>SUM(L69+V69)</f>
        <v>0</v>
      </c>
      <c r="X69" s="29"/>
      <c r="Y69" s="29"/>
      <c r="Z69" s="30"/>
      <c r="AA69" s="27">
        <f>AB69-X69-Y69-Z69</f>
        <v>17</v>
      </c>
      <c r="AB69" s="27">
        <v>17</v>
      </c>
      <c r="AC69" s="28">
        <f>AA69/AB69</f>
        <v>1</v>
      </c>
      <c r="AD69" s="10">
        <f>W69/AA69</f>
        <v>0</v>
      </c>
      <c r="AE69" s="44">
        <f>S67+I67</f>
        <v>0</v>
      </c>
    </row>
    <row r="70" spans="1:31" s="103" customFormat="1" x14ac:dyDescent="0.75">
      <c r="A70" s="101" t="s">
        <v>120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</row>
    <row r="71" spans="1:31" s="37" customFormat="1" x14ac:dyDescent="0.75">
      <c r="A71" s="104" t="s">
        <v>99</v>
      </c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5"/>
      <c r="AE71" s="43"/>
    </row>
    <row r="72" spans="1:31" x14ac:dyDescent="0.75">
      <c r="A72" s="29" t="s">
        <v>65</v>
      </c>
      <c r="B72" s="29" t="s">
        <v>88</v>
      </c>
      <c r="C72" s="29"/>
      <c r="D72" s="29"/>
      <c r="E72" s="29"/>
      <c r="F72" s="29"/>
      <c r="G72" s="40"/>
      <c r="H72" s="40"/>
      <c r="I72" s="41">
        <f t="shared" ref="I72" si="60">H72-G72</f>
        <v>0</v>
      </c>
      <c r="J72" s="29"/>
      <c r="K72" s="29"/>
      <c r="L72" s="38">
        <f>SUM(D72-C72)</f>
        <v>0</v>
      </c>
      <c r="M72" s="29"/>
      <c r="N72" s="29"/>
      <c r="O72" s="29"/>
      <c r="P72" s="29"/>
      <c r="Q72" s="40"/>
      <c r="R72" s="40"/>
      <c r="S72" s="41">
        <f>R72-Q72</f>
        <v>0</v>
      </c>
      <c r="T72" s="29"/>
      <c r="U72" s="29"/>
      <c r="V72" s="24">
        <f>SUM(N72-M72)</f>
        <v>0</v>
      </c>
      <c r="W72" s="25">
        <f>SUM(L72+V72)</f>
        <v>0</v>
      </c>
      <c r="X72" s="29"/>
      <c r="Y72" s="29"/>
      <c r="Z72" s="30"/>
      <c r="AA72" s="27">
        <f t="shared" ref="AA72" si="61">AB72-X72-Y72-Z72</f>
        <v>17</v>
      </c>
      <c r="AB72" s="27">
        <v>17</v>
      </c>
      <c r="AC72" s="28">
        <f>AA72/AB72</f>
        <v>1</v>
      </c>
      <c r="AD72" s="39">
        <f t="shared" ref="AD72" si="62">W72/AA72</f>
        <v>0</v>
      </c>
      <c r="AE72" s="44">
        <f>S72+I72</f>
        <v>0</v>
      </c>
    </row>
    <row r="73" spans="1:31" s="103" customFormat="1" x14ac:dyDescent="0.75">
      <c r="A73" s="101" t="s">
        <v>122</v>
      </c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</row>
    <row r="74" spans="1:31" s="37" customFormat="1" x14ac:dyDescent="0.75">
      <c r="A74" s="13" t="s">
        <v>112</v>
      </c>
      <c r="B74" s="13"/>
      <c r="C74" s="17"/>
      <c r="D74" s="17"/>
      <c r="E74" s="17"/>
      <c r="F74" s="17"/>
      <c r="G74" s="17"/>
      <c r="H74" s="17"/>
      <c r="I74" s="59"/>
      <c r="J74" s="17"/>
      <c r="K74" s="17"/>
      <c r="L74" s="17"/>
      <c r="M74" s="17"/>
      <c r="N74" s="35"/>
      <c r="O74" s="17"/>
      <c r="P74" s="17"/>
      <c r="Q74" s="17"/>
      <c r="R74" s="17"/>
      <c r="S74" s="17"/>
      <c r="T74" s="17"/>
      <c r="U74" s="17"/>
      <c r="V74" s="13"/>
      <c r="W74" s="17"/>
      <c r="X74" s="13"/>
      <c r="Y74" s="13"/>
      <c r="Z74" s="18"/>
      <c r="AA74" s="13"/>
      <c r="AB74" s="13"/>
      <c r="AC74" s="14"/>
      <c r="AD74" s="15"/>
      <c r="AE74" s="19"/>
    </row>
    <row r="75" spans="1:31" x14ac:dyDescent="0.75">
      <c r="A75" s="21" t="s">
        <v>113</v>
      </c>
      <c r="B75" s="21" t="s">
        <v>114</v>
      </c>
      <c r="C75" s="34"/>
      <c r="D75" s="36"/>
      <c r="E75" s="29"/>
      <c r="F75" s="29"/>
      <c r="G75" s="40"/>
      <c r="H75" s="40"/>
      <c r="I75" s="41">
        <f t="shared" ref="I75" si="63">H75-G75</f>
        <v>0</v>
      </c>
      <c r="J75" s="29"/>
      <c r="K75" s="29"/>
      <c r="L75" s="24">
        <f>SUM(D75-C75)</f>
        <v>0</v>
      </c>
      <c r="M75" s="36"/>
      <c r="N75" s="34"/>
      <c r="O75" s="29"/>
      <c r="P75" s="29"/>
      <c r="Q75" s="40"/>
      <c r="R75" s="40"/>
      <c r="S75" s="41">
        <f t="shared" ref="S75" si="64">R75-Q75</f>
        <v>0</v>
      </c>
      <c r="T75" s="29"/>
      <c r="U75" s="29"/>
      <c r="V75" s="24">
        <f>SUM(N75-M75)</f>
        <v>0</v>
      </c>
      <c r="W75" s="25">
        <f>V75+L75</f>
        <v>0</v>
      </c>
      <c r="X75" s="21"/>
      <c r="Y75" s="21"/>
      <c r="Z75" s="33"/>
      <c r="AA75" s="27">
        <f>AB75-X75-Y75-Z75</f>
        <v>17</v>
      </c>
      <c r="AB75" s="27">
        <v>17</v>
      </c>
      <c r="AC75" s="28">
        <f t="shared" ref="AC75" si="65">AA75/AB75</f>
        <v>1</v>
      </c>
      <c r="AD75" s="10">
        <f>W75/AA75</f>
        <v>0</v>
      </c>
      <c r="AE75" s="44" t="e">
        <f>#REF!+#REF!</f>
        <v>#REF!</v>
      </c>
    </row>
  </sheetData>
  <mergeCells count="10">
    <mergeCell ref="A67:AC67"/>
    <mergeCell ref="A70:XFD70"/>
    <mergeCell ref="A71:AC71"/>
    <mergeCell ref="A73:XFD73"/>
    <mergeCell ref="A55:XFD55"/>
    <mergeCell ref="A56:XFD56"/>
    <mergeCell ref="A60:XFD60"/>
    <mergeCell ref="A61:AC61"/>
    <mergeCell ref="A64:AC64"/>
    <mergeCell ref="A63:XFD63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topLeftCell="A29" zoomScale="80" zoomScaleNormal="80" workbookViewId="0">
      <selection activeCell="A55" sqref="A1:XFD1048576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9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9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/>
      <c r="F5" s="29"/>
      <c r="G5" s="40"/>
      <c r="H5" s="40"/>
      <c r="I5" s="41">
        <f t="shared" ref="I5:I12" si="0">H5-G5</f>
        <v>0</v>
      </c>
      <c r="J5" s="29"/>
      <c r="K5" s="29"/>
      <c r="L5" s="22">
        <f t="shared" ref="L5:L12" si="1">D5-C5</f>
        <v>0</v>
      </c>
      <c r="M5" s="23"/>
      <c r="N5" s="2"/>
      <c r="O5" s="29"/>
      <c r="P5" s="29"/>
      <c r="Q5" s="40"/>
      <c r="R5" s="40"/>
      <c r="S5" s="41">
        <v>0.41666666666666669</v>
      </c>
      <c r="T5" s="29"/>
      <c r="U5" s="29"/>
      <c r="V5" s="24">
        <f t="shared" ref="V5:V12" si="2">SUM(N5-M5)</f>
        <v>0</v>
      </c>
      <c r="W5" s="25">
        <f t="shared" ref="W5:W12" si="3">L5+V5</f>
        <v>0</v>
      </c>
      <c r="X5" s="1"/>
      <c r="Y5" s="8"/>
      <c r="Z5" s="26"/>
      <c r="AA5" s="27">
        <f t="shared" ref="AA5:AA12" si="4">AB5-X5-Y5-Z5</f>
        <v>17</v>
      </c>
      <c r="AB5" s="27">
        <v>17</v>
      </c>
      <c r="AC5" s="28">
        <f t="shared" ref="AC5:AC12" si="5">AA5/AB5</f>
        <v>1</v>
      </c>
      <c r="AD5" s="10">
        <f t="shared" ref="AD5:AD12" si="6">W5/AA5</f>
        <v>0</v>
      </c>
      <c r="AE5" s="44">
        <f t="shared" ref="AE5:AE21" si="7">S5+I5</f>
        <v>0.41666666666666669</v>
      </c>
    </row>
    <row r="6" spans="1:31" x14ac:dyDescent="0.75">
      <c r="A6" s="20" t="s">
        <v>31</v>
      </c>
      <c r="B6" s="21" t="s">
        <v>29</v>
      </c>
      <c r="C6" s="23"/>
      <c r="D6" s="23"/>
      <c r="E6" s="29"/>
      <c r="F6" s="29"/>
      <c r="G6" s="40"/>
      <c r="H6" s="40"/>
      <c r="I6" s="41">
        <f t="shared" si="0"/>
        <v>0</v>
      </c>
      <c r="J6" s="29"/>
      <c r="K6" s="29"/>
      <c r="L6" s="22">
        <f t="shared" si="1"/>
        <v>0</v>
      </c>
      <c r="M6" s="23"/>
      <c r="N6" s="23"/>
      <c r="O6" s="29"/>
      <c r="P6" s="29"/>
      <c r="Q6" s="40"/>
      <c r="R6" s="40"/>
      <c r="S6" s="41">
        <f t="shared" ref="S6:S12" si="8">R6-Q6</f>
        <v>0</v>
      </c>
      <c r="T6" s="29"/>
      <c r="U6" s="29"/>
      <c r="V6" s="24">
        <f t="shared" si="2"/>
        <v>0</v>
      </c>
      <c r="W6" s="25">
        <f t="shared" si="3"/>
        <v>0</v>
      </c>
      <c r="X6" s="1"/>
      <c r="Y6" s="8"/>
      <c r="Z6" s="26"/>
      <c r="AA6" s="27">
        <f t="shared" si="4"/>
        <v>17</v>
      </c>
      <c r="AB6" s="27">
        <v>17</v>
      </c>
      <c r="AC6" s="28">
        <f t="shared" si="5"/>
        <v>1</v>
      </c>
      <c r="AD6" s="10">
        <f t="shared" si="6"/>
        <v>0</v>
      </c>
      <c r="AE6" s="44">
        <f t="shared" si="7"/>
        <v>0</v>
      </c>
    </row>
    <row r="7" spans="1:31" x14ac:dyDescent="0.75">
      <c r="A7" s="20" t="s">
        <v>32</v>
      </c>
      <c r="B7" s="21" t="s">
        <v>29</v>
      </c>
      <c r="C7" s="23"/>
      <c r="D7" s="23"/>
      <c r="E7" s="29"/>
      <c r="F7" s="29"/>
      <c r="G7" s="40"/>
      <c r="H7" s="40"/>
      <c r="I7" s="41">
        <f t="shared" si="0"/>
        <v>0</v>
      </c>
      <c r="J7" s="29"/>
      <c r="K7" s="29"/>
      <c r="L7" s="22">
        <f t="shared" si="1"/>
        <v>0</v>
      </c>
      <c r="M7" s="23"/>
      <c r="N7" s="23"/>
      <c r="O7" s="29"/>
      <c r="P7" s="29"/>
      <c r="Q7" s="40"/>
      <c r="R7" s="40"/>
      <c r="S7" s="41">
        <f t="shared" si="8"/>
        <v>0</v>
      </c>
      <c r="T7" s="29"/>
      <c r="U7" s="29"/>
      <c r="V7" s="24">
        <f t="shared" si="2"/>
        <v>0</v>
      </c>
      <c r="W7" s="25">
        <f t="shared" si="3"/>
        <v>0</v>
      </c>
      <c r="X7" s="1"/>
      <c r="Y7" s="8"/>
      <c r="Z7" s="26"/>
      <c r="AA7" s="27">
        <f t="shared" si="4"/>
        <v>17</v>
      </c>
      <c r="AB7" s="27">
        <v>17</v>
      </c>
      <c r="AC7" s="28">
        <f t="shared" si="5"/>
        <v>1</v>
      </c>
      <c r="AD7" s="10">
        <f t="shared" si="6"/>
        <v>0</v>
      </c>
      <c r="AE7" s="44">
        <f t="shared" si="7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/>
      <c r="F8" s="29"/>
      <c r="G8" s="40"/>
      <c r="H8" s="40"/>
      <c r="I8" s="41">
        <f t="shared" si="0"/>
        <v>0</v>
      </c>
      <c r="J8" s="29"/>
      <c r="K8" s="29"/>
      <c r="L8" s="22">
        <f t="shared" si="1"/>
        <v>0</v>
      </c>
      <c r="M8" s="23"/>
      <c r="N8" s="23"/>
      <c r="O8" s="29"/>
      <c r="P8" s="29"/>
      <c r="Q8" s="40"/>
      <c r="R8" s="40"/>
      <c r="S8" s="41">
        <v>0.41666666666666669</v>
      </c>
      <c r="T8" s="29"/>
      <c r="U8" s="29"/>
      <c r="V8" s="24">
        <f t="shared" ref="V8" si="9">SUM(N8-M8)</f>
        <v>0</v>
      </c>
      <c r="W8" s="25">
        <f t="shared" si="3"/>
        <v>0</v>
      </c>
      <c r="X8" s="1"/>
      <c r="Y8" s="8"/>
      <c r="Z8" s="26"/>
      <c r="AA8" s="27">
        <f t="shared" si="4"/>
        <v>17</v>
      </c>
      <c r="AB8" s="27">
        <v>17</v>
      </c>
      <c r="AC8" s="28">
        <f t="shared" si="5"/>
        <v>1</v>
      </c>
      <c r="AD8" s="10">
        <f t="shared" si="6"/>
        <v>0</v>
      </c>
      <c r="AE8" s="44">
        <f t="shared" si="7"/>
        <v>0.41666666666666669</v>
      </c>
    </row>
    <row r="9" spans="1:31" x14ac:dyDescent="0.75">
      <c r="A9" s="20" t="s">
        <v>69</v>
      </c>
      <c r="B9" s="21" t="s">
        <v>29</v>
      </c>
      <c r="C9" s="52"/>
      <c r="D9" s="23"/>
      <c r="E9" s="29"/>
      <c r="F9" s="29"/>
      <c r="G9" s="40"/>
      <c r="H9" s="40"/>
      <c r="I9" s="41">
        <f t="shared" si="0"/>
        <v>0</v>
      </c>
      <c r="J9" s="29"/>
      <c r="K9" s="29"/>
      <c r="L9" s="22">
        <f t="shared" si="1"/>
        <v>0</v>
      </c>
      <c r="M9" s="23"/>
      <c r="N9" s="23"/>
      <c r="O9" s="29"/>
      <c r="P9" s="29"/>
      <c r="Q9" s="40"/>
      <c r="R9" s="40"/>
      <c r="S9" s="41">
        <f t="shared" si="8"/>
        <v>0</v>
      </c>
      <c r="T9" s="29"/>
      <c r="U9" s="29"/>
      <c r="V9" s="24">
        <f t="shared" si="2"/>
        <v>0</v>
      </c>
      <c r="W9" s="25">
        <f t="shared" si="3"/>
        <v>0</v>
      </c>
      <c r="X9" s="1"/>
      <c r="Y9" s="8"/>
      <c r="Z9" s="26"/>
      <c r="AA9" s="27">
        <f t="shared" si="4"/>
        <v>17</v>
      </c>
      <c r="AB9" s="27">
        <v>17</v>
      </c>
      <c r="AC9" s="28">
        <f t="shared" si="5"/>
        <v>1</v>
      </c>
      <c r="AD9" s="10">
        <f t="shared" si="6"/>
        <v>0</v>
      </c>
      <c r="AE9" s="44">
        <f t="shared" si="7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/>
      <c r="F10" s="29"/>
      <c r="G10" s="40"/>
      <c r="H10" s="40"/>
      <c r="I10" s="41">
        <f t="shared" si="0"/>
        <v>0</v>
      </c>
      <c r="J10" s="29"/>
      <c r="K10" s="29"/>
      <c r="L10" s="22">
        <f t="shared" si="1"/>
        <v>0</v>
      </c>
      <c r="M10" s="23"/>
      <c r="N10" s="23"/>
      <c r="O10" s="29"/>
      <c r="P10" s="29"/>
      <c r="Q10" s="40"/>
      <c r="R10" s="40"/>
      <c r="S10" s="41">
        <v>0.41666666666666669</v>
      </c>
      <c r="T10" s="29"/>
      <c r="U10" s="29"/>
      <c r="V10" s="24">
        <f t="shared" ref="V10" si="10">SUM(N10-M10)</f>
        <v>0</v>
      </c>
      <c r="W10" s="25">
        <f t="shared" si="3"/>
        <v>0</v>
      </c>
      <c r="X10" s="1"/>
      <c r="Y10" s="8"/>
      <c r="Z10" s="26"/>
      <c r="AA10" s="27">
        <f t="shared" si="4"/>
        <v>17</v>
      </c>
      <c r="AB10" s="27">
        <v>17</v>
      </c>
      <c r="AC10" s="28">
        <f t="shared" si="5"/>
        <v>1</v>
      </c>
      <c r="AD10" s="10">
        <f t="shared" si="6"/>
        <v>0</v>
      </c>
      <c r="AE10" s="44">
        <f t="shared" si="7"/>
        <v>0.41666666666666669</v>
      </c>
    </row>
    <row r="11" spans="1:31" x14ac:dyDescent="0.75">
      <c r="A11" s="20" t="s">
        <v>71</v>
      </c>
      <c r="B11" s="21" t="s">
        <v>29</v>
      </c>
      <c r="C11" s="23"/>
      <c r="D11" s="23"/>
      <c r="E11" s="29"/>
      <c r="F11" s="29"/>
      <c r="G11" s="40"/>
      <c r="H11" s="40"/>
      <c r="I11" s="41">
        <f t="shared" si="0"/>
        <v>0</v>
      </c>
      <c r="J11" s="29"/>
      <c r="K11" s="29"/>
      <c r="L11" s="22">
        <f t="shared" si="1"/>
        <v>0</v>
      </c>
      <c r="M11" s="23"/>
      <c r="N11" s="23"/>
      <c r="O11" s="29"/>
      <c r="P11" s="29"/>
      <c r="Q11" s="40"/>
      <c r="R11" s="40"/>
      <c r="S11" s="41">
        <f t="shared" si="8"/>
        <v>0</v>
      </c>
      <c r="T11" s="29"/>
      <c r="U11" s="29"/>
      <c r="V11" s="24">
        <f t="shared" si="2"/>
        <v>0</v>
      </c>
      <c r="W11" s="25">
        <f t="shared" si="3"/>
        <v>0</v>
      </c>
      <c r="X11" s="1"/>
      <c r="Y11" s="8"/>
      <c r="Z11" s="26"/>
      <c r="AA11" s="27">
        <f t="shared" si="4"/>
        <v>17</v>
      </c>
      <c r="AB11" s="27">
        <v>17</v>
      </c>
      <c r="AC11" s="28">
        <f t="shared" si="5"/>
        <v>1</v>
      </c>
      <c r="AD11" s="10">
        <f t="shared" si="6"/>
        <v>0</v>
      </c>
      <c r="AE11" s="44">
        <f t="shared" si="7"/>
        <v>0</v>
      </c>
    </row>
    <row r="12" spans="1:31" x14ac:dyDescent="0.75">
      <c r="A12" s="20" t="s">
        <v>91</v>
      </c>
      <c r="B12" s="21" t="s">
        <v>29</v>
      </c>
      <c r="C12" s="23"/>
      <c r="D12" s="23"/>
      <c r="E12" s="29"/>
      <c r="F12" s="29"/>
      <c r="G12" s="40"/>
      <c r="H12" s="40"/>
      <c r="I12" s="41">
        <f t="shared" si="0"/>
        <v>0</v>
      </c>
      <c r="J12" s="29"/>
      <c r="K12" s="29"/>
      <c r="L12" s="22">
        <f t="shared" si="1"/>
        <v>0</v>
      </c>
      <c r="M12" s="23"/>
      <c r="N12" s="23"/>
      <c r="O12" s="29"/>
      <c r="P12" s="29"/>
      <c r="Q12" s="40"/>
      <c r="R12" s="40"/>
      <c r="S12" s="41">
        <f t="shared" si="8"/>
        <v>0</v>
      </c>
      <c r="T12" s="29"/>
      <c r="U12" s="29"/>
      <c r="V12" s="24">
        <f t="shared" si="2"/>
        <v>0</v>
      </c>
      <c r="W12" s="25">
        <f t="shared" si="3"/>
        <v>0</v>
      </c>
      <c r="X12" s="1"/>
      <c r="Y12" s="8"/>
      <c r="Z12" s="26"/>
      <c r="AA12" s="27">
        <f t="shared" si="4"/>
        <v>17</v>
      </c>
      <c r="AB12" s="27">
        <v>17</v>
      </c>
      <c r="AC12" s="28">
        <f t="shared" si="5"/>
        <v>1</v>
      </c>
      <c r="AD12" s="10">
        <f t="shared" si="6"/>
        <v>0</v>
      </c>
      <c r="AE12" s="44">
        <f t="shared" si="7"/>
        <v>0</v>
      </c>
    </row>
    <row r="13" spans="1:31" x14ac:dyDescent="0.75">
      <c r="A13" s="13" t="s">
        <v>33</v>
      </c>
      <c r="B13" s="13"/>
      <c r="C13" s="13"/>
      <c r="D13" s="13"/>
      <c r="E13" s="13"/>
      <c r="F13" s="13"/>
      <c r="G13" s="13"/>
      <c r="H13" s="13"/>
      <c r="I13" s="16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7"/>
      <c r="X13" s="13"/>
      <c r="Y13" s="13"/>
      <c r="Z13" s="18"/>
      <c r="AA13" s="13"/>
      <c r="AB13" s="13"/>
      <c r="AC13" s="14"/>
      <c r="AD13" s="15"/>
      <c r="AE13" s="44">
        <f t="shared" si="7"/>
        <v>0</v>
      </c>
    </row>
    <row r="14" spans="1:31" x14ac:dyDescent="0.75">
      <c r="A14" s="29" t="s">
        <v>34</v>
      </c>
      <c r="B14" s="29" t="s">
        <v>29</v>
      </c>
      <c r="C14" s="21"/>
      <c r="D14" s="21"/>
      <c r="E14" s="29"/>
      <c r="F14" s="29"/>
      <c r="G14" s="40"/>
      <c r="H14" s="40"/>
      <c r="I14" s="41">
        <f t="shared" ref="I14:I19" si="11">H14-G14</f>
        <v>0</v>
      </c>
      <c r="J14" s="29"/>
      <c r="K14" s="29"/>
      <c r="L14" s="24">
        <f t="shared" ref="L14:L19" si="12">SUM(D14-C14)</f>
        <v>0</v>
      </c>
      <c r="M14" s="21"/>
      <c r="N14" s="21"/>
      <c r="O14" s="29"/>
      <c r="P14" s="29"/>
      <c r="Q14" s="40"/>
      <c r="R14" s="40"/>
      <c r="S14" s="41">
        <v>0.41666666666666669</v>
      </c>
      <c r="T14" s="29"/>
      <c r="U14" s="29"/>
      <c r="V14" s="24">
        <f t="shared" ref="V14:V19" si="13">SUM(N14-M14)</f>
        <v>0</v>
      </c>
      <c r="W14" s="25">
        <f t="shared" ref="W14:W19" si="14">L14+V14</f>
        <v>0</v>
      </c>
      <c r="X14" s="21"/>
      <c r="Y14" s="21"/>
      <c r="Z14" s="30"/>
      <c r="AA14" s="27">
        <f>AB14-X14-Y14-Z14</f>
        <v>17</v>
      </c>
      <c r="AB14" s="27">
        <v>17</v>
      </c>
      <c r="AC14" s="28">
        <f t="shared" ref="AC14:AC19" si="15">AA14/AB14</f>
        <v>1</v>
      </c>
      <c r="AD14" s="10">
        <f t="shared" ref="AD14:AD19" si="16">W14/AA14</f>
        <v>0</v>
      </c>
      <c r="AE14" s="44">
        <f t="shared" si="7"/>
        <v>0.41666666666666669</v>
      </c>
    </row>
    <row r="15" spans="1:31" x14ac:dyDescent="0.75">
      <c r="A15" s="29" t="s">
        <v>130</v>
      </c>
      <c r="B15" s="29" t="s">
        <v>29</v>
      </c>
      <c r="C15" s="29"/>
      <c r="D15" s="29"/>
      <c r="E15" s="29"/>
      <c r="F15" s="29"/>
      <c r="G15" s="40"/>
      <c r="H15" s="40"/>
      <c r="I15" s="41">
        <f t="shared" si="11"/>
        <v>0</v>
      </c>
      <c r="J15" s="29"/>
      <c r="K15" s="29"/>
      <c r="L15" s="24">
        <f t="shared" si="12"/>
        <v>0</v>
      </c>
      <c r="M15" s="29"/>
      <c r="N15" s="29"/>
      <c r="O15" s="29"/>
      <c r="P15" s="29"/>
      <c r="Q15" s="40"/>
      <c r="R15" s="40"/>
      <c r="S15" s="41">
        <f t="shared" ref="S15:S19" si="17">R15-Q15</f>
        <v>0</v>
      </c>
      <c r="T15" s="29"/>
      <c r="U15" s="29"/>
      <c r="V15" s="24">
        <f t="shared" si="13"/>
        <v>0</v>
      </c>
      <c r="W15" s="25">
        <f t="shared" si="14"/>
        <v>0</v>
      </c>
      <c r="X15" s="21"/>
      <c r="Y15" s="21"/>
      <c r="Z15" s="30"/>
      <c r="AA15" s="27">
        <f t="shared" ref="AA15:AA19" si="18">AB15-X15-Y15-Z15</f>
        <v>17</v>
      </c>
      <c r="AB15" s="27">
        <v>17</v>
      </c>
      <c r="AC15" s="28">
        <f t="shared" si="15"/>
        <v>1</v>
      </c>
      <c r="AD15" s="10">
        <f t="shared" si="16"/>
        <v>0</v>
      </c>
      <c r="AE15" s="44">
        <f t="shared" si="7"/>
        <v>0</v>
      </c>
    </row>
    <row r="16" spans="1:31" x14ac:dyDescent="0.75">
      <c r="A16" s="29" t="s">
        <v>126</v>
      </c>
      <c r="B16" s="29" t="s">
        <v>29</v>
      </c>
      <c r="C16" s="29"/>
      <c r="D16" s="29"/>
      <c r="E16" s="29"/>
      <c r="F16" s="29"/>
      <c r="G16" s="40"/>
      <c r="H16" s="40"/>
      <c r="I16" s="41">
        <v>0.41666666666666663</v>
      </c>
      <c r="J16" s="29"/>
      <c r="K16" s="29"/>
      <c r="L16" s="24">
        <v>0</v>
      </c>
      <c r="M16" s="29"/>
      <c r="N16" s="29"/>
      <c r="O16" s="29"/>
      <c r="P16" s="29"/>
      <c r="Q16" s="40"/>
      <c r="R16" s="40"/>
      <c r="S16" s="41">
        <v>0.41666666666666669</v>
      </c>
      <c r="T16" s="29"/>
      <c r="U16" s="29"/>
      <c r="V16" s="24">
        <v>0</v>
      </c>
      <c r="W16" s="25">
        <v>0</v>
      </c>
      <c r="X16" s="21"/>
      <c r="Y16" s="21"/>
      <c r="Z16" s="30"/>
      <c r="AA16" s="27">
        <v>0.10000000000000142</v>
      </c>
      <c r="AB16" s="27">
        <v>17</v>
      </c>
      <c r="AC16" s="28">
        <v>5.8823529411765538E-3</v>
      </c>
      <c r="AD16" s="10">
        <v>0</v>
      </c>
      <c r="AE16" s="44">
        <v>0.83333333333333326</v>
      </c>
    </row>
    <row r="17" spans="1:31" x14ac:dyDescent="0.75">
      <c r="A17" s="29" t="s">
        <v>35</v>
      </c>
      <c r="B17" s="29" t="s">
        <v>29</v>
      </c>
      <c r="C17" s="29"/>
      <c r="D17" s="29"/>
      <c r="E17" s="29"/>
      <c r="F17" s="29"/>
      <c r="G17" s="40"/>
      <c r="H17" s="40"/>
      <c r="I17" s="41">
        <f t="shared" si="11"/>
        <v>0</v>
      </c>
      <c r="J17" s="29"/>
      <c r="K17" s="29"/>
      <c r="L17" s="24">
        <f t="shared" si="12"/>
        <v>0</v>
      </c>
      <c r="M17" s="29"/>
      <c r="N17" s="29"/>
      <c r="O17" s="29"/>
      <c r="P17" s="29"/>
      <c r="Q17" s="40"/>
      <c r="R17" s="40"/>
      <c r="S17" s="41">
        <f t="shared" si="17"/>
        <v>0</v>
      </c>
      <c r="T17" s="29"/>
      <c r="U17" s="29"/>
      <c r="V17" s="24">
        <f t="shared" si="13"/>
        <v>0</v>
      </c>
      <c r="W17" s="25">
        <f t="shared" si="14"/>
        <v>0</v>
      </c>
      <c r="X17" s="21"/>
      <c r="Y17" s="21"/>
      <c r="Z17" s="30"/>
      <c r="AA17" s="27">
        <f t="shared" si="18"/>
        <v>17</v>
      </c>
      <c r="AB17" s="27">
        <v>17</v>
      </c>
      <c r="AC17" s="28">
        <f t="shared" si="15"/>
        <v>1</v>
      </c>
      <c r="AD17" s="10">
        <f t="shared" si="16"/>
        <v>0</v>
      </c>
      <c r="AE17" s="44">
        <f t="shared" si="7"/>
        <v>0</v>
      </c>
    </row>
    <row r="18" spans="1:31" x14ac:dyDescent="0.75">
      <c r="A18" s="29" t="s">
        <v>131</v>
      </c>
      <c r="B18" s="29" t="s">
        <v>29</v>
      </c>
      <c r="C18" s="29"/>
      <c r="D18" s="29"/>
      <c r="E18" s="29"/>
      <c r="F18" s="29"/>
      <c r="G18" s="40"/>
      <c r="H18" s="40"/>
      <c r="I18" s="41">
        <f t="shared" si="11"/>
        <v>0</v>
      </c>
      <c r="J18" s="29"/>
      <c r="K18" s="29"/>
      <c r="L18" s="24">
        <f t="shared" si="12"/>
        <v>0</v>
      </c>
      <c r="M18" s="29"/>
      <c r="N18" s="29"/>
      <c r="O18" s="29"/>
      <c r="P18" s="29"/>
      <c r="Q18" s="40"/>
      <c r="R18" s="40"/>
      <c r="S18" s="41">
        <f t="shared" si="17"/>
        <v>0</v>
      </c>
      <c r="T18" s="29"/>
      <c r="U18" s="29"/>
      <c r="V18" s="24">
        <f t="shared" si="13"/>
        <v>0</v>
      </c>
      <c r="W18" s="25">
        <f t="shared" si="14"/>
        <v>0</v>
      </c>
      <c r="X18" s="21"/>
      <c r="Y18" s="21"/>
      <c r="Z18" s="30"/>
      <c r="AA18" s="27">
        <f t="shared" si="18"/>
        <v>17</v>
      </c>
      <c r="AB18" s="27">
        <v>17</v>
      </c>
      <c r="AC18" s="28">
        <f t="shared" si="15"/>
        <v>1</v>
      </c>
      <c r="AD18" s="10">
        <f t="shared" si="16"/>
        <v>0</v>
      </c>
      <c r="AE18" s="44">
        <f t="shared" si="7"/>
        <v>0</v>
      </c>
    </row>
    <row r="19" spans="1:31" x14ac:dyDescent="0.75">
      <c r="A19" s="29" t="s">
        <v>90</v>
      </c>
      <c r="B19" s="29" t="s">
        <v>29</v>
      </c>
      <c r="C19" s="29"/>
      <c r="D19" s="29"/>
      <c r="E19" s="29"/>
      <c r="F19" s="29"/>
      <c r="G19" s="40"/>
      <c r="H19" s="40"/>
      <c r="I19" s="41">
        <f t="shared" si="11"/>
        <v>0</v>
      </c>
      <c r="J19" s="29"/>
      <c r="K19" s="29"/>
      <c r="L19" s="24">
        <f t="shared" si="12"/>
        <v>0</v>
      </c>
      <c r="M19" s="29"/>
      <c r="N19" s="29"/>
      <c r="O19" s="29"/>
      <c r="P19" s="29"/>
      <c r="Q19" s="40"/>
      <c r="R19" s="40"/>
      <c r="S19" s="41">
        <f t="shared" si="17"/>
        <v>0</v>
      </c>
      <c r="T19" s="29"/>
      <c r="U19" s="29"/>
      <c r="V19" s="24">
        <f t="shared" si="13"/>
        <v>0</v>
      </c>
      <c r="W19" s="25">
        <f t="shared" si="14"/>
        <v>0</v>
      </c>
      <c r="X19" s="21"/>
      <c r="Y19" s="21"/>
      <c r="Z19" s="30"/>
      <c r="AA19" s="27">
        <f t="shared" si="18"/>
        <v>17</v>
      </c>
      <c r="AB19" s="27">
        <v>17</v>
      </c>
      <c r="AC19" s="28">
        <f t="shared" si="15"/>
        <v>1</v>
      </c>
      <c r="AD19" s="10">
        <f t="shared" si="16"/>
        <v>0</v>
      </c>
      <c r="AE19" s="44">
        <f t="shared" si="7"/>
        <v>0</v>
      </c>
    </row>
    <row r="20" spans="1:31" x14ac:dyDescent="0.75">
      <c r="A20" s="13" t="s">
        <v>72</v>
      </c>
      <c r="B20" s="13"/>
      <c r="C20" s="13"/>
      <c r="D20" s="13"/>
      <c r="E20" s="13"/>
      <c r="F20" s="13"/>
      <c r="G20" s="13"/>
      <c r="H20" s="13"/>
      <c r="I20" s="16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7"/>
      <c r="X20" s="13"/>
      <c r="Y20" s="13"/>
      <c r="Z20" s="18"/>
      <c r="AA20" s="13"/>
      <c r="AB20" s="13"/>
      <c r="AC20" s="14"/>
      <c r="AD20" s="15"/>
      <c r="AE20" s="44">
        <f t="shared" si="7"/>
        <v>0</v>
      </c>
    </row>
    <row r="21" spans="1:31" x14ac:dyDescent="0.75">
      <c r="A21" s="29" t="s">
        <v>89</v>
      </c>
      <c r="B21" s="29" t="s">
        <v>29</v>
      </c>
      <c r="C21" s="29"/>
      <c r="D21" s="29"/>
      <c r="E21" s="29"/>
      <c r="F21" s="29"/>
      <c r="G21" s="40"/>
      <c r="H21" s="40"/>
      <c r="I21" s="41">
        <f t="shared" ref="I21" si="19">H21-G21</f>
        <v>0</v>
      </c>
      <c r="J21" s="29"/>
      <c r="K21" s="29"/>
      <c r="L21" s="24">
        <f t="shared" ref="L21" si="20">SUM(D21-C21)</f>
        <v>0</v>
      </c>
      <c r="M21" s="29"/>
      <c r="N21" s="29"/>
      <c r="O21" s="29"/>
      <c r="P21" s="29"/>
      <c r="Q21" s="40"/>
      <c r="R21" s="40"/>
      <c r="S21" s="41">
        <f t="shared" ref="S21" si="21">R21-Q21</f>
        <v>0</v>
      </c>
      <c r="T21" s="29"/>
      <c r="U21" s="29"/>
      <c r="V21" s="24">
        <f t="shared" ref="V21" si="22">SUM(N21-M21)</f>
        <v>0</v>
      </c>
      <c r="W21" s="25">
        <f t="shared" ref="W21" si="23">L21+V21</f>
        <v>0</v>
      </c>
      <c r="X21" s="21"/>
      <c r="Y21" s="21"/>
      <c r="Z21" s="30"/>
      <c r="AA21" s="27">
        <f t="shared" ref="AA21" si="24">AB21-X21-Y21-Z21</f>
        <v>17</v>
      </c>
      <c r="AB21" s="27">
        <v>17</v>
      </c>
      <c r="AC21" s="28">
        <f t="shared" ref="AC21" si="25">AA21/AB21</f>
        <v>1</v>
      </c>
      <c r="AD21" s="10">
        <f t="shared" ref="AD21" si="26">W21/AA21</f>
        <v>0</v>
      </c>
      <c r="AE21" s="44">
        <f t="shared" si="7"/>
        <v>0</v>
      </c>
    </row>
    <row r="22" spans="1:31" x14ac:dyDescent="0.75">
      <c r="A22" s="32" t="s">
        <v>36</v>
      </c>
      <c r="B22" s="32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32"/>
      <c r="X22" s="32"/>
      <c r="Y22" s="32"/>
      <c r="Z22" s="32"/>
      <c r="AA22" s="13"/>
      <c r="AB22" s="13"/>
      <c r="AC22" s="32"/>
      <c r="AD22" s="15"/>
      <c r="AE22" s="43"/>
    </row>
    <row r="23" spans="1:31" x14ac:dyDescent="0.75">
      <c r="A23" s="13" t="s">
        <v>37</v>
      </c>
      <c r="B23" s="13"/>
      <c r="C23" s="13"/>
      <c r="D23" s="13"/>
      <c r="E23" s="13"/>
      <c r="F23" s="13"/>
      <c r="G23" s="13"/>
      <c r="H23" s="13"/>
      <c r="I23" s="16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7"/>
      <c r="X23" s="13"/>
      <c r="Y23" s="13"/>
      <c r="Z23" s="18"/>
      <c r="AA23" s="13"/>
      <c r="AB23" s="13"/>
      <c r="AC23" s="14"/>
      <c r="AD23" s="15"/>
      <c r="AE23" s="43"/>
    </row>
    <row r="24" spans="1:31" x14ac:dyDescent="0.75">
      <c r="A24" s="29" t="s">
        <v>73</v>
      </c>
      <c r="B24" s="21" t="s">
        <v>38</v>
      </c>
      <c r="C24" s="29"/>
      <c r="D24" s="29"/>
      <c r="E24" s="29"/>
      <c r="F24" s="29"/>
      <c r="G24" s="40"/>
      <c r="H24" s="40"/>
      <c r="I24" s="41">
        <f t="shared" ref="I24:I41" si="27">H24-G24</f>
        <v>0</v>
      </c>
      <c r="J24" s="29"/>
      <c r="K24" s="29"/>
      <c r="L24" s="24">
        <f t="shared" ref="L24:L41" si="28">SUM(D24-C24)</f>
        <v>0</v>
      </c>
      <c r="M24" s="29"/>
      <c r="N24" s="29"/>
      <c r="O24" s="29"/>
      <c r="P24" s="29"/>
      <c r="Q24" s="40"/>
      <c r="R24" s="40"/>
      <c r="S24" s="41">
        <v>0.41666666666666669</v>
      </c>
      <c r="T24" s="29"/>
      <c r="U24" s="29"/>
      <c r="V24" s="24">
        <f t="shared" ref="V24:V41" si="29">SUM(N24-M24)</f>
        <v>0</v>
      </c>
      <c r="W24" s="25">
        <f>L24+V24</f>
        <v>0</v>
      </c>
      <c r="X24" s="21"/>
      <c r="Y24" s="21"/>
      <c r="Z24" s="33"/>
      <c r="AA24" s="27">
        <f t="shared" ref="AA24:AA54" si="30">AB24-X24-Y24-Z24</f>
        <v>17</v>
      </c>
      <c r="AB24" s="27">
        <v>17</v>
      </c>
      <c r="AC24" s="28">
        <f t="shared" ref="AC24:AC54" si="31">AA24/AB24</f>
        <v>1</v>
      </c>
      <c r="AD24" s="10">
        <f>W24/AA24</f>
        <v>0</v>
      </c>
      <c r="AE24" s="44">
        <f t="shared" ref="AE24" si="32">S24+I24</f>
        <v>0.41666666666666669</v>
      </c>
    </row>
    <row r="25" spans="1:31" x14ac:dyDescent="0.75">
      <c r="A25" s="29" t="s">
        <v>74</v>
      </c>
      <c r="B25" s="21" t="s">
        <v>38</v>
      </c>
      <c r="C25" s="29"/>
      <c r="D25" s="29"/>
      <c r="E25" s="29"/>
      <c r="F25" s="29"/>
      <c r="G25" s="40"/>
      <c r="H25" s="40"/>
      <c r="I25" s="41">
        <f t="shared" si="27"/>
        <v>0</v>
      </c>
      <c r="J25" s="29"/>
      <c r="K25" s="29"/>
      <c r="L25" s="24">
        <f t="shared" si="28"/>
        <v>0</v>
      </c>
      <c r="M25" s="29"/>
      <c r="N25" s="29"/>
      <c r="O25" s="29"/>
      <c r="P25" s="29"/>
      <c r="Q25" s="40"/>
      <c r="R25" s="40"/>
      <c r="S25" s="41">
        <f t="shared" ref="S25:S41" si="33">R25-Q25</f>
        <v>0</v>
      </c>
      <c r="T25" s="29"/>
      <c r="U25" s="29"/>
      <c r="V25" s="24">
        <f t="shared" si="29"/>
        <v>0</v>
      </c>
      <c r="W25" s="25">
        <f>L25+V25</f>
        <v>0</v>
      </c>
      <c r="X25" s="21"/>
      <c r="Y25" s="21"/>
      <c r="Z25" s="33"/>
      <c r="AA25" s="27">
        <f t="shared" si="30"/>
        <v>17</v>
      </c>
      <c r="AB25" s="27">
        <v>17</v>
      </c>
      <c r="AC25" s="28">
        <f t="shared" si="31"/>
        <v>1</v>
      </c>
      <c r="AD25" s="10">
        <f>W25/AA25</f>
        <v>0</v>
      </c>
      <c r="AE25" s="44">
        <f>S23+I23</f>
        <v>0</v>
      </c>
    </row>
    <row r="26" spans="1:31" x14ac:dyDescent="0.75">
      <c r="A26" s="29" t="s">
        <v>75</v>
      </c>
      <c r="B26" s="21" t="s">
        <v>38</v>
      </c>
      <c r="C26" s="29"/>
      <c r="D26" s="29"/>
      <c r="E26" s="29"/>
      <c r="F26" s="29"/>
      <c r="G26" s="40"/>
      <c r="H26" s="40"/>
      <c r="I26" s="41">
        <f t="shared" si="27"/>
        <v>0</v>
      </c>
      <c r="J26" s="29"/>
      <c r="K26" s="29"/>
      <c r="L26" s="24">
        <f t="shared" si="28"/>
        <v>0</v>
      </c>
      <c r="M26" s="29"/>
      <c r="N26" s="29"/>
      <c r="O26" s="29"/>
      <c r="P26" s="29"/>
      <c r="Q26" s="40"/>
      <c r="R26" s="40"/>
      <c r="S26" s="41">
        <f t="shared" si="33"/>
        <v>0</v>
      </c>
      <c r="T26" s="29"/>
      <c r="U26" s="29"/>
      <c r="V26" s="24">
        <f t="shared" si="29"/>
        <v>0</v>
      </c>
      <c r="W26" s="25">
        <f t="shared" ref="W26:W41" si="34">L26+V26</f>
        <v>0</v>
      </c>
      <c r="X26" s="21"/>
      <c r="Y26" s="21"/>
      <c r="Z26" s="33"/>
      <c r="AA26" s="27">
        <f>AB26-X26-Y26-Z26</f>
        <v>17</v>
      </c>
      <c r="AB26" s="27">
        <v>17</v>
      </c>
      <c r="AC26" s="28">
        <f t="shared" si="31"/>
        <v>1</v>
      </c>
      <c r="AD26" s="10">
        <f t="shared" ref="AD26:AD54" si="35">W26/AA26</f>
        <v>0</v>
      </c>
      <c r="AE26" s="44">
        <f t="shared" ref="AE26:AE37" si="36">S25+I25</f>
        <v>0</v>
      </c>
    </row>
    <row r="27" spans="1:31" x14ac:dyDescent="0.75">
      <c r="A27" s="29" t="s">
        <v>76</v>
      </c>
      <c r="B27" s="21" t="s">
        <v>38</v>
      </c>
      <c r="C27" s="29"/>
      <c r="D27" s="29"/>
      <c r="E27" s="29"/>
      <c r="F27" s="29"/>
      <c r="G27" s="40"/>
      <c r="H27" s="40"/>
      <c r="I27" s="41">
        <f t="shared" si="27"/>
        <v>0</v>
      </c>
      <c r="J27" s="29"/>
      <c r="K27" s="29"/>
      <c r="L27" s="24">
        <f t="shared" si="28"/>
        <v>0</v>
      </c>
      <c r="M27" s="29"/>
      <c r="N27" s="29"/>
      <c r="O27" s="29"/>
      <c r="P27" s="29"/>
      <c r="Q27" s="40"/>
      <c r="R27" s="40"/>
      <c r="S27" s="41">
        <f t="shared" si="33"/>
        <v>0</v>
      </c>
      <c r="T27" s="29"/>
      <c r="U27" s="29"/>
      <c r="V27" s="24">
        <f t="shared" si="29"/>
        <v>0</v>
      </c>
      <c r="W27" s="25">
        <f t="shared" si="34"/>
        <v>0</v>
      </c>
      <c r="X27" s="21"/>
      <c r="Y27" s="21"/>
      <c r="Z27" s="33"/>
      <c r="AA27" s="27">
        <f t="shared" si="30"/>
        <v>17</v>
      </c>
      <c r="AB27" s="27">
        <v>17</v>
      </c>
      <c r="AC27" s="28">
        <f t="shared" si="31"/>
        <v>1</v>
      </c>
      <c r="AD27" s="10">
        <f t="shared" si="35"/>
        <v>0</v>
      </c>
      <c r="AE27" s="44">
        <f t="shared" si="36"/>
        <v>0</v>
      </c>
    </row>
    <row r="28" spans="1:31" x14ac:dyDescent="0.75">
      <c r="A28" s="29" t="s">
        <v>77</v>
      </c>
      <c r="B28" s="21" t="s">
        <v>38</v>
      </c>
      <c r="C28" s="29"/>
      <c r="D28" s="29"/>
      <c r="E28" s="29"/>
      <c r="F28" s="29"/>
      <c r="G28" s="40"/>
      <c r="H28" s="40"/>
      <c r="I28" s="41">
        <f t="shared" si="27"/>
        <v>0</v>
      </c>
      <c r="J28" s="29"/>
      <c r="K28" s="29"/>
      <c r="L28" s="24">
        <f t="shared" si="28"/>
        <v>0</v>
      </c>
      <c r="M28" s="29"/>
      <c r="N28" s="29"/>
      <c r="O28" s="29"/>
      <c r="P28" s="29"/>
      <c r="Q28" s="40"/>
      <c r="R28" s="40"/>
      <c r="S28" s="41">
        <f t="shared" si="33"/>
        <v>0</v>
      </c>
      <c r="T28" s="29"/>
      <c r="U28" s="29"/>
      <c r="V28" s="24">
        <f t="shared" si="29"/>
        <v>0</v>
      </c>
      <c r="W28" s="25">
        <f t="shared" si="34"/>
        <v>0</v>
      </c>
      <c r="X28" s="21"/>
      <c r="Y28" s="21"/>
      <c r="Z28" s="33"/>
      <c r="AA28" s="27">
        <f>AB28-X28-Y28-Z28</f>
        <v>17</v>
      </c>
      <c r="AB28" s="27">
        <v>17</v>
      </c>
      <c r="AC28" s="28">
        <f t="shared" si="31"/>
        <v>1</v>
      </c>
      <c r="AD28" s="10">
        <f t="shared" si="35"/>
        <v>0</v>
      </c>
      <c r="AE28" s="44">
        <f t="shared" si="36"/>
        <v>0</v>
      </c>
    </row>
    <row r="29" spans="1:31" x14ac:dyDescent="0.75">
      <c r="A29" s="29" t="s">
        <v>78</v>
      </c>
      <c r="B29" s="21" t="s">
        <v>38</v>
      </c>
      <c r="C29" s="21"/>
      <c r="D29" s="21"/>
      <c r="E29" s="29"/>
      <c r="F29" s="29"/>
      <c r="G29" s="40"/>
      <c r="H29" s="40"/>
      <c r="I29" s="41">
        <f t="shared" si="27"/>
        <v>0</v>
      </c>
      <c r="J29" s="29"/>
      <c r="K29" s="29"/>
      <c r="L29" s="24">
        <f t="shared" si="28"/>
        <v>0</v>
      </c>
      <c r="M29" s="21"/>
      <c r="N29" s="21"/>
      <c r="O29" s="29"/>
      <c r="P29" s="29"/>
      <c r="Q29" s="40"/>
      <c r="R29" s="40"/>
      <c r="S29" s="41">
        <f t="shared" si="33"/>
        <v>0</v>
      </c>
      <c r="T29" s="29"/>
      <c r="U29" s="29"/>
      <c r="V29" s="24">
        <f t="shared" si="29"/>
        <v>0</v>
      </c>
      <c r="W29" s="25">
        <f t="shared" si="34"/>
        <v>0</v>
      </c>
      <c r="X29" s="21"/>
      <c r="Y29" s="21"/>
      <c r="Z29" s="33"/>
      <c r="AA29" s="27">
        <f t="shared" si="30"/>
        <v>17</v>
      </c>
      <c r="AB29" s="27">
        <v>17</v>
      </c>
      <c r="AC29" s="28">
        <f t="shared" si="31"/>
        <v>1</v>
      </c>
      <c r="AD29" s="10">
        <f t="shared" si="35"/>
        <v>0</v>
      </c>
      <c r="AE29" s="44">
        <f t="shared" si="36"/>
        <v>0</v>
      </c>
    </row>
    <row r="30" spans="1:31" x14ac:dyDescent="0.75">
      <c r="A30" s="29" t="s">
        <v>79</v>
      </c>
      <c r="B30" s="21" t="s">
        <v>38</v>
      </c>
      <c r="C30" s="29"/>
      <c r="D30" s="29"/>
      <c r="E30" s="29"/>
      <c r="F30" s="29"/>
      <c r="G30" s="40"/>
      <c r="H30" s="40"/>
      <c r="I30" s="41">
        <f t="shared" si="27"/>
        <v>0</v>
      </c>
      <c r="J30" s="29"/>
      <c r="K30" s="29"/>
      <c r="L30" s="24">
        <f t="shared" si="28"/>
        <v>0</v>
      </c>
      <c r="M30" s="29"/>
      <c r="N30" s="29"/>
      <c r="O30" s="29"/>
      <c r="P30" s="29"/>
      <c r="Q30" s="40"/>
      <c r="R30" s="40"/>
      <c r="S30" s="41">
        <v>0.41666666666666669</v>
      </c>
      <c r="T30" s="29"/>
      <c r="U30" s="29"/>
      <c r="V30" s="24">
        <f t="shared" si="29"/>
        <v>0</v>
      </c>
      <c r="W30" s="25">
        <f t="shared" si="34"/>
        <v>0</v>
      </c>
      <c r="X30" s="21"/>
      <c r="Y30" s="21"/>
      <c r="Z30" s="33"/>
      <c r="AA30" s="27">
        <f t="shared" si="30"/>
        <v>17</v>
      </c>
      <c r="AB30" s="27">
        <v>17</v>
      </c>
      <c r="AC30" s="28">
        <f t="shared" si="31"/>
        <v>1</v>
      </c>
      <c r="AD30" s="10">
        <f t="shared" si="35"/>
        <v>0</v>
      </c>
      <c r="AE30" s="44">
        <f t="shared" ref="AE30:AE31" si="37">S30+I30</f>
        <v>0.41666666666666669</v>
      </c>
    </row>
    <row r="31" spans="1:31" x14ac:dyDescent="0.75">
      <c r="A31" s="29" t="s">
        <v>80</v>
      </c>
      <c r="B31" s="21" t="s">
        <v>38</v>
      </c>
      <c r="C31" s="29"/>
      <c r="D31" s="29"/>
      <c r="E31" s="29"/>
      <c r="F31" s="29"/>
      <c r="G31" s="40"/>
      <c r="H31" s="40"/>
      <c r="I31" s="41">
        <f t="shared" si="27"/>
        <v>0</v>
      </c>
      <c r="J31" s="29"/>
      <c r="K31" s="29"/>
      <c r="L31" s="24">
        <f t="shared" si="28"/>
        <v>0</v>
      </c>
      <c r="M31" s="29"/>
      <c r="N31" s="29"/>
      <c r="O31" s="29"/>
      <c r="P31" s="29"/>
      <c r="Q31" s="40"/>
      <c r="R31" s="40"/>
      <c r="S31" s="41">
        <v>0.41666666666666669</v>
      </c>
      <c r="T31" s="29"/>
      <c r="U31" s="29"/>
      <c r="V31" s="24">
        <f t="shared" si="29"/>
        <v>0</v>
      </c>
      <c r="W31" s="25">
        <f t="shared" si="34"/>
        <v>0</v>
      </c>
      <c r="X31" s="21"/>
      <c r="Y31" s="21"/>
      <c r="Z31" s="33"/>
      <c r="AA31" s="27">
        <f t="shared" si="30"/>
        <v>17</v>
      </c>
      <c r="AB31" s="27">
        <v>17</v>
      </c>
      <c r="AC31" s="28">
        <f t="shared" si="31"/>
        <v>1</v>
      </c>
      <c r="AD31" s="10">
        <f t="shared" si="35"/>
        <v>0</v>
      </c>
      <c r="AE31" s="44">
        <f t="shared" si="37"/>
        <v>0.41666666666666669</v>
      </c>
    </row>
    <row r="32" spans="1:31" x14ac:dyDescent="0.75">
      <c r="A32" s="29" t="s">
        <v>81</v>
      </c>
      <c r="B32" s="21" t="s">
        <v>38</v>
      </c>
      <c r="C32" s="29"/>
      <c r="D32" s="29"/>
      <c r="E32" s="29"/>
      <c r="F32" s="29"/>
      <c r="G32" s="40"/>
      <c r="H32" s="40"/>
      <c r="I32" s="41">
        <f t="shared" si="27"/>
        <v>0</v>
      </c>
      <c r="J32" s="29"/>
      <c r="K32" s="29"/>
      <c r="L32" s="24">
        <f t="shared" si="28"/>
        <v>0</v>
      </c>
      <c r="M32" s="29"/>
      <c r="N32" s="29"/>
      <c r="O32" s="29"/>
      <c r="P32" s="29"/>
      <c r="Q32" s="40"/>
      <c r="R32" s="40"/>
      <c r="S32" s="41">
        <f t="shared" si="33"/>
        <v>0</v>
      </c>
      <c r="T32" s="29"/>
      <c r="U32" s="29"/>
      <c r="V32" s="24">
        <f t="shared" si="29"/>
        <v>0</v>
      </c>
      <c r="W32" s="25">
        <f t="shared" si="34"/>
        <v>0</v>
      </c>
      <c r="X32" s="21"/>
      <c r="Y32" s="21"/>
      <c r="Z32" s="33"/>
      <c r="AA32" s="27">
        <f t="shared" si="30"/>
        <v>17</v>
      </c>
      <c r="AB32" s="27">
        <v>17</v>
      </c>
      <c r="AC32" s="28">
        <f t="shared" si="31"/>
        <v>1</v>
      </c>
      <c r="AD32" s="10">
        <f t="shared" si="35"/>
        <v>0</v>
      </c>
      <c r="AE32" s="44">
        <f t="shared" si="36"/>
        <v>0.41666666666666669</v>
      </c>
    </row>
    <row r="33" spans="1:31" x14ac:dyDescent="0.75">
      <c r="A33" s="29" t="s">
        <v>82</v>
      </c>
      <c r="B33" s="21" t="s">
        <v>38</v>
      </c>
      <c r="C33" s="21"/>
      <c r="D33" s="21"/>
      <c r="E33" s="29"/>
      <c r="F33" s="29"/>
      <c r="G33" s="40"/>
      <c r="H33" s="40"/>
      <c r="I33" s="41">
        <f t="shared" si="27"/>
        <v>0</v>
      </c>
      <c r="J33" s="29"/>
      <c r="K33" s="29"/>
      <c r="L33" s="24">
        <f t="shared" si="28"/>
        <v>0</v>
      </c>
      <c r="M33" s="21"/>
      <c r="N33" s="21"/>
      <c r="O33" s="29"/>
      <c r="P33" s="29"/>
      <c r="Q33" s="40"/>
      <c r="R33" s="40"/>
      <c r="S33" s="41">
        <f t="shared" si="33"/>
        <v>0</v>
      </c>
      <c r="T33" s="29"/>
      <c r="U33" s="29"/>
      <c r="V33" s="24">
        <f t="shared" si="29"/>
        <v>0</v>
      </c>
      <c r="W33" s="25">
        <f t="shared" si="34"/>
        <v>0</v>
      </c>
      <c r="X33" s="21"/>
      <c r="Y33" s="21"/>
      <c r="Z33" s="33"/>
      <c r="AA33" s="27">
        <f t="shared" si="30"/>
        <v>17</v>
      </c>
      <c r="AB33" s="27">
        <v>17</v>
      </c>
      <c r="AC33" s="28">
        <f t="shared" si="31"/>
        <v>1</v>
      </c>
      <c r="AD33" s="10">
        <f t="shared" si="35"/>
        <v>0</v>
      </c>
      <c r="AE33" s="44">
        <f t="shared" si="36"/>
        <v>0</v>
      </c>
    </row>
    <row r="34" spans="1:31" x14ac:dyDescent="0.75">
      <c r="A34" s="29" t="s">
        <v>83</v>
      </c>
      <c r="B34" s="21" t="s">
        <v>38</v>
      </c>
      <c r="C34" s="29"/>
      <c r="D34" s="29"/>
      <c r="E34" s="29"/>
      <c r="F34" s="29"/>
      <c r="G34" s="40"/>
      <c r="H34" s="40"/>
      <c r="I34" s="41">
        <f t="shared" si="27"/>
        <v>0</v>
      </c>
      <c r="J34" s="29"/>
      <c r="K34" s="29"/>
      <c r="L34" s="24">
        <f t="shared" si="28"/>
        <v>0</v>
      </c>
      <c r="M34" s="29"/>
      <c r="N34" s="29"/>
      <c r="O34" s="29"/>
      <c r="P34" s="29"/>
      <c r="Q34" s="40"/>
      <c r="R34" s="40"/>
      <c r="S34" s="41">
        <f t="shared" si="33"/>
        <v>0</v>
      </c>
      <c r="T34" s="29"/>
      <c r="U34" s="29"/>
      <c r="V34" s="24">
        <f t="shared" si="29"/>
        <v>0</v>
      </c>
      <c r="W34" s="25">
        <f t="shared" si="34"/>
        <v>0</v>
      </c>
      <c r="X34" s="21"/>
      <c r="Y34" s="21"/>
      <c r="Z34" s="33"/>
      <c r="AA34" s="27">
        <f t="shared" si="30"/>
        <v>17</v>
      </c>
      <c r="AB34" s="27">
        <v>17</v>
      </c>
      <c r="AC34" s="28">
        <f t="shared" si="31"/>
        <v>1</v>
      </c>
      <c r="AD34" s="10">
        <f t="shared" si="35"/>
        <v>0</v>
      </c>
      <c r="AE34" s="44">
        <f t="shared" si="36"/>
        <v>0</v>
      </c>
    </row>
    <row r="35" spans="1:31" x14ac:dyDescent="0.75">
      <c r="A35" s="29" t="s">
        <v>84</v>
      </c>
      <c r="B35" s="21" t="s">
        <v>38</v>
      </c>
      <c r="C35" s="29"/>
      <c r="D35" s="29"/>
      <c r="E35" s="29"/>
      <c r="F35" s="29"/>
      <c r="G35" s="40"/>
      <c r="H35" s="40"/>
      <c r="I35" s="41">
        <f t="shared" si="27"/>
        <v>0</v>
      </c>
      <c r="J35" s="29"/>
      <c r="K35" s="29"/>
      <c r="L35" s="24">
        <f t="shared" si="28"/>
        <v>0</v>
      </c>
      <c r="M35" s="29"/>
      <c r="N35" s="29"/>
      <c r="O35" s="29"/>
      <c r="P35" s="29"/>
      <c r="Q35" s="40"/>
      <c r="R35" s="40"/>
      <c r="S35" s="41">
        <f t="shared" si="33"/>
        <v>0</v>
      </c>
      <c r="T35" s="29"/>
      <c r="U35" s="29"/>
      <c r="V35" s="24">
        <f t="shared" si="29"/>
        <v>0</v>
      </c>
      <c r="W35" s="25">
        <f t="shared" si="34"/>
        <v>0</v>
      </c>
      <c r="X35" s="21"/>
      <c r="Y35" s="21"/>
      <c r="Z35" s="33"/>
      <c r="AA35" s="27">
        <f t="shared" si="30"/>
        <v>17</v>
      </c>
      <c r="AB35" s="27">
        <v>17</v>
      </c>
      <c r="AC35" s="28">
        <f t="shared" si="31"/>
        <v>1</v>
      </c>
      <c r="AD35" s="10">
        <f t="shared" si="35"/>
        <v>0</v>
      </c>
      <c r="AE35" s="44">
        <f t="shared" si="36"/>
        <v>0</v>
      </c>
    </row>
    <row r="36" spans="1:31" x14ac:dyDescent="0.75">
      <c r="A36" s="29" t="s">
        <v>85</v>
      </c>
      <c r="B36" s="21" t="s">
        <v>38</v>
      </c>
      <c r="C36" s="29"/>
      <c r="D36" s="29"/>
      <c r="E36" s="29"/>
      <c r="F36" s="29"/>
      <c r="G36" s="40"/>
      <c r="H36" s="40"/>
      <c r="I36" s="41">
        <f t="shared" si="27"/>
        <v>0</v>
      </c>
      <c r="J36" s="29"/>
      <c r="K36" s="29"/>
      <c r="L36" s="24">
        <f t="shared" si="28"/>
        <v>0</v>
      </c>
      <c r="M36" s="29"/>
      <c r="N36" s="29"/>
      <c r="O36" s="29"/>
      <c r="P36" s="29"/>
      <c r="Q36" s="40"/>
      <c r="R36" s="40"/>
      <c r="S36" s="41">
        <f t="shared" si="33"/>
        <v>0</v>
      </c>
      <c r="T36" s="29"/>
      <c r="U36" s="29"/>
      <c r="V36" s="24">
        <f t="shared" si="29"/>
        <v>0</v>
      </c>
      <c r="W36" s="25">
        <f t="shared" si="34"/>
        <v>0</v>
      </c>
      <c r="X36" s="21"/>
      <c r="Y36" s="21"/>
      <c r="Z36" s="33"/>
      <c r="AA36" s="27">
        <f t="shared" si="30"/>
        <v>17</v>
      </c>
      <c r="AB36" s="27">
        <v>17</v>
      </c>
      <c r="AC36" s="28">
        <f t="shared" si="31"/>
        <v>1</v>
      </c>
      <c r="AD36" s="10">
        <f t="shared" si="35"/>
        <v>0</v>
      </c>
      <c r="AE36" s="44">
        <f t="shared" si="36"/>
        <v>0</v>
      </c>
    </row>
    <row r="37" spans="1:31" x14ac:dyDescent="0.75">
      <c r="A37" s="29" t="s">
        <v>86</v>
      </c>
      <c r="B37" s="21" t="s">
        <v>38</v>
      </c>
      <c r="C37" s="29"/>
      <c r="D37" s="29"/>
      <c r="E37" s="29"/>
      <c r="F37" s="29"/>
      <c r="G37" s="40"/>
      <c r="H37" s="40"/>
      <c r="I37" s="41">
        <f t="shared" si="27"/>
        <v>0</v>
      </c>
      <c r="J37" s="29"/>
      <c r="K37" s="29"/>
      <c r="L37" s="24">
        <f t="shared" si="28"/>
        <v>0</v>
      </c>
      <c r="M37" s="29"/>
      <c r="N37" s="29"/>
      <c r="O37" s="29"/>
      <c r="P37" s="29"/>
      <c r="Q37" s="40"/>
      <c r="R37" s="40"/>
      <c r="S37" s="41">
        <f t="shared" si="33"/>
        <v>0</v>
      </c>
      <c r="T37" s="29"/>
      <c r="U37" s="29"/>
      <c r="V37" s="24">
        <f t="shared" si="29"/>
        <v>0</v>
      </c>
      <c r="W37" s="25">
        <f t="shared" si="34"/>
        <v>0</v>
      </c>
      <c r="X37" s="21"/>
      <c r="Y37" s="21"/>
      <c r="Z37" s="33"/>
      <c r="AA37" s="27">
        <f t="shared" si="30"/>
        <v>17</v>
      </c>
      <c r="AB37" s="27">
        <v>17</v>
      </c>
      <c r="AC37" s="28">
        <f t="shared" si="31"/>
        <v>1</v>
      </c>
      <c r="AD37" s="10">
        <f t="shared" si="35"/>
        <v>0</v>
      </c>
      <c r="AE37" s="44">
        <f t="shared" si="36"/>
        <v>0</v>
      </c>
    </row>
    <row r="38" spans="1:31" x14ac:dyDescent="0.75">
      <c r="A38" s="29" t="s">
        <v>87</v>
      </c>
      <c r="B38" s="21" t="s">
        <v>38</v>
      </c>
      <c r="C38" s="29"/>
      <c r="D38" s="21"/>
      <c r="E38" s="29"/>
      <c r="F38" s="29"/>
      <c r="G38" s="40"/>
      <c r="H38" s="40"/>
      <c r="I38" s="41">
        <f t="shared" si="27"/>
        <v>0</v>
      </c>
      <c r="J38" s="29"/>
      <c r="K38" s="29"/>
      <c r="L38" s="24">
        <f t="shared" si="28"/>
        <v>0</v>
      </c>
      <c r="M38" s="21"/>
      <c r="N38" s="29"/>
      <c r="O38" s="29"/>
      <c r="P38" s="29"/>
      <c r="Q38" s="40"/>
      <c r="R38" s="40"/>
      <c r="S38" s="41">
        <f t="shared" si="33"/>
        <v>0</v>
      </c>
      <c r="T38" s="29"/>
      <c r="U38" s="29"/>
      <c r="V38" s="24">
        <f t="shared" si="29"/>
        <v>0</v>
      </c>
      <c r="W38" s="25">
        <f t="shared" si="34"/>
        <v>0</v>
      </c>
      <c r="X38" s="21"/>
      <c r="Y38" s="21"/>
      <c r="Z38" s="33"/>
      <c r="AA38" s="27">
        <f t="shared" si="30"/>
        <v>17</v>
      </c>
      <c r="AB38" s="27">
        <v>17</v>
      </c>
      <c r="AC38" s="28">
        <f t="shared" si="31"/>
        <v>1</v>
      </c>
      <c r="AD38" s="10">
        <f>W38/AA38</f>
        <v>0</v>
      </c>
      <c r="AE38" s="44">
        <f>S35+I35</f>
        <v>0</v>
      </c>
    </row>
    <row r="39" spans="1:31" x14ac:dyDescent="0.75">
      <c r="A39" s="29" t="s">
        <v>135</v>
      </c>
      <c r="B39" s="21" t="s">
        <v>38</v>
      </c>
      <c r="C39" s="21"/>
      <c r="D39" s="21"/>
      <c r="E39" s="29"/>
      <c r="F39" s="29"/>
      <c r="G39" s="40"/>
      <c r="H39" s="40"/>
      <c r="I39" s="41">
        <f t="shared" si="27"/>
        <v>0</v>
      </c>
      <c r="J39" s="29"/>
      <c r="K39" s="29"/>
      <c r="L39" s="24">
        <f t="shared" si="28"/>
        <v>0</v>
      </c>
      <c r="M39" s="21"/>
      <c r="N39" s="29"/>
      <c r="O39" s="29"/>
      <c r="P39" s="29"/>
      <c r="Q39" s="40"/>
      <c r="R39" s="40"/>
      <c r="S39" s="41">
        <f t="shared" si="33"/>
        <v>0</v>
      </c>
      <c r="T39" s="29"/>
      <c r="U39" s="29"/>
      <c r="V39" s="24">
        <f t="shared" si="29"/>
        <v>0</v>
      </c>
      <c r="W39" s="25">
        <f t="shared" si="34"/>
        <v>0</v>
      </c>
      <c r="X39" s="21"/>
      <c r="Y39" s="21"/>
      <c r="Z39" s="33"/>
      <c r="AA39" s="27">
        <f t="shared" si="30"/>
        <v>17</v>
      </c>
      <c r="AB39" s="27">
        <v>17</v>
      </c>
      <c r="AC39" s="28">
        <f t="shared" si="31"/>
        <v>1</v>
      </c>
      <c r="AD39" s="10">
        <f>W39/AA39</f>
        <v>0</v>
      </c>
      <c r="AE39" s="44">
        <f t="shared" ref="AE39" si="38">S38+I38</f>
        <v>0</v>
      </c>
    </row>
    <row r="40" spans="1:31" x14ac:dyDescent="0.75">
      <c r="A40" s="29" t="s">
        <v>136</v>
      </c>
      <c r="B40" s="21" t="s">
        <v>38</v>
      </c>
      <c r="C40" s="29"/>
      <c r="D40" s="29"/>
      <c r="E40" s="29"/>
      <c r="F40" s="29"/>
      <c r="G40" s="40"/>
      <c r="H40" s="40"/>
      <c r="I40" s="41">
        <f t="shared" si="27"/>
        <v>0</v>
      </c>
      <c r="J40" s="29"/>
      <c r="K40" s="29"/>
      <c r="L40" s="24">
        <f t="shared" si="28"/>
        <v>0</v>
      </c>
      <c r="M40" s="29"/>
      <c r="N40" s="21"/>
      <c r="O40" s="29"/>
      <c r="P40" s="29"/>
      <c r="Q40" s="40"/>
      <c r="R40" s="40"/>
      <c r="S40" s="41">
        <f t="shared" si="33"/>
        <v>0</v>
      </c>
      <c r="T40" s="29"/>
      <c r="U40" s="29"/>
      <c r="V40" s="24">
        <f t="shared" si="29"/>
        <v>0</v>
      </c>
      <c r="W40" s="25">
        <f t="shared" si="34"/>
        <v>0</v>
      </c>
      <c r="X40" s="21"/>
      <c r="Y40" s="21"/>
      <c r="Z40" s="33"/>
      <c r="AA40" s="27">
        <f t="shared" si="30"/>
        <v>17</v>
      </c>
      <c r="AB40" s="27">
        <v>17</v>
      </c>
      <c r="AC40" s="28">
        <f t="shared" si="31"/>
        <v>1</v>
      </c>
      <c r="AD40" s="10">
        <f>W40/AA40</f>
        <v>0</v>
      </c>
      <c r="AE40" s="44">
        <f>S37+I37</f>
        <v>0</v>
      </c>
    </row>
    <row r="41" spans="1:31" x14ac:dyDescent="0.75">
      <c r="A41" s="29" t="s">
        <v>137</v>
      </c>
      <c r="B41" s="21" t="s">
        <v>38</v>
      </c>
      <c r="C41" s="21"/>
      <c r="D41" s="21"/>
      <c r="E41" s="29"/>
      <c r="F41" s="29"/>
      <c r="G41" s="40"/>
      <c r="H41" s="40"/>
      <c r="I41" s="41">
        <f t="shared" si="27"/>
        <v>0</v>
      </c>
      <c r="J41" s="29"/>
      <c r="K41" s="29"/>
      <c r="L41" s="24">
        <f t="shared" si="28"/>
        <v>0</v>
      </c>
      <c r="M41" s="21"/>
      <c r="N41" s="29"/>
      <c r="O41" s="29"/>
      <c r="P41" s="29"/>
      <c r="Q41" s="40"/>
      <c r="R41" s="40"/>
      <c r="S41" s="41">
        <f t="shared" si="33"/>
        <v>0</v>
      </c>
      <c r="T41" s="29"/>
      <c r="U41" s="29"/>
      <c r="V41" s="24">
        <f t="shared" si="29"/>
        <v>0</v>
      </c>
      <c r="W41" s="25">
        <f t="shared" si="34"/>
        <v>0</v>
      </c>
      <c r="X41" s="21"/>
      <c r="Y41" s="21"/>
      <c r="Z41" s="33"/>
      <c r="AA41" s="27">
        <f t="shared" si="30"/>
        <v>17</v>
      </c>
      <c r="AB41" s="27">
        <v>17</v>
      </c>
      <c r="AC41" s="28">
        <f t="shared" si="31"/>
        <v>1</v>
      </c>
      <c r="AD41" s="10">
        <f>W41/AA41</f>
        <v>0</v>
      </c>
      <c r="AE41" s="44">
        <f t="shared" ref="AE41" si="39">S40+I40</f>
        <v>0</v>
      </c>
    </row>
    <row r="42" spans="1:31" x14ac:dyDescent="0.75">
      <c r="A42" s="13" t="s">
        <v>102</v>
      </c>
      <c r="B42" s="13"/>
      <c r="C42" s="13"/>
      <c r="D42" s="13"/>
      <c r="E42" s="13"/>
      <c r="F42" s="13"/>
      <c r="G42" s="13"/>
      <c r="H42" s="13"/>
      <c r="I42" s="16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7"/>
      <c r="X42" s="13"/>
      <c r="Y42" s="13"/>
      <c r="Z42" s="18"/>
      <c r="AA42" s="13"/>
      <c r="AB42" s="13"/>
      <c r="AC42" s="14"/>
      <c r="AD42" s="15"/>
      <c r="AE42" s="43"/>
    </row>
    <row r="43" spans="1:31" x14ac:dyDescent="0.75">
      <c r="A43" s="29" t="s">
        <v>39</v>
      </c>
      <c r="B43" s="21" t="s">
        <v>38</v>
      </c>
      <c r="C43" s="29"/>
      <c r="D43" s="29"/>
      <c r="E43" s="29"/>
      <c r="F43" s="29"/>
      <c r="G43" s="40"/>
      <c r="H43" s="40"/>
      <c r="I43" s="41">
        <f t="shared" ref="I43:I54" si="40">H43-G43</f>
        <v>0</v>
      </c>
      <c r="J43" s="29"/>
      <c r="K43" s="29"/>
      <c r="L43" s="24">
        <f t="shared" ref="L43:L54" si="41">SUM(D43-C43)</f>
        <v>0</v>
      </c>
      <c r="M43" s="29"/>
      <c r="N43" s="29"/>
      <c r="O43" s="29"/>
      <c r="P43" s="29"/>
      <c r="Q43" s="40"/>
      <c r="R43" s="40"/>
      <c r="S43" s="41">
        <f>R43-Q43</f>
        <v>0</v>
      </c>
      <c r="T43" s="29"/>
      <c r="U43" s="29"/>
      <c r="V43" s="24">
        <f t="shared" ref="V43:V54" si="42">SUM(N43-M43)</f>
        <v>0</v>
      </c>
      <c r="W43" s="25">
        <f t="shared" ref="W43:W54" si="43">L43+V43</f>
        <v>0</v>
      </c>
      <c r="X43" s="21"/>
      <c r="Y43" s="21"/>
      <c r="Z43" s="33"/>
      <c r="AA43" s="27">
        <f t="shared" ref="AA43:AA47" si="44">AB43-X43-Y43-Z43</f>
        <v>17</v>
      </c>
      <c r="AB43" s="27">
        <v>17</v>
      </c>
      <c r="AC43" s="28">
        <f t="shared" ref="AC43:AC46" si="45">AA43/AB43</f>
        <v>1</v>
      </c>
      <c r="AD43" s="10">
        <f t="shared" ref="AD43:AD46" si="46">W43/AA43</f>
        <v>0</v>
      </c>
      <c r="AE43" s="44">
        <f>S43+I43</f>
        <v>0</v>
      </c>
    </row>
    <row r="44" spans="1:31" x14ac:dyDescent="0.75">
      <c r="A44" s="29" t="s">
        <v>40</v>
      </c>
      <c r="B44" s="21" t="s">
        <v>38</v>
      </c>
      <c r="C44" s="29"/>
      <c r="D44" s="29"/>
      <c r="E44" s="29"/>
      <c r="F44" s="29"/>
      <c r="G44" s="40"/>
      <c r="H44" s="40"/>
      <c r="I44" s="41">
        <f t="shared" si="40"/>
        <v>0</v>
      </c>
      <c r="J44" s="29"/>
      <c r="K44" s="29"/>
      <c r="L44" s="24">
        <f t="shared" si="41"/>
        <v>0</v>
      </c>
      <c r="M44" s="29"/>
      <c r="N44" s="29"/>
      <c r="O44" s="29"/>
      <c r="P44" s="29"/>
      <c r="Q44" s="40"/>
      <c r="R44" s="40"/>
      <c r="S44" s="41">
        <f t="shared" ref="S44:S54" si="47">R44-Q44</f>
        <v>0</v>
      </c>
      <c r="T44" s="29"/>
      <c r="U44" s="29"/>
      <c r="V44" s="24">
        <f t="shared" si="42"/>
        <v>0</v>
      </c>
      <c r="W44" s="25">
        <f t="shared" si="43"/>
        <v>0</v>
      </c>
      <c r="X44" s="21"/>
      <c r="Y44" s="21"/>
      <c r="Z44" s="33"/>
      <c r="AA44" s="27">
        <f t="shared" si="44"/>
        <v>17</v>
      </c>
      <c r="AB44" s="27">
        <v>17</v>
      </c>
      <c r="AC44" s="28">
        <f t="shared" si="45"/>
        <v>1</v>
      </c>
      <c r="AD44" s="10">
        <f t="shared" si="46"/>
        <v>0</v>
      </c>
      <c r="AE44" s="44">
        <f t="shared" ref="AE44:AE54" si="48">S44+I44</f>
        <v>0</v>
      </c>
    </row>
    <row r="45" spans="1:31" x14ac:dyDescent="0.75">
      <c r="A45" s="29" t="s">
        <v>41</v>
      </c>
      <c r="B45" s="21" t="s">
        <v>38</v>
      </c>
      <c r="C45" s="29"/>
      <c r="D45" s="29"/>
      <c r="E45" s="29"/>
      <c r="F45" s="29"/>
      <c r="G45" s="40"/>
      <c r="H45" s="40"/>
      <c r="I45" s="41">
        <f t="shared" si="40"/>
        <v>0</v>
      </c>
      <c r="J45" s="29"/>
      <c r="K45" s="29"/>
      <c r="L45" s="24">
        <f t="shared" si="41"/>
        <v>0</v>
      </c>
      <c r="M45" s="29"/>
      <c r="N45" s="29"/>
      <c r="O45" s="29"/>
      <c r="P45" s="29"/>
      <c r="Q45" s="40"/>
      <c r="R45" s="40"/>
      <c r="S45" s="41">
        <f t="shared" si="47"/>
        <v>0</v>
      </c>
      <c r="T45" s="29"/>
      <c r="U45" s="29"/>
      <c r="V45" s="24">
        <f t="shared" si="42"/>
        <v>0</v>
      </c>
      <c r="W45" s="25">
        <f t="shared" si="43"/>
        <v>0</v>
      </c>
      <c r="X45" s="21"/>
      <c r="Y45" s="21"/>
      <c r="Z45" s="33"/>
      <c r="AA45" s="27">
        <f t="shared" si="44"/>
        <v>17</v>
      </c>
      <c r="AB45" s="27">
        <v>17</v>
      </c>
      <c r="AC45" s="28">
        <f t="shared" si="45"/>
        <v>1</v>
      </c>
      <c r="AD45" s="10">
        <f t="shared" si="46"/>
        <v>0</v>
      </c>
      <c r="AE45" s="44">
        <f t="shared" si="48"/>
        <v>0</v>
      </c>
    </row>
    <row r="46" spans="1:31" x14ac:dyDescent="0.75">
      <c r="A46" s="29" t="s">
        <v>42</v>
      </c>
      <c r="B46" s="21" t="s">
        <v>38</v>
      </c>
      <c r="C46" s="29"/>
      <c r="D46" s="29"/>
      <c r="E46" s="29"/>
      <c r="F46" s="29"/>
      <c r="G46" s="40"/>
      <c r="H46" s="40"/>
      <c r="I46" s="41">
        <f t="shared" si="40"/>
        <v>0</v>
      </c>
      <c r="J46" s="29"/>
      <c r="K46" s="29"/>
      <c r="L46" s="24">
        <f t="shared" si="41"/>
        <v>0</v>
      </c>
      <c r="M46" s="29"/>
      <c r="N46" s="29"/>
      <c r="O46" s="29"/>
      <c r="P46" s="29"/>
      <c r="Q46" s="40"/>
      <c r="R46" s="40"/>
      <c r="S46" s="41">
        <f t="shared" si="47"/>
        <v>0</v>
      </c>
      <c r="T46" s="29"/>
      <c r="U46" s="29"/>
      <c r="V46" s="24">
        <f t="shared" si="42"/>
        <v>0</v>
      </c>
      <c r="W46" s="25">
        <f t="shared" si="43"/>
        <v>0</v>
      </c>
      <c r="X46" s="21"/>
      <c r="Y46" s="21"/>
      <c r="Z46" s="33"/>
      <c r="AA46" s="27">
        <f t="shared" si="44"/>
        <v>17</v>
      </c>
      <c r="AB46" s="27">
        <v>17</v>
      </c>
      <c r="AC46" s="28">
        <f t="shared" si="45"/>
        <v>1</v>
      </c>
      <c r="AD46" s="10">
        <f t="shared" si="46"/>
        <v>0</v>
      </c>
      <c r="AE46" s="44">
        <f t="shared" si="48"/>
        <v>0</v>
      </c>
    </row>
    <row r="47" spans="1:31" x14ac:dyDescent="0.75">
      <c r="A47" s="29" t="s">
        <v>43</v>
      </c>
      <c r="B47" s="21" t="s">
        <v>38</v>
      </c>
      <c r="C47" s="21"/>
      <c r="D47" s="21"/>
      <c r="E47" s="29"/>
      <c r="F47" s="29"/>
      <c r="G47" s="40"/>
      <c r="H47" s="40"/>
      <c r="I47" s="41">
        <f t="shared" si="40"/>
        <v>0</v>
      </c>
      <c r="J47" s="29"/>
      <c r="K47" s="29"/>
      <c r="L47" s="24">
        <f t="shared" si="41"/>
        <v>0</v>
      </c>
      <c r="M47" s="21"/>
      <c r="N47" s="21"/>
      <c r="O47" s="29"/>
      <c r="P47" s="29"/>
      <c r="Q47" s="40"/>
      <c r="R47" s="40"/>
      <c r="S47" s="41">
        <f t="shared" si="47"/>
        <v>0</v>
      </c>
      <c r="T47" s="29"/>
      <c r="U47" s="29"/>
      <c r="V47" s="24">
        <f t="shared" si="42"/>
        <v>0</v>
      </c>
      <c r="W47" s="25">
        <f t="shared" si="43"/>
        <v>0</v>
      </c>
      <c r="X47" s="21"/>
      <c r="Y47" s="21"/>
      <c r="Z47" s="33"/>
      <c r="AA47" s="27">
        <f t="shared" si="44"/>
        <v>17</v>
      </c>
      <c r="AB47" s="27">
        <v>17</v>
      </c>
      <c r="AC47" s="28">
        <f>AA47/AB47</f>
        <v>1</v>
      </c>
      <c r="AD47" s="10">
        <f>W47/AA47</f>
        <v>0</v>
      </c>
      <c r="AE47" s="44">
        <f t="shared" si="48"/>
        <v>0</v>
      </c>
    </row>
    <row r="48" spans="1:31" x14ac:dyDescent="0.75">
      <c r="A48" s="29" t="s">
        <v>44</v>
      </c>
      <c r="B48" s="21" t="s">
        <v>38</v>
      </c>
      <c r="C48" s="29"/>
      <c r="D48" s="29"/>
      <c r="E48" s="29"/>
      <c r="F48" s="29"/>
      <c r="G48" s="40"/>
      <c r="H48" s="40"/>
      <c r="I48" s="41">
        <f t="shared" si="40"/>
        <v>0</v>
      </c>
      <c r="J48" s="29"/>
      <c r="K48" s="29"/>
      <c r="L48" s="24">
        <f t="shared" si="41"/>
        <v>0</v>
      </c>
      <c r="M48" s="29"/>
      <c r="N48" s="29"/>
      <c r="O48" s="29"/>
      <c r="P48" s="29"/>
      <c r="Q48" s="40"/>
      <c r="R48" s="40"/>
      <c r="S48" s="41">
        <f t="shared" si="47"/>
        <v>0</v>
      </c>
      <c r="T48" s="29"/>
      <c r="U48" s="29"/>
      <c r="V48" s="24">
        <f t="shared" si="42"/>
        <v>0</v>
      </c>
      <c r="W48" s="25">
        <f t="shared" si="43"/>
        <v>0</v>
      </c>
      <c r="X48" s="21"/>
      <c r="Y48" s="21"/>
      <c r="Z48" s="33"/>
      <c r="AA48" s="27">
        <f t="shared" si="30"/>
        <v>17</v>
      </c>
      <c r="AB48" s="27">
        <v>17</v>
      </c>
      <c r="AC48" s="28">
        <f t="shared" si="31"/>
        <v>1</v>
      </c>
      <c r="AD48" s="10">
        <f t="shared" si="35"/>
        <v>0</v>
      </c>
      <c r="AE48" s="44">
        <f t="shared" si="48"/>
        <v>0</v>
      </c>
    </row>
    <row r="49" spans="1:31" x14ac:dyDescent="0.75">
      <c r="A49" s="29" t="s">
        <v>45</v>
      </c>
      <c r="B49" s="21" t="s">
        <v>38</v>
      </c>
      <c r="C49" s="29"/>
      <c r="D49" s="29"/>
      <c r="E49" s="29"/>
      <c r="F49" s="29"/>
      <c r="G49" s="40"/>
      <c r="H49" s="40"/>
      <c r="I49" s="41">
        <f t="shared" si="40"/>
        <v>0</v>
      </c>
      <c r="J49" s="29"/>
      <c r="K49" s="29"/>
      <c r="L49" s="24">
        <f t="shared" si="41"/>
        <v>0</v>
      </c>
      <c r="M49" s="29"/>
      <c r="N49" s="29"/>
      <c r="O49" s="29"/>
      <c r="P49" s="29"/>
      <c r="Q49" s="40"/>
      <c r="R49" s="40"/>
      <c r="S49" s="41">
        <v>0.41666666666666669</v>
      </c>
      <c r="T49" s="29"/>
      <c r="U49" s="29"/>
      <c r="V49" s="24">
        <f t="shared" si="42"/>
        <v>0</v>
      </c>
      <c r="W49" s="25">
        <f t="shared" si="43"/>
        <v>0</v>
      </c>
      <c r="X49" s="21"/>
      <c r="Y49" s="21"/>
      <c r="Z49" s="33"/>
      <c r="AA49" s="27">
        <f t="shared" si="30"/>
        <v>17</v>
      </c>
      <c r="AB49" s="27">
        <v>17</v>
      </c>
      <c r="AC49" s="28">
        <f t="shared" si="31"/>
        <v>1</v>
      </c>
      <c r="AD49" s="10">
        <f t="shared" si="35"/>
        <v>0</v>
      </c>
      <c r="AE49" s="44">
        <f t="shared" si="48"/>
        <v>0.41666666666666669</v>
      </c>
    </row>
    <row r="50" spans="1:31" x14ac:dyDescent="0.75">
      <c r="A50" s="29" t="s">
        <v>116</v>
      </c>
      <c r="B50" s="21" t="s">
        <v>38</v>
      </c>
      <c r="C50" s="29"/>
      <c r="D50" s="29"/>
      <c r="E50" s="29"/>
      <c r="F50" s="29"/>
      <c r="G50" s="40"/>
      <c r="H50" s="40"/>
      <c r="I50" s="41">
        <f t="shared" si="40"/>
        <v>0</v>
      </c>
      <c r="J50" s="29"/>
      <c r="K50" s="29"/>
      <c r="L50" s="24">
        <f t="shared" si="41"/>
        <v>0</v>
      </c>
      <c r="M50" s="29"/>
      <c r="N50" s="29"/>
      <c r="O50" s="29"/>
      <c r="P50" s="29"/>
      <c r="Q50" s="40"/>
      <c r="R50" s="40"/>
      <c r="S50" s="41">
        <f t="shared" si="47"/>
        <v>0</v>
      </c>
      <c r="T50" s="29"/>
      <c r="U50" s="29"/>
      <c r="V50" s="24">
        <f t="shared" si="42"/>
        <v>0</v>
      </c>
      <c r="W50" s="25">
        <f t="shared" si="43"/>
        <v>0</v>
      </c>
      <c r="X50" s="21"/>
      <c r="Y50" s="21"/>
      <c r="Z50" s="33"/>
      <c r="AA50" s="27">
        <f t="shared" si="30"/>
        <v>17</v>
      </c>
      <c r="AB50" s="27">
        <v>17</v>
      </c>
      <c r="AC50" s="28">
        <f t="shared" si="31"/>
        <v>1</v>
      </c>
      <c r="AD50" s="10">
        <f t="shared" si="35"/>
        <v>0</v>
      </c>
      <c r="AE50" s="44">
        <f t="shared" si="48"/>
        <v>0</v>
      </c>
    </row>
    <row r="51" spans="1:31" x14ac:dyDescent="0.75">
      <c r="A51" s="29" t="s">
        <v>46</v>
      </c>
      <c r="B51" s="21" t="s">
        <v>38</v>
      </c>
      <c r="C51" s="29"/>
      <c r="D51" s="29"/>
      <c r="E51" s="29"/>
      <c r="F51" s="29"/>
      <c r="G51" s="40"/>
      <c r="H51" s="40"/>
      <c r="I51" s="41">
        <f t="shared" si="40"/>
        <v>0</v>
      </c>
      <c r="J51" s="29"/>
      <c r="K51" s="29"/>
      <c r="L51" s="24">
        <f t="shared" si="41"/>
        <v>0</v>
      </c>
      <c r="M51" s="29"/>
      <c r="N51" s="29"/>
      <c r="O51" s="29"/>
      <c r="P51" s="29"/>
      <c r="Q51" s="29"/>
      <c r="R51" s="29"/>
      <c r="S51" s="41">
        <f t="shared" si="47"/>
        <v>0</v>
      </c>
      <c r="T51" s="29"/>
      <c r="U51" s="29"/>
      <c r="V51" s="24">
        <f t="shared" si="42"/>
        <v>0</v>
      </c>
      <c r="W51" s="25">
        <f t="shared" si="43"/>
        <v>0</v>
      </c>
      <c r="X51" s="21"/>
      <c r="Y51" s="21"/>
      <c r="Z51" s="33"/>
      <c r="AA51" s="27">
        <f t="shared" si="30"/>
        <v>17</v>
      </c>
      <c r="AB51" s="27">
        <v>17</v>
      </c>
      <c r="AC51" s="28">
        <f t="shared" si="31"/>
        <v>1</v>
      </c>
      <c r="AD51" s="10">
        <f t="shared" si="35"/>
        <v>0</v>
      </c>
      <c r="AE51" s="44">
        <f t="shared" si="48"/>
        <v>0</v>
      </c>
    </row>
    <row r="52" spans="1:31" x14ac:dyDescent="0.75">
      <c r="A52" s="29" t="s">
        <v>48</v>
      </c>
      <c r="B52" s="21" t="s">
        <v>38</v>
      </c>
      <c r="C52" s="29"/>
      <c r="D52" s="29"/>
      <c r="E52" s="29"/>
      <c r="F52" s="29"/>
      <c r="G52" s="40"/>
      <c r="H52" s="40"/>
      <c r="I52" s="41">
        <f t="shared" si="40"/>
        <v>0</v>
      </c>
      <c r="J52" s="29"/>
      <c r="K52" s="29"/>
      <c r="L52" s="24">
        <f t="shared" si="41"/>
        <v>0</v>
      </c>
      <c r="M52" s="29"/>
      <c r="N52" s="29"/>
      <c r="O52" s="29"/>
      <c r="P52" s="29"/>
      <c r="Q52" s="40"/>
      <c r="R52" s="40"/>
      <c r="S52" s="41">
        <v>0.41666666666666669</v>
      </c>
      <c r="T52" s="29"/>
      <c r="U52" s="29"/>
      <c r="V52" s="24">
        <f t="shared" si="42"/>
        <v>0</v>
      </c>
      <c r="W52" s="25">
        <f t="shared" si="43"/>
        <v>0</v>
      </c>
      <c r="X52" s="21"/>
      <c r="Y52" s="21"/>
      <c r="Z52" s="33"/>
      <c r="AA52" s="27">
        <f t="shared" si="30"/>
        <v>17</v>
      </c>
      <c r="AB52" s="27">
        <v>17</v>
      </c>
      <c r="AC52" s="28">
        <f t="shared" si="31"/>
        <v>1</v>
      </c>
      <c r="AD52" s="10">
        <f t="shared" si="35"/>
        <v>0</v>
      </c>
      <c r="AE52" s="44">
        <f t="shared" si="48"/>
        <v>0.41666666666666669</v>
      </c>
    </row>
    <row r="53" spans="1:31" x14ac:dyDescent="0.75">
      <c r="A53" s="29" t="s">
        <v>49</v>
      </c>
      <c r="B53" s="21" t="s">
        <v>38</v>
      </c>
      <c r="C53" s="29"/>
      <c r="D53" s="29"/>
      <c r="E53" s="29"/>
      <c r="F53" s="29"/>
      <c r="G53" s="40"/>
      <c r="H53" s="40"/>
      <c r="I53" s="41">
        <f t="shared" si="40"/>
        <v>0</v>
      </c>
      <c r="J53" s="29"/>
      <c r="K53" s="29"/>
      <c r="L53" s="24">
        <f t="shared" si="41"/>
        <v>0</v>
      </c>
      <c r="M53" s="29"/>
      <c r="N53" s="29"/>
      <c r="O53" s="29"/>
      <c r="P53" s="29"/>
      <c r="Q53" s="40"/>
      <c r="R53" s="40"/>
      <c r="S53" s="41">
        <f t="shared" si="47"/>
        <v>0</v>
      </c>
      <c r="T53" s="29"/>
      <c r="U53" s="29"/>
      <c r="V53" s="24">
        <f t="shared" si="42"/>
        <v>0</v>
      </c>
      <c r="W53" s="25">
        <f t="shared" si="43"/>
        <v>0</v>
      </c>
      <c r="X53" s="21"/>
      <c r="Y53" s="21"/>
      <c r="Z53" s="33"/>
      <c r="AA53" s="27">
        <f t="shared" si="30"/>
        <v>17</v>
      </c>
      <c r="AB53" s="27">
        <v>17</v>
      </c>
      <c r="AC53" s="28">
        <f t="shared" si="31"/>
        <v>1</v>
      </c>
      <c r="AD53" s="10">
        <f t="shared" si="35"/>
        <v>0</v>
      </c>
      <c r="AE53" s="44">
        <f t="shared" si="48"/>
        <v>0</v>
      </c>
    </row>
    <row r="54" spans="1:31" x14ac:dyDescent="0.75">
      <c r="A54" s="29" t="s">
        <v>50</v>
      </c>
      <c r="B54" s="21" t="s">
        <v>38</v>
      </c>
      <c r="C54" s="29"/>
      <c r="D54" s="29"/>
      <c r="E54" s="29"/>
      <c r="F54" s="29"/>
      <c r="G54" s="40"/>
      <c r="H54" s="40"/>
      <c r="I54" s="41">
        <f t="shared" si="40"/>
        <v>0</v>
      </c>
      <c r="J54" s="29"/>
      <c r="K54" s="29"/>
      <c r="L54" s="24">
        <f t="shared" si="41"/>
        <v>0</v>
      </c>
      <c r="M54" s="29"/>
      <c r="N54" s="29"/>
      <c r="O54" s="29"/>
      <c r="P54" s="29"/>
      <c r="Q54" s="40"/>
      <c r="R54" s="40"/>
      <c r="S54" s="41">
        <f t="shared" si="47"/>
        <v>0</v>
      </c>
      <c r="T54" s="29"/>
      <c r="U54" s="29"/>
      <c r="V54" s="24">
        <f t="shared" si="42"/>
        <v>0</v>
      </c>
      <c r="W54" s="25">
        <f t="shared" si="43"/>
        <v>0</v>
      </c>
      <c r="X54" s="21"/>
      <c r="Y54" s="21"/>
      <c r="Z54" s="33"/>
      <c r="AA54" s="27">
        <f t="shared" si="30"/>
        <v>17</v>
      </c>
      <c r="AB54" s="27">
        <v>17</v>
      </c>
      <c r="AC54" s="28">
        <f t="shared" si="31"/>
        <v>1</v>
      </c>
      <c r="AD54" s="10">
        <f t="shared" si="35"/>
        <v>0</v>
      </c>
      <c r="AE54" s="44">
        <f t="shared" si="48"/>
        <v>0</v>
      </c>
    </row>
    <row r="55" spans="1:31" s="103" customFormat="1" x14ac:dyDescent="0.75">
      <c r="A55" s="105" t="s">
        <v>118</v>
      </c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</row>
    <row r="56" spans="1:31" s="104" customFormat="1" x14ac:dyDescent="0.75">
      <c r="A56" s="107" t="s">
        <v>97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</row>
    <row r="57" spans="1:31" x14ac:dyDescent="0.75">
      <c r="A57" s="29" t="s">
        <v>127</v>
      </c>
      <c r="B57" s="29" t="s">
        <v>58</v>
      </c>
      <c r="C57" s="29"/>
      <c r="D57" s="29"/>
      <c r="E57" s="29"/>
      <c r="F57" s="29"/>
      <c r="G57" s="40"/>
      <c r="H57" s="40"/>
      <c r="I57" s="41">
        <f t="shared" ref="I57:I59" si="49">H57-G57</f>
        <v>0</v>
      </c>
      <c r="J57" s="29"/>
      <c r="K57" s="29"/>
      <c r="L57" s="38">
        <f t="shared" ref="L57:L59" si="50">SUM(D57-C57)</f>
        <v>0</v>
      </c>
      <c r="M57" s="29"/>
      <c r="N57" s="29"/>
      <c r="O57" s="29"/>
      <c r="P57" s="29"/>
      <c r="Q57" s="40"/>
      <c r="R57" s="40"/>
      <c r="S57" s="41">
        <f t="shared" ref="S57:S59" si="51">R57-Q57</f>
        <v>0</v>
      </c>
      <c r="T57" s="29"/>
      <c r="U57" s="29"/>
      <c r="V57" s="24">
        <f t="shared" ref="V57:V59" si="52">SUM(N57-M57)</f>
        <v>0</v>
      </c>
      <c r="W57" s="25">
        <f t="shared" ref="W57:W59" si="53">SUM(L57+V57)</f>
        <v>0</v>
      </c>
      <c r="X57" s="29"/>
      <c r="Y57" s="29"/>
      <c r="Z57" s="30"/>
      <c r="AA57" s="27">
        <f>AB57-X57-Y57-Z57</f>
        <v>17</v>
      </c>
      <c r="AB57" s="27">
        <v>17</v>
      </c>
      <c r="AC57" s="28">
        <f>AA57/AB57</f>
        <v>1</v>
      </c>
      <c r="AD57" s="10">
        <f>W57/AA57</f>
        <v>0</v>
      </c>
      <c r="AE57" s="44">
        <f>S56+I56</f>
        <v>0</v>
      </c>
    </row>
    <row r="58" spans="1:31" x14ac:dyDescent="0.75">
      <c r="A58" s="29" t="s">
        <v>128</v>
      </c>
      <c r="B58" s="29" t="s">
        <v>58</v>
      </c>
      <c r="C58" s="29"/>
      <c r="D58" s="29"/>
      <c r="E58" s="29"/>
      <c r="F58" s="29"/>
      <c r="G58" s="40"/>
      <c r="H58" s="40"/>
      <c r="I58" s="41">
        <f t="shared" si="49"/>
        <v>0</v>
      </c>
      <c r="J58" s="29"/>
      <c r="K58" s="29"/>
      <c r="L58" s="38">
        <f t="shared" si="50"/>
        <v>0</v>
      </c>
      <c r="M58" s="29"/>
      <c r="N58" s="29"/>
      <c r="O58" s="29"/>
      <c r="P58" s="29"/>
      <c r="Q58" s="40"/>
      <c r="R58" s="40"/>
      <c r="S58" s="41">
        <f t="shared" si="51"/>
        <v>0</v>
      </c>
      <c r="T58" s="29"/>
      <c r="U58" s="29"/>
      <c r="V58" s="24">
        <f t="shared" si="52"/>
        <v>0</v>
      </c>
      <c r="W58" s="25">
        <f t="shared" si="53"/>
        <v>0</v>
      </c>
      <c r="X58" s="29"/>
      <c r="Y58" s="29"/>
      <c r="Z58" s="30"/>
      <c r="AA58" s="27">
        <f>AB58-X58-Y58-Z58</f>
        <v>17</v>
      </c>
      <c r="AB58" s="27">
        <v>17</v>
      </c>
      <c r="AC58" s="28">
        <f>AA58/AB58</f>
        <v>1</v>
      </c>
      <c r="AD58" s="10">
        <f>W58/AA58</f>
        <v>0</v>
      </c>
      <c r="AE58" s="44">
        <f t="shared" ref="AE58:AE59" si="54">S56+I56</f>
        <v>0</v>
      </c>
    </row>
    <row r="59" spans="1:31" x14ac:dyDescent="0.75">
      <c r="A59" s="29" t="s">
        <v>129</v>
      </c>
      <c r="B59" s="29" t="s">
        <v>58</v>
      </c>
      <c r="C59" s="29"/>
      <c r="D59" s="29"/>
      <c r="E59" s="29"/>
      <c r="F59" s="29"/>
      <c r="G59" s="40"/>
      <c r="H59" s="40"/>
      <c r="I59" s="41">
        <f t="shared" si="49"/>
        <v>0</v>
      </c>
      <c r="J59" s="29"/>
      <c r="K59" s="29"/>
      <c r="L59" s="38">
        <f t="shared" si="50"/>
        <v>0</v>
      </c>
      <c r="M59" s="29"/>
      <c r="N59" s="29"/>
      <c r="O59" s="29"/>
      <c r="P59" s="29"/>
      <c r="Q59" s="40"/>
      <c r="R59" s="40"/>
      <c r="S59" s="41">
        <f t="shared" si="51"/>
        <v>0</v>
      </c>
      <c r="T59" s="29"/>
      <c r="U59" s="29"/>
      <c r="V59" s="24">
        <f t="shared" si="52"/>
        <v>0</v>
      </c>
      <c r="W59" s="25">
        <f t="shared" si="53"/>
        <v>0</v>
      </c>
      <c r="X59" s="29"/>
      <c r="Y59" s="29"/>
      <c r="Z59" s="30"/>
      <c r="AA59" s="27">
        <f>AB59-X59-Y59-Z59</f>
        <v>17</v>
      </c>
      <c r="AB59" s="27">
        <v>17</v>
      </c>
      <c r="AC59" s="28">
        <f>AA59/AB59</f>
        <v>1</v>
      </c>
      <c r="AD59" s="10">
        <f>W59/AA59</f>
        <v>0</v>
      </c>
      <c r="AE59" s="44">
        <f t="shared" si="54"/>
        <v>0</v>
      </c>
    </row>
    <row r="60" spans="1:31" s="103" customFormat="1" x14ac:dyDescent="0.75">
      <c r="A60" s="101" t="s">
        <v>118</v>
      </c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</row>
    <row r="61" spans="1:31" s="37" customFormat="1" x14ac:dyDescent="0.75">
      <c r="A61" s="104" t="s">
        <v>98</v>
      </c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5"/>
      <c r="AE61" s="43"/>
    </row>
    <row r="62" spans="1:31" x14ac:dyDescent="0.75">
      <c r="A62" s="29" t="s">
        <v>57</v>
      </c>
      <c r="B62" s="29" t="s">
        <v>58</v>
      </c>
      <c r="C62" s="36"/>
      <c r="D62" s="36"/>
      <c r="E62" s="29"/>
      <c r="F62" s="29"/>
      <c r="G62" s="40"/>
      <c r="H62" s="40"/>
      <c r="I62" s="41">
        <f t="shared" ref="I62" si="55">H62-G62</f>
        <v>0</v>
      </c>
      <c r="J62" s="29"/>
      <c r="K62" s="29"/>
      <c r="L62" s="38">
        <f t="shared" ref="L62" si="56">SUM(D62-C62)</f>
        <v>0</v>
      </c>
      <c r="M62" s="29"/>
      <c r="N62" s="29"/>
      <c r="O62" s="29"/>
      <c r="P62" s="29"/>
      <c r="Q62" s="40"/>
      <c r="R62" s="40"/>
      <c r="S62" s="41">
        <f>R62-Q62</f>
        <v>0</v>
      </c>
      <c r="T62" s="29"/>
      <c r="U62" s="29"/>
      <c r="V62" s="24">
        <f t="shared" ref="V62" si="57">SUM(N62-M62)</f>
        <v>0</v>
      </c>
      <c r="W62" s="25">
        <f t="shared" ref="W62" si="58">SUM(L62+V62)</f>
        <v>0</v>
      </c>
      <c r="X62" s="29"/>
      <c r="Y62" s="29"/>
      <c r="Z62" s="30"/>
      <c r="AA62" s="27">
        <f>AB62-X62-Y62-Z62</f>
        <v>17</v>
      </c>
      <c r="AB62" s="27">
        <v>17</v>
      </c>
      <c r="AC62" s="28">
        <f>AA62/AB62</f>
        <v>1</v>
      </c>
      <c r="AD62" s="10">
        <f>W62/AA62</f>
        <v>0</v>
      </c>
      <c r="AE62" s="44">
        <f>S60+I60</f>
        <v>0</v>
      </c>
    </row>
    <row r="63" spans="1:31" s="103" customFormat="1" x14ac:dyDescent="0.75">
      <c r="A63" s="101" t="s">
        <v>61</v>
      </c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</row>
    <row r="64" spans="1:31" s="37" customFormat="1" x14ac:dyDescent="0.75">
      <c r="A64" s="104" t="s">
        <v>101</v>
      </c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5"/>
      <c r="AE64" s="19"/>
    </row>
    <row r="65" spans="1:31" x14ac:dyDescent="0.75">
      <c r="A65" s="29" t="s">
        <v>115</v>
      </c>
      <c r="B65" s="29" t="s">
        <v>61</v>
      </c>
      <c r="C65" s="29"/>
      <c r="D65" s="29"/>
      <c r="E65" s="29"/>
      <c r="F65" s="29"/>
      <c r="G65" s="40"/>
      <c r="H65" s="40"/>
      <c r="I65" s="41">
        <f>H65-G65</f>
        <v>0</v>
      </c>
      <c r="J65" s="29"/>
      <c r="K65" s="29"/>
      <c r="L65" s="38">
        <f>SUM(D65-C65)</f>
        <v>0</v>
      </c>
      <c r="M65" s="29"/>
      <c r="N65" s="29"/>
      <c r="O65" s="29"/>
      <c r="P65" s="29"/>
      <c r="Q65" s="40"/>
      <c r="R65" s="40"/>
      <c r="S65" s="41">
        <f>R65-Q65</f>
        <v>0</v>
      </c>
      <c r="T65" s="29"/>
      <c r="U65" s="29"/>
      <c r="V65" s="24">
        <f>SUM(N65-M65)</f>
        <v>0</v>
      </c>
      <c r="W65" s="25">
        <f>SUM(L65+V65)</f>
        <v>0</v>
      </c>
      <c r="X65" s="29"/>
      <c r="Y65" s="29"/>
      <c r="Z65" s="30"/>
      <c r="AA65" s="27">
        <f>AB65-X65-Y65-Z65</f>
        <v>17</v>
      </c>
      <c r="AB65" s="27">
        <v>17</v>
      </c>
      <c r="AC65" s="28">
        <f>AA65/AB65</f>
        <v>1</v>
      </c>
      <c r="AD65" s="10">
        <f>W65/AA65</f>
        <v>0</v>
      </c>
      <c r="AE65" s="44">
        <f>I65</f>
        <v>0</v>
      </c>
    </row>
    <row r="66" spans="1:31" s="37" customFormat="1" x14ac:dyDescent="0.75">
      <c r="A66" s="12" t="s">
        <v>119</v>
      </c>
      <c r="B66" s="13"/>
      <c r="C66" s="13"/>
      <c r="D66" s="13"/>
      <c r="E66" s="13"/>
      <c r="F66" s="13"/>
      <c r="G66" s="14"/>
      <c r="H66" s="15"/>
      <c r="I66" s="19"/>
      <c r="J66" s="14"/>
      <c r="K66" s="15"/>
      <c r="L66" s="13"/>
      <c r="M66" s="13"/>
      <c r="N66" s="13"/>
      <c r="O66" s="13"/>
      <c r="P66" s="13"/>
      <c r="Q66" s="14"/>
      <c r="R66" s="15"/>
      <c r="S66" s="19"/>
      <c r="T66" s="14"/>
      <c r="U66" s="15"/>
      <c r="V66" s="13"/>
      <c r="W66" s="17"/>
      <c r="X66" s="13"/>
      <c r="Y66" s="13"/>
      <c r="Z66" s="18"/>
      <c r="AA66" s="13"/>
      <c r="AB66" s="13"/>
      <c r="AC66" s="14"/>
      <c r="AD66" s="15"/>
      <c r="AE66" s="19"/>
    </row>
    <row r="67" spans="1:31" s="37" customFormat="1" x14ac:dyDescent="0.75">
      <c r="A67" s="104" t="s">
        <v>100</v>
      </c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5"/>
      <c r="AE67" s="19"/>
    </row>
    <row r="68" spans="1:31" x14ac:dyDescent="0.75">
      <c r="A68" s="29" t="s">
        <v>63</v>
      </c>
      <c r="B68" s="29" t="s">
        <v>62</v>
      </c>
      <c r="C68" s="29"/>
      <c r="D68" s="29"/>
      <c r="E68" s="29"/>
      <c r="F68" s="29"/>
      <c r="G68" s="40"/>
      <c r="H68" s="40"/>
      <c r="I68" s="41">
        <f t="shared" ref="I68:I69" si="59">H68-G68</f>
        <v>0</v>
      </c>
      <c r="J68" s="29"/>
      <c r="K68" s="29"/>
      <c r="L68" s="38">
        <f>SUM(D68-C68)</f>
        <v>0</v>
      </c>
      <c r="M68" s="29"/>
      <c r="N68" s="29"/>
      <c r="O68" s="29"/>
      <c r="P68" s="29"/>
      <c r="Q68" s="40"/>
      <c r="R68" s="40"/>
      <c r="S68" s="41">
        <f>R68-Q68</f>
        <v>0</v>
      </c>
      <c r="T68" s="29"/>
      <c r="U68" s="29"/>
      <c r="V68" s="24">
        <f>SUM(N68-M68)</f>
        <v>0</v>
      </c>
      <c r="W68" s="25">
        <f>SUM(L68+V68)</f>
        <v>0</v>
      </c>
      <c r="X68" s="29"/>
      <c r="Y68" s="29"/>
      <c r="Z68" s="30"/>
      <c r="AA68" s="27">
        <f>AB68-X68-Y68-Z68</f>
        <v>17</v>
      </c>
      <c r="AB68" s="27">
        <v>17</v>
      </c>
      <c r="AC68" s="28">
        <f>AA68/AB68</f>
        <v>1</v>
      </c>
      <c r="AD68" s="10">
        <f>W68/AA68</f>
        <v>0</v>
      </c>
      <c r="AE68" s="44" t="e">
        <f>#REF!+#REF!</f>
        <v>#REF!</v>
      </c>
    </row>
    <row r="69" spans="1:31" x14ac:dyDescent="0.75">
      <c r="A69" s="29" t="s">
        <v>64</v>
      </c>
      <c r="B69" s="29" t="s">
        <v>62</v>
      </c>
      <c r="C69" s="29"/>
      <c r="D69" s="29"/>
      <c r="E69" s="29"/>
      <c r="F69" s="29"/>
      <c r="G69" s="40"/>
      <c r="H69" s="40"/>
      <c r="I69" s="41">
        <f t="shared" si="59"/>
        <v>0</v>
      </c>
      <c r="J69" s="29"/>
      <c r="K69" s="29"/>
      <c r="L69" s="38">
        <f>SUM(D69-C69)</f>
        <v>0</v>
      </c>
      <c r="M69" s="29"/>
      <c r="N69" s="29"/>
      <c r="O69" s="29"/>
      <c r="P69" s="29"/>
      <c r="Q69" s="40"/>
      <c r="R69" s="40"/>
      <c r="S69" s="41">
        <f>R69-Q69</f>
        <v>0</v>
      </c>
      <c r="T69" s="29"/>
      <c r="U69" s="29"/>
      <c r="V69" s="24">
        <f>SUM(N69-M69)</f>
        <v>0</v>
      </c>
      <c r="W69" s="25">
        <f>SUM(L69+V69)</f>
        <v>0</v>
      </c>
      <c r="X69" s="29"/>
      <c r="Y69" s="29"/>
      <c r="Z69" s="30"/>
      <c r="AA69" s="27">
        <f>AB69-X69-Y69-Z69</f>
        <v>17</v>
      </c>
      <c r="AB69" s="27">
        <v>17</v>
      </c>
      <c r="AC69" s="28">
        <f>AA69/AB69</f>
        <v>1</v>
      </c>
      <c r="AD69" s="10">
        <f>W69/AA69</f>
        <v>0</v>
      </c>
      <c r="AE69" s="44">
        <f>S67+I67</f>
        <v>0</v>
      </c>
    </row>
    <row r="70" spans="1:31" s="103" customFormat="1" x14ac:dyDescent="0.75">
      <c r="A70" s="101" t="s">
        <v>120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</row>
    <row r="71" spans="1:31" s="37" customFormat="1" x14ac:dyDescent="0.75">
      <c r="A71" s="104" t="s">
        <v>99</v>
      </c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5"/>
      <c r="AE71" s="43"/>
    </row>
    <row r="72" spans="1:31" x14ac:dyDescent="0.75">
      <c r="A72" s="29" t="s">
        <v>65</v>
      </c>
      <c r="B72" s="29" t="s">
        <v>88</v>
      </c>
      <c r="C72" s="29"/>
      <c r="D72" s="29"/>
      <c r="E72" s="29"/>
      <c r="F72" s="29"/>
      <c r="G72" s="40"/>
      <c r="H72" s="40"/>
      <c r="I72" s="41">
        <f t="shared" ref="I72" si="60">H72-G72</f>
        <v>0</v>
      </c>
      <c r="J72" s="29"/>
      <c r="K72" s="29"/>
      <c r="L72" s="38">
        <f>SUM(D72-C72)</f>
        <v>0</v>
      </c>
      <c r="M72" s="29"/>
      <c r="N72" s="29"/>
      <c r="O72" s="29"/>
      <c r="P72" s="29"/>
      <c r="Q72" s="40"/>
      <c r="R72" s="40"/>
      <c r="S72" s="41">
        <f>R72-Q72</f>
        <v>0</v>
      </c>
      <c r="T72" s="29"/>
      <c r="U72" s="29"/>
      <c r="V72" s="24">
        <f>SUM(N72-M72)</f>
        <v>0</v>
      </c>
      <c r="W72" s="25">
        <f>SUM(L72+V72)</f>
        <v>0</v>
      </c>
      <c r="X72" s="29"/>
      <c r="Y72" s="29"/>
      <c r="Z72" s="30"/>
      <c r="AA72" s="27">
        <f t="shared" ref="AA72" si="61">AB72-X72-Y72-Z72</f>
        <v>17</v>
      </c>
      <c r="AB72" s="27">
        <v>17</v>
      </c>
      <c r="AC72" s="28">
        <f>AA72/AB72</f>
        <v>1</v>
      </c>
      <c r="AD72" s="39">
        <f t="shared" ref="AD72" si="62">W72/AA72</f>
        <v>0</v>
      </c>
      <c r="AE72" s="44">
        <f>S72+I72</f>
        <v>0</v>
      </c>
    </row>
    <row r="73" spans="1:31" s="103" customFormat="1" x14ac:dyDescent="0.75">
      <c r="A73" s="101" t="s">
        <v>122</v>
      </c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</row>
    <row r="74" spans="1:31" s="37" customFormat="1" x14ac:dyDescent="0.75">
      <c r="A74" s="13" t="s">
        <v>112</v>
      </c>
      <c r="B74" s="13"/>
      <c r="C74" s="17"/>
      <c r="D74" s="17"/>
      <c r="E74" s="17"/>
      <c r="F74" s="17"/>
      <c r="G74" s="17"/>
      <c r="H74" s="17"/>
      <c r="I74" s="59"/>
      <c r="J74" s="17"/>
      <c r="K74" s="17"/>
      <c r="L74" s="17"/>
      <c r="M74" s="17"/>
      <c r="N74" s="35"/>
      <c r="O74" s="17"/>
      <c r="P74" s="17"/>
      <c r="Q74" s="17"/>
      <c r="R74" s="17"/>
      <c r="S74" s="17"/>
      <c r="T74" s="17"/>
      <c r="U74" s="17"/>
      <c r="V74" s="13"/>
      <c r="W74" s="17"/>
      <c r="X74" s="13"/>
      <c r="Y74" s="13"/>
      <c r="Z74" s="18"/>
      <c r="AA74" s="13"/>
      <c r="AB74" s="13"/>
      <c r="AC74" s="14"/>
      <c r="AD74" s="15"/>
      <c r="AE74" s="19"/>
    </row>
    <row r="75" spans="1:31" x14ac:dyDescent="0.75">
      <c r="A75" s="21" t="s">
        <v>113</v>
      </c>
      <c r="B75" s="21" t="s">
        <v>114</v>
      </c>
      <c r="C75" s="34"/>
      <c r="D75" s="36"/>
      <c r="E75" s="29"/>
      <c r="F75" s="29"/>
      <c r="G75" s="40"/>
      <c r="H75" s="40"/>
      <c r="I75" s="41">
        <f t="shared" ref="I75" si="63">H75-G75</f>
        <v>0</v>
      </c>
      <c r="J75" s="29"/>
      <c r="K75" s="29"/>
      <c r="L75" s="24">
        <f>SUM(D75-C75)</f>
        <v>0</v>
      </c>
      <c r="M75" s="36"/>
      <c r="N75" s="34"/>
      <c r="O75" s="29"/>
      <c r="P75" s="29"/>
      <c r="Q75" s="40"/>
      <c r="R75" s="40"/>
      <c r="S75" s="41">
        <f t="shared" ref="S75" si="64">R75-Q75</f>
        <v>0</v>
      </c>
      <c r="T75" s="29"/>
      <c r="U75" s="29"/>
      <c r="V75" s="24">
        <f>SUM(N75-M75)</f>
        <v>0</v>
      </c>
      <c r="W75" s="25">
        <f>V75+L75</f>
        <v>0</v>
      </c>
      <c r="X75" s="21"/>
      <c r="Y75" s="21"/>
      <c r="Z75" s="33"/>
      <c r="AA75" s="27">
        <f>AB75-X75-Y75-Z75</f>
        <v>17</v>
      </c>
      <c r="AB75" s="27">
        <v>17</v>
      </c>
      <c r="AC75" s="28">
        <f t="shared" ref="AC75" si="65">AA75/AB75</f>
        <v>1</v>
      </c>
      <c r="AD75" s="10">
        <f>W75/AA75</f>
        <v>0</v>
      </c>
      <c r="AE75" s="44" t="e">
        <f>#REF!+#REF!</f>
        <v>#REF!</v>
      </c>
    </row>
  </sheetData>
  <mergeCells count="10">
    <mergeCell ref="A67:AC67"/>
    <mergeCell ref="A70:XFD70"/>
    <mergeCell ref="A71:AC71"/>
    <mergeCell ref="A73:XFD73"/>
    <mergeCell ref="A55:XFD55"/>
    <mergeCell ref="A56:XFD56"/>
    <mergeCell ref="A60:XFD60"/>
    <mergeCell ref="A61:AC61"/>
    <mergeCell ref="A64:AC64"/>
    <mergeCell ref="A63:XFD63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zoomScale="80" zoomScaleNormal="80" workbookViewId="0">
      <selection sqref="A1:XFD1048576"/>
    </sheetView>
  </sheetViews>
  <sheetFormatPr defaultRowHeight="14.75" x14ac:dyDescent="0.75"/>
  <cols>
    <col min="1" max="1" width="17" customWidth="1"/>
    <col min="2" max="2" width="19.54296875" customWidth="1"/>
    <col min="3" max="3" width="12" customWidth="1"/>
    <col min="4" max="4" width="12.54296875" customWidth="1"/>
    <col min="5" max="5" width="15" customWidth="1"/>
    <col min="6" max="6" width="10.1328125" customWidth="1"/>
    <col min="7" max="7" width="11.86328125" customWidth="1"/>
    <col min="8" max="8" width="12.86328125" customWidth="1"/>
    <col min="9" max="9" width="10.86328125" style="31" customWidth="1"/>
    <col min="10" max="10" width="24.40625" customWidth="1"/>
    <col min="12" max="12" width="12.86328125" customWidth="1"/>
    <col min="13" max="13" width="12" customWidth="1"/>
    <col min="14" max="14" width="12.7265625" customWidth="1"/>
    <col min="15" max="15" width="15" customWidth="1"/>
    <col min="16" max="16" width="10.1328125" customWidth="1"/>
    <col min="17" max="17" width="12.40625" customWidth="1"/>
    <col min="18" max="18" width="12.1328125" customWidth="1"/>
    <col min="19" max="19" width="10.26953125" style="31" customWidth="1"/>
    <col min="20" max="20" width="24.40625" customWidth="1"/>
    <col min="22" max="22" width="13.54296875" customWidth="1"/>
    <col min="23" max="23" width="12.1328125" customWidth="1"/>
    <col min="24" max="24" width="11" customWidth="1"/>
    <col min="25" max="25" width="12.1328125" customWidth="1"/>
    <col min="26" max="26" width="12.54296875" customWidth="1"/>
    <col min="27" max="27" width="12.26953125" customWidth="1"/>
    <col min="28" max="28" width="12.1328125" customWidth="1"/>
    <col min="30" max="30" width="14.1328125" customWidth="1"/>
    <col min="31" max="31" width="17.86328125" style="11" customWidth="1"/>
  </cols>
  <sheetData>
    <row r="1" spans="1:31" ht="44.25" x14ac:dyDescent="0.75">
      <c r="A1" s="1" t="s">
        <v>125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6" t="s">
        <v>11</v>
      </c>
      <c r="M1" s="2" t="s">
        <v>12</v>
      </c>
      <c r="N1" s="2" t="s">
        <v>13</v>
      </c>
      <c r="O1" s="3" t="s">
        <v>4</v>
      </c>
      <c r="P1" s="3" t="s">
        <v>5</v>
      </c>
      <c r="Q1" s="3" t="s">
        <v>14</v>
      </c>
      <c r="R1" s="3" t="s">
        <v>7</v>
      </c>
      <c r="S1" s="4" t="s">
        <v>8</v>
      </c>
      <c r="T1" s="5" t="s">
        <v>9</v>
      </c>
      <c r="U1" s="3" t="s">
        <v>10</v>
      </c>
      <c r="V1" s="6" t="s">
        <v>15</v>
      </c>
      <c r="W1" s="7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1" t="s">
        <v>22</v>
      </c>
      <c r="AD1" s="3" t="s">
        <v>23</v>
      </c>
      <c r="AE1" s="9" t="s">
        <v>24</v>
      </c>
    </row>
    <row r="2" spans="1:31" x14ac:dyDescent="0.75">
      <c r="A2" s="1" t="s">
        <v>25</v>
      </c>
      <c r="B2" s="1"/>
      <c r="C2" s="2"/>
      <c r="D2" s="2"/>
      <c r="E2" s="29"/>
      <c r="F2" s="29"/>
      <c r="G2" s="29"/>
      <c r="H2" s="29"/>
      <c r="I2" s="16"/>
      <c r="J2" s="29"/>
      <c r="K2" s="29"/>
      <c r="L2" s="6"/>
      <c r="M2" s="2"/>
      <c r="N2" s="2"/>
      <c r="O2" s="29"/>
      <c r="P2" s="29"/>
      <c r="Q2" s="29"/>
      <c r="R2" s="29"/>
      <c r="S2" s="42"/>
      <c r="T2" s="29"/>
      <c r="U2" s="29"/>
      <c r="V2" s="6"/>
      <c r="W2" s="7"/>
      <c r="X2" s="1"/>
      <c r="Y2" s="8"/>
      <c r="Z2" s="1"/>
      <c r="AA2" s="8"/>
      <c r="AB2" s="8"/>
      <c r="AC2" s="1"/>
      <c r="AD2" s="10"/>
      <c r="AE2" s="43"/>
    </row>
    <row r="3" spans="1:31" x14ac:dyDescent="0.75">
      <c r="A3" s="12" t="s">
        <v>26</v>
      </c>
      <c r="B3" s="13"/>
      <c r="C3" s="13"/>
      <c r="D3" s="13"/>
      <c r="E3" s="13"/>
      <c r="F3" s="13"/>
      <c r="G3" s="14"/>
      <c r="H3" s="15"/>
      <c r="I3" s="16"/>
      <c r="J3" s="14"/>
      <c r="K3" s="15"/>
      <c r="L3" s="13"/>
      <c r="M3" s="13"/>
      <c r="N3" s="13"/>
      <c r="O3" s="13"/>
      <c r="P3" s="13"/>
      <c r="Q3" s="14"/>
      <c r="R3" s="15"/>
      <c r="S3" s="19"/>
      <c r="T3" s="14"/>
      <c r="U3" s="15"/>
      <c r="V3" s="13"/>
      <c r="W3" s="17"/>
      <c r="X3" s="13"/>
      <c r="Y3" s="13"/>
      <c r="Z3" s="18"/>
      <c r="AA3" s="13"/>
      <c r="AB3" s="13"/>
      <c r="AC3" s="14"/>
      <c r="AD3" s="15"/>
      <c r="AE3" s="19"/>
    </row>
    <row r="4" spans="1:31" x14ac:dyDescent="0.75">
      <c r="A4" s="13" t="s">
        <v>27</v>
      </c>
      <c r="B4" s="13"/>
      <c r="C4" s="13"/>
      <c r="D4" s="13"/>
      <c r="E4" s="13"/>
      <c r="F4" s="13"/>
      <c r="G4" s="14"/>
      <c r="H4" s="15"/>
      <c r="I4" s="16"/>
      <c r="J4" s="14"/>
      <c r="K4" s="15"/>
      <c r="L4" s="13"/>
      <c r="M4" s="13"/>
      <c r="N4" s="13"/>
      <c r="O4" s="13"/>
      <c r="P4" s="13"/>
      <c r="Q4" s="14"/>
      <c r="R4" s="15"/>
      <c r="S4" s="19"/>
      <c r="T4" s="14"/>
      <c r="U4" s="15"/>
      <c r="V4" s="13"/>
      <c r="W4" s="17"/>
      <c r="X4" s="13"/>
      <c r="Y4" s="13"/>
      <c r="Z4" s="18"/>
      <c r="AA4" s="13"/>
      <c r="AB4" s="13"/>
      <c r="AC4" s="14"/>
      <c r="AD4" s="15"/>
      <c r="AE4" s="19"/>
    </row>
    <row r="5" spans="1:31" x14ac:dyDescent="0.75">
      <c r="A5" s="20" t="s">
        <v>30</v>
      </c>
      <c r="B5" s="21" t="s">
        <v>29</v>
      </c>
      <c r="C5" s="2"/>
      <c r="D5" s="23"/>
      <c r="E5" s="29"/>
      <c r="F5" s="29"/>
      <c r="G5" s="40"/>
      <c r="H5" s="40"/>
      <c r="I5" s="41">
        <f t="shared" ref="I5:I12" si="0">H5-G5</f>
        <v>0</v>
      </c>
      <c r="J5" s="29"/>
      <c r="K5" s="29"/>
      <c r="L5" s="22">
        <f t="shared" ref="L5:L12" si="1">D5-C5</f>
        <v>0</v>
      </c>
      <c r="M5" s="23"/>
      <c r="N5" s="2"/>
      <c r="O5" s="29"/>
      <c r="P5" s="29"/>
      <c r="Q5" s="40"/>
      <c r="R5" s="40"/>
      <c r="S5" s="41">
        <v>0.41666666666666669</v>
      </c>
      <c r="T5" s="29"/>
      <c r="U5" s="29"/>
      <c r="V5" s="24">
        <f t="shared" ref="V5:V12" si="2">SUM(N5-M5)</f>
        <v>0</v>
      </c>
      <c r="W5" s="25">
        <f t="shared" ref="W5:W12" si="3">L5+V5</f>
        <v>0</v>
      </c>
      <c r="X5" s="1"/>
      <c r="Y5" s="8"/>
      <c r="Z5" s="26"/>
      <c r="AA5" s="27">
        <f t="shared" ref="AA5:AA12" si="4">AB5-X5-Y5-Z5</f>
        <v>17</v>
      </c>
      <c r="AB5" s="27">
        <v>17</v>
      </c>
      <c r="AC5" s="28">
        <f t="shared" ref="AC5:AC12" si="5">AA5/AB5</f>
        <v>1</v>
      </c>
      <c r="AD5" s="10">
        <f t="shared" ref="AD5:AD12" si="6">W5/AA5</f>
        <v>0</v>
      </c>
      <c r="AE5" s="44">
        <f t="shared" ref="AE5:AE21" si="7">S5+I5</f>
        <v>0.41666666666666669</v>
      </c>
    </row>
    <row r="6" spans="1:31" x14ac:dyDescent="0.75">
      <c r="A6" s="20" t="s">
        <v>31</v>
      </c>
      <c r="B6" s="21" t="s">
        <v>29</v>
      </c>
      <c r="C6" s="23"/>
      <c r="D6" s="23"/>
      <c r="E6" s="29"/>
      <c r="F6" s="29"/>
      <c r="G6" s="40"/>
      <c r="H6" s="40"/>
      <c r="I6" s="41">
        <f t="shared" si="0"/>
        <v>0</v>
      </c>
      <c r="J6" s="29"/>
      <c r="K6" s="29"/>
      <c r="L6" s="22">
        <f t="shared" si="1"/>
        <v>0</v>
      </c>
      <c r="M6" s="23"/>
      <c r="N6" s="23"/>
      <c r="O6" s="29"/>
      <c r="P6" s="29"/>
      <c r="Q6" s="40"/>
      <c r="R6" s="40"/>
      <c r="S6" s="41">
        <f t="shared" ref="S6:S12" si="8">R6-Q6</f>
        <v>0</v>
      </c>
      <c r="T6" s="29"/>
      <c r="U6" s="29"/>
      <c r="V6" s="24">
        <f t="shared" si="2"/>
        <v>0</v>
      </c>
      <c r="W6" s="25">
        <f t="shared" si="3"/>
        <v>0</v>
      </c>
      <c r="X6" s="1"/>
      <c r="Y6" s="8"/>
      <c r="Z6" s="26"/>
      <c r="AA6" s="27">
        <f t="shared" si="4"/>
        <v>17</v>
      </c>
      <c r="AB6" s="27">
        <v>17</v>
      </c>
      <c r="AC6" s="28">
        <f t="shared" si="5"/>
        <v>1</v>
      </c>
      <c r="AD6" s="10">
        <f t="shared" si="6"/>
        <v>0</v>
      </c>
      <c r="AE6" s="44">
        <f t="shared" si="7"/>
        <v>0</v>
      </c>
    </row>
    <row r="7" spans="1:31" x14ac:dyDescent="0.75">
      <c r="A7" s="20" t="s">
        <v>32</v>
      </c>
      <c r="B7" s="21" t="s">
        <v>29</v>
      </c>
      <c r="C7" s="23"/>
      <c r="D7" s="23"/>
      <c r="E7" s="29"/>
      <c r="F7" s="29"/>
      <c r="G7" s="40"/>
      <c r="H7" s="40"/>
      <c r="I7" s="41">
        <f t="shared" si="0"/>
        <v>0</v>
      </c>
      <c r="J7" s="29"/>
      <c r="K7" s="29"/>
      <c r="L7" s="22">
        <f t="shared" si="1"/>
        <v>0</v>
      </c>
      <c r="M7" s="23"/>
      <c r="N7" s="23"/>
      <c r="O7" s="29"/>
      <c r="P7" s="29"/>
      <c r="Q7" s="40"/>
      <c r="R7" s="40"/>
      <c r="S7" s="41">
        <f t="shared" si="8"/>
        <v>0</v>
      </c>
      <c r="T7" s="29"/>
      <c r="U7" s="29"/>
      <c r="V7" s="24">
        <f t="shared" si="2"/>
        <v>0</v>
      </c>
      <c r="W7" s="25">
        <f t="shared" si="3"/>
        <v>0</v>
      </c>
      <c r="X7" s="1"/>
      <c r="Y7" s="8"/>
      <c r="Z7" s="26"/>
      <c r="AA7" s="27">
        <f t="shared" si="4"/>
        <v>17</v>
      </c>
      <c r="AB7" s="27">
        <v>17</v>
      </c>
      <c r="AC7" s="28">
        <f t="shared" si="5"/>
        <v>1</v>
      </c>
      <c r="AD7" s="10">
        <f t="shared" si="6"/>
        <v>0</v>
      </c>
      <c r="AE7" s="44">
        <f t="shared" si="7"/>
        <v>0</v>
      </c>
    </row>
    <row r="8" spans="1:31" x14ac:dyDescent="0.75">
      <c r="A8" s="20" t="s">
        <v>68</v>
      </c>
      <c r="B8" s="21" t="s">
        <v>29</v>
      </c>
      <c r="C8" s="23"/>
      <c r="D8" s="23"/>
      <c r="E8" s="29"/>
      <c r="F8" s="29"/>
      <c r="G8" s="40"/>
      <c r="H8" s="40"/>
      <c r="I8" s="41">
        <f t="shared" si="0"/>
        <v>0</v>
      </c>
      <c r="J8" s="29"/>
      <c r="K8" s="29"/>
      <c r="L8" s="22">
        <f t="shared" si="1"/>
        <v>0</v>
      </c>
      <c r="M8" s="23"/>
      <c r="N8" s="23"/>
      <c r="O8" s="29"/>
      <c r="P8" s="29"/>
      <c r="Q8" s="40"/>
      <c r="R8" s="40"/>
      <c r="S8" s="41">
        <v>0.41666666666666669</v>
      </c>
      <c r="T8" s="29"/>
      <c r="U8" s="29"/>
      <c r="V8" s="24">
        <f t="shared" ref="V8" si="9">SUM(N8-M8)</f>
        <v>0</v>
      </c>
      <c r="W8" s="25">
        <f t="shared" si="3"/>
        <v>0</v>
      </c>
      <c r="X8" s="1"/>
      <c r="Y8" s="8"/>
      <c r="Z8" s="26"/>
      <c r="AA8" s="27">
        <f t="shared" si="4"/>
        <v>17</v>
      </c>
      <c r="AB8" s="27">
        <v>17</v>
      </c>
      <c r="AC8" s="28">
        <f t="shared" si="5"/>
        <v>1</v>
      </c>
      <c r="AD8" s="10">
        <f t="shared" si="6"/>
        <v>0</v>
      </c>
      <c r="AE8" s="44">
        <f t="shared" si="7"/>
        <v>0.41666666666666669</v>
      </c>
    </row>
    <row r="9" spans="1:31" x14ac:dyDescent="0.75">
      <c r="A9" s="20" t="s">
        <v>69</v>
      </c>
      <c r="B9" s="21" t="s">
        <v>29</v>
      </c>
      <c r="C9" s="52"/>
      <c r="D9" s="23"/>
      <c r="E9" s="29"/>
      <c r="F9" s="29"/>
      <c r="G9" s="40"/>
      <c r="H9" s="40"/>
      <c r="I9" s="41">
        <f t="shared" si="0"/>
        <v>0</v>
      </c>
      <c r="J9" s="29"/>
      <c r="K9" s="29"/>
      <c r="L9" s="22">
        <f t="shared" si="1"/>
        <v>0</v>
      </c>
      <c r="M9" s="23"/>
      <c r="N9" s="23"/>
      <c r="O9" s="29"/>
      <c r="P9" s="29"/>
      <c r="Q9" s="40"/>
      <c r="R9" s="40"/>
      <c r="S9" s="41">
        <f t="shared" si="8"/>
        <v>0</v>
      </c>
      <c r="T9" s="29"/>
      <c r="U9" s="29"/>
      <c r="V9" s="24">
        <f t="shared" si="2"/>
        <v>0</v>
      </c>
      <c r="W9" s="25">
        <f t="shared" si="3"/>
        <v>0</v>
      </c>
      <c r="X9" s="1"/>
      <c r="Y9" s="8"/>
      <c r="Z9" s="26"/>
      <c r="AA9" s="27">
        <f t="shared" si="4"/>
        <v>17</v>
      </c>
      <c r="AB9" s="27">
        <v>17</v>
      </c>
      <c r="AC9" s="28">
        <f t="shared" si="5"/>
        <v>1</v>
      </c>
      <c r="AD9" s="10">
        <f t="shared" si="6"/>
        <v>0</v>
      </c>
      <c r="AE9" s="44">
        <f t="shared" si="7"/>
        <v>0</v>
      </c>
    </row>
    <row r="10" spans="1:31" x14ac:dyDescent="0.75">
      <c r="A10" s="20" t="s">
        <v>70</v>
      </c>
      <c r="B10" s="21" t="s">
        <v>29</v>
      </c>
      <c r="C10" s="23"/>
      <c r="D10" s="23"/>
      <c r="E10" s="29"/>
      <c r="F10" s="29"/>
      <c r="G10" s="40"/>
      <c r="H10" s="40"/>
      <c r="I10" s="41">
        <f t="shared" si="0"/>
        <v>0</v>
      </c>
      <c r="J10" s="29"/>
      <c r="K10" s="29"/>
      <c r="L10" s="22">
        <f t="shared" si="1"/>
        <v>0</v>
      </c>
      <c r="M10" s="23"/>
      <c r="N10" s="23"/>
      <c r="O10" s="29"/>
      <c r="P10" s="29"/>
      <c r="Q10" s="40"/>
      <c r="R10" s="40"/>
      <c r="S10" s="41">
        <v>0.41666666666666669</v>
      </c>
      <c r="T10" s="29"/>
      <c r="U10" s="29"/>
      <c r="V10" s="24">
        <f t="shared" ref="V10" si="10">SUM(N10-M10)</f>
        <v>0</v>
      </c>
      <c r="W10" s="25">
        <f t="shared" si="3"/>
        <v>0</v>
      </c>
      <c r="X10" s="1"/>
      <c r="Y10" s="8"/>
      <c r="Z10" s="26"/>
      <c r="AA10" s="27">
        <f t="shared" si="4"/>
        <v>17</v>
      </c>
      <c r="AB10" s="27">
        <v>17</v>
      </c>
      <c r="AC10" s="28">
        <f t="shared" si="5"/>
        <v>1</v>
      </c>
      <c r="AD10" s="10">
        <f t="shared" si="6"/>
        <v>0</v>
      </c>
      <c r="AE10" s="44">
        <f t="shared" si="7"/>
        <v>0.41666666666666669</v>
      </c>
    </row>
    <row r="11" spans="1:31" x14ac:dyDescent="0.75">
      <c r="A11" s="20" t="s">
        <v>71</v>
      </c>
      <c r="B11" s="21" t="s">
        <v>29</v>
      </c>
      <c r="C11" s="23"/>
      <c r="D11" s="23"/>
      <c r="E11" s="29"/>
      <c r="F11" s="29"/>
      <c r="G11" s="40"/>
      <c r="H11" s="40"/>
      <c r="I11" s="41">
        <f t="shared" si="0"/>
        <v>0</v>
      </c>
      <c r="J11" s="29"/>
      <c r="K11" s="29"/>
      <c r="L11" s="22">
        <f t="shared" si="1"/>
        <v>0</v>
      </c>
      <c r="M11" s="23"/>
      <c r="N11" s="23"/>
      <c r="O11" s="29"/>
      <c r="P11" s="29"/>
      <c r="Q11" s="40"/>
      <c r="R11" s="40"/>
      <c r="S11" s="41">
        <f t="shared" si="8"/>
        <v>0</v>
      </c>
      <c r="T11" s="29"/>
      <c r="U11" s="29"/>
      <c r="V11" s="24">
        <f t="shared" si="2"/>
        <v>0</v>
      </c>
      <c r="W11" s="25">
        <f t="shared" si="3"/>
        <v>0</v>
      </c>
      <c r="X11" s="1"/>
      <c r="Y11" s="8"/>
      <c r="Z11" s="26"/>
      <c r="AA11" s="27">
        <f t="shared" si="4"/>
        <v>17</v>
      </c>
      <c r="AB11" s="27">
        <v>17</v>
      </c>
      <c r="AC11" s="28">
        <f t="shared" si="5"/>
        <v>1</v>
      </c>
      <c r="AD11" s="10">
        <f t="shared" si="6"/>
        <v>0</v>
      </c>
      <c r="AE11" s="44">
        <f t="shared" si="7"/>
        <v>0</v>
      </c>
    </row>
    <row r="12" spans="1:31" x14ac:dyDescent="0.75">
      <c r="A12" s="20" t="s">
        <v>91</v>
      </c>
      <c r="B12" s="21" t="s">
        <v>29</v>
      </c>
      <c r="C12" s="23"/>
      <c r="D12" s="23"/>
      <c r="E12" s="29"/>
      <c r="F12" s="29"/>
      <c r="G12" s="40"/>
      <c r="H12" s="40"/>
      <c r="I12" s="41">
        <f t="shared" si="0"/>
        <v>0</v>
      </c>
      <c r="J12" s="29"/>
      <c r="K12" s="29"/>
      <c r="L12" s="22">
        <f t="shared" si="1"/>
        <v>0</v>
      </c>
      <c r="M12" s="23"/>
      <c r="N12" s="23"/>
      <c r="O12" s="29"/>
      <c r="P12" s="29"/>
      <c r="Q12" s="40"/>
      <c r="R12" s="40"/>
      <c r="S12" s="41">
        <f t="shared" si="8"/>
        <v>0</v>
      </c>
      <c r="T12" s="29"/>
      <c r="U12" s="29"/>
      <c r="V12" s="24">
        <f t="shared" si="2"/>
        <v>0</v>
      </c>
      <c r="W12" s="25">
        <f t="shared" si="3"/>
        <v>0</v>
      </c>
      <c r="X12" s="1"/>
      <c r="Y12" s="8"/>
      <c r="Z12" s="26"/>
      <c r="AA12" s="27">
        <f t="shared" si="4"/>
        <v>17</v>
      </c>
      <c r="AB12" s="27">
        <v>17</v>
      </c>
      <c r="AC12" s="28">
        <f t="shared" si="5"/>
        <v>1</v>
      </c>
      <c r="AD12" s="10">
        <f t="shared" si="6"/>
        <v>0</v>
      </c>
      <c r="AE12" s="44">
        <f t="shared" si="7"/>
        <v>0</v>
      </c>
    </row>
    <row r="13" spans="1:31" x14ac:dyDescent="0.75">
      <c r="A13" s="13" t="s">
        <v>33</v>
      </c>
      <c r="B13" s="13"/>
      <c r="C13" s="13"/>
      <c r="D13" s="13"/>
      <c r="E13" s="13"/>
      <c r="F13" s="13"/>
      <c r="G13" s="13"/>
      <c r="H13" s="13"/>
      <c r="I13" s="16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7"/>
      <c r="X13" s="13"/>
      <c r="Y13" s="13"/>
      <c r="Z13" s="18"/>
      <c r="AA13" s="13"/>
      <c r="AB13" s="13"/>
      <c r="AC13" s="14"/>
      <c r="AD13" s="15"/>
      <c r="AE13" s="44">
        <f t="shared" si="7"/>
        <v>0</v>
      </c>
    </row>
    <row r="14" spans="1:31" x14ac:dyDescent="0.75">
      <c r="A14" s="29" t="s">
        <v>34</v>
      </c>
      <c r="B14" s="29" t="s">
        <v>29</v>
      </c>
      <c r="C14" s="21"/>
      <c r="D14" s="21"/>
      <c r="E14" s="29"/>
      <c r="F14" s="29"/>
      <c r="G14" s="40"/>
      <c r="H14" s="40"/>
      <c r="I14" s="41">
        <f t="shared" ref="I14:I19" si="11">H14-G14</f>
        <v>0</v>
      </c>
      <c r="J14" s="29"/>
      <c r="K14" s="29"/>
      <c r="L14" s="24">
        <f t="shared" ref="L14:L19" si="12">SUM(D14-C14)</f>
        <v>0</v>
      </c>
      <c r="M14" s="21"/>
      <c r="N14" s="21"/>
      <c r="O14" s="29"/>
      <c r="P14" s="29"/>
      <c r="Q14" s="40"/>
      <c r="R14" s="40"/>
      <c r="S14" s="41">
        <v>0.41666666666666669</v>
      </c>
      <c r="T14" s="29"/>
      <c r="U14" s="29"/>
      <c r="V14" s="24">
        <f t="shared" ref="V14:V19" si="13">SUM(N14-M14)</f>
        <v>0</v>
      </c>
      <c r="W14" s="25">
        <f t="shared" ref="W14:W19" si="14">L14+V14</f>
        <v>0</v>
      </c>
      <c r="X14" s="21"/>
      <c r="Y14" s="21"/>
      <c r="Z14" s="30"/>
      <c r="AA14" s="27">
        <f>AB14-X14-Y14-Z14</f>
        <v>17</v>
      </c>
      <c r="AB14" s="27">
        <v>17</v>
      </c>
      <c r="AC14" s="28">
        <f t="shared" ref="AC14:AC19" si="15">AA14/AB14</f>
        <v>1</v>
      </c>
      <c r="AD14" s="10">
        <f t="shared" ref="AD14:AD19" si="16">W14/AA14</f>
        <v>0</v>
      </c>
      <c r="AE14" s="44">
        <f t="shared" si="7"/>
        <v>0.41666666666666669</v>
      </c>
    </row>
    <row r="15" spans="1:31" x14ac:dyDescent="0.75">
      <c r="A15" s="29" t="s">
        <v>130</v>
      </c>
      <c r="B15" s="29" t="s">
        <v>29</v>
      </c>
      <c r="C15" s="29"/>
      <c r="D15" s="29"/>
      <c r="E15" s="29"/>
      <c r="F15" s="29"/>
      <c r="G15" s="40"/>
      <c r="H15" s="40"/>
      <c r="I15" s="41">
        <f t="shared" si="11"/>
        <v>0</v>
      </c>
      <c r="J15" s="29"/>
      <c r="K15" s="29"/>
      <c r="L15" s="24">
        <f t="shared" si="12"/>
        <v>0</v>
      </c>
      <c r="M15" s="29"/>
      <c r="N15" s="29"/>
      <c r="O15" s="29"/>
      <c r="P15" s="29"/>
      <c r="Q15" s="40"/>
      <c r="R15" s="40"/>
      <c r="S15" s="41">
        <f t="shared" ref="S15:S19" si="17">R15-Q15</f>
        <v>0</v>
      </c>
      <c r="T15" s="29"/>
      <c r="U15" s="29"/>
      <c r="V15" s="24">
        <f t="shared" si="13"/>
        <v>0</v>
      </c>
      <c r="W15" s="25">
        <f t="shared" si="14"/>
        <v>0</v>
      </c>
      <c r="X15" s="21"/>
      <c r="Y15" s="21"/>
      <c r="Z15" s="30"/>
      <c r="AA15" s="27">
        <f t="shared" ref="AA15:AA19" si="18">AB15-X15-Y15-Z15</f>
        <v>17</v>
      </c>
      <c r="AB15" s="27">
        <v>17</v>
      </c>
      <c r="AC15" s="28">
        <f t="shared" si="15"/>
        <v>1</v>
      </c>
      <c r="AD15" s="10">
        <f t="shared" si="16"/>
        <v>0</v>
      </c>
      <c r="AE15" s="44">
        <f t="shared" si="7"/>
        <v>0</v>
      </c>
    </row>
    <row r="16" spans="1:31" x14ac:dyDescent="0.75">
      <c r="A16" s="29" t="s">
        <v>126</v>
      </c>
      <c r="B16" s="29" t="s">
        <v>29</v>
      </c>
      <c r="C16" s="29"/>
      <c r="D16" s="29"/>
      <c r="E16" s="29"/>
      <c r="F16" s="29"/>
      <c r="G16" s="40"/>
      <c r="H16" s="40"/>
      <c r="I16" s="41">
        <v>0.41666666666666663</v>
      </c>
      <c r="J16" s="29"/>
      <c r="K16" s="29"/>
      <c r="L16" s="24">
        <v>0</v>
      </c>
      <c r="M16" s="29"/>
      <c r="N16" s="29"/>
      <c r="O16" s="29"/>
      <c r="P16" s="29"/>
      <c r="Q16" s="40"/>
      <c r="R16" s="40"/>
      <c r="S16" s="41">
        <v>0.41666666666666669</v>
      </c>
      <c r="T16" s="29"/>
      <c r="U16" s="29"/>
      <c r="V16" s="24">
        <v>0</v>
      </c>
      <c r="W16" s="25">
        <v>0</v>
      </c>
      <c r="X16" s="21"/>
      <c r="Y16" s="21"/>
      <c r="Z16" s="30"/>
      <c r="AA16" s="27">
        <v>0.10000000000000142</v>
      </c>
      <c r="AB16" s="27">
        <v>17</v>
      </c>
      <c r="AC16" s="28">
        <v>5.8823529411765538E-3</v>
      </c>
      <c r="AD16" s="10">
        <v>0</v>
      </c>
      <c r="AE16" s="44">
        <v>0.83333333333333326</v>
      </c>
    </row>
    <row r="17" spans="1:31" x14ac:dyDescent="0.75">
      <c r="A17" s="29" t="s">
        <v>35</v>
      </c>
      <c r="B17" s="29" t="s">
        <v>29</v>
      </c>
      <c r="C17" s="29"/>
      <c r="D17" s="29"/>
      <c r="E17" s="29"/>
      <c r="F17" s="29"/>
      <c r="G17" s="40"/>
      <c r="H17" s="40"/>
      <c r="I17" s="41">
        <f t="shared" si="11"/>
        <v>0</v>
      </c>
      <c r="J17" s="29"/>
      <c r="K17" s="29"/>
      <c r="L17" s="24">
        <f t="shared" si="12"/>
        <v>0</v>
      </c>
      <c r="M17" s="29"/>
      <c r="N17" s="29"/>
      <c r="O17" s="29"/>
      <c r="P17" s="29"/>
      <c r="Q17" s="40"/>
      <c r="R17" s="40"/>
      <c r="S17" s="41">
        <f t="shared" si="17"/>
        <v>0</v>
      </c>
      <c r="T17" s="29"/>
      <c r="U17" s="29"/>
      <c r="V17" s="24">
        <f t="shared" si="13"/>
        <v>0</v>
      </c>
      <c r="W17" s="25">
        <f t="shared" si="14"/>
        <v>0</v>
      </c>
      <c r="X17" s="21"/>
      <c r="Y17" s="21"/>
      <c r="Z17" s="30"/>
      <c r="AA17" s="27">
        <f t="shared" si="18"/>
        <v>17</v>
      </c>
      <c r="AB17" s="27">
        <v>17</v>
      </c>
      <c r="AC17" s="28">
        <f t="shared" si="15"/>
        <v>1</v>
      </c>
      <c r="AD17" s="10">
        <f t="shared" si="16"/>
        <v>0</v>
      </c>
      <c r="AE17" s="44">
        <f t="shared" si="7"/>
        <v>0</v>
      </c>
    </row>
    <row r="18" spans="1:31" x14ac:dyDescent="0.75">
      <c r="A18" s="29" t="s">
        <v>131</v>
      </c>
      <c r="B18" s="29" t="s">
        <v>29</v>
      </c>
      <c r="C18" s="29"/>
      <c r="D18" s="29"/>
      <c r="E18" s="29"/>
      <c r="F18" s="29"/>
      <c r="G18" s="40"/>
      <c r="H18" s="40"/>
      <c r="I18" s="41">
        <f t="shared" si="11"/>
        <v>0</v>
      </c>
      <c r="J18" s="29"/>
      <c r="K18" s="29"/>
      <c r="L18" s="24">
        <f t="shared" si="12"/>
        <v>0</v>
      </c>
      <c r="M18" s="29"/>
      <c r="N18" s="29"/>
      <c r="O18" s="29"/>
      <c r="P18" s="29"/>
      <c r="Q18" s="40"/>
      <c r="R18" s="40"/>
      <c r="S18" s="41">
        <f t="shared" si="17"/>
        <v>0</v>
      </c>
      <c r="T18" s="29"/>
      <c r="U18" s="29"/>
      <c r="V18" s="24">
        <f t="shared" si="13"/>
        <v>0</v>
      </c>
      <c r="W18" s="25">
        <f t="shared" si="14"/>
        <v>0</v>
      </c>
      <c r="X18" s="21"/>
      <c r="Y18" s="21"/>
      <c r="Z18" s="30"/>
      <c r="AA18" s="27">
        <f t="shared" si="18"/>
        <v>17</v>
      </c>
      <c r="AB18" s="27">
        <v>17</v>
      </c>
      <c r="AC18" s="28">
        <f t="shared" si="15"/>
        <v>1</v>
      </c>
      <c r="AD18" s="10">
        <f t="shared" si="16"/>
        <v>0</v>
      </c>
      <c r="AE18" s="44">
        <f t="shared" si="7"/>
        <v>0</v>
      </c>
    </row>
    <row r="19" spans="1:31" x14ac:dyDescent="0.75">
      <c r="A19" s="29" t="s">
        <v>90</v>
      </c>
      <c r="B19" s="29" t="s">
        <v>29</v>
      </c>
      <c r="C19" s="29"/>
      <c r="D19" s="29"/>
      <c r="E19" s="29"/>
      <c r="F19" s="29"/>
      <c r="G19" s="40"/>
      <c r="H19" s="40"/>
      <c r="I19" s="41">
        <f t="shared" si="11"/>
        <v>0</v>
      </c>
      <c r="J19" s="29"/>
      <c r="K19" s="29"/>
      <c r="L19" s="24">
        <f t="shared" si="12"/>
        <v>0</v>
      </c>
      <c r="M19" s="29"/>
      <c r="N19" s="29"/>
      <c r="O19" s="29"/>
      <c r="P19" s="29"/>
      <c r="Q19" s="40"/>
      <c r="R19" s="40"/>
      <c r="S19" s="41">
        <f t="shared" si="17"/>
        <v>0</v>
      </c>
      <c r="T19" s="29"/>
      <c r="U19" s="29"/>
      <c r="V19" s="24">
        <f t="shared" si="13"/>
        <v>0</v>
      </c>
      <c r="W19" s="25">
        <f t="shared" si="14"/>
        <v>0</v>
      </c>
      <c r="X19" s="21"/>
      <c r="Y19" s="21"/>
      <c r="Z19" s="30"/>
      <c r="AA19" s="27">
        <f t="shared" si="18"/>
        <v>17</v>
      </c>
      <c r="AB19" s="27">
        <v>17</v>
      </c>
      <c r="AC19" s="28">
        <f t="shared" si="15"/>
        <v>1</v>
      </c>
      <c r="AD19" s="10">
        <f t="shared" si="16"/>
        <v>0</v>
      </c>
      <c r="AE19" s="44">
        <f t="shared" si="7"/>
        <v>0</v>
      </c>
    </row>
    <row r="20" spans="1:31" x14ac:dyDescent="0.75">
      <c r="A20" s="13" t="s">
        <v>72</v>
      </c>
      <c r="B20" s="13"/>
      <c r="C20" s="13"/>
      <c r="D20" s="13"/>
      <c r="E20" s="13"/>
      <c r="F20" s="13"/>
      <c r="G20" s="13"/>
      <c r="H20" s="13"/>
      <c r="I20" s="16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7"/>
      <c r="X20" s="13"/>
      <c r="Y20" s="13"/>
      <c r="Z20" s="18"/>
      <c r="AA20" s="13"/>
      <c r="AB20" s="13"/>
      <c r="AC20" s="14"/>
      <c r="AD20" s="15"/>
      <c r="AE20" s="44">
        <f t="shared" si="7"/>
        <v>0</v>
      </c>
    </row>
    <row r="21" spans="1:31" x14ac:dyDescent="0.75">
      <c r="A21" s="29" t="s">
        <v>89</v>
      </c>
      <c r="B21" s="29" t="s">
        <v>29</v>
      </c>
      <c r="C21" s="29"/>
      <c r="D21" s="29"/>
      <c r="E21" s="29"/>
      <c r="F21" s="29"/>
      <c r="G21" s="40"/>
      <c r="H21" s="40"/>
      <c r="I21" s="41">
        <f t="shared" ref="I21" si="19">H21-G21</f>
        <v>0</v>
      </c>
      <c r="J21" s="29"/>
      <c r="K21" s="29"/>
      <c r="L21" s="24">
        <f t="shared" ref="L21" si="20">SUM(D21-C21)</f>
        <v>0</v>
      </c>
      <c r="M21" s="29"/>
      <c r="N21" s="29"/>
      <c r="O21" s="29"/>
      <c r="P21" s="29"/>
      <c r="Q21" s="40"/>
      <c r="R21" s="40"/>
      <c r="S21" s="41">
        <f t="shared" ref="S21" si="21">R21-Q21</f>
        <v>0</v>
      </c>
      <c r="T21" s="29"/>
      <c r="U21" s="29"/>
      <c r="V21" s="24">
        <f t="shared" ref="V21" si="22">SUM(N21-M21)</f>
        <v>0</v>
      </c>
      <c r="W21" s="25">
        <f t="shared" ref="W21" si="23">L21+V21</f>
        <v>0</v>
      </c>
      <c r="X21" s="21"/>
      <c r="Y21" s="21"/>
      <c r="Z21" s="30"/>
      <c r="AA21" s="27">
        <f t="shared" ref="AA21" si="24">AB21-X21-Y21-Z21</f>
        <v>17</v>
      </c>
      <c r="AB21" s="27">
        <v>17</v>
      </c>
      <c r="AC21" s="28">
        <f t="shared" ref="AC21" si="25">AA21/AB21</f>
        <v>1</v>
      </c>
      <c r="AD21" s="10">
        <f t="shared" ref="AD21" si="26">W21/AA21</f>
        <v>0</v>
      </c>
      <c r="AE21" s="44">
        <f t="shared" si="7"/>
        <v>0</v>
      </c>
    </row>
    <row r="22" spans="1:31" x14ac:dyDescent="0.75">
      <c r="A22" s="32" t="s">
        <v>36</v>
      </c>
      <c r="B22" s="32"/>
      <c r="C22" s="13"/>
      <c r="D22" s="13"/>
      <c r="E22" s="13"/>
      <c r="F22" s="13"/>
      <c r="G22" s="13"/>
      <c r="H22" s="13"/>
      <c r="I22" s="1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32"/>
      <c r="X22" s="32"/>
      <c r="Y22" s="32"/>
      <c r="Z22" s="32"/>
      <c r="AA22" s="13"/>
      <c r="AB22" s="13"/>
      <c r="AC22" s="32"/>
      <c r="AD22" s="15"/>
      <c r="AE22" s="43"/>
    </row>
    <row r="23" spans="1:31" x14ac:dyDescent="0.75">
      <c r="A23" s="13" t="s">
        <v>37</v>
      </c>
      <c r="B23" s="13"/>
      <c r="C23" s="13"/>
      <c r="D23" s="13"/>
      <c r="E23" s="13"/>
      <c r="F23" s="13"/>
      <c r="G23" s="13"/>
      <c r="H23" s="13"/>
      <c r="I23" s="16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7"/>
      <c r="X23" s="13"/>
      <c r="Y23" s="13"/>
      <c r="Z23" s="18"/>
      <c r="AA23" s="13"/>
      <c r="AB23" s="13"/>
      <c r="AC23" s="14"/>
      <c r="AD23" s="15"/>
      <c r="AE23" s="43"/>
    </row>
    <row r="24" spans="1:31" x14ac:dyDescent="0.75">
      <c r="A24" s="29" t="s">
        <v>73</v>
      </c>
      <c r="B24" s="21" t="s">
        <v>38</v>
      </c>
      <c r="C24" s="29"/>
      <c r="D24" s="29"/>
      <c r="E24" s="29"/>
      <c r="F24" s="29"/>
      <c r="G24" s="40"/>
      <c r="H24" s="40"/>
      <c r="I24" s="41">
        <f t="shared" ref="I24:I41" si="27">H24-G24</f>
        <v>0</v>
      </c>
      <c r="J24" s="29"/>
      <c r="K24" s="29"/>
      <c r="L24" s="24">
        <f t="shared" ref="L24:L41" si="28">SUM(D24-C24)</f>
        <v>0</v>
      </c>
      <c r="M24" s="29"/>
      <c r="N24" s="29"/>
      <c r="O24" s="29"/>
      <c r="P24" s="29"/>
      <c r="Q24" s="40"/>
      <c r="R24" s="40"/>
      <c r="S24" s="41">
        <v>0.41666666666666669</v>
      </c>
      <c r="T24" s="29"/>
      <c r="U24" s="29"/>
      <c r="V24" s="24">
        <f t="shared" ref="V24:V41" si="29">SUM(N24-M24)</f>
        <v>0</v>
      </c>
      <c r="W24" s="25">
        <f>L24+V24</f>
        <v>0</v>
      </c>
      <c r="X24" s="21"/>
      <c r="Y24" s="21"/>
      <c r="Z24" s="33"/>
      <c r="AA24" s="27">
        <f t="shared" ref="AA24:AA54" si="30">AB24-X24-Y24-Z24</f>
        <v>17</v>
      </c>
      <c r="AB24" s="27">
        <v>17</v>
      </c>
      <c r="AC24" s="28">
        <f t="shared" ref="AC24:AC54" si="31">AA24/AB24</f>
        <v>1</v>
      </c>
      <c r="AD24" s="10">
        <f>W24/AA24</f>
        <v>0</v>
      </c>
      <c r="AE24" s="44">
        <f t="shared" ref="AE24" si="32">S24+I24</f>
        <v>0.41666666666666669</v>
      </c>
    </row>
    <row r="25" spans="1:31" x14ac:dyDescent="0.75">
      <c r="A25" s="29" t="s">
        <v>74</v>
      </c>
      <c r="B25" s="21" t="s">
        <v>38</v>
      </c>
      <c r="C25" s="29"/>
      <c r="D25" s="29"/>
      <c r="E25" s="29"/>
      <c r="F25" s="29"/>
      <c r="G25" s="40"/>
      <c r="H25" s="40"/>
      <c r="I25" s="41">
        <f t="shared" si="27"/>
        <v>0</v>
      </c>
      <c r="J25" s="29"/>
      <c r="K25" s="29"/>
      <c r="L25" s="24">
        <f t="shared" si="28"/>
        <v>0</v>
      </c>
      <c r="M25" s="29"/>
      <c r="N25" s="29"/>
      <c r="O25" s="29"/>
      <c r="P25" s="29"/>
      <c r="Q25" s="40"/>
      <c r="R25" s="40"/>
      <c r="S25" s="41">
        <f t="shared" ref="S25:S41" si="33">R25-Q25</f>
        <v>0</v>
      </c>
      <c r="T25" s="29"/>
      <c r="U25" s="29"/>
      <c r="V25" s="24">
        <f t="shared" si="29"/>
        <v>0</v>
      </c>
      <c r="W25" s="25">
        <f>L25+V25</f>
        <v>0</v>
      </c>
      <c r="X25" s="21"/>
      <c r="Y25" s="21"/>
      <c r="Z25" s="33"/>
      <c r="AA25" s="27">
        <f t="shared" si="30"/>
        <v>17</v>
      </c>
      <c r="AB25" s="27">
        <v>17</v>
      </c>
      <c r="AC25" s="28">
        <f t="shared" si="31"/>
        <v>1</v>
      </c>
      <c r="AD25" s="10">
        <f>W25/AA25</f>
        <v>0</v>
      </c>
      <c r="AE25" s="44">
        <f>S23+I23</f>
        <v>0</v>
      </c>
    </row>
    <row r="26" spans="1:31" x14ac:dyDescent="0.75">
      <c r="A26" s="29" t="s">
        <v>75</v>
      </c>
      <c r="B26" s="21" t="s">
        <v>38</v>
      </c>
      <c r="C26" s="29"/>
      <c r="D26" s="29"/>
      <c r="E26" s="29"/>
      <c r="F26" s="29"/>
      <c r="G26" s="40"/>
      <c r="H26" s="40"/>
      <c r="I26" s="41">
        <f t="shared" si="27"/>
        <v>0</v>
      </c>
      <c r="J26" s="29"/>
      <c r="K26" s="29"/>
      <c r="L26" s="24">
        <f t="shared" si="28"/>
        <v>0</v>
      </c>
      <c r="M26" s="29"/>
      <c r="N26" s="29"/>
      <c r="O26" s="29"/>
      <c r="P26" s="29"/>
      <c r="Q26" s="40"/>
      <c r="R26" s="40"/>
      <c r="S26" s="41">
        <f t="shared" si="33"/>
        <v>0</v>
      </c>
      <c r="T26" s="29"/>
      <c r="U26" s="29"/>
      <c r="V26" s="24">
        <f t="shared" si="29"/>
        <v>0</v>
      </c>
      <c r="W26" s="25">
        <f t="shared" ref="W26:W41" si="34">L26+V26</f>
        <v>0</v>
      </c>
      <c r="X26" s="21"/>
      <c r="Y26" s="21"/>
      <c r="Z26" s="33"/>
      <c r="AA26" s="27">
        <f>AB26-X26-Y26-Z26</f>
        <v>17</v>
      </c>
      <c r="AB26" s="27">
        <v>17</v>
      </c>
      <c r="AC26" s="28">
        <f t="shared" si="31"/>
        <v>1</v>
      </c>
      <c r="AD26" s="10">
        <f t="shared" ref="AD26:AD54" si="35">W26/AA26</f>
        <v>0</v>
      </c>
      <c r="AE26" s="44">
        <f t="shared" ref="AE26:AE37" si="36">S25+I25</f>
        <v>0</v>
      </c>
    </row>
    <row r="27" spans="1:31" x14ac:dyDescent="0.75">
      <c r="A27" s="29" t="s">
        <v>76</v>
      </c>
      <c r="B27" s="21" t="s">
        <v>38</v>
      </c>
      <c r="C27" s="29"/>
      <c r="D27" s="29"/>
      <c r="E27" s="29"/>
      <c r="F27" s="29"/>
      <c r="G27" s="40"/>
      <c r="H27" s="40"/>
      <c r="I27" s="41">
        <f t="shared" si="27"/>
        <v>0</v>
      </c>
      <c r="J27" s="29"/>
      <c r="K27" s="29"/>
      <c r="L27" s="24">
        <f t="shared" si="28"/>
        <v>0</v>
      </c>
      <c r="M27" s="29"/>
      <c r="N27" s="29"/>
      <c r="O27" s="29"/>
      <c r="P27" s="29"/>
      <c r="Q27" s="40"/>
      <c r="R27" s="40"/>
      <c r="S27" s="41">
        <f t="shared" si="33"/>
        <v>0</v>
      </c>
      <c r="T27" s="29"/>
      <c r="U27" s="29"/>
      <c r="V27" s="24">
        <f t="shared" si="29"/>
        <v>0</v>
      </c>
      <c r="W27" s="25">
        <f t="shared" si="34"/>
        <v>0</v>
      </c>
      <c r="X27" s="21"/>
      <c r="Y27" s="21"/>
      <c r="Z27" s="33"/>
      <c r="AA27" s="27">
        <f t="shared" si="30"/>
        <v>17</v>
      </c>
      <c r="AB27" s="27">
        <v>17</v>
      </c>
      <c r="AC27" s="28">
        <f t="shared" si="31"/>
        <v>1</v>
      </c>
      <c r="AD27" s="10">
        <f t="shared" si="35"/>
        <v>0</v>
      </c>
      <c r="AE27" s="44">
        <f t="shared" si="36"/>
        <v>0</v>
      </c>
    </row>
    <row r="28" spans="1:31" x14ac:dyDescent="0.75">
      <c r="A28" s="29" t="s">
        <v>77</v>
      </c>
      <c r="B28" s="21" t="s">
        <v>38</v>
      </c>
      <c r="C28" s="29"/>
      <c r="D28" s="29"/>
      <c r="E28" s="29"/>
      <c r="F28" s="29"/>
      <c r="G28" s="40"/>
      <c r="H28" s="40"/>
      <c r="I28" s="41">
        <f t="shared" si="27"/>
        <v>0</v>
      </c>
      <c r="J28" s="29"/>
      <c r="K28" s="29"/>
      <c r="L28" s="24">
        <f t="shared" si="28"/>
        <v>0</v>
      </c>
      <c r="M28" s="29"/>
      <c r="N28" s="29"/>
      <c r="O28" s="29"/>
      <c r="P28" s="29"/>
      <c r="Q28" s="40"/>
      <c r="R28" s="40"/>
      <c r="S28" s="41">
        <f t="shared" si="33"/>
        <v>0</v>
      </c>
      <c r="T28" s="29"/>
      <c r="U28" s="29"/>
      <c r="V28" s="24">
        <f t="shared" si="29"/>
        <v>0</v>
      </c>
      <c r="W28" s="25">
        <f t="shared" si="34"/>
        <v>0</v>
      </c>
      <c r="X28" s="21"/>
      <c r="Y28" s="21"/>
      <c r="Z28" s="33"/>
      <c r="AA28" s="27">
        <f>AB28-X28-Y28-Z28</f>
        <v>17</v>
      </c>
      <c r="AB28" s="27">
        <v>17</v>
      </c>
      <c r="AC28" s="28">
        <f t="shared" si="31"/>
        <v>1</v>
      </c>
      <c r="AD28" s="10">
        <f t="shared" si="35"/>
        <v>0</v>
      </c>
      <c r="AE28" s="44">
        <f t="shared" si="36"/>
        <v>0</v>
      </c>
    </row>
    <row r="29" spans="1:31" x14ac:dyDescent="0.75">
      <c r="A29" s="29" t="s">
        <v>78</v>
      </c>
      <c r="B29" s="21" t="s">
        <v>38</v>
      </c>
      <c r="C29" s="21"/>
      <c r="D29" s="21"/>
      <c r="E29" s="29"/>
      <c r="F29" s="29"/>
      <c r="G29" s="40"/>
      <c r="H29" s="40"/>
      <c r="I29" s="41">
        <f t="shared" si="27"/>
        <v>0</v>
      </c>
      <c r="J29" s="29"/>
      <c r="K29" s="29"/>
      <c r="L29" s="24">
        <f t="shared" si="28"/>
        <v>0</v>
      </c>
      <c r="M29" s="21"/>
      <c r="N29" s="21"/>
      <c r="O29" s="29"/>
      <c r="P29" s="29"/>
      <c r="Q29" s="40"/>
      <c r="R29" s="40"/>
      <c r="S29" s="41">
        <f t="shared" si="33"/>
        <v>0</v>
      </c>
      <c r="T29" s="29"/>
      <c r="U29" s="29"/>
      <c r="V29" s="24">
        <f t="shared" si="29"/>
        <v>0</v>
      </c>
      <c r="W29" s="25">
        <f t="shared" si="34"/>
        <v>0</v>
      </c>
      <c r="X29" s="21"/>
      <c r="Y29" s="21"/>
      <c r="Z29" s="33"/>
      <c r="AA29" s="27">
        <f t="shared" si="30"/>
        <v>17</v>
      </c>
      <c r="AB29" s="27">
        <v>17</v>
      </c>
      <c r="AC29" s="28">
        <f t="shared" si="31"/>
        <v>1</v>
      </c>
      <c r="AD29" s="10">
        <f t="shared" si="35"/>
        <v>0</v>
      </c>
      <c r="AE29" s="44">
        <f t="shared" si="36"/>
        <v>0</v>
      </c>
    </row>
    <row r="30" spans="1:31" x14ac:dyDescent="0.75">
      <c r="A30" s="29" t="s">
        <v>79</v>
      </c>
      <c r="B30" s="21" t="s">
        <v>38</v>
      </c>
      <c r="C30" s="29"/>
      <c r="D30" s="29"/>
      <c r="E30" s="29"/>
      <c r="F30" s="29"/>
      <c r="G30" s="40"/>
      <c r="H30" s="40"/>
      <c r="I30" s="41">
        <f t="shared" si="27"/>
        <v>0</v>
      </c>
      <c r="J30" s="29"/>
      <c r="K30" s="29"/>
      <c r="L30" s="24">
        <f t="shared" si="28"/>
        <v>0</v>
      </c>
      <c r="M30" s="29"/>
      <c r="N30" s="29"/>
      <c r="O30" s="29"/>
      <c r="P30" s="29"/>
      <c r="Q30" s="40"/>
      <c r="R30" s="40"/>
      <c r="S30" s="41">
        <v>0.41666666666666669</v>
      </c>
      <c r="T30" s="29"/>
      <c r="U30" s="29"/>
      <c r="V30" s="24">
        <f t="shared" si="29"/>
        <v>0</v>
      </c>
      <c r="W30" s="25">
        <f t="shared" si="34"/>
        <v>0</v>
      </c>
      <c r="X30" s="21"/>
      <c r="Y30" s="21"/>
      <c r="Z30" s="33"/>
      <c r="AA30" s="27">
        <f t="shared" si="30"/>
        <v>17</v>
      </c>
      <c r="AB30" s="27">
        <v>17</v>
      </c>
      <c r="AC30" s="28">
        <f t="shared" si="31"/>
        <v>1</v>
      </c>
      <c r="AD30" s="10">
        <f t="shared" si="35"/>
        <v>0</v>
      </c>
      <c r="AE30" s="44">
        <f t="shared" ref="AE30:AE31" si="37">S30+I30</f>
        <v>0.41666666666666669</v>
      </c>
    </row>
    <row r="31" spans="1:31" x14ac:dyDescent="0.75">
      <c r="A31" s="29" t="s">
        <v>80</v>
      </c>
      <c r="B31" s="21" t="s">
        <v>38</v>
      </c>
      <c r="C31" s="29"/>
      <c r="D31" s="29"/>
      <c r="E31" s="29"/>
      <c r="F31" s="29"/>
      <c r="G31" s="40"/>
      <c r="H31" s="40"/>
      <c r="I31" s="41">
        <f t="shared" si="27"/>
        <v>0</v>
      </c>
      <c r="J31" s="29"/>
      <c r="K31" s="29"/>
      <c r="L31" s="24">
        <f t="shared" si="28"/>
        <v>0</v>
      </c>
      <c r="M31" s="29"/>
      <c r="N31" s="29"/>
      <c r="O31" s="29"/>
      <c r="P31" s="29"/>
      <c r="Q31" s="40"/>
      <c r="R31" s="40"/>
      <c r="S31" s="41">
        <v>0.41666666666666669</v>
      </c>
      <c r="T31" s="29"/>
      <c r="U31" s="29"/>
      <c r="V31" s="24">
        <f t="shared" si="29"/>
        <v>0</v>
      </c>
      <c r="W31" s="25">
        <f t="shared" si="34"/>
        <v>0</v>
      </c>
      <c r="X31" s="21"/>
      <c r="Y31" s="21"/>
      <c r="Z31" s="33"/>
      <c r="AA31" s="27">
        <f t="shared" si="30"/>
        <v>17</v>
      </c>
      <c r="AB31" s="27">
        <v>17</v>
      </c>
      <c r="AC31" s="28">
        <f t="shared" si="31"/>
        <v>1</v>
      </c>
      <c r="AD31" s="10">
        <f t="shared" si="35"/>
        <v>0</v>
      </c>
      <c r="AE31" s="44">
        <f t="shared" si="37"/>
        <v>0.41666666666666669</v>
      </c>
    </row>
    <row r="32" spans="1:31" x14ac:dyDescent="0.75">
      <c r="A32" s="29" t="s">
        <v>81</v>
      </c>
      <c r="B32" s="21" t="s">
        <v>38</v>
      </c>
      <c r="C32" s="29"/>
      <c r="D32" s="29"/>
      <c r="E32" s="29"/>
      <c r="F32" s="29"/>
      <c r="G32" s="40"/>
      <c r="H32" s="40"/>
      <c r="I32" s="41">
        <f t="shared" si="27"/>
        <v>0</v>
      </c>
      <c r="J32" s="29"/>
      <c r="K32" s="29"/>
      <c r="L32" s="24">
        <f t="shared" si="28"/>
        <v>0</v>
      </c>
      <c r="M32" s="29"/>
      <c r="N32" s="29"/>
      <c r="O32" s="29"/>
      <c r="P32" s="29"/>
      <c r="Q32" s="40"/>
      <c r="R32" s="40"/>
      <c r="S32" s="41">
        <f t="shared" si="33"/>
        <v>0</v>
      </c>
      <c r="T32" s="29"/>
      <c r="U32" s="29"/>
      <c r="V32" s="24">
        <f t="shared" si="29"/>
        <v>0</v>
      </c>
      <c r="W32" s="25">
        <f t="shared" si="34"/>
        <v>0</v>
      </c>
      <c r="X32" s="21"/>
      <c r="Y32" s="21"/>
      <c r="Z32" s="33"/>
      <c r="AA32" s="27">
        <f t="shared" si="30"/>
        <v>17</v>
      </c>
      <c r="AB32" s="27">
        <v>17</v>
      </c>
      <c r="AC32" s="28">
        <f t="shared" si="31"/>
        <v>1</v>
      </c>
      <c r="AD32" s="10">
        <f t="shared" si="35"/>
        <v>0</v>
      </c>
      <c r="AE32" s="44">
        <f t="shared" si="36"/>
        <v>0.41666666666666669</v>
      </c>
    </row>
    <row r="33" spans="1:31" x14ac:dyDescent="0.75">
      <c r="A33" s="29" t="s">
        <v>82</v>
      </c>
      <c r="B33" s="21" t="s">
        <v>38</v>
      </c>
      <c r="C33" s="21"/>
      <c r="D33" s="21"/>
      <c r="E33" s="29"/>
      <c r="F33" s="29"/>
      <c r="G33" s="40"/>
      <c r="H33" s="40"/>
      <c r="I33" s="41">
        <f t="shared" si="27"/>
        <v>0</v>
      </c>
      <c r="J33" s="29"/>
      <c r="K33" s="29"/>
      <c r="L33" s="24">
        <f t="shared" si="28"/>
        <v>0</v>
      </c>
      <c r="M33" s="21"/>
      <c r="N33" s="21"/>
      <c r="O33" s="29"/>
      <c r="P33" s="29"/>
      <c r="Q33" s="40"/>
      <c r="R33" s="40"/>
      <c r="S33" s="41">
        <f t="shared" si="33"/>
        <v>0</v>
      </c>
      <c r="T33" s="29"/>
      <c r="U33" s="29"/>
      <c r="V33" s="24">
        <f t="shared" si="29"/>
        <v>0</v>
      </c>
      <c r="W33" s="25">
        <f t="shared" si="34"/>
        <v>0</v>
      </c>
      <c r="X33" s="21"/>
      <c r="Y33" s="21"/>
      <c r="Z33" s="33"/>
      <c r="AA33" s="27">
        <f t="shared" si="30"/>
        <v>17</v>
      </c>
      <c r="AB33" s="27">
        <v>17</v>
      </c>
      <c r="AC33" s="28">
        <f t="shared" si="31"/>
        <v>1</v>
      </c>
      <c r="AD33" s="10">
        <f t="shared" si="35"/>
        <v>0</v>
      </c>
      <c r="AE33" s="44">
        <f t="shared" si="36"/>
        <v>0</v>
      </c>
    </row>
    <row r="34" spans="1:31" x14ac:dyDescent="0.75">
      <c r="A34" s="29" t="s">
        <v>83</v>
      </c>
      <c r="B34" s="21" t="s">
        <v>38</v>
      </c>
      <c r="C34" s="29"/>
      <c r="D34" s="29"/>
      <c r="E34" s="29"/>
      <c r="F34" s="29"/>
      <c r="G34" s="40"/>
      <c r="H34" s="40"/>
      <c r="I34" s="41">
        <f t="shared" si="27"/>
        <v>0</v>
      </c>
      <c r="J34" s="29"/>
      <c r="K34" s="29"/>
      <c r="L34" s="24">
        <f t="shared" si="28"/>
        <v>0</v>
      </c>
      <c r="M34" s="29"/>
      <c r="N34" s="29"/>
      <c r="O34" s="29"/>
      <c r="P34" s="29"/>
      <c r="Q34" s="40"/>
      <c r="R34" s="40"/>
      <c r="S34" s="41">
        <f t="shared" si="33"/>
        <v>0</v>
      </c>
      <c r="T34" s="29"/>
      <c r="U34" s="29"/>
      <c r="V34" s="24">
        <f t="shared" si="29"/>
        <v>0</v>
      </c>
      <c r="W34" s="25">
        <f t="shared" si="34"/>
        <v>0</v>
      </c>
      <c r="X34" s="21"/>
      <c r="Y34" s="21"/>
      <c r="Z34" s="33"/>
      <c r="AA34" s="27">
        <f t="shared" si="30"/>
        <v>17</v>
      </c>
      <c r="AB34" s="27">
        <v>17</v>
      </c>
      <c r="AC34" s="28">
        <f t="shared" si="31"/>
        <v>1</v>
      </c>
      <c r="AD34" s="10">
        <f t="shared" si="35"/>
        <v>0</v>
      </c>
      <c r="AE34" s="44">
        <f t="shared" si="36"/>
        <v>0</v>
      </c>
    </row>
    <row r="35" spans="1:31" x14ac:dyDescent="0.75">
      <c r="A35" s="29" t="s">
        <v>84</v>
      </c>
      <c r="B35" s="21" t="s">
        <v>38</v>
      </c>
      <c r="C35" s="29"/>
      <c r="D35" s="29"/>
      <c r="E35" s="29"/>
      <c r="F35" s="29"/>
      <c r="G35" s="40"/>
      <c r="H35" s="40"/>
      <c r="I35" s="41">
        <f t="shared" si="27"/>
        <v>0</v>
      </c>
      <c r="J35" s="29"/>
      <c r="K35" s="29"/>
      <c r="L35" s="24">
        <f t="shared" si="28"/>
        <v>0</v>
      </c>
      <c r="M35" s="29"/>
      <c r="N35" s="29"/>
      <c r="O35" s="29"/>
      <c r="P35" s="29"/>
      <c r="Q35" s="40"/>
      <c r="R35" s="40"/>
      <c r="S35" s="41">
        <f t="shared" si="33"/>
        <v>0</v>
      </c>
      <c r="T35" s="29"/>
      <c r="U35" s="29"/>
      <c r="V35" s="24">
        <f t="shared" si="29"/>
        <v>0</v>
      </c>
      <c r="W35" s="25">
        <f t="shared" si="34"/>
        <v>0</v>
      </c>
      <c r="X35" s="21"/>
      <c r="Y35" s="21"/>
      <c r="Z35" s="33"/>
      <c r="AA35" s="27">
        <f t="shared" si="30"/>
        <v>17</v>
      </c>
      <c r="AB35" s="27">
        <v>17</v>
      </c>
      <c r="AC35" s="28">
        <f t="shared" si="31"/>
        <v>1</v>
      </c>
      <c r="AD35" s="10">
        <f t="shared" si="35"/>
        <v>0</v>
      </c>
      <c r="AE35" s="44">
        <f t="shared" si="36"/>
        <v>0</v>
      </c>
    </row>
    <row r="36" spans="1:31" x14ac:dyDescent="0.75">
      <c r="A36" s="29" t="s">
        <v>85</v>
      </c>
      <c r="B36" s="21" t="s">
        <v>38</v>
      </c>
      <c r="C36" s="29"/>
      <c r="D36" s="29"/>
      <c r="E36" s="29"/>
      <c r="F36" s="29"/>
      <c r="G36" s="40"/>
      <c r="H36" s="40"/>
      <c r="I36" s="41">
        <f t="shared" si="27"/>
        <v>0</v>
      </c>
      <c r="J36" s="29"/>
      <c r="K36" s="29"/>
      <c r="L36" s="24">
        <f t="shared" si="28"/>
        <v>0</v>
      </c>
      <c r="M36" s="29"/>
      <c r="N36" s="29"/>
      <c r="O36" s="29"/>
      <c r="P36" s="29"/>
      <c r="Q36" s="40"/>
      <c r="R36" s="40"/>
      <c r="S36" s="41">
        <f t="shared" si="33"/>
        <v>0</v>
      </c>
      <c r="T36" s="29"/>
      <c r="U36" s="29"/>
      <c r="V36" s="24">
        <f t="shared" si="29"/>
        <v>0</v>
      </c>
      <c r="W36" s="25">
        <f t="shared" si="34"/>
        <v>0</v>
      </c>
      <c r="X36" s="21"/>
      <c r="Y36" s="21"/>
      <c r="Z36" s="33"/>
      <c r="AA36" s="27">
        <f t="shared" si="30"/>
        <v>17</v>
      </c>
      <c r="AB36" s="27">
        <v>17</v>
      </c>
      <c r="AC36" s="28">
        <f t="shared" si="31"/>
        <v>1</v>
      </c>
      <c r="AD36" s="10">
        <f t="shared" si="35"/>
        <v>0</v>
      </c>
      <c r="AE36" s="44">
        <f t="shared" si="36"/>
        <v>0</v>
      </c>
    </row>
    <row r="37" spans="1:31" x14ac:dyDescent="0.75">
      <c r="A37" s="29" t="s">
        <v>86</v>
      </c>
      <c r="B37" s="21" t="s">
        <v>38</v>
      </c>
      <c r="C37" s="29"/>
      <c r="D37" s="29"/>
      <c r="E37" s="29"/>
      <c r="F37" s="29"/>
      <c r="G37" s="40"/>
      <c r="H37" s="40"/>
      <c r="I37" s="41">
        <f t="shared" si="27"/>
        <v>0</v>
      </c>
      <c r="J37" s="29"/>
      <c r="K37" s="29"/>
      <c r="L37" s="24">
        <f t="shared" si="28"/>
        <v>0</v>
      </c>
      <c r="M37" s="29"/>
      <c r="N37" s="29"/>
      <c r="O37" s="29"/>
      <c r="P37" s="29"/>
      <c r="Q37" s="40"/>
      <c r="R37" s="40"/>
      <c r="S37" s="41">
        <f t="shared" si="33"/>
        <v>0</v>
      </c>
      <c r="T37" s="29"/>
      <c r="U37" s="29"/>
      <c r="V37" s="24">
        <f t="shared" si="29"/>
        <v>0</v>
      </c>
      <c r="W37" s="25">
        <f t="shared" si="34"/>
        <v>0</v>
      </c>
      <c r="X37" s="21"/>
      <c r="Y37" s="21"/>
      <c r="Z37" s="33"/>
      <c r="AA37" s="27">
        <f t="shared" si="30"/>
        <v>17</v>
      </c>
      <c r="AB37" s="27">
        <v>17</v>
      </c>
      <c r="AC37" s="28">
        <f t="shared" si="31"/>
        <v>1</v>
      </c>
      <c r="AD37" s="10">
        <f t="shared" si="35"/>
        <v>0</v>
      </c>
      <c r="AE37" s="44">
        <f t="shared" si="36"/>
        <v>0</v>
      </c>
    </row>
    <row r="38" spans="1:31" x14ac:dyDescent="0.75">
      <c r="A38" s="29" t="s">
        <v>87</v>
      </c>
      <c r="B38" s="21" t="s">
        <v>38</v>
      </c>
      <c r="C38" s="29"/>
      <c r="D38" s="21"/>
      <c r="E38" s="29"/>
      <c r="F38" s="29"/>
      <c r="G38" s="40"/>
      <c r="H38" s="40"/>
      <c r="I38" s="41">
        <f t="shared" si="27"/>
        <v>0</v>
      </c>
      <c r="J38" s="29"/>
      <c r="K38" s="29"/>
      <c r="L38" s="24">
        <f t="shared" si="28"/>
        <v>0</v>
      </c>
      <c r="M38" s="21"/>
      <c r="N38" s="29"/>
      <c r="O38" s="29"/>
      <c r="P38" s="29"/>
      <c r="Q38" s="40"/>
      <c r="R38" s="40"/>
      <c r="S38" s="41">
        <f t="shared" si="33"/>
        <v>0</v>
      </c>
      <c r="T38" s="29"/>
      <c r="U38" s="29"/>
      <c r="V38" s="24">
        <f t="shared" si="29"/>
        <v>0</v>
      </c>
      <c r="W38" s="25">
        <f t="shared" si="34"/>
        <v>0</v>
      </c>
      <c r="X38" s="21"/>
      <c r="Y38" s="21"/>
      <c r="Z38" s="33"/>
      <c r="AA38" s="27">
        <f t="shared" si="30"/>
        <v>17</v>
      </c>
      <c r="AB38" s="27">
        <v>17</v>
      </c>
      <c r="AC38" s="28">
        <f t="shared" si="31"/>
        <v>1</v>
      </c>
      <c r="AD38" s="10">
        <f>W38/AA38</f>
        <v>0</v>
      </c>
      <c r="AE38" s="44">
        <f>S35+I35</f>
        <v>0</v>
      </c>
    </row>
    <row r="39" spans="1:31" x14ac:dyDescent="0.75">
      <c r="A39" s="29" t="s">
        <v>135</v>
      </c>
      <c r="B39" s="21" t="s">
        <v>38</v>
      </c>
      <c r="C39" s="21"/>
      <c r="D39" s="21"/>
      <c r="E39" s="29"/>
      <c r="F39" s="29"/>
      <c r="G39" s="40"/>
      <c r="H39" s="40"/>
      <c r="I39" s="41">
        <f t="shared" si="27"/>
        <v>0</v>
      </c>
      <c r="J39" s="29"/>
      <c r="K39" s="29"/>
      <c r="L39" s="24">
        <f t="shared" si="28"/>
        <v>0</v>
      </c>
      <c r="M39" s="21"/>
      <c r="N39" s="29"/>
      <c r="O39" s="29"/>
      <c r="P39" s="29"/>
      <c r="Q39" s="40"/>
      <c r="R39" s="40"/>
      <c r="S39" s="41">
        <f t="shared" si="33"/>
        <v>0</v>
      </c>
      <c r="T39" s="29"/>
      <c r="U39" s="29"/>
      <c r="V39" s="24">
        <f t="shared" si="29"/>
        <v>0</v>
      </c>
      <c r="W39" s="25">
        <f t="shared" si="34"/>
        <v>0</v>
      </c>
      <c r="X39" s="21"/>
      <c r="Y39" s="21"/>
      <c r="Z39" s="33"/>
      <c r="AA39" s="27">
        <f t="shared" si="30"/>
        <v>17</v>
      </c>
      <c r="AB39" s="27">
        <v>17</v>
      </c>
      <c r="AC39" s="28">
        <f t="shared" si="31"/>
        <v>1</v>
      </c>
      <c r="AD39" s="10">
        <f>W39/AA39</f>
        <v>0</v>
      </c>
      <c r="AE39" s="44">
        <f t="shared" ref="AE39" si="38">S38+I38</f>
        <v>0</v>
      </c>
    </row>
    <row r="40" spans="1:31" x14ac:dyDescent="0.75">
      <c r="A40" s="29" t="s">
        <v>136</v>
      </c>
      <c r="B40" s="21" t="s">
        <v>38</v>
      </c>
      <c r="C40" s="29"/>
      <c r="D40" s="29"/>
      <c r="E40" s="29"/>
      <c r="F40" s="29"/>
      <c r="G40" s="40"/>
      <c r="H40" s="40"/>
      <c r="I40" s="41">
        <f t="shared" si="27"/>
        <v>0</v>
      </c>
      <c r="J40" s="29"/>
      <c r="K40" s="29"/>
      <c r="L40" s="24">
        <f t="shared" si="28"/>
        <v>0</v>
      </c>
      <c r="M40" s="29"/>
      <c r="N40" s="21"/>
      <c r="O40" s="29"/>
      <c r="P40" s="29"/>
      <c r="Q40" s="40"/>
      <c r="R40" s="40"/>
      <c r="S40" s="41">
        <f t="shared" si="33"/>
        <v>0</v>
      </c>
      <c r="T40" s="29"/>
      <c r="U40" s="29"/>
      <c r="V40" s="24">
        <f t="shared" si="29"/>
        <v>0</v>
      </c>
      <c r="W40" s="25">
        <f t="shared" si="34"/>
        <v>0</v>
      </c>
      <c r="X40" s="21"/>
      <c r="Y40" s="21"/>
      <c r="Z40" s="33"/>
      <c r="AA40" s="27">
        <f t="shared" si="30"/>
        <v>17</v>
      </c>
      <c r="AB40" s="27">
        <v>17</v>
      </c>
      <c r="AC40" s="28">
        <f t="shared" si="31"/>
        <v>1</v>
      </c>
      <c r="AD40" s="10">
        <f>W40/AA40</f>
        <v>0</v>
      </c>
      <c r="AE40" s="44">
        <f>S37+I37</f>
        <v>0</v>
      </c>
    </row>
    <row r="41" spans="1:31" x14ac:dyDescent="0.75">
      <c r="A41" s="29" t="s">
        <v>137</v>
      </c>
      <c r="B41" s="21" t="s">
        <v>38</v>
      </c>
      <c r="C41" s="21"/>
      <c r="D41" s="21"/>
      <c r="E41" s="29"/>
      <c r="F41" s="29"/>
      <c r="G41" s="40"/>
      <c r="H41" s="40"/>
      <c r="I41" s="41">
        <f t="shared" si="27"/>
        <v>0</v>
      </c>
      <c r="J41" s="29"/>
      <c r="K41" s="29"/>
      <c r="L41" s="24">
        <f t="shared" si="28"/>
        <v>0</v>
      </c>
      <c r="M41" s="21"/>
      <c r="N41" s="29"/>
      <c r="O41" s="29"/>
      <c r="P41" s="29"/>
      <c r="Q41" s="40"/>
      <c r="R41" s="40"/>
      <c r="S41" s="41">
        <f t="shared" si="33"/>
        <v>0</v>
      </c>
      <c r="T41" s="29"/>
      <c r="U41" s="29"/>
      <c r="V41" s="24">
        <f t="shared" si="29"/>
        <v>0</v>
      </c>
      <c r="W41" s="25">
        <f t="shared" si="34"/>
        <v>0</v>
      </c>
      <c r="X41" s="21"/>
      <c r="Y41" s="21"/>
      <c r="Z41" s="33"/>
      <c r="AA41" s="27">
        <f t="shared" si="30"/>
        <v>17</v>
      </c>
      <c r="AB41" s="27">
        <v>17</v>
      </c>
      <c r="AC41" s="28">
        <f t="shared" si="31"/>
        <v>1</v>
      </c>
      <c r="AD41" s="10">
        <f>W41/AA41</f>
        <v>0</v>
      </c>
      <c r="AE41" s="44">
        <f t="shared" ref="AE41" si="39">S40+I40</f>
        <v>0</v>
      </c>
    </row>
    <row r="42" spans="1:31" x14ac:dyDescent="0.75">
      <c r="A42" s="13" t="s">
        <v>102</v>
      </c>
      <c r="B42" s="13"/>
      <c r="C42" s="13"/>
      <c r="D42" s="13"/>
      <c r="E42" s="13"/>
      <c r="F42" s="13"/>
      <c r="G42" s="13"/>
      <c r="H42" s="13"/>
      <c r="I42" s="16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7"/>
      <c r="X42" s="13"/>
      <c r="Y42" s="13"/>
      <c r="Z42" s="18"/>
      <c r="AA42" s="13"/>
      <c r="AB42" s="13"/>
      <c r="AC42" s="14"/>
      <c r="AD42" s="15"/>
      <c r="AE42" s="43"/>
    </row>
    <row r="43" spans="1:31" x14ac:dyDescent="0.75">
      <c r="A43" s="29" t="s">
        <v>39</v>
      </c>
      <c r="B43" s="21" t="s">
        <v>38</v>
      </c>
      <c r="C43" s="29"/>
      <c r="D43" s="29"/>
      <c r="E43" s="29"/>
      <c r="F43" s="29"/>
      <c r="G43" s="40"/>
      <c r="H43" s="40"/>
      <c r="I43" s="41">
        <f t="shared" ref="I43:I54" si="40">H43-G43</f>
        <v>0</v>
      </c>
      <c r="J43" s="29"/>
      <c r="K43" s="29"/>
      <c r="L43" s="24">
        <f t="shared" ref="L43:L54" si="41">SUM(D43-C43)</f>
        <v>0</v>
      </c>
      <c r="M43" s="29"/>
      <c r="N43" s="29"/>
      <c r="O43" s="29"/>
      <c r="P43" s="29"/>
      <c r="Q43" s="40"/>
      <c r="R43" s="40"/>
      <c r="S43" s="41">
        <f>R43-Q43</f>
        <v>0</v>
      </c>
      <c r="T43" s="29"/>
      <c r="U43" s="29"/>
      <c r="V43" s="24">
        <f t="shared" ref="V43:V54" si="42">SUM(N43-M43)</f>
        <v>0</v>
      </c>
      <c r="W43" s="25">
        <f t="shared" ref="W43:W54" si="43">L43+V43</f>
        <v>0</v>
      </c>
      <c r="X43" s="21"/>
      <c r="Y43" s="21"/>
      <c r="Z43" s="33"/>
      <c r="AA43" s="27">
        <f t="shared" ref="AA43:AA47" si="44">AB43-X43-Y43-Z43</f>
        <v>17</v>
      </c>
      <c r="AB43" s="27">
        <v>17</v>
      </c>
      <c r="AC43" s="28">
        <f t="shared" ref="AC43:AC46" si="45">AA43/AB43</f>
        <v>1</v>
      </c>
      <c r="AD43" s="10">
        <f t="shared" ref="AD43:AD46" si="46">W43/AA43</f>
        <v>0</v>
      </c>
      <c r="AE43" s="44">
        <f>S43+I43</f>
        <v>0</v>
      </c>
    </row>
    <row r="44" spans="1:31" x14ac:dyDescent="0.75">
      <c r="A44" s="29" t="s">
        <v>40</v>
      </c>
      <c r="B44" s="21" t="s">
        <v>38</v>
      </c>
      <c r="C44" s="29"/>
      <c r="D44" s="29"/>
      <c r="E44" s="29"/>
      <c r="F44" s="29"/>
      <c r="G44" s="40"/>
      <c r="H44" s="40"/>
      <c r="I44" s="41">
        <f t="shared" si="40"/>
        <v>0</v>
      </c>
      <c r="J44" s="29"/>
      <c r="K44" s="29"/>
      <c r="L44" s="24">
        <f t="shared" si="41"/>
        <v>0</v>
      </c>
      <c r="M44" s="29"/>
      <c r="N44" s="29"/>
      <c r="O44" s="29"/>
      <c r="P44" s="29"/>
      <c r="Q44" s="40"/>
      <c r="R44" s="40"/>
      <c r="S44" s="41">
        <f t="shared" ref="S44:S54" si="47">R44-Q44</f>
        <v>0</v>
      </c>
      <c r="T44" s="29"/>
      <c r="U44" s="29"/>
      <c r="V44" s="24">
        <f t="shared" si="42"/>
        <v>0</v>
      </c>
      <c r="W44" s="25">
        <f t="shared" si="43"/>
        <v>0</v>
      </c>
      <c r="X44" s="21"/>
      <c r="Y44" s="21"/>
      <c r="Z44" s="33"/>
      <c r="AA44" s="27">
        <f t="shared" si="44"/>
        <v>17</v>
      </c>
      <c r="AB44" s="27">
        <v>17</v>
      </c>
      <c r="AC44" s="28">
        <f t="shared" si="45"/>
        <v>1</v>
      </c>
      <c r="AD44" s="10">
        <f t="shared" si="46"/>
        <v>0</v>
      </c>
      <c r="AE44" s="44">
        <f t="shared" ref="AE44:AE54" si="48">S44+I44</f>
        <v>0</v>
      </c>
    </row>
    <row r="45" spans="1:31" x14ac:dyDescent="0.75">
      <c r="A45" s="29" t="s">
        <v>41</v>
      </c>
      <c r="B45" s="21" t="s">
        <v>38</v>
      </c>
      <c r="C45" s="29"/>
      <c r="D45" s="29"/>
      <c r="E45" s="29"/>
      <c r="F45" s="29"/>
      <c r="G45" s="40"/>
      <c r="H45" s="40"/>
      <c r="I45" s="41">
        <f t="shared" si="40"/>
        <v>0</v>
      </c>
      <c r="J45" s="29"/>
      <c r="K45" s="29"/>
      <c r="L45" s="24">
        <f t="shared" si="41"/>
        <v>0</v>
      </c>
      <c r="M45" s="29"/>
      <c r="N45" s="29"/>
      <c r="O45" s="29"/>
      <c r="P45" s="29"/>
      <c r="Q45" s="40"/>
      <c r="R45" s="40"/>
      <c r="S45" s="41">
        <f t="shared" si="47"/>
        <v>0</v>
      </c>
      <c r="T45" s="29"/>
      <c r="U45" s="29"/>
      <c r="V45" s="24">
        <f t="shared" si="42"/>
        <v>0</v>
      </c>
      <c r="W45" s="25">
        <f t="shared" si="43"/>
        <v>0</v>
      </c>
      <c r="X45" s="21"/>
      <c r="Y45" s="21"/>
      <c r="Z45" s="33"/>
      <c r="AA45" s="27">
        <f t="shared" si="44"/>
        <v>17</v>
      </c>
      <c r="AB45" s="27">
        <v>17</v>
      </c>
      <c r="AC45" s="28">
        <f t="shared" si="45"/>
        <v>1</v>
      </c>
      <c r="AD45" s="10">
        <f t="shared" si="46"/>
        <v>0</v>
      </c>
      <c r="AE45" s="44">
        <f t="shared" si="48"/>
        <v>0</v>
      </c>
    </row>
    <row r="46" spans="1:31" x14ac:dyDescent="0.75">
      <c r="A46" s="29" t="s">
        <v>42</v>
      </c>
      <c r="B46" s="21" t="s">
        <v>38</v>
      </c>
      <c r="C46" s="29"/>
      <c r="D46" s="29"/>
      <c r="E46" s="29"/>
      <c r="F46" s="29"/>
      <c r="G46" s="40"/>
      <c r="H46" s="40"/>
      <c r="I46" s="41">
        <f t="shared" si="40"/>
        <v>0</v>
      </c>
      <c r="J46" s="29"/>
      <c r="K46" s="29"/>
      <c r="L46" s="24">
        <f t="shared" si="41"/>
        <v>0</v>
      </c>
      <c r="M46" s="29"/>
      <c r="N46" s="29"/>
      <c r="O46" s="29"/>
      <c r="P46" s="29"/>
      <c r="Q46" s="40"/>
      <c r="R46" s="40"/>
      <c r="S46" s="41">
        <f t="shared" si="47"/>
        <v>0</v>
      </c>
      <c r="T46" s="29"/>
      <c r="U46" s="29"/>
      <c r="V46" s="24">
        <f t="shared" si="42"/>
        <v>0</v>
      </c>
      <c r="W46" s="25">
        <f t="shared" si="43"/>
        <v>0</v>
      </c>
      <c r="X46" s="21"/>
      <c r="Y46" s="21"/>
      <c r="Z46" s="33"/>
      <c r="AA46" s="27">
        <f t="shared" si="44"/>
        <v>17</v>
      </c>
      <c r="AB46" s="27">
        <v>17</v>
      </c>
      <c r="AC46" s="28">
        <f t="shared" si="45"/>
        <v>1</v>
      </c>
      <c r="AD46" s="10">
        <f t="shared" si="46"/>
        <v>0</v>
      </c>
      <c r="AE46" s="44">
        <f t="shared" si="48"/>
        <v>0</v>
      </c>
    </row>
    <row r="47" spans="1:31" x14ac:dyDescent="0.75">
      <c r="A47" s="29" t="s">
        <v>43</v>
      </c>
      <c r="B47" s="21" t="s">
        <v>38</v>
      </c>
      <c r="C47" s="21"/>
      <c r="D47" s="21"/>
      <c r="E47" s="29"/>
      <c r="F47" s="29"/>
      <c r="G47" s="40"/>
      <c r="H47" s="40"/>
      <c r="I47" s="41">
        <f t="shared" si="40"/>
        <v>0</v>
      </c>
      <c r="J47" s="29"/>
      <c r="K47" s="29"/>
      <c r="L47" s="24">
        <f t="shared" si="41"/>
        <v>0</v>
      </c>
      <c r="M47" s="21"/>
      <c r="N47" s="21"/>
      <c r="O47" s="29"/>
      <c r="P47" s="29"/>
      <c r="Q47" s="40"/>
      <c r="R47" s="40"/>
      <c r="S47" s="41">
        <f t="shared" si="47"/>
        <v>0</v>
      </c>
      <c r="T47" s="29"/>
      <c r="U47" s="29"/>
      <c r="V47" s="24">
        <f t="shared" si="42"/>
        <v>0</v>
      </c>
      <c r="W47" s="25">
        <f t="shared" si="43"/>
        <v>0</v>
      </c>
      <c r="X47" s="21"/>
      <c r="Y47" s="21"/>
      <c r="Z47" s="33"/>
      <c r="AA47" s="27">
        <f t="shared" si="44"/>
        <v>17</v>
      </c>
      <c r="AB47" s="27">
        <v>17</v>
      </c>
      <c r="AC47" s="28">
        <f>AA47/AB47</f>
        <v>1</v>
      </c>
      <c r="AD47" s="10">
        <f>W47/AA47</f>
        <v>0</v>
      </c>
      <c r="AE47" s="44">
        <f t="shared" si="48"/>
        <v>0</v>
      </c>
    </row>
    <row r="48" spans="1:31" x14ac:dyDescent="0.75">
      <c r="A48" s="29" t="s">
        <v>44</v>
      </c>
      <c r="B48" s="21" t="s">
        <v>38</v>
      </c>
      <c r="C48" s="29"/>
      <c r="D48" s="29"/>
      <c r="E48" s="29"/>
      <c r="F48" s="29"/>
      <c r="G48" s="40"/>
      <c r="H48" s="40"/>
      <c r="I48" s="41">
        <f t="shared" si="40"/>
        <v>0</v>
      </c>
      <c r="J48" s="29"/>
      <c r="K48" s="29"/>
      <c r="L48" s="24">
        <f t="shared" si="41"/>
        <v>0</v>
      </c>
      <c r="M48" s="29"/>
      <c r="N48" s="29"/>
      <c r="O48" s="29"/>
      <c r="P48" s="29"/>
      <c r="Q48" s="40"/>
      <c r="R48" s="40"/>
      <c r="S48" s="41">
        <f t="shared" si="47"/>
        <v>0</v>
      </c>
      <c r="T48" s="29"/>
      <c r="U48" s="29"/>
      <c r="V48" s="24">
        <f t="shared" si="42"/>
        <v>0</v>
      </c>
      <c r="W48" s="25">
        <f t="shared" si="43"/>
        <v>0</v>
      </c>
      <c r="X48" s="21"/>
      <c r="Y48" s="21"/>
      <c r="Z48" s="33"/>
      <c r="AA48" s="27">
        <f t="shared" si="30"/>
        <v>17</v>
      </c>
      <c r="AB48" s="27">
        <v>17</v>
      </c>
      <c r="AC48" s="28">
        <f t="shared" si="31"/>
        <v>1</v>
      </c>
      <c r="AD48" s="10">
        <f t="shared" si="35"/>
        <v>0</v>
      </c>
      <c r="AE48" s="44">
        <f t="shared" si="48"/>
        <v>0</v>
      </c>
    </row>
    <row r="49" spans="1:31" x14ac:dyDescent="0.75">
      <c r="A49" s="29" t="s">
        <v>45</v>
      </c>
      <c r="B49" s="21" t="s">
        <v>38</v>
      </c>
      <c r="C49" s="29"/>
      <c r="D49" s="29"/>
      <c r="E49" s="29"/>
      <c r="F49" s="29"/>
      <c r="G49" s="40"/>
      <c r="H49" s="40"/>
      <c r="I49" s="41">
        <f t="shared" si="40"/>
        <v>0</v>
      </c>
      <c r="J49" s="29"/>
      <c r="K49" s="29"/>
      <c r="L49" s="24">
        <f t="shared" si="41"/>
        <v>0</v>
      </c>
      <c r="M49" s="29"/>
      <c r="N49" s="29"/>
      <c r="O49" s="29"/>
      <c r="P49" s="29"/>
      <c r="Q49" s="40"/>
      <c r="R49" s="40"/>
      <c r="S49" s="41">
        <v>0.41666666666666669</v>
      </c>
      <c r="T49" s="29"/>
      <c r="U49" s="29"/>
      <c r="V49" s="24">
        <f t="shared" si="42"/>
        <v>0</v>
      </c>
      <c r="W49" s="25">
        <f t="shared" si="43"/>
        <v>0</v>
      </c>
      <c r="X49" s="21"/>
      <c r="Y49" s="21"/>
      <c r="Z49" s="33"/>
      <c r="AA49" s="27">
        <f t="shared" si="30"/>
        <v>17</v>
      </c>
      <c r="AB49" s="27">
        <v>17</v>
      </c>
      <c r="AC49" s="28">
        <f t="shared" si="31"/>
        <v>1</v>
      </c>
      <c r="AD49" s="10">
        <f t="shared" si="35"/>
        <v>0</v>
      </c>
      <c r="AE49" s="44">
        <f t="shared" si="48"/>
        <v>0.41666666666666669</v>
      </c>
    </row>
    <row r="50" spans="1:31" x14ac:dyDescent="0.75">
      <c r="A50" s="29" t="s">
        <v>116</v>
      </c>
      <c r="B50" s="21" t="s">
        <v>38</v>
      </c>
      <c r="C50" s="29"/>
      <c r="D50" s="29"/>
      <c r="E50" s="29"/>
      <c r="F50" s="29"/>
      <c r="G50" s="40"/>
      <c r="H50" s="40"/>
      <c r="I50" s="41">
        <f t="shared" si="40"/>
        <v>0</v>
      </c>
      <c r="J50" s="29"/>
      <c r="K50" s="29"/>
      <c r="L50" s="24">
        <f t="shared" si="41"/>
        <v>0</v>
      </c>
      <c r="M50" s="29"/>
      <c r="N50" s="29"/>
      <c r="O50" s="29"/>
      <c r="P50" s="29"/>
      <c r="Q50" s="40"/>
      <c r="R50" s="40"/>
      <c r="S50" s="41">
        <f t="shared" si="47"/>
        <v>0</v>
      </c>
      <c r="T50" s="29"/>
      <c r="U50" s="29"/>
      <c r="V50" s="24">
        <f t="shared" si="42"/>
        <v>0</v>
      </c>
      <c r="W50" s="25">
        <f t="shared" si="43"/>
        <v>0</v>
      </c>
      <c r="X50" s="21"/>
      <c r="Y50" s="21"/>
      <c r="Z50" s="33"/>
      <c r="AA50" s="27">
        <f t="shared" si="30"/>
        <v>17</v>
      </c>
      <c r="AB50" s="27">
        <v>17</v>
      </c>
      <c r="AC50" s="28">
        <f t="shared" si="31"/>
        <v>1</v>
      </c>
      <c r="AD50" s="10">
        <f t="shared" si="35"/>
        <v>0</v>
      </c>
      <c r="AE50" s="44">
        <f t="shared" si="48"/>
        <v>0</v>
      </c>
    </row>
    <row r="51" spans="1:31" x14ac:dyDescent="0.75">
      <c r="A51" s="29" t="s">
        <v>46</v>
      </c>
      <c r="B51" s="21" t="s">
        <v>38</v>
      </c>
      <c r="C51" s="29"/>
      <c r="D51" s="29"/>
      <c r="E51" s="29"/>
      <c r="F51" s="29"/>
      <c r="G51" s="40"/>
      <c r="H51" s="40"/>
      <c r="I51" s="41">
        <f t="shared" si="40"/>
        <v>0</v>
      </c>
      <c r="J51" s="29"/>
      <c r="K51" s="29"/>
      <c r="L51" s="24">
        <f t="shared" si="41"/>
        <v>0</v>
      </c>
      <c r="M51" s="29"/>
      <c r="N51" s="29"/>
      <c r="O51" s="29"/>
      <c r="P51" s="29"/>
      <c r="Q51" s="29"/>
      <c r="R51" s="29"/>
      <c r="S51" s="41">
        <f t="shared" si="47"/>
        <v>0</v>
      </c>
      <c r="T51" s="29"/>
      <c r="U51" s="29"/>
      <c r="V51" s="24">
        <f t="shared" si="42"/>
        <v>0</v>
      </c>
      <c r="W51" s="25">
        <f t="shared" si="43"/>
        <v>0</v>
      </c>
      <c r="X51" s="21"/>
      <c r="Y51" s="21"/>
      <c r="Z51" s="33"/>
      <c r="AA51" s="27">
        <f t="shared" si="30"/>
        <v>17</v>
      </c>
      <c r="AB51" s="27">
        <v>17</v>
      </c>
      <c r="AC51" s="28">
        <f t="shared" si="31"/>
        <v>1</v>
      </c>
      <c r="AD51" s="10">
        <f t="shared" si="35"/>
        <v>0</v>
      </c>
      <c r="AE51" s="44">
        <f t="shared" si="48"/>
        <v>0</v>
      </c>
    </row>
    <row r="52" spans="1:31" x14ac:dyDescent="0.75">
      <c r="A52" s="29" t="s">
        <v>48</v>
      </c>
      <c r="B52" s="21" t="s">
        <v>38</v>
      </c>
      <c r="C52" s="29"/>
      <c r="D52" s="29"/>
      <c r="E52" s="29"/>
      <c r="F52" s="29"/>
      <c r="G52" s="40"/>
      <c r="H52" s="40"/>
      <c r="I52" s="41">
        <f t="shared" si="40"/>
        <v>0</v>
      </c>
      <c r="J52" s="29"/>
      <c r="K52" s="29"/>
      <c r="L52" s="24">
        <f t="shared" si="41"/>
        <v>0</v>
      </c>
      <c r="M52" s="29"/>
      <c r="N52" s="29"/>
      <c r="O52" s="29"/>
      <c r="P52" s="29"/>
      <c r="Q52" s="40"/>
      <c r="R52" s="40"/>
      <c r="S52" s="41">
        <v>0.41666666666666669</v>
      </c>
      <c r="T52" s="29"/>
      <c r="U52" s="29"/>
      <c r="V52" s="24">
        <f t="shared" si="42"/>
        <v>0</v>
      </c>
      <c r="W52" s="25">
        <f t="shared" si="43"/>
        <v>0</v>
      </c>
      <c r="X52" s="21"/>
      <c r="Y52" s="21"/>
      <c r="Z52" s="33"/>
      <c r="AA52" s="27">
        <f t="shared" si="30"/>
        <v>17</v>
      </c>
      <c r="AB52" s="27">
        <v>17</v>
      </c>
      <c r="AC52" s="28">
        <f t="shared" si="31"/>
        <v>1</v>
      </c>
      <c r="AD52" s="10">
        <f t="shared" si="35"/>
        <v>0</v>
      </c>
      <c r="AE52" s="44">
        <f t="shared" si="48"/>
        <v>0.41666666666666669</v>
      </c>
    </row>
    <row r="53" spans="1:31" x14ac:dyDescent="0.75">
      <c r="A53" s="29" t="s">
        <v>49</v>
      </c>
      <c r="B53" s="21" t="s">
        <v>38</v>
      </c>
      <c r="C53" s="29"/>
      <c r="D53" s="29"/>
      <c r="E53" s="29"/>
      <c r="F53" s="29"/>
      <c r="G53" s="40"/>
      <c r="H53" s="40"/>
      <c r="I53" s="41">
        <f t="shared" si="40"/>
        <v>0</v>
      </c>
      <c r="J53" s="29"/>
      <c r="K53" s="29"/>
      <c r="L53" s="24">
        <f t="shared" si="41"/>
        <v>0</v>
      </c>
      <c r="M53" s="29"/>
      <c r="N53" s="29"/>
      <c r="O53" s="29"/>
      <c r="P53" s="29"/>
      <c r="Q53" s="40"/>
      <c r="R53" s="40"/>
      <c r="S53" s="41">
        <f t="shared" si="47"/>
        <v>0</v>
      </c>
      <c r="T53" s="29"/>
      <c r="U53" s="29"/>
      <c r="V53" s="24">
        <f t="shared" si="42"/>
        <v>0</v>
      </c>
      <c r="W53" s="25">
        <f t="shared" si="43"/>
        <v>0</v>
      </c>
      <c r="X53" s="21"/>
      <c r="Y53" s="21"/>
      <c r="Z53" s="33"/>
      <c r="AA53" s="27">
        <f t="shared" si="30"/>
        <v>17</v>
      </c>
      <c r="AB53" s="27">
        <v>17</v>
      </c>
      <c r="AC53" s="28">
        <f t="shared" si="31"/>
        <v>1</v>
      </c>
      <c r="AD53" s="10">
        <f t="shared" si="35"/>
        <v>0</v>
      </c>
      <c r="AE53" s="44">
        <f t="shared" si="48"/>
        <v>0</v>
      </c>
    </row>
    <row r="54" spans="1:31" x14ac:dyDescent="0.75">
      <c r="A54" s="29" t="s">
        <v>50</v>
      </c>
      <c r="B54" s="21" t="s">
        <v>38</v>
      </c>
      <c r="C54" s="29"/>
      <c r="D54" s="29"/>
      <c r="E54" s="29"/>
      <c r="F54" s="29"/>
      <c r="G54" s="40"/>
      <c r="H54" s="40"/>
      <c r="I54" s="41">
        <f t="shared" si="40"/>
        <v>0</v>
      </c>
      <c r="J54" s="29"/>
      <c r="K54" s="29"/>
      <c r="L54" s="24">
        <f t="shared" si="41"/>
        <v>0</v>
      </c>
      <c r="M54" s="29"/>
      <c r="N54" s="29"/>
      <c r="O54" s="29"/>
      <c r="P54" s="29"/>
      <c r="Q54" s="40"/>
      <c r="R54" s="40"/>
      <c r="S54" s="41">
        <f t="shared" si="47"/>
        <v>0</v>
      </c>
      <c r="T54" s="29"/>
      <c r="U54" s="29"/>
      <c r="V54" s="24">
        <f t="shared" si="42"/>
        <v>0</v>
      </c>
      <c r="W54" s="25">
        <f t="shared" si="43"/>
        <v>0</v>
      </c>
      <c r="X54" s="21"/>
      <c r="Y54" s="21"/>
      <c r="Z54" s="33"/>
      <c r="AA54" s="27">
        <f t="shared" si="30"/>
        <v>17</v>
      </c>
      <c r="AB54" s="27">
        <v>17</v>
      </c>
      <c r="AC54" s="28">
        <f t="shared" si="31"/>
        <v>1</v>
      </c>
      <c r="AD54" s="10">
        <f t="shared" si="35"/>
        <v>0</v>
      </c>
      <c r="AE54" s="44">
        <f t="shared" si="48"/>
        <v>0</v>
      </c>
    </row>
    <row r="55" spans="1:31" s="103" customFormat="1" x14ac:dyDescent="0.75">
      <c r="A55" s="105" t="s">
        <v>118</v>
      </c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</row>
    <row r="56" spans="1:31" s="104" customFormat="1" x14ac:dyDescent="0.75">
      <c r="A56" s="107" t="s">
        <v>97</v>
      </c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</row>
    <row r="57" spans="1:31" x14ac:dyDescent="0.75">
      <c r="A57" s="29" t="s">
        <v>127</v>
      </c>
      <c r="B57" s="29" t="s">
        <v>58</v>
      </c>
      <c r="C57" s="29"/>
      <c r="D57" s="29"/>
      <c r="E57" s="29"/>
      <c r="F57" s="29"/>
      <c r="G57" s="40"/>
      <c r="H57" s="40"/>
      <c r="I57" s="41">
        <f t="shared" ref="I57:I59" si="49">H57-G57</f>
        <v>0</v>
      </c>
      <c r="J57" s="29"/>
      <c r="K57" s="29"/>
      <c r="L57" s="38">
        <f t="shared" ref="L57:L59" si="50">SUM(D57-C57)</f>
        <v>0</v>
      </c>
      <c r="M57" s="29"/>
      <c r="N57" s="29"/>
      <c r="O57" s="29"/>
      <c r="P57" s="29"/>
      <c r="Q57" s="40"/>
      <c r="R57" s="40"/>
      <c r="S57" s="41">
        <f t="shared" ref="S57:S59" si="51">R57-Q57</f>
        <v>0</v>
      </c>
      <c r="T57" s="29"/>
      <c r="U57" s="29"/>
      <c r="V57" s="24">
        <f t="shared" ref="V57:V59" si="52">SUM(N57-M57)</f>
        <v>0</v>
      </c>
      <c r="W57" s="25">
        <f t="shared" ref="W57:W59" si="53">SUM(L57+V57)</f>
        <v>0</v>
      </c>
      <c r="X57" s="29"/>
      <c r="Y57" s="29"/>
      <c r="Z57" s="30"/>
      <c r="AA57" s="27">
        <f>AB57-X57-Y57-Z57</f>
        <v>17</v>
      </c>
      <c r="AB57" s="27">
        <v>17</v>
      </c>
      <c r="AC57" s="28">
        <f>AA57/AB57</f>
        <v>1</v>
      </c>
      <c r="AD57" s="10">
        <f>W57/AA57</f>
        <v>0</v>
      </c>
      <c r="AE57" s="44">
        <f>S56+I56</f>
        <v>0</v>
      </c>
    </row>
    <row r="58" spans="1:31" x14ac:dyDescent="0.75">
      <c r="A58" s="29" t="s">
        <v>128</v>
      </c>
      <c r="B58" s="29" t="s">
        <v>58</v>
      </c>
      <c r="C58" s="29"/>
      <c r="D58" s="29"/>
      <c r="E58" s="29"/>
      <c r="F58" s="29"/>
      <c r="G58" s="40"/>
      <c r="H58" s="40"/>
      <c r="I58" s="41">
        <f t="shared" si="49"/>
        <v>0</v>
      </c>
      <c r="J58" s="29"/>
      <c r="K58" s="29"/>
      <c r="L58" s="38">
        <f t="shared" si="50"/>
        <v>0</v>
      </c>
      <c r="M58" s="29"/>
      <c r="N58" s="29"/>
      <c r="O58" s="29"/>
      <c r="P58" s="29"/>
      <c r="Q58" s="40"/>
      <c r="R58" s="40"/>
      <c r="S58" s="41">
        <f t="shared" si="51"/>
        <v>0</v>
      </c>
      <c r="T58" s="29"/>
      <c r="U58" s="29"/>
      <c r="V58" s="24">
        <f t="shared" si="52"/>
        <v>0</v>
      </c>
      <c r="W58" s="25">
        <f t="shared" si="53"/>
        <v>0</v>
      </c>
      <c r="X58" s="29"/>
      <c r="Y58" s="29"/>
      <c r="Z58" s="30"/>
      <c r="AA58" s="27">
        <f>AB58-X58-Y58-Z58</f>
        <v>17</v>
      </c>
      <c r="AB58" s="27">
        <v>17</v>
      </c>
      <c r="AC58" s="28">
        <f>AA58/AB58</f>
        <v>1</v>
      </c>
      <c r="AD58" s="10">
        <f>W58/AA58</f>
        <v>0</v>
      </c>
      <c r="AE58" s="44">
        <f t="shared" ref="AE58:AE59" si="54">S56+I56</f>
        <v>0</v>
      </c>
    </row>
    <row r="59" spans="1:31" x14ac:dyDescent="0.75">
      <c r="A59" s="29" t="s">
        <v>129</v>
      </c>
      <c r="B59" s="29" t="s">
        <v>58</v>
      </c>
      <c r="C59" s="29"/>
      <c r="D59" s="29"/>
      <c r="E59" s="29"/>
      <c r="F59" s="29"/>
      <c r="G59" s="40"/>
      <c r="H59" s="40"/>
      <c r="I59" s="41">
        <f t="shared" si="49"/>
        <v>0</v>
      </c>
      <c r="J59" s="29"/>
      <c r="K59" s="29"/>
      <c r="L59" s="38">
        <f t="shared" si="50"/>
        <v>0</v>
      </c>
      <c r="M59" s="29"/>
      <c r="N59" s="29"/>
      <c r="O59" s="29"/>
      <c r="P59" s="29"/>
      <c r="Q59" s="40"/>
      <c r="R59" s="40"/>
      <c r="S59" s="41">
        <f t="shared" si="51"/>
        <v>0</v>
      </c>
      <c r="T59" s="29"/>
      <c r="U59" s="29"/>
      <c r="V59" s="24">
        <f t="shared" si="52"/>
        <v>0</v>
      </c>
      <c r="W59" s="25">
        <f t="shared" si="53"/>
        <v>0</v>
      </c>
      <c r="X59" s="29"/>
      <c r="Y59" s="29"/>
      <c r="Z59" s="30"/>
      <c r="AA59" s="27">
        <f>AB59-X59-Y59-Z59</f>
        <v>17</v>
      </c>
      <c r="AB59" s="27">
        <v>17</v>
      </c>
      <c r="AC59" s="28">
        <f>AA59/AB59</f>
        <v>1</v>
      </c>
      <c r="AD59" s="10">
        <f>W59/AA59</f>
        <v>0</v>
      </c>
      <c r="AE59" s="44">
        <f t="shared" si="54"/>
        <v>0</v>
      </c>
    </row>
    <row r="60" spans="1:31" s="103" customFormat="1" x14ac:dyDescent="0.75">
      <c r="A60" s="101" t="s">
        <v>118</v>
      </c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</row>
    <row r="61" spans="1:31" s="37" customFormat="1" x14ac:dyDescent="0.75">
      <c r="A61" s="104" t="s">
        <v>98</v>
      </c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5"/>
      <c r="AE61" s="43"/>
    </row>
    <row r="62" spans="1:31" x14ac:dyDescent="0.75">
      <c r="A62" s="29" t="s">
        <v>57</v>
      </c>
      <c r="B62" s="29" t="s">
        <v>58</v>
      </c>
      <c r="C62" s="36"/>
      <c r="D62" s="36"/>
      <c r="E62" s="29"/>
      <c r="F62" s="29"/>
      <c r="G62" s="40"/>
      <c r="H62" s="40"/>
      <c r="I62" s="41">
        <f t="shared" ref="I62" si="55">H62-G62</f>
        <v>0</v>
      </c>
      <c r="J62" s="29"/>
      <c r="K62" s="29"/>
      <c r="L62" s="38">
        <f t="shared" ref="L62" si="56">SUM(D62-C62)</f>
        <v>0</v>
      </c>
      <c r="M62" s="29"/>
      <c r="N62" s="29"/>
      <c r="O62" s="29"/>
      <c r="P62" s="29"/>
      <c r="Q62" s="40"/>
      <c r="R62" s="40"/>
      <c r="S62" s="41">
        <f>R62-Q62</f>
        <v>0</v>
      </c>
      <c r="T62" s="29"/>
      <c r="U62" s="29"/>
      <c r="V62" s="24">
        <f t="shared" ref="V62" si="57">SUM(N62-M62)</f>
        <v>0</v>
      </c>
      <c r="W62" s="25">
        <f t="shared" ref="W62" si="58">SUM(L62+V62)</f>
        <v>0</v>
      </c>
      <c r="X62" s="29"/>
      <c r="Y62" s="29"/>
      <c r="Z62" s="30"/>
      <c r="AA62" s="27">
        <f>AB62-X62-Y62-Z62</f>
        <v>17</v>
      </c>
      <c r="AB62" s="27">
        <v>17</v>
      </c>
      <c r="AC62" s="28">
        <f>AA62/AB62</f>
        <v>1</v>
      </c>
      <c r="AD62" s="10">
        <f>W62/AA62</f>
        <v>0</v>
      </c>
      <c r="AE62" s="44">
        <f>S60+I60</f>
        <v>0</v>
      </c>
    </row>
    <row r="63" spans="1:31" s="103" customFormat="1" x14ac:dyDescent="0.75">
      <c r="A63" s="101" t="s">
        <v>61</v>
      </c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</row>
    <row r="64" spans="1:31" s="37" customFormat="1" x14ac:dyDescent="0.75">
      <c r="A64" s="104" t="s">
        <v>101</v>
      </c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5"/>
      <c r="AE64" s="19"/>
    </row>
    <row r="65" spans="1:31" x14ac:dyDescent="0.75">
      <c r="A65" s="29" t="s">
        <v>115</v>
      </c>
      <c r="B65" s="29" t="s">
        <v>61</v>
      </c>
      <c r="C65" s="29"/>
      <c r="D65" s="29"/>
      <c r="E65" s="29"/>
      <c r="F65" s="29"/>
      <c r="G65" s="40"/>
      <c r="H65" s="40"/>
      <c r="I65" s="41">
        <f>H65-G65</f>
        <v>0</v>
      </c>
      <c r="J65" s="29"/>
      <c r="K65" s="29"/>
      <c r="L65" s="38">
        <f>SUM(D65-C65)</f>
        <v>0</v>
      </c>
      <c r="M65" s="29"/>
      <c r="N65" s="29"/>
      <c r="O65" s="29"/>
      <c r="P65" s="29"/>
      <c r="Q65" s="40"/>
      <c r="R65" s="40"/>
      <c r="S65" s="41">
        <f>R65-Q65</f>
        <v>0</v>
      </c>
      <c r="T65" s="29"/>
      <c r="U65" s="29"/>
      <c r="V65" s="24">
        <f>SUM(N65-M65)</f>
        <v>0</v>
      </c>
      <c r="W65" s="25">
        <f>SUM(L65+V65)</f>
        <v>0</v>
      </c>
      <c r="X65" s="29"/>
      <c r="Y65" s="29"/>
      <c r="Z65" s="30"/>
      <c r="AA65" s="27">
        <f>AB65-X65-Y65-Z65</f>
        <v>17</v>
      </c>
      <c r="AB65" s="27">
        <v>17</v>
      </c>
      <c r="AC65" s="28">
        <f>AA65/AB65</f>
        <v>1</v>
      </c>
      <c r="AD65" s="10">
        <f>W65/AA65</f>
        <v>0</v>
      </c>
      <c r="AE65" s="44">
        <f>I65</f>
        <v>0</v>
      </c>
    </row>
    <row r="66" spans="1:31" s="37" customFormat="1" x14ac:dyDescent="0.75">
      <c r="A66" s="12" t="s">
        <v>119</v>
      </c>
      <c r="B66" s="13"/>
      <c r="C66" s="13"/>
      <c r="D66" s="13"/>
      <c r="E66" s="13"/>
      <c r="F66" s="13"/>
      <c r="G66" s="14"/>
      <c r="H66" s="15"/>
      <c r="I66" s="19"/>
      <c r="J66" s="14"/>
      <c r="K66" s="15"/>
      <c r="L66" s="13"/>
      <c r="M66" s="13"/>
      <c r="N66" s="13"/>
      <c r="O66" s="13"/>
      <c r="P66" s="13"/>
      <c r="Q66" s="14"/>
      <c r="R66" s="15"/>
      <c r="S66" s="19"/>
      <c r="T66" s="14"/>
      <c r="U66" s="15"/>
      <c r="V66" s="13"/>
      <c r="W66" s="17"/>
      <c r="X66" s="13"/>
      <c r="Y66" s="13"/>
      <c r="Z66" s="18"/>
      <c r="AA66" s="13"/>
      <c r="AB66" s="13"/>
      <c r="AC66" s="14"/>
      <c r="AD66" s="15"/>
      <c r="AE66" s="19"/>
    </row>
    <row r="67" spans="1:31" s="37" customFormat="1" x14ac:dyDescent="0.75">
      <c r="A67" s="104" t="s">
        <v>100</v>
      </c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5"/>
      <c r="AE67" s="19"/>
    </row>
    <row r="68" spans="1:31" x14ac:dyDescent="0.75">
      <c r="A68" s="29" t="s">
        <v>63</v>
      </c>
      <c r="B68" s="29" t="s">
        <v>62</v>
      </c>
      <c r="C68" s="29"/>
      <c r="D68" s="29"/>
      <c r="E68" s="29"/>
      <c r="F68" s="29"/>
      <c r="G68" s="40"/>
      <c r="H68" s="40"/>
      <c r="I68" s="41">
        <f t="shared" ref="I68:I69" si="59">H68-G68</f>
        <v>0</v>
      </c>
      <c r="J68" s="29"/>
      <c r="K68" s="29"/>
      <c r="L68" s="38">
        <f>SUM(D68-C68)</f>
        <v>0</v>
      </c>
      <c r="M68" s="29"/>
      <c r="N68" s="29"/>
      <c r="O68" s="29"/>
      <c r="P68" s="29"/>
      <c r="Q68" s="40"/>
      <c r="R68" s="40"/>
      <c r="S68" s="41">
        <f>R68-Q68</f>
        <v>0</v>
      </c>
      <c r="T68" s="29"/>
      <c r="U68" s="29"/>
      <c r="V68" s="24">
        <f>SUM(N68-M68)</f>
        <v>0</v>
      </c>
      <c r="W68" s="25">
        <f>SUM(L68+V68)</f>
        <v>0</v>
      </c>
      <c r="X68" s="29"/>
      <c r="Y68" s="29"/>
      <c r="Z68" s="30"/>
      <c r="AA68" s="27">
        <f>AB68-X68-Y68-Z68</f>
        <v>17</v>
      </c>
      <c r="AB68" s="27">
        <v>17</v>
      </c>
      <c r="AC68" s="28">
        <f>AA68/AB68</f>
        <v>1</v>
      </c>
      <c r="AD68" s="10">
        <f>W68/AA68</f>
        <v>0</v>
      </c>
      <c r="AE68" s="44" t="e">
        <f>#REF!+#REF!</f>
        <v>#REF!</v>
      </c>
    </row>
    <row r="69" spans="1:31" x14ac:dyDescent="0.75">
      <c r="A69" s="29" t="s">
        <v>64</v>
      </c>
      <c r="B69" s="29" t="s">
        <v>62</v>
      </c>
      <c r="C69" s="29"/>
      <c r="D69" s="29"/>
      <c r="E69" s="29"/>
      <c r="F69" s="29"/>
      <c r="G69" s="40"/>
      <c r="H69" s="40"/>
      <c r="I69" s="41">
        <f t="shared" si="59"/>
        <v>0</v>
      </c>
      <c r="J69" s="29"/>
      <c r="K69" s="29"/>
      <c r="L69" s="38">
        <f>SUM(D69-C69)</f>
        <v>0</v>
      </c>
      <c r="M69" s="29"/>
      <c r="N69" s="29"/>
      <c r="O69" s="29"/>
      <c r="P69" s="29"/>
      <c r="Q69" s="40"/>
      <c r="R69" s="40"/>
      <c r="S69" s="41">
        <f>R69-Q69</f>
        <v>0</v>
      </c>
      <c r="T69" s="29"/>
      <c r="U69" s="29"/>
      <c r="V69" s="24">
        <f>SUM(N69-M69)</f>
        <v>0</v>
      </c>
      <c r="W69" s="25">
        <f>SUM(L69+V69)</f>
        <v>0</v>
      </c>
      <c r="X69" s="29"/>
      <c r="Y69" s="29"/>
      <c r="Z69" s="30"/>
      <c r="AA69" s="27">
        <f>AB69-X69-Y69-Z69</f>
        <v>17</v>
      </c>
      <c r="AB69" s="27">
        <v>17</v>
      </c>
      <c r="AC69" s="28">
        <f>AA69/AB69</f>
        <v>1</v>
      </c>
      <c r="AD69" s="10">
        <f>W69/AA69</f>
        <v>0</v>
      </c>
      <c r="AE69" s="44">
        <f>S67+I67</f>
        <v>0</v>
      </c>
    </row>
    <row r="70" spans="1:31" s="103" customFormat="1" x14ac:dyDescent="0.75">
      <c r="A70" s="101" t="s">
        <v>120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</row>
    <row r="71" spans="1:31" s="37" customFormat="1" x14ac:dyDescent="0.75">
      <c r="A71" s="104" t="s">
        <v>99</v>
      </c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5"/>
      <c r="AE71" s="43"/>
    </row>
    <row r="72" spans="1:31" x14ac:dyDescent="0.75">
      <c r="A72" s="29" t="s">
        <v>65</v>
      </c>
      <c r="B72" s="29" t="s">
        <v>88</v>
      </c>
      <c r="C72" s="29"/>
      <c r="D72" s="29"/>
      <c r="E72" s="29"/>
      <c r="F72" s="29"/>
      <c r="G72" s="40"/>
      <c r="H72" s="40"/>
      <c r="I72" s="41">
        <f t="shared" ref="I72" si="60">H72-G72</f>
        <v>0</v>
      </c>
      <c r="J72" s="29"/>
      <c r="K72" s="29"/>
      <c r="L72" s="38">
        <f>SUM(D72-C72)</f>
        <v>0</v>
      </c>
      <c r="M72" s="29"/>
      <c r="N72" s="29"/>
      <c r="O72" s="29"/>
      <c r="P72" s="29"/>
      <c r="Q72" s="40"/>
      <c r="R72" s="40"/>
      <c r="S72" s="41">
        <f>R72-Q72</f>
        <v>0</v>
      </c>
      <c r="T72" s="29"/>
      <c r="U72" s="29"/>
      <c r="V72" s="24">
        <f>SUM(N72-M72)</f>
        <v>0</v>
      </c>
      <c r="W72" s="25">
        <f>SUM(L72+V72)</f>
        <v>0</v>
      </c>
      <c r="X72" s="29"/>
      <c r="Y72" s="29"/>
      <c r="Z72" s="30"/>
      <c r="AA72" s="27">
        <f t="shared" ref="AA72" si="61">AB72-X72-Y72-Z72</f>
        <v>17</v>
      </c>
      <c r="AB72" s="27">
        <v>17</v>
      </c>
      <c r="AC72" s="28">
        <f>AA72/AB72</f>
        <v>1</v>
      </c>
      <c r="AD72" s="39">
        <f t="shared" ref="AD72" si="62">W72/AA72</f>
        <v>0</v>
      </c>
      <c r="AE72" s="44">
        <f>S72+I72</f>
        <v>0</v>
      </c>
    </row>
    <row r="73" spans="1:31" s="103" customFormat="1" x14ac:dyDescent="0.75">
      <c r="A73" s="101" t="s">
        <v>122</v>
      </c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</row>
    <row r="74" spans="1:31" s="37" customFormat="1" x14ac:dyDescent="0.75">
      <c r="A74" s="13" t="s">
        <v>112</v>
      </c>
      <c r="B74" s="13"/>
      <c r="C74" s="17"/>
      <c r="D74" s="17"/>
      <c r="E74" s="17"/>
      <c r="F74" s="17"/>
      <c r="G74" s="17"/>
      <c r="H74" s="17"/>
      <c r="I74" s="59"/>
      <c r="J74" s="17"/>
      <c r="K74" s="17"/>
      <c r="L74" s="17"/>
      <c r="M74" s="17"/>
      <c r="N74" s="35"/>
      <c r="O74" s="17"/>
      <c r="P74" s="17"/>
      <c r="Q74" s="17"/>
      <c r="R74" s="17"/>
      <c r="S74" s="17"/>
      <c r="T74" s="17"/>
      <c r="U74" s="17"/>
      <c r="V74" s="13"/>
      <c r="W74" s="17"/>
      <c r="X74" s="13"/>
      <c r="Y74" s="13"/>
      <c r="Z74" s="18"/>
      <c r="AA74" s="13"/>
      <c r="AB74" s="13"/>
      <c r="AC74" s="14"/>
      <c r="AD74" s="15"/>
      <c r="AE74" s="19"/>
    </row>
    <row r="75" spans="1:31" x14ac:dyDescent="0.75">
      <c r="A75" s="21" t="s">
        <v>113</v>
      </c>
      <c r="B75" s="21" t="s">
        <v>114</v>
      </c>
      <c r="C75" s="34"/>
      <c r="D75" s="36"/>
      <c r="E75" s="29"/>
      <c r="F75" s="29"/>
      <c r="G75" s="40"/>
      <c r="H75" s="40"/>
      <c r="I75" s="41">
        <f t="shared" ref="I75" si="63">H75-G75</f>
        <v>0</v>
      </c>
      <c r="J75" s="29"/>
      <c r="K75" s="29"/>
      <c r="L75" s="24">
        <f>SUM(D75-C75)</f>
        <v>0</v>
      </c>
      <c r="M75" s="36"/>
      <c r="N75" s="34"/>
      <c r="O75" s="29"/>
      <c r="P75" s="29"/>
      <c r="Q75" s="40"/>
      <c r="R75" s="40"/>
      <c r="S75" s="41">
        <f t="shared" ref="S75" si="64">R75-Q75</f>
        <v>0</v>
      </c>
      <c r="T75" s="29"/>
      <c r="U75" s="29"/>
      <c r="V75" s="24">
        <f>SUM(N75-M75)</f>
        <v>0</v>
      </c>
      <c r="W75" s="25">
        <f>V75+L75</f>
        <v>0</v>
      </c>
      <c r="X75" s="21"/>
      <c r="Y75" s="21"/>
      <c r="Z75" s="33"/>
      <c r="AA75" s="27">
        <f>AB75-X75-Y75-Z75</f>
        <v>17</v>
      </c>
      <c r="AB75" s="27">
        <v>17</v>
      </c>
      <c r="AC75" s="28">
        <f t="shared" ref="AC75" si="65">AA75/AB75</f>
        <v>1</v>
      </c>
      <c r="AD75" s="10">
        <f>W75/AA75</f>
        <v>0</v>
      </c>
      <c r="AE75" s="44" t="e">
        <f>#REF!+#REF!</f>
        <v>#REF!</v>
      </c>
    </row>
  </sheetData>
  <mergeCells count="10">
    <mergeCell ref="A67:AC67"/>
    <mergeCell ref="A70:XFD70"/>
    <mergeCell ref="A71:AC71"/>
    <mergeCell ref="A73:XFD73"/>
    <mergeCell ref="A55:XFD55"/>
    <mergeCell ref="A56:XFD56"/>
    <mergeCell ref="A60:XFD60"/>
    <mergeCell ref="A61:AC61"/>
    <mergeCell ref="A64:AC64"/>
    <mergeCell ref="A63:XFD63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zoomScaleNormal="100" workbookViewId="0">
      <selection activeCell="I90" sqref="I90"/>
    </sheetView>
  </sheetViews>
  <sheetFormatPr defaultRowHeight="14.75" x14ac:dyDescent="0.75"/>
  <cols>
    <col min="1" max="1" width="17" customWidth="1"/>
    <col min="2" max="2" width="19.54296875" customWidth="1"/>
    <col min="3" max="34" width="17.86328125" style="11" customWidth="1"/>
    <col min="35" max="35" width="16.86328125" style="46" customWidth="1"/>
  </cols>
  <sheetData>
    <row r="1" spans="1:35" x14ac:dyDescent="0.75">
      <c r="A1" s="1" t="s">
        <v>0</v>
      </c>
      <c r="B1" s="1" t="s">
        <v>1</v>
      </c>
      <c r="C1" s="9" t="s">
        <v>24</v>
      </c>
      <c r="D1" s="9" t="s">
        <v>24</v>
      </c>
      <c r="E1" s="9" t="s">
        <v>24</v>
      </c>
      <c r="F1" s="9" t="s">
        <v>24</v>
      </c>
      <c r="G1" s="9" t="s">
        <v>24</v>
      </c>
      <c r="H1" s="9" t="s">
        <v>24</v>
      </c>
      <c r="I1" s="9" t="s">
        <v>24</v>
      </c>
      <c r="J1" s="9" t="s">
        <v>24</v>
      </c>
      <c r="K1" s="9" t="s">
        <v>24</v>
      </c>
      <c r="L1" s="9" t="s">
        <v>24</v>
      </c>
      <c r="M1" s="9" t="s">
        <v>24</v>
      </c>
      <c r="N1" s="9" t="s">
        <v>24</v>
      </c>
      <c r="O1" s="9" t="s">
        <v>24</v>
      </c>
      <c r="P1" s="9" t="s">
        <v>24</v>
      </c>
      <c r="Q1" s="9" t="s">
        <v>24</v>
      </c>
      <c r="R1" s="9" t="s">
        <v>24</v>
      </c>
      <c r="S1" s="9" t="s">
        <v>24</v>
      </c>
      <c r="T1" s="9" t="s">
        <v>24</v>
      </c>
      <c r="U1" s="9" t="s">
        <v>24</v>
      </c>
      <c r="V1" s="9" t="s">
        <v>24</v>
      </c>
      <c r="W1" s="9" t="s">
        <v>24</v>
      </c>
      <c r="X1" s="9" t="s">
        <v>24</v>
      </c>
      <c r="Y1" s="9" t="s">
        <v>24</v>
      </c>
      <c r="Z1" s="9" t="s">
        <v>24</v>
      </c>
      <c r="AA1" s="9" t="s">
        <v>24</v>
      </c>
      <c r="AB1" s="9" t="s">
        <v>24</v>
      </c>
      <c r="AC1" s="9" t="s">
        <v>24</v>
      </c>
      <c r="AD1" s="9" t="s">
        <v>24</v>
      </c>
      <c r="AE1" s="9" t="s">
        <v>24</v>
      </c>
      <c r="AF1" s="9" t="s">
        <v>24</v>
      </c>
      <c r="AG1" s="9" t="s">
        <v>24</v>
      </c>
      <c r="AH1" s="9" t="s">
        <v>24</v>
      </c>
      <c r="AI1" s="48" t="s">
        <v>66</v>
      </c>
    </row>
    <row r="2" spans="1:35" x14ac:dyDescent="0.75">
      <c r="A2" s="1" t="s">
        <v>25</v>
      </c>
      <c r="B2" s="1"/>
      <c r="C2" s="45">
        <v>45166</v>
      </c>
      <c r="D2" s="45">
        <v>45167</v>
      </c>
      <c r="E2" s="45">
        <v>45168</v>
      </c>
      <c r="F2" s="45">
        <v>45169</v>
      </c>
      <c r="G2" s="45">
        <v>45170</v>
      </c>
      <c r="H2" s="45">
        <v>45171</v>
      </c>
      <c r="I2" s="45">
        <v>45172</v>
      </c>
      <c r="J2" s="45">
        <v>45173</v>
      </c>
      <c r="K2" s="45">
        <v>45174</v>
      </c>
      <c r="L2" s="45">
        <v>45175</v>
      </c>
      <c r="M2" s="45">
        <v>45176</v>
      </c>
      <c r="N2" s="45">
        <v>45177</v>
      </c>
      <c r="O2" s="45">
        <v>45178</v>
      </c>
      <c r="P2" s="45">
        <v>45179</v>
      </c>
      <c r="Q2" s="45">
        <v>45180</v>
      </c>
      <c r="R2" s="45">
        <v>45181</v>
      </c>
      <c r="S2" s="45">
        <v>45182</v>
      </c>
      <c r="T2" s="45">
        <v>45183</v>
      </c>
      <c r="U2" s="45">
        <v>45184</v>
      </c>
      <c r="V2" s="45">
        <v>45185</v>
      </c>
      <c r="W2" s="45">
        <v>45186</v>
      </c>
      <c r="X2" s="45">
        <v>45187</v>
      </c>
      <c r="Y2" s="45">
        <v>45188</v>
      </c>
      <c r="Z2" s="45">
        <v>45189</v>
      </c>
      <c r="AA2" s="45">
        <v>45190</v>
      </c>
      <c r="AB2" s="45">
        <v>45191</v>
      </c>
      <c r="AC2" s="45">
        <v>45192</v>
      </c>
      <c r="AD2" s="45">
        <v>45193</v>
      </c>
      <c r="AE2" s="45">
        <v>45194</v>
      </c>
      <c r="AF2" s="45">
        <v>45195</v>
      </c>
      <c r="AG2" s="45">
        <v>45196</v>
      </c>
      <c r="AH2" s="45">
        <v>45197</v>
      </c>
      <c r="AI2" s="49" t="s">
        <v>123</v>
      </c>
    </row>
    <row r="3" spans="1:35" x14ac:dyDescent="0.75">
      <c r="A3" s="12" t="s">
        <v>26</v>
      </c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</row>
    <row r="4" spans="1:35" x14ac:dyDescent="0.75">
      <c r="A4" s="13" t="s">
        <v>27</v>
      </c>
      <c r="B4" s="13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1:35" x14ac:dyDescent="0.75">
      <c r="A5" s="20" t="s">
        <v>28</v>
      </c>
      <c r="B5" s="21" t="s">
        <v>29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7">
        <f t="shared" ref="AI5:AI36" si="0">C5+D5+E5+I5+J5+K5+L5+M5+N5+O5+P5+Q5+R5+S5+T5+U5+V5+W5+X5+Y5+Z5+AA5+AB5+AF5+AH5</f>
        <v>0</v>
      </c>
    </row>
    <row r="6" spans="1:35" x14ac:dyDescent="0.75">
      <c r="A6" s="20" t="s">
        <v>30</v>
      </c>
      <c r="B6" s="21" t="s">
        <v>29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7">
        <f t="shared" si="0"/>
        <v>0</v>
      </c>
    </row>
    <row r="7" spans="1:35" x14ac:dyDescent="0.75">
      <c r="A7" s="20" t="s">
        <v>31</v>
      </c>
      <c r="B7" s="21" t="s">
        <v>29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7">
        <f t="shared" si="0"/>
        <v>0</v>
      </c>
    </row>
    <row r="8" spans="1:35" x14ac:dyDescent="0.75">
      <c r="A8" s="20" t="s">
        <v>32</v>
      </c>
      <c r="B8" s="21" t="s">
        <v>29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7">
        <f t="shared" si="0"/>
        <v>0</v>
      </c>
    </row>
    <row r="9" spans="1:35" x14ac:dyDescent="0.75">
      <c r="A9" s="20" t="s">
        <v>68</v>
      </c>
      <c r="B9" s="21" t="s">
        <v>29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7">
        <f t="shared" si="0"/>
        <v>0</v>
      </c>
    </row>
    <row r="10" spans="1:35" x14ac:dyDescent="0.75">
      <c r="A10" s="20" t="s">
        <v>69</v>
      </c>
      <c r="B10" s="21" t="s">
        <v>29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7">
        <f t="shared" si="0"/>
        <v>0</v>
      </c>
    </row>
    <row r="11" spans="1:35" x14ac:dyDescent="0.75">
      <c r="A11" s="20" t="s">
        <v>70</v>
      </c>
      <c r="B11" s="21" t="s">
        <v>29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7">
        <f t="shared" si="0"/>
        <v>0</v>
      </c>
    </row>
    <row r="12" spans="1:35" x14ac:dyDescent="0.75">
      <c r="A12" s="20" t="s">
        <v>71</v>
      </c>
      <c r="B12" s="21" t="s">
        <v>29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7">
        <f t="shared" si="0"/>
        <v>0</v>
      </c>
    </row>
    <row r="13" spans="1:35" x14ac:dyDescent="0.75">
      <c r="A13" s="20" t="s">
        <v>91</v>
      </c>
      <c r="B13" s="21" t="s">
        <v>29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7">
        <f t="shared" si="0"/>
        <v>0</v>
      </c>
    </row>
    <row r="14" spans="1:35" x14ac:dyDescent="0.75">
      <c r="A14" s="13" t="s">
        <v>33</v>
      </c>
      <c r="B14" s="13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7">
        <f t="shared" si="0"/>
        <v>0</v>
      </c>
    </row>
    <row r="15" spans="1:35" x14ac:dyDescent="0.75">
      <c r="A15" s="29" t="s">
        <v>34</v>
      </c>
      <c r="B15" s="29" t="s">
        <v>29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7">
        <f t="shared" si="0"/>
        <v>0</v>
      </c>
    </row>
    <row r="16" spans="1:35" x14ac:dyDescent="0.75">
      <c r="A16" s="29" t="s">
        <v>35</v>
      </c>
      <c r="B16" s="29" t="s">
        <v>29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7">
        <f t="shared" si="0"/>
        <v>0</v>
      </c>
    </row>
    <row r="17" spans="1:35" x14ac:dyDescent="0.75">
      <c r="A17" s="29" t="s">
        <v>90</v>
      </c>
      <c r="B17" s="29" t="s">
        <v>29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7">
        <f t="shared" si="0"/>
        <v>0</v>
      </c>
    </row>
    <row r="18" spans="1:35" x14ac:dyDescent="0.75">
      <c r="A18" s="13" t="s">
        <v>72</v>
      </c>
      <c r="B18" s="13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7">
        <f t="shared" si="0"/>
        <v>0</v>
      </c>
    </row>
    <row r="19" spans="1:35" x14ac:dyDescent="0.75">
      <c r="A19" s="29" t="s">
        <v>89</v>
      </c>
      <c r="B19" s="29" t="s">
        <v>29</v>
      </c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7">
        <f t="shared" si="0"/>
        <v>0</v>
      </c>
    </row>
    <row r="20" spans="1:35" x14ac:dyDescent="0.75">
      <c r="A20" s="32" t="s">
        <v>36</v>
      </c>
      <c r="B20" s="32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7">
        <f t="shared" si="0"/>
        <v>0</v>
      </c>
    </row>
    <row r="21" spans="1:35" x14ac:dyDescent="0.75">
      <c r="A21" s="13" t="s">
        <v>37</v>
      </c>
      <c r="B21" s="13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7">
        <f t="shared" si="0"/>
        <v>0</v>
      </c>
    </row>
    <row r="22" spans="1:35" x14ac:dyDescent="0.75">
      <c r="A22" s="29" t="s">
        <v>73</v>
      </c>
      <c r="B22" s="21" t="s">
        <v>38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7">
        <f t="shared" si="0"/>
        <v>0</v>
      </c>
    </row>
    <row r="23" spans="1:35" x14ac:dyDescent="0.75">
      <c r="A23" s="29" t="s">
        <v>74</v>
      </c>
      <c r="B23" s="21" t="s">
        <v>38</v>
      </c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7">
        <f t="shared" si="0"/>
        <v>0</v>
      </c>
    </row>
    <row r="24" spans="1:35" x14ac:dyDescent="0.75">
      <c r="A24" s="29" t="s">
        <v>75</v>
      </c>
      <c r="B24" s="21" t="s">
        <v>38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7">
        <f t="shared" si="0"/>
        <v>0</v>
      </c>
    </row>
    <row r="25" spans="1:35" x14ac:dyDescent="0.75">
      <c r="A25" s="29" t="s">
        <v>76</v>
      </c>
      <c r="B25" s="21" t="s">
        <v>38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7">
        <f t="shared" si="0"/>
        <v>0</v>
      </c>
    </row>
    <row r="26" spans="1:35" x14ac:dyDescent="0.75">
      <c r="A26" s="29" t="s">
        <v>77</v>
      </c>
      <c r="B26" s="21" t="s">
        <v>38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7">
        <f t="shared" si="0"/>
        <v>0</v>
      </c>
    </row>
    <row r="27" spans="1:35" x14ac:dyDescent="0.75">
      <c r="A27" s="29" t="s">
        <v>78</v>
      </c>
      <c r="B27" s="21" t="s">
        <v>38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7">
        <f t="shared" si="0"/>
        <v>0</v>
      </c>
    </row>
    <row r="28" spans="1:35" x14ac:dyDescent="0.75">
      <c r="A28" s="29" t="s">
        <v>79</v>
      </c>
      <c r="B28" s="21" t="s">
        <v>38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7">
        <f t="shared" si="0"/>
        <v>0</v>
      </c>
    </row>
    <row r="29" spans="1:35" x14ac:dyDescent="0.75">
      <c r="A29" s="29" t="s">
        <v>80</v>
      </c>
      <c r="B29" s="21" t="s">
        <v>38</v>
      </c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7">
        <f t="shared" si="0"/>
        <v>0</v>
      </c>
    </row>
    <row r="30" spans="1:35" x14ac:dyDescent="0.75">
      <c r="A30" s="29" t="s">
        <v>81</v>
      </c>
      <c r="B30" s="21" t="s">
        <v>38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7">
        <f t="shared" si="0"/>
        <v>0</v>
      </c>
    </row>
    <row r="31" spans="1:35" x14ac:dyDescent="0.75">
      <c r="A31" s="29" t="s">
        <v>82</v>
      </c>
      <c r="B31" s="21" t="s">
        <v>38</v>
      </c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7">
        <f t="shared" si="0"/>
        <v>0</v>
      </c>
    </row>
    <row r="32" spans="1:35" x14ac:dyDescent="0.75">
      <c r="A32" s="29" t="s">
        <v>83</v>
      </c>
      <c r="B32" s="21" t="s">
        <v>38</v>
      </c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7">
        <f t="shared" si="0"/>
        <v>0</v>
      </c>
    </row>
    <row r="33" spans="1:35" x14ac:dyDescent="0.75">
      <c r="A33" s="29" t="s">
        <v>84</v>
      </c>
      <c r="B33" s="21" t="s">
        <v>38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7">
        <f t="shared" si="0"/>
        <v>0</v>
      </c>
    </row>
    <row r="34" spans="1:35" x14ac:dyDescent="0.75">
      <c r="A34" s="29" t="s">
        <v>85</v>
      </c>
      <c r="B34" s="21" t="s">
        <v>38</v>
      </c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7">
        <f t="shared" si="0"/>
        <v>0</v>
      </c>
    </row>
    <row r="35" spans="1:35" x14ac:dyDescent="0.75">
      <c r="A35" s="29" t="s">
        <v>86</v>
      </c>
      <c r="B35" s="21" t="s">
        <v>38</v>
      </c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7">
        <f t="shared" si="0"/>
        <v>0</v>
      </c>
    </row>
    <row r="36" spans="1:35" x14ac:dyDescent="0.75">
      <c r="A36" s="29" t="s">
        <v>87</v>
      </c>
      <c r="B36" s="21" t="s">
        <v>38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7">
        <f t="shared" si="0"/>
        <v>0</v>
      </c>
    </row>
    <row r="37" spans="1:35" x14ac:dyDescent="0.75">
      <c r="A37" s="13" t="s">
        <v>102</v>
      </c>
      <c r="B37" s="13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7">
        <f t="shared" ref="AI37:AI61" si="1">C37+D37+E37+I37+J37+K37+L37+M37+N37+O37+P37+Q37+R37+S37+T37+U37+V37+W37+X37+Y37+Z37+AA37+AB37+AF37+AH37</f>
        <v>0</v>
      </c>
    </row>
    <row r="38" spans="1:35" x14ac:dyDescent="0.75">
      <c r="A38" s="29" t="s">
        <v>39</v>
      </c>
      <c r="B38" s="21" t="s">
        <v>38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7">
        <f t="shared" si="1"/>
        <v>0</v>
      </c>
    </row>
    <row r="39" spans="1:35" x14ac:dyDescent="0.75">
      <c r="A39" s="29" t="s">
        <v>40</v>
      </c>
      <c r="B39" s="21" t="s">
        <v>38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7">
        <f t="shared" si="1"/>
        <v>0</v>
      </c>
    </row>
    <row r="40" spans="1:35" x14ac:dyDescent="0.75">
      <c r="A40" s="29" t="s">
        <v>41</v>
      </c>
      <c r="B40" s="21" t="s">
        <v>38</v>
      </c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7">
        <f t="shared" si="1"/>
        <v>0</v>
      </c>
    </row>
    <row r="41" spans="1:35" x14ac:dyDescent="0.75">
      <c r="A41" s="29" t="s">
        <v>42</v>
      </c>
      <c r="B41" s="21" t="s">
        <v>38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7">
        <f t="shared" si="1"/>
        <v>0</v>
      </c>
    </row>
    <row r="42" spans="1:35" x14ac:dyDescent="0.75">
      <c r="A42" s="29" t="s">
        <v>43</v>
      </c>
      <c r="B42" s="21" t="s">
        <v>38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7">
        <f t="shared" si="1"/>
        <v>0</v>
      </c>
    </row>
    <row r="43" spans="1:35" x14ac:dyDescent="0.75">
      <c r="A43" s="29" t="s">
        <v>44</v>
      </c>
      <c r="B43" s="21" t="s">
        <v>38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7">
        <f t="shared" si="1"/>
        <v>0</v>
      </c>
    </row>
    <row r="44" spans="1:35" x14ac:dyDescent="0.75">
      <c r="A44" s="29" t="s">
        <v>45</v>
      </c>
      <c r="B44" s="21" t="s">
        <v>38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7">
        <f t="shared" si="1"/>
        <v>0</v>
      </c>
    </row>
    <row r="45" spans="1:35" x14ac:dyDescent="0.75">
      <c r="A45" s="29" t="s">
        <v>116</v>
      </c>
      <c r="B45" s="21" t="s">
        <v>38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7">
        <f t="shared" si="1"/>
        <v>0</v>
      </c>
    </row>
    <row r="46" spans="1:35" x14ac:dyDescent="0.75">
      <c r="A46" s="29" t="s">
        <v>46</v>
      </c>
      <c r="B46" s="21" t="s">
        <v>38</v>
      </c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7">
        <f t="shared" si="1"/>
        <v>0</v>
      </c>
    </row>
    <row r="47" spans="1:35" x14ac:dyDescent="0.75">
      <c r="A47" s="29" t="s">
        <v>47</v>
      </c>
      <c r="B47" s="21" t="s">
        <v>38</v>
      </c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7">
        <f t="shared" si="1"/>
        <v>0</v>
      </c>
    </row>
    <row r="48" spans="1:35" x14ac:dyDescent="0.75">
      <c r="A48" s="29" t="s">
        <v>124</v>
      </c>
      <c r="B48" s="21" t="s">
        <v>38</v>
      </c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7">
        <f t="shared" si="1"/>
        <v>0</v>
      </c>
    </row>
    <row r="49" spans="1:35" x14ac:dyDescent="0.75">
      <c r="A49" s="29" t="s">
        <v>49</v>
      </c>
      <c r="B49" s="21" t="s">
        <v>38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7">
        <f t="shared" si="1"/>
        <v>0</v>
      </c>
    </row>
    <row r="50" spans="1:35" x14ac:dyDescent="0.75">
      <c r="A50" s="29" t="s">
        <v>50</v>
      </c>
      <c r="B50" s="21" t="s">
        <v>38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7">
        <f t="shared" si="1"/>
        <v>0</v>
      </c>
    </row>
    <row r="51" spans="1:35" x14ac:dyDescent="0.75">
      <c r="A51" s="12" t="s">
        <v>51</v>
      </c>
      <c r="B51" s="13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7">
        <f t="shared" si="1"/>
        <v>0</v>
      </c>
    </row>
    <row r="52" spans="1:35" x14ac:dyDescent="0.75">
      <c r="A52" s="13" t="s">
        <v>117</v>
      </c>
      <c r="B52" s="13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7">
        <f t="shared" si="1"/>
        <v>0</v>
      </c>
    </row>
    <row r="53" spans="1:35" x14ac:dyDescent="0.75">
      <c r="A53" s="21" t="s">
        <v>93</v>
      </c>
      <c r="B53" s="21" t="s">
        <v>53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7">
        <f t="shared" si="1"/>
        <v>0</v>
      </c>
    </row>
    <row r="54" spans="1:35" x14ac:dyDescent="0.75">
      <c r="A54" s="21" t="s">
        <v>92</v>
      </c>
      <c r="B54" s="21" t="s">
        <v>53</v>
      </c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7">
        <f t="shared" si="1"/>
        <v>0</v>
      </c>
    </row>
    <row r="55" spans="1:35" x14ac:dyDescent="0.75">
      <c r="A55" s="21" t="s">
        <v>52</v>
      </c>
      <c r="B55" s="21" t="s">
        <v>53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7">
        <f t="shared" si="1"/>
        <v>0</v>
      </c>
    </row>
    <row r="56" spans="1:35" x14ac:dyDescent="0.75">
      <c r="A56" s="21" t="s">
        <v>96</v>
      </c>
      <c r="B56" s="21" t="s">
        <v>53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7">
        <f t="shared" si="1"/>
        <v>0</v>
      </c>
    </row>
    <row r="57" spans="1:35" x14ac:dyDescent="0.75">
      <c r="A57" s="21" t="s">
        <v>54</v>
      </c>
      <c r="B57" s="21" t="s">
        <v>53</v>
      </c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7">
        <f t="shared" si="1"/>
        <v>0</v>
      </c>
    </row>
    <row r="58" spans="1:35" x14ac:dyDescent="0.75">
      <c r="A58" s="21" t="s">
        <v>55</v>
      </c>
      <c r="B58" s="21" t="s">
        <v>53</v>
      </c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7">
        <f t="shared" si="1"/>
        <v>0</v>
      </c>
    </row>
    <row r="59" spans="1:35" x14ac:dyDescent="0.75">
      <c r="A59" s="21" t="s">
        <v>94</v>
      </c>
      <c r="B59" s="21" t="s">
        <v>53</v>
      </c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7">
        <f t="shared" si="1"/>
        <v>0</v>
      </c>
    </row>
    <row r="60" spans="1:35" x14ac:dyDescent="0.75">
      <c r="A60" s="21" t="s">
        <v>95</v>
      </c>
      <c r="B60" s="21" t="s">
        <v>53</v>
      </c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7">
        <f t="shared" si="1"/>
        <v>0</v>
      </c>
    </row>
    <row r="61" spans="1:35" x14ac:dyDescent="0.75">
      <c r="A61" s="21" t="s">
        <v>56</v>
      </c>
      <c r="B61" s="21" t="s">
        <v>53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7">
        <f t="shared" si="1"/>
        <v>0</v>
      </c>
    </row>
    <row r="62" spans="1:35" x14ac:dyDescent="0.75">
      <c r="A62" s="12" t="s">
        <v>118</v>
      </c>
      <c r="B62" s="1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7">
        <f t="shared" ref="AI62:AI90" si="2">C62+D62+E62+I62+J62+K62+L62+M62+N62+O62+P62+Q62+R62+S62+T62+U62+V62+W62+X62+Y62+Z62+AA62+AB62+AF62+AH62</f>
        <v>0</v>
      </c>
    </row>
    <row r="63" spans="1:35" s="37" customFormat="1" x14ac:dyDescent="0.75">
      <c r="A63" s="53" t="s">
        <v>97</v>
      </c>
      <c r="B63" s="53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7">
        <f t="shared" si="2"/>
        <v>0</v>
      </c>
    </row>
    <row r="64" spans="1:35" x14ac:dyDescent="0.75">
      <c r="A64" s="29" t="s">
        <v>59</v>
      </c>
      <c r="B64" s="29" t="s">
        <v>58</v>
      </c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7">
        <f t="shared" si="2"/>
        <v>0</v>
      </c>
    </row>
    <row r="65" spans="1:35" x14ac:dyDescent="0.75">
      <c r="A65" s="29" t="s">
        <v>60</v>
      </c>
      <c r="B65" s="29" t="s">
        <v>58</v>
      </c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7">
        <f t="shared" si="2"/>
        <v>0</v>
      </c>
    </row>
    <row r="66" spans="1:35" x14ac:dyDescent="0.75">
      <c r="A66" s="12" t="s">
        <v>118</v>
      </c>
      <c r="B66" s="13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7">
        <f t="shared" si="2"/>
        <v>0</v>
      </c>
    </row>
    <row r="67" spans="1:35" s="37" customFormat="1" x14ac:dyDescent="0.75">
      <c r="A67" s="53" t="s">
        <v>98</v>
      </c>
      <c r="B67" s="53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7">
        <f t="shared" si="2"/>
        <v>0</v>
      </c>
    </row>
    <row r="68" spans="1:35" x14ac:dyDescent="0.75">
      <c r="A68" s="29" t="s">
        <v>57</v>
      </c>
      <c r="B68" s="29" t="s">
        <v>58</v>
      </c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7">
        <f t="shared" si="2"/>
        <v>0</v>
      </c>
    </row>
    <row r="69" spans="1:35" x14ac:dyDescent="0.75">
      <c r="A69" s="12" t="s">
        <v>61</v>
      </c>
      <c r="B69" s="13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7">
        <f t="shared" si="2"/>
        <v>0</v>
      </c>
    </row>
    <row r="70" spans="1:35" s="37" customFormat="1" x14ac:dyDescent="0.75">
      <c r="A70" s="53" t="s">
        <v>101</v>
      </c>
      <c r="B70" s="53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7">
        <f t="shared" si="2"/>
        <v>0</v>
      </c>
    </row>
    <row r="71" spans="1:35" x14ac:dyDescent="0.75">
      <c r="A71" s="29" t="s">
        <v>115</v>
      </c>
      <c r="B71" s="29" t="s">
        <v>61</v>
      </c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7">
        <f t="shared" si="2"/>
        <v>0</v>
      </c>
    </row>
    <row r="72" spans="1:35" x14ac:dyDescent="0.75">
      <c r="A72" s="12" t="s">
        <v>119</v>
      </c>
      <c r="B72" s="13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7">
        <f t="shared" si="2"/>
        <v>0</v>
      </c>
    </row>
    <row r="73" spans="1:35" s="37" customFormat="1" x14ac:dyDescent="0.75">
      <c r="A73" s="53" t="s">
        <v>100</v>
      </c>
      <c r="B73" s="53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7">
        <f t="shared" si="2"/>
        <v>0</v>
      </c>
    </row>
    <row r="74" spans="1:35" x14ac:dyDescent="0.75">
      <c r="A74" s="29" t="s">
        <v>63</v>
      </c>
      <c r="B74" s="29" t="s">
        <v>62</v>
      </c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7">
        <f t="shared" si="2"/>
        <v>0</v>
      </c>
    </row>
    <row r="75" spans="1:35" x14ac:dyDescent="0.75">
      <c r="A75" s="29" t="s">
        <v>64</v>
      </c>
      <c r="B75" s="29" t="s">
        <v>62</v>
      </c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7">
        <f t="shared" si="2"/>
        <v>0</v>
      </c>
    </row>
    <row r="76" spans="1:35" x14ac:dyDescent="0.75">
      <c r="A76" s="12" t="s">
        <v>120</v>
      </c>
      <c r="B76" s="13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7">
        <f t="shared" si="2"/>
        <v>0</v>
      </c>
    </row>
    <row r="77" spans="1:35" s="37" customFormat="1" x14ac:dyDescent="0.75">
      <c r="A77" s="53" t="s">
        <v>99</v>
      </c>
      <c r="B77" s="53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7">
        <f t="shared" si="2"/>
        <v>0</v>
      </c>
    </row>
    <row r="78" spans="1:35" x14ac:dyDescent="0.75">
      <c r="A78" s="29" t="s">
        <v>65</v>
      </c>
      <c r="B78" s="29" t="s">
        <v>88</v>
      </c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7">
        <f t="shared" si="2"/>
        <v>0</v>
      </c>
    </row>
    <row r="79" spans="1:35" x14ac:dyDescent="0.75">
      <c r="A79" s="12" t="s">
        <v>121</v>
      </c>
      <c r="B79" s="13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7">
        <f t="shared" si="2"/>
        <v>0</v>
      </c>
    </row>
    <row r="80" spans="1:35" x14ac:dyDescent="0.75">
      <c r="A80" s="13" t="s">
        <v>103</v>
      </c>
      <c r="B80" s="13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7">
        <f t="shared" si="2"/>
        <v>0</v>
      </c>
    </row>
    <row r="81" spans="1:35" x14ac:dyDescent="0.75">
      <c r="A81" s="21" t="s">
        <v>104</v>
      </c>
      <c r="B81" s="21" t="s">
        <v>105</v>
      </c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7">
        <f t="shared" si="2"/>
        <v>0</v>
      </c>
    </row>
    <row r="82" spans="1:35" x14ac:dyDescent="0.75">
      <c r="A82" s="21" t="s">
        <v>106</v>
      </c>
      <c r="B82" s="21" t="s">
        <v>61</v>
      </c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7">
        <f t="shared" si="2"/>
        <v>0</v>
      </c>
    </row>
    <row r="83" spans="1:35" x14ac:dyDescent="0.75">
      <c r="A83" s="21" t="s">
        <v>107</v>
      </c>
      <c r="B83" s="21" t="s">
        <v>29</v>
      </c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7">
        <f t="shared" si="2"/>
        <v>0</v>
      </c>
    </row>
    <row r="84" spans="1:35" x14ac:dyDescent="0.75">
      <c r="A84" s="13" t="s">
        <v>108</v>
      </c>
      <c r="B84" s="13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7">
        <f t="shared" si="2"/>
        <v>0</v>
      </c>
    </row>
    <row r="85" spans="1:35" x14ac:dyDescent="0.75">
      <c r="A85" s="21" t="s">
        <v>111</v>
      </c>
      <c r="B85" s="21" t="s">
        <v>105</v>
      </c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7">
        <f t="shared" si="2"/>
        <v>0</v>
      </c>
    </row>
    <row r="86" spans="1:35" x14ac:dyDescent="0.75">
      <c r="A86" s="21" t="s">
        <v>110</v>
      </c>
      <c r="B86" s="21" t="s">
        <v>61</v>
      </c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7">
        <f t="shared" si="2"/>
        <v>0</v>
      </c>
    </row>
    <row r="87" spans="1:35" x14ac:dyDescent="0.75">
      <c r="A87" s="21" t="s">
        <v>109</v>
      </c>
      <c r="B87" s="21" t="s">
        <v>29</v>
      </c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7">
        <f t="shared" si="2"/>
        <v>0</v>
      </c>
    </row>
    <row r="88" spans="1:35" x14ac:dyDescent="0.75">
      <c r="A88" s="12" t="s">
        <v>122</v>
      </c>
      <c r="B88" s="13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7">
        <f t="shared" si="2"/>
        <v>0</v>
      </c>
    </row>
    <row r="89" spans="1:35" x14ac:dyDescent="0.75">
      <c r="A89" s="13" t="s">
        <v>112</v>
      </c>
      <c r="B89" s="13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7">
        <f t="shared" si="2"/>
        <v>0</v>
      </c>
    </row>
    <row r="90" spans="1:35" x14ac:dyDescent="0.75">
      <c r="A90" s="21" t="s">
        <v>113</v>
      </c>
      <c r="B90" s="21" t="s">
        <v>114</v>
      </c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7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topLeftCell="A58" workbookViewId="0">
      <selection activeCell="A72" sqref="A72:XFD72"/>
    </sheetView>
  </sheetViews>
  <sheetFormatPr defaultRowHeight="14.75" x14ac:dyDescent="0.75"/>
  <cols>
    <col min="1" max="1" width="17" customWidth="1"/>
    <col min="2" max="2" width="19.54296875" customWidth="1"/>
    <col min="3" max="27" width="17.86328125" style="31" customWidth="1"/>
    <col min="28" max="28" width="16.86328125" style="46" customWidth="1"/>
  </cols>
  <sheetData>
    <row r="1" spans="1:28" x14ac:dyDescent="0.75">
      <c r="A1" s="1" t="s">
        <v>0</v>
      </c>
      <c r="B1" s="1" t="s">
        <v>1</v>
      </c>
      <c r="C1" s="4" t="s">
        <v>67</v>
      </c>
      <c r="D1" s="4" t="s">
        <v>67</v>
      </c>
      <c r="E1" s="4" t="s">
        <v>67</v>
      </c>
      <c r="F1" s="4" t="s">
        <v>67</v>
      </c>
      <c r="G1" s="4" t="s">
        <v>67</v>
      </c>
      <c r="H1" s="4" t="s">
        <v>67</v>
      </c>
      <c r="I1" s="4" t="s">
        <v>67</v>
      </c>
      <c r="J1" s="4" t="s">
        <v>67</v>
      </c>
      <c r="K1" s="4" t="s">
        <v>67</v>
      </c>
      <c r="L1" s="51" t="s">
        <v>67</v>
      </c>
      <c r="M1" s="4" t="s">
        <v>67</v>
      </c>
      <c r="N1" s="4" t="s">
        <v>67</v>
      </c>
      <c r="O1" s="4" t="s">
        <v>67</v>
      </c>
      <c r="P1" s="4" t="s">
        <v>67</v>
      </c>
      <c r="Q1" s="4" t="s">
        <v>67</v>
      </c>
      <c r="R1" s="4" t="s">
        <v>67</v>
      </c>
      <c r="S1" s="4" t="s">
        <v>67</v>
      </c>
      <c r="T1" s="4" t="s">
        <v>67</v>
      </c>
      <c r="U1" s="4" t="s">
        <v>67</v>
      </c>
      <c r="V1" s="4" t="s">
        <v>67</v>
      </c>
      <c r="W1" s="4" t="s">
        <v>67</v>
      </c>
      <c r="X1" s="4" t="s">
        <v>67</v>
      </c>
      <c r="Y1" s="4" t="s">
        <v>67</v>
      </c>
      <c r="Z1" s="4" t="s">
        <v>67</v>
      </c>
      <c r="AA1" s="4" t="s">
        <v>67</v>
      </c>
      <c r="AB1" s="48" t="s">
        <v>66</v>
      </c>
    </row>
    <row r="2" spans="1:28" x14ac:dyDescent="0.75">
      <c r="A2" s="1" t="s">
        <v>25</v>
      </c>
      <c r="B2" s="1"/>
      <c r="C2" s="50">
        <v>45170</v>
      </c>
      <c r="D2" s="50">
        <v>45171</v>
      </c>
      <c r="E2" s="50">
        <v>45172</v>
      </c>
      <c r="F2" s="50">
        <v>45173</v>
      </c>
      <c r="G2" s="50">
        <v>45174</v>
      </c>
      <c r="H2" s="50">
        <v>45175</v>
      </c>
      <c r="I2" s="50">
        <v>45176</v>
      </c>
      <c r="J2" s="50">
        <v>45177</v>
      </c>
      <c r="K2" s="50">
        <v>45178</v>
      </c>
      <c r="L2" s="50">
        <v>45179</v>
      </c>
      <c r="M2" s="50">
        <v>45180</v>
      </c>
      <c r="N2" s="50">
        <v>45181</v>
      </c>
      <c r="O2" s="50">
        <v>45182</v>
      </c>
      <c r="P2" s="50">
        <v>45183</v>
      </c>
      <c r="Q2" s="50">
        <v>45184</v>
      </c>
      <c r="R2" s="50">
        <v>45185</v>
      </c>
      <c r="S2" s="50">
        <v>45186</v>
      </c>
      <c r="T2" s="50">
        <v>45187</v>
      </c>
      <c r="U2" s="50">
        <v>45188</v>
      </c>
      <c r="V2" s="50">
        <v>45189</v>
      </c>
      <c r="W2" s="50">
        <v>45190</v>
      </c>
      <c r="X2" s="50">
        <v>45191</v>
      </c>
      <c r="Y2" s="50">
        <v>45192</v>
      </c>
      <c r="Z2" s="50">
        <v>45193</v>
      </c>
      <c r="AA2" s="50">
        <v>45194</v>
      </c>
      <c r="AB2" s="49"/>
    </row>
    <row r="3" spans="1:28" x14ac:dyDescent="0.75">
      <c r="A3" s="12" t="s">
        <v>26</v>
      </c>
      <c r="B3" s="13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28" x14ac:dyDescent="0.75">
      <c r="A4" s="13" t="s">
        <v>27</v>
      </c>
      <c r="B4" s="13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8" x14ac:dyDescent="0.75">
      <c r="A5" s="20" t="s">
        <v>28</v>
      </c>
      <c r="B5" s="21" t="s">
        <v>29</v>
      </c>
      <c r="C5" s="56"/>
      <c r="D5" s="56"/>
      <c r="E5" s="56"/>
      <c r="F5" s="56"/>
      <c r="G5" s="56"/>
      <c r="H5" s="56"/>
      <c r="I5" s="56"/>
      <c r="J5" s="56"/>
      <c r="K5" s="56"/>
      <c r="L5" s="57"/>
      <c r="M5" s="58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8">
        <f>C5+D5+E5+F5+G5+H5+I5+J5+K5+L5+M5+N5+O5+P5+Q5+R5+S5+T5+U5+V5+W5+X5+Y5+Z5+AA5</f>
        <v>0</v>
      </c>
    </row>
    <row r="6" spans="1:28" x14ac:dyDescent="0.75">
      <c r="A6" s="20" t="s">
        <v>30</v>
      </c>
      <c r="B6" s="21" t="s">
        <v>29</v>
      </c>
      <c r="C6" s="56"/>
      <c r="D6" s="56"/>
      <c r="E6" s="56"/>
      <c r="F6" s="56"/>
      <c r="G6" s="56"/>
      <c r="H6" s="56"/>
      <c r="I6" s="56"/>
      <c r="J6" s="56"/>
      <c r="K6" s="56"/>
      <c r="L6" s="57"/>
      <c r="M6" s="58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8">
        <f t="shared" ref="AB6:AB11" si="0">C6+D6+E6+F6+G6+H6+I6+J6+K6+L6+M6+N6+O6+P6+Q6+R6+S6+T6+U6+V6+W6+X6+Y6+Z6+AA6</f>
        <v>0</v>
      </c>
    </row>
    <row r="7" spans="1:28" x14ac:dyDescent="0.75">
      <c r="A7" s="20" t="s">
        <v>31</v>
      </c>
      <c r="B7" s="21" t="s">
        <v>29</v>
      </c>
      <c r="C7" s="56"/>
      <c r="D7" s="56"/>
      <c r="E7" s="56"/>
      <c r="F7" s="56"/>
      <c r="G7" s="56"/>
      <c r="H7" s="56"/>
      <c r="I7" s="56"/>
      <c r="J7" s="56"/>
      <c r="K7" s="56"/>
      <c r="L7" s="57"/>
      <c r="M7" s="58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8">
        <f t="shared" si="0"/>
        <v>0</v>
      </c>
    </row>
    <row r="8" spans="1:28" x14ac:dyDescent="0.75">
      <c r="A8" s="20" t="s">
        <v>32</v>
      </c>
      <c r="B8" s="21" t="s">
        <v>29</v>
      </c>
      <c r="C8" s="56"/>
      <c r="D8" s="56"/>
      <c r="E8" s="56"/>
      <c r="F8" s="56"/>
      <c r="G8" s="56"/>
      <c r="H8" s="56"/>
      <c r="I8" s="56"/>
      <c r="J8" s="56"/>
      <c r="K8" s="56"/>
      <c r="L8" s="57"/>
      <c r="M8" s="58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8">
        <f t="shared" si="0"/>
        <v>0</v>
      </c>
    </row>
    <row r="9" spans="1:28" x14ac:dyDescent="0.75">
      <c r="A9" s="20" t="s">
        <v>68</v>
      </c>
      <c r="B9" s="21" t="s">
        <v>29</v>
      </c>
      <c r="C9" s="56"/>
      <c r="D9" s="56"/>
      <c r="E9" s="56"/>
      <c r="F9" s="56"/>
      <c r="G9" s="56"/>
      <c r="H9" s="56"/>
      <c r="I9" s="56"/>
      <c r="J9" s="56"/>
      <c r="K9" s="56"/>
      <c r="L9" s="57"/>
      <c r="M9" s="58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8">
        <f t="shared" si="0"/>
        <v>0</v>
      </c>
    </row>
    <row r="10" spans="1:28" x14ac:dyDescent="0.75">
      <c r="A10" s="20" t="s">
        <v>69</v>
      </c>
      <c r="B10" s="21" t="s">
        <v>29</v>
      </c>
      <c r="C10" s="56"/>
      <c r="D10" s="56"/>
      <c r="E10" s="56"/>
      <c r="F10" s="56"/>
      <c r="G10" s="56"/>
      <c r="H10" s="56"/>
      <c r="I10" s="56"/>
      <c r="J10" s="56"/>
      <c r="K10" s="56"/>
      <c r="L10" s="57"/>
      <c r="M10" s="58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8">
        <f t="shared" si="0"/>
        <v>0</v>
      </c>
    </row>
    <row r="11" spans="1:28" x14ac:dyDescent="0.75">
      <c r="A11" s="20" t="s">
        <v>70</v>
      </c>
      <c r="B11" s="21" t="s">
        <v>29</v>
      </c>
      <c r="C11" s="56"/>
      <c r="D11" s="56"/>
      <c r="E11" s="56"/>
      <c r="F11" s="56"/>
      <c r="G11" s="56"/>
      <c r="H11" s="56"/>
      <c r="I11" s="56"/>
      <c r="J11" s="56"/>
      <c r="K11" s="56"/>
      <c r="L11" s="57"/>
      <c r="M11" s="58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8">
        <f t="shared" si="0"/>
        <v>0</v>
      </c>
    </row>
    <row r="12" spans="1:28" x14ac:dyDescent="0.75">
      <c r="A12" s="20" t="s">
        <v>71</v>
      </c>
      <c r="B12" s="21" t="s">
        <v>29</v>
      </c>
      <c r="C12" s="56"/>
      <c r="D12" s="56"/>
      <c r="E12" s="56"/>
      <c r="F12" s="56"/>
      <c r="G12" s="56"/>
      <c r="H12" s="56"/>
      <c r="I12" s="56"/>
      <c r="J12" s="56"/>
      <c r="K12" s="56"/>
      <c r="L12" s="57"/>
      <c r="M12" s="58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8">
        <f t="shared" ref="AB12:AB69" si="1">C12+D12+E12+F12+G12+H12+I12+J12+K12+L12+M12+N12+O12+P12+Q12+R12+S12+T12+U12+V12+W12+X12+Y12+Z12+AA12</f>
        <v>0</v>
      </c>
    </row>
    <row r="13" spans="1:28" x14ac:dyDescent="0.75">
      <c r="A13" s="20" t="s">
        <v>91</v>
      </c>
      <c r="B13" s="21" t="s">
        <v>29</v>
      </c>
      <c r="C13" s="56"/>
      <c r="D13" s="56"/>
      <c r="E13" s="56"/>
      <c r="F13" s="56"/>
      <c r="G13" s="56"/>
      <c r="H13" s="56"/>
      <c r="I13" s="56"/>
      <c r="J13" s="56"/>
      <c r="K13" s="56"/>
      <c r="L13" s="57"/>
      <c r="M13" s="58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8">
        <f t="shared" si="1"/>
        <v>0</v>
      </c>
    </row>
    <row r="14" spans="1:28" s="37" customFormat="1" x14ac:dyDescent="0.75">
      <c r="A14" s="13" t="s">
        <v>33</v>
      </c>
      <c r="B14" s="13"/>
      <c r="C14" s="54"/>
      <c r="D14" s="54"/>
      <c r="E14" s="54"/>
      <c r="F14" s="54"/>
      <c r="G14" s="54"/>
      <c r="H14" s="54"/>
      <c r="I14" s="54"/>
      <c r="J14" s="54"/>
      <c r="K14" s="54"/>
      <c r="L14" s="13"/>
      <c r="M14" s="17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37">
        <f t="shared" si="1"/>
        <v>0</v>
      </c>
    </row>
    <row r="15" spans="1:28" x14ac:dyDescent="0.75">
      <c r="A15" s="29" t="s">
        <v>34</v>
      </c>
      <c r="B15" s="29" t="s">
        <v>29</v>
      </c>
      <c r="C15" s="56"/>
      <c r="D15" s="56"/>
      <c r="E15" s="56"/>
      <c r="F15" s="56"/>
      <c r="G15" s="56"/>
      <c r="H15" s="56"/>
      <c r="I15" s="56"/>
      <c r="J15" s="56"/>
      <c r="K15" s="56"/>
      <c r="L15" s="57"/>
      <c r="M15" s="58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8">
        <f t="shared" si="1"/>
        <v>0</v>
      </c>
    </row>
    <row r="16" spans="1:28" x14ac:dyDescent="0.75">
      <c r="A16" s="29" t="s">
        <v>35</v>
      </c>
      <c r="B16" s="29" t="s">
        <v>29</v>
      </c>
      <c r="C16" s="56"/>
      <c r="D16" s="56"/>
      <c r="E16" s="56"/>
      <c r="F16" s="56"/>
      <c r="G16" s="56"/>
      <c r="H16" s="56"/>
      <c r="I16" s="56"/>
      <c r="J16" s="56"/>
      <c r="K16" s="56"/>
      <c r="L16" s="57"/>
      <c r="M16" s="58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8">
        <f t="shared" si="1"/>
        <v>0</v>
      </c>
    </row>
    <row r="17" spans="1:28" x14ac:dyDescent="0.75">
      <c r="A17" s="29" t="s">
        <v>90</v>
      </c>
      <c r="B17" s="29" t="s">
        <v>29</v>
      </c>
      <c r="C17" s="56"/>
      <c r="D17" s="56"/>
      <c r="E17" s="56"/>
      <c r="F17" s="56"/>
      <c r="G17" s="56"/>
      <c r="H17" s="56"/>
      <c r="I17" s="56"/>
      <c r="J17" s="56"/>
      <c r="K17" s="56"/>
      <c r="L17" s="57"/>
      <c r="M17" s="58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8">
        <f t="shared" si="1"/>
        <v>0</v>
      </c>
    </row>
    <row r="18" spans="1:28" s="37" customFormat="1" x14ac:dyDescent="0.75">
      <c r="A18" s="13" t="s">
        <v>72</v>
      </c>
      <c r="B18" s="13"/>
      <c r="C18" s="54"/>
      <c r="D18" s="54"/>
      <c r="E18" s="54"/>
      <c r="F18" s="54"/>
      <c r="G18" s="54"/>
      <c r="H18" s="54"/>
      <c r="I18" s="54"/>
      <c r="J18" s="54"/>
      <c r="K18" s="54"/>
      <c r="L18" s="13"/>
      <c r="M18" s="17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37">
        <f t="shared" si="1"/>
        <v>0</v>
      </c>
    </row>
    <row r="19" spans="1:28" x14ac:dyDescent="0.75">
      <c r="A19" s="29" t="s">
        <v>89</v>
      </c>
      <c r="B19" s="29" t="s">
        <v>29</v>
      </c>
      <c r="C19" s="56"/>
      <c r="D19" s="56"/>
      <c r="E19" s="56"/>
      <c r="F19" s="56"/>
      <c r="G19" s="56"/>
      <c r="H19" s="56"/>
      <c r="I19" s="56"/>
      <c r="J19" s="56"/>
      <c r="K19" s="56"/>
      <c r="L19" s="57"/>
      <c r="M19" s="58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8">
        <f t="shared" si="1"/>
        <v>0</v>
      </c>
    </row>
    <row r="20" spans="1:28" s="37" customFormat="1" x14ac:dyDescent="0.75">
      <c r="A20" s="32" t="s">
        <v>36</v>
      </c>
      <c r="B20" s="32"/>
      <c r="C20" s="54"/>
      <c r="D20" s="54"/>
      <c r="E20" s="54"/>
      <c r="F20" s="54"/>
      <c r="G20" s="54"/>
      <c r="H20" s="54"/>
      <c r="I20" s="54"/>
      <c r="J20" s="54"/>
      <c r="K20" s="54"/>
      <c r="L20" s="13"/>
      <c r="M20" s="17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37">
        <f t="shared" si="1"/>
        <v>0</v>
      </c>
    </row>
    <row r="21" spans="1:28" s="37" customFormat="1" x14ac:dyDescent="0.75">
      <c r="A21" s="13" t="s">
        <v>37</v>
      </c>
      <c r="B21" s="13"/>
      <c r="C21" s="54"/>
      <c r="D21" s="54"/>
      <c r="E21" s="54"/>
      <c r="F21" s="54"/>
      <c r="G21" s="54"/>
      <c r="H21" s="54"/>
      <c r="I21" s="54"/>
      <c r="J21" s="54"/>
      <c r="K21" s="54"/>
      <c r="L21" s="13"/>
      <c r="M21" s="17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37">
        <f t="shared" si="1"/>
        <v>0</v>
      </c>
    </row>
    <row r="22" spans="1:28" x14ac:dyDescent="0.75">
      <c r="A22" s="29" t="s">
        <v>73</v>
      </c>
      <c r="B22" s="21" t="s">
        <v>38</v>
      </c>
      <c r="C22" s="56"/>
      <c r="D22" s="56"/>
      <c r="E22" s="56"/>
      <c r="F22" s="56"/>
      <c r="G22" s="56"/>
      <c r="H22" s="56"/>
      <c r="I22" s="56"/>
      <c r="J22" s="56"/>
      <c r="K22" s="56"/>
      <c r="L22" s="57"/>
      <c r="M22" s="58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8">
        <f t="shared" si="1"/>
        <v>0</v>
      </c>
    </row>
    <row r="23" spans="1:28" x14ac:dyDescent="0.75">
      <c r="A23" s="29" t="s">
        <v>74</v>
      </c>
      <c r="B23" s="21" t="s">
        <v>38</v>
      </c>
      <c r="C23" s="56"/>
      <c r="D23" s="56"/>
      <c r="E23" s="56"/>
      <c r="F23" s="56"/>
      <c r="G23" s="56"/>
      <c r="H23" s="56"/>
      <c r="I23" s="56"/>
      <c r="J23" s="56"/>
      <c r="K23" s="56"/>
      <c r="L23" s="57"/>
      <c r="M23" s="58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8">
        <f t="shared" si="1"/>
        <v>0</v>
      </c>
    </row>
    <row r="24" spans="1:28" x14ac:dyDescent="0.75">
      <c r="A24" s="29" t="s">
        <v>75</v>
      </c>
      <c r="B24" s="21" t="s">
        <v>38</v>
      </c>
      <c r="C24" s="56"/>
      <c r="D24" s="56"/>
      <c r="E24" s="56"/>
      <c r="F24" s="56"/>
      <c r="G24" s="56"/>
      <c r="H24" s="56"/>
      <c r="I24" s="56"/>
      <c r="J24" s="56"/>
      <c r="K24" s="56"/>
      <c r="L24" s="57"/>
      <c r="M24" s="58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8">
        <f t="shared" si="1"/>
        <v>0</v>
      </c>
    </row>
    <row r="25" spans="1:28" x14ac:dyDescent="0.75">
      <c r="A25" s="29" t="s">
        <v>76</v>
      </c>
      <c r="B25" s="21" t="s">
        <v>38</v>
      </c>
      <c r="C25" s="56"/>
      <c r="D25" s="56"/>
      <c r="E25" s="56"/>
      <c r="F25" s="56"/>
      <c r="G25" s="56"/>
      <c r="H25" s="56"/>
      <c r="I25" s="56"/>
      <c r="J25" s="56"/>
      <c r="K25" s="56"/>
      <c r="L25" s="57"/>
      <c r="M25" s="58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8">
        <f t="shared" si="1"/>
        <v>0</v>
      </c>
    </row>
    <row r="26" spans="1:28" x14ac:dyDescent="0.75">
      <c r="A26" s="29" t="s">
        <v>77</v>
      </c>
      <c r="B26" s="21" t="s">
        <v>38</v>
      </c>
      <c r="C26" s="56"/>
      <c r="D26" s="56"/>
      <c r="E26" s="56"/>
      <c r="F26" s="56"/>
      <c r="G26" s="56"/>
      <c r="H26" s="56"/>
      <c r="I26" s="56"/>
      <c r="J26" s="56"/>
      <c r="K26" s="56"/>
      <c r="L26" s="57"/>
      <c r="M26" s="58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8">
        <f t="shared" si="1"/>
        <v>0</v>
      </c>
    </row>
    <row r="27" spans="1:28" x14ac:dyDescent="0.75">
      <c r="A27" s="29" t="s">
        <v>78</v>
      </c>
      <c r="B27" s="21" t="s">
        <v>38</v>
      </c>
      <c r="C27" s="56"/>
      <c r="D27" s="56"/>
      <c r="E27" s="56"/>
      <c r="F27" s="56"/>
      <c r="G27" s="56"/>
      <c r="H27" s="56"/>
      <c r="I27" s="56"/>
      <c r="J27" s="56"/>
      <c r="K27" s="56"/>
      <c r="L27" s="57"/>
      <c r="M27" s="58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8">
        <f t="shared" si="1"/>
        <v>0</v>
      </c>
    </row>
    <row r="28" spans="1:28" x14ac:dyDescent="0.75">
      <c r="A28" s="29" t="s">
        <v>79</v>
      </c>
      <c r="B28" s="21" t="s">
        <v>38</v>
      </c>
      <c r="C28" s="56"/>
      <c r="D28" s="56"/>
      <c r="E28" s="56"/>
      <c r="F28" s="56"/>
      <c r="G28" s="56"/>
      <c r="H28" s="56"/>
      <c r="I28" s="56"/>
      <c r="J28" s="56"/>
      <c r="K28" s="56"/>
      <c r="L28" s="57"/>
      <c r="M28" s="58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8">
        <f t="shared" si="1"/>
        <v>0</v>
      </c>
    </row>
    <row r="29" spans="1:28" x14ac:dyDescent="0.75">
      <c r="A29" s="29" t="s">
        <v>80</v>
      </c>
      <c r="B29" s="21" t="s">
        <v>38</v>
      </c>
      <c r="C29" s="56"/>
      <c r="D29" s="56"/>
      <c r="E29" s="56"/>
      <c r="F29" s="56"/>
      <c r="G29" s="56"/>
      <c r="H29" s="56"/>
      <c r="I29" s="56"/>
      <c r="J29" s="56"/>
      <c r="K29" s="56"/>
      <c r="L29" s="57"/>
      <c r="M29" s="58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8">
        <f t="shared" si="1"/>
        <v>0</v>
      </c>
    </row>
    <row r="30" spans="1:28" x14ac:dyDescent="0.75">
      <c r="A30" s="29" t="s">
        <v>81</v>
      </c>
      <c r="B30" s="21" t="s">
        <v>38</v>
      </c>
      <c r="C30" s="56"/>
      <c r="D30" s="56"/>
      <c r="E30" s="56"/>
      <c r="F30" s="56"/>
      <c r="G30" s="56"/>
      <c r="H30" s="56"/>
      <c r="I30" s="56"/>
      <c r="J30" s="56"/>
      <c r="K30" s="56"/>
      <c r="L30" s="57"/>
      <c r="M30" s="58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8">
        <f t="shared" si="1"/>
        <v>0</v>
      </c>
    </row>
    <row r="31" spans="1:28" x14ac:dyDescent="0.75">
      <c r="A31" s="29" t="s">
        <v>82</v>
      </c>
      <c r="B31" s="21" t="s">
        <v>38</v>
      </c>
      <c r="C31" s="56"/>
      <c r="D31" s="56"/>
      <c r="E31" s="56"/>
      <c r="F31" s="56"/>
      <c r="G31" s="56"/>
      <c r="H31" s="56"/>
      <c r="I31" s="56"/>
      <c r="J31" s="56"/>
      <c r="K31" s="56"/>
      <c r="L31" s="57"/>
      <c r="M31" s="58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8">
        <f t="shared" si="1"/>
        <v>0</v>
      </c>
    </row>
    <row r="32" spans="1:28" x14ac:dyDescent="0.75">
      <c r="A32" s="29" t="s">
        <v>83</v>
      </c>
      <c r="B32" s="21" t="s">
        <v>38</v>
      </c>
      <c r="C32" s="56"/>
      <c r="D32" s="56"/>
      <c r="E32" s="56"/>
      <c r="F32" s="56"/>
      <c r="G32" s="56"/>
      <c r="H32" s="56"/>
      <c r="I32" s="56"/>
      <c r="J32" s="56"/>
      <c r="K32" s="56"/>
      <c r="L32" s="57"/>
      <c r="M32" s="58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8">
        <f t="shared" si="1"/>
        <v>0</v>
      </c>
    </row>
    <row r="33" spans="1:28" x14ac:dyDescent="0.75">
      <c r="A33" s="29" t="s">
        <v>84</v>
      </c>
      <c r="B33" s="21" t="s">
        <v>38</v>
      </c>
      <c r="C33" s="56"/>
      <c r="D33" s="56"/>
      <c r="E33" s="56"/>
      <c r="F33" s="56"/>
      <c r="G33" s="56"/>
      <c r="H33" s="56"/>
      <c r="I33" s="56"/>
      <c r="J33" s="56"/>
      <c r="K33" s="56"/>
      <c r="L33" s="57"/>
      <c r="M33" s="58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8">
        <f t="shared" si="1"/>
        <v>0</v>
      </c>
    </row>
    <row r="34" spans="1:28" x14ac:dyDescent="0.75">
      <c r="A34" s="29" t="s">
        <v>85</v>
      </c>
      <c r="B34" s="21" t="s">
        <v>38</v>
      </c>
      <c r="C34" s="56"/>
      <c r="D34" s="56"/>
      <c r="E34" s="56"/>
      <c r="F34" s="56"/>
      <c r="G34" s="56"/>
      <c r="H34" s="56"/>
      <c r="I34" s="56"/>
      <c r="J34" s="56"/>
      <c r="K34" s="56"/>
      <c r="L34" s="57"/>
      <c r="M34" s="58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8">
        <f t="shared" si="1"/>
        <v>0</v>
      </c>
    </row>
    <row r="35" spans="1:28" x14ac:dyDescent="0.75">
      <c r="A35" s="29" t="s">
        <v>86</v>
      </c>
      <c r="B35" s="21" t="s">
        <v>38</v>
      </c>
      <c r="C35" s="56"/>
      <c r="D35" s="56"/>
      <c r="E35" s="56"/>
      <c r="F35" s="56"/>
      <c r="G35" s="56"/>
      <c r="H35" s="56"/>
      <c r="I35" s="56"/>
      <c r="J35" s="56"/>
      <c r="K35" s="56"/>
      <c r="L35" s="57"/>
      <c r="M35" s="58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8">
        <f t="shared" si="1"/>
        <v>0</v>
      </c>
    </row>
    <row r="36" spans="1:28" x14ac:dyDescent="0.75">
      <c r="A36" s="29" t="s">
        <v>87</v>
      </c>
      <c r="B36" s="21" t="s">
        <v>38</v>
      </c>
      <c r="C36" s="56"/>
      <c r="D36" s="56"/>
      <c r="E36" s="56"/>
      <c r="F36" s="56"/>
      <c r="G36" s="56"/>
      <c r="H36" s="56"/>
      <c r="I36" s="56"/>
      <c r="J36" s="56"/>
      <c r="K36" s="56"/>
      <c r="L36" s="57"/>
      <c r="M36" s="58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8">
        <f t="shared" si="1"/>
        <v>0</v>
      </c>
    </row>
    <row r="37" spans="1:28" s="37" customFormat="1" x14ac:dyDescent="0.75">
      <c r="A37" s="13" t="s">
        <v>102</v>
      </c>
      <c r="B37" s="13"/>
      <c r="C37" s="54"/>
      <c r="D37" s="54"/>
      <c r="E37" s="54"/>
      <c r="F37" s="54"/>
      <c r="G37" s="54"/>
      <c r="H37" s="54"/>
      <c r="I37" s="54"/>
      <c r="J37" s="54"/>
      <c r="K37" s="54"/>
      <c r="L37" s="13"/>
      <c r="M37" s="17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37">
        <f t="shared" si="1"/>
        <v>0</v>
      </c>
    </row>
    <row r="38" spans="1:28" x14ac:dyDescent="0.75">
      <c r="A38" s="29" t="s">
        <v>39</v>
      </c>
      <c r="B38" s="21" t="s">
        <v>38</v>
      </c>
      <c r="C38" s="56"/>
      <c r="D38" s="56"/>
      <c r="E38" s="56"/>
      <c r="F38" s="56"/>
      <c r="G38" s="56"/>
      <c r="H38" s="56"/>
      <c r="I38" s="56"/>
      <c r="J38" s="56"/>
      <c r="K38" s="56"/>
      <c r="L38" s="57"/>
      <c r="M38" s="58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8">
        <f t="shared" si="1"/>
        <v>0</v>
      </c>
    </row>
    <row r="39" spans="1:28" x14ac:dyDescent="0.75">
      <c r="A39" s="29" t="s">
        <v>40</v>
      </c>
      <c r="B39" s="21" t="s">
        <v>38</v>
      </c>
      <c r="C39" s="56"/>
      <c r="D39" s="56"/>
      <c r="E39" s="56"/>
      <c r="F39" s="56"/>
      <c r="G39" s="56"/>
      <c r="H39" s="56"/>
      <c r="I39" s="56"/>
      <c r="J39" s="56"/>
      <c r="K39" s="56"/>
      <c r="L39" s="57"/>
      <c r="M39" s="58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8">
        <f t="shared" si="1"/>
        <v>0</v>
      </c>
    </row>
    <row r="40" spans="1:28" x14ac:dyDescent="0.75">
      <c r="A40" s="29" t="s">
        <v>41</v>
      </c>
      <c r="B40" s="21" t="s">
        <v>38</v>
      </c>
      <c r="C40" s="56"/>
      <c r="D40" s="56"/>
      <c r="E40" s="56"/>
      <c r="F40" s="56"/>
      <c r="G40" s="56"/>
      <c r="H40" s="56"/>
      <c r="I40" s="56"/>
      <c r="J40" s="56"/>
      <c r="K40" s="56"/>
      <c r="L40" s="57"/>
      <c r="M40" s="58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8">
        <f t="shared" si="1"/>
        <v>0</v>
      </c>
    </row>
    <row r="41" spans="1:28" x14ac:dyDescent="0.75">
      <c r="A41" s="29" t="s">
        <v>42</v>
      </c>
      <c r="B41" s="21" t="s">
        <v>38</v>
      </c>
      <c r="C41" s="56"/>
      <c r="D41" s="56"/>
      <c r="E41" s="56"/>
      <c r="F41" s="56"/>
      <c r="G41" s="56"/>
      <c r="H41" s="56"/>
      <c r="I41" s="56"/>
      <c r="J41" s="56"/>
      <c r="K41" s="56"/>
      <c r="L41" s="57"/>
      <c r="M41" s="58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8">
        <f t="shared" si="1"/>
        <v>0</v>
      </c>
    </row>
    <row r="42" spans="1:28" x14ac:dyDescent="0.75">
      <c r="A42" s="29" t="s">
        <v>43</v>
      </c>
      <c r="B42" s="21" t="s">
        <v>38</v>
      </c>
      <c r="C42" s="56"/>
      <c r="D42" s="56"/>
      <c r="E42" s="56"/>
      <c r="F42" s="56"/>
      <c r="G42" s="56"/>
      <c r="H42" s="56"/>
      <c r="I42" s="56"/>
      <c r="J42" s="56"/>
      <c r="K42" s="56"/>
      <c r="L42" s="57"/>
      <c r="M42" s="58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8">
        <f t="shared" si="1"/>
        <v>0</v>
      </c>
    </row>
    <row r="43" spans="1:28" x14ac:dyDescent="0.75">
      <c r="A43" s="29" t="s">
        <v>44</v>
      </c>
      <c r="B43" s="21" t="s">
        <v>38</v>
      </c>
      <c r="C43" s="56"/>
      <c r="D43" s="56"/>
      <c r="E43" s="56"/>
      <c r="F43" s="56"/>
      <c r="G43" s="56"/>
      <c r="H43" s="56"/>
      <c r="I43" s="56"/>
      <c r="J43" s="56"/>
      <c r="K43" s="56"/>
      <c r="L43" s="57"/>
      <c r="M43" s="58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8">
        <f t="shared" si="1"/>
        <v>0</v>
      </c>
    </row>
    <row r="44" spans="1:28" x14ac:dyDescent="0.75">
      <c r="A44" s="29" t="s">
        <v>45</v>
      </c>
      <c r="B44" s="21" t="s">
        <v>38</v>
      </c>
      <c r="C44" s="56"/>
      <c r="D44" s="56"/>
      <c r="E44" s="56"/>
      <c r="F44" s="56"/>
      <c r="G44" s="56"/>
      <c r="H44" s="56"/>
      <c r="I44" s="56"/>
      <c r="J44" s="56"/>
      <c r="K44" s="56"/>
      <c r="L44" s="57"/>
      <c r="M44" s="58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8">
        <f t="shared" si="1"/>
        <v>0</v>
      </c>
    </row>
    <row r="45" spans="1:28" x14ac:dyDescent="0.75">
      <c r="A45" s="29" t="s">
        <v>116</v>
      </c>
      <c r="B45" s="21" t="s">
        <v>38</v>
      </c>
      <c r="C45" s="56"/>
      <c r="D45" s="56"/>
      <c r="E45" s="56"/>
      <c r="F45" s="56"/>
      <c r="G45" s="56"/>
      <c r="H45" s="56"/>
      <c r="I45" s="56"/>
      <c r="J45" s="56"/>
      <c r="K45" s="56"/>
      <c r="L45" s="57"/>
      <c r="M45" s="58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8">
        <f t="shared" si="1"/>
        <v>0</v>
      </c>
    </row>
    <row r="46" spans="1:28" x14ac:dyDescent="0.75">
      <c r="A46" s="29" t="s">
        <v>46</v>
      </c>
      <c r="B46" s="21" t="s">
        <v>38</v>
      </c>
      <c r="C46" s="56"/>
      <c r="D46" s="56"/>
      <c r="E46" s="56"/>
      <c r="F46" s="56"/>
      <c r="G46" s="56"/>
      <c r="H46" s="56"/>
      <c r="I46" s="56"/>
      <c r="J46" s="56"/>
      <c r="K46" s="56"/>
      <c r="L46" s="57"/>
      <c r="M46" s="58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8">
        <f t="shared" si="1"/>
        <v>0</v>
      </c>
    </row>
    <row r="47" spans="1:28" x14ac:dyDescent="0.75">
      <c r="A47" s="29" t="s">
        <v>47</v>
      </c>
      <c r="B47" s="21" t="s">
        <v>38</v>
      </c>
      <c r="C47" s="56"/>
      <c r="D47" s="56"/>
      <c r="E47" s="56"/>
      <c r="F47" s="56"/>
      <c r="G47" s="56"/>
      <c r="H47" s="56"/>
      <c r="I47" s="56"/>
      <c r="J47" s="56"/>
      <c r="K47" s="56"/>
      <c r="L47" s="57"/>
      <c r="M47" s="58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8">
        <f t="shared" si="1"/>
        <v>0</v>
      </c>
    </row>
    <row r="48" spans="1:28" x14ac:dyDescent="0.75">
      <c r="A48" s="29" t="s">
        <v>48</v>
      </c>
      <c r="B48" s="21" t="s">
        <v>38</v>
      </c>
      <c r="C48" s="56"/>
      <c r="D48" s="56"/>
      <c r="E48" s="56"/>
      <c r="F48" s="56"/>
      <c r="G48" s="56"/>
      <c r="H48" s="56"/>
      <c r="I48" s="56"/>
      <c r="J48" s="56"/>
      <c r="K48" s="56"/>
      <c r="L48" s="57"/>
      <c r="M48" s="58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8">
        <f t="shared" si="1"/>
        <v>0</v>
      </c>
    </row>
    <row r="49" spans="1:28" x14ac:dyDescent="0.75">
      <c r="A49" s="29" t="s">
        <v>49</v>
      </c>
      <c r="B49" s="21" t="s">
        <v>38</v>
      </c>
      <c r="C49" s="56"/>
      <c r="D49" s="56"/>
      <c r="E49" s="56"/>
      <c r="F49" s="56"/>
      <c r="G49" s="56"/>
      <c r="H49" s="56"/>
      <c r="I49" s="56"/>
      <c r="J49" s="56"/>
      <c r="K49" s="56"/>
      <c r="L49" s="57"/>
      <c r="M49" s="58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8">
        <f t="shared" si="1"/>
        <v>0</v>
      </c>
    </row>
    <row r="50" spans="1:28" x14ac:dyDescent="0.75">
      <c r="A50" s="29" t="s">
        <v>50</v>
      </c>
      <c r="B50" s="21" t="s">
        <v>38</v>
      </c>
      <c r="C50" s="56"/>
      <c r="D50" s="56"/>
      <c r="E50" s="56"/>
      <c r="F50" s="56"/>
      <c r="G50" s="56"/>
      <c r="H50" s="56"/>
      <c r="I50" s="56"/>
      <c r="J50" s="56"/>
      <c r="K50" s="56"/>
      <c r="L50" s="57"/>
      <c r="M50" s="58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8">
        <f t="shared" si="1"/>
        <v>0</v>
      </c>
    </row>
    <row r="51" spans="1:28" s="37" customFormat="1" x14ac:dyDescent="0.75">
      <c r="A51" s="12" t="s">
        <v>51</v>
      </c>
      <c r="B51" s="13"/>
      <c r="C51" s="54"/>
      <c r="D51" s="54"/>
      <c r="E51" s="54"/>
      <c r="F51" s="54"/>
      <c r="G51" s="54"/>
      <c r="H51" s="54"/>
      <c r="I51" s="54"/>
      <c r="J51" s="54"/>
      <c r="K51" s="54"/>
      <c r="L51" s="13"/>
      <c r="M51" s="17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37">
        <f t="shared" si="1"/>
        <v>0</v>
      </c>
    </row>
    <row r="52" spans="1:28" s="37" customFormat="1" x14ac:dyDescent="0.75">
      <c r="A52" s="13" t="s">
        <v>117</v>
      </c>
      <c r="B52" s="13"/>
      <c r="C52" s="54"/>
      <c r="D52" s="54"/>
      <c r="E52" s="54"/>
      <c r="F52" s="54"/>
      <c r="G52" s="54"/>
      <c r="H52" s="54"/>
      <c r="I52" s="54"/>
      <c r="J52" s="54"/>
      <c r="K52" s="54"/>
      <c r="L52" s="13"/>
      <c r="M52" s="17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37">
        <f t="shared" si="1"/>
        <v>0</v>
      </c>
    </row>
    <row r="53" spans="1:28" x14ac:dyDescent="0.75">
      <c r="A53" s="21" t="s">
        <v>93</v>
      </c>
      <c r="B53" s="21" t="s">
        <v>53</v>
      </c>
      <c r="C53" s="56"/>
      <c r="D53" s="56"/>
      <c r="E53" s="56"/>
      <c r="F53" s="56"/>
      <c r="G53" s="56"/>
      <c r="H53" s="56"/>
      <c r="I53" s="56"/>
      <c r="J53" s="56"/>
      <c r="K53" s="56"/>
      <c r="L53" s="57"/>
      <c r="M53" s="58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8">
        <f t="shared" si="1"/>
        <v>0</v>
      </c>
    </row>
    <row r="54" spans="1:28" x14ac:dyDescent="0.75">
      <c r="A54" s="21" t="s">
        <v>92</v>
      </c>
      <c r="B54" s="21" t="s">
        <v>53</v>
      </c>
      <c r="C54" s="56"/>
      <c r="D54" s="56"/>
      <c r="E54" s="56"/>
      <c r="F54" s="56"/>
      <c r="G54" s="56"/>
      <c r="H54" s="56"/>
      <c r="I54" s="56"/>
      <c r="J54" s="56"/>
      <c r="K54" s="56"/>
      <c r="L54" s="57"/>
      <c r="M54" s="58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8">
        <f t="shared" si="1"/>
        <v>0</v>
      </c>
    </row>
    <row r="55" spans="1:28" x14ac:dyDescent="0.75">
      <c r="A55" s="21" t="s">
        <v>52</v>
      </c>
      <c r="B55" s="21" t="s">
        <v>53</v>
      </c>
      <c r="C55" s="56"/>
      <c r="D55" s="56"/>
      <c r="E55" s="56"/>
      <c r="F55" s="56"/>
      <c r="G55" s="56"/>
      <c r="H55" s="56"/>
      <c r="I55" s="56"/>
      <c r="J55" s="56"/>
      <c r="K55" s="56"/>
      <c r="L55" s="57"/>
      <c r="M55" s="58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8">
        <f t="shared" si="1"/>
        <v>0</v>
      </c>
    </row>
    <row r="56" spans="1:28" x14ac:dyDescent="0.75">
      <c r="A56" s="21" t="s">
        <v>96</v>
      </c>
      <c r="B56" s="21" t="s">
        <v>53</v>
      </c>
      <c r="C56" s="56"/>
      <c r="D56" s="56"/>
      <c r="E56" s="56"/>
      <c r="F56" s="56"/>
      <c r="G56" s="56"/>
      <c r="H56" s="56"/>
      <c r="I56" s="56"/>
      <c r="J56" s="56"/>
      <c r="K56" s="56"/>
      <c r="L56" s="57"/>
      <c r="M56" s="58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8">
        <f t="shared" si="1"/>
        <v>0</v>
      </c>
    </row>
    <row r="57" spans="1:28" x14ac:dyDescent="0.75">
      <c r="A57" s="21" t="s">
        <v>54</v>
      </c>
      <c r="B57" s="21" t="s">
        <v>53</v>
      </c>
      <c r="C57" s="56"/>
      <c r="D57" s="56"/>
      <c r="E57" s="56"/>
      <c r="F57" s="56"/>
      <c r="G57" s="56"/>
      <c r="H57" s="56"/>
      <c r="I57" s="56"/>
      <c r="J57" s="56"/>
      <c r="K57" s="56"/>
      <c r="L57" s="57"/>
      <c r="M57" s="58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8">
        <f t="shared" si="1"/>
        <v>0</v>
      </c>
    </row>
    <row r="58" spans="1:28" x14ac:dyDescent="0.75">
      <c r="A58" s="21" t="s">
        <v>55</v>
      </c>
      <c r="B58" s="21" t="s">
        <v>53</v>
      </c>
      <c r="C58" s="56"/>
      <c r="D58" s="56"/>
      <c r="E58" s="56"/>
      <c r="F58" s="56"/>
      <c r="G58" s="56"/>
      <c r="H58" s="56"/>
      <c r="I58" s="56"/>
      <c r="J58" s="56"/>
      <c r="K58" s="56"/>
      <c r="L58" s="57"/>
      <c r="M58" s="58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8">
        <f t="shared" si="1"/>
        <v>0</v>
      </c>
    </row>
    <row r="59" spans="1:28" x14ac:dyDescent="0.75">
      <c r="A59" s="21" t="s">
        <v>94</v>
      </c>
      <c r="B59" s="21" t="s">
        <v>53</v>
      </c>
      <c r="C59" s="56"/>
      <c r="D59" s="56"/>
      <c r="E59" s="56"/>
      <c r="F59" s="56"/>
      <c r="G59" s="56"/>
      <c r="H59" s="56"/>
      <c r="I59" s="56"/>
      <c r="J59" s="56"/>
      <c r="K59" s="56"/>
      <c r="L59" s="57"/>
      <c r="M59" s="58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8">
        <f t="shared" si="1"/>
        <v>0</v>
      </c>
    </row>
    <row r="60" spans="1:28" x14ac:dyDescent="0.75">
      <c r="A60" s="21" t="s">
        <v>95</v>
      </c>
      <c r="B60" s="21" t="s">
        <v>53</v>
      </c>
      <c r="C60" s="56"/>
      <c r="D60" s="56"/>
      <c r="E60" s="56"/>
      <c r="F60" s="56"/>
      <c r="G60" s="56"/>
      <c r="H60" s="56"/>
      <c r="I60" s="56"/>
      <c r="J60" s="56"/>
      <c r="K60" s="56"/>
      <c r="L60" s="57"/>
      <c r="M60" s="58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8">
        <f t="shared" si="1"/>
        <v>0</v>
      </c>
    </row>
    <row r="61" spans="1:28" x14ac:dyDescent="0.75">
      <c r="A61" s="21" t="s">
        <v>56</v>
      </c>
      <c r="B61" s="21" t="s">
        <v>53</v>
      </c>
      <c r="C61" s="56"/>
      <c r="D61" s="56"/>
      <c r="E61" s="56"/>
      <c r="F61" s="56"/>
      <c r="G61" s="56"/>
      <c r="H61" s="56"/>
      <c r="I61" s="56"/>
      <c r="J61" s="56"/>
      <c r="K61" s="56"/>
      <c r="L61" s="57"/>
      <c r="M61" s="58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8">
        <f t="shared" si="1"/>
        <v>0</v>
      </c>
    </row>
    <row r="62" spans="1:28" s="37" customFormat="1" x14ac:dyDescent="0.75">
      <c r="A62" s="12" t="s">
        <v>118</v>
      </c>
      <c r="B62" s="13"/>
      <c r="C62" s="54"/>
      <c r="D62" s="54"/>
      <c r="E62" s="54"/>
      <c r="F62" s="54"/>
      <c r="G62" s="54"/>
      <c r="H62" s="54"/>
      <c r="I62" s="54"/>
      <c r="J62" s="54"/>
      <c r="K62" s="54"/>
      <c r="L62" s="13"/>
      <c r="M62" s="17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37">
        <f t="shared" si="1"/>
        <v>0</v>
      </c>
    </row>
    <row r="63" spans="1:28" s="37" customFormat="1" x14ac:dyDescent="0.75">
      <c r="A63" s="53" t="s">
        <v>97</v>
      </c>
      <c r="B63" s="53"/>
      <c r="C63" s="54"/>
      <c r="D63" s="54"/>
      <c r="E63" s="54"/>
      <c r="F63" s="54"/>
      <c r="G63" s="54"/>
      <c r="H63" s="54"/>
      <c r="I63" s="54"/>
      <c r="J63" s="54"/>
      <c r="K63" s="54"/>
      <c r="L63" s="13"/>
      <c r="M63" s="17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37">
        <f t="shared" si="1"/>
        <v>0</v>
      </c>
    </row>
    <row r="64" spans="1:28" x14ac:dyDescent="0.75">
      <c r="A64" s="29" t="s">
        <v>59</v>
      </c>
      <c r="B64" s="29" t="s">
        <v>58</v>
      </c>
      <c r="C64" s="56"/>
      <c r="D64" s="56"/>
      <c r="E64" s="56"/>
      <c r="F64" s="56"/>
      <c r="G64" s="56"/>
      <c r="H64" s="56"/>
      <c r="I64" s="56"/>
      <c r="J64" s="56"/>
      <c r="K64" s="56"/>
      <c r="L64" s="57"/>
      <c r="M64" s="58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8">
        <f t="shared" si="1"/>
        <v>0</v>
      </c>
    </row>
    <row r="65" spans="1:28" x14ac:dyDescent="0.75">
      <c r="A65" s="29" t="s">
        <v>60</v>
      </c>
      <c r="B65" s="29" t="s">
        <v>58</v>
      </c>
      <c r="C65" s="56"/>
      <c r="D65" s="56"/>
      <c r="E65" s="56"/>
      <c r="F65" s="56"/>
      <c r="G65" s="56"/>
      <c r="H65" s="56"/>
      <c r="I65" s="56"/>
      <c r="J65" s="56"/>
      <c r="K65" s="56"/>
      <c r="L65" s="57"/>
      <c r="M65" s="58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8">
        <f t="shared" si="1"/>
        <v>0</v>
      </c>
    </row>
    <row r="66" spans="1:28" s="37" customFormat="1" x14ac:dyDescent="0.75">
      <c r="A66" s="12" t="s">
        <v>118</v>
      </c>
      <c r="B66" s="13"/>
      <c r="C66" s="54"/>
      <c r="D66" s="54"/>
      <c r="E66" s="54"/>
      <c r="F66" s="54"/>
      <c r="G66" s="54"/>
      <c r="H66" s="54"/>
      <c r="I66" s="54"/>
      <c r="J66" s="54"/>
      <c r="K66" s="54"/>
      <c r="L66" s="13"/>
      <c r="M66" s="17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37">
        <f t="shared" si="1"/>
        <v>0</v>
      </c>
    </row>
    <row r="67" spans="1:28" s="37" customFormat="1" x14ac:dyDescent="0.75">
      <c r="A67" s="53" t="s">
        <v>98</v>
      </c>
      <c r="B67" s="53"/>
      <c r="C67" s="54"/>
      <c r="D67" s="54"/>
      <c r="E67" s="54"/>
      <c r="F67" s="54"/>
      <c r="G67" s="54"/>
      <c r="H67" s="54"/>
      <c r="I67" s="54"/>
      <c r="J67" s="54"/>
      <c r="K67" s="54"/>
      <c r="L67" s="13"/>
      <c r="M67" s="17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37">
        <f t="shared" si="1"/>
        <v>0</v>
      </c>
    </row>
    <row r="68" spans="1:28" x14ac:dyDescent="0.75">
      <c r="A68" s="29" t="s">
        <v>57</v>
      </c>
      <c r="B68" s="29" t="s">
        <v>58</v>
      </c>
      <c r="C68" s="56"/>
      <c r="D68" s="56"/>
      <c r="E68" s="56"/>
      <c r="F68" s="56"/>
      <c r="G68" s="56"/>
      <c r="H68" s="56"/>
      <c r="I68" s="56"/>
      <c r="J68" s="56"/>
      <c r="K68" s="56"/>
      <c r="L68" s="57"/>
      <c r="M68" s="58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8">
        <f t="shared" si="1"/>
        <v>0</v>
      </c>
    </row>
    <row r="69" spans="1:28" s="37" customFormat="1" x14ac:dyDescent="0.75">
      <c r="A69" s="12" t="s">
        <v>61</v>
      </c>
      <c r="B69" s="13"/>
      <c r="C69" s="54"/>
      <c r="D69" s="54"/>
      <c r="E69" s="54"/>
      <c r="F69" s="54"/>
      <c r="G69" s="54"/>
      <c r="H69" s="54"/>
      <c r="I69" s="54"/>
      <c r="J69" s="54"/>
      <c r="K69" s="54"/>
      <c r="L69" s="13"/>
      <c r="M69" s="17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37">
        <f t="shared" si="1"/>
        <v>0</v>
      </c>
    </row>
    <row r="70" spans="1:28" s="37" customFormat="1" x14ac:dyDescent="0.75">
      <c r="A70" s="53" t="s">
        <v>101</v>
      </c>
      <c r="B70" s="53"/>
      <c r="C70" s="54"/>
      <c r="D70" s="54"/>
      <c r="E70" s="54"/>
      <c r="F70" s="54"/>
      <c r="G70" s="54"/>
      <c r="H70" s="54"/>
      <c r="I70" s="54"/>
      <c r="J70" s="54"/>
      <c r="K70" s="54"/>
      <c r="L70" s="13"/>
      <c r="M70" s="17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37">
        <f t="shared" ref="AB70:AB87" si="2">C70+D70+E70+F70+G70+H70+I70+J70+K70+L70+M70+N70+O70+P70+Q70+R70+S70+T70+U70+V70+W70+X70+Y70+Z70+AA70</f>
        <v>0</v>
      </c>
    </row>
    <row r="71" spans="1:28" x14ac:dyDescent="0.75">
      <c r="A71" s="29" t="s">
        <v>115</v>
      </c>
      <c r="B71" s="29" t="s">
        <v>61</v>
      </c>
      <c r="C71" s="56"/>
      <c r="D71" s="56"/>
      <c r="E71" s="56"/>
      <c r="F71" s="56"/>
      <c r="G71" s="56"/>
      <c r="H71" s="56"/>
      <c r="I71" s="56"/>
      <c r="J71" s="56"/>
      <c r="K71" s="56"/>
      <c r="L71" s="57"/>
      <c r="M71" s="58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8">
        <f t="shared" si="2"/>
        <v>0</v>
      </c>
    </row>
    <row r="72" spans="1:28" s="37" customFormat="1" x14ac:dyDescent="0.75">
      <c r="A72" s="12" t="s">
        <v>119</v>
      </c>
      <c r="B72" s="13"/>
      <c r="C72" s="54"/>
      <c r="D72" s="54"/>
      <c r="E72" s="54"/>
      <c r="F72" s="54"/>
      <c r="G72" s="54"/>
      <c r="H72" s="54"/>
      <c r="I72" s="54"/>
      <c r="J72" s="54"/>
      <c r="K72" s="54"/>
      <c r="L72" s="13"/>
      <c r="M72" s="17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37">
        <f t="shared" si="2"/>
        <v>0</v>
      </c>
    </row>
    <row r="73" spans="1:28" s="37" customFormat="1" x14ac:dyDescent="0.75">
      <c r="A73" s="53" t="s">
        <v>100</v>
      </c>
      <c r="B73" s="53"/>
      <c r="C73" s="54"/>
      <c r="D73" s="54"/>
      <c r="E73" s="54"/>
      <c r="F73" s="54"/>
      <c r="G73" s="54"/>
      <c r="H73" s="54"/>
      <c r="I73" s="54"/>
      <c r="J73" s="54"/>
      <c r="K73" s="54"/>
      <c r="L73" s="13"/>
      <c r="M73" s="17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37">
        <f t="shared" si="2"/>
        <v>0</v>
      </c>
    </row>
    <row r="74" spans="1:28" x14ac:dyDescent="0.75">
      <c r="A74" s="29" t="s">
        <v>63</v>
      </c>
      <c r="B74" s="29" t="s">
        <v>62</v>
      </c>
      <c r="C74" s="56"/>
      <c r="D74" s="56"/>
      <c r="E74" s="56"/>
      <c r="F74" s="56"/>
      <c r="G74" s="56"/>
      <c r="H74" s="56"/>
      <c r="I74" s="56"/>
      <c r="J74" s="56"/>
      <c r="K74" s="56"/>
      <c r="L74" s="57"/>
      <c r="M74" s="58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8">
        <f t="shared" si="2"/>
        <v>0</v>
      </c>
    </row>
    <row r="75" spans="1:28" x14ac:dyDescent="0.75">
      <c r="A75" s="29" t="s">
        <v>64</v>
      </c>
      <c r="B75" s="29" t="s">
        <v>62</v>
      </c>
      <c r="C75" s="56"/>
      <c r="D75" s="56"/>
      <c r="E75" s="56"/>
      <c r="F75" s="56"/>
      <c r="G75" s="56"/>
      <c r="H75" s="56"/>
      <c r="I75" s="56"/>
      <c r="J75" s="56"/>
      <c r="K75" s="56"/>
      <c r="L75" s="57"/>
      <c r="M75" s="58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8">
        <f t="shared" si="2"/>
        <v>0</v>
      </c>
    </row>
    <row r="76" spans="1:28" s="37" customFormat="1" x14ac:dyDescent="0.75">
      <c r="A76" s="12" t="s">
        <v>120</v>
      </c>
      <c r="B76" s="13"/>
      <c r="C76" s="54"/>
      <c r="D76" s="54"/>
      <c r="E76" s="54"/>
      <c r="F76" s="54"/>
      <c r="G76" s="54"/>
      <c r="H76" s="54"/>
      <c r="I76" s="54"/>
      <c r="J76" s="54"/>
      <c r="K76" s="54"/>
      <c r="L76" s="13"/>
      <c r="M76" s="17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37">
        <f t="shared" si="2"/>
        <v>0</v>
      </c>
    </row>
    <row r="77" spans="1:28" s="37" customFormat="1" x14ac:dyDescent="0.75">
      <c r="A77" s="53" t="s">
        <v>99</v>
      </c>
      <c r="B77" s="53"/>
      <c r="C77" s="54"/>
      <c r="D77" s="54"/>
      <c r="E77" s="54"/>
      <c r="F77" s="54"/>
      <c r="G77" s="54"/>
      <c r="H77" s="54"/>
      <c r="I77" s="54"/>
      <c r="J77" s="54"/>
      <c r="K77" s="54"/>
      <c r="L77" s="13"/>
      <c r="M77" s="17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37">
        <f t="shared" si="2"/>
        <v>0</v>
      </c>
    </row>
    <row r="78" spans="1:28" x14ac:dyDescent="0.75">
      <c r="A78" s="29" t="s">
        <v>65</v>
      </c>
      <c r="B78" s="29" t="s">
        <v>88</v>
      </c>
      <c r="C78" s="56"/>
      <c r="D78" s="56"/>
      <c r="E78" s="56"/>
      <c r="F78" s="56"/>
      <c r="G78" s="56"/>
      <c r="H78" s="56"/>
      <c r="I78" s="56"/>
      <c r="J78" s="56"/>
      <c r="K78" s="56"/>
      <c r="L78" s="57"/>
      <c r="M78" s="58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8">
        <f t="shared" si="2"/>
        <v>0</v>
      </c>
    </row>
    <row r="79" spans="1:28" s="37" customFormat="1" x14ac:dyDescent="0.75">
      <c r="A79" s="12" t="s">
        <v>121</v>
      </c>
      <c r="B79" s="13"/>
      <c r="C79" s="54"/>
      <c r="D79" s="54"/>
      <c r="E79" s="54"/>
      <c r="F79" s="54"/>
      <c r="G79" s="54"/>
      <c r="H79" s="54"/>
      <c r="I79" s="54"/>
      <c r="J79" s="54"/>
      <c r="K79" s="54"/>
      <c r="L79" s="13"/>
      <c r="M79" s="17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37">
        <f t="shared" si="2"/>
        <v>0</v>
      </c>
    </row>
    <row r="80" spans="1:28" s="37" customFormat="1" x14ac:dyDescent="0.75">
      <c r="A80" s="13" t="s">
        <v>103</v>
      </c>
      <c r="B80" s="13"/>
      <c r="C80" s="54"/>
      <c r="D80" s="54"/>
      <c r="E80" s="54"/>
      <c r="F80" s="54"/>
      <c r="G80" s="54"/>
      <c r="H80" s="54"/>
      <c r="I80" s="54"/>
      <c r="J80" s="54"/>
      <c r="K80" s="54"/>
      <c r="L80" s="13"/>
      <c r="M80" s="17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37">
        <f t="shared" si="2"/>
        <v>0</v>
      </c>
    </row>
    <row r="81" spans="1:28" x14ac:dyDescent="0.75">
      <c r="A81" s="21" t="s">
        <v>104</v>
      </c>
      <c r="B81" s="21" t="s">
        <v>105</v>
      </c>
      <c r="C81" s="56"/>
      <c r="D81" s="56"/>
      <c r="E81" s="56"/>
      <c r="F81" s="56"/>
      <c r="G81" s="56"/>
      <c r="H81" s="56"/>
      <c r="I81" s="56"/>
      <c r="J81" s="56"/>
      <c r="K81" s="56"/>
      <c r="L81" s="57"/>
      <c r="M81" s="58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8">
        <f t="shared" si="2"/>
        <v>0</v>
      </c>
    </row>
    <row r="82" spans="1:28" x14ac:dyDescent="0.75">
      <c r="A82" s="21" t="s">
        <v>106</v>
      </c>
      <c r="B82" s="21" t="s">
        <v>61</v>
      </c>
      <c r="C82" s="56"/>
      <c r="D82" s="56"/>
      <c r="E82" s="56"/>
      <c r="F82" s="56"/>
      <c r="G82" s="56"/>
      <c r="H82" s="56"/>
      <c r="I82" s="56"/>
      <c r="J82" s="56"/>
      <c r="K82" s="56"/>
      <c r="L82" s="57"/>
      <c r="M82" s="58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8">
        <f t="shared" si="2"/>
        <v>0</v>
      </c>
    </row>
    <row r="83" spans="1:28" s="37" customFormat="1" x14ac:dyDescent="0.75">
      <c r="A83" s="21" t="s">
        <v>107</v>
      </c>
      <c r="B83" s="21" t="s">
        <v>29</v>
      </c>
      <c r="C83" s="56"/>
      <c r="D83" s="56"/>
      <c r="E83" s="56"/>
      <c r="F83" s="56"/>
      <c r="G83" s="56"/>
      <c r="H83" s="56"/>
      <c r="I83" s="56"/>
      <c r="J83" s="56"/>
      <c r="K83" s="56"/>
      <c r="L83" s="57"/>
      <c r="M83" s="58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8">
        <f t="shared" si="2"/>
        <v>0</v>
      </c>
    </row>
    <row r="84" spans="1:28" s="37" customFormat="1" x14ac:dyDescent="0.75">
      <c r="A84" s="13" t="s">
        <v>108</v>
      </c>
      <c r="B84" s="13"/>
      <c r="C84" s="54"/>
      <c r="D84" s="54"/>
      <c r="E84" s="54"/>
      <c r="F84" s="54"/>
      <c r="G84" s="54"/>
      <c r="H84" s="54"/>
      <c r="I84" s="54"/>
      <c r="J84" s="54"/>
      <c r="K84" s="54"/>
      <c r="L84" s="13"/>
      <c r="M84" s="17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37">
        <f t="shared" si="2"/>
        <v>0</v>
      </c>
    </row>
    <row r="85" spans="1:28" x14ac:dyDescent="0.75">
      <c r="A85" s="21" t="s">
        <v>111</v>
      </c>
      <c r="B85" s="21" t="s">
        <v>105</v>
      </c>
      <c r="C85" s="56"/>
      <c r="D85" s="56"/>
      <c r="E85" s="56"/>
      <c r="F85" s="56"/>
      <c r="G85" s="56"/>
      <c r="H85" s="56"/>
      <c r="I85" s="56"/>
      <c r="J85" s="56"/>
      <c r="K85" s="56"/>
      <c r="L85" s="57"/>
      <c r="M85" s="58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8">
        <f t="shared" si="2"/>
        <v>0</v>
      </c>
    </row>
    <row r="86" spans="1:28" s="37" customFormat="1" x14ac:dyDescent="0.75">
      <c r="A86" s="21" t="s">
        <v>110</v>
      </c>
      <c r="B86" s="21" t="s">
        <v>61</v>
      </c>
      <c r="C86" s="56"/>
      <c r="D86" s="56"/>
      <c r="E86" s="56"/>
      <c r="F86" s="56"/>
      <c r="G86" s="56"/>
      <c r="H86" s="56"/>
      <c r="I86" s="56"/>
      <c r="J86" s="56"/>
      <c r="K86" s="56"/>
      <c r="L86" s="57"/>
      <c r="M86" s="58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8">
        <f t="shared" si="2"/>
        <v>0</v>
      </c>
    </row>
    <row r="87" spans="1:28" x14ac:dyDescent="0.75">
      <c r="A87" s="21" t="s">
        <v>109</v>
      </c>
      <c r="B87" s="21" t="s">
        <v>29</v>
      </c>
      <c r="C87" s="56"/>
      <c r="D87" s="56"/>
      <c r="E87" s="56"/>
      <c r="F87" s="56"/>
      <c r="G87" s="56"/>
      <c r="H87" s="56"/>
      <c r="I87" s="56"/>
      <c r="J87" s="56"/>
      <c r="K87" s="56"/>
      <c r="L87" s="57"/>
      <c r="M87" s="58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8">
        <f t="shared" si="2"/>
        <v>0</v>
      </c>
    </row>
    <row r="88" spans="1:28" s="37" customFormat="1" x14ac:dyDescent="0.75">
      <c r="A88" s="12" t="s">
        <v>122</v>
      </c>
      <c r="B88" s="13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8" s="37" customFormat="1" x14ac:dyDescent="0.75">
      <c r="A89" s="13" t="s">
        <v>112</v>
      </c>
      <c r="B89" s="13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8" x14ac:dyDescent="0.75">
      <c r="A90" s="21" t="s">
        <v>113</v>
      </c>
      <c r="B90" s="21" t="s">
        <v>114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AVAIL</vt:lpstr>
      <vt:lpstr>02 OCOTBER 2023</vt:lpstr>
      <vt:lpstr>03 OCTOBER 2023</vt:lpstr>
      <vt:lpstr>04 OCTOBER 2023</vt:lpstr>
      <vt:lpstr>05 OCTOBER 2023</vt:lpstr>
      <vt:lpstr>06 OCTOBER 2023</vt:lpstr>
      <vt:lpstr>07 OCTOBER 2023</vt:lpstr>
      <vt:lpstr>08 OCTOBER 2023</vt:lpstr>
      <vt:lpstr>09 OCTOBER 2023</vt:lpstr>
      <vt:lpstr>10 OCTOBER 2023</vt:lpstr>
      <vt:lpstr>11 OCTOBER 2023</vt:lpstr>
      <vt:lpstr>12 OCTOBER 2023</vt:lpstr>
      <vt:lpstr>13 OCTOBER 2023</vt:lpstr>
      <vt:lpstr>14 OCTOBER 2023</vt:lpstr>
      <vt:lpstr>15 OCTOBER 2023 </vt:lpstr>
      <vt:lpstr>16 OCTOBER 2023</vt:lpstr>
      <vt:lpstr>17 OCTOBER 2023</vt:lpstr>
      <vt:lpstr>18 OCTOBER 2023</vt:lpstr>
      <vt:lpstr>19 OCTOBER 2023</vt:lpstr>
      <vt:lpstr>20 OCTOBER 2023</vt:lpstr>
      <vt:lpstr>21 OCTOBERR 2023</vt:lpstr>
      <vt:lpstr>22 OCTOBER 2023</vt:lpstr>
      <vt:lpstr>23 SEPTEMBER 2023</vt:lpstr>
      <vt:lpstr>24 SEPTEMBER 2023 </vt:lpstr>
      <vt:lpstr>25 SEPTEMBER 2023</vt:lpstr>
      <vt:lpstr>26 SEPTEMBER 2023 </vt:lpstr>
      <vt:lpstr>27 SEPTEMBER 2023</vt:lpstr>
      <vt:lpstr>28 SEPTEMBER 2023</vt:lpstr>
      <vt:lpstr> BREAKDOWN TOTALS</vt:lpstr>
      <vt:lpstr>HOURS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Chris Black</cp:lastModifiedBy>
  <dcterms:created xsi:type="dcterms:W3CDTF">2023-05-16T15:53:55Z</dcterms:created>
  <dcterms:modified xsi:type="dcterms:W3CDTF">2024-04-14T12:44:35Z</dcterms:modified>
</cp:coreProperties>
</file>