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ou\arm\OM\ECO\M&amp;V\Holiday Shutdowns\Veterans Day 2018\"/>
    </mc:Choice>
  </mc:AlternateContent>
  <bookViews>
    <workbookView xWindow="-25605" yWindow="6855" windowWidth="25605" windowHeight="17325" tabRatio="569" activeTab="3"/>
  </bookViews>
  <sheets>
    <sheet name="Savings Calculation" sheetId="4" r:id="rId1"/>
    <sheet name="Building List" sheetId="1" r:id="rId2"/>
    <sheet name="Exceptions" sheetId="8" r:id="rId3"/>
    <sheet name="Exceptions (2)" sheetId="9" r:id="rId4"/>
    <sheet name="Lessons Learned" sheetId="6" r:id="rId5"/>
  </sheets>
  <definedNames>
    <definedName name="_xlnm._FilterDatabase" localSheetId="1" hidden="1">'Building List'!$A$2:$P$62</definedName>
    <definedName name="_xlnm._FilterDatabase" localSheetId="2" hidden="1">Exceptions!$A$2:$J$21</definedName>
    <definedName name="_xlnm._FilterDatabase" localSheetId="3" hidden="1">'Exceptions (2)'!$B$2:$G$18</definedName>
  </definedNames>
  <calcPr calcId="152511"/>
</workbook>
</file>

<file path=xl/calcChain.xml><?xml version="1.0" encoding="utf-8"?>
<calcChain xmlns="http://schemas.openxmlformats.org/spreadsheetml/2006/main">
  <c r="A42" i="9" l="1"/>
  <c r="A9" i="9" l="1"/>
  <c r="A21" i="9" l="1"/>
  <c r="A34" i="9"/>
  <c r="A10" i="9"/>
  <c r="A41" i="9"/>
  <c r="A40" i="9"/>
  <c r="A39" i="9"/>
  <c r="A38" i="9"/>
  <c r="A37" i="9"/>
  <c r="A36" i="9"/>
  <c r="A35" i="9"/>
  <c r="A33" i="9"/>
  <c r="A32" i="9"/>
  <c r="A31" i="9"/>
  <c r="A30" i="9"/>
  <c r="A29" i="9"/>
  <c r="A28" i="9"/>
  <c r="A27" i="9"/>
  <c r="A26" i="9"/>
  <c r="A25" i="9"/>
  <c r="A24" i="9"/>
  <c r="A23" i="9"/>
  <c r="A22" i="9"/>
  <c r="A20" i="9"/>
  <c r="A19" i="9"/>
  <c r="A18" i="9"/>
  <c r="A17" i="9"/>
  <c r="A16" i="9"/>
  <c r="A15" i="9"/>
  <c r="A14" i="9"/>
  <c r="A13" i="9"/>
  <c r="A12" i="9"/>
  <c r="A11" i="9"/>
  <c r="A8" i="9"/>
  <c r="A7" i="9"/>
  <c r="A6" i="9"/>
  <c r="A5" i="9"/>
  <c r="A4" i="9"/>
  <c r="A3" i="9"/>
  <c r="B8" i="4" l="1"/>
  <c r="B10" i="4" l="1"/>
  <c r="D10" i="4" l="1"/>
  <c r="C10" i="4"/>
  <c r="E2" i="4" l="1"/>
  <c r="N51" i="1"/>
  <c r="O51" i="1"/>
  <c r="P51" i="1"/>
  <c r="E3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59" i="1"/>
  <c r="O60" i="1"/>
  <c r="O61" i="1"/>
  <c r="O6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2" i="1"/>
  <c r="P53" i="1"/>
  <c r="P54" i="1"/>
  <c r="P55" i="1"/>
  <c r="P56" i="1"/>
  <c r="P57" i="1"/>
  <c r="P58" i="1"/>
  <c r="P59" i="1"/>
  <c r="P60" i="1"/>
  <c r="P61" i="1"/>
  <c r="P62" i="1"/>
  <c r="N1" i="1" l="1"/>
  <c r="P1" i="1"/>
  <c r="O1" i="1"/>
  <c r="B9" i="4"/>
  <c r="C9" i="4"/>
  <c r="D9" i="4"/>
  <c r="D11" i="4"/>
  <c r="C11" i="4"/>
  <c r="B11" i="4"/>
  <c r="C12" i="4" l="1"/>
  <c r="D12" i="4"/>
  <c r="B12" i="4"/>
  <c r="E4" i="4" l="1"/>
  <c r="B5" i="4" s="1"/>
</calcChain>
</file>

<file path=xl/comments1.xml><?xml version="1.0" encoding="utf-8"?>
<comments xmlns="http://schemas.openxmlformats.org/spreadsheetml/2006/main">
  <authors>
    <author>Samuel Cole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Samuel Cole:</t>
        </r>
        <r>
          <rPr>
            <sz val="9"/>
            <color indexed="81"/>
            <rFont val="Tahoma"/>
            <family val="2"/>
          </rPr>
          <t xml:space="preserve">
don't need to do an early start for 109 and 109A if possible.</t>
        </r>
      </text>
    </comment>
  </commentList>
</comments>
</file>

<file path=xl/sharedStrings.xml><?xml version="1.0" encoding="utf-8"?>
<sst xmlns="http://schemas.openxmlformats.org/spreadsheetml/2006/main" count="474" uniqueCount="345">
  <si>
    <t>Building_Siemens</t>
  </si>
  <si>
    <t>CAAN</t>
  </si>
  <si>
    <t>Zone#</t>
  </si>
  <si>
    <t>Building_FacLink</t>
  </si>
  <si>
    <t>ACAD</t>
  </si>
  <si>
    <t>4632</t>
  </si>
  <si>
    <t>E159</t>
  </si>
  <si>
    <t>Academic Surge Building</t>
  </si>
  <si>
    <t>ARC</t>
  </si>
  <si>
    <t>4799</t>
  </si>
  <si>
    <t>D092</t>
  </si>
  <si>
    <t>Activities and Recreation Center</t>
  </si>
  <si>
    <t>ART</t>
  </si>
  <si>
    <t>3971</t>
  </si>
  <si>
    <t>C033</t>
  </si>
  <si>
    <t>Art Building</t>
  </si>
  <si>
    <t>ARTX</t>
  </si>
  <si>
    <t>3400</t>
  </si>
  <si>
    <t>C034</t>
  </si>
  <si>
    <t>Art Building Annex</t>
  </si>
  <si>
    <t>BWFP</t>
  </si>
  <si>
    <t>C126</t>
  </si>
  <si>
    <t>RMI Brewery, Winery, Food Pilot Building</t>
  </si>
  <si>
    <t>C113</t>
  </si>
  <si>
    <t>CFA Admin Building</t>
  </si>
  <si>
    <t>COWL</t>
  </si>
  <si>
    <t>3459</t>
  </si>
  <si>
    <t>D020</t>
  </si>
  <si>
    <t>Cowell Building</t>
  </si>
  <si>
    <t>CRUS</t>
  </si>
  <si>
    <t>3320</t>
  </si>
  <si>
    <t>D021</t>
  </si>
  <si>
    <t>Cruess Hall</t>
  </si>
  <si>
    <t>DH</t>
  </si>
  <si>
    <t>4708</t>
  </si>
  <si>
    <t>B074</t>
  </si>
  <si>
    <t>Dutton Hall</t>
  </si>
  <si>
    <t>DRAMA</t>
  </si>
  <si>
    <t>3972</t>
  </si>
  <si>
    <t>C032</t>
  </si>
  <si>
    <t>Wright Hall</t>
  </si>
  <si>
    <t>EPS</t>
  </si>
  <si>
    <t>4869</t>
  </si>
  <si>
    <t>C121</t>
  </si>
  <si>
    <t>Earth and Physical Sciences Building</t>
  </si>
  <si>
    <t>ESF</t>
  </si>
  <si>
    <t>4724</t>
  </si>
  <si>
    <t>L033</t>
  </si>
  <si>
    <t>Environmental Services Facility Headquarters</t>
  </si>
  <si>
    <t>GIEDT</t>
  </si>
  <si>
    <t>E179</t>
  </si>
  <si>
    <t>Giedt</t>
  </si>
  <si>
    <t>GOULD</t>
  </si>
  <si>
    <t>4729</t>
  </si>
  <si>
    <t>G083</t>
  </si>
  <si>
    <t>Bowley Plant Science Teaching Facility</t>
  </si>
  <si>
    <t>HART</t>
  </si>
  <si>
    <t>3207</t>
  </si>
  <si>
    <t>B041</t>
  </si>
  <si>
    <t>Hart Hall</t>
  </si>
  <si>
    <t>HR</t>
  </si>
  <si>
    <t>4728</t>
  </si>
  <si>
    <t>F207</t>
  </si>
  <si>
    <t>Human Resources Administration Building</t>
  </si>
  <si>
    <t>HUNT</t>
  </si>
  <si>
    <t>3421</t>
  </si>
  <si>
    <t>B020</t>
  </si>
  <si>
    <t>Hunt Hall</t>
  </si>
  <si>
    <t>HWC</t>
  </si>
  <si>
    <t>4871</t>
  </si>
  <si>
    <t>F244</t>
  </si>
  <si>
    <t>Student Health &amp; Wellness Center</t>
  </si>
  <si>
    <t>INTC</t>
  </si>
  <si>
    <t>D105</t>
  </si>
  <si>
    <t>International Center</t>
  </si>
  <si>
    <t>KERR</t>
  </si>
  <si>
    <t>4302</t>
  </si>
  <si>
    <t>B043</t>
  </si>
  <si>
    <t>Kerr Hall</t>
  </si>
  <si>
    <t>KLEIBER</t>
  </si>
  <si>
    <t>4274</t>
  </si>
  <si>
    <t>D067</t>
  </si>
  <si>
    <t>Kleiber Hall</t>
  </si>
  <si>
    <t>LFH</t>
  </si>
  <si>
    <t>3773</t>
  </si>
  <si>
    <t>B015</t>
  </si>
  <si>
    <t>Freeborn Hall</t>
  </si>
  <si>
    <t>LSA</t>
  </si>
  <si>
    <t>4683</t>
  </si>
  <si>
    <t>D076</t>
  </si>
  <si>
    <t>Life Sciences</t>
  </si>
  <si>
    <t>MADDY</t>
  </si>
  <si>
    <t>G074</t>
  </si>
  <si>
    <t>Maddy Lab</t>
  </si>
  <si>
    <t>MATH</t>
  </si>
  <si>
    <t>4821</t>
  </si>
  <si>
    <t>E175</t>
  </si>
  <si>
    <t>Mathematical Sciences Building</t>
  </si>
  <si>
    <t>MEYR</t>
  </si>
  <si>
    <t>4556</t>
  </si>
  <si>
    <t>E139</t>
  </si>
  <si>
    <t>Meyer Hall</t>
  </si>
  <si>
    <t>MIWF</t>
  </si>
  <si>
    <t>4854</t>
  </si>
  <si>
    <t>C116</t>
  </si>
  <si>
    <t>MRAK</t>
  </si>
  <si>
    <t>3842</t>
  </si>
  <si>
    <t>C043</t>
  </si>
  <si>
    <t>Mrak Hall</t>
  </si>
  <si>
    <t>MSB</t>
  </si>
  <si>
    <t>4428</t>
  </si>
  <si>
    <t>G049</t>
  </si>
  <si>
    <t>Medical Sciences I B (Carlson Health Sciences Library)</t>
  </si>
  <si>
    <t>MSC</t>
  </si>
  <si>
    <t>4429</t>
  </si>
  <si>
    <t>G050</t>
  </si>
  <si>
    <t>Medical Sciences I C</t>
  </si>
  <si>
    <t>MU</t>
  </si>
  <si>
    <t>3460</t>
  </si>
  <si>
    <t>B016</t>
  </si>
  <si>
    <t>Memorial Union</t>
  </si>
  <si>
    <t>MUSIC</t>
  </si>
  <si>
    <t>3970</t>
  </si>
  <si>
    <t>C009</t>
  </si>
  <si>
    <t>Music Building</t>
  </si>
  <si>
    <t>OLS</t>
  </si>
  <si>
    <t>Olson</t>
  </si>
  <si>
    <t>PH_GEO</t>
  </si>
  <si>
    <t>C082</t>
  </si>
  <si>
    <t>Physics Building</t>
  </si>
  <si>
    <t>PHSL</t>
  </si>
  <si>
    <t>4243</t>
  </si>
  <si>
    <t>C083</t>
  </si>
  <si>
    <t>Physical Sciences &amp; Engineering Library</t>
  </si>
  <si>
    <t>PRB</t>
  </si>
  <si>
    <t>G123</t>
  </si>
  <si>
    <t>Plant Reproductive Biology Facility</t>
  </si>
  <si>
    <t>RECH</t>
  </si>
  <si>
    <t>4444</t>
  </si>
  <si>
    <t>ARC Pavilion</t>
  </si>
  <si>
    <t>ROCK</t>
  </si>
  <si>
    <t>Rock Hall</t>
  </si>
  <si>
    <t>ROES</t>
  </si>
  <si>
    <t>4265</t>
  </si>
  <si>
    <t>C081</t>
  </si>
  <si>
    <t>Roessler Hall</t>
  </si>
  <si>
    <t>RPL</t>
  </si>
  <si>
    <t>4250</t>
  </si>
  <si>
    <t>F124</t>
  </si>
  <si>
    <t>Recreation Pool Lodge</t>
  </si>
  <si>
    <t>RR</t>
  </si>
  <si>
    <t>C048</t>
  </si>
  <si>
    <t>Rifle Range</t>
  </si>
  <si>
    <t>SCC</t>
  </si>
  <si>
    <t>4898</t>
  </si>
  <si>
    <t>C127</t>
  </si>
  <si>
    <t>Student Community Center</t>
  </si>
  <si>
    <t>SCHM</t>
  </si>
  <si>
    <t>4428A</t>
  </si>
  <si>
    <t>G068</t>
  </si>
  <si>
    <t>Schalm Hall</t>
  </si>
  <si>
    <t>SHIELDS</t>
  </si>
  <si>
    <t>3390</t>
  </si>
  <si>
    <t>C010</t>
  </si>
  <si>
    <t>Shields Library</t>
  </si>
  <si>
    <t>SLAB</t>
  </si>
  <si>
    <t>4792</t>
  </si>
  <si>
    <t>D090</t>
  </si>
  <si>
    <t>Sciences Lab Building</t>
  </si>
  <si>
    <t>SLEC</t>
  </si>
  <si>
    <t>4803</t>
  </si>
  <si>
    <t>D091</t>
  </si>
  <si>
    <t>Sciences Lab Lecture Hall</t>
  </si>
  <si>
    <t>SOCS</t>
  </si>
  <si>
    <t>4656</t>
  </si>
  <si>
    <t>B071</t>
  </si>
  <si>
    <t>Social Sciences &amp; Humanities</t>
  </si>
  <si>
    <t>SUR3</t>
  </si>
  <si>
    <t>4098</t>
  </si>
  <si>
    <t>E007</t>
  </si>
  <si>
    <t>The Grove</t>
  </si>
  <si>
    <t>T002</t>
  </si>
  <si>
    <t>University Services Building</t>
  </si>
  <si>
    <t>TAPS</t>
  </si>
  <si>
    <t>4828</t>
  </si>
  <si>
    <t>D098</t>
  </si>
  <si>
    <t>Transportation and Parking Services</t>
  </si>
  <si>
    <t>VM3A</t>
  </si>
  <si>
    <t>4793</t>
  </si>
  <si>
    <t>G130</t>
  </si>
  <si>
    <t>Vet Med 3A</t>
  </si>
  <si>
    <t>VMEP</t>
  </si>
  <si>
    <t>4820</t>
  </si>
  <si>
    <t>G131</t>
  </si>
  <si>
    <t>Vet Med Equine Athletic Performance Lab</t>
  </si>
  <si>
    <t>VMIF</t>
  </si>
  <si>
    <t>4822</t>
  </si>
  <si>
    <t>G133</t>
  </si>
  <si>
    <t>Valley Hall</t>
  </si>
  <si>
    <t>VMLF</t>
  </si>
  <si>
    <t>4795</t>
  </si>
  <si>
    <t>G125</t>
  </si>
  <si>
    <t>Gourley Clinical Teaching Center</t>
  </si>
  <si>
    <t>VMSS</t>
  </si>
  <si>
    <t>G152</t>
  </si>
  <si>
    <t>Vet Med Student Services and Administration Center</t>
  </si>
  <si>
    <t>WELL</t>
  </si>
  <si>
    <t>Wellman</t>
  </si>
  <si>
    <t>WESTERN</t>
  </si>
  <si>
    <t>4711</t>
  </si>
  <si>
    <t>L037</t>
  </si>
  <si>
    <t>Western Center for Agricultural Equipment</t>
  </si>
  <si>
    <t>WSRC</t>
  </si>
  <si>
    <t>E176</t>
  </si>
  <si>
    <t>Watershed Science Facility</t>
  </si>
  <si>
    <t>YOUNG</t>
  </si>
  <si>
    <t>3266</t>
  </si>
  <si>
    <t>B007</t>
  </si>
  <si>
    <t>Young Hall</t>
  </si>
  <si>
    <t>C005</t>
  </si>
  <si>
    <t>D069</t>
  </si>
  <si>
    <t>C098</t>
  </si>
  <si>
    <t>B042</t>
  </si>
  <si>
    <t>Building</t>
  </si>
  <si>
    <t>Equipment</t>
  </si>
  <si>
    <t>Holiday MGSF Reference</t>
  </si>
  <si>
    <t>RMI North &amp; South</t>
  </si>
  <si>
    <t>Chilled Water</t>
  </si>
  <si>
    <t>Commodity</t>
  </si>
  <si>
    <t>Steam</t>
  </si>
  <si>
    <t>Total $ Saved</t>
  </si>
  <si>
    <t>Training Period</t>
  </si>
  <si>
    <t>ADJ R2</t>
  </si>
  <si>
    <t>CVRMSE</t>
  </si>
  <si>
    <t>Source</t>
  </si>
  <si>
    <t>Electricity</t>
  </si>
  <si>
    <t>Electricity Extrapolation</t>
  </si>
  <si>
    <t>HVAC Multiplier</t>
  </si>
  <si>
    <t>Modeled MGSF</t>
  </si>
  <si>
    <t>Modeled $ Saved</t>
  </si>
  <si>
    <t>Total MGSF</t>
  </si>
  <si>
    <t>Total Shutdown Savings</t>
  </si>
  <si>
    <t>Date</t>
  </si>
  <si>
    <t>Note</t>
  </si>
  <si>
    <t>SP</t>
  </si>
  <si>
    <t>Q090</t>
  </si>
  <si>
    <t>Hopkins Svcs Complex Receiving</t>
  </si>
  <si>
    <t>Electricity Modeled?</t>
  </si>
  <si>
    <t>Steam Modeled?</t>
  </si>
  <si>
    <t>$/kwh</t>
  </si>
  <si>
    <t>kbtu-to-kwh</t>
  </si>
  <si>
    <t>Comment</t>
  </si>
  <si>
    <t>Matt Thomas email</t>
  </si>
  <si>
    <t>All</t>
  </si>
  <si>
    <t>Shields</t>
  </si>
  <si>
    <t>Alain email</t>
  </si>
  <si>
    <t>Override!</t>
  </si>
  <si>
    <t>AHU 2</t>
  </si>
  <si>
    <t>Don't screw up Social Science</t>
  </si>
  <si>
    <t>SMOA</t>
  </si>
  <si>
    <t>Normal</t>
  </si>
  <si>
    <t>1300-1900</t>
  </si>
  <si>
    <t>Note: start times have NOT been adjusted by 1 hr for warmup</t>
  </si>
  <si>
    <t>Hickey Gym</t>
  </si>
  <si>
    <t>Cowell Athletic Offices</t>
  </si>
  <si>
    <t>1000-1600</t>
  </si>
  <si>
    <t>Saturday, Nov 10</t>
  </si>
  <si>
    <t>Sunday, Nov 11</t>
  </si>
  <si>
    <t>Monday, Nov 12</t>
  </si>
  <si>
    <t>Ella Rose Forrest email</t>
  </si>
  <si>
    <t>ARC Remainder</t>
  </si>
  <si>
    <t>ARC Ballroom</t>
  </si>
  <si>
    <t>0900-1700</t>
  </si>
  <si>
    <t>0900-0000</t>
  </si>
  <si>
    <t>0900-1900</t>
  </si>
  <si>
    <t>1200-0000</t>
  </si>
  <si>
    <t>0700-0000</t>
  </si>
  <si>
    <t>11.10 $ Saved</t>
  </si>
  <si>
    <t>11.11 $ Saved</t>
  </si>
  <si>
    <t>11.12 $ Saved</t>
  </si>
  <si>
    <t>11.10 Notes</t>
  </si>
  <si>
    <t>11.11 Notes</t>
  </si>
  <si>
    <t>11.12 Notes</t>
  </si>
  <si>
    <t>11.10 Multiplier</t>
  </si>
  <si>
    <t>11.11 Multiplier</t>
  </si>
  <si>
    <t>11.12 Multiplier</t>
  </si>
  <si>
    <t>11.10 MGSF</t>
  </si>
  <si>
    <t>11.11 MGSF</t>
  </si>
  <si>
    <t>11.12 MGSF</t>
  </si>
  <si>
    <t>Brandon text</t>
  </si>
  <si>
    <t>MU Games Area</t>
  </si>
  <si>
    <t>1030-0200</t>
  </si>
  <si>
    <t>1030-0000</t>
  </si>
  <si>
    <t>MU Remainder</t>
  </si>
  <si>
    <t>closed</t>
  </si>
  <si>
    <t>1000-1700</t>
  </si>
  <si>
    <t>1000-1800</t>
  </si>
  <si>
    <t>1000-0000</t>
  </si>
  <si>
    <t>Carlson Health Science Library</t>
  </si>
  <si>
    <t>1200-1800</t>
  </si>
  <si>
    <t>Physical Science Engineering Library</t>
  </si>
  <si>
    <t>0600-1800</t>
  </si>
  <si>
    <t>0600-0000</t>
  </si>
  <si>
    <t>Alain email, assuming construction is still going on</t>
  </si>
  <si>
    <t>Darin email</t>
  </si>
  <si>
    <t>email from Ferguson</t>
  </si>
  <si>
    <t>0700-2200</t>
  </si>
  <si>
    <t>1200-1700</t>
  </si>
  <si>
    <t>1200-2200</t>
  </si>
  <si>
    <t>email from Rebecca Miller via Customer Service</t>
  </si>
  <si>
    <t>Mrak 250</t>
  </si>
  <si>
    <t>Off</t>
  </si>
  <si>
    <t>email from Teresa Dillinger</t>
  </si>
  <si>
    <t>Academic Surge 1283</t>
  </si>
  <si>
    <t>0800-1230</t>
  </si>
  <si>
    <t>email from Jody Randolph</t>
  </si>
  <si>
    <t>Facility</t>
  </si>
  <si>
    <t>ARC BALLROOM A &amp; B</t>
  </si>
  <si>
    <t>ARC PAVILION</t>
  </si>
  <si>
    <t>Shutdown MU Games Area</t>
  </si>
  <si>
    <t>Shutdown MU Amazon</t>
  </si>
  <si>
    <t>Shutdown ARC Special 1</t>
  </si>
  <si>
    <t>Shutdown Cowell Athletic Offices</t>
  </si>
  <si>
    <t>Shutdown Hickey Gym</t>
  </si>
  <si>
    <t>Shutdown Shrem Museum Non Art Space</t>
  </si>
  <si>
    <t>HICKEY</t>
  </si>
  <si>
    <t>COWELL</t>
  </si>
  <si>
    <t>Shutdown MU Special 1</t>
  </si>
  <si>
    <t>Shutdown Shields</t>
  </si>
  <si>
    <t>Shutdown Carlson Health Science Library</t>
  </si>
  <si>
    <t>MEDSCI B</t>
  </si>
  <si>
    <t>Shutdown Physical Science Engineering Library</t>
  </si>
  <si>
    <t>PHYS ENG LIBRARY</t>
  </si>
  <si>
    <t>Shutdown SCC</t>
  </si>
  <si>
    <t>Shutdown Mrak 250</t>
  </si>
  <si>
    <t>Shutdown Academic Surge 1283</t>
  </si>
  <si>
    <t>Room Number</t>
  </si>
  <si>
    <t>New Start</t>
  </si>
  <si>
    <t>New End</t>
  </si>
  <si>
    <t>Name of Reservation</t>
  </si>
  <si>
    <t>RECHAL</t>
  </si>
  <si>
    <t>email from Janna</t>
  </si>
  <si>
    <t>VALLEY</t>
  </si>
  <si>
    <t>Shutdown Valley</t>
  </si>
  <si>
    <t>VIPER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</si>
</sst>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/>
    <xf numFmtId="9" fontId="0" fillId="0" borderId="0" xfId="1" applyFont="1"/>
    <xf numFmtId="0" fontId="2" fillId="2" borderId="1" xfId="2" applyBorder="1"/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2" fillId="2" borderId="1" xfId="2" applyNumberFormat="1" applyBorder="1"/>
    <xf numFmtId="164" fontId="2" fillId="2" borderId="1" xfId="2" applyNumberFormat="1" applyBorder="1"/>
    <xf numFmtId="44" fontId="3" fillId="0" borderId="3" xfId="0" applyNumberFormat="1" applyFont="1" applyBorder="1"/>
    <xf numFmtId="0" fontId="4" fillId="2" borderId="1" xfId="4" applyFill="1" applyBorder="1"/>
    <xf numFmtId="164" fontId="2" fillId="2" borderId="1" xfId="3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5" fillId="3" borderId="0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9" xfId="0" applyFill="1" applyBorder="1"/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4" fillId="2" borderId="2" xfId="4" applyFill="1" applyBorder="1"/>
    <xf numFmtId="2" fontId="0" fillId="0" borderId="0" xfId="0" applyNumberFormat="1" applyBorder="1"/>
    <xf numFmtId="0" fontId="5" fillId="0" borderId="11" xfId="0" applyFont="1" applyBorder="1"/>
    <xf numFmtId="2" fontId="0" fillId="0" borderId="0" xfId="1" applyNumberFormat="1" applyFont="1"/>
    <xf numFmtId="166" fontId="0" fillId="0" borderId="0" xfId="1" applyNumberFormat="1" applyFont="1"/>
    <xf numFmtId="165" fontId="2" fillId="2" borderId="1" xfId="5" applyNumberFormat="1" applyFont="1" applyFill="1" applyBorder="1"/>
    <xf numFmtId="0" fontId="0" fillId="0" borderId="1" xfId="0" applyBorder="1" applyAlignment="1">
      <alignment horizontal="right"/>
    </xf>
    <xf numFmtId="0" fontId="5" fillId="0" borderId="0" xfId="0" applyFont="1" applyBorder="1"/>
    <xf numFmtId="0" fontId="0" fillId="0" borderId="0" xfId="0" applyNumberFormat="1"/>
    <xf numFmtId="20" fontId="0" fillId="0" borderId="1" xfId="0" applyNumberFormat="1" applyFill="1" applyBorder="1"/>
    <xf numFmtId="20" fontId="0" fillId="0" borderId="1" xfId="0" applyNumberFormat="1" applyBorder="1"/>
    <xf numFmtId="0" fontId="0" fillId="4" borderId="12" xfId="0" applyFill="1" applyBorder="1" applyAlignment="1">
      <alignment horizontal="center"/>
    </xf>
  </cellXfs>
  <cellStyles count="6">
    <cellStyle name="Comma" xfId="5" builtinId="3"/>
    <cellStyle name="Currency" xfId="3" builtinId="4"/>
    <cellStyle name="Hyperlink" xfId="4" builtinId="8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15" zoomScaleNormal="115" workbookViewId="0">
      <selection activeCell="B12" sqref="B12"/>
    </sheetView>
  </sheetViews>
  <sheetFormatPr defaultColWidth="9.140625" defaultRowHeight="15" x14ac:dyDescent="0.25"/>
  <cols>
    <col min="1" max="1" width="22.42578125" style="9" bestFit="1" customWidth="1"/>
    <col min="2" max="2" width="15.42578125" style="9" bestFit="1" customWidth="1"/>
    <col min="3" max="4" width="11.7109375" style="9" bestFit="1" customWidth="1"/>
    <col min="5" max="5" width="12.42578125" style="9" bestFit="1" customWidth="1"/>
    <col min="6" max="6" width="15.85546875" style="9" bestFit="1" customWidth="1"/>
    <col min="7" max="7" width="12.28515625" style="9" bestFit="1" customWidth="1"/>
    <col min="8" max="8" width="9" style="9" bestFit="1" customWidth="1"/>
    <col min="9" max="9" width="36.42578125" style="9" customWidth="1"/>
    <col min="10" max="10" width="208.7109375" style="9" bestFit="1" customWidth="1"/>
    <col min="11" max="16384" width="9.140625" style="9"/>
  </cols>
  <sheetData>
    <row r="1" spans="1:10" x14ac:dyDescent="0.25">
      <c r="A1" s="1" t="s">
        <v>228</v>
      </c>
      <c r="B1" s="1" t="s">
        <v>277</v>
      </c>
      <c r="C1" s="1" t="s">
        <v>278</v>
      </c>
      <c r="D1" s="1" t="s">
        <v>279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251</v>
      </c>
      <c r="J1" s="1" t="s">
        <v>234</v>
      </c>
    </row>
    <row r="2" spans="1:10" x14ac:dyDescent="0.25">
      <c r="A2" s="1" t="s">
        <v>227</v>
      </c>
      <c r="B2" s="15"/>
      <c r="C2" s="15"/>
      <c r="D2" s="15"/>
      <c r="E2" s="18">
        <f>SUM(B2:D2)</f>
        <v>0</v>
      </c>
      <c r="F2" s="7"/>
      <c r="G2" s="7"/>
      <c r="H2" s="7"/>
      <c r="I2" s="7"/>
      <c r="J2" s="33"/>
    </row>
    <row r="3" spans="1:10" x14ac:dyDescent="0.25">
      <c r="A3" s="1" t="s">
        <v>229</v>
      </c>
      <c r="B3" s="15"/>
      <c r="C3" s="15"/>
      <c r="D3" s="15"/>
      <c r="E3" s="15">
        <f>SUM(B3:D3)</f>
        <v>0</v>
      </c>
      <c r="F3" s="7"/>
      <c r="G3" s="7"/>
      <c r="H3" s="7"/>
      <c r="I3" s="7"/>
      <c r="J3" s="7"/>
    </row>
    <row r="4" spans="1:10" x14ac:dyDescent="0.25">
      <c r="A4" s="1" t="s">
        <v>235</v>
      </c>
      <c r="B4" s="15"/>
      <c r="C4" s="15"/>
      <c r="D4" s="15"/>
      <c r="E4" s="15">
        <f>SUM(B4:D4)</f>
        <v>0</v>
      </c>
      <c r="F4" s="7"/>
      <c r="G4" s="7"/>
      <c r="H4" s="7"/>
      <c r="I4" s="7"/>
      <c r="J4" s="17"/>
    </row>
    <row r="5" spans="1:10" ht="15.75" thickBot="1" x14ac:dyDescent="0.3">
      <c r="A5" s="10" t="s">
        <v>241</v>
      </c>
      <c r="B5" s="16">
        <f>SUM(E2:E4)</f>
        <v>0</v>
      </c>
      <c r="C5" s="8"/>
      <c r="D5" s="8"/>
      <c r="E5" s="8"/>
      <c r="F5" s="8"/>
      <c r="G5" s="8"/>
      <c r="H5" s="8"/>
      <c r="I5" s="8"/>
      <c r="J5" s="11"/>
    </row>
    <row r="6" spans="1:10" x14ac:dyDescent="0.25">
      <c r="A6" s="12" t="s">
        <v>236</v>
      </c>
      <c r="B6" s="5" t="s">
        <v>237</v>
      </c>
      <c r="C6" s="5"/>
      <c r="D6" s="5"/>
      <c r="E6" s="5"/>
      <c r="F6" s="5"/>
      <c r="G6" s="5"/>
      <c r="H6" s="5"/>
      <c r="I6" s="5"/>
      <c r="J6" s="13"/>
    </row>
    <row r="7" spans="1:10" x14ac:dyDescent="0.25">
      <c r="A7" s="12"/>
      <c r="B7" s="5">
        <v>0.75</v>
      </c>
      <c r="C7" s="5">
        <v>0.75</v>
      </c>
      <c r="D7" s="5">
        <v>0.5</v>
      </c>
      <c r="E7" s="5"/>
      <c r="F7" s="5" t="s">
        <v>249</v>
      </c>
      <c r="G7" s="21">
        <v>6.5000000000000002E-2</v>
      </c>
      <c r="H7" s="5"/>
      <c r="I7" s="5"/>
      <c r="J7" s="13"/>
    </row>
    <row r="8" spans="1:10" x14ac:dyDescent="0.25">
      <c r="A8" s="1" t="s">
        <v>242</v>
      </c>
      <c r="B8" s="39" t="str">
        <f>"11.10"</f>
        <v>11.10</v>
      </c>
      <c r="C8" s="1">
        <v>11.11</v>
      </c>
      <c r="D8" s="1">
        <v>11.12</v>
      </c>
      <c r="E8" s="5"/>
      <c r="F8" s="5" t="s">
        <v>250</v>
      </c>
      <c r="G8" s="5">
        <v>0.29299999999999998</v>
      </c>
      <c r="H8" s="5"/>
      <c r="I8" s="5"/>
      <c r="J8" s="13"/>
    </row>
    <row r="9" spans="1:10" x14ac:dyDescent="0.25">
      <c r="A9" s="1" t="s">
        <v>238</v>
      </c>
      <c r="B9" s="38">
        <f ca="1">SUMIF('Building List'!$L$2:$L$62,"y",'Building List'!N3:N62)</f>
        <v>0</v>
      </c>
      <c r="C9" s="38">
        <f ca="1">SUMIF('Building List'!$L$2:$L$62,"y",'Building List'!O3:O62)</f>
        <v>0</v>
      </c>
      <c r="D9" s="38">
        <f ca="1">SUMIF('Building List'!$L$2:$L$62,"y",'Building List'!P3:P62)</f>
        <v>0</v>
      </c>
      <c r="E9" s="5"/>
      <c r="F9" s="5"/>
      <c r="G9" s="5"/>
      <c r="H9" s="5"/>
      <c r="I9" s="5"/>
      <c r="J9" s="13"/>
    </row>
    <row r="10" spans="1:10" x14ac:dyDescent="0.25">
      <c r="A10" s="1" t="s">
        <v>239</v>
      </c>
      <c r="B10" s="14" t="e">
        <f>B$7*SUM(#REF!)*$G$8*$G$7</f>
        <v>#REF!</v>
      </c>
      <c r="C10" s="14" t="e">
        <f>C$7*SUM(#REF!)*$G$8*$G$7</f>
        <v>#REF!</v>
      </c>
      <c r="D10" s="14" t="e">
        <f>D$7*SUM(#REF!)*$G$8*$G$7</f>
        <v>#REF!</v>
      </c>
      <c r="E10" s="5"/>
      <c r="F10" s="5"/>
      <c r="G10" s="5"/>
      <c r="H10" s="5"/>
      <c r="I10" s="5"/>
      <c r="J10" s="13"/>
    </row>
    <row r="11" spans="1:10" x14ac:dyDescent="0.25">
      <c r="A11" s="1" t="s">
        <v>240</v>
      </c>
      <c r="B11" s="7">
        <f>SUM('Building List'!N3:N62)</f>
        <v>0</v>
      </c>
      <c r="C11" s="7">
        <f>SUM('Building List'!O3:O62)</f>
        <v>0</v>
      </c>
      <c r="D11" s="7">
        <f>SUM('Building List'!P3:P62)</f>
        <v>0</v>
      </c>
      <c r="E11" s="5"/>
      <c r="F11" s="5"/>
      <c r="G11" s="5"/>
      <c r="H11" s="5"/>
      <c r="I11" s="5"/>
      <c r="J11" s="13"/>
    </row>
    <row r="12" spans="1:10" x14ac:dyDescent="0.25">
      <c r="A12" s="1" t="s">
        <v>230</v>
      </c>
      <c r="B12" s="14" t="e">
        <f ca="1">(B11/B9)*B10</f>
        <v>#DIV/0!</v>
      </c>
      <c r="C12" s="14" t="e">
        <f t="shared" ref="C12:D12" ca="1" si="0">(C11/C9)*C10</f>
        <v>#DIV/0!</v>
      </c>
      <c r="D12" s="14" t="e">
        <f t="shared" ca="1" si="0"/>
        <v>#DIV/0!</v>
      </c>
      <c r="E12" s="5"/>
      <c r="F12" s="5"/>
      <c r="G12" s="34"/>
      <c r="H12" s="5"/>
      <c r="I12" s="5"/>
      <c r="J12" s="13"/>
    </row>
    <row r="13" spans="1:10" s="26" customFormat="1" ht="15.75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5"/>
    </row>
    <row r="14" spans="1:10" s="22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A2" zoomScale="110" zoomScaleNormal="110" workbookViewId="0">
      <pane xSplit="1" topLeftCell="I1" activePane="topRight" state="frozen"/>
      <selection pane="topRight" activeCell="T2" sqref="T2"/>
    </sheetView>
  </sheetViews>
  <sheetFormatPr defaultColWidth="8.85546875" defaultRowHeight="15" x14ac:dyDescent="0.25"/>
  <cols>
    <col min="1" max="1" width="17" bestFit="1" customWidth="1"/>
    <col min="2" max="3" width="9.140625" customWidth="1"/>
    <col min="4" max="4" width="49" bestFit="1" customWidth="1"/>
    <col min="5" max="7" width="28.42578125" customWidth="1"/>
    <col min="8" max="8" width="23.140625" customWidth="1"/>
    <col min="9" max="11" width="14" bestFit="1" customWidth="1"/>
    <col min="12" max="12" width="14" customWidth="1"/>
    <col min="13" max="13" width="10" bestFit="1" customWidth="1"/>
  </cols>
  <sheetData>
    <row r="1" spans="1:19" s="27" customFormat="1" x14ac:dyDescent="0.25">
      <c r="N1" s="27">
        <f>SUM(N3:N62)</f>
        <v>0</v>
      </c>
      <c r="O1" s="27">
        <f t="shared" ref="O1:P1" si="0">SUM(O3:O62)</f>
        <v>0</v>
      </c>
      <c r="P1" s="27">
        <f t="shared" si="0"/>
        <v>0</v>
      </c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280</v>
      </c>
      <c r="F2" s="2" t="s">
        <v>281</v>
      </c>
      <c r="G2" s="2" t="s">
        <v>282</v>
      </c>
      <c r="H2" s="2" t="s">
        <v>225</v>
      </c>
      <c r="I2" s="2" t="s">
        <v>283</v>
      </c>
      <c r="J2" s="2" t="s">
        <v>284</v>
      </c>
      <c r="K2" s="2" t="s">
        <v>285</v>
      </c>
      <c r="L2" s="2" t="s">
        <v>247</v>
      </c>
      <c r="M2" s="2" t="s">
        <v>248</v>
      </c>
      <c r="N2" s="2" t="s">
        <v>286</v>
      </c>
      <c r="O2" s="2" t="s">
        <v>287</v>
      </c>
      <c r="P2" s="2" t="s">
        <v>288</v>
      </c>
    </row>
    <row r="3" spans="1:19" x14ac:dyDescent="0.25">
      <c r="A3" s="2" t="s">
        <v>4</v>
      </c>
      <c r="B3" s="2" t="s">
        <v>5</v>
      </c>
      <c r="C3" s="2" t="s">
        <v>6</v>
      </c>
      <c r="D3" s="2" t="s">
        <v>7</v>
      </c>
      <c r="E3" s="27"/>
      <c r="F3" s="27"/>
      <c r="G3" s="27"/>
      <c r="H3">
        <v>45873</v>
      </c>
      <c r="I3" s="36"/>
      <c r="J3" s="36"/>
      <c r="K3" s="37"/>
      <c r="L3" s="6"/>
      <c r="N3">
        <f>$H3*I3</f>
        <v>0</v>
      </c>
      <c r="O3">
        <f t="shared" ref="O3:P3" si="1">$H3*J3</f>
        <v>0</v>
      </c>
      <c r="P3">
        <f t="shared" si="1"/>
        <v>0</v>
      </c>
      <c r="R3" s="2"/>
    </row>
    <row r="4" spans="1:19" x14ac:dyDescent="0.25">
      <c r="A4" s="2" t="s">
        <v>8</v>
      </c>
      <c r="B4" s="2" t="s">
        <v>9</v>
      </c>
      <c r="C4" s="2" t="s">
        <v>10</v>
      </c>
      <c r="D4" s="2" t="s">
        <v>11</v>
      </c>
      <c r="E4" s="27"/>
      <c r="F4" s="27"/>
      <c r="G4" s="27"/>
      <c r="H4">
        <v>158120</v>
      </c>
      <c r="I4" s="36"/>
      <c r="J4" s="36"/>
      <c r="K4" s="37"/>
      <c r="L4" s="6"/>
      <c r="N4">
        <f t="shared" ref="N4:N22" si="2">$H4*I4</f>
        <v>0</v>
      </c>
      <c r="O4">
        <f t="shared" ref="O4:O22" si="3">$H4*J4</f>
        <v>0</v>
      </c>
      <c r="P4">
        <f t="shared" ref="P4:P22" si="4">$H4*K4</f>
        <v>0</v>
      </c>
      <c r="R4" s="2"/>
      <c r="S4" s="27"/>
    </row>
    <row r="5" spans="1:19" x14ac:dyDescent="0.25">
      <c r="A5" s="2" t="s">
        <v>12</v>
      </c>
      <c r="B5" s="2" t="s">
        <v>13</v>
      </c>
      <c r="C5" s="2" t="s">
        <v>14</v>
      </c>
      <c r="D5" s="2" t="s">
        <v>15</v>
      </c>
      <c r="E5" s="27"/>
      <c r="F5" s="27"/>
      <c r="G5" s="27"/>
      <c r="H5">
        <v>57665</v>
      </c>
      <c r="I5" s="36"/>
      <c r="J5" s="36"/>
      <c r="K5" s="37"/>
      <c r="L5" s="6"/>
      <c r="N5">
        <f t="shared" si="2"/>
        <v>0</v>
      </c>
      <c r="O5">
        <f t="shared" si="3"/>
        <v>0</v>
      </c>
      <c r="P5">
        <f t="shared" si="4"/>
        <v>0</v>
      </c>
      <c r="R5" s="2"/>
      <c r="S5" s="27"/>
    </row>
    <row r="6" spans="1:19" x14ac:dyDescent="0.25">
      <c r="A6" s="2" t="s">
        <v>16</v>
      </c>
      <c r="B6" s="2" t="s">
        <v>17</v>
      </c>
      <c r="C6" s="2" t="s">
        <v>18</v>
      </c>
      <c r="D6" s="2" t="s">
        <v>19</v>
      </c>
      <c r="E6" s="27"/>
      <c r="F6" s="27"/>
      <c r="G6" s="27"/>
      <c r="H6">
        <v>9973</v>
      </c>
      <c r="I6" s="36"/>
      <c r="J6" s="36"/>
      <c r="K6" s="37"/>
      <c r="L6" s="6"/>
      <c r="N6">
        <f t="shared" si="2"/>
        <v>0</v>
      </c>
      <c r="O6">
        <f t="shared" si="3"/>
        <v>0</v>
      </c>
      <c r="P6">
        <f t="shared" si="4"/>
        <v>0</v>
      </c>
      <c r="R6" s="2"/>
      <c r="S6" s="27"/>
    </row>
    <row r="7" spans="1:19" x14ac:dyDescent="0.25">
      <c r="A7" s="2" t="s">
        <v>20</v>
      </c>
      <c r="B7" s="2">
        <v>4882</v>
      </c>
      <c r="C7" s="2" t="s">
        <v>21</v>
      </c>
      <c r="D7" s="2" t="s">
        <v>22</v>
      </c>
      <c r="E7" s="27"/>
      <c r="F7" s="27"/>
      <c r="G7" s="27"/>
      <c r="H7">
        <v>32792</v>
      </c>
      <c r="I7" s="36"/>
      <c r="J7" s="36"/>
      <c r="K7" s="37"/>
      <c r="L7" s="6"/>
      <c r="N7">
        <f t="shared" si="2"/>
        <v>0</v>
      </c>
      <c r="O7">
        <f t="shared" si="3"/>
        <v>0</v>
      </c>
      <c r="P7">
        <f t="shared" si="4"/>
        <v>0</v>
      </c>
      <c r="R7" s="2"/>
      <c r="S7" s="27"/>
    </row>
    <row r="8" spans="1:19" x14ac:dyDescent="0.25">
      <c r="A8" s="2" t="s">
        <v>23</v>
      </c>
      <c r="B8" s="2">
        <v>4731</v>
      </c>
      <c r="C8" s="2" t="s">
        <v>23</v>
      </c>
      <c r="D8" s="2" t="s">
        <v>24</v>
      </c>
      <c r="E8" s="27"/>
      <c r="F8" s="27"/>
      <c r="G8" s="27"/>
      <c r="H8">
        <v>9557</v>
      </c>
      <c r="I8" s="36"/>
      <c r="J8" s="36"/>
      <c r="K8" s="37"/>
      <c r="L8" s="6"/>
      <c r="N8">
        <f t="shared" si="2"/>
        <v>0</v>
      </c>
      <c r="O8">
        <f t="shared" si="3"/>
        <v>0</v>
      </c>
      <c r="P8">
        <f t="shared" si="4"/>
        <v>0</v>
      </c>
      <c r="R8" s="2"/>
      <c r="S8" s="27"/>
    </row>
    <row r="9" spans="1:19" x14ac:dyDescent="0.25">
      <c r="A9" s="2" t="s">
        <v>25</v>
      </c>
      <c r="B9" s="2" t="s">
        <v>26</v>
      </c>
      <c r="C9" s="2" t="s">
        <v>27</v>
      </c>
      <c r="D9" s="2" t="s">
        <v>28</v>
      </c>
      <c r="E9" s="27"/>
      <c r="F9" s="27"/>
      <c r="G9" s="27"/>
      <c r="H9">
        <v>41169</v>
      </c>
      <c r="I9" s="36"/>
      <c r="J9" s="36"/>
      <c r="K9" s="37"/>
      <c r="L9" s="6"/>
      <c r="N9">
        <f t="shared" si="2"/>
        <v>0</v>
      </c>
      <c r="O9">
        <f t="shared" si="3"/>
        <v>0</v>
      </c>
      <c r="P9">
        <f t="shared" si="4"/>
        <v>0</v>
      </c>
      <c r="R9" s="2"/>
      <c r="S9" s="27"/>
    </row>
    <row r="10" spans="1:19" x14ac:dyDescent="0.25">
      <c r="A10" s="2" t="s">
        <v>29</v>
      </c>
      <c r="B10" s="2" t="s">
        <v>30</v>
      </c>
      <c r="C10" s="2" t="s">
        <v>31</v>
      </c>
      <c r="D10" s="2" t="s">
        <v>32</v>
      </c>
      <c r="E10" s="27"/>
      <c r="F10" s="27"/>
      <c r="G10" s="27"/>
      <c r="H10">
        <v>58020</v>
      </c>
      <c r="I10" s="36"/>
      <c r="J10" s="36"/>
      <c r="K10" s="37"/>
      <c r="L10" s="6"/>
      <c r="N10">
        <f t="shared" si="2"/>
        <v>0</v>
      </c>
      <c r="O10">
        <f t="shared" si="3"/>
        <v>0</v>
      </c>
      <c r="P10">
        <f t="shared" si="4"/>
        <v>0</v>
      </c>
      <c r="R10" s="2"/>
      <c r="S10" s="27"/>
    </row>
    <row r="11" spans="1:19" x14ac:dyDescent="0.25">
      <c r="A11" s="2" t="s">
        <v>33</v>
      </c>
      <c r="B11" s="2" t="s">
        <v>34</v>
      </c>
      <c r="C11" s="2" t="s">
        <v>35</v>
      </c>
      <c r="D11" s="2" t="s">
        <v>36</v>
      </c>
      <c r="E11" s="27"/>
      <c r="F11" s="27"/>
      <c r="G11" s="27"/>
      <c r="H11">
        <v>47459</v>
      </c>
      <c r="I11" s="36"/>
      <c r="J11" s="36"/>
      <c r="K11" s="37"/>
      <c r="L11" s="6"/>
      <c r="N11">
        <f t="shared" si="2"/>
        <v>0</v>
      </c>
      <c r="O11">
        <f t="shared" si="3"/>
        <v>0</v>
      </c>
      <c r="P11">
        <f t="shared" si="4"/>
        <v>0</v>
      </c>
      <c r="R11" s="2"/>
      <c r="S11" s="27"/>
    </row>
    <row r="12" spans="1:19" x14ac:dyDescent="0.25">
      <c r="A12" s="2" t="s">
        <v>37</v>
      </c>
      <c r="B12" s="2" t="s">
        <v>38</v>
      </c>
      <c r="C12" s="2" t="s">
        <v>39</v>
      </c>
      <c r="D12" s="2" t="s">
        <v>40</v>
      </c>
      <c r="E12" s="27"/>
      <c r="F12" s="27"/>
      <c r="G12" s="27"/>
      <c r="H12">
        <v>55666</v>
      </c>
      <c r="I12" s="36"/>
      <c r="J12" s="36"/>
      <c r="K12" s="37"/>
      <c r="L12" s="6"/>
      <c r="N12">
        <f t="shared" si="2"/>
        <v>0</v>
      </c>
      <c r="O12">
        <f t="shared" si="3"/>
        <v>0</v>
      </c>
      <c r="P12">
        <f t="shared" si="4"/>
        <v>0</v>
      </c>
      <c r="R12" s="2"/>
      <c r="S12" s="27"/>
    </row>
    <row r="13" spans="1:19" x14ac:dyDescent="0.25">
      <c r="A13" s="2" t="s">
        <v>41</v>
      </c>
      <c r="B13" s="2" t="s">
        <v>42</v>
      </c>
      <c r="C13" s="2" t="s">
        <v>43</v>
      </c>
      <c r="D13" s="2" t="s">
        <v>44</v>
      </c>
      <c r="E13" s="27"/>
      <c r="F13" s="27"/>
      <c r="G13" s="27"/>
      <c r="H13">
        <v>72598</v>
      </c>
      <c r="I13" s="36"/>
      <c r="J13" s="36"/>
      <c r="K13" s="37"/>
      <c r="L13" s="6"/>
      <c r="N13">
        <f t="shared" si="2"/>
        <v>0</v>
      </c>
      <c r="O13">
        <f t="shared" si="3"/>
        <v>0</v>
      </c>
      <c r="P13">
        <f t="shared" si="4"/>
        <v>0</v>
      </c>
      <c r="R13" s="2"/>
      <c r="S13" s="27"/>
    </row>
    <row r="14" spans="1:19" x14ac:dyDescent="0.25">
      <c r="A14" s="2" t="s">
        <v>45</v>
      </c>
      <c r="B14" s="2" t="s">
        <v>46</v>
      </c>
      <c r="C14" s="2" t="s">
        <v>47</v>
      </c>
      <c r="D14" s="2" t="s">
        <v>48</v>
      </c>
      <c r="E14" s="27"/>
      <c r="F14" s="27"/>
      <c r="G14" s="27"/>
      <c r="H14">
        <v>9312</v>
      </c>
      <c r="I14" s="36"/>
      <c r="J14" s="36"/>
      <c r="K14" s="37"/>
      <c r="L14" s="6"/>
      <c r="N14">
        <f t="shared" si="2"/>
        <v>0</v>
      </c>
      <c r="O14">
        <f t="shared" si="3"/>
        <v>0</v>
      </c>
      <c r="P14">
        <f t="shared" si="4"/>
        <v>0</v>
      </c>
      <c r="R14" s="2"/>
      <c r="S14" s="27"/>
    </row>
    <row r="15" spans="1:19" x14ac:dyDescent="0.25">
      <c r="A15" s="2" t="s">
        <v>49</v>
      </c>
      <c r="B15" s="2">
        <v>4835</v>
      </c>
      <c r="C15" s="2" t="s">
        <v>50</v>
      </c>
      <c r="D15" s="2" t="s">
        <v>51</v>
      </c>
      <c r="E15" s="27"/>
      <c r="F15" s="27"/>
      <c r="G15" s="27"/>
      <c r="H15">
        <v>15540</v>
      </c>
      <c r="I15" s="36"/>
      <c r="J15" s="36"/>
      <c r="K15" s="37"/>
      <c r="L15" s="6"/>
      <c r="N15">
        <f t="shared" si="2"/>
        <v>0</v>
      </c>
      <c r="O15">
        <f t="shared" si="3"/>
        <v>0</v>
      </c>
      <c r="P15">
        <f t="shared" si="4"/>
        <v>0</v>
      </c>
      <c r="R15" s="2"/>
      <c r="S15" s="27"/>
    </row>
    <row r="16" spans="1:19" x14ac:dyDescent="0.25">
      <c r="A16" s="4" t="s">
        <v>52</v>
      </c>
      <c r="B16" s="4" t="s">
        <v>53</v>
      </c>
      <c r="C16" s="4" t="s">
        <v>54</v>
      </c>
      <c r="D16" s="4" t="s">
        <v>55</v>
      </c>
      <c r="E16" s="27"/>
      <c r="F16" s="27"/>
      <c r="G16" s="27"/>
      <c r="H16">
        <v>5650</v>
      </c>
      <c r="I16" s="36"/>
      <c r="J16" s="36"/>
      <c r="K16" s="37"/>
      <c r="L16" s="6"/>
      <c r="N16">
        <f t="shared" si="2"/>
        <v>0</v>
      </c>
      <c r="O16">
        <f t="shared" si="3"/>
        <v>0</v>
      </c>
      <c r="P16">
        <f t="shared" si="4"/>
        <v>0</v>
      </c>
      <c r="R16" s="2"/>
      <c r="S16" s="27"/>
    </row>
    <row r="17" spans="1:19" ht="15" customHeight="1" x14ac:dyDescent="0.25">
      <c r="A17" s="4" t="s">
        <v>56</v>
      </c>
      <c r="B17" s="4" t="s">
        <v>57</v>
      </c>
      <c r="C17" s="4" t="s">
        <v>58</v>
      </c>
      <c r="D17" s="19" t="s">
        <v>59</v>
      </c>
      <c r="E17" s="27"/>
      <c r="F17" s="27"/>
      <c r="G17" s="27"/>
      <c r="H17">
        <v>91542</v>
      </c>
      <c r="I17" s="36"/>
      <c r="J17" s="36"/>
      <c r="K17" s="37"/>
      <c r="L17" s="6"/>
      <c r="N17">
        <f t="shared" si="2"/>
        <v>0</v>
      </c>
      <c r="O17">
        <f t="shared" si="3"/>
        <v>0</v>
      </c>
      <c r="P17">
        <f t="shared" si="4"/>
        <v>0</v>
      </c>
      <c r="R17" s="2"/>
      <c r="S17" s="27"/>
    </row>
    <row r="18" spans="1:19" ht="15" customHeight="1" x14ac:dyDescent="0.25">
      <c r="A18" s="4" t="s">
        <v>60</v>
      </c>
      <c r="B18" s="4" t="s">
        <v>61</v>
      </c>
      <c r="C18" s="4" t="s">
        <v>62</v>
      </c>
      <c r="D18" s="19" t="s">
        <v>63</v>
      </c>
      <c r="E18" s="27"/>
      <c r="F18" s="27"/>
      <c r="G18" s="27"/>
      <c r="H18">
        <v>12745</v>
      </c>
      <c r="I18" s="36"/>
      <c r="J18" s="36"/>
      <c r="K18" s="37"/>
      <c r="L18" s="6"/>
      <c r="N18">
        <f t="shared" si="2"/>
        <v>0</v>
      </c>
      <c r="O18">
        <f t="shared" si="3"/>
        <v>0</v>
      </c>
      <c r="P18">
        <f t="shared" si="4"/>
        <v>0</v>
      </c>
      <c r="R18" s="2"/>
      <c r="S18" s="27"/>
    </row>
    <row r="19" spans="1:19" ht="15" customHeight="1" x14ac:dyDescent="0.25">
      <c r="A19" s="2" t="s">
        <v>64</v>
      </c>
      <c r="B19" s="2" t="s">
        <v>65</v>
      </c>
      <c r="C19" s="2" t="s">
        <v>66</v>
      </c>
      <c r="D19" s="20" t="s">
        <v>67</v>
      </c>
      <c r="E19" s="27"/>
      <c r="F19" s="27"/>
      <c r="G19" s="27"/>
      <c r="H19">
        <v>38089</v>
      </c>
      <c r="I19" s="36"/>
      <c r="J19" s="36"/>
      <c r="K19" s="37"/>
      <c r="L19" s="6"/>
      <c r="N19">
        <f t="shared" si="2"/>
        <v>0</v>
      </c>
      <c r="O19">
        <f t="shared" si="3"/>
        <v>0</v>
      </c>
      <c r="P19">
        <f t="shared" si="4"/>
        <v>0</v>
      </c>
      <c r="R19" s="2"/>
      <c r="S19" s="27"/>
    </row>
    <row r="20" spans="1:19" ht="15" customHeight="1" x14ac:dyDescent="0.25">
      <c r="A20" s="2" t="s">
        <v>68</v>
      </c>
      <c r="B20" s="2" t="s">
        <v>69</v>
      </c>
      <c r="C20" s="2" t="s">
        <v>70</v>
      </c>
      <c r="D20" s="20" t="s">
        <v>71</v>
      </c>
      <c r="E20" s="27"/>
      <c r="F20" s="27"/>
      <c r="G20" s="27"/>
      <c r="H20">
        <v>72808</v>
      </c>
      <c r="I20" s="36"/>
      <c r="J20" s="36"/>
      <c r="K20" s="37"/>
      <c r="L20" s="6"/>
      <c r="N20">
        <f t="shared" si="2"/>
        <v>0</v>
      </c>
      <c r="O20">
        <f t="shared" si="3"/>
        <v>0</v>
      </c>
      <c r="P20">
        <f t="shared" si="4"/>
        <v>0</v>
      </c>
      <c r="R20" s="2"/>
      <c r="S20" s="27"/>
    </row>
    <row r="21" spans="1:19" ht="15" customHeight="1" x14ac:dyDescent="0.25">
      <c r="A21" s="2" t="s">
        <v>72</v>
      </c>
      <c r="B21" s="2">
        <v>4973</v>
      </c>
      <c r="C21" s="2" t="s">
        <v>73</v>
      </c>
      <c r="D21" s="20" t="s">
        <v>74</v>
      </c>
      <c r="E21" s="27"/>
      <c r="F21" s="27"/>
      <c r="G21" s="27"/>
      <c r="H21">
        <v>60870</v>
      </c>
      <c r="I21" s="36"/>
      <c r="J21" s="36"/>
      <c r="K21" s="37"/>
      <c r="L21" s="6"/>
      <c r="N21">
        <f t="shared" si="2"/>
        <v>0</v>
      </c>
      <c r="O21">
        <f t="shared" si="3"/>
        <v>0</v>
      </c>
      <c r="P21">
        <f t="shared" si="4"/>
        <v>0</v>
      </c>
      <c r="R21" s="2"/>
      <c r="S21" s="27"/>
    </row>
    <row r="22" spans="1:19" ht="15" customHeight="1" x14ac:dyDescent="0.25">
      <c r="A22" s="2" t="s">
        <v>75</v>
      </c>
      <c r="B22" s="2" t="s">
        <v>76</v>
      </c>
      <c r="C22" s="2" t="s">
        <v>77</v>
      </c>
      <c r="D22" s="20" t="s">
        <v>78</v>
      </c>
      <c r="E22" s="27"/>
      <c r="F22" s="27"/>
      <c r="G22" s="27"/>
      <c r="H22">
        <v>64452</v>
      </c>
      <c r="I22" s="36"/>
      <c r="J22" s="36"/>
      <c r="K22" s="37"/>
      <c r="L22" s="6"/>
      <c r="N22">
        <f t="shared" si="2"/>
        <v>0</v>
      </c>
      <c r="O22">
        <f t="shared" si="3"/>
        <v>0</v>
      </c>
      <c r="P22">
        <f t="shared" si="4"/>
        <v>0</v>
      </c>
      <c r="R22" s="2"/>
      <c r="S22" s="27"/>
    </row>
    <row r="23" spans="1:19" ht="15" customHeight="1" x14ac:dyDescent="0.25">
      <c r="A23" s="2" t="s">
        <v>79</v>
      </c>
      <c r="B23" s="2" t="s">
        <v>80</v>
      </c>
      <c r="C23" s="2" t="s">
        <v>81</v>
      </c>
      <c r="D23" s="20" t="s">
        <v>82</v>
      </c>
      <c r="E23" s="27"/>
      <c r="F23" s="27"/>
      <c r="G23" s="27"/>
      <c r="H23">
        <v>5151</v>
      </c>
      <c r="I23" s="36"/>
      <c r="J23" s="36"/>
      <c r="K23" s="37"/>
      <c r="L23" s="6"/>
      <c r="N23">
        <f t="shared" ref="N23:N62" si="5">$H23*I23</f>
        <v>0</v>
      </c>
      <c r="O23">
        <f t="shared" ref="O23:O62" si="6">$H23*J23</f>
        <v>0</v>
      </c>
      <c r="P23">
        <f t="shared" ref="P23:P62" si="7">$H23*K23</f>
        <v>0</v>
      </c>
      <c r="R23" s="2"/>
      <c r="S23" s="27"/>
    </row>
    <row r="24" spans="1:19" ht="15" customHeight="1" x14ac:dyDescent="0.25">
      <c r="A24" s="2" t="s">
        <v>83</v>
      </c>
      <c r="B24" s="2" t="s">
        <v>84</v>
      </c>
      <c r="C24" s="2" t="s">
        <v>85</v>
      </c>
      <c r="D24" s="20" t="s">
        <v>86</v>
      </c>
      <c r="E24" s="27"/>
      <c r="F24" s="27"/>
      <c r="G24" s="27"/>
      <c r="H24">
        <v>20712</v>
      </c>
      <c r="I24" s="36"/>
      <c r="J24" s="36"/>
      <c r="K24" s="37"/>
      <c r="L24" s="6"/>
      <c r="N24">
        <f t="shared" si="5"/>
        <v>0</v>
      </c>
      <c r="O24">
        <f t="shared" si="6"/>
        <v>0</v>
      </c>
      <c r="P24">
        <f t="shared" si="7"/>
        <v>0</v>
      </c>
      <c r="R24" s="2"/>
      <c r="S24" s="27"/>
    </row>
    <row r="25" spans="1:19" ht="15" customHeight="1" x14ac:dyDescent="0.25">
      <c r="A25" s="2" t="s">
        <v>87</v>
      </c>
      <c r="B25" s="2" t="s">
        <v>88</v>
      </c>
      <c r="C25" s="2" t="s">
        <v>89</v>
      </c>
      <c r="D25" s="20" t="s">
        <v>90</v>
      </c>
      <c r="E25" s="27"/>
      <c r="F25" s="27"/>
      <c r="G25" s="27"/>
      <c r="H25">
        <v>24918</v>
      </c>
      <c r="I25" s="36"/>
      <c r="J25" s="36"/>
      <c r="K25" s="37"/>
      <c r="L25" s="6"/>
      <c r="N25">
        <f t="shared" si="5"/>
        <v>0</v>
      </c>
      <c r="O25">
        <f t="shared" si="6"/>
        <v>0</v>
      </c>
      <c r="P25">
        <f t="shared" si="7"/>
        <v>0</v>
      </c>
      <c r="R25" s="2"/>
      <c r="S25" s="27"/>
    </row>
    <row r="26" spans="1:19" ht="15" customHeight="1" x14ac:dyDescent="0.25">
      <c r="A26" s="2" t="s">
        <v>91</v>
      </c>
      <c r="B26" s="2">
        <v>4716</v>
      </c>
      <c r="C26" s="2" t="s">
        <v>92</v>
      </c>
      <c r="D26" s="20" t="s">
        <v>93</v>
      </c>
      <c r="E26" s="27"/>
      <c r="F26" s="27"/>
      <c r="G26" s="27"/>
      <c r="H26">
        <v>27248</v>
      </c>
      <c r="I26" s="36"/>
      <c r="J26" s="36"/>
      <c r="K26" s="37"/>
      <c r="L26" s="6"/>
      <c r="N26">
        <f t="shared" si="5"/>
        <v>0</v>
      </c>
      <c r="O26">
        <f t="shared" si="6"/>
        <v>0</v>
      </c>
      <c r="P26">
        <f t="shared" si="7"/>
        <v>0</v>
      </c>
      <c r="R26" s="2"/>
      <c r="S26" s="27"/>
    </row>
    <row r="27" spans="1:19" ht="15" customHeight="1" x14ac:dyDescent="0.25">
      <c r="A27" s="2" t="s">
        <v>94</v>
      </c>
      <c r="B27" s="2" t="s">
        <v>95</v>
      </c>
      <c r="C27" s="2" t="s">
        <v>96</v>
      </c>
      <c r="D27" s="20" t="s">
        <v>97</v>
      </c>
      <c r="E27" s="27"/>
      <c r="F27" s="27"/>
      <c r="G27" s="27"/>
      <c r="H27">
        <v>65691</v>
      </c>
      <c r="I27" s="36"/>
      <c r="J27" s="36"/>
      <c r="K27" s="37"/>
      <c r="L27" s="6"/>
      <c r="N27">
        <f t="shared" si="5"/>
        <v>0</v>
      </c>
      <c r="O27">
        <f t="shared" si="6"/>
        <v>0</v>
      </c>
      <c r="P27">
        <f t="shared" si="7"/>
        <v>0</v>
      </c>
      <c r="R27" s="2"/>
      <c r="S27" s="27"/>
    </row>
    <row r="28" spans="1:19" ht="15" customHeight="1" x14ac:dyDescent="0.25">
      <c r="A28" s="2" t="s">
        <v>98</v>
      </c>
      <c r="B28" s="2" t="s">
        <v>99</v>
      </c>
      <c r="C28" s="2" t="s">
        <v>100</v>
      </c>
      <c r="D28" s="20" t="s">
        <v>101</v>
      </c>
      <c r="E28" s="27"/>
      <c r="F28" s="27"/>
      <c r="G28" s="27"/>
      <c r="H28">
        <v>54656</v>
      </c>
      <c r="I28" s="36"/>
      <c r="J28" s="36"/>
      <c r="K28" s="37"/>
      <c r="L28" s="6"/>
      <c r="N28">
        <f t="shared" si="5"/>
        <v>0</v>
      </c>
      <c r="O28">
        <f t="shared" si="6"/>
        <v>0</v>
      </c>
      <c r="P28">
        <f t="shared" si="7"/>
        <v>0</v>
      </c>
      <c r="R28" s="2"/>
      <c r="S28" s="27"/>
    </row>
    <row r="29" spans="1:19" ht="15" customHeight="1" x14ac:dyDescent="0.25">
      <c r="A29" s="2" t="s">
        <v>102</v>
      </c>
      <c r="B29" s="2" t="s">
        <v>103</v>
      </c>
      <c r="C29" s="2" t="s">
        <v>104</v>
      </c>
      <c r="D29" s="20" t="s">
        <v>226</v>
      </c>
      <c r="E29" s="27"/>
      <c r="F29" s="27"/>
      <c r="G29" s="27"/>
      <c r="H29">
        <v>37612</v>
      </c>
      <c r="I29" s="36"/>
      <c r="J29" s="36"/>
      <c r="K29" s="37"/>
      <c r="L29" s="6"/>
      <c r="N29">
        <f t="shared" si="5"/>
        <v>0</v>
      </c>
      <c r="O29">
        <f t="shared" si="6"/>
        <v>0</v>
      </c>
      <c r="P29">
        <f t="shared" si="7"/>
        <v>0</v>
      </c>
      <c r="R29" s="2"/>
      <c r="S29" s="27"/>
    </row>
    <row r="30" spans="1:19" ht="15" customHeight="1" x14ac:dyDescent="0.25">
      <c r="A30" s="2" t="s">
        <v>105</v>
      </c>
      <c r="B30" s="2" t="s">
        <v>106</v>
      </c>
      <c r="C30" s="2" t="s">
        <v>107</v>
      </c>
      <c r="D30" s="20" t="s">
        <v>108</v>
      </c>
      <c r="E30" s="27"/>
      <c r="F30" s="27"/>
      <c r="G30" s="27"/>
      <c r="H30">
        <v>99151</v>
      </c>
      <c r="I30" s="36"/>
      <c r="J30" s="36"/>
      <c r="K30" s="37"/>
      <c r="L30" s="6"/>
      <c r="N30">
        <f t="shared" si="5"/>
        <v>0</v>
      </c>
      <c r="O30">
        <f t="shared" si="6"/>
        <v>0</v>
      </c>
      <c r="P30">
        <f t="shared" si="7"/>
        <v>0</v>
      </c>
      <c r="R30" s="2"/>
      <c r="S30" s="27"/>
    </row>
    <row r="31" spans="1:19" ht="15" customHeight="1" x14ac:dyDescent="0.25">
      <c r="A31" s="2" t="s">
        <v>109</v>
      </c>
      <c r="B31" s="2" t="s">
        <v>110</v>
      </c>
      <c r="C31" s="2" t="s">
        <v>111</v>
      </c>
      <c r="D31" s="20" t="s">
        <v>112</v>
      </c>
      <c r="E31" s="27"/>
      <c r="F31" s="27"/>
      <c r="G31" s="27"/>
      <c r="H31">
        <v>47703</v>
      </c>
      <c r="I31" s="36"/>
      <c r="J31" s="36"/>
      <c r="K31" s="37"/>
      <c r="L31" s="6"/>
      <c r="N31">
        <f t="shared" si="5"/>
        <v>0</v>
      </c>
      <c r="O31">
        <f t="shared" si="6"/>
        <v>0</v>
      </c>
      <c r="P31">
        <f t="shared" si="7"/>
        <v>0</v>
      </c>
      <c r="R31" s="2"/>
      <c r="S31" s="27"/>
    </row>
    <row r="32" spans="1:19" ht="15" customHeight="1" x14ac:dyDescent="0.25">
      <c r="A32" s="2" t="s">
        <v>113</v>
      </c>
      <c r="B32" s="2" t="s">
        <v>114</v>
      </c>
      <c r="C32" s="2" t="s">
        <v>115</v>
      </c>
      <c r="D32" s="20" t="s">
        <v>116</v>
      </c>
      <c r="E32" s="27"/>
      <c r="F32" s="27"/>
      <c r="G32" s="27"/>
      <c r="H32">
        <v>18677</v>
      </c>
      <c r="I32" s="36"/>
      <c r="J32" s="36"/>
      <c r="K32" s="37"/>
      <c r="L32" s="6"/>
      <c r="N32">
        <f t="shared" si="5"/>
        <v>0</v>
      </c>
      <c r="O32">
        <f t="shared" si="6"/>
        <v>0</v>
      </c>
      <c r="P32">
        <f t="shared" si="7"/>
        <v>0</v>
      </c>
      <c r="R32" s="2"/>
      <c r="S32" s="27"/>
    </row>
    <row r="33" spans="1:19" x14ac:dyDescent="0.25">
      <c r="A33" s="2" t="s">
        <v>117</v>
      </c>
      <c r="B33" s="2" t="s">
        <v>118</v>
      </c>
      <c r="C33" s="2" t="s">
        <v>119</v>
      </c>
      <c r="D33" s="20" t="s">
        <v>120</v>
      </c>
      <c r="E33" s="27"/>
      <c r="F33" s="27"/>
      <c r="G33" s="27"/>
      <c r="H33">
        <v>143646</v>
      </c>
      <c r="I33" s="36"/>
      <c r="J33" s="36"/>
      <c r="K33" s="37"/>
      <c r="L33" s="6"/>
      <c r="N33">
        <f t="shared" si="5"/>
        <v>0</v>
      </c>
      <c r="O33">
        <f t="shared" si="6"/>
        <v>0</v>
      </c>
      <c r="P33">
        <f t="shared" si="7"/>
        <v>0</v>
      </c>
      <c r="R33" s="2"/>
      <c r="S33" s="27"/>
    </row>
    <row r="34" spans="1:19" x14ac:dyDescent="0.25">
      <c r="A34" s="2" t="s">
        <v>121</v>
      </c>
      <c r="B34" s="2" t="s">
        <v>122</v>
      </c>
      <c r="C34" s="2" t="s">
        <v>123</v>
      </c>
      <c r="D34" s="20" t="s">
        <v>124</v>
      </c>
      <c r="E34" s="27"/>
      <c r="F34" s="27"/>
      <c r="G34" s="27"/>
      <c r="H34">
        <v>20204</v>
      </c>
      <c r="I34" s="36"/>
      <c r="J34" s="36"/>
      <c r="K34" s="37"/>
      <c r="L34" s="6"/>
      <c r="N34">
        <f t="shared" si="5"/>
        <v>0</v>
      </c>
      <c r="O34">
        <f t="shared" si="6"/>
        <v>0</v>
      </c>
      <c r="P34">
        <f t="shared" si="7"/>
        <v>0</v>
      </c>
      <c r="R34" s="2"/>
      <c r="S34" s="27"/>
    </row>
    <row r="35" spans="1:19" ht="15" customHeight="1" x14ac:dyDescent="0.25">
      <c r="A35" s="2" t="s">
        <v>125</v>
      </c>
      <c r="B35" s="2">
        <v>3803</v>
      </c>
      <c r="C35" s="2" t="s">
        <v>219</v>
      </c>
      <c r="D35" s="20" t="s">
        <v>126</v>
      </c>
      <c r="E35" s="27"/>
      <c r="F35" s="27"/>
      <c r="G35" s="27"/>
      <c r="H35">
        <v>54607</v>
      </c>
      <c r="I35" s="36"/>
      <c r="J35" s="36"/>
      <c r="K35" s="37"/>
      <c r="L35" s="6"/>
      <c r="N35">
        <f t="shared" si="5"/>
        <v>0</v>
      </c>
      <c r="O35">
        <f t="shared" si="6"/>
        <v>0</v>
      </c>
      <c r="P35">
        <f t="shared" si="7"/>
        <v>0</v>
      </c>
      <c r="R35" s="2"/>
      <c r="S35" s="27"/>
    </row>
    <row r="36" spans="1:19" ht="15" customHeight="1" x14ac:dyDescent="0.25">
      <c r="A36" s="2" t="s">
        <v>127</v>
      </c>
      <c r="B36" s="2">
        <v>4266</v>
      </c>
      <c r="C36" s="2" t="s">
        <v>128</v>
      </c>
      <c r="D36" s="20" t="s">
        <v>129</v>
      </c>
      <c r="E36" s="27"/>
      <c r="F36" s="27"/>
      <c r="G36" s="27"/>
      <c r="H36">
        <v>5940</v>
      </c>
      <c r="I36" s="36"/>
      <c r="J36" s="36"/>
      <c r="K36" s="37"/>
      <c r="L36" s="6"/>
      <c r="N36">
        <f t="shared" si="5"/>
        <v>0</v>
      </c>
      <c r="O36">
        <f t="shared" si="6"/>
        <v>0</v>
      </c>
      <c r="P36">
        <f t="shared" si="7"/>
        <v>0</v>
      </c>
      <c r="R36" s="2"/>
      <c r="S36" s="27"/>
    </row>
    <row r="37" spans="1:19" x14ac:dyDescent="0.25">
      <c r="A37" s="2" t="s">
        <v>130</v>
      </c>
      <c r="B37" s="2" t="s">
        <v>131</v>
      </c>
      <c r="C37" s="2" t="s">
        <v>132</v>
      </c>
      <c r="D37" s="20" t="s">
        <v>133</v>
      </c>
      <c r="E37" s="27"/>
      <c r="F37" s="27"/>
      <c r="G37" s="27"/>
      <c r="H37">
        <v>32011</v>
      </c>
      <c r="I37" s="36"/>
      <c r="J37" s="36"/>
      <c r="K37" s="37"/>
      <c r="L37" s="6"/>
      <c r="N37">
        <f t="shared" si="5"/>
        <v>0</v>
      </c>
      <c r="O37">
        <f t="shared" si="6"/>
        <v>0</v>
      </c>
      <c r="P37">
        <f t="shared" si="7"/>
        <v>0</v>
      </c>
      <c r="R37" s="2"/>
      <c r="S37" s="27"/>
    </row>
    <row r="38" spans="1:19" ht="15" customHeight="1" x14ac:dyDescent="0.25">
      <c r="A38" s="2" t="s">
        <v>134</v>
      </c>
      <c r="B38" s="2">
        <v>4787</v>
      </c>
      <c r="C38" s="2" t="s">
        <v>135</v>
      </c>
      <c r="D38" s="20" t="s">
        <v>136</v>
      </c>
      <c r="E38" s="27"/>
      <c r="F38" s="27"/>
      <c r="G38" s="27"/>
      <c r="H38">
        <v>8806</v>
      </c>
      <c r="I38" s="36"/>
      <c r="J38" s="36"/>
      <c r="K38" s="37"/>
      <c r="L38" s="6"/>
      <c r="N38">
        <f t="shared" si="5"/>
        <v>0</v>
      </c>
      <c r="O38">
        <f t="shared" si="6"/>
        <v>0</v>
      </c>
      <c r="P38">
        <f t="shared" si="7"/>
        <v>0</v>
      </c>
      <c r="R38" s="2"/>
      <c r="S38" s="27"/>
    </row>
    <row r="39" spans="1:19" x14ac:dyDescent="0.25">
      <c r="A39" s="2" t="s">
        <v>137</v>
      </c>
      <c r="B39" s="2" t="s">
        <v>138</v>
      </c>
      <c r="C39" s="2" t="s">
        <v>220</v>
      </c>
      <c r="D39" s="20" t="s">
        <v>139</v>
      </c>
      <c r="E39" s="27"/>
      <c r="F39" s="27"/>
      <c r="G39" s="27"/>
      <c r="H39">
        <v>171940</v>
      </c>
      <c r="I39" s="36"/>
      <c r="J39" s="36"/>
      <c r="K39" s="37"/>
      <c r="L39" s="6"/>
      <c r="N39">
        <f t="shared" si="5"/>
        <v>0</v>
      </c>
      <c r="O39">
        <f t="shared" si="6"/>
        <v>0</v>
      </c>
      <c r="P39">
        <f t="shared" si="7"/>
        <v>0</v>
      </c>
      <c r="R39" s="2"/>
      <c r="S39" s="27"/>
    </row>
    <row r="40" spans="1:19" ht="15" customHeight="1" x14ac:dyDescent="0.25">
      <c r="A40" t="s">
        <v>140</v>
      </c>
      <c r="B40" s="2">
        <v>3961</v>
      </c>
      <c r="C40" s="2" t="s">
        <v>221</v>
      </c>
      <c r="D40" s="20" t="s">
        <v>141</v>
      </c>
      <c r="E40" s="27"/>
      <c r="F40" s="27"/>
      <c r="G40" s="27"/>
      <c r="H40">
        <v>6180</v>
      </c>
      <c r="I40" s="36"/>
      <c r="J40" s="36"/>
      <c r="K40" s="37"/>
      <c r="L40" s="6"/>
      <c r="N40">
        <f t="shared" si="5"/>
        <v>0</v>
      </c>
      <c r="O40">
        <f t="shared" si="6"/>
        <v>0</v>
      </c>
      <c r="P40">
        <f t="shared" si="7"/>
        <v>0</v>
      </c>
      <c r="R40" s="2"/>
      <c r="S40" s="27"/>
    </row>
    <row r="41" spans="1:19" ht="15" customHeight="1" x14ac:dyDescent="0.25">
      <c r="A41" s="2" t="s">
        <v>142</v>
      </c>
      <c r="B41" s="2" t="s">
        <v>143</v>
      </c>
      <c r="C41" s="2" t="s">
        <v>144</v>
      </c>
      <c r="D41" s="20" t="s">
        <v>145</v>
      </c>
      <c r="E41" s="27"/>
      <c r="F41" s="27"/>
      <c r="G41" s="27"/>
      <c r="H41">
        <v>22467</v>
      </c>
      <c r="I41" s="36"/>
      <c r="J41" s="36"/>
      <c r="K41" s="37"/>
      <c r="L41" s="6"/>
      <c r="N41">
        <f t="shared" si="5"/>
        <v>0</v>
      </c>
      <c r="O41">
        <f t="shared" si="6"/>
        <v>0</v>
      </c>
      <c r="P41">
        <f t="shared" si="7"/>
        <v>0</v>
      </c>
      <c r="R41" s="2"/>
      <c r="S41" s="27"/>
    </row>
    <row r="42" spans="1:19" ht="15" customHeight="1" x14ac:dyDescent="0.25">
      <c r="A42" s="2" t="s">
        <v>146</v>
      </c>
      <c r="B42" s="2" t="s">
        <v>147</v>
      </c>
      <c r="C42" s="2" t="s">
        <v>148</v>
      </c>
      <c r="D42" s="20" t="s">
        <v>149</v>
      </c>
      <c r="E42" s="27"/>
      <c r="F42" s="27"/>
      <c r="G42" s="27"/>
      <c r="H42">
        <v>8295</v>
      </c>
      <c r="I42" s="36"/>
      <c r="J42" s="36"/>
      <c r="K42" s="37"/>
      <c r="L42" s="6"/>
      <c r="N42">
        <f t="shared" si="5"/>
        <v>0</v>
      </c>
      <c r="O42">
        <f t="shared" si="6"/>
        <v>0</v>
      </c>
      <c r="P42">
        <f t="shared" si="7"/>
        <v>0</v>
      </c>
      <c r="R42" s="2"/>
      <c r="S42" s="27"/>
    </row>
    <row r="43" spans="1:19" ht="15" customHeight="1" x14ac:dyDescent="0.25">
      <c r="A43" s="2" t="s">
        <v>150</v>
      </c>
      <c r="B43" s="2">
        <v>3265</v>
      </c>
      <c r="C43" s="2" t="s">
        <v>151</v>
      </c>
      <c r="D43" s="20" t="s">
        <v>152</v>
      </c>
      <c r="E43" s="27"/>
      <c r="F43" s="27"/>
      <c r="G43" s="27"/>
      <c r="H43">
        <v>3465</v>
      </c>
      <c r="I43" s="36"/>
      <c r="J43" s="36"/>
      <c r="K43" s="37"/>
      <c r="L43" s="6"/>
      <c r="N43">
        <f t="shared" si="5"/>
        <v>0</v>
      </c>
      <c r="O43">
        <f t="shared" si="6"/>
        <v>0</v>
      </c>
      <c r="P43">
        <f t="shared" si="7"/>
        <v>0</v>
      </c>
      <c r="R43" s="2"/>
      <c r="S43" s="27"/>
    </row>
    <row r="44" spans="1:19" ht="15" customHeight="1" x14ac:dyDescent="0.25">
      <c r="A44" s="2" t="s">
        <v>153</v>
      </c>
      <c r="B44" s="2" t="s">
        <v>154</v>
      </c>
      <c r="C44" s="2" t="s">
        <v>155</v>
      </c>
      <c r="D44" s="20" t="s">
        <v>156</v>
      </c>
      <c r="E44" s="27"/>
      <c r="F44" s="27"/>
      <c r="G44" s="27"/>
      <c r="H44">
        <v>44484</v>
      </c>
      <c r="I44" s="36"/>
      <c r="J44" s="36"/>
      <c r="K44" s="37"/>
      <c r="L44" s="6"/>
      <c r="N44">
        <f t="shared" si="5"/>
        <v>0</v>
      </c>
      <c r="O44">
        <f t="shared" si="6"/>
        <v>0</v>
      </c>
      <c r="P44">
        <f t="shared" si="7"/>
        <v>0</v>
      </c>
      <c r="R44" s="2"/>
      <c r="S44" s="27"/>
    </row>
    <row r="45" spans="1:19" ht="15" customHeight="1" x14ac:dyDescent="0.25">
      <c r="A45" s="2" t="s">
        <v>157</v>
      </c>
      <c r="B45" s="2" t="s">
        <v>158</v>
      </c>
      <c r="C45" s="2" t="s">
        <v>159</v>
      </c>
      <c r="D45" s="20" t="s">
        <v>160</v>
      </c>
      <c r="E45" s="27"/>
      <c r="F45" s="27"/>
      <c r="G45" s="27"/>
      <c r="H45">
        <v>8027</v>
      </c>
      <c r="I45" s="36"/>
      <c r="J45" s="36"/>
      <c r="K45" s="37"/>
      <c r="L45" s="6"/>
      <c r="N45">
        <f t="shared" si="5"/>
        <v>0</v>
      </c>
      <c r="O45">
        <f t="shared" si="6"/>
        <v>0</v>
      </c>
      <c r="P45">
        <f t="shared" si="7"/>
        <v>0</v>
      </c>
      <c r="R45" s="2"/>
      <c r="S45" s="27"/>
    </row>
    <row r="46" spans="1:19" x14ac:dyDescent="0.25">
      <c r="A46" s="2" t="s">
        <v>161</v>
      </c>
      <c r="B46" s="2" t="s">
        <v>162</v>
      </c>
      <c r="C46" s="2" t="s">
        <v>163</v>
      </c>
      <c r="D46" s="20" t="s">
        <v>164</v>
      </c>
      <c r="E46" s="27"/>
      <c r="F46" s="27"/>
      <c r="G46" s="27"/>
      <c r="H46">
        <v>400373</v>
      </c>
      <c r="I46" s="36"/>
      <c r="J46" s="36"/>
      <c r="K46" s="37"/>
      <c r="L46" s="6"/>
      <c r="N46">
        <f t="shared" si="5"/>
        <v>0</v>
      </c>
      <c r="O46">
        <f t="shared" si="6"/>
        <v>0</v>
      </c>
      <c r="P46">
        <f t="shared" si="7"/>
        <v>0</v>
      </c>
      <c r="R46" s="2"/>
      <c r="S46" s="27"/>
    </row>
    <row r="47" spans="1:19" ht="15" customHeight="1" x14ac:dyDescent="0.25">
      <c r="A47" s="2" t="s">
        <v>165</v>
      </c>
      <c r="B47" s="2" t="s">
        <v>166</v>
      </c>
      <c r="C47" s="2" t="s">
        <v>167</v>
      </c>
      <c r="D47" s="20" t="s">
        <v>168</v>
      </c>
      <c r="E47" s="27"/>
      <c r="F47" s="27"/>
      <c r="G47" s="27"/>
      <c r="H47">
        <v>10673</v>
      </c>
      <c r="I47" s="36"/>
      <c r="J47" s="36"/>
      <c r="K47" s="37"/>
      <c r="L47" s="6"/>
      <c r="N47">
        <f t="shared" si="5"/>
        <v>0</v>
      </c>
      <c r="O47">
        <f t="shared" si="6"/>
        <v>0</v>
      </c>
      <c r="P47">
        <f t="shared" si="7"/>
        <v>0</v>
      </c>
      <c r="R47" s="2"/>
      <c r="S47" s="27"/>
    </row>
    <row r="48" spans="1:19" ht="15" customHeight="1" x14ac:dyDescent="0.25">
      <c r="A48" s="2" t="s">
        <v>169</v>
      </c>
      <c r="B48" s="2" t="s">
        <v>170</v>
      </c>
      <c r="C48" s="2" t="s">
        <v>171</v>
      </c>
      <c r="D48" s="20" t="s">
        <v>172</v>
      </c>
      <c r="E48" s="27"/>
      <c r="F48" s="27"/>
      <c r="G48" s="27"/>
      <c r="H48">
        <v>11934</v>
      </c>
      <c r="I48" s="36"/>
      <c r="J48" s="36"/>
      <c r="K48" s="37"/>
      <c r="L48" s="6"/>
      <c r="N48">
        <f t="shared" si="5"/>
        <v>0</v>
      </c>
      <c r="O48">
        <f t="shared" si="6"/>
        <v>0</v>
      </c>
      <c r="P48">
        <f t="shared" si="7"/>
        <v>0</v>
      </c>
      <c r="R48" s="2"/>
      <c r="S48" s="27"/>
    </row>
    <row r="49" spans="1:19" x14ac:dyDescent="0.25">
      <c r="A49" s="2" t="s">
        <v>173</v>
      </c>
      <c r="B49" s="2" t="s">
        <v>174</v>
      </c>
      <c r="C49" s="2" t="s">
        <v>175</v>
      </c>
      <c r="D49" s="20" t="s">
        <v>176</v>
      </c>
      <c r="E49" s="27"/>
      <c r="F49" s="27"/>
      <c r="G49" s="27"/>
      <c r="H49">
        <v>70779</v>
      </c>
      <c r="I49" s="36"/>
      <c r="J49" s="36"/>
      <c r="K49" s="37"/>
      <c r="L49" s="6"/>
      <c r="N49">
        <f t="shared" si="5"/>
        <v>0</v>
      </c>
      <c r="O49">
        <f t="shared" si="6"/>
        <v>0</v>
      </c>
      <c r="P49">
        <f t="shared" si="7"/>
        <v>0</v>
      </c>
      <c r="R49" s="2"/>
      <c r="S49" s="27"/>
    </row>
    <row r="50" spans="1:19" ht="15" customHeight="1" x14ac:dyDescent="0.25">
      <c r="A50" s="2" t="s">
        <v>177</v>
      </c>
      <c r="B50" s="2" t="s">
        <v>178</v>
      </c>
      <c r="C50" s="2" t="s">
        <v>179</v>
      </c>
      <c r="D50" s="20" t="s">
        <v>180</v>
      </c>
      <c r="E50" s="27"/>
      <c r="F50" s="27"/>
      <c r="G50" s="27"/>
      <c r="H50">
        <v>22609</v>
      </c>
      <c r="I50" s="36"/>
      <c r="J50" s="36"/>
      <c r="K50" s="37"/>
      <c r="L50" s="6"/>
      <c r="N50">
        <f t="shared" si="5"/>
        <v>0</v>
      </c>
      <c r="O50">
        <f t="shared" si="6"/>
        <v>0</v>
      </c>
      <c r="P50">
        <f t="shared" si="7"/>
        <v>0</v>
      </c>
      <c r="R50" s="2"/>
      <c r="S50" s="27"/>
    </row>
    <row r="51" spans="1:19" ht="15" customHeight="1" x14ac:dyDescent="0.25">
      <c r="A51" s="2" t="s">
        <v>244</v>
      </c>
      <c r="B51" s="2">
        <v>4851</v>
      </c>
      <c r="C51" s="2" t="s">
        <v>245</v>
      </c>
      <c r="D51" s="20" t="s">
        <v>246</v>
      </c>
      <c r="E51" s="27"/>
      <c r="F51" s="27"/>
      <c r="G51" s="27"/>
      <c r="H51">
        <v>34733</v>
      </c>
      <c r="I51" s="36"/>
      <c r="J51" s="36"/>
      <c r="K51" s="37"/>
      <c r="L51" s="6"/>
      <c r="N51">
        <f t="shared" si="5"/>
        <v>0</v>
      </c>
      <c r="O51">
        <f t="shared" si="6"/>
        <v>0</v>
      </c>
      <c r="P51">
        <f t="shared" si="7"/>
        <v>0</v>
      </c>
      <c r="R51" s="2"/>
      <c r="S51" s="27"/>
    </row>
    <row r="52" spans="1:19" ht="15" customHeight="1" x14ac:dyDescent="0.25">
      <c r="A52" s="2" t="s">
        <v>181</v>
      </c>
      <c r="B52" s="2">
        <v>9556</v>
      </c>
      <c r="C52" s="2" t="s">
        <v>181</v>
      </c>
      <c r="D52" s="20" t="s">
        <v>182</v>
      </c>
      <c r="E52" s="27"/>
      <c r="F52" s="27"/>
      <c r="G52" s="27"/>
      <c r="H52">
        <v>33699</v>
      </c>
      <c r="I52" s="36"/>
      <c r="J52" s="36"/>
      <c r="K52" s="37"/>
      <c r="L52" s="6"/>
      <c r="N52">
        <f t="shared" si="5"/>
        <v>0</v>
      </c>
      <c r="O52">
        <f t="shared" si="6"/>
        <v>0</v>
      </c>
      <c r="P52">
        <f t="shared" si="7"/>
        <v>0</v>
      </c>
      <c r="R52" s="2"/>
      <c r="S52" s="27"/>
    </row>
    <row r="53" spans="1:19" ht="15" customHeight="1" x14ac:dyDescent="0.25">
      <c r="A53" s="2" t="s">
        <v>183</v>
      </c>
      <c r="B53" s="2" t="s">
        <v>184</v>
      </c>
      <c r="C53" s="2" t="s">
        <v>185</v>
      </c>
      <c r="D53" s="20" t="s">
        <v>186</v>
      </c>
      <c r="E53" s="27"/>
      <c r="F53" s="27"/>
      <c r="G53" s="27"/>
      <c r="H53">
        <v>12338</v>
      </c>
      <c r="I53" s="36"/>
      <c r="J53" s="36"/>
      <c r="K53" s="37"/>
      <c r="L53" s="6"/>
      <c r="N53">
        <f t="shared" si="5"/>
        <v>0</v>
      </c>
      <c r="O53">
        <f t="shared" si="6"/>
        <v>0</v>
      </c>
      <c r="P53">
        <f t="shared" si="7"/>
        <v>0</v>
      </c>
      <c r="R53" s="2"/>
      <c r="S53" s="27"/>
    </row>
    <row r="54" spans="1:19" x14ac:dyDescent="0.25">
      <c r="A54" s="2" t="s">
        <v>187</v>
      </c>
      <c r="B54" s="2" t="s">
        <v>188</v>
      </c>
      <c r="C54" s="2" t="s">
        <v>189</v>
      </c>
      <c r="D54" s="20" t="s">
        <v>190</v>
      </c>
      <c r="E54" s="27"/>
      <c r="F54" s="27"/>
      <c r="G54" s="27"/>
      <c r="H54">
        <v>14159</v>
      </c>
      <c r="I54" s="36"/>
      <c r="J54" s="36"/>
      <c r="K54" s="37"/>
      <c r="L54" s="6"/>
      <c r="N54">
        <f t="shared" si="5"/>
        <v>0</v>
      </c>
      <c r="O54">
        <f t="shared" si="6"/>
        <v>0</v>
      </c>
      <c r="P54">
        <f t="shared" si="7"/>
        <v>0</v>
      </c>
      <c r="R54" s="2"/>
      <c r="S54" s="27"/>
    </row>
    <row r="55" spans="1:19" ht="15" customHeight="1" x14ac:dyDescent="0.25">
      <c r="A55" s="2" t="s">
        <v>191</v>
      </c>
      <c r="B55" s="2" t="s">
        <v>192</v>
      </c>
      <c r="C55" s="2" t="s">
        <v>193</v>
      </c>
      <c r="D55" s="20" t="s">
        <v>194</v>
      </c>
      <c r="E55" s="27"/>
      <c r="F55" s="27"/>
      <c r="G55" s="27"/>
      <c r="H55">
        <v>7380</v>
      </c>
      <c r="I55" s="36"/>
      <c r="J55" s="36"/>
      <c r="K55" s="37"/>
      <c r="L55" s="6"/>
      <c r="N55">
        <f t="shared" si="5"/>
        <v>0</v>
      </c>
      <c r="O55">
        <f t="shared" si="6"/>
        <v>0</v>
      </c>
      <c r="P55">
        <f t="shared" si="7"/>
        <v>0</v>
      </c>
      <c r="R55" s="2"/>
      <c r="S55" s="27"/>
    </row>
    <row r="56" spans="1:19" x14ac:dyDescent="0.25">
      <c r="A56" s="2" t="s">
        <v>195</v>
      </c>
      <c r="B56" s="2" t="s">
        <v>196</v>
      </c>
      <c r="C56" s="2" t="s">
        <v>197</v>
      </c>
      <c r="D56" s="20" t="s">
        <v>198</v>
      </c>
      <c r="E56" s="27"/>
      <c r="F56" s="27"/>
      <c r="G56" s="27"/>
      <c r="H56">
        <v>56596</v>
      </c>
      <c r="I56" s="36"/>
      <c r="J56" s="36"/>
      <c r="K56" s="37"/>
      <c r="L56" s="6"/>
      <c r="N56">
        <f t="shared" si="5"/>
        <v>0</v>
      </c>
      <c r="O56">
        <f t="shared" si="6"/>
        <v>0</v>
      </c>
      <c r="P56">
        <f t="shared" si="7"/>
        <v>0</v>
      </c>
      <c r="R56" s="2"/>
      <c r="S56" s="27"/>
    </row>
    <row r="57" spans="1:19" ht="15" customHeight="1" x14ac:dyDescent="0.25">
      <c r="A57" s="2" t="s">
        <v>199</v>
      </c>
      <c r="B57" s="2" t="s">
        <v>200</v>
      </c>
      <c r="C57" s="2" t="s">
        <v>201</v>
      </c>
      <c r="D57" s="20" t="s">
        <v>202</v>
      </c>
      <c r="E57" s="27"/>
      <c r="F57" s="27"/>
      <c r="G57" s="27"/>
      <c r="H57">
        <v>7012</v>
      </c>
      <c r="I57" s="36"/>
      <c r="J57" s="36"/>
      <c r="K57" s="37"/>
      <c r="L57" s="6"/>
      <c r="N57">
        <f t="shared" si="5"/>
        <v>0</v>
      </c>
      <c r="O57">
        <f t="shared" si="6"/>
        <v>0</v>
      </c>
      <c r="P57">
        <f t="shared" si="7"/>
        <v>0</v>
      </c>
      <c r="R57" s="2"/>
      <c r="S57" s="27"/>
    </row>
    <row r="58" spans="1:19" ht="15" customHeight="1" x14ac:dyDescent="0.25">
      <c r="A58" s="2" t="s">
        <v>203</v>
      </c>
      <c r="B58" s="2">
        <v>5038</v>
      </c>
      <c r="C58" s="2" t="s">
        <v>204</v>
      </c>
      <c r="D58" s="20" t="s">
        <v>205</v>
      </c>
      <c r="E58" s="27"/>
      <c r="F58" s="27"/>
      <c r="G58" s="27"/>
      <c r="H58">
        <v>24149</v>
      </c>
      <c r="I58" s="36"/>
      <c r="J58" s="36"/>
      <c r="K58" s="37"/>
      <c r="L58" s="6"/>
      <c r="N58">
        <f t="shared" si="5"/>
        <v>0</v>
      </c>
      <c r="O58">
        <f t="shared" si="6"/>
        <v>0</v>
      </c>
      <c r="P58">
        <f t="shared" si="7"/>
        <v>0</v>
      </c>
      <c r="R58" s="2"/>
      <c r="S58" s="27"/>
    </row>
    <row r="59" spans="1:19" x14ac:dyDescent="0.25">
      <c r="A59" s="2" t="s">
        <v>206</v>
      </c>
      <c r="B59" s="2">
        <v>4050</v>
      </c>
      <c r="C59" s="2" t="s">
        <v>222</v>
      </c>
      <c r="D59" s="20" t="s">
        <v>207</v>
      </c>
      <c r="E59" s="27"/>
      <c r="F59" s="27"/>
      <c r="G59" s="27"/>
      <c r="H59">
        <v>46570</v>
      </c>
      <c r="I59" s="36"/>
      <c r="J59" s="36"/>
      <c r="K59" s="37"/>
      <c r="L59" s="6"/>
      <c r="N59">
        <f t="shared" si="5"/>
        <v>0</v>
      </c>
      <c r="O59">
        <f t="shared" si="6"/>
        <v>0</v>
      </c>
      <c r="P59">
        <f t="shared" si="7"/>
        <v>0</v>
      </c>
      <c r="R59" s="2"/>
      <c r="S59" s="27"/>
    </row>
    <row r="60" spans="1:19" ht="15" customHeight="1" x14ac:dyDescent="0.25">
      <c r="A60" s="2" t="s">
        <v>208</v>
      </c>
      <c r="B60" s="2" t="s">
        <v>209</v>
      </c>
      <c r="C60" s="2" t="s">
        <v>210</v>
      </c>
      <c r="D60" s="20" t="s">
        <v>211</v>
      </c>
      <c r="E60" s="27"/>
      <c r="F60" s="27"/>
      <c r="G60" s="27"/>
      <c r="H60">
        <v>17839</v>
      </c>
      <c r="I60" s="36"/>
      <c r="J60" s="36"/>
      <c r="K60" s="37"/>
      <c r="L60" s="6"/>
      <c r="N60">
        <f t="shared" si="5"/>
        <v>0</v>
      </c>
      <c r="O60">
        <f t="shared" si="6"/>
        <v>0</v>
      </c>
      <c r="P60">
        <f t="shared" si="7"/>
        <v>0</v>
      </c>
      <c r="R60" s="2"/>
      <c r="S60" s="27"/>
    </row>
    <row r="61" spans="1:19" ht="15" customHeight="1" x14ac:dyDescent="0.25">
      <c r="A61" t="s">
        <v>212</v>
      </c>
      <c r="B61" s="2">
        <v>4833</v>
      </c>
      <c r="C61" s="2" t="s">
        <v>213</v>
      </c>
      <c r="D61" s="20" t="s">
        <v>214</v>
      </c>
      <c r="E61" s="27"/>
      <c r="F61" s="27"/>
      <c r="G61" s="27"/>
      <c r="H61">
        <v>18391</v>
      </c>
      <c r="I61" s="36"/>
      <c r="J61" s="36"/>
      <c r="K61" s="37"/>
      <c r="L61" s="6"/>
      <c r="N61">
        <f t="shared" si="5"/>
        <v>0</v>
      </c>
      <c r="O61">
        <f t="shared" si="6"/>
        <v>0</v>
      </c>
      <c r="P61">
        <f t="shared" si="7"/>
        <v>0</v>
      </c>
      <c r="R61" s="2"/>
      <c r="S61" s="27"/>
    </row>
    <row r="62" spans="1:19" ht="15" customHeight="1" x14ac:dyDescent="0.25">
      <c r="A62" s="2" t="s">
        <v>215</v>
      </c>
      <c r="B62" s="2" t="s">
        <v>216</v>
      </c>
      <c r="C62" s="2" t="s">
        <v>217</v>
      </c>
      <c r="D62" s="20" t="s">
        <v>218</v>
      </c>
      <c r="E62" s="27"/>
      <c r="F62" s="27"/>
      <c r="G62" s="27"/>
      <c r="H62">
        <v>8152</v>
      </c>
      <c r="I62" s="36"/>
      <c r="J62" s="36"/>
      <c r="K62" s="37"/>
      <c r="L62" s="6"/>
      <c r="N62">
        <f t="shared" si="5"/>
        <v>0</v>
      </c>
      <c r="O62">
        <f t="shared" si="6"/>
        <v>0</v>
      </c>
      <c r="P62">
        <f t="shared" si="7"/>
        <v>0</v>
      </c>
      <c r="R62" s="2"/>
      <c r="S62" s="27"/>
    </row>
    <row r="63" spans="1:19" x14ac:dyDescent="0.25">
      <c r="E63" s="27"/>
      <c r="F63" s="27"/>
      <c r="G63" s="27"/>
    </row>
    <row r="64" spans="1:19" x14ac:dyDescent="0.25">
      <c r="E64" s="27"/>
      <c r="F64" s="27"/>
      <c r="G64" s="27"/>
    </row>
    <row r="65" spans="5:8" x14ac:dyDescent="0.25">
      <c r="E65" s="27"/>
      <c r="F65" s="27"/>
      <c r="G65" s="27"/>
    </row>
    <row r="66" spans="5:8" x14ac:dyDescent="0.25">
      <c r="E66" s="27"/>
      <c r="F66" s="27"/>
      <c r="G66" s="27"/>
    </row>
    <row r="67" spans="5:8" x14ac:dyDescent="0.25">
      <c r="E67" s="27"/>
      <c r="F67" s="27"/>
      <c r="G67" s="27"/>
      <c r="H67" s="3"/>
    </row>
    <row r="68" spans="5:8" x14ac:dyDescent="0.25">
      <c r="E68" s="27"/>
      <c r="F68" s="27"/>
      <c r="G68" s="27"/>
    </row>
    <row r="69" spans="5:8" x14ac:dyDescent="0.25">
      <c r="E69" s="27"/>
      <c r="F69" s="27"/>
      <c r="G69" s="27"/>
    </row>
    <row r="70" spans="5:8" x14ac:dyDescent="0.25">
      <c r="E70" s="27"/>
      <c r="F70" s="27"/>
      <c r="G70" s="27"/>
    </row>
    <row r="71" spans="5:8" x14ac:dyDescent="0.25">
      <c r="E71" s="27"/>
      <c r="F71" s="27"/>
      <c r="G71" s="27"/>
    </row>
    <row r="72" spans="5:8" x14ac:dyDescent="0.25">
      <c r="E72" s="27"/>
      <c r="F72" s="27"/>
      <c r="G72" s="27"/>
    </row>
    <row r="73" spans="5:8" x14ac:dyDescent="0.25">
      <c r="E73" s="27"/>
      <c r="F73" s="27"/>
      <c r="G73" s="27"/>
    </row>
    <row r="74" spans="5:8" x14ac:dyDescent="0.25">
      <c r="E74" s="27"/>
      <c r="F74" s="27"/>
      <c r="G74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zoomScaleNormal="100" workbookViewId="0">
      <selection activeCell="A17" sqref="A17"/>
    </sheetView>
  </sheetViews>
  <sheetFormatPr defaultColWidth="8.85546875" defaultRowHeight="15" x14ac:dyDescent="0.25"/>
  <cols>
    <col min="1" max="1" width="52.140625" bestFit="1" customWidth="1"/>
    <col min="2" max="2" width="29.28515625" customWidth="1"/>
    <col min="3" max="3" width="19.7109375" bestFit="1" customWidth="1"/>
    <col min="4" max="4" width="20" customWidth="1"/>
    <col min="5" max="5" width="21" customWidth="1"/>
    <col min="6" max="9" width="21" style="27" customWidth="1"/>
    <col min="10" max="10" width="28" style="5" customWidth="1"/>
    <col min="11" max="11" width="28.85546875" style="5" bestFit="1" customWidth="1"/>
    <col min="12" max="13" width="9.140625" style="5"/>
  </cols>
  <sheetData>
    <row r="1" spans="1:13" x14ac:dyDescent="0.25">
      <c r="A1" s="35" t="s">
        <v>262</v>
      </c>
      <c r="B1" s="31"/>
      <c r="C1" s="31"/>
      <c r="F1" s="44" t="s">
        <v>256</v>
      </c>
      <c r="G1" s="44"/>
      <c r="H1" s="44"/>
      <c r="I1" s="44"/>
      <c r="L1" s="21"/>
    </row>
    <row r="2" spans="1:13" x14ac:dyDescent="0.25">
      <c r="A2" s="1" t="s">
        <v>223</v>
      </c>
      <c r="B2" s="28" t="s">
        <v>224</v>
      </c>
      <c r="C2" s="28" t="s">
        <v>266</v>
      </c>
      <c r="D2" s="1" t="s">
        <v>267</v>
      </c>
      <c r="E2" s="1" t="s">
        <v>268</v>
      </c>
      <c r="F2" s="28"/>
      <c r="G2" s="28"/>
      <c r="H2" s="28"/>
      <c r="I2" s="28"/>
      <c r="J2" s="1" t="s">
        <v>234</v>
      </c>
      <c r="L2" s="21"/>
    </row>
    <row r="3" spans="1:13" x14ac:dyDescent="0.25">
      <c r="A3" s="28" t="s">
        <v>259</v>
      </c>
      <c r="B3" s="30" t="s">
        <v>257</v>
      </c>
      <c r="C3" s="30" t="s">
        <v>260</v>
      </c>
      <c r="D3" s="30" t="s">
        <v>260</v>
      </c>
      <c r="E3" s="30" t="s">
        <v>261</v>
      </c>
      <c r="F3" s="30"/>
      <c r="G3" s="30"/>
      <c r="H3" s="30"/>
      <c r="I3" s="30"/>
      <c r="J3" s="30" t="s">
        <v>289</v>
      </c>
      <c r="K3" s="27"/>
    </row>
    <row r="4" spans="1:13" x14ac:dyDescent="0.25">
      <c r="A4" s="28" t="s">
        <v>263</v>
      </c>
      <c r="B4" s="30" t="s">
        <v>253</v>
      </c>
      <c r="C4" s="30" t="s">
        <v>265</v>
      </c>
      <c r="D4" s="30" t="s">
        <v>265</v>
      </c>
      <c r="E4" s="30" t="s">
        <v>265</v>
      </c>
      <c r="F4" s="30"/>
      <c r="G4" s="30"/>
      <c r="H4" s="30"/>
      <c r="I4" s="30"/>
      <c r="J4" s="30" t="s">
        <v>269</v>
      </c>
      <c r="K4" s="27"/>
    </row>
    <row r="5" spans="1:13" s="5" customFormat="1" x14ac:dyDescent="0.25">
      <c r="A5" s="28" t="s">
        <v>264</v>
      </c>
      <c r="B5" s="28"/>
      <c r="C5" s="30" t="s">
        <v>265</v>
      </c>
      <c r="D5" s="30" t="s">
        <v>265</v>
      </c>
      <c r="E5" s="30" t="s">
        <v>265</v>
      </c>
      <c r="F5" s="30"/>
      <c r="G5" s="30"/>
      <c r="H5" s="30"/>
      <c r="I5" s="30"/>
      <c r="J5" s="30" t="s">
        <v>269</v>
      </c>
      <c r="K5" s="31"/>
    </row>
    <row r="6" spans="1:13" s="5" customFormat="1" x14ac:dyDescent="0.25">
      <c r="A6" s="28" t="s">
        <v>270</v>
      </c>
      <c r="B6" s="28"/>
      <c r="C6" s="30" t="s">
        <v>272</v>
      </c>
      <c r="D6" s="30" t="s">
        <v>272</v>
      </c>
      <c r="E6" s="30" t="s">
        <v>275</v>
      </c>
      <c r="F6" s="30"/>
      <c r="G6" s="30"/>
      <c r="H6" s="30"/>
      <c r="I6" s="30"/>
      <c r="J6" s="30" t="s">
        <v>252</v>
      </c>
      <c r="K6" s="31"/>
      <c r="L6" s="31"/>
      <c r="M6" s="31"/>
    </row>
    <row r="7" spans="1:13" s="5" customFormat="1" x14ac:dyDescent="0.25">
      <c r="A7" s="30" t="s">
        <v>271</v>
      </c>
      <c r="B7" s="30"/>
      <c r="C7" s="30" t="s">
        <v>273</v>
      </c>
      <c r="D7" s="30" t="s">
        <v>272</v>
      </c>
      <c r="E7" s="30" t="s">
        <v>276</v>
      </c>
      <c r="F7" s="30"/>
      <c r="G7" s="30"/>
      <c r="H7" s="30"/>
      <c r="I7" s="30"/>
      <c r="J7" s="30" t="s">
        <v>252</v>
      </c>
      <c r="K7" s="32"/>
      <c r="L7" s="31"/>
      <c r="M7" s="31"/>
    </row>
    <row r="8" spans="1:13" s="5" customFormat="1" x14ac:dyDescent="0.25">
      <c r="A8" s="30" t="s">
        <v>139</v>
      </c>
      <c r="B8" s="30"/>
      <c r="C8" s="30" t="s">
        <v>274</v>
      </c>
      <c r="D8" s="30" t="s">
        <v>274</v>
      </c>
      <c r="E8" s="30" t="s">
        <v>275</v>
      </c>
      <c r="F8" s="30"/>
      <c r="G8" s="30"/>
      <c r="H8" s="30"/>
      <c r="I8" s="30"/>
      <c r="J8" s="30" t="s">
        <v>252</v>
      </c>
      <c r="K8" s="32"/>
      <c r="L8" s="31"/>
      <c r="M8" s="31"/>
    </row>
    <row r="9" spans="1:13" s="5" customFormat="1" x14ac:dyDescent="0.25">
      <c r="A9" s="30" t="s">
        <v>290</v>
      </c>
      <c r="B9" s="30"/>
      <c r="C9" s="30" t="s">
        <v>291</v>
      </c>
      <c r="D9" s="30" t="s">
        <v>292</v>
      </c>
      <c r="E9" s="30" t="s">
        <v>292</v>
      </c>
      <c r="F9" s="30"/>
      <c r="G9" s="30"/>
      <c r="H9" s="30"/>
      <c r="I9" s="30"/>
      <c r="J9" s="30" t="s">
        <v>305</v>
      </c>
      <c r="K9" s="31"/>
      <c r="L9" s="31"/>
      <c r="M9" s="31"/>
    </row>
    <row r="10" spans="1:13" s="5" customFormat="1" x14ac:dyDescent="0.25">
      <c r="A10" s="28" t="s">
        <v>293</v>
      </c>
      <c r="B10" s="28"/>
      <c r="C10" s="30" t="s">
        <v>294</v>
      </c>
      <c r="D10" s="30" t="s">
        <v>294</v>
      </c>
      <c r="E10" s="30" t="s">
        <v>295</v>
      </c>
      <c r="F10" s="30"/>
      <c r="G10" s="30"/>
      <c r="H10" s="30"/>
      <c r="I10" s="30"/>
      <c r="J10" s="28" t="s">
        <v>304</v>
      </c>
      <c r="K10" s="31"/>
      <c r="L10" s="31"/>
      <c r="M10" s="31"/>
    </row>
    <row r="11" spans="1:13" s="5" customFormat="1" x14ac:dyDescent="0.25">
      <c r="A11" s="28" t="s">
        <v>254</v>
      </c>
      <c r="B11" s="28"/>
      <c r="C11" s="30" t="s">
        <v>296</v>
      </c>
      <c r="D11" s="30" t="s">
        <v>297</v>
      </c>
      <c r="E11" s="30" t="s">
        <v>275</v>
      </c>
      <c r="F11" s="30"/>
      <c r="G11" s="30"/>
      <c r="H11" s="30"/>
      <c r="I11" s="30"/>
      <c r="J11" s="30" t="s">
        <v>255</v>
      </c>
      <c r="K11" s="31"/>
      <c r="L11" s="31"/>
      <c r="M11" s="31"/>
    </row>
    <row r="12" spans="1:13" s="5" customFormat="1" x14ac:dyDescent="0.25">
      <c r="A12" s="30" t="s">
        <v>298</v>
      </c>
      <c r="B12" s="28"/>
      <c r="C12" s="28" t="s">
        <v>299</v>
      </c>
      <c r="D12" s="28" t="s">
        <v>296</v>
      </c>
      <c r="E12" s="28" t="s">
        <v>296</v>
      </c>
      <c r="F12" s="28"/>
      <c r="G12" s="28"/>
      <c r="H12" s="28"/>
      <c r="I12" s="28"/>
      <c r="J12" s="28" t="s">
        <v>255</v>
      </c>
      <c r="K12" s="31"/>
      <c r="L12" s="31"/>
      <c r="M12" s="31"/>
    </row>
    <row r="13" spans="1:13" s="5" customFormat="1" x14ac:dyDescent="0.25">
      <c r="A13" s="28" t="s">
        <v>300</v>
      </c>
      <c r="B13" s="28"/>
      <c r="C13" s="30" t="s">
        <v>301</v>
      </c>
      <c r="D13" s="30" t="s">
        <v>301</v>
      </c>
      <c r="E13" s="30" t="s">
        <v>302</v>
      </c>
      <c r="F13" s="30"/>
      <c r="G13" s="30"/>
      <c r="H13" s="30"/>
      <c r="I13" s="30"/>
      <c r="J13" s="30" t="s">
        <v>303</v>
      </c>
      <c r="K13" s="27"/>
      <c r="L13" s="31"/>
      <c r="M13" s="31"/>
    </row>
    <row r="14" spans="1:13" s="5" customFormat="1" x14ac:dyDescent="0.25">
      <c r="A14" s="28" t="s">
        <v>153</v>
      </c>
      <c r="B14" s="28"/>
      <c r="C14" s="30" t="s">
        <v>306</v>
      </c>
      <c r="D14" s="30" t="s">
        <v>307</v>
      </c>
      <c r="E14" s="30" t="s">
        <v>308</v>
      </c>
      <c r="F14" s="30"/>
      <c r="G14" s="30"/>
      <c r="H14" s="30"/>
      <c r="I14" s="30"/>
      <c r="J14" s="30" t="s">
        <v>309</v>
      </c>
      <c r="K14" s="31"/>
      <c r="L14" s="31"/>
      <c r="M14" s="31"/>
    </row>
    <row r="15" spans="1:13" s="5" customFormat="1" x14ac:dyDescent="0.25">
      <c r="A15" s="28" t="s">
        <v>310</v>
      </c>
      <c r="B15" s="28"/>
      <c r="C15" s="30" t="s">
        <v>311</v>
      </c>
      <c r="D15" s="30" t="s">
        <v>272</v>
      </c>
      <c r="E15" s="30" t="s">
        <v>272</v>
      </c>
      <c r="F15" s="30"/>
      <c r="G15" s="30"/>
      <c r="H15" s="30"/>
      <c r="I15" s="30"/>
      <c r="J15" s="30" t="s">
        <v>312</v>
      </c>
      <c r="K15" s="31"/>
      <c r="L15" s="31"/>
      <c r="M15" s="31"/>
    </row>
    <row r="16" spans="1:13" s="5" customFormat="1" x14ac:dyDescent="0.25">
      <c r="A16" s="28" t="s">
        <v>313</v>
      </c>
      <c r="B16" s="30"/>
      <c r="C16" s="30" t="s">
        <v>311</v>
      </c>
      <c r="D16" s="30" t="s">
        <v>311</v>
      </c>
      <c r="E16" s="30" t="s">
        <v>314</v>
      </c>
      <c r="F16" s="30"/>
      <c r="G16" s="30"/>
      <c r="H16" s="30"/>
      <c r="I16" s="30"/>
      <c r="J16" s="30" t="s">
        <v>315</v>
      </c>
      <c r="K16" s="31"/>
      <c r="L16" s="31"/>
      <c r="M16" s="31"/>
    </row>
    <row r="17" spans="1:13" s="5" customFormat="1" x14ac:dyDescent="0.25">
      <c r="A17" s="28"/>
      <c r="B17" s="30"/>
      <c r="C17" s="30"/>
      <c r="D17" s="30"/>
      <c r="E17" s="30"/>
      <c r="F17" s="30"/>
      <c r="G17" s="30"/>
      <c r="H17" s="30"/>
      <c r="I17" s="30"/>
      <c r="J17" s="30"/>
      <c r="K17" s="31"/>
      <c r="L17" s="31"/>
      <c r="M17" s="31"/>
    </row>
    <row r="18" spans="1:13" s="5" customFormat="1" x14ac:dyDescent="0.25">
      <c r="A18" s="30"/>
      <c r="B18" s="28"/>
      <c r="C18" s="28"/>
      <c r="D18" s="28"/>
      <c r="E18" s="28"/>
      <c r="F18" s="28"/>
      <c r="G18" s="28"/>
      <c r="H18" s="28"/>
      <c r="I18" s="28"/>
      <c r="J18" s="28"/>
      <c r="K18" s="31"/>
      <c r="L18" s="31"/>
      <c r="M18" s="31"/>
    </row>
    <row r="19" spans="1:13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1"/>
    </row>
    <row r="20" spans="1:13" s="5" customFormat="1" x14ac:dyDescent="0.25">
      <c r="A20" s="28"/>
      <c r="B20" s="28"/>
      <c r="C20" s="30"/>
      <c r="D20" s="30"/>
      <c r="E20" s="30"/>
      <c r="F20" s="30"/>
      <c r="G20" s="30"/>
      <c r="H20" s="30"/>
      <c r="I20" s="30"/>
      <c r="J20" s="30"/>
      <c r="K20" s="27"/>
    </row>
    <row r="21" spans="1:13" s="5" customFormat="1" x14ac:dyDescent="0.25">
      <c r="A21" s="28"/>
      <c r="B21" s="30"/>
      <c r="C21" s="30"/>
      <c r="D21" s="30"/>
      <c r="E21" s="30"/>
      <c r="F21" s="30"/>
      <c r="G21" s="30"/>
      <c r="H21" s="30"/>
      <c r="I21" s="30"/>
      <c r="J21" s="30"/>
      <c r="K21" s="32"/>
    </row>
    <row r="22" spans="1:13" s="5" customFormat="1" x14ac:dyDescent="0.25">
      <c r="A22" s="28"/>
      <c r="B22" s="28"/>
      <c r="C22" s="30"/>
      <c r="D22" s="30"/>
      <c r="E22" s="30"/>
      <c r="F22" s="30"/>
      <c r="G22" s="30"/>
      <c r="H22" s="30"/>
      <c r="I22" s="30"/>
      <c r="J22" s="30"/>
      <c r="K22" s="31"/>
    </row>
    <row r="23" spans="1:13" s="5" customForma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1"/>
    </row>
    <row r="24" spans="1:13" s="5" customFormat="1" x14ac:dyDescent="0.25">
      <c r="A24" s="28"/>
      <c r="B24" s="28"/>
      <c r="C24" s="30"/>
      <c r="D24" s="30"/>
      <c r="E24" s="30"/>
      <c r="F24" s="30"/>
      <c r="G24" s="30"/>
      <c r="H24" s="30"/>
      <c r="I24" s="30"/>
      <c r="J24" s="30"/>
      <c r="K24" s="31"/>
    </row>
    <row r="25" spans="1:13" s="5" customFormat="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1"/>
    </row>
    <row r="26" spans="1:13" s="5" customFormat="1" x14ac:dyDescent="0.25">
      <c r="A26" s="28"/>
      <c r="B26" s="28"/>
      <c r="C26" s="30"/>
      <c r="D26" s="30"/>
      <c r="E26" s="30"/>
      <c r="F26" s="30"/>
      <c r="G26" s="30"/>
      <c r="H26" s="30"/>
      <c r="I26" s="30"/>
      <c r="J26" s="30"/>
      <c r="K26" s="31"/>
    </row>
    <row r="27" spans="1:13" s="5" customFormat="1" x14ac:dyDescent="0.25">
      <c r="A27" s="28"/>
      <c r="B27" s="28"/>
      <c r="C27" s="30"/>
      <c r="D27" s="30"/>
      <c r="E27" s="30"/>
      <c r="F27" s="30"/>
      <c r="G27" s="30"/>
      <c r="H27" s="30"/>
      <c r="I27" s="30"/>
      <c r="J27" s="28"/>
      <c r="K27" s="31"/>
    </row>
    <row r="28" spans="1:13" s="5" customFormat="1" x14ac:dyDescent="0.25">
      <c r="A28" s="28"/>
      <c r="B28" s="28"/>
      <c r="C28" s="30"/>
      <c r="D28" s="30"/>
      <c r="E28" s="30"/>
      <c r="F28" s="30"/>
      <c r="G28" s="30"/>
      <c r="H28" s="30"/>
      <c r="I28" s="30"/>
      <c r="J28" s="30"/>
      <c r="K28" s="32"/>
    </row>
    <row r="29" spans="1:13" s="5" customFormat="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1"/>
    </row>
    <row r="30" spans="1:13" s="5" customFormat="1" x14ac:dyDescent="0.25">
      <c r="A30" s="29"/>
      <c r="B30" s="28"/>
      <c r="C30" s="30"/>
      <c r="D30" s="30"/>
      <c r="E30" s="30"/>
      <c r="F30" s="30"/>
      <c r="G30" s="30"/>
      <c r="H30" s="30"/>
      <c r="I30" s="30"/>
      <c r="J30" s="30"/>
      <c r="K30" s="31"/>
    </row>
    <row r="31" spans="1:13" s="5" customFormat="1" x14ac:dyDescent="0.25">
      <c r="A31" s="28"/>
      <c r="B31" s="28"/>
      <c r="C31" s="30"/>
      <c r="D31" s="30"/>
      <c r="E31" s="30"/>
      <c r="F31" s="30"/>
      <c r="G31" s="30"/>
      <c r="H31" s="30"/>
      <c r="I31" s="30"/>
      <c r="J31" s="30"/>
      <c r="K31" s="31"/>
    </row>
    <row r="32" spans="1:13" s="5" customFormat="1" x14ac:dyDescent="0.25">
      <c r="A32" s="28"/>
      <c r="B32" s="28"/>
      <c r="C32" s="30"/>
      <c r="D32" s="30"/>
      <c r="E32" s="30"/>
      <c r="F32" s="30"/>
      <c r="G32" s="30"/>
      <c r="H32" s="30"/>
      <c r="I32" s="30"/>
      <c r="J32" s="30"/>
      <c r="K32" s="31"/>
    </row>
    <row r="33" spans="1:11" s="5" customFormat="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1"/>
    </row>
    <row r="34" spans="1:1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1"/>
    </row>
    <row r="35" spans="1:11" x14ac:dyDescent="0.25">
      <c r="A35" s="28"/>
      <c r="B35" s="28"/>
      <c r="C35" s="30"/>
      <c r="D35" s="30"/>
      <c r="E35" s="30"/>
      <c r="F35" s="30"/>
      <c r="G35" s="30"/>
      <c r="H35" s="30"/>
      <c r="I35" s="30"/>
      <c r="J35" s="30"/>
      <c r="K35" s="27"/>
    </row>
    <row r="36" spans="1:11" x14ac:dyDescent="0.25">
      <c r="A36" s="28"/>
      <c r="B36" s="28"/>
      <c r="C36" s="30"/>
      <c r="D36" s="30"/>
      <c r="E36" s="30"/>
      <c r="F36" s="30"/>
      <c r="G36" s="30"/>
      <c r="H36" s="30"/>
      <c r="I36" s="30"/>
      <c r="J36" s="30"/>
      <c r="K36" s="27"/>
    </row>
    <row r="37" spans="1:1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27"/>
    </row>
    <row r="38" spans="1:11" x14ac:dyDescent="0.25">
      <c r="A38" s="30"/>
      <c r="B38" s="28"/>
      <c r="C38" s="28"/>
      <c r="D38" s="28"/>
      <c r="E38" s="28"/>
      <c r="F38" s="28"/>
      <c r="G38" s="28"/>
      <c r="H38" s="28"/>
      <c r="I38" s="28"/>
      <c r="J38" s="30"/>
      <c r="K38" s="27"/>
    </row>
    <row r="39" spans="1:11" x14ac:dyDescent="0.25">
      <c r="A39" s="28"/>
      <c r="B39" s="28"/>
      <c r="C39" s="30"/>
      <c r="D39" s="30"/>
      <c r="E39" s="30"/>
      <c r="F39" s="30"/>
      <c r="G39" s="30"/>
      <c r="H39" s="30"/>
      <c r="I39" s="30"/>
      <c r="J39" s="30"/>
      <c r="K39" s="27"/>
    </row>
    <row r="40" spans="1:11" hidden="1" x14ac:dyDescent="0.25">
      <c r="A40" s="28"/>
      <c r="B40" s="28"/>
      <c r="C40" s="30"/>
      <c r="D40" s="30"/>
      <c r="E40" s="30"/>
      <c r="F40" s="30"/>
      <c r="G40" s="30"/>
      <c r="H40" s="30"/>
      <c r="I40" s="30"/>
      <c r="J40" s="28"/>
      <c r="K40" s="27"/>
    </row>
    <row r="41" spans="1:11" x14ac:dyDescent="0.25">
      <c r="A41" s="28"/>
      <c r="B41" s="28"/>
      <c r="C41" s="30"/>
      <c r="D41" s="30"/>
      <c r="E41" s="30"/>
      <c r="F41" s="30"/>
      <c r="G41" s="30"/>
      <c r="H41" s="30"/>
      <c r="I41" s="30"/>
      <c r="J41" s="30"/>
      <c r="K41" s="27"/>
    </row>
  </sheetData>
  <autoFilter ref="A2:J21">
    <sortState ref="A3:J27">
      <sortCondition ref="A2:A21"/>
    </sortState>
  </autoFilter>
  <mergeCells count="1">
    <mergeCell ref="F1:I1"/>
  </mergeCells>
  <pageMargins left="0.7" right="0.7" top="0.75" bottom="0.75" header="0.3" footer="0.3"/>
  <pageSetup paperSize="17" scale="78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tabSelected="1" zoomScaleNormal="100" workbookViewId="0">
      <selection activeCell="B45" sqref="B45"/>
    </sheetView>
  </sheetViews>
  <sheetFormatPr defaultColWidth="8.85546875" defaultRowHeight="15" x14ac:dyDescent="0.25"/>
  <cols>
    <col min="1" max="1" width="10.7109375" style="27" bestFit="1" customWidth="1"/>
    <col min="2" max="2" width="52.140625" style="27" bestFit="1" customWidth="1"/>
    <col min="3" max="3" width="19" style="27" customWidth="1"/>
    <col min="4" max="6" width="29.28515625" style="27" customWidth="1"/>
    <col min="7" max="7" width="46.5703125" style="31" bestFit="1" customWidth="1"/>
    <col min="8" max="8" width="28.85546875" style="31" bestFit="1" customWidth="1"/>
    <col min="9" max="10" width="8.85546875" style="31"/>
    <col min="11" max="16384" width="8.85546875" style="27"/>
  </cols>
  <sheetData>
    <row r="1" spans="1:9" x14ac:dyDescent="0.25">
      <c r="B1" s="35" t="s">
        <v>262</v>
      </c>
      <c r="C1" s="40"/>
      <c r="D1" s="31"/>
      <c r="E1" s="31"/>
      <c r="F1" s="31"/>
      <c r="I1" s="32"/>
    </row>
    <row r="2" spans="1:9" x14ac:dyDescent="0.25">
      <c r="A2" s="27" t="s">
        <v>242</v>
      </c>
      <c r="B2" s="28" t="s">
        <v>316</v>
      </c>
      <c r="C2" s="28" t="s">
        <v>223</v>
      </c>
      <c r="D2" s="28" t="s">
        <v>336</v>
      </c>
      <c r="E2" s="28" t="s">
        <v>337</v>
      </c>
      <c r="F2" s="28" t="s">
        <v>338</v>
      </c>
      <c r="G2" s="28" t="s">
        <v>339</v>
      </c>
      <c r="I2" s="32"/>
    </row>
    <row r="3" spans="1:9" x14ac:dyDescent="0.25">
      <c r="A3" s="41" t="str">
        <f t="shared" ref="A3:A14" si="0">"2018-11-10"</f>
        <v>2018-11-10</v>
      </c>
      <c r="B3" s="28" t="s">
        <v>323</v>
      </c>
      <c r="C3" s="28" t="s">
        <v>325</v>
      </c>
      <c r="D3" s="30"/>
      <c r="E3" s="42">
        <v>0.41666666666666669</v>
      </c>
      <c r="F3" s="42">
        <v>0.66666666666666663</v>
      </c>
      <c r="G3" s="30" t="s">
        <v>269</v>
      </c>
      <c r="H3" s="27"/>
    </row>
    <row r="4" spans="1:9" s="31" customFormat="1" x14ac:dyDescent="0.25">
      <c r="A4" s="41" t="str">
        <f t="shared" si="0"/>
        <v>2018-11-10</v>
      </c>
      <c r="B4" s="28" t="s">
        <v>322</v>
      </c>
      <c r="C4" s="28" t="s">
        <v>326</v>
      </c>
      <c r="D4" s="28"/>
      <c r="E4" s="43">
        <v>0.41666666666666669</v>
      </c>
      <c r="F4" s="43">
        <v>0.66666666666666663</v>
      </c>
      <c r="G4" s="30" t="s">
        <v>269</v>
      </c>
    </row>
    <row r="5" spans="1:9" s="31" customFormat="1" x14ac:dyDescent="0.25">
      <c r="A5" s="41" t="str">
        <f t="shared" si="0"/>
        <v>2018-11-10</v>
      </c>
      <c r="B5" s="28" t="s">
        <v>321</v>
      </c>
      <c r="C5" s="28" t="s">
        <v>8</v>
      </c>
      <c r="D5" s="28"/>
      <c r="E5" s="43">
        <v>0.375</v>
      </c>
      <c r="F5" s="43">
        <v>0.70833333333333337</v>
      </c>
      <c r="G5" s="30" t="s">
        <v>252</v>
      </c>
    </row>
    <row r="6" spans="1:9" s="31" customFormat="1" x14ac:dyDescent="0.25">
      <c r="A6" s="41" t="str">
        <f t="shared" si="0"/>
        <v>2018-11-10</v>
      </c>
      <c r="B6" s="28" t="s">
        <v>317</v>
      </c>
      <c r="C6" s="30" t="s">
        <v>8</v>
      </c>
      <c r="D6" s="30"/>
      <c r="E6" s="42">
        <v>0.375</v>
      </c>
      <c r="F6" s="42">
        <v>0.99930555555555556</v>
      </c>
      <c r="G6" s="30" t="s">
        <v>252</v>
      </c>
      <c r="H6" s="32"/>
    </row>
    <row r="7" spans="1:9" s="31" customFormat="1" x14ac:dyDescent="0.25">
      <c r="A7" s="41" t="str">
        <f t="shared" si="0"/>
        <v>2018-11-10</v>
      </c>
      <c r="B7" s="30" t="s">
        <v>318</v>
      </c>
      <c r="C7" s="30" t="s">
        <v>340</v>
      </c>
      <c r="D7" s="30"/>
      <c r="E7" s="42">
        <v>0.375</v>
      </c>
      <c r="F7" s="42">
        <v>0.79166666666666663</v>
      </c>
      <c r="G7" s="30" t="s">
        <v>252</v>
      </c>
      <c r="H7" s="32"/>
    </row>
    <row r="8" spans="1:9" s="31" customFormat="1" x14ac:dyDescent="0.25">
      <c r="A8" s="41" t="str">
        <f t="shared" si="0"/>
        <v>2018-11-10</v>
      </c>
      <c r="B8" s="30" t="s">
        <v>319</v>
      </c>
      <c r="C8" s="30" t="s">
        <v>117</v>
      </c>
      <c r="D8" s="30"/>
      <c r="E8" s="42">
        <v>0.4375</v>
      </c>
      <c r="F8" s="42">
        <v>0.99930555555555556</v>
      </c>
      <c r="G8" s="30" t="s">
        <v>305</v>
      </c>
    </row>
    <row r="9" spans="1:9" s="31" customFormat="1" x14ac:dyDescent="0.25">
      <c r="A9" s="41" t="str">
        <f t="shared" si="0"/>
        <v>2018-11-10</v>
      </c>
      <c r="B9" s="30" t="s">
        <v>319</v>
      </c>
      <c r="C9" s="30" t="s">
        <v>117</v>
      </c>
      <c r="D9" s="30"/>
      <c r="E9" s="42">
        <v>0</v>
      </c>
      <c r="F9" s="42">
        <v>8.3333333333333329E-2</v>
      </c>
      <c r="G9" s="30" t="s">
        <v>305</v>
      </c>
    </row>
    <row r="10" spans="1:9" s="31" customFormat="1" x14ac:dyDescent="0.25">
      <c r="A10" s="41" t="str">
        <f t="shared" si="0"/>
        <v>2018-11-10</v>
      </c>
      <c r="B10" s="30" t="s">
        <v>320</v>
      </c>
      <c r="C10" s="30" t="s">
        <v>117</v>
      </c>
      <c r="D10" s="30"/>
      <c r="E10" s="42">
        <v>0.375</v>
      </c>
      <c r="F10" s="42">
        <v>0.875</v>
      </c>
      <c r="G10" s="30" t="s">
        <v>341</v>
      </c>
    </row>
    <row r="11" spans="1:9" s="31" customFormat="1" x14ac:dyDescent="0.25">
      <c r="A11" s="41" t="str">
        <f t="shared" si="0"/>
        <v>2018-11-10</v>
      </c>
      <c r="B11" s="28" t="s">
        <v>328</v>
      </c>
      <c r="C11" s="28" t="s">
        <v>161</v>
      </c>
      <c r="D11" s="28"/>
      <c r="E11" s="43">
        <v>0.41666666666666669</v>
      </c>
      <c r="F11" s="43">
        <v>0.75</v>
      </c>
      <c r="G11" s="30" t="s">
        <v>255</v>
      </c>
    </row>
    <row r="12" spans="1:9" s="31" customFormat="1" x14ac:dyDescent="0.25">
      <c r="A12" s="41" t="str">
        <f t="shared" si="0"/>
        <v>2018-11-10</v>
      </c>
      <c r="B12" s="30" t="s">
        <v>329</v>
      </c>
      <c r="C12" s="30" t="s">
        <v>330</v>
      </c>
      <c r="D12" s="28"/>
      <c r="E12" s="43">
        <v>0.5</v>
      </c>
      <c r="F12" s="43">
        <v>0.75</v>
      </c>
      <c r="G12" s="28" t="s">
        <v>255</v>
      </c>
    </row>
    <row r="13" spans="1:9" s="31" customFormat="1" x14ac:dyDescent="0.25">
      <c r="A13" s="41" t="str">
        <f t="shared" si="0"/>
        <v>2018-11-10</v>
      </c>
      <c r="B13" s="28" t="s">
        <v>331</v>
      </c>
      <c r="C13" s="28" t="s">
        <v>332</v>
      </c>
      <c r="D13" s="28"/>
      <c r="E13" s="43">
        <v>0.25</v>
      </c>
      <c r="F13" s="43">
        <v>0.75</v>
      </c>
      <c r="G13" s="30" t="s">
        <v>303</v>
      </c>
      <c r="H13" s="27"/>
    </row>
    <row r="14" spans="1:9" s="31" customFormat="1" x14ac:dyDescent="0.25">
      <c r="A14" s="41" t="str">
        <f t="shared" si="0"/>
        <v>2018-11-10</v>
      </c>
      <c r="B14" s="28" t="s">
        <v>333</v>
      </c>
      <c r="C14" s="28" t="s">
        <v>153</v>
      </c>
      <c r="D14" s="28"/>
      <c r="E14" s="43">
        <v>0.29166666666666669</v>
      </c>
      <c r="F14" s="43">
        <v>0.91666666666666663</v>
      </c>
      <c r="G14" s="30" t="s">
        <v>309</v>
      </c>
    </row>
    <row r="15" spans="1:9" s="31" customFormat="1" x14ac:dyDescent="0.25">
      <c r="A15" s="41" t="str">
        <f t="shared" ref="A15:A26" si="1">"2018-11-11"</f>
        <v>2018-11-11</v>
      </c>
      <c r="B15" s="28" t="s">
        <v>323</v>
      </c>
      <c r="C15" s="28" t="s">
        <v>325</v>
      </c>
      <c r="D15" s="28"/>
      <c r="E15" s="43">
        <v>0.41666666666666669</v>
      </c>
      <c r="F15" s="43">
        <v>0.66666666666666663</v>
      </c>
      <c r="G15" s="30" t="s">
        <v>269</v>
      </c>
    </row>
    <row r="16" spans="1:9" x14ac:dyDescent="0.25">
      <c r="A16" s="41" t="str">
        <f t="shared" si="1"/>
        <v>2018-11-11</v>
      </c>
      <c r="B16" s="28" t="s">
        <v>322</v>
      </c>
      <c r="C16" s="28" t="s">
        <v>326</v>
      </c>
      <c r="D16" s="30"/>
      <c r="E16" s="42">
        <v>0.41666666666666669</v>
      </c>
      <c r="F16" s="42">
        <v>0.66666666666666663</v>
      </c>
      <c r="G16" s="30" t="s">
        <v>269</v>
      </c>
    </row>
    <row r="17" spans="1:14" s="31" customFormat="1" x14ac:dyDescent="0.25">
      <c r="A17" s="41" t="str">
        <f t="shared" si="1"/>
        <v>2018-11-11</v>
      </c>
      <c r="B17" s="28" t="s">
        <v>321</v>
      </c>
      <c r="C17" s="28" t="s">
        <v>8</v>
      </c>
      <c r="D17" s="28"/>
      <c r="E17" s="43">
        <v>0.375</v>
      </c>
      <c r="F17" s="43">
        <v>0.70833333333333337</v>
      </c>
      <c r="G17" s="30" t="s">
        <v>252</v>
      </c>
      <c r="H17" s="27"/>
    </row>
    <row r="18" spans="1:14" s="31" customFormat="1" x14ac:dyDescent="0.25">
      <c r="A18" s="41" t="str">
        <f t="shared" si="1"/>
        <v>2018-11-11</v>
      </c>
      <c r="B18" s="28" t="s">
        <v>317</v>
      </c>
      <c r="C18" s="30" t="s">
        <v>8</v>
      </c>
      <c r="D18" s="30"/>
      <c r="E18" s="43">
        <v>0.375</v>
      </c>
      <c r="F18" s="43">
        <v>0.70833333333333337</v>
      </c>
      <c r="G18" s="30" t="s">
        <v>252</v>
      </c>
      <c r="H18" s="32"/>
    </row>
    <row r="19" spans="1:14" s="31" customFormat="1" x14ac:dyDescent="0.25">
      <c r="A19" s="41" t="str">
        <f t="shared" si="1"/>
        <v>2018-11-11</v>
      </c>
      <c r="B19" s="30" t="s">
        <v>318</v>
      </c>
      <c r="C19" s="30" t="s">
        <v>340</v>
      </c>
      <c r="D19" s="28"/>
      <c r="E19" s="43">
        <v>0.375</v>
      </c>
      <c r="F19" s="43">
        <v>0.79166666666666663</v>
      </c>
      <c r="G19" s="30" t="s">
        <v>252</v>
      </c>
    </row>
    <row r="20" spans="1:14" s="31" customFormat="1" x14ac:dyDescent="0.25">
      <c r="A20" s="41" t="str">
        <f t="shared" si="1"/>
        <v>2018-11-11</v>
      </c>
      <c r="B20" s="30" t="s">
        <v>319</v>
      </c>
      <c r="C20" s="30" t="s">
        <v>117</v>
      </c>
      <c r="D20" s="30"/>
      <c r="E20" s="42">
        <v>0.4375</v>
      </c>
      <c r="F20" s="42">
        <v>0.99930555555555556</v>
      </c>
      <c r="G20" s="30" t="s">
        <v>305</v>
      </c>
    </row>
    <row r="21" spans="1:14" s="31" customFormat="1" x14ac:dyDescent="0.25">
      <c r="A21" s="41" t="str">
        <f t="shared" si="1"/>
        <v>2018-11-11</v>
      </c>
      <c r="B21" s="30" t="s">
        <v>320</v>
      </c>
      <c r="C21" s="30" t="s">
        <v>117</v>
      </c>
      <c r="D21" s="30"/>
      <c r="E21" s="42">
        <v>0.375</v>
      </c>
      <c r="F21" s="42">
        <v>0.875</v>
      </c>
      <c r="G21" s="30" t="s">
        <v>341</v>
      </c>
    </row>
    <row r="22" spans="1:14" s="31" customFormat="1" x14ac:dyDescent="0.25">
      <c r="A22" s="41" t="str">
        <f t="shared" si="1"/>
        <v>2018-11-11</v>
      </c>
      <c r="B22" s="28" t="s">
        <v>328</v>
      </c>
      <c r="C22" s="28" t="s">
        <v>161</v>
      </c>
      <c r="D22" s="30"/>
      <c r="E22" s="42">
        <v>0.41666666666666669</v>
      </c>
      <c r="F22" s="42">
        <v>0.99930555555555556</v>
      </c>
      <c r="G22" s="30" t="s">
        <v>255</v>
      </c>
    </row>
    <row r="23" spans="1:14" s="31" customFormat="1" x14ac:dyDescent="0.25">
      <c r="A23" s="41" t="str">
        <f t="shared" si="1"/>
        <v>2018-11-11</v>
      </c>
      <c r="B23" s="30" t="s">
        <v>329</v>
      </c>
      <c r="C23" s="30" t="s">
        <v>330</v>
      </c>
      <c r="D23" s="28"/>
      <c r="E23" s="43">
        <v>0.41666666666666669</v>
      </c>
      <c r="F23" s="43">
        <v>0.75</v>
      </c>
      <c r="G23" s="28" t="s">
        <v>255</v>
      </c>
    </row>
    <row r="24" spans="1:14" s="31" customFormat="1" x14ac:dyDescent="0.25">
      <c r="A24" s="41" t="str">
        <f t="shared" si="1"/>
        <v>2018-11-11</v>
      </c>
      <c r="B24" s="28" t="s">
        <v>331</v>
      </c>
      <c r="C24" s="28" t="s">
        <v>332</v>
      </c>
      <c r="D24" s="28"/>
      <c r="E24" s="43">
        <v>0.25</v>
      </c>
      <c r="F24" s="43">
        <v>0.75</v>
      </c>
      <c r="G24" s="30" t="s">
        <v>303</v>
      </c>
    </row>
    <row r="25" spans="1:14" s="31" customFormat="1" x14ac:dyDescent="0.25">
      <c r="A25" s="41" t="str">
        <f t="shared" si="1"/>
        <v>2018-11-11</v>
      </c>
      <c r="B25" s="28" t="s">
        <v>333</v>
      </c>
      <c r="C25" s="28" t="s">
        <v>153</v>
      </c>
      <c r="D25" s="28"/>
      <c r="E25" s="43">
        <v>0.5</v>
      </c>
      <c r="F25" s="43">
        <v>0.70833333333333337</v>
      </c>
      <c r="G25" s="30" t="s">
        <v>309</v>
      </c>
      <c r="H25" s="32"/>
    </row>
    <row r="26" spans="1:14" s="31" customFormat="1" x14ac:dyDescent="0.25">
      <c r="A26" s="41" t="str">
        <f t="shared" si="1"/>
        <v>2018-11-11</v>
      </c>
      <c r="B26" s="28" t="s">
        <v>334</v>
      </c>
      <c r="C26" s="28" t="s">
        <v>105</v>
      </c>
      <c r="D26" s="30"/>
      <c r="E26" s="42">
        <v>0.375</v>
      </c>
      <c r="F26" s="42">
        <v>0.70833333333333337</v>
      </c>
      <c r="G26" s="30" t="s">
        <v>312</v>
      </c>
    </row>
    <row r="27" spans="1:14" s="31" customFormat="1" x14ac:dyDescent="0.25">
      <c r="A27" s="41" t="str">
        <f>"2018-11-12"</f>
        <v>2018-11-12</v>
      </c>
      <c r="B27" s="28" t="s">
        <v>324</v>
      </c>
      <c r="C27" s="28" t="s">
        <v>259</v>
      </c>
      <c r="D27" s="28"/>
      <c r="E27" s="43">
        <v>0.54166666666666663</v>
      </c>
      <c r="F27" s="43">
        <v>0.875</v>
      </c>
      <c r="G27" s="30" t="s">
        <v>289</v>
      </c>
    </row>
    <row r="28" spans="1:14" s="31" customFormat="1" x14ac:dyDescent="0.25">
      <c r="A28" s="41" t="str">
        <f t="shared" ref="A28:A42" si="2">"2018-11-12"</f>
        <v>2018-11-12</v>
      </c>
      <c r="B28" s="28" t="s">
        <v>323</v>
      </c>
      <c r="C28" s="28" t="s">
        <v>325</v>
      </c>
      <c r="D28" s="28"/>
      <c r="E28" s="43">
        <v>0.41666666666666669</v>
      </c>
      <c r="F28" s="43">
        <v>0.66666666666666663</v>
      </c>
      <c r="G28" s="30" t="s">
        <v>269</v>
      </c>
    </row>
    <row r="29" spans="1:14" s="31" customFormat="1" x14ac:dyDescent="0.25">
      <c r="A29" s="41" t="str">
        <f t="shared" si="2"/>
        <v>2018-11-12</v>
      </c>
      <c r="B29" s="28" t="s">
        <v>322</v>
      </c>
      <c r="C29" s="28" t="s">
        <v>326</v>
      </c>
      <c r="D29" s="30"/>
      <c r="E29" s="42">
        <v>0.41666666666666669</v>
      </c>
      <c r="F29" s="42">
        <v>0.66666666666666663</v>
      </c>
      <c r="G29" s="30" t="s">
        <v>269</v>
      </c>
    </row>
    <row r="30" spans="1:14" s="31" customFormat="1" x14ac:dyDescent="0.25">
      <c r="A30" s="41" t="str">
        <f t="shared" si="2"/>
        <v>2018-11-12</v>
      </c>
      <c r="B30" s="28" t="s">
        <v>321</v>
      </c>
      <c r="C30" s="28" t="s">
        <v>8</v>
      </c>
      <c r="D30" s="30"/>
      <c r="E30" s="42">
        <v>0.5</v>
      </c>
      <c r="F30" s="42">
        <v>0.99930555555555556</v>
      </c>
      <c r="G30" s="30" t="s">
        <v>252</v>
      </c>
      <c r="K30" s="27"/>
      <c r="L30" s="27"/>
      <c r="M30" s="27"/>
      <c r="N30" s="27"/>
    </row>
    <row r="31" spans="1:14" s="31" customFormat="1" x14ac:dyDescent="0.25">
      <c r="A31" s="41" t="str">
        <f t="shared" si="2"/>
        <v>2018-11-12</v>
      </c>
      <c r="B31" s="28" t="s">
        <v>317</v>
      </c>
      <c r="C31" s="30" t="s">
        <v>8</v>
      </c>
      <c r="D31" s="28"/>
      <c r="E31" s="43">
        <v>0.29166666666666669</v>
      </c>
      <c r="F31" s="43">
        <v>0.99930555555555556</v>
      </c>
      <c r="G31" s="30" t="s">
        <v>252</v>
      </c>
      <c r="H31" s="27"/>
      <c r="K31" s="27"/>
      <c r="L31" s="27"/>
      <c r="M31" s="27"/>
      <c r="N31" s="27"/>
    </row>
    <row r="32" spans="1:14" s="31" customFormat="1" x14ac:dyDescent="0.25">
      <c r="A32" s="41" t="str">
        <f t="shared" si="2"/>
        <v>2018-11-12</v>
      </c>
      <c r="B32" s="30" t="s">
        <v>318</v>
      </c>
      <c r="C32" s="30" t="s">
        <v>340</v>
      </c>
      <c r="D32" s="28"/>
      <c r="E32" s="43">
        <v>0.5</v>
      </c>
      <c r="F32" s="43">
        <v>0.99930555555555556</v>
      </c>
      <c r="G32" s="30" t="s">
        <v>252</v>
      </c>
      <c r="H32" s="27"/>
      <c r="K32" s="27"/>
      <c r="L32" s="27"/>
      <c r="M32" s="27"/>
      <c r="N32" s="27"/>
    </row>
    <row r="33" spans="1:14" s="31" customFormat="1" x14ac:dyDescent="0.25">
      <c r="A33" s="41" t="str">
        <f t="shared" si="2"/>
        <v>2018-11-12</v>
      </c>
      <c r="B33" s="30" t="s">
        <v>319</v>
      </c>
      <c r="C33" s="30" t="s">
        <v>117</v>
      </c>
      <c r="D33" s="30"/>
      <c r="E33" s="42">
        <v>0.4375</v>
      </c>
      <c r="F33" s="42">
        <v>0.99930555555555556</v>
      </c>
      <c r="G33" s="30" t="s">
        <v>305</v>
      </c>
      <c r="H33" s="27"/>
      <c r="K33" s="27"/>
      <c r="L33" s="27"/>
      <c r="M33" s="27"/>
      <c r="N33" s="27"/>
    </row>
    <row r="34" spans="1:14" s="31" customFormat="1" x14ac:dyDescent="0.25">
      <c r="A34" s="41" t="str">
        <f t="shared" si="2"/>
        <v>2018-11-12</v>
      </c>
      <c r="B34" s="30" t="s">
        <v>320</v>
      </c>
      <c r="C34" s="30" t="s">
        <v>117</v>
      </c>
      <c r="D34" s="30"/>
      <c r="E34" s="42">
        <v>0.375</v>
      </c>
      <c r="F34" s="42">
        <v>0.875</v>
      </c>
      <c r="G34" s="30" t="s">
        <v>341</v>
      </c>
      <c r="H34" s="27"/>
      <c r="K34" s="27"/>
      <c r="L34" s="27"/>
      <c r="M34" s="27"/>
      <c r="N34" s="27"/>
    </row>
    <row r="35" spans="1:14" s="31" customFormat="1" x14ac:dyDescent="0.25">
      <c r="A35" s="41" t="str">
        <f t="shared" si="2"/>
        <v>2018-11-12</v>
      </c>
      <c r="B35" s="28" t="s">
        <v>327</v>
      </c>
      <c r="C35" s="28" t="s">
        <v>117</v>
      </c>
      <c r="D35" s="28"/>
      <c r="E35" s="43">
        <v>0.41666666666666669</v>
      </c>
      <c r="F35" s="43">
        <v>0.70833333333333337</v>
      </c>
      <c r="G35" s="28" t="s">
        <v>304</v>
      </c>
      <c r="H35" s="27"/>
      <c r="K35" s="27"/>
      <c r="L35" s="27"/>
      <c r="M35" s="27"/>
      <c r="N35" s="27"/>
    </row>
    <row r="36" spans="1:14" s="31" customFormat="1" x14ac:dyDescent="0.25">
      <c r="A36" s="41" t="str">
        <f t="shared" si="2"/>
        <v>2018-11-12</v>
      </c>
      <c r="B36" s="28" t="s">
        <v>328</v>
      </c>
      <c r="C36" s="28" t="s">
        <v>161</v>
      </c>
      <c r="D36" s="28"/>
      <c r="E36" s="43">
        <v>0.5</v>
      </c>
      <c r="F36" s="43">
        <v>0.99930555555555556</v>
      </c>
      <c r="G36" s="30" t="s">
        <v>255</v>
      </c>
      <c r="H36" s="27"/>
      <c r="K36" s="27"/>
      <c r="L36" s="27"/>
      <c r="M36" s="27"/>
      <c r="N36" s="27"/>
    </row>
    <row r="37" spans="1:14" s="31" customFormat="1" x14ac:dyDescent="0.25">
      <c r="A37" s="41" t="str">
        <f t="shared" si="2"/>
        <v>2018-11-12</v>
      </c>
      <c r="B37" s="30" t="s">
        <v>329</v>
      </c>
      <c r="C37" s="30" t="s">
        <v>330</v>
      </c>
      <c r="D37" s="28"/>
      <c r="E37" s="43">
        <v>0.41666666666666669</v>
      </c>
      <c r="F37" s="43">
        <v>0.75</v>
      </c>
      <c r="G37" s="28" t="s">
        <v>255</v>
      </c>
      <c r="H37" s="27"/>
      <c r="K37" s="27"/>
      <c r="L37" s="27"/>
      <c r="M37" s="27"/>
      <c r="N37" s="27"/>
    </row>
    <row r="38" spans="1:14" s="31" customFormat="1" x14ac:dyDescent="0.25">
      <c r="A38" s="41" t="str">
        <f t="shared" si="2"/>
        <v>2018-11-12</v>
      </c>
      <c r="B38" s="28" t="s">
        <v>331</v>
      </c>
      <c r="C38" s="28" t="s">
        <v>332</v>
      </c>
      <c r="D38" s="28"/>
      <c r="E38" s="43">
        <v>0.25</v>
      </c>
      <c r="F38" s="43">
        <v>0.99930555555555556</v>
      </c>
      <c r="G38" s="30" t="s">
        <v>303</v>
      </c>
      <c r="H38" s="27"/>
      <c r="K38" s="27"/>
      <c r="L38" s="27"/>
      <c r="M38" s="27"/>
      <c r="N38" s="27"/>
    </row>
    <row r="39" spans="1:14" x14ac:dyDescent="0.25">
      <c r="A39" s="41" t="str">
        <f t="shared" si="2"/>
        <v>2018-11-12</v>
      </c>
      <c r="B39" s="28" t="s">
        <v>333</v>
      </c>
      <c r="C39" s="28" t="s">
        <v>153</v>
      </c>
      <c r="D39" s="28"/>
      <c r="E39" s="43">
        <v>0.5</v>
      </c>
      <c r="F39" s="43">
        <v>0.91666666666666663</v>
      </c>
      <c r="G39" s="30" t="s">
        <v>309</v>
      </c>
    </row>
    <row r="40" spans="1:14" x14ac:dyDescent="0.25">
      <c r="A40" s="41" t="str">
        <f t="shared" si="2"/>
        <v>2018-11-12</v>
      </c>
      <c r="B40" s="28" t="s">
        <v>334</v>
      </c>
      <c r="C40" s="28" t="s">
        <v>105</v>
      </c>
      <c r="D40" s="28"/>
      <c r="E40" s="43">
        <v>0.375</v>
      </c>
      <c r="F40" s="43">
        <v>0.70833333333333337</v>
      </c>
      <c r="G40" s="30" t="s">
        <v>312</v>
      </c>
    </row>
    <row r="41" spans="1:14" x14ac:dyDescent="0.25">
      <c r="A41" s="41" t="str">
        <f t="shared" si="2"/>
        <v>2018-11-12</v>
      </c>
      <c r="B41" s="28" t="s">
        <v>335</v>
      </c>
      <c r="C41" s="28" t="s">
        <v>4</v>
      </c>
      <c r="D41" s="28"/>
      <c r="E41" s="43">
        <v>0.33333333333333331</v>
      </c>
      <c r="F41" s="43">
        <v>0.52083333333333337</v>
      </c>
      <c r="G41" s="30" t="s">
        <v>315</v>
      </c>
    </row>
    <row r="42" spans="1:14" x14ac:dyDescent="0.25">
      <c r="A42" s="41" t="str">
        <f t="shared" si="2"/>
        <v>2018-11-12</v>
      </c>
      <c r="B42" s="30" t="s">
        <v>343</v>
      </c>
      <c r="C42" s="30" t="s">
        <v>342</v>
      </c>
      <c r="D42" s="28"/>
      <c r="E42" s="43">
        <v>0.33333333333333331</v>
      </c>
      <c r="F42" s="43">
        <v>0.70833333333333337</v>
      </c>
      <c r="G42" s="30" t="s">
        <v>344</v>
      </c>
      <c r="J42" s="27"/>
    </row>
  </sheetData>
  <autoFilter ref="B2:G18">
    <sortState ref="B3:K27">
      <sortCondition ref="B2:B21"/>
    </sortState>
  </autoFilter>
  <pageMargins left="0.7" right="0.7" top="0.75" bottom="0.75" header="0.3" footer="0.3"/>
  <pageSetup paperSize="17" scale="7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ColWidth="8.85546875" defaultRowHeight="15" x14ac:dyDescent="0.25"/>
  <sheetData>
    <row r="1" spans="1:2" x14ac:dyDescent="0.25">
      <c r="A1" t="s">
        <v>243</v>
      </c>
    </row>
    <row r="2" spans="1:2" x14ac:dyDescent="0.25">
      <c r="A2">
        <v>1</v>
      </c>
      <c r="B2" t="s">
        <v>258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Savings Calculation</vt:lpstr>
      <vt:lpstr>Building List</vt:lpstr>
      <vt:lpstr>Exceptions</vt:lpstr>
      <vt:lpstr>Exceptions (2)</vt:lpstr>
      <vt:lpstr>Lessons Learned</vt:lpstr>
    </vt:vector>
  </TitlesOfParts>
  <Company>UC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Cole</dc:creator>
  <cp:lastModifiedBy>Samuel Cole</cp:lastModifiedBy>
  <cp:lastPrinted>2018-08-30T16:25:51Z</cp:lastPrinted>
  <dcterms:created xsi:type="dcterms:W3CDTF">2018-02-12T21:55:50Z</dcterms:created>
  <dcterms:modified xsi:type="dcterms:W3CDTF">2018-11-08T15:33:15Z</dcterms:modified>
</cp:coreProperties>
</file>