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ances dashboard" sheetId="1" state="visible" r:id="rId3"/>
    <sheet name="Balance &amp; Cost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31" authorId="0">
      <text>
        <r>
          <rPr>
            <sz val="10"/>
            <rFont val="Arial"/>
            <family val="2"/>
          </rPr>
          <t xml:space="preserve">Based on the active instances and their cost.</t>
        </r>
      </text>
    </comment>
    <comment ref="E6" authorId="0">
      <text>
        <r>
          <rPr>
            <sz val="10"/>
            <rFont val="Arial"/>
            <family val="2"/>
          </rPr>
          <t xml:space="preserve">To leave empty if instance is currently running</t>
        </r>
      </text>
    </comment>
    <comment ref="J6" authorId="0">
      <text>
        <r>
          <rPr>
            <sz val="10"/>
            <rFont val="Arial"/>
            <family val="2"/>
          </rPr>
          <t xml:space="preserve">Just an indicative ratio to compare instances between them.</t>
        </r>
      </text>
    </comment>
    <comment ref="K6" authorId="0">
      <text>
        <r>
          <rPr>
            <sz val="10"/>
            <rFont val="Arial"/>
            <family val="2"/>
          </rPr>
          <t xml:space="preserve">IsActive when there is no instance end date.</t>
        </r>
      </text>
    </comment>
    <comment ref="N6" authorId="0">
      <text>
        <r>
          <rPr>
            <sz val="10"/>
            <rFont val="Arial"/>
            <family val="2"/>
          </rPr>
          <t xml:space="preserve">Make sure the same address is not mining on different instances.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7" authorId="0">
      <text>
        <r>
          <rPr>
            <sz val="10"/>
            <rFont val="Arial"/>
            <family val="2"/>
          </rPr>
          <t xml:space="preserve">Check which instance was running at the specified date.</t>
        </r>
      </text>
    </comment>
  </commentList>
</comments>
</file>

<file path=xl/sharedStrings.xml><?xml version="1.0" encoding="utf-8"?>
<sst xmlns="http://schemas.openxmlformats.org/spreadsheetml/2006/main" count="51" uniqueCount="41">
  <si>
    <t xml:space="preserve">Nimble Instances Dashboard</t>
  </si>
  <si>
    <t xml:space="preserve">Current cost</t>
  </si>
  <si>
    <t xml:space="preserve">Master address</t>
  </si>
  <si>
    <t xml:space="preserve">Instance start date </t>
  </si>
  <si>
    <t xml:space="preserve">Instance end date</t>
  </si>
  <si>
    <t xml:space="preserve">Provider</t>
  </si>
  <si>
    <t xml:space="preserve">GPU</t>
  </si>
  <si>
    <t xml:space="preserve">Cost/h</t>
  </si>
  <si>
    <t xml:space="preserve">it/s</t>
  </si>
  <si>
    <t xml:space="preserve">cost/it</t>
  </si>
  <si>
    <t xml:space="preserve">isActive</t>
  </si>
  <si>
    <t xml:space="preserve">Daily instance cost </t>
  </si>
  <si>
    <t xml:space="preserve">Total instance Cost</t>
  </si>
  <si>
    <t xml:space="preserve">Wallet Address</t>
  </si>
  <si>
    <t xml:space="preserve">Notes</t>
  </si>
  <si>
    <t xml:space="preserve">Vast.ai</t>
  </si>
  <si>
    <t xml:space="preserve">Today's cost</t>
  </si>
  <si>
    <t xml:space="preserve">Available wallets address</t>
  </si>
  <si>
    <t xml:space="preserve">Cost per hour</t>
  </si>
  <si>
    <t xml:space="preserve">Cost / day</t>
  </si>
  <si>
    <t xml:space="preserve">Address</t>
  </si>
  <si>
    <t xml:space="preserve">address1</t>
  </si>
  <si>
    <t xml:space="preserve">address2</t>
  </si>
  <si>
    <t xml:space="preserve">address3</t>
  </si>
  <si>
    <t xml:space="preserve">address4</t>
  </si>
  <si>
    <t xml:space="preserve">address5</t>
  </si>
  <si>
    <t xml:space="preserve">address6</t>
  </si>
  <si>
    <t xml:space="preserve">address7</t>
  </si>
  <si>
    <t xml:space="preserve">address8</t>
  </si>
  <si>
    <t xml:space="preserve">address9</t>
  </si>
  <si>
    <t xml:space="preserve">address10</t>
  </si>
  <si>
    <t xml:space="preserve">Balance &amp; Cost tracking</t>
  </si>
  <si>
    <t xml:space="preserve">My master address:</t>
  </si>
  <si>
    <t xml:space="preserve">qwertzuiopasdfghjklyxcvbnm</t>
  </si>
  <si>
    <t xml:space="preserve">Check balance</t>
  </si>
  <si>
    <t xml:space="preserve">Date</t>
  </si>
  <si>
    <t xml:space="preserve">Balance</t>
  </si>
  <si>
    <t xml:space="preserve">Today's reward</t>
  </si>
  <si>
    <t xml:space="preserve">Cost of the day</t>
  </si>
  <si>
    <t xml:space="preserve">Av. cost / token</t>
  </si>
  <si>
    <t xml:space="preserve">Average token cost: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</si>
</sst>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dd/mm/yyyy\ hh:mm:ss"/>
    <numFmt numFmtId="166" formatCode="m/d/yyyy\ h:mm:ss"/>
    <numFmt numFmtId="167" formatCode="0.00E+00"/>
    <numFmt numFmtId="168" formatCode="General"/>
    <numFmt numFmtId="169" formatCode="0.000"/>
    <numFmt numFmtId="170" formatCode="#,##0.00"/>
    <numFmt numFmtId="171" formatCode="m/d/yyyy"/>
    <numFmt numFmtId="172" formatCode="#,##0"/>
    <numFmt numFmtId="173" formatCode="#,##0.000"/>
    <numFmt numFmtId="174" formatCode="0.0000"/>
  </numFmts>
  <fonts count="2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Roboto Mono"/>
      <family val="0"/>
      <charset val="1"/>
    </font>
    <font>
      <b val="true"/>
      <sz val="19"/>
      <color rgb="FFFFFFFF"/>
      <name val="Roboto Mono"/>
      <family val="0"/>
      <charset val="1"/>
    </font>
    <font>
      <b val="true"/>
      <sz val="28"/>
      <color rgb="FFFFFFFF"/>
      <name val="Roboto Mono"/>
      <family val="0"/>
      <charset val="1"/>
    </font>
    <font>
      <sz val="11"/>
      <color theme="1"/>
      <name val="Arial"/>
      <family val="0"/>
      <charset val="1"/>
    </font>
    <font>
      <b val="true"/>
      <sz val="11"/>
      <color theme="1"/>
      <name val="Roboto Mono"/>
      <family val="0"/>
      <charset val="1"/>
    </font>
    <font>
      <b val="true"/>
      <sz val="12"/>
      <color theme="1"/>
      <name val="Roboto Mono"/>
      <family val="0"/>
      <charset val="1"/>
    </font>
    <font>
      <b val="true"/>
      <sz val="12"/>
      <color theme="1"/>
      <name val="Arial"/>
      <family val="0"/>
      <charset val="1"/>
    </font>
    <font>
      <u val="single"/>
      <sz val="11"/>
      <color theme="1"/>
      <name val="Roboto Mono"/>
      <family val="0"/>
      <charset val="1"/>
    </font>
    <font>
      <sz val="10"/>
      <name val="Arial"/>
      <family val="2"/>
    </font>
    <font>
      <sz val="11"/>
      <color rgb="FF000000"/>
      <name val="Roboto Mono"/>
      <family val="0"/>
      <charset val="1"/>
    </font>
    <font>
      <b val="true"/>
      <sz val="14"/>
      <color rgb="FFFFFFFF"/>
      <name val="Roboto Mono"/>
      <family val="0"/>
      <charset val="1"/>
    </font>
    <font>
      <sz val="12"/>
      <color theme="0"/>
      <name val="Roboto Mono"/>
      <family val="0"/>
      <charset val="1"/>
    </font>
    <font>
      <u val="single"/>
      <sz val="13"/>
      <color rgb="FFFFFFFF"/>
      <name val="Roboto Mono"/>
      <family val="0"/>
      <charset val="1"/>
    </font>
    <font>
      <b val="true"/>
      <sz val="12"/>
      <color rgb="FF000000"/>
      <name val="Roboto Mono"/>
      <family val="0"/>
      <charset val="1"/>
    </font>
    <font>
      <u val="single"/>
      <sz val="11"/>
      <color rgb="FF000000"/>
      <name val="Roboto Mono"/>
      <family val="0"/>
      <charset val="1"/>
    </font>
    <font>
      <sz val="11"/>
      <color rgb="FFFFFFFF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3F3F3"/>
        <bgColor rgb="FFFFFFFF"/>
      </patternFill>
    </fill>
    <fill>
      <patternFill patternType="solid">
        <fgColor rgb="FF1DF98F"/>
        <bgColor rgb="FF00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4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7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1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1DF98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133200</xdr:colOff>
      <xdr:row>0</xdr:row>
      <xdr:rowOff>123840</xdr:rowOff>
    </xdr:from>
    <xdr:to>
      <xdr:col>9</xdr:col>
      <xdr:colOff>856800</xdr:colOff>
      <xdr:row>0</xdr:row>
      <xdr:rowOff>847440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9042120" y="123840"/>
          <a:ext cx="723600" cy="723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514440</xdr:colOff>
      <xdr:row>0</xdr:row>
      <xdr:rowOff>123840</xdr:rowOff>
    </xdr:from>
    <xdr:to>
      <xdr:col>8</xdr:col>
      <xdr:colOff>1238040</xdr:colOff>
      <xdr:row>0</xdr:row>
      <xdr:rowOff>847440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6788880" y="123840"/>
          <a:ext cx="723600" cy="7236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vast.ai/" TargetMode="External"/><Relationship Id="rId3" Type="http://schemas.openxmlformats.org/officeDocument/2006/relationships/hyperlink" Target="http://vast.ai/" TargetMode="External"/><Relationship Id="rId4" Type="http://schemas.openxmlformats.org/officeDocument/2006/relationships/hyperlink" Target="http://vast.ai/" TargetMode="External"/><Relationship Id="rId5" Type="http://schemas.openxmlformats.org/officeDocument/2006/relationships/hyperlink" Target="http://vast.ai/" TargetMode="External"/><Relationship Id="rId6" Type="http://schemas.openxmlformats.org/officeDocument/2006/relationships/hyperlink" Target="http://vast.ai/" TargetMode="External"/><Relationship Id="rId7" Type="http://schemas.openxmlformats.org/officeDocument/2006/relationships/hyperlink" Target="http://vast.ai/" TargetMode="External"/><Relationship Id="rId8" Type="http://schemas.openxmlformats.org/officeDocument/2006/relationships/hyperlink" Target="http://vast.ai/" TargetMode="External"/><Relationship Id="rId9" Type="http://schemas.openxmlformats.org/officeDocument/2006/relationships/hyperlink" Target="http://vast.ai/" TargetMode="External"/><Relationship Id="rId10" Type="http://schemas.openxmlformats.org/officeDocument/2006/relationships/hyperlink" Target="http://vast.ai/" TargetMode="External"/><Relationship Id="rId11" Type="http://schemas.openxmlformats.org/officeDocument/2006/relationships/drawing" Target="../drawings/drawing1.xml"/><Relationship Id="rId1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nimble.urlrevealer.com/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99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D31" activeCellId="0" sqref="D31"/>
    </sheetView>
  </sheetViews>
  <sheetFormatPr defaultColWidth="12.6328125" defaultRowHeight="15.75" zeroHeight="false" outlineLevelRow="0" outlineLevelCol="0"/>
  <cols>
    <col collapsed="false" customWidth="true" hidden="false" outlineLevel="0" max="3" min="1" style="0" width="8"/>
    <col collapsed="false" customWidth="true" hidden="false" outlineLevel="0" max="4" min="4" style="0" width="27.75"/>
    <col collapsed="false" customWidth="true" hidden="false" outlineLevel="0" max="5" min="5" style="0" width="24.13"/>
    <col collapsed="false" customWidth="true" hidden="false" outlineLevel="0" max="10" min="10" style="0" width="13.63"/>
    <col collapsed="false" customWidth="true" hidden="false" outlineLevel="0" max="11" min="11" style="0" width="12.25"/>
    <col collapsed="false" customWidth="true" hidden="false" outlineLevel="0" max="12" min="12" style="0" width="28.25"/>
    <col collapsed="false" customWidth="true" hidden="false" outlineLevel="0" max="13" min="13" style="0" width="25.25"/>
    <col collapsed="false" customWidth="true" hidden="false" outlineLevel="0" max="14" min="14" style="0" width="26.88"/>
    <col collapsed="false" customWidth="true" hidden="false" outlineLevel="0" max="15" min="15" style="0" width="25.63"/>
  </cols>
  <sheetData>
    <row r="1" customFormat="false" ht="76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customFormat="false" ht="33.85" hidden="false" customHeight="false" outlineLevel="0" collapsed="false">
      <c r="A2" s="1"/>
      <c r="B2" s="1"/>
      <c r="C2" s="1"/>
      <c r="D2" s="1"/>
      <c r="E2" s="2"/>
      <c r="F2" s="1"/>
      <c r="G2" s="3"/>
      <c r="H2" s="4" t="s">
        <v>0</v>
      </c>
      <c r="I2" s="5"/>
      <c r="J2" s="1"/>
      <c r="K2" s="1"/>
      <c r="L2" s="1"/>
      <c r="M2" s="1"/>
      <c r="N2" s="1"/>
      <c r="O2" s="6" t="n">
        <f aca="true">NOW()</f>
        <v>45416.4638817361</v>
      </c>
      <c r="P2" s="1"/>
      <c r="Q2" s="1"/>
    </row>
    <row r="3" customFormat="false" ht="15.75" hidden="false" customHeight="false" outlineLevel="0" collapsed="false">
      <c r="A3" s="1"/>
      <c r="B3" s="1"/>
      <c r="C3" s="1"/>
      <c r="D3" s="1"/>
      <c r="E3" s="1"/>
      <c r="F3" s="1"/>
      <c r="G3" s="1"/>
      <c r="H3" s="7" t="s">
        <v>1</v>
      </c>
      <c r="I3" s="1"/>
      <c r="J3" s="1"/>
      <c r="K3" s="1"/>
      <c r="L3" s="8" t="s">
        <v>2</v>
      </c>
      <c r="M3" s="8"/>
      <c r="N3" s="1"/>
      <c r="O3" s="1"/>
      <c r="P3" s="1"/>
      <c r="Q3" s="1"/>
    </row>
    <row r="4" customFormat="false" ht="15.7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customFormat="false" ht="19.5" hidden="false" customHeight="true" outlineLevel="0" collapsed="false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customFormat="false" ht="29.25" hidden="false" customHeight="true" outlineLevel="0" collapsed="false">
      <c r="A6" s="1"/>
      <c r="B6" s="1"/>
      <c r="C6" s="1"/>
      <c r="D6" s="9" t="s">
        <v>3</v>
      </c>
      <c r="E6" s="10" t="s">
        <v>4</v>
      </c>
      <c r="F6" s="10" t="s">
        <v>5</v>
      </c>
      <c r="G6" s="10" t="s">
        <v>6</v>
      </c>
      <c r="H6" s="10" t="s">
        <v>7</v>
      </c>
      <c r="I6" s="10" t="s">
        <v>8</v>
      </c>
      <c r="J6" s="10" t="s">
        <v>9</v>
      </c>
      <c r="K6" s="10" t="s">
        <v>10</v>
      </c>
      <c r="L6" s="10" t="s">
        <v>11</v>
      </c>
      <c r="M6" s="10" t="s">
        <v>12</v>
      </c>
      <c r="N6" s="11" t="s">
        <v>13</v>
      </c>
      <c r="O6" s="12" t="s">
        <v>14</v>
      </c>
      <c r="P6" s="1"/>
      <c r="Q6" s="1"/>
    </row>
    <row r="7" customFormat="false" ht="15.75" hidden="false" customHeight="false" outlineLevel="0" collapsed="false">
      <c r="A7" s="1"/>
      <c r="B7" s="1"/>
      <c r="C7" s="1"/>
      <c r="D7" s="13" t="n">
        <v>45408.5833333333</v>
      </c>
      <c r="E7" s="14"/>
      <c r="F7" s="15" t="s">
        <v>15</v>
      </c>
      <c r="G7" s="16" t="n">
        <v>4090</v>
      </c>
      <c r="H7" s="16" t="n">
        <v>0.4</v>
      </c>
      <c r="I7" s="16" t="n">
        <v>16.7</v>
      </c>
      <c r="J7" s="17" t="n">
        <f aca="false">H7/(I7*60*60)</f>
        <v>6.65335994677312E-006</v>
      </c>
      <c r="K7" s="18" t="b">
        <f aca="false">IF(NOT(ISBLANK(D7)),ISBLANK(E7),"")</f>
        <v>1</v>
      </c>
      <c r="L7" s="19" t="n">
        <f aca="false">IF(K7 = TRUE(), H7*24, "")</f>
        <v>9.6</v>
      </c>
      <c r="M7" s="20" t="n">
        <f aca="true">(IF(ISBLANK(E7),(NOW()-D7)*H7*24,(F7-D7)*H7*24))</f>
        <v>75.6532646666513</v>
      </c>
      <c r="N7" s="16" t="str">
        <f aca="false">L34</f>
        <v>address1</v>
      </c>
      <c r="O7" s="21"/>
      <c r="P7" s="1"/>
      <c r="Q7" s="1"/>
    </row>
    <row r="8" customFormat="false" ht="15.75" hidden="false" customHeight="false" outlineLevel="0" collapsed="false">
      <c r="A8" s="1"/>
      <c r="B8" s="1"/>
      <c r="C8" s="1"/>
      <c r="D8" s="13" t="n">
        <v>45408.6666666667</v>
      </c>
      <c r="E8" s="14"/>
      <c r="F8" s="15" t="s">
        <v>15</v>
      </c>
      <c r="G8" s="16" t="n">
        <v>3090</v>
      </c>
      <c r="H8" s="16" t="n">
        <v>0.21</v>
      </c>
      <c r="I8" s="16" t="n">
        <v>10.8</v>
      </c>
      <c r="J8" s="17" t="n">
        <f aca="false">H8/(I8*60*60)</f>
        <v>5.40123456790123E-006</v>
      </c>
      <c r="K8" s="18" t="b">
        <f aca="false">IF(NOT(ISBLANK(D8)),ISBLANK(E8),"")</f>
        <v>1</v>
      </c>
      <c r="L8" s="19" t="n">
        <f aca="false">IF(K8 = TRUE(), H8*24, "")</f>
        <v>5.04</v>
      </c>
      <c r="M8" s="20" t="n">
        <f aca="true">(IF(ISBLANK(E8),(NOW()-D8)*H8*24,(F8-D8)*H8*24))</f>
        <v>39.2979639500164</v>
      </c>
      <c r="N8" s="16" t="str">
        <f aca="false">L35</f>
        <v>address2</v>
      </c>
      <c r="O8" s="21"/>
      <c r="P8" s="1"/>
      <c r="Q8" s="1"/>
    </row>
    <row r="9" customFormat="false" ht="15.75" hidden="false" customHeight="false" outlineLevel="0" collapsed="false">
      <c r="A9" s="1"/>
      <c r="B9" s="1"/>
      <c r="C9" s="1"/>
      <c r="D9" s="13" t="n">
        <v>45411.9583333333</v>
      </c>
      <c r="E9" s="14"/>
      <c r="F9" s="15" t="s">
        <v>15</v>
      </c>
      <c r="G9" s="16" t="n">
        <v>4090</v>
      </c>
      <c r="H9" s="16" t="n">
        <v>0.42</v>
      </c>
      <c r="I9" s="16" t="n">
        <v>17.1</v>
      </c>
      <c r="J9" s="17" t="n">
        <f aca="false">H9/(I9*60*60)</f>
        <v>6.82261208576998E-006</v>
      </c>
      <c r="K9" s="18" t="b">
        <f aca="false">IF(NOT(ISBLANK(D9)),ISBLANK(E9),"")</f>
        <v>1</v>
      </c>
      <c r="L9" s="19" t="n">
        <f aca="false">IF(K9 = TRUE(), H9*24, "")</f>
        <v>10.08</v>
      </c>
      <c r="M9" s="20" t="n">
        <f aca="true">(IF(ISBLANK(E9),(NOW()-D9)*H9*24,(F9-D9)*H9*24))</f>
        <v>45.4159278999839</v>
      </c>
      <c r="N9" s="16" t="str">
        <f aca="false">L36</f>
        <v>address3</v>
      </c>
      <c r="O9" s="21"/>
      <c r="P9" s="1"/>
      <c r="Q9" s="1"/>
    </row>
    <row r="10" customFormat="false" ht="15.75" hidden="false" customHeight="false" outlineLevel="0" collapsed="false">
      <c r="A10" s="1"/>
      <c r="B10" s="1"/>
      <c r="C10" s="1"/>
      <c r="D10" s="13" t="n">
        <v>45412.7430555556</v>
      </c>
      <c r="E10" s="14"/>
      <c r="F10" s="15" t="s">
        <v>15</v>
      </c>
      <c r="G10" s="16" t="n">
        <v>4090</v>
      </c>
      <c r="H10" s="16" t="n">
        <v>0.39</v>
      </c>
      <c r="I10" s="16" t="n">
        <v>17.5</v>
      </c>
      <c r="J10" s="17" t="n">
        <f aca="false">H10/(I10*60*60)</f>
        <v>6.19047619047619E-006</v>
      </c>
      <c r="K10" s="18" t="b">
        <f aca="false">IF(NOT(ISBLANK(D10)),ISBLANK(E10),"")</f>
        <v>1</v>
      </c>
      <c r="L10" s="19" t="n">
        <f aca="false">IF(K10 = TRUE(), H10*24, "")</f>
        <v>9.36</v>
      </c>
      <c r="M10" s="20" t="n">
        <f aca="true">(IF(ISBLANK(E10),(NOW()-D10)*H10*24,(F10-D10)*H10*24))</f>
        <v>34.8269330500153</v>
      </c>
      <c r="N10" s="16" t="str">
        <f aca="false">L37</f>
        <v>address4</v>
      </c>
      <c r="O10" s="21"/>
      <c r="P10" s="1"/>
      <c r="Q10" s="1"/>
    </row>
    <row r="11" customFormat="false" ht="15.75" hidden="false" customHeight="false" outlineLevel="0" collapsed="false">
      <c r="A11" s="1"/>
      <c r="B11" s="1"/>
      <c r="C11" s="1"/>
      <c r="D11" s="13" t="n">
        <v>45413.5416666667</v>
      </c>
      <c r="E11" s="14"/>
      <c r="F11" s="15" t="s">
        <v>15</v>
      </c>
      <c r="G11" s="16" t="n">
        <v>3090</v>
      </c>
      <c r="H11" s="16" t="n">
        <v>0.2</v>
      </c>
      <c r="I11" s="16" t="n">
        <v>10</v>
      </c>
      <c r="J11" s="17" t="n">
        <f aca="false">H11/(I11*60*60)</f>
        <v>5.55555555555556E-006</v>
      </c>
      <c r="K11" s="18" t="b">
        <f aca="false">IF(NOT(ISBLANK(D11)),ISBLANK(E11),"")</f>
        <v>1</v>
      </c>
      <c r="L11" s="19" t="n">
        <f aca="false">IF(K11 = TRUE(), H11*24, "")</f>
        <v>4.8</v>
      </c>
      <c r="M11" s="20" t="n">
        <f aca="true">(IF(ISBLANK(E11),(NOW()-D11)*H11*24,(F11-D11)*H11*24))</f>
        <v>14.0266323333489</v>
      </c>
      <c r="N11" s="16" t="str">
        <f aca="false">L38</f>
        <v>address5</v>
      </c>
      <c r="O11" s="21"/>
      <c r="P11" s="1"/>
      <c r="Q11" s="1"/>
    </row>
    <row r="12" customFormat="false" ht="15.75" hidden="false" customHeight="false" outlineLevel="0" collapsed="false">
      <c r="A12" s="1"/>
      <c r="B12" s="1"/>
      <c r="C12" s="1"/>
      <c r="D12" s="13" t="n">
        <v>45414.3958333333</v>
      </c>
      <c r="E12" s="14"/>
      <c r="F12" s="15" t="s">
        <v>15</v>
      </c>
      <c r="G12" s="16" t="n">
        <v>4090</v>
      </c>
      <c r="H12" s="16" t="n">
        <v>0.36</v>
      </c>
      <c r="I12" s="16" t="n">
        <v>17</v>
      </c>
      <c r="J12" s="17" t="n">
        <f aca="false">H12/(I12*60*60)</f>
        <v>5.88235294117647E-006</v>
      </c>
      <c r="K12" s="18" t="b">
        <f aca="false">IF(NOT(ISBLANK(D12)),ISBLANK(E12),"")</f>
        <v>1</v>
      </c>
      <c r="L12" s="19" t="n">
        <f aca="false">H12*24</f>
        <v>8.64</v>
      </c>
      <c r="M12" s="20" t="n">
        <f aca="true">(IF(ISBLANK(E12),(NOW()-D12)*H12*24,(F12-D12)*H12*24))</f>
        <v>17.8679381999862</v>
      </c>
      <c r="N12" s="16" t="str">
        <f aca="false">L39</f>
        <v>address6</v>
      </c>
      <c r="O12" s="21"/>
      <c r="P12" s="1"/>
      <c r="Q12" s="1"/>
    </row>
    <row r="13" customFormat="false" ht="15.75" hidden="false" customHeight="false" outlineLevel="0" collapsed="false">
      <c r="A13" s="1"/>
      <c r="B13" s="1"/>
      <c r="C13" s="1"/>
      <c r="D13" s="13" t="n">
        <v>45408.5833333333</v>
      </c>
      <c r="E13" s="14" t="n">
        <v>45412.6666666667</v>
      </c>
      <c r="F13" s="15" t="s">
        <v>15</v>
      </c>
      <c r="G13" s="16" t="n">
        <v>3090</v>
      </c>
      <c r="H13" s="16" t="n">
        <v>0.245</v>
      </c>
      <c r="I13" s="16" t="n">
        <v>10</v>
      </c>
      <c r="J13" s="17" t="n">
        <f aca="false">H13/(I13*60*60)</f>
        <v>6.80555555555556E-006</v>
      </c>
      <c r="K13" s="18" t="b">
        <f aca="false">IF(NOT(ISBLANK(D13)),ISBLANK(E13),"")</f>
        <v>0</v>
      </c>
      <c r="L13" s="19" t="n">
        <f aca="false">H13*24</f>
        <v>5.88</v>
      </c>
      <c r="M13" s="20" t="n">
        <f aca="true">(IF(ISBLANK(E13),(NOW()-D13)*H13*24,(E13-D13)*H13*24))</f>
        <v>24.01</v>
      </c>
      <c r="N13" s="16"/>
      <c r="O13" s="21"/>
      <c r="P13" s="1"/>
      <c r="Q13" s="1"/>
    </row>
    <row r="14" customFormat="false" ht="15.75" hidden="false" customHeight="false" outlineLevel="0" collapsed="false">
      <c r="A14" s="1"/>
      <c r="B14" s="1"/>
      <c r="C14" s="1"/>
      <c r="D14" s="13" t="n">
        <v>45409.5833333333</v>
      </c>
      <c r="E14" s="14" t="n">
        <v>45413.0833333333</v>
      </c>
      <c r="F14" s="15" t="s">
        <v>15</v>
      </c>
      <c r="G14" s="19" t="n">
        <v>3090</v>
      </c>
      <c r="H14" s="19" t="n">
        <v>0.22</v>
      </c>
      <c r="I14" s="19" t="n">
        <v>9.8</v>
      </c>
      <c r="J14" s="17" t="n">
        <f aca="false">H14/(I14*60*60)</f>
        <v>6.23582766439909E-006</v>
      </c>
      <c r="K14" s="18" t="b">
        <f aca="false">IF(NOT(ISBLANK(D14)),ISBLANK(E14),"")</f>
        <v>0</v>
      </c>
      <c r="L14" s="19" t="n">
        <f aca="false">H14*24</f>
        <v>5.28</v>
      </c>
      <c r="M14" s="20" t="n">
        <f aca="true">(IF(ISBLANK(E14),(NOW()-D14)*H14*24,(E14-D14)*H14*24))</f>
        <v>18.48</v>
      </c>
      <c r="N14" s="16"/>
      <c r="O14" s="21"/>
      <c r="P14" s="1"/>
      <c r="Q14" s="1"/>
    </row>
    <row r="15" customFormat="false" ht="15.75" hidden="false" customHeight="false" outlineLevel="0" collapsed="false">
      <c r="A15" s="1"/>
      <c r="B15" s="1"/>
      <c r="C15" s="1"/>
      <c r="D15" s="13" t="n">
        <v>45411.3888888889</v>
      </c>
      <c r="E15" s="14" t="n">
        <v>45414.0833333333</v>
      </c>
      <c r="F15" s="15" t="s">
        <v>15</v>
      </c>
      <c r="G15" s="19" t="n">
        <v>4090</v>
      </c>
      <c r="H15" s="19" t="n">
        <v>0.399</v>
      </c>
      <c r="I15" s="19" t="n">
        <v>17.4</v>
      </c>
      <c r="J15" s="17" t="n">
        <f aca="false">H15/(I15*60*60)</f>
        <v>6.36973180076628E-006</v>
      </c>
      <c r="K15" s="18" t="b">
        <f aca="false">IF(NOT(ISBLANK(D15)),ISBLANK(E15),"")</f>
        <v>0</v>
      </c>
      <c r="L15" s="19" t="n">
        <f aca="false">H15*24</f>
        <v>9.576</v>
      </c>
      <c r="M15" s="20" t="n">
        <f aca="true">(IF(ISBLANK(E15),(NOW()-D15)*H15*24,(E15-D15)*H15*24))</f>
        <v>25.802</v>
      </c>
      <c r="N15" s="16"/>
      <c r="O15" s="21"/>
      <c r="P15" s="1"/>
      <c r="Q15" s="1"/>
    </row>
    <row r="16" customFormat="false" ht="15.75" hidden="false" customHeight="false" outlineLevel="0" collapsed="false">
      <c r="A16" s="1"/>
      <c r="B16" s="1"/>
      <c r="C16" s="1"/>
      <c r="D16" s="22"/>
      <c r="E16" s="23"/>
      <c r="F16" s="24"/>
      <c r="G16" s="24"/>
      <c r="H16" s="24"/>
      <c r="I16" s="24"/>
      <c r="J16" s="24"/>
      <c r="K16" s="24" t="str">
        <f aca="false">IF(NOT(ISBLANK(D16)),ISBLANK(E16),"")</f>
        <v/>
      </c>
      <c r="L16" s="19" t="str">
        <f aca="false">IF(K16 = TRUE(), H16*24, "")</f>
        <v/>
      </c>
      <c r="M16" s="20" t="n">
        <f aca="true">(IF(ISBLANK(E16),(NOW()-D16)*H16*24,(E16-D16)*H16*24))</f>
        <v>0</v>
      </c>
      <c r="N16" s="16"/>
      <c r="O16" s="21"/>
      <c r="P16" s="1"/>
      <c r="Q16" s="1"/>
    </row>
    <row r="17" customFormat="false" ht="15.75" hidden="false" customHeight="false" outlineLevel="0" collapsed="false">
      <c r="A17" s="1"/>
      <c r="B17" s="1"/>
      <c r="C17" s="1"/>
      <c r="D17" s="22"/>
      <c r="E17" s="23"/>
      <c r="F17" s="24"/>
      <c r="G17" s="24"/>
      <c r="H17" s="24"/>
      <c r="I17" s="24"/>
      <c r="J17" s="24"/>
      <c r="K17" s="24" t="str">
        <f aca="false">IF(NOT(ISBLANK(D17)),ISBLANK(E17),"")</f>
        <v/>
      </c>
      <c r="L17" s="19" t="str">
        <f aca="false">IF(K17 = TRUE(), H17*24, "")</f>
        <v/>
      </c>
      <c r="M17" s="20" t="n">
        <f aca="true">(IF(ISBLANK(E17),(NOW()-D17)*H17*24,(E17-D17)*H17*24))</f>
        <v>0</v>
      </c>
      <c r="N17" s="16"/>
      <c r="O17" s="21"/>
      <c r="P17" s="1"/>
      <c r="Q17" s="1"/>
    </row>
    <row r="18" customFormat="false" ht="15.75" hidden="false" customHeight="false" outlineLevel="0" collapsed="false">
      <c r="A18" s="1"/>
      <c r="B18" s="1"/>
      <c r="C18" s="1"/>
      <c r="D18" s="22"/>
      <c r="E18" s="23"/>
      <c r="F18" s="24"/>
      <c r="G18" s="24"/>
      <c r="H18" s="24"/>
      <c r="I18" s="24"/>
      <c r="J18" s="24"/>
      <c r="K18" s="24" t="str">
        <f aca="false">IF(NOT(ISBLANK(D18)),ISBLANK(E18),"")</f>
        <v/>
      </c>
      <c r="L18" s="19" t="str">
        <f aca="false">IF(K18 = TRUE(), H18*24, "")</f>
        <v/>
      </c>
      <c r="M18" s="20" t="n">
        <f aca="true">(IF(ISBLANK(E18),(NOW()-D18)*H18*24,(E18-D18)*H18*24))</f>
        <v>0</v>
      </c>
      <c r="N18" s="16"/>
      <c r="O18" s="21"/>
      <c r="P18" s="1"/>
      <c r="Q18" s="1"/>
    </row>
    <row r="19" customFormat="false" ht="15.75" hidden="false" customHeight="false" outlineLevel="0" collapsed="false">
      <c r="A19" s="1"/>
      <c r="B19" s="1"/>
      <c r="C19" s="1"/>
      <c r="D19" s="22"/>
      <c r="E19" s="23"/>
      <c r="F19" s="24"/>
      <c r="G19" s="24"/>
      <c r="H19" s="24"/>
      <c r="I19" s="24"/>
      <c r="J19" s="24"/>
      <c r="K19" s="24" t="str">
        <f aca="false">IF(NOT(ISBLANK(D19)),ISBLANK(E19),"")</f>
        <v/>
      </c>
      <c r="L19" s="19" t="str">
        <f aca="false">IF(K19 = TRUE(), H19*24, "")</f>
        <v/>
      </c>
      <c r="M19" s="20" t="n">
        <f aca="true">(IF(ISBLANK(E19),(NOW()-D19)*H19*24,(E19-D19)*H19*24))</f>
        <v>0</v>
      </c>
      <c r="N19" s="16"/>
      <c r="O19" s="21"/>
      <c r="P19" s="1"/>
      <c r="Q19" s="1"/>
    </row>
    <row r="20" customFormat="false" ht="15.75" hidden="false" customHeight="false" outlineLevel="0" collapsed="false">
      <c r="A20" s="1"/>
      <c r="B20" s="1"/>
      <c r="C20" s="1"/>
      <c r="D20" s="22"/>
      <c r="E20" s="23"/>
      <c r="F20" s="24"/>
      <c r="G20" s="24"/>
      <c r="H20" s="24"/>
      <c r="I20" s="24"/>
      <c r="J20" s="24"/>
      <c r="K20" s="24" t="str">
        <f aca="false">IF(NOT(ISBLANK(D20)),ISBLANK(E20),"")</f>
        <v/>
      </c>
      <c r="L20" s="19" t="str">
        <f aca="false">IF(K20 = TRUE(), H20*24, "")</f>
        <v/>
      </c>
      <c r="M20" s="20" t="n">
        <f aca="true">(IF(ISBLANK(E20),(NOW()-D20)*H20*24,(E20-D20)*H20*24))</f>
        <v>0</v>
      </c>
      <c r="N20" s="16"/>
      <c r="O20" s="21"/>
      <c r="P20" s="1"/>
      <c r="Q20" s="1"/>
    </row>
    <row r="21" customFormat="false" ht="15.75" hidden="false" customHeight="false" outlineLevel="0" collapsed="false">
      <c r="A21" s="1"/>
      <c r="B21" s="1"/>
      <c r="C21" s="1"/>
      <c r="D21" s="22"/>
      <c r="E21" s="23"/>
      <c r="F21" s="24"/>
      <c r="G21" s="24"/>
      <c r="H21" s="24"/>
      <c r="I21" s="24"/>
      <c r="J21" s="24"/>
      <c r="K21" s="24" t="str">
        <f aca="false">IF(NOT(ISBLANK(D21)),ISBLANK(E21),"")</f>
        <v/>
      </c>
      <c r="L21" s="19" t="str">
        <f aca="false">IF(K21 = TRUE(), H21*24, "")</f>
        <v/>
      </c>
      <c r="M21" s="20" t="n">
        <f aca="true">(IF(ISBLANK(E21),(NOW()-D21)*H21*24,(E21-D21)*H21*24))</f>
        <v>0</v>
      </c>
      <c r="N21" s="16"/>
      <c r="O21" s="21"/>
      <c r="P21" s="1"/>
      <c r="Q21" s="1"/>
    </row>
    <row r="22" customFormat="false" ht="15.75" hidden="false" customHeight="false" outlineLevel="0" collapsed="false">
      <c r="A22" s="1"/>
      <c r="B22" s="1"/>
      <c r="C22" s="1"/>
      <c r="D22" s="22"/>
      <c r="E22" s="23"/>
      <c r="F22" s="24"/>
      <c r="G22" s="24"/>
      <c r="H22" s="24"/>
      <c r="I22" s="24"/>
      <c r="J22" s="24"/>
      <c r="K22" s="24" t="str">
        <f aca="false">IF(NOT(ISBLANK(D22)),ISBLANK(E22),"")</f>
        <v/>
      </c>
      <c r="L22" s="19" t="str">
        <f aca="false">IF(K22 = TRUE(), H22*24, "")</f>
        <v/>
      </c>
      <c r="M22" s="20" t="n">
        <f aca="true">(IF(ISBLANK(E22),(NOW()-D22)*H22*24,(E22-D22)*H22*24))</f>
        <v>0</v>
      </c>
      <c r="N22" s="16"/>
      <c r="O22" s="21"/>
      <c r="P22" s="1"/>
      <c r="Q22" s="1"/>
    </row>
    <row r="23" customFormat="false" ht="15.75" hidden="false" customHeight="false" outlineLevel="0" collapsed="false">
      <c r="A23" s="1"/>
      <c r="B23" s="1"/>
      <c r="C23" s="1"/>
      <c r="D23" s="22"/>
      <c r="E23" s="23"/>
      <c r="F23" s="24"/>
      <c r="G23" s="24"/>
      <c r="H23" s="24"/>
      <c r="I23" s="24"/>
      <c r="J23" s="24"/>
      <c r="K23" s="24" t="str">
        <f aca="false">IF(NOT(ISBLANK(D23)),ISBLANK(E23),"")</f>
        <v/>
      </c>
      <c r="L23" s="19" t="str">
        <f aca="false">IF(K23 = TRUE(), H23*24, "")</f>
        <v/>
      </c>
      <c r="M23" s="20" t="n">
        <f aca="true">(IF(ISBLANK(E23),(NOW()-D23)*H23*24,(E23-D23)*H23*24))</f>
        <v>0</v>
      </c>
      <c r="N23" s="16"/>
      <c r="O23" s="21"/>
      <c r="P23" s="1"/>
      <c r="Q23" s="1"/>
    </row>
    <row r="24" customFormat="false" ht="15.75" hidden="false" customHeight="false" outlineLevel="0" collapsed="false">
      <c r="A24" s="1"/>
      <c r="B24" s="1"/>
      <c r="C24" s="1"/>
      <c r="D24" s="25"/>
      <c r="E24" s="26"/>
      <c r="F24" s="27"/>
      <c r="G24" s="27"/>
      <c r="H24" s="27"/>
      <c r="I24" s="27"/>
      <c r="J24" s="27"/>
      <c r="K24" s="27" t="str">
        <f aca="false">IF(NOT(ISBLANK(D24)),ISBLANK(E24),"")</f>
        <v/>
      </c>
      <c r="L24" s="28" t="str">
        <f aca="false">IF(K24 = TRUE(), H24*24, "")</f>
        <v/>
      </c>
      <c r="M24" s="29" t="n">
        <f aca="true">(IF(ISBLANK(E24),(NOW()-D24)*H24*24,(E24-D24)*H24*24))</f>
        <v>0</v>
      </c>
      <c r="N24" s="27"/>
      <c r="O24" s="30"/>
      <c r="P24" s="1"/>
      <c r="Q24" s="1"/>
    </row>
    <row r="25" customFormat="false" ht="15.75" hidden="false" customHeight="fals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customFormat="false" ht="4.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customFormat="false" ht="4.5" hidden="false" customHeight="true" outlineLevel="0" collapsed="false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customFormat="false" ht="4.5" hidden="false" customHeight="true" outlineLevel="0" collapsed="false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customFormat="false" ht="8.25" hidden="false" customHeight="true" outlineLevel="0" collapsed="false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customFormat="false" ht="4.5" hidden="false" customHeight="true" outlineLevel="0" collapsed="false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customFormat="false" ht="23.25" hidden="false" customHeight="false" outlineLevel="0" collapsed="false">
      <c r="A31" s="1"/>
      <c r="B31" s="1"/>
      <c r="C31" s="1"/>
      <c r="D31" s="3" t="s">
        <v>16</v>
      </c>
      <c r="E31" s="1"/>
      <c r="F31" s="1"/>
      <c r="G31" s="1"/>
      <c r="H31" s="1"/>
      <c r="I31" s="1"/>
      <c r="J31" s="1"/>
      <c r="K31" s="1"/>
      <c r="L31" s="3" t="s">
        <v>17</v>
      </c>
      <c r="M31" s="1"/>
      <c r="N31" s="1"/>
      <c r="O31" s="1"/>
      <c r="P31" s="1"/>
      <c r="Q31" s="1"/>
    </row>
    <row r="32" customFormat="false" ht="15.7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customFormat="false" ht="22.5" hidden="false" customHeight="true" outlineLevel="0" collapsed="false">
      <c r="A33" s="1"/>
      <c r="B33" s="1"/>
      <c r="C33" s="1"/>
      <c r="D33" s="31" t="s">
        <v>18</v>
      </c>
      <c r="E33" s="31" t="s">
        <v>19</v>
      </c>
      <c r="F33" s="32"/>
      <c r="G33" s="32"/>
      <c r="H33" s="32"/>
      <c r="I33" s="32"/>
      <c r="J33" s="32"/>
      <c r="K33" s="32"/>
      <c r="L33" s="31" t="s">
        <v>20</v>
      </c>
      <c r="M33" s="31"/>
      <c r="N33" s="33"/>
      <c r="O33" s="34"/>
      <c r="P33" s="1"/>
      <c r="Q33" s="1"/>
    </row>
    <row r="34" customFormat="false" ht="15.75" hidden="false" customHeight="false" outlineLevel="0" collapsed="false">
      <c r="A34" s="1"/>
      <c r="B34" s="1"/>
      <c r="C34" s="1"/>
      <c r="D34" s="24" t="n">
        <f aca="false">SUMIFS(H7:H24,K7:K24,"="&amp;TRUE())</f>
        <v>1.98</v>
      </c>
      <c r="E34" s="24" t="n">
        <f aca="false">SUMIFS(L7:L24,K7:K24,"="&amp;TRUE())</f>
        <v>47.52</v>
      </c>
      <c r="F34" s="1"/>
      <c r="G34" s="1"/>
      <c r="H34" s="1"/>
      <c r="I34" s="1"/>
      <c r="J34" s="1"/>
      <c r="K34" s="1"/>
      <c r="L34" s="35" t="s">
        <v>21</v>
      </c>
      <c r="M34" s="35"/>
      <c r="N34" s="35"/>
      <c r="O34" s="35"/>
      <c r="P34" s="1"/>
      <c r="Q34" s="1"/>
    </row>
    <row r="35" customFormat="false" ht="15.75" hidden="false" customHeight="false" outlineLevel="0" collapsed="false">
      <c r="A35" s="1"/>
      <c r="B35" s="1"/>
      <c r="C35" s="1"/>
      <c r="D35" s="24"/>
      <c r="E35" s="24"/>
      <c r="F35" s="1"/>
      <c r="G35" s="1"/>
      <c r="H35" s="1"/>
      <c r="I35" s="1"/>
      <c r="J35" s="1"/>
      <c r="K35" s="1"/>
      <c r="L35" s="35" t="s">
        <v>22</v>
      </c>
      <c r="M35" s="35"/>
      <c r="N35" s="35"/>
      <c r="O35" s="35"/>
      <c r="P35" s="1"/>
      <c r="Q35" s="1"/>
    </row>
    <row r="36" customFormat="false" ht="15.75" hidden="false" customHeight="false" outlineLevel="0" collapsed="false">
      <c r="A36" s="1"/>
      <c r="B36" s="1"/>
      <c r="C36" s="1"/>
      <c r="D36" s="24"/>
      <c r="E36" s="24"/>
      <c r="F36" s="1"/>
      <c r="G36" s="1"/>
      <c r="H36" s="1"/>
      <c r="I36" s="1"/>
      <c r="J36" s="1"/>
      <c r="K36" s="1"/>
      <c r="L36" s="35" t="s">
        <v>23</v>
      </c>
      <c r="M36" s="35"/>
      <c r="N36" s="35"/>
      <c r="O36" s="35"/>
      <c r="P36" s="1"/>
      <c r="Q36" s="1"/>
    </row>
    <row r="37" customFormat="false" ht="15.75" hidden="false" customHeight="false" outlineLevel="0" collapsed="false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35" t="s">
        <v>24</v>
      </c>
      <c r="M37" s="35"/>
      <c r="N37" s="35"/>
      <c r="O37" s="35"/>
      <c r="P37" s="1"/>
      <c r="Q37" s="1"/>
    </row>
    <row r="38" customFormat="false" ht="15.75" hidden="false" customHeight="false" outlineLevel="0" collapsed="false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35" t="s">
        <v>25</v>
      </c>
      <c r="M38" s="35"/>
      <c r="N38" s="35"/>
      <c r="O38" s="35"/>
      <c r="P38" s="1"/>
      <c r="Q38" s="1"/>
    </row>
    <row r="39" customFormat="false" ht="15.7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35" t="s">
        <v>26</v>
      </c>
      <c r="M39" s="35"/>
      <c r="N39" s="35"/>
      <c r="O39" s="35"/>
      <c r="P39" s="1"/>
      <c r="Q39" s="1"/>
    </row>
    <row r="40" customFormat="false" ht="15.75" hidden="false" customHeight="false" outlineLevel="0" collapsed="false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35" t="s">
        <v>27</v>
      </c>
      <c r="M40" s="35"/>
      <c r="N40" s="35"/>
      <c r="O40" s="35"/>
      <c r="P40" s="1"/>
      <c r="Q40" s="1"/>
    </row>
    <row r="41" customFormat="false" ht="15.7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35" t="s">
        <v>28</v>
      </c>
      <c r="M41" s="35"/>
      <c r="N41" s="35"/>
      <c r="O41" s="35"/>
      <c r="P41" s="1"/>
      <c r="Q41" s="1"/>
    </row>
    <row r="42" customFormat="false" ht="15.75" hidden="false" customHeight="false" outlineLevel="0" collapsed="false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35" t="s">
        <v>29</v>
      </c>
      <c r="M42" s="35"/>
      <c r="N42" s="35"/>
      <c r="O42" s="35"/>
      <c r="P42" s="1"/>
      <c r="Q42" s="1"/>
    </row>
    <row r="43" customFormat="false" ht="15.7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35" t="s">
        <v>30</v>
      </c>
      <c r="M43" s="35"/>
      <c r="N43" s="35"/>
      <c r="O43" s="35"/>
      <c r="P43" s="1"/>
      <c r="Q43" s="1"/>
    </row>
    <row r="44" customFormat="false" ht="15.7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36"/>
      <c r="M44" s="36"/>
      <c r="N44" s="36"/>
      <c r="O44" s="36"/>
      <c r="P44" s="1"/>
      <c r="Q44" s="1"/>
    </row>
    <row r="45" customFormat="false" ht="15.7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36"/>
      <c r="M45" s="36"/>
      <c r="N45" s="36"/>
      <c r="O45" s="36"/>
      <c r="P45" s="1"/>
      <c r="Q45" s="1"/>
    </row>
    <row r="46" customFormat="false" ht="15.7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36"/>
      <c r="M46" s="36"/>
      <c r="N46" s="36"/>
      <c r="O46" s="36"/>
      <c r="P46" s="1"/>
      <c r="Q46" s="1"/>
    </row>
    <row r="47" customFormat="false" ht="15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36"/>
      <c r="M47" s="36"/>
      <c r="N47" s="36"/>
      <c r="O47" s="36"/>
      <c r="P47" s="1"/>
      <c r="Q47" s="1"/>
    </row>
    <row r="48" customFormat="false" ht="15.75" hidden="false" customHeight="false" outlineLevel="0" collapsed="false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36"/>
      <c r="M48" s="36"/>
      <c r="N48" s="36"/>
      <c r="O48" s="36"/>
      <c r="P48" s="1"/>
      <c r="Q48" s="1"/>
    </row>
    <row r="49" customFormat="false" ht="15.75" hidden="false" customHeight="false" outlineLevel="0" collapsed="false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customFormat="false" ht="15.7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customFormat="false" ht="15.75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customFormat="false" ht="15.75" hidden="false" customHeight="false" outlineLevel="0" collapsed="false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customFormat="false" ht="15.75" hidden="false" customHeight="false" outlineLevel="0" collapsed="false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customFormat="false" ht="15.7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customFormat="false" ht="15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customFormat="false" ht="15.75" hidden="false" customHeight="false" outlineLevel="0" collapsed="false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customFormat="false" ht="15.75" hidden="false" customHeight="false" outlineLevel="0" collapsed="false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customFormat="false" ht="15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customFormat="false" ht="15.75" hidden="false" customHeight="false" outlineLevel="0" collapsed="false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customFormat="false" ht="15.75" hidden="false" customHeight="false" outlineLevel="0" collapsed="false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customFormat="false" ht="15.75" hidden="false" customHeight="false" outlineLevel="0" collapsed="false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customFormat="false" ht="15.75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customFormat="false" ht="15.75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customFormat="false" ht="15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customFormat="false" ht="15.7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customFormat="false" ht="15.75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customFormat="false" ht="15.75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customFormat="false" ht="15.75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customFormat="false" ht="15.75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customFormat="false" ht="15.75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customFormat="false" ht="15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customFormat="false" ht="15.75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customFormat="false" ht="15.75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customFormat="false" ht="15.75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customFormat="false" ht="15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customFormat="false" ht="15.75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customFormat="false" ht="15.75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customFormat="false" ht="15.75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customFormat="false" ht="15.75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customFormat="false" ht="15.75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customFormat="false" ht="15.7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customFormat="false" ht="15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customFormat="false" ht="15.75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customFormat="false" ht="15.75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customFormat="false" ht="15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customFormat="false" ht="15.75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customFormat="false" ht="15.75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customFormat="false" ht="15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customFormat="false" ht="15.75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customFormat="false" ht="15.75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customFormat="false" ht="15.75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customFormat="false" ht="15.75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customFormat="false" ht="15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customFormat="false" ht="15.75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customFormat="false" ht="15.75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customFormat="false" ht="15.75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customFormat="false" ht="15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customFormat="false" ht="15.75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customFormat="false" ht="15.75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</sheetData>
  <mergeCells count="15">
    <mergeCell ref="L34:O34"/>
    <mergeCell ref="L35:O35"/>
    <mergeCell ref="L36:O36"/>
    <mergeCell ref="L37:O37"/>
    <mergeCell ref="L38:O38"/>
    <mergeCell ref="L39:O39"/>
    <mergeCell ref="L40:O40"/>
    <mergeCell ref="L41:O41"/>
    <mergeCell ref="L42:O42"/>
    <mergeCell ref="L43:O43"/>
    <mergeCell ref="L44:O44"/>
    <mergeCell ref="L45:O45"/>
    <mergeCell ref="L46:O46"/>
    <mergeCell ref="L47:O47"/>
    <mergeCell ref="L48:O48"/>
  </mergeCells>
  <hyperlinks>
    <hyperlink ref="F7" r:id="rId2" display="Vast.ai"/>
    <hyperlink ref="F8" r:id="rId3" display="Vast.ai"/>
    <hyperlink ref="F9" r:id="rId4" display="Vast.ai"/>
    <hyperlink ref="F10" r:id="rId5" display="Vast.ai"/>
    <hyperlink ref="F11" r:id="rId6" display="Vast.ai"/>
    <hyperlink ref="F12" r:id="rId7" display="Vast.ai"/>
    <hyperlink ref="F13" r:id="rId8" display="Vast.ai"/>
    <hyperlink ref="F14" r:id="rId9" display="Vast.ai"/>
    <hyperlink ref="F15" r:id="rId10" display="Vast.ai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1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8.25"/>
    <col collapsed="false" customWidth="true" hidden="false" outlineLevel="0" max="2" min="2" style="0" width="6.75"/>
    <col collapsed="false" customWidth="true" hidden="false" outlineLevel="0" max="3" min="3" style="0" width="0.38"/>
    <col collapsed="false" customWidth="true" hidden="false" outlineLevel="0" max="5" min="5" style="0" width="13"/>
    <col collapsed="false" customWidth="true" hidden="false" outlineLevel="0" max="6" min="6" style="0" width="14.13"/>
    <col collapsed="false" customWidth="true" hidden="false" outlineLevel="0" max="7" min="7" style="0" width="14.38"/>
    <col collapsed="false" customWidth="true" hidden="false" outlineLevel="0" max="8" min="8" style="0" width="19.51"/>
    <col collapsed="false" customWidth="true" hidden="false" outlineLevel="0" max="9" min="9" style="0" width="26.5"/>
    <col collapsed="false" customWidth="true" hidden="false" outlineLevel="0" max="10" min="10" style="0" width="25.25"/>
    <col collapsed="false" customWidth="true" hidden="false" outlineLevel="0" max="11" min="11" style="0" width="24.51"/>
    <col collapsed="false" customWidth="true" hidden="false" outlineLevel="0" max="15" min="15" style="0" width="9.63"/>
    <col collapsed="false" customWidth="true" hidden="false" outlineLevel="0" max="18" min="16" style="0" width="5.63"/>
  </cols>
  <sheetData>
    <row r="1" customFormat="false" ht="78" hidden="false" customHeight="true" outlineLevel="0" collapsed="false">
      <c r="A1" s="1"/>
      <c r="B1" s="1"/>
      <c r="C1" s="1"/>
      <c r="D1" s="5"/>
      <c r="E1" s="5"/>
      <c r="F1" s="1"/>
      <c r="G1" s="1"/>
      <c r="H1" s="1"/>
      <c r="I1" s="1"/>
      <c r="J1" s="1"/>
      <c r="K1" s="1"/>
      <c r="L1" s="1"/>
      <c r="M1" s="1"/>
      <c r="N1" s="5"/>
      <c r="O1" s="5"/>
      <c r="P1" s="5"/>
      <c r="Q1" s="5"/>
      <c r="R1" s="5"/>
    </row>
    <row r="2" customFormat="false" ht="33.85" hidden="false" customHeight="false" outlineLevel="0" collapsed="false">
      <c r="A2" s="1"/>
      <c r="B2" s="1"/>
      <c r="C2" s="1"/>
      <c r="D2" s="5"/>
      <c r="E2" s="5"/>
      <c r="F2" s="1"/>
      <c r="G2" s="5"/>
      <c r="H2" s="4" t="s">
        <v>31</v>
      </c>
      <c r="I2" s="5"/>
      <c r="J2" s="4"/>
      <c r="K2" s="37"/>
      <c r="L2" s="1"/>
      <c r="M2" s="38" t="s">
        <v>32</v>
      </c>
      <c r="N2" s="5"/>
      <c r="O2" s="5"/>
      <c r="P2" s="5"/>
      <c r="Q2" s="5"/>
      <c r="R2" s="5"/>
    </row>
    <row r="3" customFormat="false" ht="6.75" hidden="false" customHeight="true" outlineLevel="0" collapsed="false">
      <c r="A3" s="1"/>
      <c r="B3" s="1"/>
      <c r="C3" s="1"/>
      <c r="D3" s="5"/>
      <c r="E3" s="5"/>
      <c r="F3" s="1"/>
      <c r="G3" s="1"/>
      <c r="H3" s="1"/>
      <c r="I3" s="1"/>
      <c r="J3" s="1"/>
      <c r="K3" s="7"/>
      <c r="L3" s="1"/>
      <c r="M3" s="39"/>
      <c r="N3" s="5"/>
      <c r="O3" s="5"/>
      <c r="P3" s="5"/>
      <c r="Q3" s="5"/>
      <c r="R3" s="5"/>
    </row>
    <row r="4" customFormat="false" ht="20.25" hidden="false" customHeight="true" outlineLevel="0" collapsed="false">
      <c r="A4" s="1"/>
      <c r="B4" s="1"/>
      <c r="C4" s="1"/>
      <c r="D4" s="5"/>
      <c r="E4" s="5"/>
      <c r="F4" s="1"/>
      <c r="G4" s="1"/>
      <c r="H4" s="1"/>
      <c r="I4" s="1"/>
      <c r="J4" s="1"/>
      <c r="K4" s="7" t="s">
        <v>1</v>
      </c>
      <c r="L4" s="1"/>
      <c r="M4" s="39" t="s">
        <v>33</v>
      </c>
      <c r="N4" s="5"/>
      <c r="O4" s="5"/>
      <c r="P4" s="5"/>
      <c r="Q4" s="5"/>
      <c r="R4" s="5"/>
    </row>
    <row r="5" customFormat="false" ht="27" hidden="false" customHeight="true" outlineLevel="0" collapsed="false">
      <c r="A5" s="1"/>
      <c r="B5" s="1"/>
      <c r="C5" s="1"/>
      <c r="D5" s="5"/>
      <c r="E5" s="5"/>
      <c r="F5" s="1"/>
      <c r="G5" s="1"/>
      <c r="H5" s="1"/>
      <c r="I5" s="1"/>
      <c r="J5" s="1"/>
      <c r="K5" s="1"/>
      <c r="L5" s="1"/>
      <c r="M5" s="40" t="s">
        <v>34</v>
      </c>
      <c r="N5" s="5"/>
      <c r="O5" s="41"/>
      <c r="P5" s="5"/>
      <c r="Q5" s="5"/>
      <c r="R5" s="5"/>
    </row>
    <row r="6" customFormat="false" ht="13.5" hidden="false" customHeight="true" outlineLevel="0" collapsed="false">
      <c r="A6" s="1"/>
      <c r="B6" s="1"/>
      <c r="C6" s="1"/>
      <c r="D6" s="5"/>
      <c r="E6" s="5"/>
      <c r="F6" s="1"/>
      <c r="G6" s="1"/>
      <c r="H6" s="1"/>
      <c r="I6" s="1"/>
      <c r="J6" s="1"/>
      <c r="K6" s="1"/>
      <c r="L6" s="1"/>
      <c r="M6" s="5"/>
      <c r="N6" s="5"/>
      <c r="O6" s="5"/>
      <c r="P6" s="5"/>
      <c r="Q6" s="5"/>
      <c r="R6" s="5"/>
    </row>
    <row r="7" customFormat="false" ht="25.5" hidden="false" customHeight="true" outlineLevel="0" collapsed="false">
      <c r="A7" s="1"/>
      <c r="B7" s="1"/>
      <c r="C7" s="1"/>
      <c r="D7" s="5"/>
      <c r="E7" s="5"/>
      <c r="F7" s="42" t="s">
        <v>35</v>
      </c>
      <c r="G7" s="42" t="s">
        <v>36</v>
      </c>
      <c r="H7" s="43" t="s">
        <v>37</v>
      </c>
      <c r="I7" s="43" t="s">
        <v>38</v>
      </c>
      <c r="J7" s="42" t="s">
        <v>39</v>
      </c>
      <c r="K7" s="42" t="s">
        <v>14</v>
      </c>
      <c r="L7" s="1"/>
      <c r="M7" s="38"/>
      <c r="N7" s="5"/>
      <c r="O7" s="5"/>
      <c r="P7" s="5"/>
      <c r="Q7" s="5"/>
      <c r="R7" s="5"/>
    </row>
    <row r="8" customFormat="false" ht="15.75" hidden="false" customHeight="false" outlineLevel="0" collapsed="false">
      <c r="A8" s="1"/>
      <c r="B8" s="1"/>
      <c r="C8" s="1"/>
      <c r="D8" s="5"/>
      <c r="E8" s="5"/>
      <c r="F8" s="44" t="n">
        <v>45407</v>
      </c>
      <c r="G8" s="16" t="n">
        <v>0</v>
      </c>
      <c r="H8" s="45" t="n">
        <f aca="false">G8</f>
        <v>0</v>
      </c>
      <c r="I8" s="46" t="n">
        <f aca="false">SUMIFS('Instances dashboard'!$L$7:$L$18,'Instances dashboard'!$D$7:$D$18,"&lt;="&amp;F8,'Instances dashboard'!$K$7:$K$18,"="&amp;TRUE()) + SUMIFS('Instances dashboard'!$L$7:$L$18,'Instances dashboard'!$K$7:$K$18,"="&amp;FALSE(),'Instances dashboard'!$D$7:$D$18,"&lt;="&amp;F8,'Instances dashboard'!$E$7:$E$18,"&gt;="&amp;F8)</f>
        <v>0</v>
      </c>
      <c r="J8" s="47" t="str">
        <f aca="false">IF(AND(NOT(ISBLANK(G8)),H8 &lt;&gt; 0),I8/(H8),"")</f>
        <v/>
      </c>
      <c r="K8" s="16"/>
      <c r="L8" s="1"/>
      <c r="M8" s="39"/>
      <c r="N8" s="5"/>
      <c r="O8" s="5"/>
      <c r="P8" s="5"/>
      <c r="Q8" s="5"/>
      <c r="R8" s="5"/>
    </row>
    <row r="9" customFormat="false" ht="17.35" hidden="false" customHeight="false" outlineLevel="0" collapsed="false">
      <c r="A9" s="1"/>
      <c r="B9" s="1"/>
      <c r="C9" s="1"/>
      <c r="D9" s="5"/>
      <c r="E9" s="5"/>
      <c r="F9" s="44" t="n">
        <v>45408</v>
      </c>
      <c r="G9" s="16" t="n">
        <v>0</v>
      </c>
      <c r="H9" s="45" t="n">
        <f aca="false">IF(ISBLANK(G9),"",G9-G8)</f>
        <v>0</v>
      </c>
      <c r="I9" s="46" t="n">
        <f aca="false">SUMIFS('Instances dashboard'!$L$7:$L$18,'Instances dashboard'!$D$7:$D$18,"&lt;="&amp;F9,'Instances dashboard'!$K$7:$K$18,"="&amp;TRUE()) + SUMIFS('Instances dashboard'!$L$7:$L$18,'Instances dashboard'!$K$7:$K$18,"="&amp;FALSE(),'Instances dashboard'!$D$7:$D$18,"&lt;="&amp;F9,'Instances dashboard'!$E$7:$E$18,"&gt;="&amp;F9)</f>
        <v>0</v>
      </c>
      <c r="J9" s="47" t="str">
        <f aca="false">IF(AND(NOT(ISBLANK(G9)),H9 &lt;&gt; 0),I9/(H9),"")</f>
        <v/>
      </c>
      <c r="K9" s="16"/>
      <c r="L9" s="1"/>
      <c r="M9" s="38"/>
      <c r="N9" s="5"/>
      <c r="O9" s="41"/>
      <c r="P9" s="5"/>
      <c r="Q9" s="5"/>
      <c r="R9" s="5"/>
    </row>
    <row r="10" customFormat="false" ht="17.35" hidden="false" customHeight="false" outlineLevel="0" collapsed="false">
      <c r="A10" s="1"/>
      <c r="B10" s="1"/>
      <c r="C10" s="1"/>
      <c r="D10" s="5"/>
      <c r="E10" s="5"/>
      <c r="F10" s="44" t="n">
        <v>45409</v>
      </c>
      <c r="G10" s="16" t="n">
        <v>100</v>
      </c>
      <c r="H10" s="45" t="n">
        <f aca="false">IF(ISBLANK(G10),"",G10-G9)</f>
        <v>100</v>
      </c>
      <c r="I10" s="46" t="n">
        <f aca="false">SUMIFS('Instances dashboard'!$L$7:$L$18,'Instances dashboard'!$D$7:$D$18,"&lt;="&amp;F10,'Instances dashboard'!$K$7:$K$18,"="&amp;TRUE()) + SUMIFS('Instances dashboard'!$L$7:$L$18,'Instances dashboard'!$K$7:$K$18,"="&amp;FALSE(),'Instances dashboard'!$D$7:$D$18,"&lt;="&amp;F10,'Instances dashboard'!$E$7:$E$18,"&gt;="&amp;F10)</f>
        <v>20.52</v>
      </c>
      <c r="J10" s="47" t="n">
        <f aca="false">IF(AND(NOT(ISBLANK(G10)),H10 &lt;&gt; 0),I10/(H10),"")</f>
        <v>0.2052</v>
      </c>
      <c r="K10" s="16"/>
      <c r="L10" s="48"/>
      <c r="M10" s="38" t="s">
        <v>40</v>
      </c>
      <c r="N10" s="5"/>
      <c r="O10" s="5"/>
      <c r="P10" s="5"/>
      <c r="Q10" s="5"/>
      <c r="R10" s="5"/>
    </row>
    <row r="11" customFormat="false" ht="15.75" hidden="false" customHeight="false" outlineLevel="0" collapsed="false">
      <c r="A11" s="1"/>
      <c r="B11" s="1"/>
      <c r="C11" s="1"/>
      <c r="D11" s="5"/>
      <c r="E11" s="5"/>
      <c r="F11" s="44" t="n">
        <v>45410</v>
      </c>
      <c r="G11" s="16" t="n">
        <v>200</v>
      </c>
      <c r="H11" s="45" t="n">
        <f aca="false">IF(ISBLANK(G11),"",G11-G10)</f>
        <v>100</v>
      </c>
      <c r="I11" s="46" t="n">
        <f aca="false">SUMIFS('Instances dashboard'!$L$7:$L$18,'Instances dashboard'!$D$7:$D$18,"&lt;="&amp;F11,'Instances dashboard'!$K$7:$K$18,"="&amp;TRUE()) + SUMIFS('Instances dashboard'!$L$7:$L$18,'Instances dashboard'!$K$7:$K$18,"="&amp;FALSE(),'Instances dashboard'!$D$7:$D$18,"&lt;="&amp;F11,'Instances dashboard'!$E$7:$E$18,"&gt;="&amp;F11)</f>
        <v>25.8</v>
      </c>
      <c r="J11" s="47" t="n">
        <f aca="false">IF(AND(NOT(ISBLANK(G11)),H11 &lt;&gt; 0),I11/(H11),"")</f>
        <v>0.258</v>
      </c>
      <c r="K11" s="16"/>
      <c r="L11" s="48"/>
      <c r="M11" s="5"/>
      <c r="N11" s="49"/>
      <c r="O11" s="5"/>
      <c r="P11" s="5"/>
      <c r="Q11" s="5"/>
      <c r="R11" s="5"/>
    </row>
    <row r="12" customFormat="false" ht="15.75" hidden="false" customHeight="false" outlineLevel="0" collapsed="false">
      <c r="A12" s="1"/>
      <c r="B12" s="1"/>
      <c r="C12" s="1"/>
      <c r="D12" s="5"/>
      <c r="E12" s="5"/>
      <c r="F12" s="44" t="n">
        <v>45411</v>
      </c>
      <c r="G12" s="16" t="n">
        <v>350</v>
      </c>
      <c r="H12" s="45" t="n">
        <f aca="false">IF(ISBLANK(G12),"",G12-G11)</f>
        <v>150</v>
      </c>
      <c r="I12" s="46" t="n">
        <f aca="false">SUMIFS('Instances dashboard'!$L$7:$L$18,'Instances dashboard'!$D$7:$D$18,"&lt;="&amp;F12,'Instances dashboard'!$K$7:$K$18,"="&amp;TRUE()) + SUMIFS('Instances dashboard'!$L$7:$L$18,'Instances dashboard'!$K$7:$K$18,"="&amp;FALSE(),'Instances dashboard'!$D$7:$D$18,"&lt;="&amp;F12,'Instances dashboard'!$E$7:$E$18,"&gt;="&amp;F12)</f>
        <v>25.8</v>
      </c>
      <c r="J12" s="47" t="n">
        <f aca="false">IF(AND(NOT(ISBLANK(G12)),H12 &lt;&gt; 0),I12/(H12),"")</f>
        <v>0.172</v>
      </c>
      <c r="K12" s="16"/>
      <c r="L12" s="48"/>
      <c r="M12" s="50" t="n">
        <f aca="false">SUM(J8:J44)/COUNT(J8:J44)</f>
        <v>0.233313469387755</v>
      </c>
      <c r="N12" s="5"/>
      <c r="O12" s="5"/>
      <c r="P12" s="5"/>
      <c r="Q12" s="5"/>
      <c r="R12" s="5"/>
    </row>
    <row r="13" customFormat="false" ht="15.75" hidden="false" customHeight="false" outlineLevel="0" collapsed="false">
      <c r="A13" s="1"/>
      <c r="B13" s="1"/>
      <c r="C13" s="1"/>
      <c r="D13" s="5"/>
      <c r="E13" s="5"/>
      <c r="F13" s="44" t="n">
        <v>45412</v>
      </c>
      <c r="G13" s="16" t="n">
        <v>490</v>
      </c>
      <c r="H13" s="45" t="n">
        <f aca="false">IF(ISBLANK(G13),"",G13-G12)</f>
        <v>140</v>
      </c>
      <c r="I13" s="46" t="n">
        <f aca="false">SUMIFS('Instances dashboard'!$L$7:$L$18,'Instances dashboard'!$D$7:$D$18,"&lt;="&amp;F13,'Instances dashboard'!$K$7:$K$18,"="&amp;TRUE()) + SUMIFS('Instances dashboard'!$L$7:$L$18,'Instances dashboard'!$K$7:$K$18,"="&amp;FALSE(),'Instances dashboard'!$D$7:$D$18,"&lt;="&amp;F13,'Instances dashboard'!$E$7:$E$18,"&gt;="&amp;F13)</f>
        <v>45.456</v>
      </c>
      <c r="J13" s="47" t="n">
        <f aca="false">IF(AND(NOT(ISBLANK(G13)),H13 &lt;&gt; 0),I13/(H13),"")</f>
        <v>0.324685714285714</v>
      </c>
      <c r="K13" s="16"/>
      <c r="L13" s="48"/>
      <c r="M13" s="51"/>
      <c r="N13" s="5"/>
      <c r="O13" s="5"/>
      <c r="P13" s="5"/>
      <c r="Q13" s="5"/>
      <c r="R13" s="5"/>
    </row>
    <row r="14" customFormat="false" ht="15.75" hidden="false" customHeight="false" outlineLevel="0" collapsed="false">
      <c r="A14" s="1"/>
      <c r="B14" s="1"/>
      <c r="C14" s="1"/>
      <c r="D14" s="5"/>
      <c r="E14" s="5"/>
      <c r="F14" s="44" t="n">
        <v>45413</v>
      </c>
      <c r="G14" s="16" t="n">
        <v>700</v>
      </c>
      <c r="H14" s="45" t="n">
        <f aca="false">IF(ISBLANK(G14),"",G14-G13)</f>
        <v>210</v>
      </c>
      <c r="I14" s="46" t="n">
        <f aca="false">SUMIFS('Instances dashboard'!$L$7:$L$18,'Instances dashboard'!$D$7:$D$18,"&lt;="&amp;F14,'Instances dashboard'!$K$7:$K$18,"="&amp;TRUE()) + SUMIFS('Instances dashboard'!$L$7:$L$18,'Instances dashboard'!$K$7:$K$18,"="&amp;FALSE(),'Instances dashboard'!$D$7:$D$18,"&lt;="&amp;F14,'Instances dashboard'!$E$7:$E$18,"&gt;="&amp;F14)</f>
        <v>48.936</v>
      </c>
      <c r="J14" s="47" t="n">
        <f aca="false">IF(AND(NOT(ISBLANK(G14)),H14 &lt;&gt; 0),I14/(H14),"")</f>
        <v>0.233028571428571</v>
      </c>
      <c r="K14" s="52"/>
      <c r="L14" s="53"/>
      <c r="M14" s="51"/>
      <c r="N14" s="5"/>
      <c r="O14" s="5"/>
      <c r="P14" s="5"/>
      <c r="Q14" s="5"/>
      <c r="R14" s="5"/>
    </row>
    <row r="15" customFormat="false" ht="15.75" hidden="false" customHeight="false" outlineLevel="0" collapsed="false">
      <c r="A15" s="1"/>
      <c r="B15" s="1"/>
      <c r="C15" s="1"/>
      <c r="D15" s="5"/>
      <c r="E15" s="5"/>
      <c r="F15" s="44" t="n">
        <v>45414</v>
      </c>
      <c r="G15" s="16" t="n">
        <v>900</v>
      </c>
      <c r="H15" s="45" t="n">
        <f aca="false">IF(ISBLANK(G15),"",G15-G14)</f>
        <v>200</v>
      </c>
      <c r="I15" s="46" t="n">
        <f aca="false">SUMIFS('Instances dashboard'!$L$7:$L$18,'Instances dashboard'!$D$7:$D$18,"&lt;="&amp;F15,'Instances dashboard'!$K$7:$K$18,"="&amp;TRUE()) + SUMIFS('Instances dashboard'!$L$7:$L$18,'Instances dashboard'!$K$7:$K$18,"="&amp;FALSE(),'Instances dashboard'!$D$7:$D$18,"&lt;="&amp;F15,'Instances dashboard'!$E$7:$E$18,"&gt;="&amp;F15)</f>
        <v>48.456</v>
      </c>
      <c r="J15" s="47" t="n">
        <f aca="false">IF(AND(NOT(ISBLANK(G15)),H15 &lt;&gt; 0),I15/(H15),"")</f>
        <v>0.24228</v>
      </c>
      <c r="K15" s="16"/>
      <c r="L15" s="1"/>
      <c r="M15" s="1"/>
      <c r="N15" s="5"/>
      <c r="O15" s="5"/>
      <c r="P15" s="5"/>
      <c r="Q15" s="5"/>
      <c r="R15" s="5"/>
    </row>
    <row r="16" customFormat="false" ht="15.75" hidden="false" customHeight="false" outlineLevel="0" collapsed="false">
      <c r="A16" s="1"/>
      <c r="B16" s="1"/>
      <c r="C16" s="1"/>
      <c r="D16" s="5"/>
      <c r="E16" s="5"/>
      <c r="F16" s="44" t="n">
        <v>45415</v>
      </c>
      <c r="G16" s="16" t="n">
        <v>1140</v>
      </c>
      <c r="H16" s="45" t="n">
        <f aca="false">IF(ISBLANK(G16),"",G16-G15)</f>
        <v>240</v>
      </c>
      <c r="I16" s="46" t="n">
        <f aca="false">SUMIFS('Instances dashboard'!$L$7:$L$18,'Instances dashboard'!$D$7:$D$18,"&lt;="&amp;F16,'Instances dashboard'!$K$7:$K$18,"="&amp;TRUE()) + SUMIFS('Instances dashboard'!$L$7:$L$18,'Instances dashboard'!$K$7:$K$18,"="&amp;FALSE(),'Instances dashboard'!$D$7:$D$18,"&lt;="&amp;F16,'Instances dashboard'!$E$7:$E$18,"&gt;="&amp;F16)</f>
        <v>47.52</v>
      </c>
      <c r="J16" s="47" t="n">
        <f aca="false">IF(AND(NOT(ISBLANK(G16)),H16 &lt;&gt; 0),I16/(H16),"")</f>
        <v>0.198</v>
      </c>
      <c r="K16" s="16"/>
      <c r="L16" s="1"/>
      <c r="M16" s="1"/>
      <c r="N16" s="5"/>
      <c r="O16" s="5"/>
      <c r="P16" s="5"/>
      <c r="Q16" s="5"/>
      <c r="R16" s="5"/>
    </row>
    <row r="17" customFormat="false" ht="15.75" hidden="false" customHeight="false" outlineLevel="0" collapsed="false">
      <c r="A17" s="1"/>
      <c r="B17" s="1"/>
      <c r="C17" s="1"/>
      <c r="D17" s="5"/>
      <c r="E17" s="5"/>
      <c r="F17" s="44" t="n">
        <v>45416</v>
      </c>
      <c r="G17" s="16"/>
      <c r="H17" s="45" t="str">
        <f aca="false">IF(ISBLANK(G17),"",G17-G16)</f>
        <v/>
      </c>
      <c r="I17" s="46" t="n">
        <f aca="false">SUMIFS('Instances dashboard'!$L$7:$L$18,'Instances dashboard'!$D$7:$D$18,"&lt;="&amp;F17,'Instances dashboard'!$K$7:$K$18,"="&amp;TRUE()) + SUMIFS('Instances dashboard'!$L$7:$L$18,'Instances dashboard'!$K$7:$K$18,"="&amp;FALSE(),'Instances dashboard'!$D$7:$D$18,"&lt;="&amp;F17,'Instances dashboard'!$E$7:$E$18,"&gt;="&amp;F17)</f>
        <v>47.52</v>
      </c>
      <c r="J17" s="47" t="str">
        <f aca="false">IF(AND(NOT(ISBLANK(G17)),H17 &lt;&gt; 0),I17/(H17),"")</f>
        <v/>
      </c>
      <c r="K17" s="16"/>
      <c r="L17" s="1"/>
      <c r="M17" s="1"/>
      <c r="N17" s="5"/>
      <c r="O17" s="5"/>
      <c r="P17" s="5"/>
      <c r="Q17" s="5"/>
      <c r="R17" s="5"/>
    </row>
    <row r="18" customFormat="false" ht="15.75" hidden="false" customHeight="false" outlineLevel="0" collapsed="false">
      <c r="A18" s="1"/>
      <c r="B18" s="1"/>
      <c r="C18" s="1"/>
      <c r="D18" s="5"/>
      <c r="E18" s="5"/>
      <c r="F18" s="44" t="n">
        <v>45417</v>
      </c>
      <c r="G18" s="16"/>
      <c r="H18" s="45" t="str">
        <f aca="false">IF(ISBLANK(G18),"",I18/(G18-G17))</f>
        <v/>
      </c>
      <c r="I18" s="46" t="n">
        <f aca="false">SUMIFS('Instances dashboard'!$L$7:$L$18,'Instances dashboard'!$D$7:$D$18,"&lt;="&amp;F18,'Instances dashboard'!$K$7:$K$18,"="&amp;TRUE()) + SUMIFS('Instances dashboard'!$L$7:$L$18,'Instances dashboard'!$K$7:$K$18,"="&amp;FALSE(),'Instances dashboard'!$D$7:$D$18,"&lt;="&amp;F18,'Instances dashboard'!$E$7:$E$18,"&gt;="&amp;F18)</f>
        <v>47.52</v>
      </c>
      <c r="J18" s="47" t="str">
        <f aca="false">IF(AND(NOT(ISBLANK(G18)),H18 &lt;&gt; 0),I18/(H18),"")</f>
        <v/>
      </c>
      <c r="K18" s="16"/>
      <c r="L18" s="1"/>
      <c r="M18" s="1"/>
      <c r="N18" s="5"/>
      <c r="O18" s="5"/>
      <c r="P18" s="5"/>
      <c r="Q18" s="5"/>
      <c r="R18" s="5"/>
    </row>
    <row r="19" customFormat="false" ht="15.75" hidden="false" customHeight="false" outlineLevel="0" collapsed="false">
      <c r="A19" s="1"/>
      <c r="B19" s="1"/>
      <c r="C19" s="1"/>
      <c r="D19" s="5"/>
      <c r="E19" s="5"/>
      <c r="F19" s="44" t="n">
        <v>45418</v>
      </c>
      <c r="G19" s="16"/>
      <c r="H19" s="45" t="str">
        <f aca="false">IF(ISBLANK(G19),"",I19/(G19-G18))</f>
        <v/>
      </c>
      <c r="I19" s="46" t="n">
        <f aca="false">SUMIFS('Instances dashboard'!$L$7:$L$18,'Instances dashboard'!$D$7:$D$18,"&lt;="&amp;F19,'Instances dashboard'!$K$7:$K$18,"="&amp;TRUE()) + SUMIFS('Instances dashboard'!$L$7:$L$18,'Instances dashboard'!$K$7:$K$18,"="&amp;FALSE(),'Instances dashboard'!$D$7:$D$18,"&lt;="&amp;F19,'Instances dashboard'!$E$7:$E$18,"&gt;="&amp;F19)</f>
        <v>47.52</v>
      </c>
      <c r="J19" s="47" t="str">
        <f aca="false">IF(AND(NOT(ISBLANK(G19)),H19 &lt;&gt; 0),I19/(H19),"")</f>
        <v/>
      </c>
      <c r="K19" s="16"/>
      <c r="L19" s="1"/>
      <c r="M19" s="1"/>
      <c r="N19" s="5"/>
      <c r="O19" s="5"/>
      <c r="P19" s="5"/>
      <c r="Q19" s="5"/>
      <c r="R19" s="5"/>
    </row>
    <row r="20" customFormat="false" ht="15.75" hidden="false" customHeight="false" outlineLevel="0" collapsed="false">
      <c r="A20" s="1"/>
      <c r="B20" s="1"/>
      <c r="C20" s="1"/>
      <c r="D20" s="5"/>
      <c r="E20" s="5"/>
      <c r="F20" s="44" t="n">
        <v>45419</v>
      </c>
      <c r="G20" s="16"/>
      <c r="H20" s="45" t="str">
        <f aca="false">IF(ISBLANK(G20),"",I20/(G20-G19))</f>
        <v/>
      </c>
      <c r="I20" s="46" t="n">
        <f aca="false">SUMIFS('Instances dashboard'!$L$7:$L$18,'Instances dashboard'!$D$7:$D$18,"&lt;="&amp;F20,'Instances dashboard'!$K$7:$K$18,"="&amp;TRUE()) + SUMIFS('Instances dashboard'!$L$7:$L$18,'Instances dashboard'!$K$7:$K$18,"="&amp;FALSE(),'Instances dashboard'!$D$7:$D$18,"&lt;="&amp;F20,'Instances dashboard'!$E$7:$E$18,"&gt;="&amp;F20)</f>
        <v>47.52</v>
      </c>
      <c r="J20" s="47" t="str">
        <f aca="false">IF(AND(NOT(ISBLANK(G20)),H20 &lt;&gt; 0),I20/(H20),"")</f>
        <v/>
      </c>
      <c r="K20" s="16"/>
      <c r="L20" s="1"/>
      <c r="M20" s="1"/>
      <c r="N20" s="5"/>
      <c r="O20" s="5"/>
      <c r="P20" s="5"/>
      <c r="Q20" s="5"/>
      <c r="R20" s="5"/>
    </row>
    <row r="21" customFormat="false" ht="15.75" hidden="false" customHeight="false" outlineLevel="0" collapsed="false">
      <c r="A21" s="1"/>
      <c r="B21" s="1"/>
      <c r="C21" s="1"/>
      <c r="D21" s="5"/>
      <c r="E21" s="5"/>
      <c r="F21" s="44" t="n">
        <v>45420</v>
      </c>
      <c r="G21" s="16"/>
      <c r="H21" s="45" t="str">
        <f aca="false">IF(ISBLANK(G21),"",I21/(G21-G20))</f>
        <v/>
      </c>
      <c r="I21" s="46" t="n">
        <f aca="false">SUMIFS('Instances dashboard'!$L$7:$L$18,'Instances dashboard'!$D$7:$D$18,"&lt;="&amp;F21,'Instances dashboard'!$K$7:$K$18,"="&amp;TRUE()) + SUMIFS('Instances dashboard'!$L$7:$L$18,'Instances dashboard'!$K$7:$K$18,"="&amp;FALSE(),'Instances dashboard'!$D$7:$D$18,"&lt;="&amp;F21,'Instances dashboard'!$E$7:$E$18,"&gt;="&amp;F21)</f>
        <v>47.52</v>
      </c>
      <c r="J21" s="47" t="str">
        <f aca="false">IF(AND(NOT(ISBLANK(G21)),H21 &lt;&gt; 0),I21/(H21),"")</f>
        <v/>
      </c>
      <c r="K21" s="16"/>
      <c r="L21" s="1"/>
      <c r="M21" s="1"/>
      <c r="N21" s="5"/>
      <c r="O21" s="5"/>
      <c r="P21" s="5"/>
      <c r="Q21" s="5"/>
      <c r="R21" s="5"/>
    </row>
    <row r="22" customFormat="false" ht="15.75" hidden="false" customHeight="false" outlineLevel="0" collapsed="false">
      <c r="A22" s="1"/>
      <c r="B22" s="1"/>
      <c r="C22" s="1"/>
      <c r="D22" s="5"/>
      <c r="E22" s="5"/>
      <c r="F22" s="44" t="n">
        <v>45421</v>
      </c>
      <c r="G22" s="16"/>
      <c r="H22" s="45" t="str">
        <f aca="false">IF(ISBLANK(G22),"",I22/(G22-G21))</f>
        <v/>
      </c>
      <c r="I22" s="46" t="n">
        <f aca="false">SUMIFS('Instances dashboard'!$L$7:$L$18,'Instances dashboard'!$D$7:$D$18,"&lt;="&amp;F22,'Instances dashboard'!$K$7:$K$18,"="&amp;TRUE()) + SUMIFS('Instances dashboard'!$L$7:$L$18,'Instances dashboard'!$K$7:$K$18,"="&amp;FALSE(),'Instances dashboard'!$D$7:$D$18,"&lt;="&amp;F22,'Instances dashboard'!$E$7:$E$18,"&gt;="&amp;F22)</f>
        <v>47.52</v>
      </c>
      <c r="J22" s="47" t="str">
        <f aca="false">IF(AND(NOT(ISBLANK(G22)),H22 &lt;&gt; 0),I22/(H22),"")</f>
        <v/>
      </c>
      <c r="K22" s="16"/>
      <c r="L22" s="1"/>
      <c r="M22" s="1"/>
      <c r="N22" s="5"/>
      <c r="O22" s="5"/>
      <c r="P22" s="5"/>
      <c r="Q22" s="5"/>
      <c r="R22" s="5"/>
    </row>
    <row r="23" customFormat="false" ht="15.75" hidden="false" customHeight="false" outlineLevel="0" collapsed="false">
      <c r="A23" s="1"/>
      <c r="B23" s="1"/>
      <c r="C23" s="1"/>
      <c r="D23" s="5"/>
      <c r="E23" s="5"/>
      <c r="F23" s="44" t="n">
        <v>45422</v>
      </c>
      <c r="G23" s="16"/>
      <c r="H23" s="45" t="str">
        <f aca="false">IF(ISBLANK(G23),"",I23/(G23-G22))</f>
        <v/>
      </c>
      <c r="I23" s="46" t="n">
        <f aca="false">SUMIFS('Instances dashboard'!$L$7:$L$18,'Instances dashboard'!$D$7:$D$18,"&lt;="&amp;F23,'Instances dashboard'!$K$7:$K$18,"="&amp;TRUE()) + SUMIFS('Instances dashboard'!$L$7:$L$18,'Instances dashboard'!$K$7:$K$18,"="&amp;FALSE(),'Instances dashboard'!$D$7:$D$18,"&lt;="&amp;F23,'Instances dashboard'!$E$7:$E$18,"&gt;="&amp;F23)</f>
        <v>47.52</v>
      </c>
      <c r="J23" s="47" t="str">
        <f aca="false">IF(AND(NOT(ISBLANK(G23)),H23 &lt;&gt; 0),I23/(H23),"")</f>
        <v/>
      </c>
      <c r="K23" s="16"/>
      <c r="L23" s="1"/>
      <c r="M23" s="1"/>
      <c r="N23" s="5"/>
      <c r="O23" s="5"/>
      <c r="P23" s="5"/>
      <c r="Q23" s="5"/>
      <c r="R23" s="5"/>
    </row>
    <row r="24" customFormat="false" ht="15.75" hidden="false" customHeight="false" outlineLevel="0" collapsed="false">
      <c r="A24" s="1"/>
      <c r="B24" s="1"/>
      <c r="C24" s="1"/>
      <c r="D24" s="5"/>
      <c r="E24" s="5"/>
      <c r="F24" s="44" t="n">
        <v>45423</v>
      </c>
      <c r="G24" s="16"/>
      <c r="H24" s="45" t="str">
        <f aca="false">IF(ISBLANK(G24),"",I24/(G24-G23))</f>
        <v/>
      </c>
      <c r="I24" s="46" t="n">
        <f aca="false">SUMIFS('Instances dashboard'!$L$7:$L$18,'Instances dashboard'!$D$7:$D$18,"&lt;="&amp;F24,'Instances dashboard'!$K$7:$K$18,"="&amp;TRUE()) + SUMIFS('Instances dashboard'!$L$7:$L$18,'Instances dashboard'!$K$7:$K$18,"="&amp;FALSE(),'Instances dashboard'!$D$7:$D$18,"&lt;="&amp;F24,'Instances dashboard'!$E$7:$E$18,"&gt;="&amp;F24)</f>
        <v>47.52</v>
      </c>
      <c r="J24" s="47" t="str">
        <f aca="false">IF(AND(NOT(ISBLANK(G24)),H24 &lt;&gt; 0),I24/(H24),"")</f>
        <v/>
      </c>
      <c r="K24" s="16"/>
      <c r="L24" s="1"/>
      <c r="M24" s="1"/>
      <c r="N24" s="5"/>
      <c r="O24" s="5"/>
      <c r="P24" s="5"/>
      <c r="Q24" s="5"/>
      <c r="R24" s="5"/>
    </row>
    <row r="25" customFormat="false" ht="15.75" hidden="false" customHeight="false" outlineLevel="0" collapsed="false">
      <c r="A25" s="1"/>
      <c r="B25" s="1"/>
      <c r="C25" s="1"/>
      <c r="D25" s="5"/>
      <c r="E25" s="5"/>
      <c r="F25" s="44" t="n">
        <v>45424</v>
      </c>
      <c r="G25" s="16"/>
      <c r="H25" s="45" t="str">
        <f aca="false">IF(ISBLANK(G25),"",I25/(G25-G24))</f>
        <v/>
      </c>
      <c r="I25" s="46" t="n">
        <f aca="false">SUMIFS('Instances dashboard'!$L$7:$L$18,'Instances dashboard'!$D$7:$D$18,"&lt;="&amp;F25,'Instances dashboard'!$K$7:$K$18,"="&amp;TRUE()) + SUMIFS('Instances dashboard'!$L$7:$L$18,'Instances dashboard'!$K$7:$K$18,"="&amp;FALSE(),'Instances dashboard'!$D$7:$D$18,"&lt;="&amp;F25,'Instances dashboard'!$E$7:$E$18,"&gt;="&amp;F25)</f>
        <v>47.52</v>
      </c>
      <c r="J25" s="47" t="str">
        <f aca="false">IF(AND(NOT(ISBLANK(G25)),H25 &lt;&gt; 0),I25/(H25),"")</f>
        <v/>
      </c>
      <c r="K25" s="16"/>
      <c r="L25" s="1"/>
      <c r="M25" s="1"/>
      <c r="N25" s="5"/>
      <c r="O25" s="5"/>
      <c r="P25" s="5"/>
      <c r="Q25" s="5"/>
      <c r="R25" s="5"/>
    </row>
    <row r="26" customFormat="false" ht="15.75" hidden="false" customHeight="false" outlineLevel="0" collapsed="false">
      <c r="A26" s="5"/>
      <c r="B26" s="5"/>
      <c r="C26" s="5"/>
      <c r="D26" s="5"/>
      <c r="E26" s="5"/>
      <c r="F26" s="44" t="n">
        <v>45425</v>
      </c>
      <c r="G26" s="16"/>
      <c r="H26" s="45" t="str">
        <f aca="false">IF(ISBLANK(G26),"",I26/(G26-G25))</f>
        <v/>
      </c>
      <c r="I26" s="46" t="n">
        <f aca="false">SUMIFS('Instances dashboard'!$L$7:$L$18,'Instances dashboard'!$D$7:$D$18,"&lt;="&amp;F26,'Instances dashboard'!$K$7:$K$18,"="&amp;TRUE()) + SUMIFS('Instances dashboard'!$L$7:$L$18,'Instances dashboard'!$K$7:$K$18,"="&amp;FALSE(),'Instances dashboard'!$D$7:$D$18,"&lt;="&amp;F26,'Instances dashboard'!$E$7:$E$18,"&gt;="&amp;F26)</f>
        <v>47.52</v>
      </c>
      <c r="J26" s="47" t="str">
        <f aca="false">IF(AND(NOT(ISBLANK(G26)),H26 &lt;&gt; 0),I26/(H26),"")</f>
        <v/>
      </c>
      <c r="K26" s="16"/>
      <c r="L26" s="5"/>
      <c r="M26" s="5"/>
      <c r="N26" s="5"/>
      <c r="O26" s="5"/>
      <c r="P26" s="5"/>
      <c r="Q26" s="5"/>
      <c r="R26" s="5"/>
    </row>
    <row r="27" customFormat="false" ht="15.75" hidden="false" customHeight="false" outlineLevel="0" collapsed="false">
      <c r="A27" s="5"/>
      <c r="B27" s="5"/>
      <c r="C27" s="5"/>
      <c r="D27" s="5"/>
      <c r="E27" s="5"/>
      <c r="F27" s="44" t="n">
        <v>45426</v>
      </c>
      <c r="G27" s="16"/>
      <c r="H27" s="45" t="str">
        <f aca="false">IF(ISBLANK(G27),"",I27/(G27-G26))</f>
        <v/>
      </c>
      <c r="I27" s="46" t="n">
        <f aca="false">SUMIFS('Instances dashboard'!$L$7:$L$18,'Instances dashboard'!$D$7:$D$18,"&lt;="&amp;F27,'Instances dashboard'!$K$7:$K$18,"="&amp;TRUE()) + SUMIFS('Instances dashboard'!$L$7:$L$18,'Instances dashboard'!$K$7:$K$18,"="&amp;FALSE(),'Instances dashboard'!$D$7:$D$18,"&lt;="&amp;F27,'Instances dashboard'!$E$7:$E$18,"&gt;="&amp;F27)</f>
        <v>47.52</v>
      </c>
      <c r="J27" s="47" t="str">
        <f aca="false">IF(AND(NOT(ISBLANK(G27)),H27 &lt;&gt; 0),I27/(H27),"")</f>
        <v/>
      </c>
      <c r="K27" s="16"/>
      <c r="L27" s="5"/>
      <c r="M27" s="5"/>
      <c r="N27" s="5"/>
      <c r="O27" s="5"/>
      <c r="P27" s="5"/>
      <c r="Q27" s="5"/>
      <c r="R27" s="5"/>
    </row>
    <row r="28" customFormat="false" ht="15.75" hidden="false" customHeight="false" outlineLevel="0" collapsed="false">
      <c r="A28" s="5"/>
      <c r="B28" s="5"/>
      <c r="C28" s="5"/>
      <c r="D28" s="5"/>
      <c r="E28" s="5"/>
      <c r="F28" s="44" t="n">
        <v>45427</v>
      </c>
      <c r="G28" s="16"/>
      <c r="H28" s="45" t="str">
        <f aca="false">IF(ISBLANK(G28),"",I28/(G28-G27))</f>
        <v/>
      </c>
      <c r="I28" s="46" t="n">
        <f aca="false">SUMIFS('Instances dashboard'!$L$7:$L$18,'Instances dashboard'!$D$7:$D$18,"&lt;="&amp;F28,'Instances dashboard'!$K$7:$K$18,"="&amp;TRUE()) + SUMIFS('Instances dashboard'!$L$7:$L$18,'Instances dashboard'!$K$7:$K$18,"="&amp;FALSE(),'Instances dashboard'!$D$7:$D$18,"&lt;="&amp;F28,'Instances dashboard'!$E$7:$E$18,"&gt;="&amp;F28)</f>
        <v>47.52</v>
      </c>
      <c r="J28" s="47" t="str">
        <f aca="false">IF(AND(NOT(ISBLANK(G28)),H28 &lt;&gt; 0),I28/(H28),"")</f>
        <v/>
      </c>
      <c r="K28" s="16"/>
      <c r="L28" s="5"/>
      <c r="M28" s="5"/>
      <c r="N28" s="5"/>
      <c r="O28" s="5"/>
      <c r="P28" s="5"/>
      <c r="Q28" s="5"/>
      <c r="R28" s="5"/>
    </row>
    <row r="29" customFormat="false" ht="15.75" hidden="false" customHeight="false" outlineLevel="0" collapsed="false">
      <c r="A29" s="5"/>
      <c r="B29" s="5"/>
      <c r="C29" s="5"/>
      <c r="D29" s="5"/>
      <c r="E29" s="5"/>
      <c r="F29" s="44" t="n">
        <v>45428</v>
      </c>
      <c r="G29" s="16"/>
      <c r="H29" s="45" t="str">
        <f aca="false">IF(ISBLANK(G29),"",I29/(G29-G28))</f>
        <v/>
      </c>
      <c r="I29" s="46" t="n">
        <f aca="false">SUMIFS('Instances dashboard'!$L$7:$L$18,'Instances dashboard'!$D$7:$D$18,"&lt;="&amp;F29,'Instances dashboard'!$K$7:$K$18,"="&amp;TRUE()) + SUMIFS('Instances dashboard'!$L$7:$L$18,'Instances dashboard'!$K$7:$K$18,"="&amp;FALSE(),'Instances dashboard'!$D$7:$D$18,"&lt;="&amp;F29,'Instances dashboard'!$E$7:$E$18,"&gt;="&amp;F29)</f>
        <v>47.52</v>
      </c>
      <c r="J29" s="47" t="str">
        <f aca="false">IF(AND(NOT(ISBLANK(G29)),H29 &lt;&gt; 0),I29/(H29),"")</f>
        <v/>
      </c>
      <c r="K29" s="16"/>
      <c r="L29" s="5"/>
      <c r="M29" s="5"/>
      <c r="N29" s="5"/>
      <c r="O29" s="5"/>
      <c r="P29" s="5"/>
      <c r="Q29" s="5"/>
      <c r="R29" s="5"/>
    </row>
    <row r="30" customFormat="false" ht="15.75" hidden="false" customHeight="false" outlineLevel="0" collapsed="false">
      <c r="A30" s="5"/>
      <c r="B30" s="5"/>
      <c r="C30" s="5"/>
      <c r="D30" s="5"/>
      <c r="E30" s="5"/>
      <c r="F30" s="44" t="n">
        <v>45429</v>
      </c>
      <c r="G30" s="16"/>
      <c r="H30" s="45" t="str">
        <f aca="false">IF(ISBLANK(G30),"",I30/(G30-G29))</f>
        <v/>
      </c>
      <c r="I30" s="46" t="n">
        <f aca="false">SUMIFS('Instances dashboard'!$L$7:$L$18,'Instances dashboard'!$D$7:$D$18,"&lt;="&amp;F30,'Instances dashboard'!$K$7:$K$18,"="&amp;TRUE()) + SUMIFS('Instances dashboard'!$L$7:$L$18,'Instances dashboard'!$K$7:$K$18,"="&amp;FALSE(),'Instances dashboard'!$D$7:$D$18,"&lt;="&amp;F30,'Instances dashboard'!$E$7:$E$18,"&gt;="&amp;F30)</f>
        <v>47.52</v>
      </c>
      <c r="J30" s="47" t="str">
        <f aca="false">IF(AND(NOT(ISBLANK(G30)),H30 &lt;&gt; 0),I30/(H30),"")</f>
        <v/>
      </c>
      <c r="K30" s="16"/>
      <c r="L30" s="5"/>
      <c r="M30" s="5"/>
      <c r="N30" s="5"/>
      <c r="O30" s="5"/>
      <c r="P30" s="5"/>
      <c r="Q30" s="5"/>
      <c r="R30" s="5"/>
    </row>
    <row r="31" customFormat="false" ht="15.75" hidden="false" customHeight="false" outlineLevel="0" collapsed="false">
      <c r="A31" s="5"/>
      <c r="B31" s="5"/>
      <c r="C31" s="5"/>
      <c r="D31" s="5"/>
      <c r="E31" s="5"/>
      <c r="F31" s="44" t="n">
        <v>45430</v>
      </c>
      <c r="G31" s="16"/>
      <c r="H31" s="45" t="str">
        <f aca="false">IF(ISBLANK(G31),"",I31/(G31-G30))</f>
        <v/>
      </c>
      <c r="I31" s="46" t="n">
        <f aca="false">SUMIFS('Instances dashboard'!$L$7:$L$18,'Instances dashboard'!$D$7:$D$18,"&lt;="&amp;F31,'Instances dashboard'!$K$7:$K$18,"="&amp;TRUE()) + SUMIFS('Instances dashboard'!$L$7:$L$18,'Instances dashboard'!$K$7:$K$18,"="&amp;FALSE(),'Instances dashboard'!$D$7:$D$18,"&lt;="&amp;F31,'Instances dashboard'!$E$7:$E$18,"&gt;="&amp;F31)</f>
        <v>47.52</v>
      </c>
      <c r="J31" s="47" t="str">
        <f aca="false">IF(AND(NOT(ISBLANK(G31)),H31 &lt;&gt; 0),I31/(H31),"")</f>
        <v/>
      </c>
      <c r="K31" s="16"/>
      <c r="L31" s="5"/>
      <c r="M31" s="5"/>
      <c r="N31" s="5"/>
      <c r="O31" s="5"/>
      <c r="P31" s="5"/>
      <c r="Q31" s="5"/>
      <c r="R31" s="5"/>
    </row>
    <row r="32" customFormat="false" ht="15.75" hidden="false" customHeight="false" outlineLevel="0" collapsed="false">
      <c r="A32" s="5"/>
      <c r="B32" s="5"/>
      <c r="C32" s="5"/>
      <c r="D32" s="5"/>
      <c r="E32" s="5"/>
      <c r="F32" s="44" t="n">
        <v>45431</v>
      </c>
      <c r="G32" s="16"/>
      <c r="H32" s="45" t="str">
        <f aca="false">IF(ISBLANK(G32),"",I32/(G32-G31))</f>
        <v/>
      </c>
      <c r="I32" s="46" t="n">
        <f aca="false">SUMIFS('Instances dashboard'!$L$7:$L$18,'Instances dashboard'!$D$7:$D$18,"&lt;="&amp;F32,'Instances dashboard'!$K$7:$K$18,"="&amp;TRUE()) + SUMIFS('Instances dashboard'!$L$7:$L$18,'Instances dashboard'!$K$7:$K$18,"="&amp;FALSE(),'Instances dashboard'!$D$7:$D$18,"&lt;="&amp;F32,'Instances dashboard'!$E$7:$E$18,"&gt;="&amp;F32)</f>
        <v>47.52</v>
      </c>
      <c r="J32" s="47" t="str">
        <f aca="false">IF(AND(NOT(ISBLANK(G32)),H32 &lt;&gt; 0),I32/(H32),"")</f>
        <v/>
      </c>
      <c r="K32" s="16"/>
      <c r="L32" s="5"/>
      <c r="M32" s="5"/>
      <c r="N32" s="5"/>
      <c r="O32" s="5"/>
      <c r="P32" s="5"/>
      <c r="Q32" s="5"/>
      <c r="R32" s="5"/>
    </row>
    <row r="33" customFormat="false" ht="15.75" hidden="false" customHeight="false" outlineLevel="0" collapsed="false">
      <c r="A33" s="5"/>
      <c r="B33" s="5"/>
      <c r="C33" s="5"/>
      <c r="D33" s="5"/>
      <c r="E33" s="5"/>
      <c r="F33" s="44" t="n">
        <v>45432</v>
      </c>
      <c r="G33" s="16"/>
      <c r="H33" s="45" t="str">
        <f aca="false">IF(ISBLANK(G33),"",I33/(G33-G32))</f>
        <v/>
      </c>
      <c r="I33" s="46" t="n">
        <f aca="false">SUMIFS('Instances dashboard'!$L$7:$L$18,'Instances dashboard'!$D$7:$D$18,"&lt;="&amp;F33,'Instances dashboard'!$K$7:$K$18,"="&amp;TRUE()) + SUMIFS('Instances dashboard'!$L$7:$L$18,'Instances dashboard'!$K$7:$K$18,"="&amp;FALSE(),'Instances dashboard'!$D$7:$D$18,"&lt;="&amp;F33,'Instances dashboard'!$E$7:$E$18,"&gt;="&amp;F33)</f>
        <v>47.52</v>
      </c>
      <c r="J33" s="47" t="str">
        <f aca="false">IF(AND(NOT(ISBLANK(G33)),H33 &lt;&gt; 0),I33/(H33),"")</f>
        <v/>
      </c>
      <c r="K33" s="16"/>
      <c r="L33" s="5"/>
      <c r="M33" s="5"/>
      <c r="N33" s="5"/>
      <c r="O33" s="5"/>
      <c r="P33" s="5"/>
      <c r="Q33" s="5"/>
      <c r="R33" s="5"/>
    </row>
    <row r="34" customFormat="false" ht="15.75" hidden="false" customHeight="false" outlineLevel="0" collapsed="false">
      <c r="A34" s="5"/>
      <c r="B34" s="5"/>
      <c r="C34" s="5"/>
      <c r="D34" s="5"/>
      <c r="E34" s="5"/>
      <c r="F34" s="44" t="n">
        <v>45433</v>
      </c>
      <c r="G34" s="16"/>
      <c r="H34" s="45" t="str">
        <f aca="false">IF(ISBLANK(G34),"",I34/(G34-G33))</f>
        <v/>
      </c>
      <c r="I34" s="46" t="n">
        <f aca="false">SUMIFS('Instances dashboard'!$L$7:$L$18,'Instances dashboard'!$D$7:$D$18,"&lt;="&amp;F34,'Instances dashboard'!$K$7:$K$18,"="&amp;TRUE()) + SUMIFS('Instances dashboard'!$L$7:$L$18,'Instances dashboard'!$K$7:$K$18,"="&amp;FALSE(),'Instances dashboard'!$D$7:$D$18,"&lt;="&amp;F34,'Instances dashboard'!$E$7:$E$18,"&gt;="&amp;F34)</f>
        <v>47.52</v>
      </c>
      <c r="J34" s="47" t="str">
        <f aca="false">IF(AND(NOT(ISBLANK(G34)),H34 &lt;&gt; 0),I34/(H34),"")</f>
        <v/>
      </c>
      <c r="K34" s="16"/>
      <c r="L34" s="5"/>
      <c r="M34" s="5"/>
      <c r="N34" s="5"/>
      <c r="O34" s="5"/>
      <c r="P34" s="5"/>
      <c r="Q34" s="5"/>
      <c r="R34" s="5"/>
    </row>
    <row r="35" customFormat="false" ht="15.75" hidden="false" customHeight="false" outlineLevel="0" collapsed="false">
      <c r="A35" s="5"/>
      <c r="B35" s="5"/>
      <c r="C35" s="5"/>
      <c r="D35" s="5"/>
      <c r="E35" s="5"/>
      <c r="F35" s="44" t="n">
        <v>45434</v>
      </c>
      <c r="G35" s="16"/>
      <c r="H35" s="45" t="str">
        <f aca="false">IF(ISBLANK(G35),"",I35/(G35-G34))</f>
        <v/>
      </c>
      <c r="I35" s="46" t="n">
        <f aca="false">SUMIFS('Instances dashboard'!$L$7:$L$18,'Instances dashboard'!$D$7:$D$18,"&lt;="&amp;F35,'Instances dashboard'!$K$7:$K$18,"="&amp;TRUE()) + SUMIFS('Instances dashboard'!$L$7:$L$18,'Instances dashboard'!$K$7:$K$18,"="&amp;FALSE(),'Instances dashboard'!$D$7:$D$18,"&lt;="&amp;F35,'Instances dashboard'!$E$7:$E$18,"&gt;="&amp;F35)</f>
        <v>47.52</v>
      </c>
      <c r="J35" s="47" t="str">
        <f aca="false">IF(AND(NOT(ISBLANK(G35)),H35 &lt;&gt; 0),I35/(H35),"")</f>
        <v/>
      </c>
      <c r="K35" s="16"/>
      <c r="L35" s="5"/>
      <c r="M35" s="5"/>
      <c r="N35" s="5"/>
      <c r="O35" s="5"/>
      <c r="P35" s="5"/>
      <c r="Q35" s="5"/>
      <c r="R35" s="5"/>
    </row>
    <row r="36" customFormat="false" ht="15.75" hidden="false" customHeight="false" outlineLevel="0" collapsed="false">
      <c r="A36" s="5"/>
      <c r="B36" s="5"/>
      <c r="C36" s="5"/>
      <c r="D36" s="5"/>
      <c r="E36" s="5"/>
      <c r="F36" s="44" t="n">
        <v>45435</v>
      </c>
      <c r="G36" s="16"/>
      <c r="H36" s="45" t="str">
        <f aca="false">IF(ISBLANK(G36),"",I36/(G36-G35))</f>
        <v/>
      </c>
      <c r="I36" s="46" t="n">
        <f aca="false">SUMIFS('Instances dashboard'!$L$7:$L$18,'Instances dashboard'!$D$7:$D$18,"&lt;="&amp;F36,'Instances dashboard'!$K$7:$K$18,"="&amp;TRUE()) + SUMIFS('Instances dashboard'!$L$7:$L$18,'Instances dashboard'!$K$7:$K$18,"="&amp;FALSE(),'Instances dashboard'!$D$7:$D$18,"&lt;="&amp;F36,'Instances dashboard'!$E$7:$E$18,"&gt;="&amp;F36)</f>
        <v>47.52</v>
      </c>
      <c r="J36" s="47" t="str">
        <f aca="false">IF(AND(NOT(ISBLANK(G36)),H36 &lt;&gt; 0),I36/(H36),"")</f>
        <v/>
      </c>
      <c r="K36" s="16"/>
      <c r="L36" s="5"/>
      <c r="M36" s="5"/>
      <c r="N36" s="5"/>
      <c r="O36" s="5"/>
      <c r="P36" s="5"/>
      <c r="Q36" s="5"/>
      <c r="R36" s="5"/>
    </row>
    <row r="37" customFormat="false" ht="15.75" hidden="false" customHeight="false" outlineLevel="0" collapsed="false">
      <c r="A37" s="5"/>
      <c r="B37" s="5"/>
      <c r="C37" s="5"/>
      <c r="D37" s="5"/>
      <c r="E37" s="5"/>
      <c r="F37" s="44" t="n">
        <v>45436</v>
      </c>
      <c r="G37" s="16"/>
      <c r="H37" s="45" t="str">
        <f aca="false">IF(ISBLANK(G37),"",I37/(G37-G36))</f>
        <v/>
      </c>
      <c r="I37" s="46" t="n">
        <f aca="false">SUMIFS('Instances dashboard'!$L$7:$L$18,'Instances dashboard'!$D$7:$D$18,"&lt;="&amp;F37,'Instances dashboard'!$K$7:$K$18,"="&amp;TRUE()) + SUMIFS('Instances dashboard'!$L$7:$L$18,'Instances dashboard'!$K$7:$K$18,"="&amp;FALSE(),'Instances dashboard'!$D$7:$D$18,"&lt;="&amp;F37,'Instances dashboard'!$E$7:$E$18,"&gt;="&amp;F37)</f>
        <v>47.52</v>
      </c>
      <c r="J37" s="47" t="str">
        <f aca="false">IF(AND(NOT(ISBLANK(G37)),H37 &lt;&gt; 0),I37/(H37),"")</f>
        <v/>
      </c>
      <c r="K37" s="16"/>
      <c r="L37" s="5"/>
      <c r="M37" s="5"/>
      <c r="N37" s="5"/>
      <c r="O37" s="5"/>
      <c r="P37" s="5"/>
      <c r="Q37" s="5"/>
      <c r="R37" s="5"/>
    </row>
    <row r="38" customFormat="false" ht="15.75" hidden="false" customHeight="false" outlineLevel="0" collapsed="false">
      <c r="A38" s="5"/>
      <c r="B38" s="5"/>
      <c r="C38" s="5"/>
      <c r="D38" s="5"/>
      <c r="E38" s="5"/>
      <c r="F38" s="44" t="n">
        <v>45437</v>
      </c>
      <c r="G38" s="16"/>
      <c r="H38" s="45" t="str">
        <f aca="false">IF(ISBLANK(G38),"",I38/(G38-G37))</f>
        <v/>
      </c>
      <c r="I38" s="46" t="n">
        <f aca="false">SUMIFS('Instances dashboard'!$L$7:$L$18,'Instances dashboard'!$D$7:$D$18,"&lt;="&amp;F38,'Instances dashboard'!$K$7:$K$18,"="&amp;TRUE()) + SUMIFS('Instances dashboard'!$L$7:$L$18,'Instances dashboard'!$K$7:$K$18,"="&amp;FALSE(),'Instances dashboard'!$D$7:$D$18,"&lt;="&amp;F38,'Instances dashboard'!$E$7:$E$18,"&gt;="&amp;F38)</f>
        <v>47.52</v>
      </c>
      <c r="J38" s="47" t="str">
        <f aca="false">IF(AND(NOT(ISBLANK(G38)),H38 &lt;&gt; 0),I38/(H38),"")</f>
        <v/>
      </c>
      <c r="K38" s="16"/>
      <c r="L38" s="5"/>
      <c r="M38" s="5"/>
      <c r="N38" s="5"/>
      <c r="O38" s="5"/>
      <c r="P38" s="5"/>
      <c r="Q38" s="5"/>
      <c r="R38" s="5"/>
    </row>
    <row r="39" customFormat="false" ht="15.75" hidden="false" customHeight="false" outlineLevel="0" collapsed="false">
      <c r="A39" s="5"/>
      <c r="B39" s="5"/>
      <c r="C39" s="5"/>
      <c r="D39" s="5"/>
      <c r="E39" s="5"/>
      <c r="F39" s="44" t="n">
        <v>45438</v>
      </c>
      <c r="G39" s="16"/>
      <c r="H39" s="45" t="str">
        <f aca="false">IF(ISBLANK(G39),"",I39/(G39-G38))</f>
        <v/>
      </c>
      <c r="I39" s="46" t="n">
        <f aca="false">SUMIFS('Instances dashboard'!$L$7:$L$18,'Instances dashboard'!$D$7:$D$18,"&lt;="&amp;F39,'Instances dashboard'!$K$7:$K$18,"="&amp;TRUE()) + SUMIFS('Instances dashboard'!$L$7:$L$18,'Instances dashboard'!$K$7:$K$18,"="&amp;FALSE(),'Instances dashboard'!$D$7:$D$18,"&lt;="&amp;F39,'Instances dashboard'!$E$7:$E$18,"&gt;="&amp;F39)</f>
        <v>47.52</v>
      </c>
      <c r="J39" s="47" t="str">
        <f aca="false">IF(AND(NOT(ISBLANK(G39)),H39 &lt;&gt; 0),I39/(H39),"")</f>
        <v/>
      </c>
      <c r="K39" s="16"/>
      <c r="L39" s="5"/>
      <c r="M39" s="5"/>
      <c r="N39" s="5"/>
      <c r="O39" s="5"/>
      <c r="P39" s="5"/>
      <c r="Q39" s="5"/>
      <c r="R39" s="5"/>
    </row>
    <row r="40" customFormat="false" ht="15.75" hidden="false" customHeight="false" outlineLevel="0" collapsed="false">
      <c r="A40" s="5"/>
      <c r="B40" s="5"/>
      <c r="C40" s="5"/>
      <c r="D40" s="5"/>
      <c r="E40" s="5"/>
      <c r="F40" s="44" t="n">
        <v>45439</v>
      </c>
      <c r="G40" s="16"/>
      <c r="H40" s="45" t="str">
        <f aca="false">IF(ISBLANK(G40),"",I40/(G40-G39))</f>
        <v/>
      </c>
      <c r="I40" s="46" t="n">
        <f aca="false">SUMIFS('Instances dashboard'!$L$7:$L$18,'Instances dashboard'!$D$7:$D$18,"&lt;="&amp;F40,'Instances dashboard'!$K$7:$K$18,"="&amp;TRUE()) + SUMIFS('Instances dashboard'!$L$7:$L$18,'Instances dashboard'!$K$7:$K$18,"="&amp;FALSE(),'Instances dashboard'!$D$7:$D$18,"&lt;="&amp;F40,'Instances dashboard'!$E$7:$E$18,"&gt;="&amp;F40)</f>
        <v>47.52</v>
      </c>
      <c r="J40" s="47" t="str">
        <f aca="false">IF(AND(NOT(ISBLANK(G40)),H40 &lt;&gt; 0),I40/(H40),"")</f>
        <v/>
      </c>
      <c r="K40" s="16"/>
      <c r="L40" s="5"/>
      <c r="M40" s="5"/>
      <c r="N40" s="5"/>
      <c r="O40" s="5"/>
      <c r="P40" s="5"/>
      <c r="Q40" s="5"/>
      <c r="R40" s="5"/>
    </row>
    <row r="41" customFormat="false" ht="15.75" hidden="false" customHeight="false" outlineLevel="0" collapsed="false">
      <c r="A41" s="5"/>
      <c r="B41" s="5"/>
      <c r="C41" s="5"/>
      <c r="D41" s="5"/>
      <c r="E41" s="5"/>
      <c r="F41" s="44" t="n">
        <v>45440</v>
      </c>
      <c r="G41" s="16"/>
      <c r="H41" s="45" t="str">
        <f aca="false">IF(ISBLANK(G41),"",I41/(G41-G40))</f>
        <v/>
      </c>
      <c r="I41" s="46" t="n">
        <f aca="false">SUMIFS('Instances dashboard'!$L$7:$L$18,'Instances dashboard'!$D$7:$D$18,"&lt;="&amp;F41,'Instances dashboard'!$K$7:$K$18,"="&amp;TRUE()) + SUMIFS('Instances dashboard'!$L$7:$L$18,'Instances dashboard'!$K$7:$K$18,"="&amp;FALSE(),'Instances dashboard'!$D$7:$D$18,"&lt;="&amp;F41,'Instances dashboard'!$E$7:$E$18,"&gt;="&amp;F41)</f>
        <v>47.52</v>
      </c>
      <c r="J41" s="47" t="str">
        <f aca="false">IF(AND(NOT(ISBLANK(G41)),H41 &lt;&gt; 0),I41/(H41),"")</f>
        <v/>
      </c>
      <c r="K41" s="16"/>
      <c r="L41" s="5"/>
      <c r="M41" s="5"/>
      <c r="N41" s="5"/>
      <c r="O41" s="5"/>
      <c r="P41" s="5"/>
      <c r="Q41" s="5"/>
      <c r="R41" s="5"/>
    </row>
    <row r="42" customFormat="false" ht="15.75" hidden="false" customHeight="false" outlineLevel="0" collapsed="false">
      <c r="A42" s="5"/>
      <c r="B42" s="5"/>
      <c r="C42" s="5"/>
      <c r="D42" s="5"/>
      <c r="E42" s="5"/>
      <c r="F42" s="44" t="n">
        <v>45441</v>
      </c>
      <c r="G42" s="16"/>
      <c r="H42" s="45" t="str">
        <f aca="false">IF(ISBLANK(G42),"",I42/(G42-G41))</f>
        <v/>
      </c>
      <c r="I42" s="46" t="n">
        <f aca="false">SUMIFS('Instances dashboard'!$L$7:$L$18,'Instances dashboard'!$D$7:$D$18,"&lt;="&amp;F42,'Instances dashboard'!$K$7:$K$18,"="&amp;TRUE()) + SUMIFS('Instances dashboard'!$L$7:$L$18,'Instances dashboard'!$K$7:$K$18,"="&amp;FALSE(),'Instances dashboard'!$D$7:$D$18,"&lt;="&amp;F42,'Instances dashboard'!$E$7:$E$18,"&gt;="&amp;F42)</f>
        <v>47.52</v>
      </c>
      <c r="J42" s="47" t="str">
        <f aca="false">IF(AND(NOT(ISBLANK(G42)),H42 &lt;&gt; 0),I42/(H42),"")</f>
        <v/>
      </c>
      <c r="K42" s="16"/>
      <c r="L42" s="5"/>
      <c r="M42" s="5"/>
      <c r="N42" s="5"/>
      <c r="O42" s="5"/>
      <c r="P42" s="5"/>
      <c r="Q42" s="5"/>
      <c r="R42" s="5"/>
    </row>
    <row r="43" customFormat="false" ht="15.75" hidden="false" customHeight="false" outlineLevel="0" collapsed="false">
      <c r="A43" s="5"/>
      <c r="B43" s="5"/>
      <c r="C43" s="5"/>
      <c r="D43" s="5"/>
      <c r="E43" s="5"/>
      <c r="F43" s="44" t="n">
        <v>45442</v>
      </c>
      <c r="G43" s="16"/>
      <c r="H43" s="45" t="str">
        <f aca="false">IF(ISBLANK(G43),"",I43/(G43-G42))</f>
        <v/>
      </c>
      <c r="I43" s="46" t="n">
        <f aca="false">SUMIFS('Instances dashboard'!$L$7:$L$18,'Instances dashboard'!$D$7:$D$18,"&lt;="&amp;F43,'Instances dashboard'!$K$7:$K$18,"="&amp;TRUE()) + SUMIFS('Instances dashboard'!$L$7:$L$18,'Instances dashboard'!$K$7:$K$18,"="&amp;FALSE(),'Instances dashboard'!$D$7:$D$18,"&lt;="&amp;F43,'Instances dashboard'!$E$7:$E$18,"&gt;="&amp;F43)</f>
        <v>47.52</v>
      </c>
      <c r="J43" s="47" t="str">
        <f aca="false">IF(AND(NOT(ISBLANK(G43)),H43 &lt;&gt; 0),I43/(H43),"")</f>
        <v/>
      </c>
      <c r="K43" s="16"/>
      <c r="L43" s="5"/>
      <c r="M43" s="5"/>
      <c r="N43" s="5"/>
      <c r="O43" s="5"/>
      <c r="P43" s="5"/>
      <c r="Q43" s="5"/>
      <c r="R43" s="5"/>
    </row>
    <row r="44" customFormat="false" ht="15.75" hidden="false" customHeight="false" outlineLevel="0" collapsed="false">
      <c r="A44" s="5"/>
      <c r="B44" s="5"/>
      <c r="C44" s="5"/>
      <c r="D44" s="5"/>
      <c r="E44" s="5"/>
      <c r="F44" s="44" t="n">
        <v>45443</v>
      </c>
      <c r="G44" s="16"/>
      <c r="H44" s="45" t="str">
        <f aca="false">IF(ISBLANK(G44),"",I44/(G44-G43))</f>
        <v/>
      </c>
      <c r="I44" s="46" t="n">
        <f aca="false">SUMIFS('Instances dashboard'!$L$7:$L$18,'Instances dashboard'!$D$7:$D$18,"&lt;="&amp;F44,'Instances dashboard'!$K$7:$K$18,"="&amp;TRUE()) + SUMIFS('Instances dashboard'!$L$7:$L$18,'Instances dashboard'!$K$7:$K$18,"="&amp;FALSE(),'Instances dashboard'!$D$7:$D$18,"&lt;="&amp;F44,'Instances dashboard'!$E$7:$E$18,"&gt;="&amp;F44)</f>
        <v>47.52</v>
      </c>
      <c r="J44" s="47" t="str">
        <f aca="false">IF(AND(NOT(ISBLANK(G44)),H44 &lt;&gt; 0),I44/(H44),"")</f>
        <v/>
      </c>
      <c r="K44" s="16"/>
      <c r="L44" s="5"/>
      <c r="M44" s="5"/>
      <c r="N44" s="5"/>
      <c r="O44" s="5"/>
      <c r="P44" s="5"/>
      <c r="Q44" s="5"/>
      <c r="R44" s="5"/>
    </row>
    <row r="45" customFormat="false" ht="15.75" hidden="false" customHeight="fals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customFormat="false" ht="15.75" hidden="false" customHeight="fals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customFormat="false" ht="15.75" hidden="false" customHeight="fals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customFormat="false" ht="15.75" hidden="false" customHeight="fals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 customFormat="false" ht="15.75" hidden="false" customHeight="fals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 customFormat="false" ht="15.75" hidden="false" customHeight="fals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 customFormat="false" ht="15.75" hidden="false" customHeight="fals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customFormat="false" ht="15.75" hidden="false" customHeight="fals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customFormat="false" ht="15.75" hidden="false" customHeight="fals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customFormat="false" ht="15.75" hidden="false" customHeight="fals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customFormat="false" ht="15.75" hidden="false" customHeight="fals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 customFormat="false" ht="15.75" hidden="false" customHeight="fals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 customFormat="false" ht="15.75" hidden="false" customHeight="fals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 customFormat="false" ht="15.75" hidden="false" customHeight="fals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customFormat="false" ht="15.75" hidden="false" customHeight="fals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customFormat="false" ht="15.75" hidden="false" customHeight="fals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customFormat="false" ht="15.75" hidden="false" customHeight="fals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customFormat="false" ht="15.75" hidden="false" customHeight="fals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 customFormat="false" ht="15.75" hidden="false" customHeight="fals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 customFormat="false" ht="15.75" hidden="false" customHeight="fals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 customFormat="false" ht="15.75" hidden="false" customHeight="fals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customFormat="false" ht="15.75" hidden="false" customHeight="fals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customFormat="false" ht="15.75" hidden="false" customHeight="fals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customFormat="false" ht="15.75" hidden="false" customHeight="fals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customFormat="false" ht="15.75" hidden="false" customHeight="fals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 customFormat="false" ht="15.75" hidden="false" customHeight="fals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 customFormat="false" ht="15.75" hidden="false" customHeight="fals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 customFormat="false" ht="15.75" hidden="false" customHeight="fals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customFormat="false" ht="15.75" hidden="false" customHeight="fals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customFormat="false" ht="15.75" hidden="false" customHeight="fals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customFormat="false" ht="15.75" hidden="false" customHeight="fals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customFormat="false" ht="15.7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 customFormat="false" ht="15.75" hidden="false" customHeight="fals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 customFormat="false" ht="15.75" hidden="false" customHeight="fals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 customFormat="false" ht="15.75" hidden="false" customHeight="fals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customFormat="false" ht="15.75" hidden="false" customHeight="fals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customFormat="false" ht="15.75" hidden="false" customHeight="fals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customFormat="false" ht="15.75" hidden="false" customHeight="fals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customFormat="false" ht="15.75" hidden="false" customHeight="fals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 customFormat="false" ht="15.75" hidden="false" customHeight="fals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 customFormat="false" ht="15.75" hidden="false" customHeight="fals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 customFormat="false" ht="15.75" hidden="false" customHeight="fals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customFormat="false" ht="15.75" hidden="false" customHeight="fals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customFormat="false" ht="15.75" hidden="false" customHeight="fals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customFormat="false" ht="15.75" hidden="false" customHeight="fals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customFormat="false" ht="15.75" hidden="false" customHeight="fals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 customFormat="false" ht="15.75" hidden="false" customHeight="fals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 customFormat="false" ht="15.75" hidden="false" customHeight="fals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 customFormat="false" ht="15.75" hidden="false" customHeight="fals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 customFormat="false" ht="15.75" hidden="false" customHeight="fals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 customFormat="false" ht="15.75" hidden="false" customHeight="fals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 customFormat="false" ht="15.75" hidden="false" customHeight="fals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 customFormat="false" ht="15.75" hidden="false" customHeight="fals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 customFormat="false" ht="15.75" hidden="false" customHeight="fals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 customFormat="false" ht="15.75" hidden="false" customHeight="fals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 customFormat="false" ht="15.75" hidden="false" customHeight="fals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</sheetData>
  <hyperlinks>
    <hyperlink ref="M5" r:id="rId2" display="Check balanc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fr-CH</dc:language>
  <cp:lastModifiedBy/>
  <dcterms:modified xsi:type="dcterms:W3CDTF">2024-05-04T11:07:59Z</dcterms:modified>
  <cp:revision>1</cp:revision>
  <dc:subject/>
  <dc:title/>
</cp:coreProperties>
</file>