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 activeTab="1"/>
  </bookViews>
  <sheets>
    <sheet name="extrato do produtor" sheetId="1" r:id="rId1"/>
    <sheet name="extrato da casa" sheetId="4" r:id="rId2"/>
    <sheet name="papeis" sheetId="2" r:id="rId3"/>
    <sheet name="Plan3" sheetId="3" r:id="rId4"/>
  </sheets>
  <calcPr calcId="125725"/>
</workbook>
</file>

<file path=xl/calcChain.xml><?xml version="1.0" encoding="utf-8"?>
<calcChain xmlns="http://schemas.openxmlformats.org/spreadsheetml/2006/main">
  <c r="L34" i="4"/>
  <c r="L26"/>
  <c r="L25"/>
  <c r="L23"/>
  <c r="L22"/>
  <c r="L21"/>
  <c r="L19"/>
  <c r="L18"/>
  <c r="L17"/>
  <c r="L15"/>
  <c r="L14"/>
  <c r="L12"/>
  <c r="L11"/>
  <c r="L9"/>
  <c r="L8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26" i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L8"/>
  <c r="M7" l="1"/>
  <c r="M8" s="1"/>
  <c r="L26"/>
  <c r="L23"/>
  <c r="L12"/>
  <c r="L19"/>
  <c r="L15"/>
  <c r="L9"/>
  <c r="L21"/>
  <c r="L17"/>
  <c r="L25"/>
  <c r="L22"/>
  <c r="L18"/>
  <c r="L14"/>
  <c r="L11"/>
  <c r="L34"/>
  <c r="M9" l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</calcChain>
</file>

<file path=xl/sharedStrings.xml><?xml version="1.0" encoding="utf-8"?>
<sst xmlns="http://schemas.openxmlformats.org/spreadsheetml/2006/main" count="578" uniqueCount="68">
  <si>
    <t>Compreingressos.com</t>
  </si>
  <si>
    <t>Modelo de Extrato de Conta Corrente</t>
  </si>
  <si>
    <t>Data</t>
  </si>
  <si>
    <t>Nro Docto</t>
  </si>
  <si>
    <t>Saldo</t>
  </si>
  <si>
    <t>Venda</t>
  </si>
  <si>
    <t>Turma da Monica</t>
  </si>
  <si>
    <t>Tipo de Docto</t>
  </si>
  <si>
    <t>PV</t>
  </si>
  <si>
    <t>Valor</t>
  </si>
  <si>
    <t>088CA036-9E13-4F72-A677-A551DAB376A8</t>
  </si>
  <si>
    <t>Transação</t>
  </si>
  <si>
    <t>079BF568-87C2-474D-BDF9-CD63D4858D71</t>
  </si>
  <si>
    <t>Custo Bilhetes emitidos</t>
  </si>
  <si>
    <t>111979D7-BF32-4CF0-83E8-6BCECB15FCEA</t>
  </si>
  <si>
    <t>BV</t>
  </si>
  <si>
    <t>Aluguel do Teatro</t>
  </si>
  <si>
    <t>Complemento 20% Itaucard</t>
  </si>
  <si>
    <t>Taxa Adm cartao credito</t>
  </si>
  <si>
    <t>Taxa Adm cartao debito</t>
  </si>
  <si>
    <t>Imposto</t>
  </si>
  <si>
    <t>088CA036-9E13-4F72-A677-A551DAB376XX</t>
  </si>
  <si>
    <t>Aluguel Mensal do POS PDV</t>
  </si>
  <si>
    <t>CC</t>
  </si>
  <si>
    <t>Tipo de Bilhete</t>
  </si>
  <si>
    <t>Inteira</t>
  </si>
  <si>
    <t>Meia Itaucard</t>
  </si>
  <si>
    <t>D1</t>
  </si>
  <si>
    <t>D2</t>
  </si>
  <si>
    <t>C3</t>
  </si>
  <si>
    <t>A5</t>
  </si>
  <si>
    <t>B6</t>
  </si>
  <si>
    <t>C8</t>
  </si>
  <si>
    <t>Lugares</t>
  </si>
  <si>
    <t>Bordero</t>
  </si>
  <si>
    <t>Evento</t>
  </si>
  <si>
    <t>Apresentação</t>
  </si>
  <si>
    <t>10/04 20:00hs</t>
  </si>
  <si>
    <t>088CA036-9E13-4F72-A677-A551DAB376X9</t>
  </si>
  <si>
    <t>088CA036-9E13-4F72-A677-A551DAB37XKL</t>
  </si>
  <si>
    <t>079BF568-87C2-474D-BDF9-CD63D4858D00</t>
  </si>
  <si>
    <t>BO</t>
  </si>
  <si>
    <t>079BF568-87C2-474D-BDF9-CD63D4858D33</t>
  </si>
  <si>
    <t>Estorno de Venda Solic. Produtor</t>
  </si>
  <si>
    <t>Estorno de Venda Solic. Consumidor</t>
  </si>
  <si>
    <t>088CA036-9E13-4F72-A677-A551DAB37XOP</t>
  </si>
  <si>
    <t>Tipo de Transação</t>
  </si>
  <si>
    <t>Solicitação Repasse</t>
  </si>
  <si>
    <t>ABCD2479-23490-2349-234-2342340234234</t>
  </si>
  <si>
    <t>Forma de Pagamento</t>
  </si>
  <si>
    <t>CD</t>
  </si>
  <si>
    <t>KDLDA036-9E13-4F72-A677-A551DAB37XKL</t>
  </si>
  <si>
    <t>DI</t>
  </si>
  <si>
    <t>B7</t>
  </si>
  <si>
    <t>Repasse em Espécie</t>
  </si>
  <si>
    <t>MMMMM6-9E13-4F72-A677-A551DAB37XKL</t>
  </si>
  <si>
    <t>TEF</t>
  </si>
  <si>
    <t>Casa</t>
  </si>
  <si>
    <t>Produtor</t>
  </si>
  <si>
    <t>Compreingressos</t>
  </si>
  <si>
    <t>valor do ingresso</t>
  </si>
  <si>
    <t>aluguel</t>
  </si>
  <si>
    <t>iss</t>
  </si>
  <si>
    <t>outras despesas</t>
  </si>
  <si>
    <t>custo transacao</t>
  </si>
  <si>
    <t>taxa adm cartao</t>
  </si>
  <si>
    <t>custo ingresso</t>
  </si>
  <si>
    <t>BOLETO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</si>
</sst>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43" fontId="0" fillId="0" borderId="0" xfId="1" applyFont="1"/>
    <xf numFmtId="40" fontId="0" fillId="0" borderId="0" xfId="1" applyNumberFormat="1" applyFont="1"/>
    <xf numFmtId="16" fontId="0" fillId="3" borderId="0" xfId="0" applyNumberFormat="1" applyFill="1"/>
    <xf numFmtId="0" fontId="0" fillId="3" borderId="0" xfId="0" applyFill="1"/>
    <xf numFmtId="0" fontId="4" fillId="3" borderId="0" xfId="0" applyFont="1" applyFill="1"/>
    <xf numFmtId="40" fontId="0" fillId="3" borderId="0" xfId="1" applyNumberFormat="1" applyFont="1" applyFill="1"/>
    <xf numFmtId="16" fontId="0" fillId="4" borderId="0" xfId="0" applyNumberFormat="1" applyFill="1"/>
    <xf numFmtId="0" fontId="0" fillId="4" borderId="0" xfId="0" applyFill="1"/>
    <xf numFmtId="0" fontId="4" fillId="4" borderId="0" xfId="0" applyFont="1" applyFill="1"/>
    <xf numFmtId="40" fontId="0" fillId="4" borderId="0" xfId="1" applyNumberFormat="1" applyFont="1" applyFill="1"/>
    <xf numFmtId="43" fontId="0" fillId="4" borderId="0" xfId="1" applyFont="1" applyFill="1"/>
    <xf numFmtId="0" fontId="2" fillId="0" borderId="0" xfId="0" applyFont="1"/>
    <xf numFmtId="0" fontId="3" fillId="2" borderId="0" xfId="2" applyAlignment="1">
      <alignment wrapText="1"/>
    </xf>
    <xf numFmtId="40" fontId="3" fillId="2" borderId="0" xfId="1" applyNumberFormat="1" applyFont="1" applyFill="1" applyAlignment="1">
      <alignment horizontal="right" wrapText="1"/>
    </xf>
    <xf numFmtId="43" fontId="3" fillId="2" borderId="0" xfId="1" applyFont="1" applyFill="1" applyAlignment="1">
      <alignment horizontal="right" wrapText="1"/>
    </xf>
    <xf numFmtId="40" fontId="0" fillId="5" borderId="0" xfId="1" applyNumberFormat="1" applyFont="1" applyFill="1"/>
    <xf numFmtId="16" fontId="5" fillId="3" borderId="0" xfId="0" applyNumberFormat="1" applyFont="1" applyFill="1"/>
    <xf numFmtId="0" fontId="5" fillId="3" borderId="0" xfId="0" applyFont="1" applyFill="1"/>
    <xf numFmtId="0" fontId="6" fillId="3" borderId="0" xfId="0" applyFont="1" applyFill="1"/>
    <xf numFmtId="40" fontId="5" fillId="3" borderId="0" xfId="1" applyNumberFormat="1" applyFont="1" applyFill="1"/>
    <xf numFmtId="0" fontId="0" fillId="5" borderId="0" xfId="0" applyFill="1"/>
  </cellXfs>
  <cellStyles count="3">
    <cellStyle name="Ênfase1" xfId="2" builtinId="29"/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opLeftCell="A25" workbookViewId="0">
      <selection activeCell="B35" sqref="B35"/>
    </sheetView>
  </sheetViews>
  <sheetFormatPr defaultRowHeight="15"/>
  <cols>
    <col min="1" max="1" width="6.85546875" customWidth="1"/>
    <col min="2" max="2" width="27.140625" customWidth="1"/>
    <col min="3" max="3" width="40.5703125" customWidth="1"/>
    <col min="4" max="4" width="8.140625" bestFit="1" customWidth="1"/>
    <col min="5" max="5" width="7.5703125" bestFit="1" customWidth="1"/>
    <col min="6" max="6" width="9.85546875" bestFit="1" customWidth="1"/>
    <col min="7" max="7" width="11" bestFit="1" customWidth="1"/>
    <col min="8" max="8" width="16.140625" bestFit="1" customWidth="1"/>
    <col min="9" max="9" width="13.28515625" bestFit="1" customWidth="1"/>
    <col min="10" max="10" width="14.5703125" bestFit="1" customWidth="1"/>
    <col min="11" max="11" width="8.140625" customWidth="1"/>
    <col min="12" max="12" width="7.28515625" style="2" bestFit="1" customWidth="1"/>
    <col min="13" max="13" width="11.85546875" style="1" customWidth="1"/>
  </cols>
  <sheetData>
    <row r="1" spans="1:13">
      <c r="A1" s="12" t="s">
        <v>0</v>
      </c>
    </row>
    <row r="3" spans="1:13">
      <c r="A3" s="12" t="s">
        <v>1</v>
      </c>
    </row>
    <row r="6" spans="1:13" ht="31.5" customHeight="1">
      <c r="A6" s="13" t="s">
        <v>2</v>
      </c>
      <c r="B6" s="13" t="s">
        <v>46</v>
      </c>
      <c r="C6" s="13" t="s">
        <v>11</v>
      </c>
      <c r="D6" s="13" t="s">
        <v>34</v>
      </c>
      <c r="E6" s="13" t="s">
        <v>7</v>
      </c>
      <c r="F6" s="13" t="s">
        <v>3</v>
      </c>
      <c r="G6" s="13" t="s">
        <v>49</v>
      </c>
      <c r="H6" s="13" t="s">
        <v>35</v>
      </c>
      <c r="I6" s="13" t="s">
        <v>36</v>
      </c>
      <c r="J6" s="13" t="s">
        <v>24</v>
      </c>
      <c r="K6" s="13" t="s">
        <v>33</v>
      </c>
      <c r="L6" s="14" t="s">
        <v>9</v>
      </c>
      <c r="M6" s="15" t="s">
        <v>4</v>
      </c>
    </row>
    <row r="7" spans="1:13">
      <c r="A7" s="7">
        <v>42461</v>
      </c>
      <c r="B7" s="8" t="s">
        <v>5</v>
      </c>
      <c r="C7" s="9" t="s">
        <v>10</v>
      </c>
      <c r="D7" s="9">
        <v>10</v>
      </c>
      <c r="E7" s="8" t="s">
        <v>8</v>
      </c>
      <c r="F7" s="8">
        <v>293527</v>
      </c>
      <c r="G7" s="8" t="s">
        <v>23</v>
      </c>
      <c r="H7" s="8" t="s">
        <v>6</v>
      </c>
      <c r="I7" s="8" t="s">
        <v>37</v>
      </c>
      <c r="J7" s="8" t="s">
        <v>25</v>
      </c>
      <c r="K7" s="8" t="s">
        <v>27</v>
      </c>
      <c r="L7" s="10">
        <v>500</v>
      </c>
      <c r="M7" s="11">
        <f>+L7</f>
        <v>500</v>
      </c>
    </row>
    <row r="8" spans="1:13">
      <c r="A8" s="7">
        <v>42461</v>
      </c>
      <c r="B8" s="8" t="s">
        <v>18</v>
      </c>
      <c r="C8" s="9" t="s">
        <v>10</v>
      </c>
      <c r="D8" s="9">
        <v>10</v>
      </c>
      <c r="E8" s="8" t="s">
        <v>8</v>
      </c>
      <c r="F8" s="8">
        <v>293527</v>
      </c>
      <c r="G8" s="8" t="s">
        <v>23</v>
      </c>
      <c r="H8" s="8" t="s">
        <v>6</v>
      </c>
      <c r="I8" s="8" t="s">
        <v>37</v>
      </c>
      <c r="J8" s="8" t="s">
        <v>25</v>
      </c>
      <c r="K8" s="8" t="s">
        <v>27</v>
      </c>
      <c r="L8" s="10">
        <f>500*0.035*-1</f>
        <v>-17.5</v>
      </c>
      <c r="M8" s="11">
        <f>+M7+L8</f>
        <v>482.5</v>
      </c>
    </row>
    <row r="9" spans="1:13">
      <c r="A9" s="7">
        <v>42461</v>
      </c>
      <c r="B9" s="8" t="s">
        <v>13</v>
      </c>
      <c r="C9" s="9" t="s">
        <v>10</v>
      </c>
      <c r="D9" s="9">
        <v>10</v>
      </c>
      <c r="E9" s="8" t="s">
        <v>8</v>
      </c>
      <c r="F9" s="8">
        <v>293527</v>
      </c>
      <c r="G9" s="8" t="s">
        <v>23</v>
      </c>
      <c r="H9" s="8" t="s">
        <v>6</v>
      </c>
      <c r="I9" s="8" t="s">
        <v>37</v>
      </c>
      <c r="J9" s="8" t="s">
        <v>25</v>
      </c>
      <c r="K9" s="8" t="s">
        <v>27</v>
      </c>
      <c r="L9" s="10">
        <f>-0.45</f>
        <v>-0.45</v>
      </c>
      <c r="M9" s="11">
        <f t="shared" ref="M9:M57" si="0">+M8+L9</f>
        <v>482.05</v>
      </c>
    </row>
    <row r="10" spans="1:13">
      <c r="A10" s="3">
        <v>42461</v>
      </c>
      <c r="B10" s="4" t="s">
        <v>5</v>
      </c>
      <c r="C10" s="5" t="s">
        <v>10</v>
      </c>
      <c r="D10" s="5">
        <v>10</v>
      </c>
      <c r="E10" s="4" t="s">
        <v>8</v>
      </c>
      <c r="F10" s="4">
        <v>293528</v>
      </c>
      <c r="G10" s="4" t="s">
        <v>23</v>
      </c>
      <c r="H10" s="4" t="s">
        <v>6</v>
      </c>
      <c r="I10" s="4" t="s">
        <v>37</v>
      </c>
      <c r="J10" s="4" t="s">
        <v>25</v>
      </c>
      <c r="K10" s="4" t="s">
        <v>28</v>
      </c>
      <c r="L10" s="6">
        <v>50</v>
      </c>
      <c r="M10" s="11">
        <f t="shared" si="0"/>
        <v>532.04999999999995</v>
      </c>
    </row>
    <row r="11" spans="1:13">
      <c r="A11" s="3">
        <v>42461</v>
      </c>
      <c r="B11" s="4" t="s">
        <v>18</v>
      </c>
      <c r="C11" s="5" t="s">
        <v>10</v>
      </c>
      <c r="D11" s="5">
        <v>10</v>
      </c>
      <c r="E11" s="4" t="s">
        <v>8</v>
      </c>
      <c r="F11" s="4">
        <v>293528</v>
      </c>
      <c r="G11" s="4" t="s">
        <v>23</v>
      </c>
      <c r="H11" s="4" t="s">
        <v>6</v>
      </c>
      <c r="I11" s="4" t="s">
        <v>37</v>
      </c>
      <c r="J11" s="4" t="s">
        <v>25</v>
      </c>
      <c r="K11" s="4" t="s">
        <v>28</v>
      </c>
      <c r="L11" s="6">
        <f>50*0.035*-1</f>
        <v>-1.7500000000000002</v>
      </c>
      <c r="M11" s="11">
        <f t="shared" si="0"/>
        <v>530.29999999999995</v>
      </c>
    </row>
    <row r="12" spans="1:13">
      <c r="A12" s="3">
        <v>42461</v>
      </c>
      <c r="B12" s="4" t="s">
        <v>13</v>
      </c>
      <c r="C12" s="5" t="s">
        <v>10</v>
      </c>
      <c r="D12" s="5">
        <v>10</v>
      </c>
      <c r="E12" s="4" t="s">
        <v>8</v>
      </c>
      <c r="F12" s="4">
        <v>293528</v>
      </c>
      <c r="G12" s="4" t="s">
        <v>23</v>
      </c>
      <c r="H12" s="4" t="s">
        <v>6</v>
      </c>
      <c r="I12" s="4" t="s">
        <v>37</v>
      </c>
      <c r="J12" s="4" t="s">
        <v>25</v>
      </c>
      <c r="K12" s="4" t="s">
        <v>28</v>
      </c>
      <c r="L12" s="6">
        <f t="shared" ref="L12:L26" si="1">-0.45</f>
        <v>-0.45</v>
      </c>
      <c r="M12" s="11">
        <f t="shared" si="0"/>
        <v>529.84999999999991</v>
      </c>
    </row>
    <row r="13" spans="1:13">
      <c r="A13" s="7">
        <v>42461</v>
      </c>
      <c r="B13" s="8" t="s">
        <v>5</v>
      </c>
      <c r="C13" s="9" t="s">
        <v>12</v>
      </c>
      <c r="D13" s="9">
        <v>10</v>
      </c>
      <c r="E13" s="8" t="s">
        <v>8</v>
      </c>
      <c r="F13" s="8">
        <v>293529</v>
      </c>
      <c r="G13" s="8" t="s">
        <v>50</v>
      </c>
      <c r="H13" s="8" t="s">
        <v>6</v>
      </c>
      <c r="I13" s="8" t="s">
        <v>37</v>
      </c>
      <c r="J13" s="8" t="s">
        <v>25</v>
      </c>
      <c r="K13" s="8" t="s">
        <v>29</v>
      </c>
      <c r="L13" s="10">
        <v>50</v>
      </c>
      <c r="M13" s="11">
        <f t="shared" si="0"/>
        <v>579.84999999999991</v>
      </c>
    </row>
    <row r="14" spans="1:13">
      <c r="A14" s="7">
        <v>42461</v>
      </c>
      <c r="B14" s="8" t="s">
        <v>19</v>
      </c>
      <c r="C14" s="9" t="s">
        <v>12</v>
      </c>
      <c r="D14" s="9">
        <v>10</v>
      </c>
      <c r="E14" s="8" t="s">
        <v>8</v>
      </c>
      <c r="F14" s="8">
        <v>293529</v>
      </c>
      <c r="G14" s="8" t="s">
        <v>50</v>
      </c>
      <c r="H14" s="8" t="s">
        <v>6</v>
      </c>
      <c r="I14" s="8" t="s">
        <v>37</v>
      </c>
      <c r="J14" s="8" t="s">
        <v>25</v>
      </c>
      <c r="K14" s="8" t="s">
        <v>29</v>
      </c>
      <c r="L14" s="10">
        <f>25*0.025*-1</f>
        <v>-0.625</v>
      </c>
      <c r="M14" s="11">
        <f t="shared" si="0"/>
        <v>579.22499999999991</v>
      </c>
    </row>
    <row r="15" spans="1:13">
      <c r="A15" s="7">
        <v>42461</v>
      </c>
      <c r="B15" s="8" t="s">
        <v>13</v>
      </c>
      <c r="C15" s="9" t="s">
        <v>12</v>
      </c>
      <c r="D15" s="9">
        <v>10</v>
      </c>
      <c r="E15" s="8" t="s">
        <v>8</v>
      </c>
      <c r="F15" s="8">
        <v>293529</v>
      </c>
      <c r="G15" s="8" t="s">
        <v>50</v>
      </c>
      <c r="H15" s="8" t="s">
        <v>6</v>
      </c>
      <c r="I15" s="8" t="s">
        <v>37</v>
      </c>
      <c r="J15" s="8" t="s">
        <v>25</v>
      </c>
      <c r="K15" s="8" t="s">
        <v>29</v>
      </c>
      <c r="L15" s="10">
        <f t="shared" si="1"/>
        <v>-0.45</v>
      </c>
      <c r="M15" s="11">
        <f t="shared" si="0"/>
        <v>578.77499999999986</v>
      </c>
    </row>
    <row r="16" spans="1:13">
      <c r="A16" s="3">
        <v>42461</v>
      </c>
      <c r="B16" s="4" t="s">
        <v>5</v>
      </c>
      <c r="C16" s="5" t="s">
        <v>38</v>
      </c>
      <c r="D16" s="5">
        <v>10</v>
      </c>
      <c r="E16" s="4" t="s">
        <v>8</v>
      </c>
      <c r="F16" s="4">
        <v>293530</v>
      </c>
      <c r="G16" s="4" t="s">
        <v>50</v>
      </c>
      <c r="H16" s="4" t="s">
        <v>6</v>
      </c>
      <c r="I16" s="4" t="s">
        <v>37</v>
      </c>
      <c r="J16" s="4" t="s">
        <v>26</v>
      </c>
      <c r="K16" s="4" t="s">
        <v>30</v>
      </c>
      <c r="L16" s="6">
        <v>25</v>
      </c>
      <c r="M16" s="11">
        <f t="shared" si="0"/>
        <v>603.77499999999986</v>
      </c>
    </row>
    <row r="17" spans="1:13">
      <c r="A17" s="3">
        <v>42461</v>
      </c>
      <c r="B17" s="4" t="s">
        <v>17</v>
      </c>
      <c r="C17" s="5" t="s">
        <v>38</v>
      </c>
      <c r="D17" s="5">
        <v>10</v>
      </c>
      <c r="E17" s="4" t="s">
        <v>8</v>
      </c>
      <c r="F17" s="4">
        <v>293530</v>
      </c>
      <c r="G17" s="4" t="s">
        <v>50</v>
      </c>
      <c r="H17" s="4" t="s">
        <v>6</v>
      </c>
      <c r="I17" s="4" t="s">
        <v>37</v>
      </c>
      <c r="J17" s="4" t="s">
        <v>26</v>
      </c>
      <c r="K17" s="4" t="s">
        <v>30</v>
      </c>
      <c r="L17" s="6">
        <f>50*0.2</f>
        <v>10</v>
      </c>
      <c r="M17" s="11">
        <f t="shared" si="0"/>
        <v>613.77499999999986</v>
      </c>
    </row>
    <row r="18" spans="1:13">
      <c r="A18" s="3">
        <v>42461</v>
      </c>
      <c r="B18" s="4" t="s">
        <v>19</v>
      </c>
      <c r="C18" s="5" t="s">
        <v>38</v>
      </c>
      <c r="D18" s="5">
        <v>10</v>
      </c>
      <c r="E18" s="4" t="s">
        <v>8</v>
      </c>
      <c r="F18" s="4">
        <v>293530</v>
      </c>
      <c r="G18" s="4" t="s">
        <v>50</v>
      </c>
      <c r="H18" s="4" t="s">
        <v>6</v>
      </c>
      <c r="I18" s="4" t="s">
        <v>37</v>
      </c>
      <c r="J18" s="4" t="s">
        <v>26</v>
      </c>
      <c r="K18" s="4" t="s">
        <v>30</v>
      </c>
      <c r="L18" s="6">
        <f>25*0.025*-1</f>
        <v>-0.625</v>
      </c>
      <c r="M18" s="11">
        <f t="shared" si="0"/>
        <v>613.14999999999986</v>
      </c>
    </row>
    <row r="19" spans="1:13">
      <c r="A19" s="3">
        <v>42461</v>
      </c>
      <c r="B19" s="4" t="s">
        <v>13</v>
      </c>
      <c r="C19" s="5" t="s">
        <v>38</v>
      </c>
      <c r="D19" s="5">
        <v>10</v>
      </c>
      <c r="E19" s="4" t="s">
        <v>8</v>
      </c>
      <c r="F19" s="4">
        <v>293530</v>
      </c>
      <c r="G19" s="4" t="s">
        <v>50</v>
      </c>
      <c r="H19" s="4" t="s">
        <v>6</v>
      </c>
      <c r="I19" s="4" t="s">
        <v>37</v>
      </c>
      <c r="J19" s="4" t="s">
        <v>26</v>
      </c>
      <c r="K19" s="4" t="s">
        <v>30</v>
      </c>
      <c r="L19" s="6">
        <f t="shared" si="1"/>
        <v>-0.45</v>
      </c>
      <c r="M19" s="11">
        <f t="shared" si="0"/>
        <v>612.69999999999982</v>
      </c>
    </row>
    <row r="20" spans="1:13">
      <c r="A20" s="7">
        <v>42461</v>
      </c>
      <c r="B20" s="8" t="s">
        <v>5</v>
      </c>
      <c r="C20" s="9" t="s">
        <v>39</v>
      </c>
      <c r="D20" s="9">
        <v>10</v>
      </c>
      <c r="E20" s="8" t="s">
        <v>8</v>
      </c>
      <c r="F20" s="8">
        <v>293531</v>
      </c>
      <c r="G20" s="8" t="s">
        <v>50</v>
      </c>
      <c r="H20" s="8" t="s">
        <v>6</v>
      </c>
      <c r="I20" s="8" t="s">
        <v>37</v>
      </c>
      <c r="J20" s="8" t="s">
        <v>26</v>
      </c>
      <c r="K20" s="8" t="s">
        <v>31</v>
      </c>
      <c r="L20" s="10">
        <v>25</v>
      </c>
      <c r="M20" s="11">
        <f t="shared" si="0"/>
        <v>637.69999999999982</v>
      </c>
    </row>
    <row r="21" spans="1:13">
      <c r="A21" s="7">
        <v>42461</v>
      </c>
      <c r="B21" s="8" t="s">
        <v>17</v>
      </c>
      <c r="C21" s="9" t="s">
        <v>39</v>
      </c>
      <c r="D21" s="9">
        <v>10</v>
      </c>
      <c r="E21" s="8" t="s">
        <v>8</v>
      </c>
      <c r="F21" s="8">
        <v>293531</v>
      </c>
      <c r="G21" s="8" t="s">
        <v>50</v>
      </c>
      <c r="H21" s="8" t="s">
        <v>6</v>
      </c>
      <c r="I21" s="8" t="s">
        <v>37</v>
      </c>
      <c r="J21" s="8" t="s">
        <v>26</v>
      </c>
      <c r="K21" s="8" t="s">
        <v>31</v>
      </c>
      <c r="L21" s="10">
        <f>50*0.2</f>
        <v>10</v>
      </c>
      <c r="M21" s="11">
        <f t="shared" si="0"/>
        <v>647.69999999999982</v>
      </c>
    </row>
    <row r="22" spans="1:13">
      <c r="A22" s="7">
        <v>42461</v>
      </c>
      <c r="B22" s="8" t="s">
        <v>19</v>
      </c>
      <c r="C22" s="9" t="s">
        <v>39</v>
      </c>
      <c r="D22" s="9">
        <v>10</v>
      </c>
      <c r="E22" s="8" t="s">
        <v>8</v>
      </c>
      <c r="F22" s="8">
        <v>293531</v>
      </c>
      <c r="G22" s="8" t="s">
        <v>50</v>
      </c>
      <c r="H22" s="8" t="s">
        <v>6</v>
      </c>
      <c r="I22" s="8" t="s">
        <v>37</v>
      </c>
      <c r="J22" s="8" t="s">
        <v>26</v>
      </c>
      <c r="K22" s="8" t="s">
        <v>31</v>
      </c>
      <c r="L22" s="10">
        <f>50*0.025*-1</f>
        <v>-1.25</v>
      </c>
      <c r="M22" s="11">
        <f t="shared" si="0"/>
        <v>646.44999999999982</v>
      </c>
    </row>
    <row r="23" spans="1:13">
      <c r="A23" s="7">
        <v>42461</v>
      </c>
      <c r="B23" s="8" t="s">
        <v>13</v>
      </c>
      <c r="C23" s="9" t="s">
        <v>39</v>
      </c>
      <c r="D23" s="9">
        <v>10</v>
      </c>
      <c r="E23" s="8" t="s">
        <v>8</v>
      </c>
      <c r="F23" s="8">
        <v>293531</v>
      </c>
      <c r="G23" s="8" t="s">
        <v>50</v>
      </c>
      <c r="H23" s="8" t="s">
        <v>6</v>
      </c>
      <c r="I23" s="8" t="s">
        <v>37</v>
      </c>
      <c r="J23" s="8" t="s">
        <v>26</v>
      </c>
      <c r="K23" s="8" t="s">
        <v>31</v>
      </c>
      <c r="L23" s="10">
        <f t="shared" si="1"/>
        <v>-0.45</v>
      </c>
      <c r="M23" s="11">
        <f t="shared" si="0"/>
        <v>645.99999999999977</v>
      </c>
    </row>
    <row r="24" spans="1:13">
      <c r="A24" s="3">
        <v>42461</v>
      </c>
      <c r="B24" s="4" t="s">
        <v>5</v>
      </c>
      <c r="C24" s="5" t="s">
        <v>40</v>
      </c>
      <c r="D24" s="5">
        <v>10</v>
      </c>
      <c r="E24" s="4" t="s">
        <v>8</v>
      </c>
      <c r="F24" s="4">
        <v>293533</v>
      </c>
      <c r="G24" s="4" t="s">
        <v>23</v>
      </c>
      <c r="H24" s="4" t="s">
        <v>6</v>
      </c>
      <c r="I24" s="4" t="s">
        <v>37</v>
      </c>
      <c r="J24" s="4" t="s">
        <v>25</v>
      </c>
      <c r="K24" s="4" t="s">
        <v>32</v>
      </c>
      <c r="L24" s="6">
        <v>50</v>
      </c>
      <c r="M24" s="11">
        <f t="shared" si="0"/>
        <v>695.99999999999977</v>
      </c>
    </row>
    <row r="25" spans="1:13">
      <c r="A25" s="3">
        <v>42461</v>
      </c>
      <c r="B25" s="4" t="s">
        <v>18</v>
      </c>
      <c r="C25" s="5" t="s">
        <v>40</v>
      </c>
      <c r="D25" s="5">
        <v>10</v>
      </c>
      <c r="E25" s="4" t="s">
        <v>8</v>
      </c>
      <c r="F25" s="4">
        <v>293533</v>
      </c>
      <c r="G25" s="4" t="s">
        <v>23</v>
      </c>
      <c r="H25" s="4" t="s">
        <v>6</v>
      </c>
      <c r="I25" s="4" t="s">
        <v>37</v>
      </c>
      <c r="J25" s="4" t="s">
        <v>25</v>
      </c>
      <c r="K25" s="4" t="s">
        <v>32</v>
      </c>
      <c r="L25" s="6">
        <f>50*0.035*-1</f>
        <v>-1.7500000000000002</v>
      </c>
      <c r="M25" s="11">
        <f t="shared" si="0"/>
        <v>694.24999999999977</v>
      </c>
    </row>
    <row r="26" spans="1:13">
      <c r="A26" s="3">
        <v>42461</v>
      </c>
      <c r="B26" s="4" t="s">
        <v>13</v>
      </c>
      <c r="C26" s="5" t="s">
        <v>40</v>
      </c>
      <c r="D26" s="5">
        <v>10</v>
      </c>
      <c r="E26" s="4" t="s">
        <v>8</v>
      </c>
      <c r="F26" s="4">
        <v>293533</v>
      </c>
      <c r="G26" s="4" t="s">
        <v>23</v>
      </c>
      <c r="H26" s="4" t="s">
        <v>6</v>
      </c>
      <c r="I26" s="4" t="s">
        <v>37</v>
      </c>
      <c r="J26" s="4" t="s">
        <v>25</v>
      </c>
      <c r="K26" s="4" t="s">
        <v>32</v>
      </c>
      <c r="L26" s="6">
        <f t="shared" si="1"/>
        <v>-0.45</v>
      </c>
      <c r="M26" s="11">
        <f t="shared" si="0"/>
        <v>693.79999999999973</v>
      </c>
    </row>
    <row r="27" spans="1:13">
      <c r="A27" s="7">
        <v>42461</v>
      </c>
      <c r="B27" s="8" t="s">
        <v>5</v>
      </c>
      <c r="C27" s="9" t="s">
        <v>51</v>
      </c>
      <c r="D27" s="9">
        <v>10</v>
      </c>
      <c r="E27" s="8" t="s">
        <v>8</v>
      </c>
      <c r="F27" s="8">
        <v>293535</v>
      </c>
      <c r="G27" s="8" t="s">
        <v>52</v>
      </c>
      <c r="H27" s="8" t="s">
        <v>6</v>
      </c>
      <c r="I27" s="8" t="s">
        <v>37</v>
      </c>
      <c r="J27" s="8" t="s">
        <v>26</v>
      </c>
      <c r="K27" s="8" t="s">
        <v>53</v>
      </c>
      <c r="L27" s="10">
        <v>50</v>
      </c>
      <c r="M27" s="11">
        <f t="shared" si="0"/>
        <v>743.79999999999973</v>
      </c>
    </row>
    <row r="28" spans="1:13">
      <c r="A28" s="7">
        <v>42461</v>
      </c>
      <c r="B28" s="8" t="s">
        <v>13</v>
      </c>
      <c r="C28" s="9" t="s">
        <v>51</v>
      </c>
      <c r="D28" s="9">
        <v>10</v>
      </c>
      <c r="E28" s="8" t="s">
        <v>8</v>
      </c>
      <c r="F28" s="8">
        <v>293535</v>
      </c>
      <c r="G28" s="8" t="s">
        <v>52</v>
      </c>
      <c r="H28" s="8" t="s">
        <v>6</v>
      </c>
      <c r="I28" s="8" t="s">
        <v>37</v>
      </c>
      <c r="J28" s="8" t="s">
        <v>26</v>
      </c>
      <c r="K28" s="8" t="s">
        <v>53</v>
      </c>
      <c r="L28" s="10">
        <v>-0.45</v>
      </c>
      <c r="M28" s="11">
        <f t="shared" si="0"/>
        <v>743.34999999999968</v>
      </c>
    </row>
    <row r="29" spans="1:13">
      <c r="A29" s="7">
        <v>42461</v>
      </c>
      <c r="B29" s="8" t="s">
        <v>54</v>
      </c>
      <c r="C29" s="9" t="s">
        <v>51</v>
      </c>
      <c r="D29" s="9">
        <v>10</v>
      </c>
      <c r="E29" s="8" t="s">
        <v>8</v>
      </c>
      <c r="F29" s="8">
        <v>293535</v>
      </c>
      <c r="G29" s="8" t="s">
        <v>52</v>
      </c>
      <c r="H29" s="8" t="s">
        <v>6</v>
      </c>
      <c r="I29" s="8" t="s">
        <v>37</v>
      </c>
      <c r="J29" s="8" t="s">
        <v>26</v>
      </c>
      <c r="K29" s="8" t="s">
        <v>53</v>
      </c>
      <c r="L29" s="10">
        <v>-50</v>
      </c>
      <c r="M29" s="11">
        <f t="shared" si="0"/>
        <v>693.34999999999968</v>
      </c>
    </row>
    <row r="30" spans="1:13">
      <c r="A30" s="17">
        <v>42461</v>
      </c>
      <c r="B30" s="18" t="s">
        <v>5</v>
      </c>
      <c r="C30" s="19" t="s">
        <v>55</v>
      </c>
      <c r="D30" s="19">
        <v>10</v>
      </c>
      <c r="E30" s="18" t="s">
        <v>8</v>
      </c>
      <c r="F30" s="18">
        <v>293538</v>
      </c>
      <c r="G30" s="18" t="s">
        <v>52</v>
      </c>
      <c r="H30" s="18" t="s">
        <v>6</v>
      </c>
      <c r="I30" s="18" t="s">
        <v>37</v>
      </c>
      <c r="J30" s="18" t="s">
        <v>26</v>
      </c>
      <c r="K30" s="18" t="s">
        <v>53</v>
      </c>
      <c r="L30" s="20">
        <v>50</v>
      </c>
      <c r="M30" s="11">
        <f t="shared" si="0"/>
        <v>743.34999999999968</v>
      </c>
    </row>
    <row r="31" spans="1:13">
      <c r="A31" s="17">
        <v>42461</v>
      </c>
      <c r="B31" s="18" t="s">
        <v>13</v>
      </c>
      <c r="C31" s="19" t="s">
        <v>55</v>
      </c>
      <c r="D31" s="19">
        <v>10</v>
      </c>
      <c r="E31" s="18" t="s">
        <v>8</v>
      </c>
      <c r="F31" s="18">
        <v>293538</v>
      </c>
      <c r="G31" s="18" t="s">
        <v>52</v>
      </c>
      <c r="H31" s="18" t="s">
        <v>6</v>
      </c>
      <c r="I31" s="18" t="s">
        <v>37</v>
      </c>
      <c r="J31" s="18" t="s">
        <v>26</v>
      </c>
      <c r="K31" s="18" t="s">
        <v>53</v>
      </c>
      <c r="L31" s="20">
        <v>-0.45</v>
      </c>
      <c r="M31" s="11">
        <f t="shared" si="0"/>
        <v>742.89999999999964</v>
      </c>
    </row>
    <row r="32" spans="1:13">
      <c r="A32" s="17">
        <v>42461</v>
      </c>
      <c r="B32" s="18" t="s">
        <v>54</v>
      </c>
      <c r="C32" s="19" t="s">
        <v>55</v>
      </c>
      <c r="D32" s="19">
        <v>10</v>
      </c>
      <c r="E32" s="18" t="s">
        <v>8</v>
      </c>
      <c r="F32" s="18">
        <v>293538</v>
      </c>
      <c r="G32" s="18" t="s">
        <v>52</v>
      </c>
      <c r="H32" s="18" t="s">
        <v>6</v>
      </c>
      <c r="I32" s="18" t="s">
        <v>37</v>
      </c>
      <c r="J32" s="18" t="s">
        <v>26</v>
      </c>
      <c r="K32" s="18" t="s">
        <v>53</v>
      </c>
      <c r="L32" s="20">
        <v>-50</v>
      </c>
      <c r="M32" s="11">
        <f t="shared" si="0"/>
        <v>692.89999999999964</v>
      </c>
    </row>
    <row r="33" spans="1:13">
      <c r="A33" s="7">
        <v>42465</v>
      </c>
      <c r="B33" s="8" t="s">
        <v>16</v>
      </c>
      <c r="C33" s="9" t="s">
        <v>14</v>
      </c>
      <c r="D33" s="9">
        <v>10</v>
      </c>
      <c r="E33" s="8" t="s">
        <v>15</v>
      </c>
      <c r="F33" s="8">
        <v>10</v>
      </c>
      <c r="G33" s="8"/>
      <c r="H33" s="8"/>
      <c r="I33" s="8"/>
      <c r="J33" s="8"/>
      <c r="K33" s="8"/>
      <c r="L33" s="10">
        <v>-150</v>
      </c>
      <c r="M33" s="11">
        <f t="shared" si="0"/>
        <v>542.89999999999964</v>
      </c>
    </row>
    <row r="34" spans="1:13">
      <c r="A34" s="3">
        <v>42465</v>
      </c>
      <c r="B34" s="4" t="s">
        <v>20</v>
      </c>
      <c r="C34" s="5" t="s">
        <v>14</v>
      </c>
      <c r="D34" s="5">
        <v>10</v>
      </c>
      <c r="E34" s="4" t="s">
        <v>15</v>
      </c>
      <c r="F34" s="4">
        <v>10</v>
      </c>
      <c r="G34" s="4"/>
      <c r="H34" s="4"/>
      <c r="I34" s="4"/>
      <c r="J34" s="4"/>
      <c r="K34" s="4"/>
      <c r="L34" s="6">
        <f>350*0.02*-1</f>
        <v>-7</v>
      </c>
      <c r="M34" s="11">
        <f t="shared" si="0"/>
        <v>535.89999999999964</v>
      </c>
    </row>
    <row r="35" spans="1:13">
      <c r="A35" s="7">
        <v>42470</v>
      </c>
      <c r="B35" s="8" t="s">
        <v>22</v>
      </c>
      <c r="C35" s="9" t="s">
        <v>21</v>
      </c>
      <c r="D35" s="9">
        <v>352152</v>
      </c>
      <c r="E35" s="8" t="s">
        <v>41</v>
      </c>
      <c r="F35" s="8"/>
      <c r="G35" s="8"/>
      <c r="H35" s="8"/>
      <c r="I35" s="8"/>
      <c r="J35" s="8"/>
      <c r="K35" s="8"/>
      <c r="L35" s="10">
        <v>-200</v>
      </c>
      <c r="M35" s="11">
        <f t="shared" si="0"/>
        <v>335.89999999999964</v>
      </c>
    </row>
    <row r="36" spans="1:13">
      <c r="A36" s="3">
        <v>42470</v>
      </c>
      <c r="B36" s="4" t="s">
        <v>44</v>
      </c>
      <c r="C36" s="5" t="s">
        <v>42</v>
      </c>
      <c r="D36" s="5">
        <v>10</v>
      </c>
      <c r="E36" s="4" t="s">
        <v>8</v>
      </c>
      <c r="F36" s="4">
        <v>293533</v>
      </c>
      <c r="G36" s="4"/>
      <c r="H36" s="4" t="s">
        <v>6</v>
      </c>
      <c r="I36" s="4" t="s">
        <v>37</v>
      </c>
      <c r="J36" s="4" t="s">
        <v>25</v>
      </c>
      <c r="K36" s="4" t="s">
        <v>32</v>
      </c>
      <c r="L36" s="6">
        <v>-50</v>
      </c>
      <c r="M36" s="11">
        <f t="shared" si="0"/>
        <v>285.89999999999964</v>
      </c>
    </row>
    <row r="37" spans="1:13">
      <c r="A37" s="3">
        <v>42470</v>
      </c>
      <c r="B37" s="4" t="s">
        <v>18</v>
      </c>
      <c r="C37" s="5" t="s">
        <v>42</v>
      </c>
      <c r="D37" s="5">
        <v>10</v>
      </c>
      <c r="E37" s="4" t="s">
        <v>8</v>
      </c>
      <c r="F37" s="4">
        <v>293533</v>
      </c>
      <c r="G37" s="4"/>
      <c r="H37" s="4" t="s">
        <v>6</v>
      </c>
      <c r="I37" s="4" t="s">
        <v>37</v>
      </c>
      <c r="J37" s="4" t="s">
        <v>25</v>
      </c>
      <c r="K37" s="4" t="s">
        <v>32</v>
      </c>
      <c r="L37" s="6">
        <v>1.75</v>
      </c>
      <c r="M37" s="11">
        <f t="shared" si="0"/>
        <v>287.64999999999964</v>
      </c>
    </row>
    <row r="38" spans="1:13">
      <c r="A38" s="3">
        <v>42470</v>
      </c>
      <c r="B38" s="4" t="s">
        <v>13</v>
      </c>
      <c r="C38" s="5" t="s">
        <v>42</v>
      </c>
      <c r="D38" s="5">
        <v>10</v>
      </c>
      <c r="E38" s="4" t="s">
        <v>8</v>
      </c>
      <c r="F38" s="4">
        <v>293533</v>
      </c>
      <c r="G38" s="4"/>
      <c r="H38" s="4" t="s">
        <v>6</v>
      </c>
      <c r="I38" s="4" t="s">
        <v>37</v>
      </c>
      <c r="J38" s="4" t="s">
        <v>25</v>
      </c>
      <c r="K38" s="4" t="s">
        <v>32</v>
      </c>
      <c r="L38" s="6">
        <v>0.45</v>
      </c>
      <c r="M38" s="11">
        <f t="shared" si="0"/>
        <v>288.09999999999962</v>
      </c>
    </row>
    <row r="39" spans="1:13">
      <c r="A39" s="7">
        <v>42470</v>
      </c>
      <c r="B39" s="8" t="s">
        <v>43</v>
      </c>
      <c r="C39" s="9" t="s">
        <v>45</v>
      </c>
      <c r="D39" s="9">
        <v>10</v>
      </c>
      <c r="E39" s="8" t="s">
        <v>8</v>
      </c>
      <c r="F39" s="8">
        <v>293531</v>
      </c>
      <c r="G39" s="8"/>
      <c r="H39" s="8" t="s">
        <v>6</v>
      </c>
      <c r="I39" s="8" t="s">
        <v>37</v>
      </c>
      <c r="J39" s="8" t="s">
        <v>26</v>
      </c>
      <c r="K39" s="8" t="s">
        <v>31</v>
      </c>
      <c r="L39" s="10">
        <v>-25</v>
      </c>
      <c r="M39" s="11">
        <f t="shared" si="0"/>
        <v>263.09999999999962</v>
      </c>
    </row>
    <row r="40" spans="1:13">
      <c r="A40" s="7">
        <v>42470</v>
      </c>
      <c r="B40" s="8" t="s">
        <v>17</v>
      </c>
      <c r="C40" s="9" t="s">
        <v>45</v>
      </c>
      <c r="D40" s="9">
        <v>10</v>
      </c>
      <c r="E40" s="8" t="s">
        <v>8</v>
      </c>
      <c r="F40" s="8">
        <v>293531</v>
      </c>
      <c r="G40" s="8"/>
      <c r="H40" s="8" t="s">
        <v>6</v>
      </c>
      <c r="I40" s="8" t="s">
        <v>37</v>
      </c>
      <c r="J40" s="8" t="s">
        <v>26</v>
      </c>
      <c r="K40" s="8" t="s">
        <v>31</v>
      </c>
      <c r="L40" s="10">
        <v>-10</v>
      </c>
      <c r="M40" s="11">
        <f t="shared" si="0"/>
        <v>253.09999999999962</v>
      </c>
    </row>
    <row r="41" spans="1:13">
      <c r="A41" s="7">
        <v>42470</v>
      </c>
      <c r="B41" s="8" t="s">
        <v>19</v>
      </c>
      <c r="C41" s="9" t="s">
        <v>45</v>
      </c>
      <c r="D41" s="9">
        <v>10</v>
      </c>
      <c r="E41" s="8" t="s">
        <v>8</v>
      </c>
      <c r="F41" s="8">
        <v>293531</v>
      </c>
      <c r="G41" s="8"/>
      <c r="H41" s="8" t="s">
        <v>6</v>
      </c>
      <c r="I41" s="8" t="s">
        <v>37</v>
      </c>
      <c r="J41" s="8" t="s">
        <v>26</v>
      </c>
      <c r="K41" s="8" t="s">
        <v>31</v>
      </c>
      <c r="L41" s="16"/>
      <c r="M41" s="11">
        <f t="shared" si="0"/>
        <v>253.09999999999962</v>
      </c>
    </row>
    <row r="42" spans="1:13">
      <c r="A42" s="7">
        <v>42470</v>
      </c>
      <c r="B42" s="8" t="s">
        <v>13</v>
      </c>
      <c r="C42" s="9" t="s">
        <v>45</v>
      </c>
      <c r="D42" s="9">
        <v>10</v>
      </c>
      <c r="E42" s="8" t="s">
        <v>8</v>
      </c>
      <c r="F42" s="8">
        <v>293531</v>
      </c>
      <c r="G42" s="8"/>
      <c r="H42" s="8" t="s">
        <v>6</v>
      </c>
      <c r="I42" s="8" t="s">
        <v>37</v>
      </c>
      <c r="J42" s="8" t="s">
        <v>26</v>
      </c>
      <c r="K42" s="8" t="s">
        <v>31</v>
      </c>
      <c r="L42" s="10">
        <v>0.45</v>
      </c>
      <c r="M42" s="11">
        <f t="shared" si="0"/>
        <v>253.54999999999961</v>
      </c>
    </row>
    <row r="43" spans="1:13">
      <c r="A43" s="3">
        <v>42475</v>
      </c>
      <c r="B43" s="4" t="s">
        <v>47</v>
      </c>
      <c r="C43" s="5" t="s">
        <v>48</v>
      </c>
      <c r="D43" s="5"/>
      <c r="E43" s="4" t="s">
        <v>56</v>
      </c>
      <c r="F43" s="4"/>
      <c r="G43" s="4"/>
      <c r="H43" s="4"/>
      <c r="I43" s="4"/>
      <c r="J43" s="4"/>
      <c r="K43" s="4"/>
      <c r="L43" s="6">
        <v>-253.55</v>
      </c>
      <c r="M43" s="11">
        <f t="shared" si="0"/>
        <v>-3.979039320256561E-13</v>
      </c>
    </row>
    <row r="44" spans="1:13">
      <c r="M44" s="11">
        <f t="shared" si="0"/>
        <v>-3.979039320256561E-13</v>
      </c>
    </row>
    <row r="45" spans="1:13">
      <c r="M45" s="11">
        <f t="shared" si="0"/>
        <v>-3.979039320256561E-13</v>
      </c>
    </row>
    <row r="46" spans="1:13">
      <c r="M46" s="11">
        <f t="shared" si="0"/>
        <v>-3.979039320256561E-13</v>
      </c>
    </row>
    <row r="47" spans="1:13">
      <c r="M47" s="11">
        <f t="shared" si="0"/>
        <v>-3.979039320256561E-13</v>
      </c>
    </row>
    <row r="48" spans="1:13">
      <c r="M48" s="11">
        <f t="shared" si="0"/>
        <v>-3.979039320256561E-13</v>
      </c>
    </row>
    <row r="49" spans="13:13">
      <c r="M49" s="11">
        <f t="shared" si="0"/>
        <v>-3.979039320256561E-13</v>
      </c>
    </row>
    <row r="50" spans="13:13">
      <c r="M50" s="11">
        <f t="shared" si="0"/>
        <v>-3.979039320256561E-13</v>
      </c>
    </row>
    <row r="51" spans="13:13">
      <c r="M51" s="11">
        <f t="shared" si="0"/>
        <v>-3.979039320256561E-13</v>
      </c>
    </row>
    <row r="52" spans="13:13">
      <c r="M52" s="11">
        <f t="shared" si="0"/>
        <v>-3.979039320256561E-13</v>
      </c>
    </row>
    <row r="53" spans="13:13">
      <c r="M53" s="11">
        <f t="shared" si="0"/>
        <v>-3.979039320256561E-13</v>
      </c>
    </row>
    <row r="54" spans="13:13">
      <c r="M54" s="11">
        <f t="shared" si="0"/>
        <v>-3.979039320256561E-13</v>
      </c>
    </row>
    <row r="55" spans="13:13">
      <c r="M55" s="11">
        <f t="shared" si="0"/>
        <v>-3.979039320256561E-13</v>
      </c>
    </row>
    <row r="56" spans="13:13">
      <c r="M56" s="11">
        <f t="shared" si="0"/>
        <v>-3.979039320256561E-13</v>
      </c>
    </row>
    <row r="57" spans="13:13">
      <c r="M57" s="11">
        <f t="shared" si="0"/>
        <v>-3.979039320256561E-13</v>
      </c>
    </row>
  </sheetData>
  <sortState ref="A7:L20">
    <sortCondition ref="A7:A20"/>
    <sortCondition ref="F7:F20"/>
    <sortCondition ref="L7:L20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tabSelected="1" topLeftCell="A22" workbookViewId="0">
      <selection activeCell="L43" sqref="L43"/>
    </sheetView>
  </sheetViews>
  <sheetFormatPr defaultRowHeight="15"/>
  <cols>
    <col min="1" max="1" width="6.85546875" customWidth="1"/>
    <col min="2" max="2" width="27.140625" customWidth="1"/>
    <col min="3" max="3" width="40.5703125" customWidth="1"/>
    <col min="4" max="4" width="8.140625" bestFit="1" customWidth="1"/>
    <col min="5" max="5" width="7.5703125" bestFit="1" customWidth="1"/>
    <col min="6" max="6" width="9.85546875" bestFit="1" customWidth="1"/>
    <col min="7" max="7" width="11" bestFit="1" customWidth="1"/>
    <col min="8" max="8" width="16.140625" bestFit="1" customWidth="1"/>
    <col min="9" max="9" width="13.28515625" bestFit="1" customWidth="1"/>
    <col min="10" max="10" width="14.5703125" bestFit="1" customWidth="1"/>
    <col min="11" max="11" width="8.140625" customWidth="1"/>
    <col min="12" max="12" width="7.28515625" style="2" bestFit="1" customWidth="1"/>
    <col min="13" max="13" width="11.85546875" style="1" customWidth="1"/>
  </cols>
  <sheetData>
    <row r="1" spans="1:13">
      <c r="A1" s="12" t="s">
        <v>0</v>
      </c>
    </row>
    <row r="3" spans="1:13">
      <c r="A3" s="12" t="s">
        <v>1</v>
      </c>
    </row>
    <row r="5" spans="1:13">
      <c r="D5" s="21"/>
    </row>
    <row r="6" spans="1:13" ht="31.5" customHeight="1">
      <c r="A6" s="13" t="s">
        <v>2</v>
      </c>
      <c r="B6" s="13" t="s">
        <v>46</v>
      </c>
      <c r="C6" s="13" t="s">
        <v>11</v>
      </c>
      <c r="D6" s="13" t="s">
        <v>34</v>
      </c>
      <c r="E6" s="13" t="s">
        <v>7</v>
      </c>
      <c r="F6" s="13" t="s">
        <v>3</v>
      </c>
      <c r="G6" s="13" t="s">
        <v>49</v>
      </c>
      <c r="H6" s="13" t="s">
        <v>35</v>
      </c>
      <c r="I6" s="13" t="s">
        <v>36</v>
      </c>
      <c r="J6" s="13" t="s">
        <v>24</v>
      </c>
      <c r="K6" s="13" t="s">
        <v>33</v>
      </c>
      <c r="L6" s="14" t="s">
        <v>9</v>
      </c>
      <c r="M6" s="15" t="s">
        <v>4</v>
      </c>
    </row>
    <row r="7" spans="1:13">
      <c r="A7" s="7">
        <v>42461</v>
      </c>
      <c r="B7" s="8" t="s">
        <v>5</v>
      </c>
      <c r="C7" s="9" t="s">
        <v>10</v>
      </c>
      <c r="D7" s="9">
        <v>10</v>
      </c>
      <c r="E7" s="8" t="s">
        <v>8</v>
      </c>
      <c r="F7" s="8">
        <v>293527</v>
      </c>
      <c r="G7" s="8" t="s">
        <v>23</v>
      </c>
      <c r="H7" s="8" t="s">
        <v>6</v>
      </c>
      <c r="I7" s="8" t="s">
        <v>37</v>
      </c>
      <c r="J7" s="8" t="s">
        <v>25</v>
      </c>
      <c r="K7" s="8" t="s">
        <v>27</v>
      </c>
      <c r="L7" s="10">
        <v>500</v>
      </c>
      <c r="M7" s="11">
        <f>+L7</f>
        <v>500</v>
      </c>
    </row>
    <row r="8" spans="1:13">
      <c r="A8" s="7">
        <v>42461</v>
      </c>
      <c r="B8" s="8" t="s">
        <v>18</v>
      </c>
      <c r="C8" s="9" t="s">
        <v>10</v>
      </c>
      <c r="D8" s="9">
        <v>10</v>
      </c>
      <c r="E8" s="8" t="s">
        <v>8</v>
      </c>
      <c r="F8" s="8">
        <v>293527</v>
      </c>
      <c r="G8" s="8" t="s">
        <v>23</v>
      </c>
      <c r="H8" s="8" t="s">
        <v>6</v>
      </c>
      <c r="I8" s="8" t="s">
        <v>37</v>
      </c>
      <c r="J8" s="8" t="s">
        <v>25</v>
      </c>
      <c r="K8" s="8" t="s">
        <v>27</v>
      </c>
      <c r="L8" s="10">
        <f>500*0.035*-1</f>
        <v>-17.5</v>
      </c>
      <c r="M8" s="11">
        <f>+M7+L8</f>
        <v>482.5</v>
      </c>
    </row>
    <row r="9" spans="1:13">
      <c r="A9" s="7">
        <v>42461</v>
      </c>
      <c r="B9" s="8" t="s">
        <v>13</v>
      </c>
      <c r="C9" s="9" t="s">
        <v>10</v>
      </c>
      <c r="D9" s="9">
        <v>10</v>
      </c>
      <c r="E9" s="8" t="s">
        <v>8</v>
      </c>
      <c r="F9" s="8">
        <v>293527</v>
      </c>
      <c r="G9" s="8" t="s">
        <v>23</v>
      </c>
      <c r="H9" s="8" t="s">
        <v>6</v>
      </c>
      <c r="I9" s="8" t="s">
        <v>37</v>
      </c>
      <c r="J9" s="8" t="s">
        <v>25</v>
      </c>
      <c r="K9" s="8" t="s">
        <v>27</v>
      </c>
      <c r="L9" s="10">
        <f>-0.45</f>
        <v>-0.45</v>
      </c>
      <c r="M9" s="11">
        <f t="shared" ref="M9:M57" si="0">+M8+L9</f>
        <v>482.05</v>
      </c>
    </row>
    <row r="10" spans="1:13">
      <c r="A10" s="3">
        <v>42461</v>
      </c>
      <c r="B10" s="4" t="s">
        <v>5</v>
      </c>
      <c r="C10" s="5" t="s">
        <v>10</v>
      </c>
      <c r="D10" s="5">
        <v>10</v>
      </c>
      <c r="E10" s="4" t="s">
        <v>8</v>
      </c>
      <c r="F10" s="4">
        <v>293528</v>
      </c>
      <c r="G10" s="4" t="s">
        <v>23</v>
      </c>
      <c r="H10" s="4" t="s">
        <v>6</v>
      </c>
      <c r="I10" s="4" t="s">
        <v>37</v>
      </c>
      <c r="J10" s="4" t="s">
        <v>25</v>
      </c>
      <c r="K10" s="4" t="s">
        <v>28</v>
      </c>
      <c r="L10" s="6">
        <v>50</v>
      </c>
      <c r="M10" s="11">
        <f t="shared" si="0"/>
        <v>532.04999999999995</v>
      </c>
    </row>
    <row r="11" spans="1:13">
      <c r="A11" s="3">
        <v>42461</v>
      </c>
      <c r="B11" s="4" t="s">
        <v>18</v>
      </c>
      <c r="C11" s="5" t="s">
        <v>10</v>
      </c>
      <c r="D11" s="5">
        <v>10</v>
      </c>
      <c r="E11" s="4" t="s">
        <v>8</v>
      </c>
      <c r="F11" s="4">
        <v>293528</v>
      </c>
      <c r="G11" s="4" t="s">
        <v>23</v>
      </c>
      <c r="H11" s="4" t="s">
        <v>6</v>
      </c>
      <c r="I11" s="4" t="s">
        <v>37</v>
      </c>
      <c r="J11" s="4" t="s">
        <v>25</v>
      </c>
      <c r="K11" s="4" t="s">
        <v>28</v>
      </c>
      <c r="L11" s="6">
        <f>50*0.035*-1</f>
        <v>-1.7500000000000002</v>
      </c>
      <c r="M11" s="11">
        <f t="shared" si="0"/>
        <v>530.29999999999995</v>
      </c>
    </row>
    <row r="12" spans="1:13">
      <c r="A12" s="3">
        <v>42461</v>
      </c>
      <c r="B12" s="4" t="s">
        <v>13</v>
      </c>
      <c r="C12" s="5" t="s">
        <v>10</v>
      </c>
      <c r="D12" s="5">
        <v>10</v>
      </c>
      <c r="E12" s="4" t="s">
        <v>8</v>
      </c>
      <c r="F12" s="4">
        <v>293528</v>
      </c>
      <c r="G12" s="4" t="s">
        <v>23</v>
      </c>
      <c r="H12" s="4" t="s">
        <v>6</v>
      </c>
      <c r="I12" s="4" t="s">
        <v>37</v>
      </c>
      <c r="J12" s="4" t="s">
        <v>25</v>
      </c>
      <c r="K12" s="4" t="s">
        <v>28</v>
      </c>
      <c r="L12" s="6">
        <f t="shared" ref="L12:L26" si="1">-0.45</f>
        <v>-0.45</v>
      </c>
      <c r="M12" s="11">
        <f t="shared" si="0"/>
        <v>529.84999999999991</v>
      </c>
    </row>
    <row r="13" spans="1:13">
      <c r="A13" s="7">
        <v>42461</v>
      </c>
      <c r="B13" s="8" t="s">
        <v>5</v>
      </c>
      <c r="C13" s="9" t="s">
        <v>12</v>
      </c>
      <c r="D13" s="9">
        <v>10</v>
      </c>
      <c r="E13" s="8" t="s">
        <v>8</v>
      </c>
      <c r="F13" s="8">
        <v>293529</v>
      </c>
      <c r="G13" s="8" t="s">
        <v>50</v>
      </c>
      <c r="H13" s="8" t="s">
        <v>6</v>
      </c>
      <c r="I13" s="8" t="s">
        <v>37</v>
      </c>
      <c r="J13" s="8" t="s">
        <v>25</v>
      </c>
      <c r="K13" s="8" t="s">
        <v>29</v>
      </c>
      <c r="L13" s="10">
        <v>50</v>
      </c>
      <c r="M13" s="11">
        <f t="shared" si="0"/>
        <v>579.84999999999991</v>
      </c>
    </row>
    <row r="14" spans="1:13">
      <c r="A14" s="7">
        <v>42461</v>
      </c>
      <c r="B14" s="8" t="s">
        <v>19</v>
      </c>
      <c r="C14" s="9" t="s">
        <v>12</v>
      </c>
      <c r="D14" s="9">
        <v>10</v>
      </c>
      <c r="E14" s="8" t="s">
        <v>8</v>
      </c>
      <c r="F14" s="8">
        <v>293529</v>
      </c>
      <c r="G14" s="8" t="s">
        <v>50</v>
      </c>
      <c r="H14" s="8" t="s">
        <v>6</v>
      </c>
      <c r="I14" s="8" t="s">
        <v>37</v>
      </c>
      <c r="J14" s="8" t="s">
        <v>25</v>
      </c>
      <c r="K14" s="8" t="s">
        <v>29</v>
      </c>
      <c r="L14" s="10">
        <f>25*0.025*-1</f>
        <v>-0.625</v>
      </c>
      <c r="M14" s="11">
        <f t="shared" si="0"/>
        <v>579.22499999999991</v>
      </c>
    </row>
    <row r="15" spans="1:13">
      <c r="A15" s="7">
        <v>42461</v>
      </c>
      <c r="B15" s="8" t="s">
        <v>13</v>
      </c>
      <c r="C15" s="9" t="s">
        <v>12</v>
      </c>
      <c r="D15" s="9">
        <v>10</v>
      </c>
      <c r="E15" s="8" t="s">
        <v>8</v>
      </c>
      <c r="F15" s="8">
        <v>293529</v>
      </c>
      <c r="G15" s="8" t="s">
        <v>50</v>
      </c>
      <c r="H15" s="8" t="s">
        <v>6</v>
      </c>
      <c r="I15" s="8" t="s">
        <v>37</v>
      </c>
      <c r="J15" s="8" t="s">
        <v>25</v>
      </c>
      <c r="K15" s="8" t="s">
        <v>29</v>
      </c>
      <c r="L15" s="10">
        <f t="shared" si="1"/>
        <v>-0.45</v>
      </c>
      <c r="M15" s="11">
        <f t="shared" si="0"/>
        <v>578.77499999999986</v>
      </c>
    </row>
    <row r="16" spans="1:13">
      <c r="A16" s="3">
        <v>42461</v>
      </c>
      <c r="B16" s="4" t="s">
        <v>5</v>
      </c>
      <c r="C16" s="5" t="s">
        <v>38</v>
      </c>
      <c r="D16" s="5">
        <v>10</v>
      </c>
      <c r="E16" s="4" t="s">
        <v>8</v>
      </c>
      <c r="F16" s="4">
        <v>293530</v>
      </c>
      <c r="G16" s="4" t="s">
        <v>50</v>
      </c>
      <c r="H16" s="4" t="s">
        <v>6</v>
      </c>
      <c r="I16" s="4" t="s">
        <v>37</v>
      </c>
      <c r="J16" s="4" t="s">
        <v>26</v>
      </c>
      <c r="K16" s="4" t="s">
        <v>30</v>
      </c>
      <c r="L16" s="6">
        <v>25</v>
      </c>
      <c r="M16" s="11">
        <f t="shared" si="0"/>
        <v>603.77499999999986</v>
      </c>
    </row>
    <row r="17" spans="1:13">
      <c r="A17" s="3">
        <v>42461</v>
      </c>
      <c r="B17" s="4" t="s">
        <v>17</v>
      </c>
      <c r="C17" s="5" t="s">
        <v>38</v>
      </c>
      <c r="D17" s="5">
        <v>10</v>
      </c>
      <c r="E17" s="4" t="s">
        <v>8</v>
      </c>
      <c r="F17" s="4">
        <v>293530</v>
      </c>
      <c r="G17" s="4" t="s">
        <v>50</v>
      </c>
      <c r="H17" s="4" t="s">
        <v>6</v>
      </c>
      <c r="I17" s="4" t="s">
        <v>37</v>
      </c>
      <c r="J17" s="4" t="s">
        <v>26</v>
      </c>
      <c r="K17" s="4" t="s">
        <v>30</v>
      </c>
      <c r="L17" s="6">
        <f>50*0.2</f>
        <v>10</v>
      </c>
      <c r="M17" s="11">
        <f t="shared" si="0"/>
        <v>613.77499999999986</v>
      </c>
    </row>
    <row r="18" spans="1:13">
      <c r="A18" s="3">
        <v>42461</v>
      </c>
      <c r="B18" s="4" t="s">
        <v>19</v>
      </c>
      <c r="C18" s="5" t="s">
        <v>38</v>
      </c>
      <c r="D18" s="5">
        <v>10</v>
      </c>
      <c r="E18" s="4" t="s">
        <v>8</v>
      </c>
      <c r="F18" s="4">
        <v>293530</v>
      </c>
      <c r="G18" s="4" t="s">
        <v>50</v>
      </c>
      <c r="H18" s="4" t="s">
        <v>6</v>
      </c>
      <c r="I18" s="4" t="s">
        <v>37</v>
      </c>
      <c r="J18" s="4" t="s">
        <v>26</v>
      </c>
      <c r="K18" s="4" t="s">
        <v>30</v>
      </c>
      <c r="L18" s="6">
        <f>25*0.025*-1</f>
        <v>-0.625</v>
      </c>
      <c r="M18" s="11">
        <f t="shared" si="0"/>
        <v>613.14999999999986</v>
      </c>
    </row>
    <row r="19" spans="1:13">
      <c r="A19" s="3">
        <v>42461</v>
      </c>
      <c r="B19" s="4" t="s">
        <v>13</v>
      </c>
      <c r="C19" s="5" t="s">
        <v>38</v>
      </c>
      <c r="D19" s="5">
        <v>10</v>
      </c>
      <c r="E19" s="4" t="s">
        <v>8</v>
      </c>
      <c r="F19" s="4">
        <v>293530</v>
      </c>
      <c r="G19" s="4" t="s">
        <v>50</v>
      </c>
      <c r="H19" s="4" t="s">
        <v>6</v>
      </c>
      <c r="I19" s="4" t="s">
        <v>37</v>
      </c>
      <c r="J19" s="4" t="s">
        <v>26</v>
      </c>
      <c r="K19" s="4" t="s">
        <v>30</v>
      </c>
      <c r="L19" s="6">
        <f t="shared" si="1"/>
        <v>-0.45</v>
      </c>
      <c r="M19" s="11">
        <f t="shared" si="0"/>
        <v>612.69999999999982</v>
      </c>
    </row>
    <row r="20" spans="1:13">
      <c r="A20" s="7">
        <v>42461</v>
      </c>
      <c r="B20" s="8" t="s">
        <v>5</v>
      </c>
      <c r="C20" s="9" t="s">
        <v>39</v>
      </c>
      <c r="D20" s="9">
        <v>10</v>
      </c>
      <c r="E20" s="8" t="s">
        <v>8</v>
      </c>
      <c r="F20" s="8">
        <v>293531</v>
      </c>
      <c r="G20" s="8" t="s">
        <v>50</v>
      </c>
      <c r="H20" s="8" t="s">
        <v>6</v>
      </c>
      <c r="I20" s="8" t="s">
        <v>37</v>
      </c>
      <c r="J20" s="8" t="s">
        <v>26</v>
      </c>
      <c r="K20" s="8" t="s">
        <v>31</v>
      </c>
      <c r="L20" s="10">
        <v>25</v>
      </c>
      <c r="M20" s="11">
        <f t="shared" si="0"/>
        <v>637.69999999999982</v>
      </c>
    </row>
    <row r="21" spans="1:13">
      <c r="A21" s="7">
        <v>42461</v>
      </c>
      <c r="B21" s="8" t="s">
        <v>17</v>
      </c>
      <c r="C21" s="9" t="s">
        <v>39</v>
      </c>
      <c r="D21" s="9">
        <v>10</v>
      </c>
      <c r="E21" s="8" t="s">
        <v>8</v>
      </c>
      <c r="F21" s="8">
        <v>293531</v>
      </c>
      <c r="G21" s="8" t="s">
        <v>50</v>
      </c>
      <c r="H21" s="8" t="s">
        <v>6</v>
      </c>
      <c r="I21" s="8" t="s">
        <v>37</v>
      </c>
      <c r="J21" s="8" t="s">
        <v>26</v>
      </c>
      <c r="K21" s="8" t="s">
        <v>31</v>
      </c>
      <c r="L21" s="10">
        <f>50*0.2</f>
        <v>10</v>
      </c>
      <c r="M21" s="11">
        <f t="shared" si="0"/>
        <v>647.69999999999982</v>
      </c>
    </row>
    <row r="22" spans="1:13">
      <c r="A22" s="7">
        <v>42461</v>
      </c>
      <c r="B22" s="8" t="s">
        <v>19</v>
      </c>
      <c r="C22" s="9" t="s">
        <v>39</v>
      </c>
      <c r="D22" s="9">
        <v>10</v>
      </c>
      <c r="E22" s="8" t="s">
        <v>8</v>
      </c>
      <c r="F22" s="8">
        <v>293531</v>
      </c>
      <c r="G22" s="8" t="s">
        <v>50</v>
      </c>
      <c r="H22" s="8" t="s">
        <v>6</v>
      </c>
      <c r="I22" s="8" t="s">
        <v>37</v>
      </c>
      <c r="J22" s="8" t="s">
        <v>26</v>
      </c>
      <c r="K22" s="8" t="s">
        <v>31</v>
      </c>
      <c r="L22" s="10">
        <f>50*0.025*-1</f>
        <v>-1.25</v>
      </c>
      <c r="M22" s="11">
        <f t="shared" si="0"/>
        <v>646.44999999999982</v>
      </c>
    </row>
    <row r="23" spans="1:13">
      <c r="A23" s="7">
        <v>42461</v>
      </c>
      <c r="B23" s="8" t="s">
        <v>13</v>
      </c>
      <c r="C23" s="9" t="s">
        <v>39</v>
      </c>
      <c r="D23" s="9">
        <v>10</v>
      </c>
      <c r="E23" s="8" t="s">
        <v>8</v>
      </c>
      <c r="F23" s="8">
        <v>293531</v>
      </c>
      <c r="G23" s="8" t="s">
        <v>50</v>
      </c>
      <c r="H23" s="8" t="s">
        <v>6</v>
      </c>
      <c r="I23" s="8" t="s">
        <v>37</v>
      </c>
      <c r="J23" s="8" t="s">
        <v>26</v>
      </c>
      <c r="K23" s="8" t="s">
        <v>31</v>
      </c>
      <c r="L23" s="10">
        <f t="shared" si="1"/>
        <v>-0.45</v>
      </c>
      <c r="M23" s="11">
        <f t="shared" si="0"/>
        <v>645.99999999999977</v>
      </c>
    </row>
    <row r="24" spans="1:13">
      <c r="A24" s="3">
        <v>42461</v>
      </c>
      <c r="B24" s="4" t="s">
        <v>5</v>
      </c>
      <c r="C24" s="5" t="s">
        <v>40</v>
      </c>
      <c r="D24" s="5">
        <v>10</v>
      </c>
      <c r="E24" s="4" t="s">
        <v>8</v>
      </c>
      <c r="F24" s="4">
        <v>293533</v>
      </c>
      <c r="G24" s="4" t="s">
        <v>23</v>
      </c>
      <c r="H24" s="4" t="s">
        <v>6</v>
      </c>
      <c r="I24" s="4" t="s">
        <v>37</v>
      </c>
      <c r="J24" s="4" t="s">
        <v>25</v>
      </c>
      <c r="K24" s="4" t="s">
        <v>32</v>
      </c>
      <c r="L24" s="6">
        <v>50</v>
      </c>
      <c r="M24" s="11">
        <f t="shared" si="0"/>
        <v>695.99999999999977</v>
      </c>
    </row>
    <row r="25" spans="1:13">
      <c r="A25" s="3">
        <v>42461</v>
      </c>
      <c r="B25" s="4" t="s">
        <v>18</v>
      </c>
      <c r="C25" s="5" t="s">
        <v>40</v>
      </c>
      <c r="D25" s="5">
        <v>10</v>
      </c>
      <c r="E25" s="4" t="s">
        <v>8</v>
      </c>
      <c r="F25" s="4">
        <v>293533</v>
      </c>
      <c r="G25" s="4" t="s">
        <v>23</v>
      </c>
      <c r="H25" s="4" t="s">
        <v>6</v>
      </c>
      <c r="I25" s="4" t="s">
        <v>37</v>
      </c>
      <c r="J25" s="4" t="s">
        <v>25</v>
      </c>
      <c r="K25" s="4" t="s">
        <v>32</v>
      </c>
      <c r="L25" s="6">
        <f>50*0.035*-1</f>
        <v>-1.7500000000000002</v>
      </c>
      <c r="M25" s="11">
        <f t="shared" si="0"/>
        <v>694.24999999999977</v>
      </c>
    </row>
    <row r="26" spans="1:13">
      <c r="A26" s="3">
        <v>42461</v>
      </c>
      <c r="B26" s="4" t="s">
        <v>13</v>
      </c>
      <c r="C26" s="5" t="s">
        <v>40</v>
      </c>
      <c r="D26" s="5">
        <v>10</v>
      </c>
      <c r="E26" s="4" t="s">
        <v>8</v>
      </c>
      <c r="F26" s="4">
        <v>293533</v>
      </c>
      <c r="G26" s="4" t="s">
        <v>23</v>
      </c>
      <c r="H26" s="4" t="s">
        <v>6</v>
      </c>
      <c r="I26" s="4" t="s">
        <v>37</v>
      </c>
      <c r="J26" s="4" t="s">
        <v>25</v>
      </c>
      <c r="K26" s="4" t="s">
        <v>32</v>
      </c>
      <c r="L26" s="6">
        <f t="shared" si="1"/>
        <v>-0.45</v>
      </c>
      <c r="M26" s="11">
        <f t="shared" si="0"/>
        <v>693.79999999999973</v>
      </c>
    </row>
    <row r="27" spans="1:13">
      <c r="A27" s="7">
        <v>42461</v>
      </c>
      <c r="B27" s="8" t="s">
        <v>5</v>
      </c>
      <c r="C27" s="9" t="s">
        <v>51</v>
      </c>
      <c r="D27" s="9">
        <v>10</v>
      </c>
      <c r="E27" s="8" t="s">
        <v>8</v>
      </c>
      <c r="F27" s="8">
        <v>293535</v>
      </c>
      <c r="G27" s="8" t="s">
        <v>52</v>
      </c>
      <c r="H27" s="8" t="s">
        <v>6</v>
      </c>
      <c r="I27" s="8" t="s">
        <v>37</v>
      </c>
      <c r="J27" s="8" t="s">
        <v>26</v>
      </c>
      <c r="K27" s="8" t="s">
        <v>53</v>
      </c>
      <c r="L27" s="10">
        <v>50</v>
      </c>
      <c r="M27" s="11">
        <f t="shared" si="0"/>
        <v>743.79999999999973</v>
      </c>
    </row>
    <row r="28" spans="1:13">
      <c r="A28" s="7">
        <v>42461</v>
      </c>
      <c r="B28" s="8" t="s">
        <v>13</v>
      </c>
      <c r="C28" s="9" t="s">
        <v>51</v>
      </c>
      <c r="D28" s="9">
        <v>10</v>
      </c>
      <c r="E28" s="8" t="s">
        <v>8</v>
      </c>
      <c r="F28" s="8">
        <v>293535</v>
      </c>
      <c r="G28" s="8" t="s">
        <v>52</v>
      </c>
      <c r="H28" s="8" t="s">
        <v>6</v>
      </c>
      <c r="I28" s="8" t="s">
        <v>37</v>
      </c>
      <c r="J28" s="8" t="s">
        <v>26</v>
      </c>
      <c r="K28" s="8" t="s">
        <v>53</v>
      </c>
      <c r="L28" s="10">
        <v>-0.45</v>
      </c>
      <c r="M28" s="11">
        <f t="shared" si="0"/>
        <v>743.34999999999968</v>
      </c>
    </row>
    <row r="29" spans="1:13">
      <c r="A29" s="7">
        <v>42461</v>
      </c>
      <c r="B29" s="8" t="s">
        <v>54</v>
      </c>
      <c r="C29" s="9" t="s">
        <v>51</v>
      </c>
      <c r="D29" s="9">
        <v>10</v>
      </c>
      <c r="E29" s="8" t="s">
        <v>8</v>
      </c>
      <c r="F29" s="8">
        <v>293535</v>
      </c>
      <c r="G29" s="8" t="s">
        <v>52</v>
      </c>
      <c r="H29" s="8" t="s">
        <v>6</v>
      </c>
      <c r="I29" s="8" t="s">
        <v>37</v>
      </c>
      <c r="J29" s="8" t="s">
        <v>26</v>
      </c>
      <c r="K29" s="8" t="s">
        <v>53</v>
      </c>
      <c r="L29" s="10">
        <v>-50</v>
      </c>
      <c r="M29" s="11">
        <f t="shared" si="0"/>
        <v>693.34999999999968</v>
      </c>
    </row>
    <row r="30" spans="1:13">
      <c r="A30" s="17">
        <v>42461</v>
      </c>
      <c r="B30" s="18" t="s">
        <v>5</v>
      </c>
      <c r="C30" s="19" t="s">
        <v>55</v>
      </c>
      <c r="D30" s="19">
        <v>10</v>
      </c>
      <c r="E30" s="18" t="s">
        <v>8</v>
      </c>
      <c r="F30" s="18">
        <v>293538</v>
      </c>
      <c r="G30" s="18" t="s">
        <v>52</v>
      </c>
      <c r="H30" s="18" t="s">
        <v>6</v>
      </c>
      <c r="I30" s="18" t="s">
        <v>37</v>
      </c>
      <c r="J30" s="18" t="s">
        <v>26</v>
      </c>
      <c r="K30" s="18" t="s">
        <v>53</v>
      </c>
      <c r="L30" s="20">
        <v>50</v>
      </c>
      <c r="M30" s="11">
        <f t="shared" si="0"/>
        <v>743.34999999999968</v>
      </c>
    </row>
    <row r="31" spans="1:13">
      <c r="A31" s="17">
        <v>42461</v>
      </c>
      <c r="B31" s="18" t="s">
        <v>13</v>
      </c>
      <c r="C31" s="19" t="s">
        <v>55</v>
      </c>
      <c r="D31" s="19">
        <v>10</v>
      </c>
      <c r="E31" s="18" t="s">
        <v>8</v>
      </c>
      <c r="F31" s="18">
        <v>293538</v>
      </c>
      <c r="G31" s="18" t="s">
        <v>52</v>
      </c>
      <c r="H31" s="18" t="s">
        <v>6</v>
      </c>
      <c r="I31" s="18" t="s">
        <v>37</v>
      </c>
      <c r="J31" s="18" t="s">
        <v>26</v>
      </c>
      <c r="K31" s="18" t="s">
        <v>53</v>
      </c>
      <c r="L31" s="20">
        <v>-0.45</v>
      </c>
      <c r="M31" s="11">
        <f t="shared" si="0"/>
        <v>742.89999999999964</v>
      </c>
    </row>
    <row r="32" spans="1:13">
      <c r="A32" s="17">
        <v>42461</v>
      </c>
      <c r="B32" s="18" t="s">
        <v>54</v>
      </c>
      <c r="C32" s="19" t="s">
        <v>55</v>
      </c>
      <c r="D32" s="19">
        <v>10</v>
      </c>
      <c r="E32" s="18" t="s">
        <v>8</v>
      </c>
      <c r="F32" s="18">
        <v>293538</v>
      </c>
      <c r="G32" s="18" t="s">
        <v>52</v>
      </c>
      <c r="H32" s="18" t="s">
        <v>6</v>
      </c>
      <c r="I32" s="18" t="s">
        <v>37</v>
      </c>
      <c r="J32" s="18" t="s">
        <v>26</v>
      </c>
      <c r="K32" s="18" t="s">
        <v>53</v>
      </c>
      <c r="L32" s="20">
        <v>-50</v>
      </c>
      <c r="M32" s="11">
        <f t="shared" si="0"/>
        <v>692.89999999999964</v>
      </c>
    </row>
    <row r="33" spans="1:13">
      <c r="A33" s="7">
        <v>42465</v>
      </c>
      <c r="B33" s="8" t="s">
        <v>16</v>
      </c>
      <c r="C33" s="9" t="s">
        <v>14</v>
      </c>
      <c r="D33" s="9">
        <v>10</v>
      </c>
      <c r="E33" s="8" t="s">
        <v>15</v>
      </c>
      <c r="F33" s="8">
        <v>10</v>
      </c>
      <c r="G33" s="8"/>
      <c r="H33" s="8"/>
      <c r="I33" s="8"/>
      <c r="J33" s="8"/>
      <c r="K33" s="8"/>
      <c r="L33" s="10">
        <v>-150</v>
      </c>
      <c r="M33" s="11">
        <f t="shared" si="0"/>
        <v>542.89999999999964</v>
      </c>
    </row>
    <row r="34" spans="1:13">
      <c r="A34" s="3">
        <v>42465</v>
      </c>
      <c r="B34" s="4" t="s">
        <v>20</v>
      </c>
      <c r="C34" s="5" t="s">
        <v>14</v>
      </c>
      <c r="D34" s="5">
        <v>10</v>
      </c>
      <c r="E34" s="4" t="s">
        <v>15</v>
      </c>
      <c r="F34" s="4">
        <v>10</v>
      </c>
      <c r="G34" s="4"/>
      <c r="H34" s="4"/>
      <c r="I34" s="4"/>
      <c r="J34" s="4"/>
      <c r="K34" s="4"/>
      <c r="L34" s="6">
        <f>350*0.02*-1</f>
        <v>-7</v>
      </c>
      <c r="M34" s="11">
        <f t="shared" si="0"/>
        <v>535.89999999999964</v>
      </c>
    </row>
    <row r="35" spans="1:13">
      <c r="A35" s="7">
        <v>42470</v>
      </c>
      <c r="B35" s="8" t="s">
        <v>22</v>
      </c>
      <c r="C35" s="9" t="s">
        <v>21</v>
      </c>
      <c r="D35" s="9">
        <v>352152</v>
      </c>
      <c r="E35" s="8" t="s">
        <v>67</v>
      </c>
      <c r="F35" s="8"/>
      <c r="G35" s="8"/>
      <c r="H35" s="8"/>
      <c r="I35" s="8"/>
      <c r="J35" s="8"/>
      <c r="K35" s="8"/>
      <c r="L35" s="10">
        <v>-200</v>
      </c>
      <c r="M35" s="11">
        <f t="shared" si="0"/>
        <v>335.89999999999964</v>
      </c>
    </row>
    <row r="36" spans="1:13">
      <c r="A36" s="3">
        <v>42470</v>
      </c>
      <c r="B36" s="4" t="s">
        <v>44</v>
      </c>
      <c r="C36" s="5" t="s">
        <v>42</v>
      </c>
      <c r="D36" s="5">
        <v>10</v>
      </c>
      <c r="E36" s="4" t="s">
        <v>8</v>
      </c>
      <c r="F36" s="4">
        <v>293533</v>
      </c>
      <c r="G36" s="4"/>
      <c r="H36" s="4" t="s">
        <v>6</v>
      </c>
      <c r="I36" s="4" t="s">
        <v>37</v>
      </c>
      <c r="J36" s="4" t="s">
        <v>25</v>
      </c>
      <c r="K36" s="4" t="s">
        <v>32</v>
      </c>
      <c r="L36" s="6">
        <v>-50</v>
      </c>
      <c r="M36" s="11">
        <f t="shared" si="0"/>
        <v>285.89999999999964</v>
      </c>
    </row>
    <row r="37" spans="1:13">
      <c r="A37" s="3">
        <v>42470</v>
      </c>
      <c r="B37" s="4" t="s">
        <v>18</v>
      </c>
      <c r="C37" s="5" t="s">
        <v>42</v>
      </c>
      <c r="D37" s="5">
        <v>10</v>
      </c>
      <c r="E37" s="4" t="s">
        <v>8</v>
      </c>
      <c r="F37" s="4">
        <v>293533</v>
      </c>
      <c r="G37" s="4"/>
      <c r="H37" s="4" t="s">
        <v>6</v>
      </c>
      <c r="I37" s="4" t="s">
        <v>37</v>
      </c>
      <c r="J37" s="4" t="s">
        <v>25</v>
      </c>
      <c r="K37" s="4" t="s">
        <v>32</v>
      </c>
      <c r="L37" s="6">
        <v>1.75</v>
      </c>
      <c r="M37" s="11">
        <f t="shared" si="0"/>
        <v>287.64999999999964</v>
      </c>
    </row>
    <row r="38" spans="1:13">
      <c r="A38" s="3">
        <v>42470</v>
      </c>
      <c r="B38" s="4" t="s">
        <v>13</v>
      </c>
      <c r="C38" s="5" t="s">
        <v>42</v>
      </c>
      <c r="D38" s="5">
        <v>10</v>
      </c>
      <c r="E38" s="4" t="s">
        <v>8</v>
      </c>
      <c r="F38" s="4">
        <v>293533</v>
      </c>
      <c r="G38" s="4"/>
      <c r="H38" s="4" t="s">
        <v>6</v>
      </c>
      <c r="I38" s="4" t="s">
        <v>37</v>
      </c>
      <c r="J38" s="4" t="s">
        <v>25</v>
      </c>
      <c r="K38" s="4" t="s">
        <v>32</v>
      </c>
      <c r="L38" s="6">
        <v>0.45</v>
      </c>
      <c r="M38" s="11">
        <f t="shared" si="0"/>
        <v>288.09999999999962</v>
      </c>
    </row>
    <row r="39" spans="1:13">
      <c r="A39" s="7">
        <v>42470</v>
      </c>
      <c r="B39" s="8" t="s">
        <v>43</v>
      </c>
      <c r="C39" s="9" t="s">
        <v>45</v>
      </c>
      <c r="D39" s="9">
        <v>10</v>
      </c>
      <c r="E39" s="8" t="s">
        <v>8</v>
      </c>
      <c r="F39" s="8">
        <v>293531</v>
      </c>
      <c r="G39" s="8"/>
      <c r="H39" s="8" t="s">
        <v>6</v>
      </c>
      <c r="I39" s="8" t="s">
        <v>37</v>
      </c>
      <c r="J39" s="8" t="s">
        <v>26</v>
      </c>
      <c r="K39" s="8" t="s">
        <v>31</v>
      </c>
      <c r="L39" s="10">
        <v>-25</v>
      </c>
      <c r="M39" s="11">
        <f t="shared" si="0"/>
        <v>263.09999999999962</v>
      </c>
    </row>
    <row r="40" spans="1:13">
      <c r="A40" s="7">
        <v>42470</v>
      </c>
      <c r="B40" s="8" t="s">
        <v>17</v>
      </c>
      <c r="C40" s="9" t="s">
        <v>45</v>
      </c>
      <c r="D40" s="9">
        <v>10</v>
      </c>
      <c r="E40" s="8" t="s">
        <v>8</v>
      </c>
      <c r="F40" s="8">
        <v>293531</v>
      </c>
      <c r="G40" s="8"/>
      <c r="H40" s="8" t="s">
        <v>6</v>
      </c>
      <c r="I40" s="8" t="s">
        <v>37</v>
      </c>
      <c r="J40" s="8" t="s">
        <v>26</v>
      </c>
      <c r="K40" s="8" t="s">
        <v>31</v>
      </c>
      <c r="L40" s="10">
        <v>-10</v>
      </c>
      <c r="M40" s="11">
        <f t="shared" si="0"/>
        <v>253.09999999999962</v>
      </c>
    </row>
    <row r="41" spans="1:13">
      <c r="A41" s="7">
        <v>42470</v>
      </c>
      <c r="B41" s="8" t="s">
        <v>19</v>
      </c>
      <c r="C41" s="9" t="s">
        <v>45</v>
      </c>
      <c r="D41" s="9">
        <v>10</v>
      </c>
      <c r="E41" s="8" t="s">
        <v>8</v>
      </c>
      <c r="F41" s="8">
        <v>293531</v>
      </c>
      <c r="G41" s="8"/>
      <c r="H41" s="8" t="s">
        <v>6</v>
      </c>
      <c r="I41" s="8" t="s">
        <v>37</v>
      </c>
      <c r="J41" s="8" t="s">
        <v>26</v>
      </c>
      <c r="K41" s="8" t="s">
        <v>31</v>
      </c>
      <c r="L41" s="10">
        <v>0</v>
      </c>
      <c r="M41" s="11">
        <f t="shared" si="0"/>
        <v>253.09999999999962</v>
      </c>
    </row>
    <row r="42" spans="1:13">
      <c r="A42" s="7">
        <v>42470</v>
      </c>
      <c r="B42" s="8" t="s">
        <v>13</v>
      </c>
      <c r="C42" s="9" t="s">
        <v>45</v>
      </c>
      <c r="D42" s="9">
        <v>10</v>
      </c>
      <c r="E42" s="8" t="s">
        <v>8</v>
      </c>
      <c r="F42" s="8">
        <v>293531</v>
      </c>
      <c r="G42" s="8"/>
      <c r="H42" s="8" t="s">
        <v>6</v>
      </c>
      <c r="I42" s="8" t="s">
        <v>37</v>
      </c>
      <c r="J42" s="8" t="s">
        <v>26</v>
      </c>
      <c r="K42" s="8" t="s">
        <v>31</v>
      </c>
      <c r="L42" s="10">
        <v>0</v>
      </c>
      <c r="M42" s="11">
        <f t="shared" si="0"/>
        <v>253.09999999999962</v>
      </c>
    </row>
    <row r="43" spans="1:13">
      <c r="A43" s="3">
        <v>42475</v>
      </c>
      <c r="B43" s="4" t="s">
        <v>47</v>
      </c>
      <c r="C43" s="5" t="s">
        <v>48</v>
      </c>
      <c r="D43" s="5"/>
      <c r="E43" s="4" t="s">
        <v>56</v>
      </c>
      <c r="F43" s="4"/>
      <c r="G43" s="4"/>
      <c r="H43" s="4"/>
      <c r="I43" s="4"/>
      <c r="J43" s="4"/>
      <c r="K43" s="4"/>
      <c r="L43" s="6">
        <v>-253.1</v>
      </c>
      <c r="M43" s="11">
        <f t="shared" si="0"/>
        <v>-3.694822225952521E-13</v>
      </c>
    </row>
    <row r="44" spans="1:13">
      <c r="M44" s="11">
        <f t="shared" si="0"/>
        <v>-3.694822225952521E-13</v>
      </c>
    </row>
    <row r="45" spans="1:13">
      <c r="M45" s="11">
        <f t="shared" si="0"/>
        <v>-3.694822225952521E-13</v>
      </c>
    </row>
    <row r="46" spans="1:13">
      <c r="M46" s="11">
        <f t="shared" si="0"/>
        <v>-3.694822225952521E-13</v>
      </c>
    </row>
    <row r="47" spans="1:13">
      <c r="M47" s="11">
        <f t="shared" si="0"/>
        <v>-3.694822225952521E-13</v>
      </c>
    </row>
    <row r="48" spans="1:13">
      <c r="M48" s="11">
        <f t="shared" si="0"/>
        <v>-3.694822225952521E-13</v>
      </c>
    </row>
    <row r="49" spans="13:13">
      <c r="M49" s="11">
        <f t="shared" si="0"/>
        <v>-3.694822225952521E-13</v>
      </c>
    </row>
    <row r="50" spans="13:13">
      <c r="M50" s="11">
        <f t="shared" si="0"/>
        <v>-3.694822225952521E-13</v>
      </c>
    </row>
    <row r="51" spans="13:13">
      <c r="M51" s="11">
        <f t="shared" si="0"/>
        <v>-3.694822225952521E-13</v>
      </c>
    </row>
    <row r="52" spans="13:13">
      <c r="M52" s="11">
        <f t="shared" si="0"/>
        <v>-3.694822225952521E-13</v>
      </c>
    </row>
    <row r="53" spans="13:13">
      <c r="M53" s="11">
        <f t="shared" si="0"/>
        <v>-3.694822225952521E-13</v>
      </c>
    </row>
    <row r="54" spans="13:13">
      <c r="M54" s="11">
        <f t="shared" si="0"/>
        <v>-3.694822225952521E-13</v>
      </c>
    </row>
    <row r="55" spans="13:13">
      <c r="M55" s="11">
        <f t="shared" si="0"/>
        <v>-3.694822225952521E-13</v>
      </c>
    </row>
    <row r="56" spans="13:13">
      <c r="M56" s="11">
        <f t="shared" si="0"/>
        <v>-3.694822225952521E-13</v>
      </c>
    </row>
    <row r="57" spans="13:13">
      <c r="M57" s="11">
        <f t="shared" si="0"/>
        <v>-3.694822225952521E-13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"/>
  <sheetViews>
    <sheetView workbookViewId="0">
      <selection activeCell="A6" sqref="A6"/>
    </sheetView>
  </sheetViews>
  <sheetFormatPr defaultRowHeight="15"/>
  <cols>
    <col min="1" max="1" width="23.5703125" customWidth="1"/>
    <col min="2" max="4" width="17.5703125" customWidth="1"/>
    <col min="5" max="5" width="16.5703125" customWidth="1"/>
  </cols>
  <sheetData>
    <row r="4" spans="1:5">
      <c r="A4" t="s">
        <v>57</v>
      </c>
      <c r="B4" t="s">
        <v>61</v>
      </c>
      <c r="C4" t="s">
        <v>62</v>
      </c>
      <c r="D4" t="s">
        <v>63</v>
      </c>
      <c r="E4" t="s">
        <v>66</v>
      </c>
    </row>
    <row r="5" spans="1:5">
      <c r="A5" t="s">
        <v>58</v>
      </c>
      <c r="B5" t="s">
        <v>60</v>
      </c>
    </row>
    <row r="6" spans="1:5">
      <c r="A6" t="s">
        <v>59</v>
      </c>
      <c r="B6" t="s">
        <v>64</v>
      </c>
      <c r="C6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extrato do produtor</vt:lpstr>
      <vt:lpstr>extrato da casa</vt:lpstr>
      <vt:lpstr>papeis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Capreti</dc:creator>
  <cp:lastModifiedBy>Emerson Capreti</cp:lastModifiedBy>
  <dcterms:created xsi:type="dcterms:W3CDTF">2016-04-20T17:05:45Z</dcterms:created>
  <dcterms:modified xsi:type="dcterms:W3CDTF">2016-04-25T18:25:57Z</dcterms:modified>
</cp:coreProperties>
</file>